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codeName="ThisWorkbook"/>
  <bookViews>
    <workbookView xWindow="-120" yWindow="-120" windowWidth="19440" windowHeight="11160" tabRatio="801" firstSheet="1" activeTab="1"/>
  </bookViews>
  <sheets>
    <sheet name="HELP" sheetId="78" r:id="rId1"/>
    <sheet name="BOYS " sheetId="64" r:id="rId2"/>
    <sheet name="GIRLS " sheetId="21" r:id="rId3"/>
    <sheet name="Non Scoring" sheetId="52" r:id="rId4"/>
    <sheet name="COVER" sheetId="63" r:id="rId5"/>
    <sheet name="w AW" sheetId="73" state="hidden" r:id="rId6"/>
    <sheet name="m AW" sheetId="75" state="hidden" r:id="rId7"/>
    <sheet name="HOST" sheetId="65" r:id="rId8"/>
    <sheet name="TEAM 2" sheetId="66" r:id="rId9"/>
    <sheet name="TEAM 3" sheetId="67" r:id="rId10"/>
    <sheet name="TEAM 4" sheetId="68" r:id="rId11"/>
    <sheet name="TEAM 5" sheetId="69" r:id="rId12"/>
    <sheet name="TEAM 6" sheetId="76" r:id="rId13"/>
    <sheet name="DETAILS" sheetId="55" r:id="rId14"/>
    <sheet name="OFFICIALS" sheetId="77" r:id="rId15"/>
    <sheet name="grades" sheetId="56" state="hidden" r:id="rId16"/>
  </sheets>
  <definedNames>
    <definedName name="_xlnm._FilterDatabase" localSheetId="1" hidden="1">'BOYS '!$A$4:$CI$754</definedName>
    <definedName name="_xlnm._FilterDatabase" localSheetId="2" hidden="1">'GIRLS '!$A$4:$CI$628</definedName>
    <definedName name="_xlnm._FilterDatabase" localSheetId="0" hidden="1">HELP!$A$5:$CD$765</definedName>
    <definedName name="_xlnm._FilterDatabase" localSheetId="6" hidden="1">'m AW'!$A$1:$N$336</definedName>
    <definedName name="_xlnm._FilterDatabase" localSheetId="3" hidden="1">'Non Scoring'!$B$5:$M$1028</definedName>
    <definedName name="_xlnm._FilterDatabase" localSheetId="5" hidden="1">'w AW'!$A$1:$N$537</definedName>
    <definedName name="_xlnm.Print_Area" localSheetId="1">'BOYS '!$E$1:$L$540</definedName>
    <definedName name="_xlnm.Print_Area" localSheetId="4">COVER!$A$1:$I$41</definedName>
    <definedName name="_xlnm.Print_Area" localSheetId="13">DETAILS!$A$1:$E$17</definedName>
    <definedName name="_xlnm.Print_Area" localSheetId="2">'GIRLS '!$E$1:$L$540</definedName>
    <definedName name="_xlnm.Print_Area" localSheetId="15">grades!$A$1:$J$80</definedName>
    <definedName name="_xlnm.Print_Area" localSheetId="7">HOST!$A$1:$AU$66</definedName>
    <definedName name="_xlnm.Print_Area" localSheetId="3">'Non Scoring'!$B$7:$G$507</definedName>
    <definedName name="_xlnm.Print_Area" localSheetId="14">OFFICIALS!$B$1:$K$54</definedName>
    <definedName name="_xlnm.Print_Area" localSheetId="8">'TEAM 2'!$A$1:$AU$66</definedName>
    <definedName name="_xlnm.Print_Area" localSheetId="9">'TEAM 3'!$A$1:$AU$66</definedName>
    <definedName name="_xlnm.Print_Area" localSheetId="10">'TEAM 4'!$A$1:$AU$66</definedName>
    <definedName name="_xlnm.Print_Area" localSheetId="11">'TEAM 5'!$A$1:$AU$66</definedName>
    <definedName name="_xlnm.Print_Area" localSheetId="12">'TEAM 6'!$A$1:$AU$66</definedName>
    <definedName name="_xlnm.Print_Titles" localSheetId="1">'BOYS '!$1:$4</definedName>
    <definedName name="_xlnm.Print_Titles" localSheetId="2">'GIRLS '!$1:$4</definedName>
    <definedName name="_xlnm.Print_Titles" localSheetId="3">'Non Scoring'!$2:$5</definedName>
  </definedNames>
  <calcPr calcId="125725"/>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901" i="52"/>
  <c r="J902"/>
  <c r="J903"/>
  <c r="J904"/>
  <c r="J905"/>
  <c r="J843"/>
  <c r="J819"/>
  <c r="J820"/>
  <c r="J822"/>
  <c r="J823"/>
  <c r="J824"/>
  <c r="J825"/>
  <c r="J826"/>
  <c r="J817"/>
  <c r="J766"/>
  <c r="J767"/>
  <c r="J739"/>
  <c r="J740"/>
  <c r="J741"/>
  <c r="J742"/>
  <c r="J743"/>
  <c r="J744"/>
  <c r="J736"/>
  <c r="J737"/>
  <c r="J691"/>
  <c r="J692"/>
  <c r="J693"/>
  <c r="J694"/>
  <c r="J695"/>
  <c r="J683"/>
  <c r="J684"/>
  <c r="J685"/>
  <c r="J686"/>
  <c r="J687"/>
  <c r="J688"/>
  <c r="J689"/>
  <c r="J690"/>
  <c r="J681"/>
  <c r="J657"/>
  <c r="J659"/>
  <c r="J660"/>
  <c r="J662"/>
  <c r="J663"/>
  <c r="J664"/>
  <c r="J655"/>
  <c r="J645"/>
  <c r="J646"/>
  <c r="J647"/>
  <c r="J601"/>
  <c r="J600"/>
  <c r="J564"/>
  <c r="J519"/>
  <c r="J495"/>
  <c r="J496"/>
  <c r="J497"/>
  <c r="J498"/>
  <c r="J499"/>
  <c r="J500"/>
  <c r="J501"/>
  <c r="J502"/>
  <c r="J503"/>
  <c r="J504"/>
  <c r="J505"/>
  <c r="J506"/>
  <c r="J468"/>
  <c r="J469"/>
  <c r="J441"/>
  <c r="J442"/>
  <c r="J443"/>
  <c r="J444"/>
  <c r="J445"/>
  <c r="J447"/>
  <c r="J448"/>
  <c r="J449"/>
  <c r="J418"/>
  <c r="J419"/>
  <c r="J420"/>
  <c r="J421"/>
  <c r="J357"/>
  <c r="J332"/>
  <c r="J333"/>
  <c r="J334"/>
  <c r="J335"/>
  <c r="J336"/>
  <c r="J337"/>
  <c r="J338"/>
  <c r="J339"/>
  <c r="J340"/>
  <c r="J341"/>
  <c r="J342"/>
  <c r="J343"/>
  <c r="J344"/>
  <c r="J345"/>
  <c r="J279"/>
  <c r="J280"/>
  <c r="J281"/>
  <c r="J252"/>
  <c r="J253"/>
  <c r="J254"/>
  <c r="J255"/>
  <c r="J256"/>
  <c r="J257"/>
  <c r="J258"/>
  <c r="J250"/>
  <c r="J240"/>
  <c r="J241"/>
  <c r="J200"/>
  <c r="J201"/>
  <c r="J170"/>
  <c r="J171"/>
  <c r="J172"/>
  <c r="J173"/>
  <c r="J174"/>
  <c r="J175"/>
  <c r="J176"/>
  <c r="J177"/>
  <c r="J178"/>
  <c r="J179"/>
  <c r="J180"/>
  <c r="J159"/>
  <c r="J927"/>
  <c r="J928"/>
  <c r="J929"/>
  <c r="J930"/>
  <c r="J931"/>
  <c r="J932"/>
  <c r="J933"/>
  <c r="J924"/>
  <c r="J969"/>
  <c r="J970"/>
  <c r="J118"/>
  <c r="J120"/>
  <c r="J121"/>
  <c r="J122"/>
  <c r="J123"/>
  <c r="J124"/>
  <c r="J125"/>
  <c r="J126"/>
  <c r="J127"/>
  <c r="J128"/>
  <c r="J129"/>
  <c r="J130"/>
  <c r="J131"/>
  <c r="J132"/>
  <c r="J133"/>
  <c r="J134"/>
  <c r="J135"/>
  <c r="J136"/>
  <c r="J138"/>
  <c r="J139"/>
  <c r="J140"/>
  <c r="J115"/>
  <c r="J116"/>
  <c r="J117"/>
  <c r="J89"/>
  <c r="J90"/>
  <c r="J91"/>
  <c r="J92"/>
  <c r="J93"/>
  <c r="J94"/>
  <c r="J95"/>
  <c r="J96"/>
  <c r="J97"/>
  <c r="J98"/>
  <c r="J99"/>
  <c r="J100"/>
  <c r="J101"/>
  <c r="J102"/>
  <c r="J104"/>
  <c r="J105"/>
  <c r="J106"/>
  <c r="J107"/>
  <c r="J108"/>
  <c r="J109"/>
  <c r="J110"/>
  <c r="J112"/>
  <c r="J113"/>
  <c r="J114"/>
  <c r="J62"/>
  <c r="J63"/>
  <c r="J64"/>
  <c r="J65"/>
  <c r="J66"/>
  <c r="J67"/>
  <c r="J69"/>
  <c r="J70"/>
  <c r="J71"/>
  <c r="J72"/>
  <c r="J73"/>
  <c r="J74"/>
  <c r="J75"/>
  <c r="J76"/>
  <c r="J37"/>
  <c r="J38"/>
  <c r="J39"/>
  <c r="J40"/>
  <c r="J41"/>
  <c r="J42"/>
  <c r="J43"/>
  <c r="J44"/>
  <c r="J45"/>
  <c r="J46"/>
  <c r="J47"/>
  <c r="J48"/>
  <c r="J49"/>
  <c r="J50"/>
  <c r="J51"/>
  <c r="J52"/>
  <c r="J53"/>
  <c r="J54"/>
  <c r="J55"/>
  <c r="J56"/>
  <c r="J57"/>
  <c r="J58"/>
  <c r="J59"/>
  <c r="J16"/>
  <c r="J17"/>
  <c r="J18"/>
  <c r="J19"/>
  <c r="J20"/>
  <c r="J21"/>
  <c r="J22"/>
  <c r="J23"/>
  <c r="J24"/>
  <c r="J25"/>
  <c r="J26"/>
  <c r="J27"/>
  <c r="J28"/>
  <c r="J29"/>
  <c r="J31"/>
  <c r="J32"/>
  <c r="J33"/>
  <c r="J34"/>
  <c r="J78"/>
  <c r="J79"/>
  <c r="J80"/>
  <c r="J81"/>
  <c r="J82"/>
  <c r="J83"/>
  <c r="J84"/>
  <c r="J85"/>
  <c r="J86"/>
  <c r="J87"/>
  <c r="J88"/>
  <c r="J142"/>
  <c r="J143"/>
  <c r="J150"/>
  <c r="J151"/>
  <c r="J152"/>
  <c r="J153"/>
  <c r="J154"/>
  <c r="J155"/>
  <c r="J156"/>
  <c r="J157"/>
  <c r="J158"/>
  <c r="J160"/>
  <c r="J161"/>
  <c r="J162"/>
  <c r="J163"/>
  <c r="J164"/>
  <c r="J165"/>
  <c r="J166"/>
  <c r="J167"/>
  <c r="J168"/>
  <c r="J181"/>
  <c r="J169"/>
  <c r="J182"/>
  <c r="J183"/>
  <c r="J184"/>
  <c r="J185"/>
  <c r="J186"/>
  <c r="J187"/>
  <c r="J188"/>
  <c r="J189"/>
  <c r="J190"/>
  <c r="J191"/>
  <c r="J192"/>
  <c r="J193"/>
  <c r="J194"/>
  <c r="J195"/>
  <c r="J196"/>
  <c r="J197"/>
  <c r="J198"/>
  <c r="J199"/>
  <c r="J202"/>
  <c r="J203"/>
  <c r="J204"/>
  <c r="J205"/>
  <c r="J206"/>
  <c r="J207"/>
  <c r="J208"/>
  <c r="J209"/>
  <c r="J210"/>
  <c r="J211"/>
  <c r="J212"/>
  <c r="J213"/>
  <c r="J214"/>
  <c r="J215"/>
  <c r="J216"/>
  <c r="J217"/>
  <c r="J218"/>
  <c r="J219"/>
  <c r="J220"/>
  <c r="J221"/>
  <c r="J222"/>
  <c r="J223"/>
  <c r="J224"/>
  <c r="J225"/>
  <c r="J226"/>
  <c r="J227"/>
  <c r="J228"/>
  <c r="J229"/>
  <c r="J230"/>
  <c r="J231"/>
  <c r="J232"/>
  <c r="J233"/>
  <c r="J234"/>
  <c r="J235"/>
  <c r="J236"/>
  <c r="J237"/>
  <c r="J238"/>
  <c r="J239"/>
  <c r="J242"/>
  <c r="J243"/>
  <c r="J244"/>
  <c r="J245"/>
  <c r="J246"/>
  <c r="J247"/>
  <c r="J248"/>
  <c r="J249"/>
  <c r="J251"/>
  <c r="J259"/>
  <c r="J260"/>
  <c r="J261"/>
  <c r="J262"/>
  <c r="J263"/>
  <c r="J264"/>
  <c r="J265"/>
  <c r="J266"/>
  <c r="J267"/>
  <c r="J268"/>
  <c r="J269"/>
  <c r="J270"/>
  <c r="J271"/>
  <c r="J272"/>
  <c r="J273"/>
  <c r="J274"/>
  <c r="J275"/>
  <c r="J276"/>
  <c r="J277"/>
  <c r="J278"/>
  <c r="J282"/>
  <c r="J283"/>
  <c r="J284"/>
  <c r="J285"/>
  <c r="J286"/>
  <c r="J287"/>
  <c r="J288"/>
  <c r="J289"/>
  <c r="J290"/>
  <c r="J291"/>
  <c r="J292"/>
  <c r="J293"/>
  <c r="J294"/>
  <c r="J295"/>
  <c r="J296"/>
  <c r="J297"/>
  <c r="J298"/>
  <c r="J299"/>
  <c r="J300"/>
  <c r="J301"/>
  <c r="J302"/>
  <c r="J303"/>
  <c r="J304"/>
  <c r="J305"/>
  <c r="J306"/>
  <c r="J307"/>
  <c r="J308"/>
  <c r="J309"/>
  <c r="J310"/>
  <c r="J311"/>
  <c r="J312"/>
  <c r="J313"/>
  <c r="J314"/>
  <c r="J315"/>
  <c r="J316"/>
  <c r="J317"/>
  <c r="J318"/>
  <c r="J319"/>
  <c r="J320"/>
  <c r="J321"/>
  <c r="J322"/>
  <c r="J323"/>
  <c r="J324"/>
  <c r="J325"/>
  <c r="J326"/>
  <c r="J327"/>
  <c r="J328"/>
  <c r="J329"/>
  <c r="J330"/>
  <c r="J331"/>
  <c r="J346"/>
  <c r="J347"/>
  <c r="J348"/>
  <c r="J349"/>
  <c r="J350"/>
  <c r="J351"/>
  <c r="J352"/>
  <c r="J353"/>
  <c r="J354"/>
  <c r="J355"/>
  <c r="J356"/>
  <c r="J358"/>
  <c r="J359"/>
  <c r="J360"/>
  <c r="J361"/>
  <c r="J362"/>
  <c r="J363"/>
  <c r="J364"/>
  <c r="J365"/>
  <c r="J366"/>
  <c r="J367"/>
  <c r="J368"/>
  <c r="J369"/>
  <c r="J370"/>
  <c r="J371"/>
  <c r="J372"/>
  <c r="J373"/>
  <c r="J374"/>
  <c r="J375"/>
  <c r="J376"/>
  <c r="J377"/>
  <c r="J378"/>
  <c r="J379"/>
  <c r="J380"/>
  <c r="J381"/>
  <c r="J382"/>
  <c r="J383"/>
  <c r="J384"/>
  <c r="J385"/>
  <c r="J386"/>
  <c r="J387"/>
  <c r="J388"/>
  <c r="J389"/>
  <c r="J390"/>
  <c r="J391"/>
  <c r="J392"/>
  <c r="J393"/>
  <c r="J394"/>
  <c r="J395"/>
  <c r="J396"/>
  <c r="J397"/>
  <c r="J398"/>
  <c r="J399"/>
  <c r="J400"/>
  <c r="J401"/>
  <c r="J402"/>
  <c r="J403"/>
  <c r="J404"/>
  <c r="J405"/>
  <c r="J406"/>
  <c r="J407"/>
  <c r="J408"/>
  <c r="J409"/>
  <c r="J410"/>
  <c r="J411"/>
  <c r="J412"/>
  <c r="J413"/>
  <c r="J414"/>
  <c r="J415"/>
  <c r="J416"/>
  <c r="J417"/>
  <c r="J422"/>
  <c r="J423"/>
  <c r="J424"/>
  <c r="J425"/>
  <c r="J426"/>
  <c r="J427"/>
  <c r="J428"/>
  <c r="J429"/>
  <c r="J430"/>
  <c r="J431"/>
  <c r="J432"/>
  <c r="J433"/>
  <c r="J434"/>
  <c r="J435"/>
  <c r="J436"/>
  <c r="J437"/>
  <c r="J438"/>
  <c r="J439"/>
  <c r="J450"/>
  <c r="J451"/>
  <c r="J452"/>
  <c r="J453"/>
  <c r="J454"/>
  <c r="J455"/>
  <c r="J456"/>
  <c r="J457"/>
  <c r="J458"/>
  <c r="J459"/>
  <c r="J460"/>
  <c r="J461"/>
  <c r="J462"/>
  <c r="J463"/>
  <c r="J464"/>
  <c r="J465"/>
  <c r="J466"/>
  <c r="J467"/>
  <c r="J470"/>
  <c r="J471"/>
  <c r="J472"/>
  <c r="J473"/>
  <c r="J474"/>
  <c r="J475"/>
  <c r="J476"/>
  <c r="J477"/>
  <c r="J478"/>
  <c r="J479"/>
  <c r="J480"/>
  <c r="J481"/>
  <c r="J482"/>
  <c r="J483"/>
  <c r="J484"/>
  <c r="J485"/>
  <c r="J486"/>
  <c r="J487"/>
  <c r="J488"/>
  <c r="J489"/>
  <c r="J490"/>
  <c r="J491"/>
  <c r="J492"/>
  <c r="J493"/>
  <c r="J494"/>
  <c r="J507"/>
  <c r="J508"/>
  <c r="J509"/>
  <c r="J510"/>
  <c r="J511"/>
  <c r="J512"/>
  <c r="J513"/>
  <c r="J514"/>
  <c r="J515"/>
  <c r="J516"/>
  <c r="J517"/>
  <c r="J518"/>
  <c r="J520"/>
  <c r="J521"/>
  <c r="J522"/>
  <c r="J523"/>
  <c r="J524"/>
  <c r="J525"/>
  <c r="J526"/>
  <c r="J527"/>
  <c r="J528"/>
  <c r="J529"/>
  <c r="J530"/>
  <c r="J531"/>
  <c r="J532"/>
  <c r="J533"/>
  <c r="J534"/>
  <c r="J535"/>
  <c r="J536"/>
  <c r="J537"/>
  <c r="J538"/>
  <c r="J539"/>
  <c r="J540"/>
  <c r="J541"/>
  <c r="J542"/>
  <c r="J543"/>
  <c r="J544"/>
  <c r="J545"/>
  <c r="J546"/>
  <c r="J547"/>
  <c r="J548"/>
  <c r="J549"/>
  <c r="J550"/>
  <c r="J551"/>
  <c r="J552"/>
  <c r="J553"/>
  <c r="J554"/>
  <c r="J555"/>
  <c r="J556"/>
  <c r="J557"/>
  <c r="J558"/>
  <c r="J559"/>
  <c r="J560"/>
  <c r="J561"/>
  <c r="J562"/>
  <c r="J563"/>
  <c r="J565"/>
  <c r="J566"/>
  <c r="J567"/>
  <c r="J568"/>
  <c r="J569"/>
  <c r="J570"/>
  <c r="J571"/>
  <c r="J572"/>
  <c r="J573"/>
  <c r="J575"/>
  <c r="J577"/>
  <c r="J578"/>
  <c r="J579"/>
  <c r="J580"/>
  <c r="J581"/>
  <c r="J582"/>
  <c r="J583"/>
  <c r="J584"/>
  <c r="J585"/>
  <c r="J586"/>
  <c r="J587"/>
  <c r="J588"/>
  <c r="J589"/>
  <c r="J590"/>
  <c r="J591"/>
  <c r="J592"/>
  <c r="J593"/>
  <c r="J594"/>
  <c r="J595"/>
  <c r="J596"/>
  <c r="J597"/>
  <c r="J598"/>
  <c r="J599"/>
  <c r="J602"/>
  <c r="J603"/>
  <c r="J604"/>
  <c r="J605"/>
  <c r="J606"/>
  <c r="J607"/>
  <c r="J608"/>
  <c r="J609"/>
  <c r="J610"/>
  <c r="J611"/>
  <c r="J612"/>
  <c r="J613"/>
  <c r="J614"/>
  <c r="J615"/>
  <c r="J616"/>
  <c r="J617"/>
  <c r="J618"/>
  <c r="J619"/>
  <c r="J620"/>
  <c r="J621"/>
  <c r="J622"/>
  <c r="J623"/>
  <c r="J624"/>
  <c r="J625"/>
  <c r="J626"/>
  <c r="J627"/>
  <c r="J628"/>
  <c r="J629"/>
  <c r="J630"/>
  <c r="J631"/>
  <c r="J632"/>
  <c r="J633"/>
  <c r="J634"/>
  <c r="J635"/>
  <c r="J636"/>
  <c r="J637"/>
  <c r="J638"/>
  <c r="J639"/>
  <c r="J640"/>
  <c r="J641"/>
  <c r="J642"/>
  <c r="J643"/>
  <c r="J644"/>
  <c r="J648"/>
  <c r="J649"/>
  <c r="J650"/>
  <c r="J651"/>
  <c r="J652"/>
  <c r="J653"/>
  <c r="J654"/>
  <c r="J656"/>
  <c r="J665"/>
  <c r="J666"/>
  <c r="J667"/>
  <c r="J668"/>
  <c r="J669"/>
  <c r="J670"/>
  <c r="J671"/>
  <c r="J672"/>
  <c r="J673"/>
  <c r="J674"/>
  <c r="J675"/>
  <c r="J676"/>
  <c r="J677"/>
  <c r="J678"/>
  <c r="J679"/>
  <c r="J680"/>
  <c r="J682"/>
  <c r="J696"/>
  <c r="J697"/>
  <c r="J698"/>
  <c r="J699"/>
  <c r="J700"/>
  <c r="J701"/>
  <c r="J702"/>
  <c r="J703"/>
  <c r="J704"/>
  <c r="J705"/>
  <c r="J706"/>
  <c r="J707"/>
  <c r="J708"/>
  <c r="J709"/>
  <c r="J710"/>
  <c r="J711"/>
  <c r="J712"/>
  <c r="J713"/>
  <c r="J714"/>
  <c r="J715"/>
  <c r="J716"/>
  <c r="J717"/>
  <c r="J718"/>
  <c r="J719"/>
  <c r="J720"/>
  <c r="J721"/>
  <c r="J722"/>
  <c r="J723"/>
  <c r="J724"/>
  <c r="J725"/>
  <c r="J726"/>
  <c r="J727"/>
  <c r="J728"/>
  <c r="J729"/>
  <c r="J730"/>
  <c r="J731"/>
  <c r="J732"/>
  <c r="J733"/>
  <c r="J734"/>
  <c r="J735"/>
  <c r="J738"/>
  <c r="J745"/>
  <c r="J746"/>
  <c r="J747"/>
  <c r="J748"/>
  <c r="J749"/>
  <c r="J750"/>
  <c r="J751"/>
  <c r="J752"/>
  <c r="J753"/>
  <c r="J754"/>
  <c r="J755"/>
  <c r="J756"/>
  <c r="J757"/>
  <c r="J758"/>
  <c r="J759"/>
  <c r="J760"/>
  <c r="J761"/>
  <c r="J762"/>
  <c r="J763"/>
  <c r="J764"/>
  <c r="J765"/>
  <c r="J768"/>
  <c r="J769"/>
  <c r="J770"/>
  <c r="J771"/>
  <c r="J772"/>
  <c r="J773"/>
  <c r="J774"/>
  <c r="J775"/>
  <c r="J776"/>
  <c r="J777"/>
  <c r="J778"/>
  <c r="J779"/>
  <c r="J780"/>
  <c r="J781"/>
  <c r="J782"/>
  <c r="J783"/>
  <c r="J784"/>
  <c r="J785"/>
  <c r="J786"/>
  <c r="J787"/>
  <c r="J788"/>
  <c r="J789"/>
  <c r="J790"/>
  <c r="J791"/>
  <c r="J792"/>
  <c r="J793"/>
  <c r="J794"/>
  <c r="J795"/>
  <c r="J796"/>
  <c r="J797"/>
  <c r="J798"/>
  <c r="J799"/>
  <c r="J800"/>
  <c r="J801"/>
  <c r="J802"/>
  <c r="J803"/>
  <c r="J804"/>
  <c r="J805"/>
  <c r="J806"/>
  <c r="J807"/>
  <c r="J808"/>
  <c r="J809"/>
  <c r="J810"/>
  <c r="J811"/>
  <c r="J812"/>
  <c r="J813"/>
  <c r="J814"/>
  <c r="J815"/>
  <c r="J816"/>
  <c r="J818"/>
  <c r="J828"/>
  <c r="J829"/>
  <c r="J830"/>
  <c r="J831"/>
  <c r="J832"/>
  <c r="J833"/>
  <c r="J834"/>
  <c r="J835"/>
  <c r="J836"/>
  <c r="J837"/>
  <c r="J838"/>
  <c r="J839"/>
  <c r="J840"/>
  <c r="J841"/>
  <c r="J842"/>
  <c r="J846"/>
  <c r="J847"/>
  <c r="J849"/>
  <c r="J850"/>
  <c r="J851"/>
  <c r="J852"/>
  <c r="J853"/>
  <c r="J854"/>
  <c r="J855"/>
  <c r="J856"/>
  <c r="J857"/>
  <c r="J858"/>
  <c r="J859"/>
  <c r="J860"/>
  <c r="J861"/>
  <c r="J862"/>
  <c r="J863"/>
  <c r="J864"/>
  <c r="J865"/>
  <c r="J866"/>
  <c r="J867"/>
  <c r="J868"/>
  <c r="J869"/>
  <c r="J870"/>
  <c r="J871"/>
  <c r="J872"/>
  <c r="J873"/>
  <c r="J874"/>
  <c r="J875"/>
  <c r="J876"/>
  <c r="J877"/>
  <c r="J878"/>
  <c r="J879"/>
  <c r="J880"/>
  <c r="J881"/>
  <c r="J882"/>
  <c r="J883"/>
  <c r="J884"/>
  <c r="J885"/>
  <c r="J886"/>
  <c r="J887"/>
  <c r="J888"/>
  <c r="J889"/>
  <c r="J890"/>
  <c r="J891"/>
  <c r="J892"/>
  <c r="J893"/>
  <c r="J894"/>
  <c r="J895"/>
  <c r="J896"/>
  <c r="J897"/>
  <c r="J898"/>
  <c r="J899"/>
  <c r="J900"/>
  <c r="J906"/>
  <c r="J907"/>
  <c r="J908"/>
  <c r="J909"/>
  <c r="J910"/>
  <c r="J911"/>
  <c r="J912"/>
  <c r="J913"/>
  <c r="J914"/>
  <c r="J915"/>
  <c r="J916"/>
  <c r="J917"/>
  <c r="J918"/>
  <c r="J919"/>
  <c r="J920"/>
  <c r="J921"/>
  <c r="J922"/>
  <c r="J923"/>
  <c r="J925"/>
  <c r="J926"/>
  <c r="J934"/>
  <c r="J935"/>
  <c r="J936"/>
  <c r="J937"/>
  <c r="J938"/>
  <c r="J939"/>
  <c r="J940"/>
  <c r="J941"/>
  <c r="J942"/>
  <c r="J943"/>
  <c r="J944"/>
  <c r="J945"/>
  <c r="J946"/>
  <c r="J947"/>
  <c r="J948"/>
  <c r="J949"/>
  <c r="J950"/>
  <c r="J951"/>
  <c r="J952"/>
  <c r="J953"/>
  <c r="J954"/>
  <c r="J955"/>
  <c r="J956"/>
  <c r="J957"/>
  <c r="J958"/>
  <c r="J959"/>
  <c r="J960"/>
  <c r="J961"/>
  <c r="J962"/>
  <c r="J963"/>
  <c r="J964"/>
  <c r="J965"/>
  <c r="J966"/>
  <c r="J967"/>
  <c r="J968"/>
  <c r="J971"/>
  <c r="J972"/>
  <c r="J973"/>
  <c r="J974"/>
  <c r="J975"/>
  <c r="J976"/>
  <c r="J977"/>
  <c r="J978"/>
  <c r="J9"/>
  <c r="J10"/>
  <c r="J11"/>
  <c r="J12"/>
  <c r="J14"/>
  <c r="J15"/>
  <c r="R62" i="65" l="1"/>
  <c r="R61"/>
  <c r="K825" i="52" l="1"/>
  <c r="R43" i="69"/>
  <c r="R42"/>
  <c r="R41"/>
  <c r="R40"/>
  <c r="R39"/>
  <c r="R38"/>
  <c r="C46"/>
  <c r="C45"/>
  <c r="C44"/>
  <c r="C43"/>
  <c r="C42"/>
  <c r="C41"/>
  <c r="C40"/>
  <c r="C39"/>
  <c r="AH8" l="1"/>
  <c r="AH7"/>
  <c r="AH6"/>
  <c r="AH5"/>
  <c r="R17"/>
  <c r="R16"/>
  <c r="R15"/>
  <c r="R14"/>
  <c r="R13"/>
  <c r="R12"/>
  <c r="R11"/>
  <c r="R10"/>
  <c r="R9"/>
  <c r="R8"/>
  <c r="R7"/>
  <c r="R6"/>
  <c r="R5"/>
  <c r="C13"/>
  <c r="C12"/>
  <c r="C11"/>
  <c r="J661" i="52" s="1"/>
  <c r="C10" i="69"/>
  <c r="C9"/>
  <c r="C8"/>
  <c r="J658" i="52" s="1"/>
  <c r="C7" i="69"/>
  <c r="C6"/>
  <c r="C5"/>
  <c r="AH58" i="65" l="1"/>
  <c r="AH45"/>
  <c r="J149" i="52" s="1"/>
  <c r="AH44" i="65"/>
  <c r="J148" i="52" s="1"/>
  <c r="AH43" i="65"/>
  <c r="J147" i="52" s="1"/>
  <c r="AH42" i="65"/>
  <c r="J146" i="52" s="1"/>
  <c r="AH41" i="65"/>
  <c r="J145" i="52" s="1"/>
  <c r="AH40" i="65"/>
  <c r="J144" i="52" s="1"/>
  <c r="AH39" i="65"/>
  <c r="AH38"/>
  <c r="R60"/>
  <c r="J137" i="52" s="1"/>
  <c r="R59" i="65"/>
  <c r="R58"/>
  <c r="R56"/>
  <c r="R55"/>
  <c r="R54"/>
  <c r="R53"/>
  <c r="R52"/>
  <c r="R51"/>
  <c r="R50"/>
  <c r="R49"/>
  <c r="R48"/>
  <c r="R47"/>
  <c r="R46"/>
  <c r="R45"/>
  <c r="R44"/>
  <c r="R43"/>
  <c r="R42"/>
  <c r="J119" i="52" s="1"/>
  <c r="R41" i="65"/>
  <c r="R40"/>
  <c r="R39"/>
  <c r="R38"/>
  <c r="C62"/>
  <c r="C61"/>
  <c r="J111" i="52" s="1"/>
  <c r="C60" i="65"/>
  <c r="C59"/>
  <c r="C58"/>
  <c r="C57"/>
  <c r="C56"/>
  <c r="C55"/>
  <c r="C54"/>
  <c r="C53"/>
  <c r="J103" i="52" s="1"/>
  <c r="C52" i="65"/>
  <c r="C51"/>
  <c r="C50"/>
  <c r="C49"/>
  <c r="C48"/>
  <c r="C47"/>
  <c r="C46"/>
  <c r="C45"/>
  <c r="C43"/>
  <c r="C42"/>
  <c r="C41"/>
  <c r="C40"/>
  <c r="C39"/>
  <c r="C38"/>
  <c r="AH59" i="76"/>
  <c r="AH58"/>
  <c r="R45" l="1"/>
  <c r="R44"/>
  <c r="R43"/>
  <c r="R42"/>
  <c r="R41"/>
  <c r="R40"/>
  <c r="R39"/>
  <c r="R38"/>
  <c r="C45"/>
  <c r="C43"/>
  <c r="C42"/>
  <c r="C41"/>
  <c r="C40"/>
  <c r="C39"/>
  <c r="C38"/>
  <c r="R10"/>
  <c r="R9"/>
  <c r="J848" i="52" s="1"/>
  <c r="R8" i="76"/>
  <c r="R7"/>
  <c r="R6"/>
  <c r="J845" i="52" s="1"/>
  <c r="R5" i="76"/>
  <c r="J844" i="52" s="1"/>
  <c r="C15" i="76"/>
  <c r="J827" i="52" s="1"/>
  <c r="C14" i="76"/>
  <c r="C13"/>
  <c r="C12"/>
  <c r="C11"/>
  <c r="C10"/>
  <c r="C9"/>
  <c r="J821" i="52" s="1"/>
  <c r="C8" i="76"/>
  <c r="C7"/>
  <c r="C6"/>
  <c r="C5"/>
  <c r="AH39" i="68" l="1"/>
  <c r="R42"/>
  <c r="R41"/>
  <c r="R40"/>
  <c r="R39"/>
  <c r="R38"/>
  <c r="C40"/>
  <c r="J576" i="52" s="1"/>
  <c r="C39" i="68"/>
  <c r="C38"/>
  <c r="J574" i="52" s="1"/>
  <c r="R8" i="68"/>
  <c r="R7"/>
  <c r="R6"/>
  <c r="R5"/>
  <c r="C17"/>
  <c r="C16"/>
  <c r="C15"/>
  <c r="C14"/>
  <c r="C13"/>
  <c r="C12"/>
  <c r="C11"/>
  <c r="C10"/>
  <c r="C9"/>
  <c r="C8"/>
  <c r="C7"/>
  <c r="C6"/>
  <c r="C5"/>
  <c r="AH8" i="66"/>
  <c r="AH7"/>
  <c r="AH6"/>
  <c r="AH5"/>
  <c r="AE12"/>
  <c r="R12"/>
  <c r="AE11"/>
  <c r="R11"/>
  <c r="AE10"/>
  <c r="R10"/>
  <c r="AE9"/>
  <c r="R9"/>
  <c r="AE8"/>
  <c r="R8"/>
  <c r="AE7"/>
  <c r="R7"/>
  <c r="AE6"/>
  <c r="R6"/>
  <c r="AE5"/>
  <c r="R5"/>
  <c r="C15"/>
  <c r="C14"/>
  <c r="C13"/>
  <c r="C12"/>
  <c r="C11"/>
  <c r="C10"/>
  <c r="C9"/>
  <c r="C8"/>
  <c r="C7"/>
  <c r="C6"/>
  <c r="C5"/>
  <c r="R45"/>
  <c r="R44"/>
  <c r="R43"/>
  <c r="R42"/>
  <c r="R41"/>
  <c r="R40"/>
  <c r="R39"/>
  <c r="R38"/>
  <c r="C47"/>
  <c r="C46"/>
  <c r="C45"/>
  <c r="C44"/>
  <c r="C43"/>
  <c r="C42"/>
  <c r="C41"/>
  <c r="C40"/>
  <c r="C39"/>
  <c r="AH17" i="65"/>
  <c r="AH16"/>
  <c r="AH15"/>
  <c r="AH14"/>
  <c r="AH13"/>
  <c r="AH12"/>
  <c r="J68" i="52" s="1"/>
  <c r="AH11" i="65"/>
  <c r="AH10"/>
  <c r="AH9"/>
  <c r="AH8"/>
  <c r="AH7"/>
  <c r="AH6"/>
  <c r="AH5"/>
  <c r="J61" i="52" s="1"/>
  <c r="R23" i="65"/>
  <c r="R22"/>
  <c r="R21"/>
  <c r="R20"/>
  <c r="R19"/>
  <c r="R18"/>
  <c r="R17"/>
  <c r="R16"/>
  <c r="R15"/>
  <c r="R14"/>
  <c r="R13"/>
  <c r="R12"/>
  <c r="R11"/>
  <c r="R10"/>
  <c r="R9"/>
  <c r="R8"/>
  <c r="R7"/>
  <c r="J36" i="52" s="1"/>
  <c r="R6" i="65"/>
  <c r="J35" i="52" s="1"/>
  <c r="R5" i="65"/>
  <c r="C30"/>
  <c r="C29"/>
  <c r="C28"/>
  <c r="J30" i="52" s="1"/>
  <c r="C27" i="65"/>
  <c r="C26"/>
  <c r="C25"/>
  <c r="C24"/>
  <c r="C23"/>
  <c r="C22"/>
  <c r="C21"/>
  <c r="C20"/>
  <c r="C19"/>
  <c r="C18"/>
  <c r="C17"/>
  <c r="C16"/>
  <c r="C15"/>
  <c r="C14"/>
  <c r="C13"/>
  <c r="C12"/>
  <c r="C11"/>
  <c r="J13" i="52" s="1"/>
  <c r="C10" i="65"/>
  <c r="C9"/>
  <c r="C8"/>
  <c r="C7"/>
  <c r="C6"/>
  <c r="C5"/>
  <c r="C46" i="67"/>
  <c r="C45"/>
  <c r="C44"/>
  <c r="C43"/>
  <c r="C42"/>
  <c r="C41"/>
  <c r="C40"/>
  <c r="C39"/>
  <c r="C18"/>
  <c r="C17"/>
  <c r="C16"/>
  <c r="C15"/>
  <c r="C14"/>
  <c r="C13"/>
  <c r="C12"/>
  <c r="C11"/>
  <c r="C10"/>
  <c r="C9"/>
  <c r="C8"/>
  <c r="C7"/>
  <c r="C6"/>
  <c r="C5"/>
  <c r="AH45"/>
  <c r="AH44"/>
  <c r="AH43"/>
  <c r="AH41"/>
  <c r="AH40"/>
  <c r="AH39"/>
  <c r="AH38"/>
  <c r="R45"/>
  <c r="J446" i="52" s="1"/>
  <c r="R44" i="67"/>
  <c r="R43"/>
  <c r="R42"/>
  <c r="R41"/>
  <c r="R40"/>
  <c r="R39"/>
  <c r="J440" i="52" s="1"/>
  <c r="R38" i="67"/>
  <c r="R11"/>
  <c r="R10"/>
  <c r="R9"/>
  <c r="R8"/>
  <c r="R6"/>
  <c r="AH10"/>
  <c r="AH9"/>
  <c r="AH8"/>
  <c r="AH7"/>
  <c r="AH6"/>
  <c r="AH5"/>
  <c r="K539" i="21" l="1"/>
  <c r="K538"/>
  <c r="K537"/>
  <c r="K531"/>
  <c r="K530"/>
  <c r="K523"/>
  <c r="K522"/>
  <c r="K521"/>
  <c r="K520"/>
  <c r="K515"/>
  <c r="K514"/>
  <c r="K513"/>
  <c r="K507"/>
  <c r="K506"/>
  <c r="K505"/>
  <c r="K504"/>
  <c r="K499"/>
  <c r="K491"/>
  <c r="K490"/>
  <c r="K489"/>
  <c r="K483"/>
  <c r="K482"/>
  <c r="K475"/>
  <c r="K474"/>
  <c r="K473"/>
  <c r="K472"/>
  <c r="K467"/>
  <c r="K451"/>
  <c r="K450"/>
  <c r="K449"/>
  <c r="K448"/>
  <c r="K447"/>
  <c r="K443"/>
  <c r="K442"/>
  <c r="K441"/>
  <c r="K440"/>
  <c r="K439"/>
  <c r="K435"/>
  <c r="K434"/>
  <c r="K433"/>
  <c r="K432"/>
  <c r="K431"/>
  <c r="K430"/>
  <c r="K427"/>
  <c r="K426"/>
  <c r="K425"/>
  <c r="K419"/>
  <c r="K418"/>
  <c r="K417"/>
  <c r="K416"/>
  <c r="K415"/>
  <c r="K411"/>
  <c r="K410"/>
  <c r="K409"/>
  <c r="K403"/>
  <c r="K402"/>
  <c r="K401"/>
  <c r="K400"/>
  <c r="K399"/>
  <c r="K395"/>
  <c r="K394"/>
  <c r="K393"/>
  <c r="K387"/>
  <c r="K386"/>
  <c r="K385"/>
  <c r="K384"/>
  <c r="K383"/>
  <c r="K379"/>
  <c r="K378"/>
  <c r="K377"/>
  <c r="K371"/>
  <c r="K370"/>
  <c r="K369"/>
  <c r="K368"/>
  <c r="K363"/>
  <c r="K362"/>
  <c r="K361"/>
  <c r="K355"/>
  <c r="K354"/>
  <c r="K353"/>
  <c r="K352"/>
  <c r="K351"/>
  <c r="K347"/>
  <c r="K346"/>
  <c r="K339"/>
  <c r="K331"/>
  <c r="K323"/>
  <c r="K322"/>
  <c r="K307"/>
  <c r="K306"/>
  <c r="K305"/>
  <c r="K304"/>
  <c r="K299"/>
  <c r="K291"/>
  <c r="K290"/>
  <c r="K267"/>
  <c r="K266"/>
  <c r="K265"/>
  <c r="K264"/>
  <c r="K259"/>
  <c r="K251"/>
  <c r="K250"/>
  <c r="K249"/>
  <c r="K248"/>
  <c r="K243"/>
  <c r="K242"/>
  <c r="K235"/>
  <c r="K234"/>
  <c r="K233"/>
  <c r="K232"/>
  <c r="K227"/>
  <c r="K226"/>
  <c r="K219"/>
  <c r="K218"/>
  <c r="K217"/>
  <c r="K187"/>
  <c r="K171"/>
  <c r="K170"/>
  <c r="K163"/>
  <c r="K155"/>
  <c r="K139"/>
  <c r="K131"/>
  <c r="K123"/>
  <c r="K83"/>
  <c r="K82"/>
  <c r="K67"/>
  <c r="K51"/>
  <c r="K43"/>
  <c r="K34"/>
  <c r="K539" i="64"/>
  <c r="K538"/>
  <c r="K537"/>
  <c r="K536"/>
  <c r="K531"/>
  <c r="K530"/>
  <c r="K529"/>
  <c r="K523"/>
  <c r="K522"/>
  <c r="K521"/>
  <c r="K520"/>
  <c r="K519"/>
  <c r="K515"/>
  <c r="K514"/>
  <c r="K513"/>
  <c r="K507"/>
  <c r="K506"/>
  <c r="K505"/>
  <c r="K504"/>
  <c r="K503"/>
  <c r="K499"/>
  <c r="K491"/>
  <c r="K490"/>
  <c r="K489"/>
  <c r="K488"/>
  <c r="K487"/>
  <c r="K483"/>
  <c r="K482"/>
  <c r="K475"/>
  <c r="K474"/>
  <c r="K473"/>
  <c r="K472"/>
  <c r="K467"/>
  <c r="K466"/>
  <c r="K451"/>
  <c r="K450"/>
  <c r="K449"/>
  <c r="K448"/>
  <c r="K447"/>
  <c r="K443"/>
  <c r="K442"/>
  <c r="K441"/>
  <c r="K440"/>
  <c r="K435"/>
  <c r="K434"/>
  <c r="K427"/>
  <c r="K426"/>
  <c r="K419"/>
  <c r="K418"/>
  <c r="K417"/>
  <c r="K416"/>
  <c r="K415"/>
  <c r="K411"/>
  <c r="K410"/>
  <c r="K403"/>
  <c r="K402"/>
  <c r="K401"/>
  <c r="K400"/>
  <c r="K399"/>
  <c r="K395"/>
  <c r="K394"/>
  <c r="K393"/>
  <c r="K387"/>
  <c r="K386"/>
  <c r="K385"/>
  <c r="K379"/>
  <c r="K378"/>
  <c r="K371"/>
  <c r="K370"/>
  <c r="K369"/>
  <c r="K363"/>
  <c r="K362"/>
  <c r="K361"/>
  <c r="K355"/>
  <c r="K354"/>
  <c r="K353"/>
  <c r="K352"/>
  <c r="K339"/>
  <c r="K338"/>
  <c r="K331"/>
  <c r="K323"/>
  <c r="K322"/>
  <c r="K307"/>
  <c r="K306"/>
  <c r="K291"/>
  <c r="K267"/>
  <c r="K266"/>
  <c r="K265"/>
  <c r="K264"/>
  <c r="K263"/>
  <c r="K259"/>
  <c r="K251"/>
  <c r="K250"/>
  <c r="K249"/>
  <c r="K243"/>
  <c r="K219"/>
  <c r="K211"/>
  <c r="K203"/>
  <c r="K202"/>
  <c r="K201"/>
  <c r="K195"/>
  <c r="K187"/>
  <c r="K186"/>
  <c r="K185"/>
  <c r="K179"/>
  <c r="K178"/>
  <c r="K171"/>
  <c r="K170"/>
  <c r="K169"/>
  <c r="K163"/>
  <c r="K155"/>
  <c r="K154"/>
  <c r="K147"/>
  <c r="K139"/>
  <c r="K131"/>
  <c r="K123"/>
  <c r="K83"/>
  <c r="K82"/>
  <c r="K75"/>
  <c r="K74"/>
  <c r="K67"/>
  <c r="K66"/>
  <c r="K59"/>
  <c r="K35"/>
  <c r="K34"/>
  <c r="K19"/>
  <c r="K18"/>
  <c r="K11"/>
  <c r="K107"/>
  <c r="E979" i="52" l="1"/>
  <c r="F979"/>
  <c r="G979"/>
  <c r="AF459" i="21" l="1"/>
  <c r="AF458"/>
  <c r="AF457"/>
  <c r="AF456"/>
  <c r="AF455"/>
  <c r="AF454"/>
  <c r="AF275"/>
  <c r="AF274"/>
  <c r="AF273"/>
  <c r="AF272"/>
  <c r="AF271"/>
  <c r="AF270"/>
  <c r="AF91"/>
  <c r="AF90"/>
  <c r="AF89"/>
  <c r="AF88"/>
  <c r="AF86"/>
  <c r="AF87"/>
  <c r="AF459" i="64"/>
  <c r="AF458"/>
  <c r="AF457"/>
  <c r="AF456"/>
  <c r="AF455"/>
  <c r="AF454"/>
  <c r="AF275"/>
  <c r="AF274"/>
  <c r="AF273"/>
  <c r="AF272"/>
  <c r="AF271"/>
  <c r="AF270"/>
  <c r="AF91"/>
  <c r="AF90"/>
  <c r="AF89"/>
  <c r="AF88"/>
  <c r="AF87"/>
  <c r="AF86"/>
  <c r="AF6" l="1"/>
  <c r="AF8"/>
  <c r="AF7"/>
  <c r="AH66" i="76" l="1"/>
  <c r="AD66"/>
  <c r="AC66"/>
  <c r="AB66"/>
  <c r="AA66"/>
  <c r="Z66"/>
  <c r="Y66"/>
  <c r="X66"/>
  <c r="W66"/>
  <c r="V66"/>
  <c r="U66"/>
  <c r="T66"/>
  <c r="S66"/>
  <c r="N66"/>
  <c r="M66"/>
  <c r="L66"/>
  <c r="K66"/>
  <c r="J66"/>
  <c r="I66"/>
  <c r="H66"/>
  <c r="G66"/>
  <c r="F66"/>
  <c r="E66"/>
  <c r="D66"/>
  <c r="AH65"/>
  <c r="AC65"/>
  <c r="AB65"/>
  <c r="AA65"/>
  <c r="Z65"/>
  <c r="Y65"/>
  <c r="X65"/>
  <c r="W65"/>
  <c r="V65"/>
  <c r="U65"/>
  <c r="T65"/>
  <c r="S65"/>
  <c r="M65"/>
  <c r="L65"/>
  <c r="K65"/>
  <c r="J65"/>
  <c r="I65"/>
  <c r="H65"/>
  <c r="G65"/>
  <c r="F65"/>
  <c r="E65"/>
  <c r="D65"/>
  <c r="AH64"/>
  <c r="AD64"/>
  <c r="AC64"/>
  <c r="AB64"/>
  <c r="AA64"/>
  <c r="Z64"/>
  <c r="Y64"/>
  <c r="X64"/>
  <c r="W64"/>
  <c r="V64"/>
  <c r="U64"/>
  <c r="T64"/>
  <c r="S64"/>
  <c r="N64"/>
  <c r="M64"/>
  <c r="L64"/>
  <c r="K64"/>
  <c r="J64"/>
  <c r="I64"/>
  <c r="H64"/>
  <c r="G64"/>
  <c r="F64"/>
  <c r="E64"/>
  <c r="D64"/>
  <c r="AH63"/>
  <c r="AE63"/>
  <c r="O63"/>
  <c r="AH62"/>
  <c r="AE62"/>
  <c r="R62"/>
  <c r="O62"/>
  <c r="C62"/>
  <c r="AH61"/>
  <c r="AE61"/>
  <c r="R61"/>
  <c r="O61"/>
  <c r="C61"/>
  <c r="AH60"/>
  <c r="AE60"/>
  <c r="R60"/>
  <c r="O60"/>
  <c r="C60"/>
  <c r="AE59"/>
  <c r="R59"/>
  <c r="O59"/>
  <c r="C59"/>
  <c r="AE58"/>
  <c r="R58"/>
  <c r="O58"/>
  <c r="C58"/>
  <c r="AH57"/>
  <c r="AE57"/>
  <c r="R57"/>
  <c r="O57"/>
  <c r="C57"/>
  <c r="AT56"/>
  <c r="AS56"/>
  <c r="AR56"/>
  <c r="AQ56"/>
  <c r="AP56"/>
  <c r="AO56"/>
  <c r="AN56"/>
  <c r="AM56"/>
  <c r="AL56"/>
  <c r="AK56"/>
  <c r="AJ56"/>
  <c r="AI56"/>
  <c r="AE56"/>
  <c r="R56"/>
  <c r="O56"/>
  <c r="C56"/>
  <c r="AS55"/>
  <c r="AR55"/>
  <c r="AQ55"/>
  <c r="AP55"/>
  <c r="AO55"/>
  <c r="AN55"/>
  <c r="AM55"/>
  <c r="AL55"/>
  <c r="AK55"/>
  <c r="AJ55"/>
  <c r="AI55"/>
  <c r="AE55"/>
  <c r="R55"/>
  <c r="O55"/>
  <c r="C55"/>
  <c r="AT54"/>
  <c r="AS54"/>
  <c r="AR54"/>
  <c r="AQ54"/>
  <c r="AP54"/>
  <c r="AO54"/>
  <c r="AN54"/>
  <c r="AM54"/>
  <c r="AL54"/>
  <c r="AK54"/>
  <c r="AJ54"/>
  <c r="AI54"/>
  <c r="AE54"/>
  <c r="R54"/>
  <c r="O54"/>
  <c r="C54"/>
  <c r="AU53"/>
  <c r="AH53"/>
  <c r="AE53"/>
  <c r="R53"/>
  <c r="O53"/>
  <c r="C53"/>
  <c r="AU52"/>
  <c r="AH52"/>
  <c r="AE52"/>
  <c r="R52"/>
  <c r="O52"/>
  <c r="C52"/>
  <c r="AU51"/>
  <c r="AH51"/>
  <c r="AE51"/>
  <c r="R51"/>
  <c r="O51"/>
  <c r="C51"/>
  <c r="AU50"/>
  <c r="AH50"/>
  <c r="AE50"/>
  <c r="R50"/>
  <c r="O50"/>
  <c r="C50"/>
  <c r="AU49"/>
  <c r="AH49"/>
  <c r="AE49"/>
  <c r="R49"/>
  <c r="O49"/>
  <c r="C49"/>
  <c r="AU48"/>
  <c r="AH48"/>
  <c r="AE48"/>
  <c r="R48"/>
  <c r="O48"/>
  <c r="C48"/>
  <c r="AU47"/>
  <c r="AH47"/>
  <c r="AE47"/>
  <c r="R47"/>
  <c r="O47"/>
  <c r="C47"/>
  <c r="AU46"/>
  <c r="AH46"/>
  <c r="AE46"/>
  <c r="R46"/>
  <c r="O46"/>
  <c r="C46"/>
  <c r="AU45"/>
  <c r="AH45"/>
  <c r="AE45"/>
  <c r="O45"/>
  <c r="AU44"/>
  <c r="AH44"/>
  <c r="AE44"/>
  <c r="O44"/>
  <c r="AU43"/>
  <c r="AH43"/>
  <c r="AE43"/>
  <c r="O43"/>
  <c r="AU42"/>
  <c r="AE42"/>
  <c r="O42"/>
  <c r="AU41"/>
  <c r="AE41"/>
  <c r="O41"/>
  <c r="AU40"/>
  <c r="AE40"/>
  <c r="O40"/>
  <c r="AU39"/>
  <c r="AE39"/>
  <c r="O39"/>
  <c r="AU38"/>
  <c r="AE38"/>
  <c r="O38"/>
  <c r="AH66" i="69"/>
  <c r="AD66"/>
  <c r="AC66"/>
  <c r="AB66"/>
  <c r="AA66"/>
  <c r="Z66"/>
  <c r="Y66"/>
  <c r="X66"/>
  <c r="W66"/>
  <c r="V66"/>
  <c r="U66"/>
  <c r="T66"/>
  <c r="S66"/>
  <c r="N66"/>
  <c r="M66"/>
  <c r="L66"/>
  <c r="K66"/>
  <c r="J66"/>
  <c r="I66"/>
  <c r="H66"/>
  <c r="G66"/>
  <c r="F66"/>
  <c r="E66"/>
  <c r="D66"/>
  <c r="AH65"/>
  <c r="AC65"/>
  <c r="AB65"/>
  <c r="AA65"/>
  <c r="Z65"/>
  <c r="Y65"/>
  <c r="X65"/>
  <c r="W65"/>
  <c r="V65"/>
  <c r="U65"/>
  <c r="T65"/>
  <c r="S65"/>
  <c r="M65"/>
  <c r="L65"/>
  <c r="K65"/>
  <c r="J65"/>
  <c r="I65"/>
  <c r="H65"/>
  <c r="G65"/>
  <c r="F65"/>
  <c r="E65"/>
  <c r="D65"/>
  <c r="AH64"/>
  <c r="AD64"/>
  <c r="AC64"/>
  <c r="AB64"/>
  <c r="AA64"/>
  <c r="Z64"/>
  <c r="Y64"/>
  <c r="X64"/>
  <c r="W64"/>
  <c r="V64"/>
  <c r="U64"/>
  <c r="T64"/>
  <c r="S64"/>
  <c r="N64"/>
  <c r="M64"/>
  <c r="L64"/>
  <c r="K64"/>
  <c r="J64"/>
  <c r="I64"/>
  <c r="H64"/>
  <c r="G64"/>
  <c r="F64"/>
  <c r="E64"/>
  <c r="D64"/>
  <c r="AH63"/>
  <c r="AE63"/>
  <c r="O63"/>
  <c r="AH62"/>
  <c r="AE62"/>
  <c r="R62"/>
  <c r="O62"/>
  <c r="C62"/>
  <c r="AH61"/>
  <c r="AE61"/>
  <c r="R61"/>
  <c r="O61"/>
  <c r="C61"/>
  <c r="AH60"/>
  <c r="AE60"/>
  <c r="R60"/>
  <c r="O60"/>
  <c r="C60"/>
  <c r="AH59"/>
  <c r="AE59"/>
  <c r="R59"/>
  <c r="O59"/>
  <c r="C59"/>
  <c r="AH58"/>
  <c r="AE58"/>
  <c r="R58"/>
  <c r="O58"/>
  <c r="C58"/>
  <c r="AH57"/>
  <c r="AE57"/>
  <c r="R57"/>
  <c r="O57"/>
  <c r="C57"/>
  <c r="AT56"/>
  <c r="AS56"/>
  <c r="AR56"/>
  <c r="AQ56"/>
  <c r="AP56"/>
  <c r="AO56"/>
  <c r="AN56"/>
  <c r="AM56"/>
  <c r="AL56"/>
  <c r="AK56"/>
  <c r="AJ56"/>
  <c r="AI56"/>
  <c r="AE56"/>
  <c r="R56"/>
  <c r="O56"/>
  <c r="C56"/>
  <c r="AS55"/>
  <c r="AR55"/>
  <c r="AQ55"/>
  <c r="AP55"/>
  <c r="AO55"/>
  <c r="AN55"/>
  <c r="AM55"/>
  <c r="AL55"/>
  <c r="AK55"/>
  <c r="AJ55"/>
  <c r="AI55"/>
  <c r="AE55"/>
  <c r="R55"/>
  <c r="O55"/>
  <c r="C55"/>
  <c r="AT54"/>
  <c r="AS54"/>
  <c r="AR54"/>
  <c r="AQ54"/>
  <c r="AP54"/>
  <c r="AO54"/>
  <c r="AN54"/>
  <c r="AM54"/>
  <c r="AL54"/>
  <c r="AK54"/>
  <c r="AJ54"/>
  <c r="AI54"/>
  <c r="AE54"/>
  <c r="R54"/>
  <c r="O54"/>
  <c r="C54"/>
  <c r="AU53"/>
  <c r="AH53"/>
  <c r="AE53"/>
  <c r="R53"/>
  <c r="O53"/>
  <c r="C53"/>
  <c r="AU52"/>
  <c r="AH52"/>
  <c r="AE52"/>
  <c r="R52"/>
  <c r="O52"/>
  <c r="C52"/>
  <c r="AU51"/>
  <c r="AH51"/>
  <c r="AE51"/>
  <c r="R51"/>
  <c r="O51"/>
  <c r="C51"/>
  <c r="AU50"/>
  <c r="AH50"/>
  <c r="AE50"/>
  <c r="R50"/>
  <c r="O50"/>
  <c r="C50"/>
  <c r="AU49"/>
  <c r="AH49"/>
  <c r="AE49"/>
  <c r="R49"/>
  <c r="O49"/>
  <c r="C49"/>
  <c r="AU48"/>
  <c r="AH48"/>
  <c r="AE48"/>
  <c r="R48"/>
  <c r="O48"/>
  <c r="C48"/>
  <c r="AU47"/>
  <c r="AH47"/>
  <c r="AE47"/>
  <c r="R47"/>
  <c r="O47"/>
  <c r="C47"/>
  <c r="AU46"/>
  <c r="AH46"/>
  <c r="AE46"/>
  <c r="R46"/>
  <c r="O46"/>
  <c r="AU45"/>
  <c r="AH45"/>
  <c r="AE45"/>
  <c r="R45"/>
  <c r="O45"/>
  <c r="AU44"/>
  <c r="AH44"/>
  <c r="AE44"/>
  <c r="R44"/>
  <c r="O44"/>
  <c r="AU43"/>
  <c r="AH43"/>
  <c r="AE43"/>
  <c r="O43"/>
  <c r="AU42"/>
  <c r="AE42"/>
  <c r="O42"/>
  <c r="AU41"/>
  <c r="AE41"/>
  <c r="O41"/>
  <c r="AU40"/>
  <c r="AE40"/>
  <c r="O40"/>
  <c r="AU39"/>
  <c r="AE39"/>
  <c r="O39"/>
  <c r="AU38"/>
  <c r="AE38"/>
  <c r="O38"/>
  <c r="AH66" i="68"/>
  <c r="AD66"/>
  <c r="AC66"/>
  <c r="AB66"/>
  <c r="AA66"/>
  <c r="Z66"/>
  <c r="Y66"/>
  <c r="X66"/>
  <c r="W66"/>
  <c r="V66"/>
  <c r="U66"/>
  <c r="T66"/>
  <c r="S66"/>
  <c r="N66"/>
  <c r="M66"/>
  <c r="L66"/>
  <c r="K66"/>
  <c r="J66"/>
  <c r="I66"/>
  <c r="H66"/>
  <c r="G66"/>
  <c r="F66"/>
  <c r="E66"/>
  <c r="D66"/>
  <c r="AH65"/>
  <c r="AC65"/>
  <c r="AB65"/>
  <c r="AA65"/>
  <c r="Z65"/>
  <c r="Y65"/>
  <c r="X65"/>
  <c r="W65"/>
  <c r="V65"/>
  <c r="U65"/>
  <c r="T65"/>
  <c r="S65"/>
  <c r="M65"/>
  <c r="L65"/>
  <c r="K65"/>
  <c r="J65"/>
  <c r="I65"/>
  <c r="H65"/>
  <c r="G65"/>
  <c r="F65"/>
  <c r="E65"/>
  <c r="D65"/>
  <c r="AH64"/>
  <c r="AD64"/>
  <c r="AC64"/>
  <c r="AB64"/>
  <c r="AA64"/>
  <c r="Z64"/>
  <c r="Y64"/>
  <c r="X64"/>
  <c r="W64"/>
  <c r="V64"/>
  <c r="U64"/>
  <c r="T64"/>
  <c r="S64"/>
  <c r="N64"/>
  <c r="M64"/>
  <c r="L64"/>
  <c r="K64"/>
  <c r="J64"/>
  <c r="I64"/>
  <c r="H64"/>
  <c r="G64"/>
  <c r="F64"/>
  <c r="E64"/>
  <c r="D64"/>
  <c r="AH63"/>
  <c r="AE63"/>
  <c r="O63"/>
  <c r="AH62"/>
  <c r="AE62"/>
  <c r="R62"/>
  <c r="O62"/>
  <c r="C62"/>
  <c r="AH61"/>
  <c r="AE61"/>
  <c r="R61"/>
  <c r="O61"/>
  <c r="C61"/>
  <c r="AE60"/>
  <c r="R60"/>
  <c r="O60"/>
  <c r="C60"/>
  <c r="AE59"/>
  <c r="R59"/>
  <c r="O59"/>
  <c r="C59"/>
  <c r="AE58"/>
  <c r="R58"/>
  <c r="O58"/>
  <c r="C58"/>
  <c r="AH57"/>
  <c r="AE57"/>
  <c r="R57"/>
  <c r="O57"/>
  <c r="C57"/>
  <c r="AT56"/>
  <c r="AS56"/>
  <c r="AR56"/>
  <c r="AQ56"/>
  <c r="AP56"/>
  <c r="AO56"/>
  <c r="AN56"/>
  <c r="AM56"/>
  <c r="AL56"/>
  <c r="AK56"/>
  <c r="AJ56"/>
  <c r="AI56"/>
  <c r="AE56"/>
  <c r="R56"/>
  <c r="O56"/>
  <c r="C56"/>
  <c r="AS55"/>
  <c r="AR55"/>
  <c r="AQ55"/>
  <c r="AP55"/>
  <c r="AO55"/>
  <c r="AN55"/>
  <c r="AM55"/>
  <c r="AL55"/>
  <c r="AK55"/>
  <c r="AJ55"/>
  <c r="AI55"/>
  <c r="AE55"/>
  <c r="R55"/>
  <c r="O55"/>
  <c r="C55"/>
  <c r="AT54"/>
  <c r="AS54"/>
  <c r="AR54"/>
  <c r="AQ54"/>
  <c r="AP54"/>
  <c r="AO54"/>
  <c r="AN54"/>
  <c r="AM54"/>
  <c r="AL54"/>
  <c r="AK54"/>
  <c r="AJ54"/>
  <c r="AI54"/>
  <c r="AE54"/>
  <c r="R54"/>
  <c r="O54"/>
  <c r="C54"/>
  <c r="AU53"/>
  <c r="AH53"/>
  <c r="AE53"/>
  <c r="R53"/>
  <c r="O53"/>
  <c r="C53"/>
  <c r="AU52"/>
  <c r="AH52"/>
  <c r="AE52"/>
  <c r="R52"/>
  <c r="O52"/>
  <c r="C52"/>
  <c r="AU51"/>
  <c r="AH51"/>
  <c r="AE51"/>
  <c r="R51"/>
  <c r="O51"/>
  <c r="C51"/>
  <c r="AU50"/>
  <c r="AH50"/>
  <c r="AE50"/>
  <c r="R50"/>
  <c r="O50"/>
  <c r="C50"/>
  <c r="AU49"/>
  <c r="AH49"/>
  <c r="AE49"/>
  <c r="R49"/>
  <c r="O49"/>
  <c r="C49"/>
  <c r="AU48"/>
  <c r="AH48"/>
  <c r="AE48"/>
  <c r="R48"/>
  <c r="O48"/>
  <c r="C48"/>
  <c r="AU47"/>
  <c r="AH47"/>
  <c r="AE47"/>
  <c r="R47"/>
  <c r="O47"/>
  <c r="C47"/>
  <c r="AU46"/>
  <c r="AH46"/>
  <c r="AE46"/>
  <c r="R46"/>
  <c r="O46"/>
  <c r="C46"/>
  <c r="AU45"/>
  <c r="AH45"/>
  <c r="AE45"/>
  <c r="R45"/>
  <c r="O45"/>
  <c r="C45"/>
  <c r="AU44"/>
  <c r="AH44"/>
  <c r="AE44"/>
  <c r="R44"/>
  <c r="O44"/>
  <c r="C44"/>
  <c r="AU43"/>
  <c r="AH43"/>
  <c r="AE43"/>
  <c r="R43"/>
  <c r="O43"/>
  <c r="C43"/>
  <c r="AU42"/>
  <c r="AE42"/>
  <c r="O42"/>
  <c r="C42"/>
  <c r="AU41"/>
  <c r="AE41"/>
  <c r="O41"/>
  <c r="C41"/>
  <c r="AU40"/>
  <c r="AE40"/>
  <c r="O40"/>
  <c r="AU39"/>
  <c r="AE39"/>
  <c r="O39"/>
  <c r="AU38"/>
  <c r="AE38"/>
  <c r="O38"/>
  <c r="AH66" i="67"/>
  <c r="AD66"/>
  <c r="AC66"/>
  <c r="AB66"/>
  <c r="AA66"/>
  <c r="Z66"/>
  <c r="Y66"/>
  <c r="X66"/>
  <c r="W66"/>
  <c r="V66"/>
  <c r="U66"/>
  <c r="T66"/>
  <c r="S66"/>
  <c r="N66"/>
  <c r="M66"/>
  <c r="L66"/>
  <c r="K66"/>
  <c r="J66"/>
  <c r="I66"/>
  <c r="H66"/>
  <c r="G66"/>
  <c r="F66"/>
  <c r="E66"/>
  <c r="D66"/>
  <c r="AH65"/>
  <c r="AC65"/>
  <c r="AB65"/>
  <c r="AA65"/>
  <c r="Z65"/>
  <c r="Y65"/>
  <c r="X65"/>
  <c r="W65"/>
  <c r="V65"/>
  <c r="U65"/>
  <c r="T65"/>
  <c r="S65"/>
  <c r="M65"/>
  <c r="L65"/>
  <c r="K65"/>
  <c r="J65"/>
  <c r="I65"/>
  <c r="H65"/>
  <c r="G65"/>
  <c r="F65"/>
  <c r="E65"/>
  <c r="D65"/>
  <c r="AH64"/>
  <c r="AD64"/>
  <c r="AC64"/>
  <c r="AB64"/>
  <c r="AA64"/>
  <c r="Z64"/>
  <c r="Y64"/>
  <c r="X64"/>
  <c r="W64"/>
  <c r="V64"/>
  <c r="U64"/>
  <c r="T64"/>
  <c r="S64"/>
  <c r="N64"/>
  <c r="M64"/>
  <c r="L64"/>
  <c r="K64"/>
  <c r="J64"/>
  <c r="I64"/>
  <c r="H64"/>
  <c r="G64"/>
  <c r="F64"/>
  <c r="E64"/>
  <c r="D64"/>
  <c r="AH63"/>
  <c r="AE63"/>
  <c r="O63"/>
  <c r="AH62"/>
  <c r="AE62"/>
  <c r="R62"/>
  <c r="O62"/>
  <c r="C62"/>
  <c r="AH61"/>
  <c r="AE61"/>
  <c r="R61"/>
  <c r="O61"/>
  <c r="C61"/>
  <c r="AH60"/>
  <c r="AE60"/>
  <c r="R60"/>
  <c r="O60"/>
  <c r="C60"/>
  <c r="AH59"/>
  <c r="AE59"/>
  <c r="R59"/>
  <c r="O59"/>
  <c r="C59"/>
  <c r="AH58"/>
  <c r="AE58"/>
  <c r="R58"/>
  <c r="O58"/>
  <c r="C58"/>
  <c r="AH57"/>
  <c r="AE57"/>
  <c r="R57"/>
  <c r="O57"/>
  <c r="C57"/>
  <c r="AT56"/>
  <c r="AS56"/>
  <c r="AR56"/>
  <c r="AQ56"/>
  <c r="AP56"/>
  <c r="AO56"/>
  <c r="AN56"/>
  <c r="AM56"/>
  <c r="AL56"/>
  <c r="AK56"/>
  <c r="AJ56"/>
  <c r="AI56"/>
  <c r="AE56"/>
  <c r="R56"/>
  <c r="O56"/>
  <c r="C56"/>
  <c r="AS55"/>
  <c r="AR55"/>
  <c r="AQ55"/>
  <c r="AP55"/>
  <c r="AO55"/>
  <c r="AN55"/>
  <c r="AM55"/>
  <c r="AL55"/>
  <c r="AK55"/>
  <c r="AJ55"/>
  <c r="AI55"/>
  <c r="AE55"/>
  <c r="R55"/>
  <c r="O55"/>
  <c r="C55"/>
  <c r="AT54"/>
  <c r="AS54"/>
  <c r="AR54"/>
  <c r="AQ54"/>
  <c r="AP54"/>
  <c r="AO54"/>
  <c r="AN54"/>
  <c r="AM54"/>
  <c r="AL54"/>
  <c r="AK54"/>
  <c r="AJ54"/>
  <c r="AI54"/>
  <c r="AE54"/>
  <c r="R54"/>
  <c r="O54"/>
  <c r="C54"/>
  <c r="AU53"/>
  <c r="AH53"/>
  <c r="AE53"/>
  <c r="R53"/>
  <c r="O53"/>
  <c r="C53"/>
  <c r="AU52"/>
  <c r="AH52"/>
  <c r="AE52"/>
  <c r="R52"/>
  <c r="O52"/>
  <c r="C52"/>
  <c r="AU51"/>
  <c r="AH51"/>
  <c r="AE51"/>
  <c r="R51"/>
  <c r="O51"/>
  <c r="C51"/>
  <c r="AU50"/>
  <c r="AH50"/>
  <c r="AE50"/>
  <c r="R50"/>
  <c r="O50"/>
  <c r="C50"/>
  <c r="AU49"/>
  <c r="AH49"/>
  <c r="AE49"/>
  <c r="R49"/>
  <c r="O49"/>
  <c r="C49"/>
  <c r="AU48"/>
  <c r="AH48"/>
  <c r="AE48"/>
  <c r="R48"/>
  <c r="O48"/>
  <c r="C48"/>
  <c r="AU47"/>
  <c r="AH47"/>
  <c r="AE47"/>
  <c r="O47"/>
  <c r="C47"/>
  <c r="AU46"/>
  <c r="AH46"/>
  <c r="AE46"/>
  <c r="O46"/>
  <c r="AU45"/>
  <c r="AE45"/>
  <c r="O45"/>
  <c r="AU44"/>
  <c r="AE44"/>
  <c r="O44"/>
  <c r="AU43"/>
  <c r="AE43"/>
  <c r="O43"/>
  <c r="AU42"/>
  <c r="AE42"/>
  <c r="O42"/>
  <c r="AU41"/>
  <c r="AE41"/>
  <c r="O41"/>
  <c r="AU40"/>
  <c r="AE40"/>
  <c r="O40"/>
  <c r="AU39"/>
  <c r="AE39"/>
  <c r="O39"/>
  <c r="AU38"/>
  <c r="AE38"/>
  <c r="O38"/>
  <c r="AH66" i="66"/>
  <c r="AD66"/>
  <c r="AC66"/>
  <c r="AB66"/>
  <c r="AA66"/>
  <c r="Z66"/>
  <c r="Y66"/>
  <c r="X66"/>
  <c r="W66"/>
  <c r="V66"/>
  <c r="U66"/>
  <c r="T66"/>
  <c r="S66"/>
  <c r="N66"/>
  <c r="M66"/>
  <c r="L66"/>
  <c r="K66"/>
  <c r="J66"/>
  <c r="I66"/>
  <c r="H66"/>
  <c r="G66"/>
  <c r="F66"/>
  <c r="E66"/>
  <c r="D66"/>
  <c r="AH65"/>
  <c r="AC65"/>
  <c r="AB65"/>
  <c r="AA65"/>
  <c r="Z65"/>
  <c r="Y65"/>
  <c r="X65"/>
  <c r="W65"/>
  <c r="V65"/>
  <c r="U65"/>
  <c r="T65"/>
  <c r="S65"/>
  <c r="M65"/>
  <c r="L65"/>
  <c r="K65"/>
  <c r="J65"/>
  <c r="I65"/>
  <c r="H65"/>
  <c r="G65"/>
  <c r="F65"/>
  <c r="E65"/>
  <c r="D65"/>
  <c r="AH64"/>
  <c r="AD64"/>
  <c r="AC64"/>
  <c r="AB64"/>
  <c r="AA64"/>
  <c r="Z64"/>
  <c r="Y64"/>
  <c r="X64"/>
  <c r="W64"/>
  <c r="V64"/>
  <c r="U64"/>
  <c r="T64"/>
  <c r="S64"/>
  <c r="N64"/>
  <c r="M64"/>
  <c r="L64"/>
  <c r="K64"/>
  <c r="J64"/>
  <c r="I64"/>
  <c r="H64"/>
  <c r="G64"/>
  <c r="F64"/>
  <c r="E64"/>
  <c r="D64"/>
  <c r="AH63"/>
  <c r="AE63"/>
  <c r="O63"/>
  <c r="AH62"/>
  <c r="AE62"/>
  <c r="R62"/>
  <c r="O62"/>
  <c r="C62"/>
  <c r="AH61"/>
  <c r="AE61"/>
  <c r="R61"/>
  <c r="O61"/>
  <c r="C61"/>
  <c r="AH60"/>
  <c r="AE60"/>
  <c r="R60"/>
  <c r="O60"/>
  <c r="C60"/>
  <c r="AH59"/>
  <c r="AE59"/>
  <c r="R59"/>
  <c r="O59"/>
  <c r="C59"/>
  <c r="AH58"/>
  <c r="AE58"/>
  <c r="R58"/>
  <c r="O58"/>
  <c r="C58"/>
  <c r="AH57"/>
  <c r="AE57"/>
  <c r="R57"/>
  <c r="O57"/>
  <c r="C57"/>
  <c r="AT56"/>
  <c r="AS56"/>
  <c r="AR56"/>
  <c r="AQ56"/>
  <c r="AP56"/>
  <c r="AO56"/>
  <c r="AN56"/>
  <c r="AM56"/>
  <c r="AL56"/>
  <c r="AK56"/>
  <c r="AJ56"/>
  <c r="AI56"/>
  <c r="AE56"/>
  <c r="R56"/>
  <c r="O56"/>
  <c r="C56"/>
  <c r="AS55"/>
  <c r="AR55"/>
  <c r="AQ55"/>
  <c r="AP55"/>
  <c r="AO55"/>
  <c r="AN55"/>
  <c r="AM55"/>
  <c r="AL55"/>
  <c r="AK55"/>
  <c r="AJ55"/>
  <c r="AI55"/>
  <c r="AE55"/>
  <c r="R55"/>
  <c r="O55"/>
  <c r="C55"/>
  <c r="AT54"/>
  <c r="AS54"/>
  <c r="AR54"/>
  <c r="AQ54"/>
  <c r="AP54"/>
  <c r="AO54"/>
  <c r="AN54"/>
  <c r="AM54"/>
  <c r="AL54"/>
  <c r="AK54"/>
  <c r="AJ54"/>
  <c r="AI54"/>
  <c r="AE54"/>
  <c r="R54"/>
  <c r="O54"/>
  <c r="C54"/>
  <c r="AU53"/>
  <c r="AH53"/>
  <c r="AE53"/>
  <c r="R53"/>
  <c r="O53"/>
  <c r="C53"/>
  <c r="AU52"/>
  <c r="AH52"/>
  <c r="AE52"/>
  <c r="R52"/>
  <c r="O52"/>
  <c r="C52"/>
  <c r="AU51"/>
  <c r="AH51"/>
  <c r="AE51"/>
  <c r="R51"/>
  <c r="O51"/>
  <c r="C51"/>
  <c r="AU50"/>
  <c r="AH50"/>
  <c r="AE50"/>
  <c r="R50"/>
  <c r="O50"/>
  <c r="C50"/>
  <c r="AU49"/>
  <c r="AH49"/>
  <c r="AE49"/>
  <c r="R49"/>
  <c r="O49"/>
  <c r="C49"/>
  <c r="AU48"/>
  <c r="AH48"/>
  <c r="AE48"/>
  <c r="R48"/>
  <c r="O48"/>
  <c r="C48"/>
  <c r="AU47"/>
  <c r="AH47"/>
  <c r="AE47"/>
  <c r="R47"/>
  <c r="O47"/>
  <c r="AU46"/>
  <c r="AH46"/>
  <c r="AE46"/>
  <c r="R46"/>
  <c r="O46"/>
  <c r="AU45"/>
  <c r="AH45"/>
  <c r="AE45"/>
  <c r="O45"/>
  <c r="AU44"/>
  <c r="AH44"/>
  <c r="AE44"/>
  <c r="O44"/>
  <c r="AU43"/>
  <c r="AH43"/>
  <c r="AE43"/>
  <c r="O43"/>
  <c r="AU42"/>
  <c r="AE42"/>
  <c r="O42"/>
  <c r="AU41"/>
  <c r="AE41"/>
  <c r="O41"/>
  <c r="AU40"/>
  <c r="AE40"/>
  <c r="O40"/>
  <c r="AU39"/>
  <c r="AE39"/>
  <c r="O39"/>
  <c r="AU38"/>
  <c r="AE38"/>
  <c r="O38"/>
  <c r="AH66" i="65"/>
  <c r="AD66"/>
  <c r="AC66"/>
  <c r="AB66"/>
  <c r="AA66"/>
  <c r="Z66"/>
  <c r="Y66"/>
  <c r="X66"/>
  <c r="W66"/>
  <c r="V66"/>
  <c r="U66"/>
  <c r="T66"/>
  <c r="S66"/>
  <c r="N66"/>
  <c r="M66"/>
  <c r="L66"/>
  <c r="K66"/>
  <c r="J66"/>
  <c r="I66"/>
  <c r="H66"/>
  <c r="G66"/>
  <c r="F66"/>
  <c r="E66"/>
  <c r="D66"/>
  <c r="AH65"/>
  <c r="AC65"/>
  <c r="AB65"/>
  <c r="AA65"/>
  <c r="Z65"/>
  <c r="Y65"/>
  <c r="X65"/>
  <c r="W65"/>
  <c r="V65"/>
  <c r="U65"/>
  <c r="T65"/>
  <c r="S65"/>
  <c r="M65"/>
  <c r="L65"/>
  <c r="K65"/>
  <c r="J65"/>
  <c r="I65"/>
  <c r="H65"/>
  <c r="G65"/>
  <c r="F65"/>
  <c r="E65"/>
  <c r="D65"/>
  <c r="AH64"/>
  <c r="AD64"/>
  <c r="AC64"/>
  <c r="AB64"/>
  <c r="AA64"/>
  <c r="Z64"/>
  <c r="Y64"/>
  <c r="X64"/>
  <c r="W64"/>
  <c r="V64"/>
  <c r="U64"/>
  <c r="T64"/>
  <c r="S64"/>
  <c r="N64"/>
  <c r="M64"/>
  <c r="L64"/>
  <c r="K64"/>
  <c r="J64"/>
  <c r="I64"/>
  <c r="H64"/>
  <c r="G64"/>
  <c r="F64"/>
  <c r="E64"/>
  <c r="D64"/>
  <c r="AH63"/>
  <c r="AE63"/>
  <c r="O63"/>
  <c r="AH62"/>
  <c r="AE62"/>
  <c r="O62"/>
  <c r="AH61"/>
  <c r="AE61"/>
  <c r="O61"/>
  <c r="AH60"/>
  <c r="AE60"/>
  <c r="O60"/>
  <c r="AH59"/>
  <c r="AE59"/>
  <c r="O59"/>
  <c r="AE58"/>
  <c r="O58"/>
  <c r="AH57"/>
  <c r="AE57"/>
  <c r="O57"/>
  <c r="AT56"/>
  <c r="AS56"/>
  <c r="AR56"/>
  <c r="AQ56"/>
  <c r="AP56"/>
  <c r="AO56"/>
  <c r="AN56"/>
  <c r="AM56"/>
  <c r="AL56"/>
  <c r="AK56"/>
  <c r="AJ56"/>
  <c r="AI56"/>
  <c r="AE56"/>
  <c r="O56"/>
  <c r="AS55"/>
  <c r="AR55"/>
  <c r="AQ55"/>
  <c r="AP55"/>
  <c r="AO55"/>
  <c r="AN55"/>
  <c r="AM55"/>
  <c r="AL55"/>
  <c r="AK55"/>
  <c r="AJ55"/>
  <c r="AI55"/>
  <c r="AE55"/>
  <c r="O55"/>
  <c r="AT54"/>
  <c r="AS54"/>
  <c r="AR54"/>
  <c r="AQ54"/>
  <c r="AP54"/>
  <c r="AO54"/>
  <c r="AN54"/>
  <c r="AM54"/>
  <c r="AL54"/>
  <c r="AK54"/>
  <c r="AJ54"/>
  <c r="AI54"/>
  <c r="AE54"/>
  <c r="O54"/>
  <c r="AU53"/>
  <c r="AH53"/>
  <c r="AE53"/>
  <c r="O53"/>
  <c r="AU52"/>
  <c r="AH52"/>
  <c r="AE52"/>
  <c r="O52"/>
  <c r="AU51"/>
  <c r="AH51"/>
  <c r="AE51"/>
  <c r="O51"/>
  <c r="AU50"/>
  <c r="AH50"/>
  <c r="AE50"/>
  <c r="O50"/>
  <c r="AU49"/>
  <c r="AH49"/>
  <c r="AE49"/>
  <c r="O49"/>
  <c r="AU48"/>
  <c r="AH48"/>
  <c r="AE48"/>
  <c r="O48"/>
  <c r="AU47"/>
  <c r="AH47"/>
  <c r="AE47"/>
  <c r="O47"/>
  <c r="AU46"/>
  <c r="AH46"/>
  <c r="AE46"/>
  <c r="O46"/>
  <c r="AU45"/>
  <c r="AE45"/>
  <c r="O45"/>
  <c r="AU44"/>
  <c r="AE44"/>
  <c r="O44"/>
  <c r="AU43"/>
  <c r="AE43"/>
  <c r="O43"/>
  <c r="AU42"/>
  <c r="AE42"/>
  <c r="O42"/>
  <c r="AU41"/>
  <c r="AE41"/>
  <c r="O41"/>
  <c r="AU40"/>
  <c r="AE40"/>
  <c r="O40"/>
  <c r="AU39"/>
  <c r="AE39"/>
  <c r="O39"/>
  <c r="AU38"/>
  <c r="AE38"/>
  <c r="O38"/>
  <c r="AH33" i="69"/>
  <c r="AD33"/>
  <c r="AC33"/>
  <c r="AB33"/>
  <c r="AA33"/>
  <c r="Z33"/>
  <c r="Y33"/>
  <c r="X33"/>
  <c r="W33"/>
  <c r="V33"/>
  <c r="U33"/>
  <c r="T33"/>
  <c r="S33"/>
  <c r="N33"/>
  <c r="M33"/>
  <c r="L33"/>
  <c r="K33"/>
  <c r="J33"/>
  <c r="I33"/>
  <c r="H33"/>
  <c r="G33"/>
  <c r="F33"/>
  <c r="E33"/>
  <c r="D33"/>
  <c r="AH32"/>
  <c r="AC32"/>
  <c r="AB32"/>
  <c r="AA32"/>
  <c r="Z32"/>
  <c r="Y32"/>
  <c r="X32"/>
  <c r="W32"/>
  <c r="V32"/>
  <c r="U32"/>
  <c r="T32"/>
  <c r="S32"/>
  <c r="M32"/>
  <c r="L32"/>
  <c r="K32"/>
  <c r="J32"/>
  <c r="I32"/>
  <c r="H32"/>
  <c r="G32"/>
  <c r="F32"/>
  <c r="E32"/>
  <c r="D32"/>
  <c r="AH31"/>
  <c r="AD31"/>
  <c r="AC31"/>
  <c r="AB31"/>
  <c r="AA31"/>
  <c r="Z31"/>
  <c r="Y31"/>
  <c r="X31"/>
  <c r="W31"/>
  <c r="V31"/>
  <c r="U31"/>
  <c r="T31"/>
  <c r="S31"/>
  <c r="N31"/>
  <c r="M31"/>
  <c r="L31"/>
  <c r="K31"/>
  <c r="J31"/>
  <c r="I31"/>
  <c r="H31"/>
  <c r="G31"/>
  <c r="F31"/>
  <c r="E31"/>
  <c r="D31"/>
  <c r="AH30"/>
  <c r="AE30"/>
  <c r="R30"/>
  <c r="O30"/>
  <c r="C30"/>
  <c r="AH29"/>
  <c r="AE29"/>
  <c r="R29"/>
  <c r="O29"/>
  <c r="C29"/>
  <c r="AH28"/>
  <c r="AE28"/>
  <c r="R28"/>
  <c r="O28"/>
  <c r="C28"/>
  <c r="AH27"/>
  <c r="AE27"/>
  <c r="R27"/>
  <c r="O27"/>
  <c r="C27"/>
  <c r="AH26"/>
  <c r="AE26"/>
  <c r="R26"/>
  <c r="O26"/>
  <c r="C26"/>
  <c r="AH25"/>
  <c r="AE25"/>
  <c r="R25"/>
  <c r="O25"/>
  <c r="C25"/>
  <c r="AH24"/>
  <c r="AE24"/>
  <c r="R24"/>
  <c r="O24"/>
  <c r="C24"/>
  <c r="AT23"/>
  <c r="AS23"/>
  <c r="AR23"/>
  <c r="AQ23"/>
  <c r="AP23"/>
  <c r="AO23"/>
  <c r="AN23"/>
  <c r="AM23"/>
  <c r="AL23"/>
  <c r="AK23"/>
  <c r="AJ23"/>
  <c r="AI23"/>
  <c r="AE23"/>
  <c r="R23"/>
  <c r="O23"/>
  <c r="C23"/>
  <c r="AS22"/>
  <c r="AR22"/>
  <c r="AQ22"/>
  <c r="AP22"/>
  <c r="AO22"/>
  <c r="AN22"/>
  <c r="AM22"/>
  <c r="AL22"/>
  <c r="AK22"/>
  <c r="AJ22"/>
  <c r="AI22"/>
  <c r="AE22"/>
  <c r="R22"/>
  <c r="O22"/>
  <c r="C22"/>
  <c r="AT21"/>
  <c r="AS21"/>
  <c r="AR21"/>
  <c r="AQ21"/>
  <c r="AP21"/>
  <c r="AO21"/>
  <c r="AN21"/>
  <c r="AM21"/>
  <c r="AL21"/>
  <c r="AK21"/>
  <c r="AJ21"/>
  <c r="AI21"/>
  <c r="AE21"/>
  <c r="R21"/>
  <c r="O21"/>
  <c r="C21"/>
  <c r="AU20"/>
  <c r="AH20"/>
  <c r="AE20"/>
  <c r="R20"/>
  <c r="O20"/>
  <c r="C20"/>
  <c r="AU19"/>
  <c r="AH19"/>
  <c r="AE19"/>
  <c r="R19"/>
  <c r="O19"/>
  <c r="C19"/>
  <c r="AU18"/>
  <c r="AH18"/>
  <c r="AE18"/>
  <c r="R18"/>
  <c r="O18"/>
  <c r="C18"/>
  <c r="AU17"/>
  <c r="AH17"/>
  <c r="AE17"/>
  <c r="O17"/>
  <c r="C17"/>
  <c r="AU16"/>
  <c r="AH16"/>
  <c r="AE16"/>
  <c r="O16"/>
  <c r="C16"/>
  <c r="AU15"/>
  <c r="AH15"/>
  <c r="AE15"/>
  <c r="O15"/>
  <c r="C15"/>
  <c r="AU14"/>
  <c r="AH14"/>
  <c r="AE14"/>
  <c r="O14"/>
  <c r="C14"/>
  <c r="AU13"/>
  <c r="AH13"/>
  <c r="AE13"/>
  <c r="O13"/>
  <c r="AU12"/>
  <c r="AH12"/>
  <c r="AE12"/>
  <c r="O12"/>
  <c r="AU11"/>
  <c r="AH11"/>
  <c r="AE11"/>
  <c r="O11"/>
  <c r="AU10"/>
  <c r="AH10"/>
  <c r="AE10"/>
  <c r="O10"/>
  <c r="AU9"/>
  <c r="AH9"/>
  <c r="AE9"/>
  <c r="O9"/>
  <c r="AU8"/>
  <c r="AE8"/>
  <c r="O8"/>
  <c r="AU7"/>
  <c r="AE7"/>
  <c r="O7"/>
  <c r="AU6"/>
  <c r="AE6"/>
  <c r="O6"/>
  <c r="AU5"/>
  <c r="AE5"/>
  <c r="O5"/>
  <c r="AH33" i="68"/>
  <c r="AD33"/>
  <c r="AC33"/>
  <c r="AB33"/>
  <c r="AA33"/>
  <c r="Z33"/>
  <c r="Y33"/>
  <c r="X33"/>
  <c r="W33"/>
  <c r="V33"/>
  <c r="U33"/>
  <c r="T33"/>
  <c r="S33"/>
  <c r="N33"/>
  <c r="M33"/>
  <c r="L33"/>
  <c r="K33"/>
  <c r="J33"/>
  <c r="I33"/>
  <c r="H33"/>
  <c r="G33"/>
  <c r="F33"/>
  <c r="E33"/>
  <c r="D33"/>
  <c r="AH32"/>
  <c r="AC32"/>
  <c r="AB32"/>
  <c r="AA32"/>
  <c r="Z32"/>
  <c r="Y32"/>
  <c r="X32"/>
  <c r="W32"/>
  <c r="V32"/>
  <c r="U32"/>
  <c r="T32"/>
  <c r="S32"/>
  <c r="M32"/>
  <c r="L32"/>
  <c r="K32"/>
  <c r="J32"/>
  <c r="I32"/>
  <c r="H32"/>
  <c r="G32"/>
  <c r="F32"/>
  <c r="E32"/>
  <c r="D32"/>
  <c r="AH31"/>
  <c r="AD31"/>
  <c r="AC31"/>
  <c r="AB31"/>
  <c r="AA31"/>
  <c r="Z31"/>
  <c r="Y31"/>
  <c r="X31"/>
  <c r="W31"/>
  <c r="V31"/>
  <c r="U31"/>
  <c r="T31"/>
  <c r="S31"/>
  <c r="N31"/>
  <c r="M31"/>
  <c r="L31"/>
  <c r="K31"/>
  <c r="J31"/>
  <c r="I31"/>
  <c r="H31"/>
  <c r="G31"/>
  <c r="F31"/>
  <c r="E31"/>
  <c r="D31"/>
  <c r="AH30"/>
  <c r="AE30"/>
  <c r="R30"/>
  <c r="O30"/>
  <c r="C30"/>
  <c r="AH29"/>
  <c r="AE29"/>
  <c r="R29"/>
  <c r="O29"/>
  <c r="C29"/>
  <c r="AH28"/>
  <c r="AE28"/>
  <c r="R28"/>
  <c r="O28"/>
  <c r="C28"/>
  <c r="AH27"/>
  <c r="AE27"/>
  <c r="R27"/>
  <c r="O27"/>
  <c r="C27"/>
  <c r="AH26"/>
  <c r="AE26"/>
  <c r="R26"/>
  <c r="O26"/>
  <c r="C26"/>
  <c r="AE25"/>
  <c r="R25"/>
  <c r="O25"/>
  <c r="C25"/>
  <c r="AH24"/>
  <c r="AE24"/>
  <c r="R24"/>
  <c r="O24"/>
  <c r="C24"/>
  <c r="AT23"/>
  <c r="AS23"/>
  <c r="AR23"/>
  <c r="AQ23"/>
  <c r="AP23"/>
  <c r="AO23"/>
  <c r="AN23"/>
  <c r="AM23"/>
  <c r="AL23"/>
  <c r="AK23"/>
  <c r="AJ23"/>
  <c r="AI23"/>
  <c r="AE23"/>
  <c r="R23"/>
  <c r="O23"/>
  <c r="C23"/>
  <c r="AS22"/>
  <c r="AR22"/>
  <c r="AQ22"/>
  <c r="AP22"/>
  <c r="AO22"/>
  <c r="AN22"/>
  <c r="AM22"/>
  <c r="AL22"/>
  <c r="AK22"/>
  <c r="AJ22"/>
  <c r="AI22"/>
  <c r="AE22"/>
  <c r="R22"/>
  <c r="O22"/>
  <c r="C22"/>
  <c r="AT21"/>
  <c r="AS21"/>
  <c r="AR21"/>
  <c r="AQ21"/>
  <c r="AP21"/>
  <c r="AO21"/>
  <c r="AN21"/>
  <c r="AM21"/>
  <c r="AL21"/>
  <c r="AK21"/>
  <c r="AJ21"/>
  <c r="AI21"/>
  <c r="AE21"/>
  <c r="R21"/>
  <c r="O21"/>
  <c r="C21"/>
  <c r="AU20"/>
  <c r="AH20"/>
  <c r="AE20"/>
  <c r="R20"/>
  <c r="O20"/>
  <c r="C20"/>
  <c r="AU19"/>
  <c r="AH19"/>
  <c r="AE19"/>
  <c r="R19"/>
  <c r="O19"/>
  <c r="C19"/>
  <c r="AU18"/>
  <c r="AH18"/>
  <c r="AE18"/>
  <c r="R18"/>
  <c r="O18"/>
  <c r="C18"/>
  <c r="AU17"/>
  <c r="AH17"/>
  <c r="AE17"/>
  <c r="R17"/>
  <c r="O17"/>
  <c r="AU16"/>
  <c r="AH16"/>
  <c r="AE16"/>
  <c r="R16"/>
  <c r="O16"/>
  <c r="AU15"/>
  <c r="AH15"/>
  <c r="AE15"/>
  <c r="R15"/>
  <c r="O15"/>
  <c r="AU14"/>
  <c r="AH14"/>
  <c r="AE14"/>
  <c r="R14"/>
  <c r="O14"/>
  <c r="AU13"/>
  <c r="AH13"/>
  <c r="AE13"/>
  <c r="R13"/>
  <c r="O13"/>
  <c r="AU12"/>
  <c r="AH12"/>
  <c r="AE12"/>
  <c r="R12"/>
  <c r="O12"/>
  <c r="AU11"/>
  <c r="AH11"/>
  <c r="AE11"/>
  <c r="R11"/>
  <c r="O11"/>
  <c r="AU10"/>
  <c r="AH10"/>
  <c r="AE10"/>
  <c r="R10"/>
  <c r="O10"/>
  <c r="AU9"/>
  <c r="AH9"/>
  <c r="AE9"/>
  <c r="R9"/>
  <c r="O9"/>
  <c r="AU8"/>
  <c r="AH8"/>
  <c r="AE8"/>
  <c r="O8"/>
  <c r="AU7"/>
  <c r="AH7"/>
  <c r="AE7"/>
  <c r="O7"/>
  <c r="AU6"/>
  <c r="AH6"/>
  <c r="AE6"/>
  <c r="O6"/>
  <c r="AU5"/>
  <c r="AH5"/>
  <c r="AE5"/>
  <c r="O5"/>
  <c r="AH33" i="67"/>
  <c r="AD33"/>
  <c r="AC33"/>
  <c r="AB33"/>
  <c r="AA33"/>
  <c r="Z33"/>
  <c r="Y33"/>
  <c r="X33"/>
  <c r="W33"/>
  <c r="V33"/>
  <c r="U33"/>
  <c r="T33"/>
  <c r="S33"/>
  <c r="N33"/>
  <c r="M33"/>
  <c r="L33"/>
  <c r="K33"/>
  <c r="J33"/>
  <c r="I33"/>
  <c r="H33"/>
  <c r="G33"/>
  <c r="F33"/>
  <c r="E33"/>
  <c r="D33"/>
  <c r="AH32"/>
  <c r="AC32"/>
  <c r="AB32"/>
  <c r="AA32"/>
  <c r="Z32"/>
  <c r="Y32"/>
  <c r="X32"/>
  <c r="W32"/>
  <c r="V32"/>
  <c r="U32"/>
  <c r="T32"/>
  <c r="S32"/>
  <c r="M32"/>
  <c r="L32"/>
  <c r="K32"/>
  <c r="J32"/>
  <c r="I32"/>
  <c r="H32"/>
  <c r="G32"/>
  <c r="F32"/>
  <c r="E32"/>
  <c r="D32"/>
  <c r="AH31"/>
  <c r="AD31"/>
  <c r="AC31"/>
  <c r="AB31"/>
  <c r="AA31"/>
  <c r="Z31"/>
  <c r="Y31"/>
  <c r="X31"/>
  <c r="W31"/>
  <c r="V31"/>
  <c r="U31"/>
  <c r="T31"/>
  <c r="S31"/>
  <c r="N31"/>
  <c r="M31"/>
  <c r="L31"/>
  <c r="K31"/>
  <c r="J31"/>
  <c r="I31"/>
  <c r="H31"/>
  <c r="G31"/>
  <c r="F31"/>
  <c r="E31"/>
  <c r="D31"/>
  <c r="AH30"/>
  <c r="AE30"/>
  <c r="R30"/>
  <c r="O30"/>
  <c r="C30"/>
  <c r="AH29"/>
  <c r="AE29"/>
  <c r="R29"/>
  <c r="O29"/>
  <c r="C29"/>
  <c r="AH28"/>
  <c r="AE28"/>
  <c r="R28"/>
  <c r="O28"/>
  <c r="C28"/>
  <c r="AH27"/>
  <c r="AE27"/>
  <c r="R27"/>
  <c r="O27"/>
  <c r="C27"/>
  <c r="AH26"/>
  <c r="AE26"/>
  <c r="R26"/>
  <c r="O26"/>
  <c r="C26"/>
  <c r="AH25"/>
  <c r="AE25"/>
  <c r="R25"/>
  <c r="O25"/>
  <c r="C25"/>
  <c r="AH24"/>
  <c r="AE24"/>
  <c r="R24"/>
  <c r="O24"/>
  <c r="C24"/>
  <c r="AT23"/>
  <c r="AS23"/>
  <c r="AR23"/>
  <c r="AQ23"/>
  <c r="AP23"/>
  <c r="AO23"/>
  <c r="AN23"/>
  <c r="AM23"/>
  <c r="AL23"/>
  <c r="AK23"/>
  <c r="AJ23"/>
  <c r="AI23"/>
  <c r="AE23"/>
  <c r="R23"/>
  <c r="O23"/>
  <c r="C23"/>
  <c r="AS22"/>
  <c r="AR22"/>
  <c r="AQ22"/>
  <c r="AP22"/>
  <c r="AO22"/>
  <c r="AN22"/>
  <c r="AM22"/>
  <c r="AL22"/>
  <c r="AK22"/>
  <c r="AJ22"/>
  <c r="AI22"/>
  <c r="AE22"/>
  <c r="R22"/>
  <c r="O22"/>
  <c r="C22"/>
  <c r="AT21"/>
  <c r="AS21"/>
  <c r="AR21"/>
  <c r="AQ21"/>
  <c r="AP21"/>
  <c r="AO21"/>
  <c r="AN21"/>
  <c r="AM21"/>
  <c r="AL21"/>
  <c r="AK21"/>
  <c r="AJ21"/>
  <c r="AI21"/>
  <c r="AE21"/>
  <c r="R21"/>
  <c r="O21"/>
  <c r="C21"/>
  <c r="AU20"/>
  <c r="AH20"/>
  <c r="AE20"/>
  <c r="R20"/>
  <c r="O20"/>
  <c r="C20"/>
  <c r="AU19"/>
  <c r="AH19"/>
  <c r="AE19"/>
  <c r="R19"/>
  <c r="O19"/>
  <c r="C19"/>
  <c r="AU18"/>
  <c r="AH18"/>
  <c r="AE18"/>
  <c r="R18"/>
  <c r="O18"/>
  <c r="AU17"/>
  <c r="AH17"/>
  <c r="AE17"/>
  <c r="R17"/>
  <c r="O17"/>
  <c r="AU16"/>
  <c r="AH16"/>
  <c r="AE16"/>
  <c r="R16"/>
  <c r="O16"/>
  <c r="AU15"/>
  <c r="AH15"/>
  <c r="AE15"/>
  <c r="R15"/>
  <c r="O15"/>
  <c r="AU14"/>
  <c r="AH14"/>
  <c r="AE14"/>
  <c r="R14"/>
  <c r="O14"/>
  <c r="AU13"/>
  <c r="AH13"/>
  <c r="AE13"/>
  <c r="R13"/>
  <c r="O13"/>
  <c r="AU12"/>
  <c r="AH12"/>
  <c r="AE12"/>
  <c r="R12"/>
  <c r="O12"/>
  <c r="AU11"/>
  <c r="AE11"/>
  <c r="O11"/>
  <c r="AU10"/>
  <c r="AE10"/>
  <c r="O10"/>
  <c r="AU9"/>
  <c r="AE9"/>
  <c r="O9"/>
  <c r="AU8"/>
  <c r="AE8"/>
  <c r="O8"/>
  <c r="AU7"/>
  <c r="AE7"/>
  <c r="O7"/>
  <c r="AU6"/>
  <c r="AE6"/>
  <c r="O6"/>
  <c r="AU5"/>
  <c r="AE5"/>
  <c r="O5"/>
  <c r="AH33" i="66"/>
  <c r="AD33"/>
  <c r="AC33"/>
  <c r="AB33"/>
  <c r="AA33"/>
  <c r="Z33"/>
  <c r="Y33"/>
  <c r="X33"/>
  <c r="W33"/>
  <c r="V33"/>
  <c r="U33"/>
  <c r="T33"/>
  <c r="S33"/>
  <c r="N33"/>
  <c r="M33"/>
  <c r="L33"/>
  <c r="K33"/>
  <c r="J33"/>
  <c r="I33"/>
  <c r="H33"/>
  <c r="G33"/>
  <c r="F33"/>
  <c r="E33"/>
  <c r="D33"/>
  <c r="AH32"/>
  <c r="AC32"/>
  <c r="AB32"/>
  <c r="AA32"/>
  <c r="Z32"/>
  <c r="Y32"/>
  <c r="X32"/>
  <c r="W32"/>
  <c r="V32"/>
  <c r="U32"/>
  <c r="T32"/>
  <c r="S32"/>
  <c r="M32"/>
  <c r="L32"/>
  <c r="K32"/>
  <c r="J32"/>
  <c r="I32"/>
  <c r="H32"/>
  <c r="G32"/>
  <c r="F32"/>
  <c r="E32"/>
  <c r="D32"/>
  <c r="AH31"/>
  <c r="AD31"/>
  <c r="AC31"/>
  <c r="AB31"/>
  <c r="AA31"/>
  <c r="Z31"/>
  <c r="Y31"/>
  <c r="X31"/>
  <c r="W31"/>
  <c r="V31"/>
  <c r="U31"/>
  <c r="T31"/>
  <c r="S31"/>
  <c r="N31"/>
  <c r="M31"/>
  <c r="L31"/>
  <c r="K31"/>
  <c r="J31"/>
  <c r="I31"/>
  <c r="H31"/>
  <c r="G31"/>
  <c r="F31"/>
  <c r="E31"/>
  <c r="D31"/>
  <c r="AH30"/>
  <c r="AE30"/>
  <c r="R30"/>
  <c r="O30"/>
  <c r="C30"/>
  <c r="AH29"/>
  <c r="AE29"/>
  <c r="R29"/>
  <c r="O29"/>
  <c r="C29"/>
  <c r="AH28"/>
  <c r="AE28"/>
  <c r="R28"/>
  <c r="O28"/>
  <c r="C28"/>
  <c r="AH27"/>
  <c r="AE27"/>
  <c r="R27"/>
  <c r="O27"/>
  <c r="C27"/>
  <c r="AH26"/>
  <c r="AE26"/>
  <c r="R26"/>
  <c r="O26"/>
  <c r="C26"/>
  <c r="AH25"/>
  <c r="AE25"/>
  <c r="R25"/>
  <c r="O25"/>
  <c r="C25"/>
  <c r="AH24"/>
  <c r="AE24"/>
  <c r="R24"/>
  <c r="O24"/>
  <c r="C24"/>
  <c r="AT23"/>
  <c r="AS23"/>
  <c r="AR23"/>
  <c r="AQ23"/>
  <c r="AP23"/>
  <c r="AO23"/>
  <c r="AN23"/>
  <c r="AM23"/>
  <c r="AL23"/>
  <c r="AK23"/>
  <c r="AJ23"/>
  <c r="AI23"/>
  <c r="AE23"/>
  <c r="R23"/>
  <c r="O23"/>
  <c r="C23"/>
  <c r="AS22"/>
  <c r="AR22"/>
  <c r="AQ22"/>
  <c r="AP22"/>
  <c r="AO22"/>
  <c r="AN22"/>
  <c r="AM22"/>
  <c r="AL22"/>
  <c r="AK22"/>
  <c r="AJ22"/>
  <c r="AI22"/>
  <c r="AE22"/>
  <c r="R22"/>
  <c r="O22"/>
  <c r="C22"/>
  <c r="AT21"/>
  <c r="AS21"/>
  <c r="AR21"/>
  <c r="AQ21"/>
  <c r="AP21"/>
  <c r="AO21"/>
  <c r="AN21"/>
  <c r="AM21"/>
  <c r="AL21"/>
  <c r="AK21"/>
  <c r="AJ21"/>
  <c r="AI21"/>
  <c r="AE21"/>
  <c r="R21"/>
  <c r="O21"/>
  <c r="C21"/>
  <c r="AU20"/>
  <c r="AH20"/>
  <c r="AE20"/>
  <c r="R20"/>
  <c r="O20"/>
  <c r="C20"/>
  <c r="AU19"/>
  <c r="AH19"/>
  <c r="AE19"/>
  <c r="R19"/>
  <c r="O19"/>
  <c r="C19"/>
  <c r="AU18"/>
  <c r="AH18"/>
  <c r="AE18"/>
  <c r="R18"/>
  <c r="O18"/>
  <c r="C18"/>
  <c r="AU17"/>
  <c r="AH17"/>
  <c r="AE17"/>
  <c r="R17"/>
  <c r="O17"/>
  <c r="C17"/>
  <c r="AU16"/>
  <c r="AH16"/>
  <c r="AE16"/>
  <c r="R16"/>
  <c r="O16"/>
  <c r="C16"/>
  <c r="AU15"/>
  <c r="AH15"/>
  <c r="AE15"/>
  <c r="R15"/>
  <c r="O15"/>
  <c r="AU14"/>
  <c r="AH14"/>
  <c r="AE14"/>
  <c r="R14"/>
  <c r="O14"/>
  <c r="AU13"/>
  <c r="AH13"/>
  <c r="AE13"/>
  <c r="R13"/>
  <c r="O13"/>
  <c r="AU12"/>
  <c r="AH12"/>
  <c r="O12"/>
  <c r="AU11"/>
  <c r="AH11"/>
  <c r="O11"/>
  <c r="AU10"/>
  <c r="AH10"/>
  <c r="O10"/>
  <c r="AU9"/>
  <c r="AH9"/>
  <c r="O9"/>
  <c r="AU8"/>
  <c r="O8"/>
  <c r="AU7"/>
  <c r="O7"/>
  <c r="AU6"/>
  <c r="O6"/>
  <c r="AU5"/>
  <c r="O5"/>
  <c r="AH33" i="65"/>
  <c r="AD33"/>
  <c r="AC33"/>
  <c r="AB33"/>
  <c r="AA33"/>
  <c r="Z33"/>
  <c r="Y33"/>
  <c r="X33"/>
  <c r="W33"/>
  <c r="V33"/>
  <c r="U33"/>
  <c r="T33"/>
  <c r="S33"/>
  <c r="N33"/>
  <c r="M33"/>
  <c r="L33"/>
  <c r="K33"/>
  <c r="J33"/>
  <c r="I33"/>
  <c r="H33"/>
  <c r="G33"/>
  <c r="F33"/>
  <c r="E33"/>
  <c r="D33"/>
  <c r="AH32"/>
  <c r="AC32"/>
  <c r="AB32"/>
  <c r="AA32"/>
  <c r="Z32"/>
  <c r="Y32"/>
  <c r="X32"/>
  <c r="W32"/>
  <c r="V32"/>
  <c r="U32"/>
  <c r="T32"/>
  <c r="S32"/>
  <c r="M32"/>
  <c r="L32"/>
  <c r="K32"/>
  <c r="J32"/>
  <c r="I32"/>
  <c r="H32"/>
  <c r="G32"/>
  <c r="F32"/>
  <c r="E32"/>
  <c r="D32"/>
  <c r="AH31"/>
  <c r="AD31"/>
  <c r="AC31"/>
  <c r="AB31"/>
  <c r="AA31"/>
  <c r="Z31"/>
  <c r="Y31"/>
  <c r="X31"/>
  <c r="W31"/>
  <c r="V31"/>
  <c r="U31"/>
  <c r="T31"/>
  <c r="S31"/>
  <c r="N31"/>
  <c r="M31"/>
  <c r="L31"/>
  <c r="K31"/>
  <c r="J31"/>
  <c r="I31"/>
  <c r="H31"/>
  <c r="G31"/>
  <c r="F31"/>
  <c r="E31"/>
  <c r="D31"/>
  <c r="AH30"/>
  <c r="AE30"/>
  <c r="R30"/>
  <c r="O30"/>
  <c r="AH29"/>
  <c r="AE29"/>
  <c r="R29"/>
  <c r="O29"/>
  <c r="AH28"/>
  <c r="AE28"/>
  <c r="R28"/>
  <c r="O28"/>
  <c r="AH27"/>
  <c r="AE27"/>
  <c r="R27"/>
  <c r="O27"/>
  <c r="AH26"/>
  <c r="AE26"/>
  <c r="R26"/>
  <c r="O26"/>
  <c r="AH25"/>
  <c r="AE25"/>
  <c r="R25"/>
  <c r="O25"/>
  <c r="AH24"/>
  <c r="AE24"/>
  <c r="R24"/>
  <c r="O24"/>
  <c r="AT23"/>
  <c r="AS23"/>
  <c r="AR23"/>
  <c r="AQ23"/>
  <c r="AP23"/>
  <c r="AO23"/>
  <c r="AN23"/>
  <c r="AM23"/>
  <c r="AL23"/>
  <c r="AK23"/>
  <c r="AJ23"/>
  <c r="AI23"/>
  <c r="AE23"/>
  <c r="O23"/>
  <c r="AS22"/>
  <c r="AR22"/>
  <c r="AQ22"/>
  <c r="AP22"/>
  <c r="AO22"/>
  <c r="AN22"/>
  <c r="AM22"/>
  <c r="AL22"/>
  <c r="AK22"/>
  <c r="AJ22"/>
  <c r="AI22"/>
  <c r="AE22"/>
  <c r="O22"/>
  <c r="AT21"/>
  <c r="AS21"/>
  <c r="AR21"/>
  <c r="AQ21"/>
  <c r="AP21"/>
  <c r="AO21"/>
  <c r="AN21"/>
  <c r="AM21"/>
  <c r="AL21"/>
  <c r="AK21"/>
  <c r="AJ21"/>
  <c r="AI21"/>
  <c r="AE21"/>
  <c r="O21"/>
  <c r="AU20"/>
  <c r="AH20"/>
  <c r="AE20"/>
  <c r="O20"/>
  <c r="AU19"/>
  <c r="AH19"/>
  <c r="AE19"/>
  <c r="O19"/>
  <c r="AU18"/>
  <c r="AH18"/>
  <c r="AE18"/>
  <c r="O18"/>
  <c r="AU17"/>
  <c r="AE17"/>
  <c r="O17"/>
  <c r="AU16"/>
  <c r="AE16"/>
  <c r="O16"/>
  <c r="AU15"/>
  <c r="AE15"/>
  <c r="O15"/>
  <c r="AU14"/>
  <c r="AE14"/>
  <c r="O14"/>
  <c r="AU13"/>
  <c r="AE13"/>
  <c r="O13"/>
  <c r="AU12"/>
  <c r="AE12"/>
  <c r="O12"/>
  <c r="AU11"/>
  <c r="AE11"/>
  <c r="O11"/>
  <c r="AU10"/>
  <c r="AE10"/>
  <c r="O10"/>
  <c r="AU9"/>
  <c r="AE9"/>
  <c r="O9"/>
  <c r="AU8"/>
  <c r="AE8"/>
  <c r="O8"/>
  <c r="AU7"/>
  <c r="AE7"/>
  <c r="O7"/>
  <c r="AU6"/>
  <c r="AE6"/>
  <c r="O6"/>
  <c r="AU5"/>
  <c r="AE5"/>
  <c r="O5"/>
  <c r="AH33" i="76"/>
  <c r="AD33"/>
  <c r="AC33"/>
  <c r="AB33"/>
  <c r="AA33"/>
  <c r="Z33"/>
  <c r="Y33"/>
  <c r="X33"/>
  <c r="W33"/>
  <c r="V33"/>
  <c r="U33"/>
  <c r="T33"/>
  <c r="S33"/>
  <c r="N33"/>
  <c r="M33"/>
  <c r="L33"/>
  <c r="K33"/>
  <c r="J33"/>
  <c r="I33"/>
  <c r="H33"/>
  <c r="G33"/>
  <c r="F33"/>
  <c r="E33"/>
  <c r="D33"/>
  <c r="AH32"/>
  <c r="AC32"/>
  <c r="AB32"/>
  <c r="AA32"/>
  <c r="Z32"/>
  <c r="Y32"/>
  <c r="X32"/>
  <c r="W32"/>
  <c r="V32"/>
  <c r="U32"/>
  <c r="T32"/>
  <c r="S32"/>
  <c r="M32"/>
  <c r="L32"/>
  <c r="K32"/>
  <c r="J32"/>
  <c r="I32"/>
  <c r="H32"/>
  <c r="G32"/>
  <c r="F32"/>
  <c r="E32"/>
  <c r="D32"/>
  <c r="AH31"/>
  <c r="AD31"/>
  <c r="AC31"/>
  <c r="AB31"/>
  <c r="AA31"/>
  <c r="Z31"/>
  <c r="Y31"/>
  <c r="X31"/>
  <c r="W31"/>
  <c r="V31"/>
  <c r="U31"/>
  <c r="T31"/>
  <c r="S31"/>
  <c r="N31"/>
  <c r="M31"/>
  <c r="L31"/>
  <c r="K31"/>
  <c r="J31"/>
  <c r="I31"/>
  <c r="H31"/>
  <c r="G31"/>
  <c r="F31"/>
  <c r="E31"/>
  <c r="D31"/>
  <c r="AH30"/>
  <c r="AE30"/>
  <c r="R30"/>
  <c r="O30"/>
  <c r="C30"/>
  <c r="AH29"/>
  <c r="AE29"/>
  <c r="R29"/>
  <c r="O29"/>
  <c r="C29"/>
  <c r="AH28"/>
  <c r="AE28"/>
  <c r="R28"/>
  <c r="O28"/>
  <c r="C28"/>
  <c r="AH27"/>
  <c r="AE27"/>
  <c r="R27"/>
  <c r="O27"/>
  <c r="C27"/>
  <c r="AH26"/>
  <c r="AE26"/>
  <c r="R26"/>
  <c r="O26"/>
  <c r="C26"/>
  <c r="AH25"/>
  <c r="AE25"/>
  <c r="R25"/>
  <c r="O25"/>
  <c r="C25"/>
  <c r="AH24"/>
  <c r="AE24"/>
  <c r="R24"/>
  <c r="O24"/>
  <c r="C24"/>
  <c r="AT23"/>
  <c r="AS23"/>
  <c r="AR23"/>
  <c r="AQ23"/>
  <c r="AP23"/>
  <c r="AO23"/>
  <c r="AN23"/>
  <c r="AM23"/>
  <c r="AL23"/>
  <c r="AK23"/>
  <c r="AJ23"/>
  <c r="AI23"/>
  <c r="AE23"/>
  <c r="R23"/>
  <c r="O23"/>
  <c r="C23"/>
  <c r="AS22"/>
  <c r="AR22"/>
  <c r="AQ22"/>
  <c r="AP22"/>
  <c r="AO22"/>
  <c r="AN22"/>
  <c r="AM22"/>
  <c r="AL22"/>
  <c r="AK22"/>
  <c r="AJ22"/>
  <c r="AI22"/>
  <c r="AE22"/>
  <c r="R22"/>
  <c r="O22"/>
  <c r="C22"/>
  <c r="AT21"/>
  <c r="AS21"/>
  <c r="AR21"/>
  <c r="AQ21"/>
  <c r="AP21"/>
  <c r="AO21"/>
  <c r="AN21"/>
  <c r="AM21"/>
  <c r="AL21"/>
  <c r="AK21"/>
  <c r="AJ21"/>
  <c r="AI21"/>
  <c r="AE21"/>
  <c r="R21"/>
  <c r="O21"/>
  <c r="C21"/>
  <c r="AU20"/>
  <c r="AH20"/>
  <c r="AE20"/>
  <c r="R20"/>
  <c r="O20"/>
  <c r="C20"/>
  <c r="AU19"/>
  <c r="AH19"/>
  <c r="AE19"/>
  <c r="R19"/>
  <c r="O19"/>
  <c r="C19"/>
  <c r="AU18"/>
  <c r="AH18"/>
  <c r="AE18"/>
  <c r="R18"/>
  <c r="O18"/>
  <c r="C18"/>
  <c r="AU17"/>
  <c r="AH17"/>
  <c r="AE17"/>
  <c r="R17"/>
  <c r="O17"/>
  <c r="C17"/>
  <c r="AU16"/>
  <c r="AH16"/>
  <c r="AE16"/>
  <c r="R16"/>
  <c r="O16"/>
  <c r="C16"/>
  <c r="AU15"/>
  <c r="AH15"/>
  <c r="AE15"/>
  <c r="R15"/>
  <c r="O15"/>
  <c r="AU14"/>
  <c r="AH14"/>
  <c r="AE14"/>
  <c r="R14"/>
  <c r="O14"/>
  <c r="AU13"/>
  <c r="AH13"/>
  <c r="AE13"/>
  <c r="R13"/>
  <c r="O13"/>
  <c r="AU12"/>
  <c r="AH12"/>
  <c r="AE12"/>
  <c r="R12"/>
  <c r="O12"/>
  <c r="AU11"/>
  <c r="AH11"/>
  <c r="AE11"/>
  <c r="R11"/>
  <c r="O11"/>
  <c r="AU10"/>
  <c r="AH10"/>
  <c r="AE10"/>
  <c r="O10"/>
  <c r="AU9"/>
  <c r="AE9"/>
  <c r="O9"/>
  <c r="AU8"/>
  <c r="AE8"/>
  <c r="O8"/>
  <c r="AU7"/>
  <c r="AE7"/>
  <c r="O7"/>
  <c r="AU6"/>
  <c r="AE6"/>
  <c r="O6"/>
  <c r="AU5"/>
  <c r="AE5"/>
  <c r="O5"/>
  <c r="R65" i="69" l="1"/>
  <c r="R65" i="76"/>
  <c r="R65" i="66"/>
  <c r="AH54" i="65"/>
  <c r="AH55" i="76"/>
  <c r="AH54" i="66"/>
  <c r="AH55"/>
  <c r="R33" i="67"/>
  <c r="AH23"/>
  <c r="R31" i="68"/>
  <c r="R31" i="69"/>
  <c r="R65" i="65"/>
  <c r="R64" i="69"/>
  <c r="AH22" i="67"/>
  <c r="AH54"/>
  <c r="AH54" i="69"/>
  <c r="R31" i="76"/>
  <c r="R32"/>
  <c r="AH21" i="65"/>
  <c r="J77" i="52" s="1"/>
  <c r="R32" i="65"/>
  <c r="AH21" i="66"/>
  <c r="R31"/>
  <c r="AH56" i="67"/>
  <c r="AH56" i="68"/>
  <c r="R66"/>
  <c r="R32" i="67"/>
  <c r="AH23" i="68"/>
  <c r="R33"/>
  <c r="AH23" i="69"/>
  <c r="R33"/>
  <c r="R64" i="65"/>
  <c r="J141" i="52" s="1"/>
  <c r="R64" i="66"/>
  <c r="AH55" i="67"/>
  <c r="R66"/>
  <c r="AH55" i="68"/>
  <c r="AH54" i="76"/>
  <c r="R64"/>
  <c r="AH55" i="69"/>
  <c r="AH23" i="76"/>
  <c r="R33"/>
  <c r="AH23" i="65"/>
  <c r="R33"/>
  <c r="AH23" i="66"/>
  <c r="R33"/>
  <c r="R31" i="67"/>
  <c r="AH22" i="68"/>
  <c r="AH21" i="69"/>
  <c r="AH22"/>
  <c r="AH56" i="65"/>
  <c r="R65" i="67"/>
  <c r="AH54" i="68"/>
  <c r="R65"/>
  <c r="R31" i="65"/>
  <c r="J60" i="52" s="1"/>
  <c r="AH21" i="76"/>
  <c r="AH22"/>
  <c r="AH22" i="65"/>
  <c r="AH22" i="66"/>
  <c r="R32"/>
  <c r="AH21" i="67"/>
  <c r="AH21" i="68"/>
  <c r="R32"/>
  <c r="R32" i="69"/>
  <c r="AH55" i="65"/>
  <c r="AH56" i="66"/>
  <c r="R66"/>
  <c r="R64" i="67"/>
  <c r="R64" i="68"/>
  <c r="AH56" i="69"/>
  <c r="R66"/>
  <c r="AH56" i="76"/>
  <c r="R66"/>
  <c r="R66" i="65"/>
  <c r="E931" i="52"/>
  <c r="F931"/>
  <c r="G931"/>
  <c r="E932"/>
  <c r="F932"/>
  <c r="G932"/>
  <c r="E933"/>
  <c r="F933"/>
  <c r="G933"/>
  <c r="E934"/>
  <c r="F934"/>
  <c r="G934"/>
  <c r="E935"/>
  <c r="F935"/>
  <c r="G935"/>
  <c r="E936"/>
  <c r="F936"/>
  <c r="G936"/>
  <c r="E937"/>
  <c r="F937"/>
  <c r="G937"/>
  <c r="E938"/>
  <c r="F938"/>
  <c r="G938"/>
  <c r="E939"/>
  <c r="F939"/>
  <c r="G939"/>
  <c r="E940"/>
  <c r="F940"/>
  <c r="G940"/>
  <c r="E941"/>
  <c r="F941"/>
  <c r="G941"/>
  <c r="E942"/>
  <c r="F942"/>
  <c r="G942"/>
  <c r="E943"/>
  <c r="F943"/>
  <c r="G943"/>
  <c r="E944"/>
  <c r="F944"/>
  <c r="G944"/>
  <c r="E945"/>
  <c r="F945"/>
  <c r="G945"/>
  <c r="E946"/>
  <c r="F946"/>
  <c r="G946"/>
  <c r="E947"/>
  <c r="F947"/>
  <c r="G947"/>
  <c r="E948"/>
  <c r="F948"/>
  <c r="G948"/>
  <c r="E949"/>
  <c r="F949"/>
  <c r="G949"/>
  <c r="E950"/>
  <c r="F950"/>
  <c r="G950"/>
  <c r="E951"/>
  <c r="F951"/>
  <c r="G951"/>
  <c r="E952"/>
  <c r="F952"/>
  <c r="G952"/>
  <c r="E953"/>
  <c r="F953"/>
  <c r="G953"/>
  <c r="E954"/>
  <c r="F954"/>
  <c r="G954"/>
  <c r="E955"/>
  <c r="F955"/>
  <c r="G955"/>
  <c r="E956"/>
  <c r="F956"/>
  <c r="G956"/>
  <c r="E957"/>
  <c r="F957"/>
  <c r="G957"/>
  <c r="E958"/>
  <c r="F958"/>
  <c r="G958"/>
  <c r="E959"/>
  <c r="F959"/>
  <c r="G959"/>
  <c r="E960"/>
  <c r="F960"/>
  <c r="G960"/>
  <c r="E961"/>
  <c r="F961"/>
  <c r="G961"/>
  <c r="E962"/>
  <c r="F962"/>
  <c r="G962"/>
  <c r="E963"/>
  <c r="F963"/>
  <c r="G963"/>
  <c r="E964"/>
  <c r="F964"/>
  <c r="G964"/>
  <c r="E965"/>
  <c r="F965"/>
  <c r="G965"/>
  <c r="E966"/>
  <c r="F966"/>
  <c r="G966"/>
  <c r="E967"/>
  <c r="F967"/>
  <c r="G967"/>
  <c r="E968"/>
  <c r="F968"/>
  <c r="G968"/>
  <c r="E969"/>
  <c r="F969"/>
  <c r="G969"/>
  <c r="E970"/>
  <c r="F970"/>
  <c r="G970"/>
  <c r="E971"/>
  <c r="F971"/>
  <c r="G971"/>
  <c r="E972"/>
  <c r="F972"/>
  <c r="G972"/>
  <c r="E973"/>
  <c r="F973"/>
  <c r="G973"/>
  <c r="E974"/>
  <c r="F974"/>
  <c r="G974"/>
  <c r="E975"/>
  <c r="F975"/>
  <c r="G975"/>
  <c r="E976"/>
  <c r="F976"/>
  <c r="G976"/>
  <c r="E977"/>
  <c r="F977"/>
  <c r="G977"/>
  <c r="E978"/>
  <c r="F978"/>
  <c r="G978"/>
  <c r="K977" l="1"/>
  <c r="K976"/>
  <c r="K975"/>
  <c r="K974"/>
  <c r="K973"/>
  <c r="K972"/>
  <c r="K971"/>
  <c r="K970"/>
  <c r="K969"/>
  <c r="K967"/>
  <c r="K966"/>
  <c r="K965"/>
  <c r="K964"/>
  <c r="K963"/>
  <c r="K962"/>
  <c r="K961"/>
  <c r="K960"/>
  <c r="K959"/>
  <c r="K958"/>
  <c r="K957"/>
  <c r="K956"/>
  <c r="K955"/>
  <c r="K954"/>
  <c r="K953"/>
  <c r="K952"/>
  <c r="K950"/>
  <c r="K949"/>
  <c r="K948"/>
  <c r="K947"/>
  <c r="K946"/>
  <c r="K945"/>
  <c r="K944"/>
  <c r="K943"/>
  <c r="K942"/>
  <c r="K941"/>
  <c r="K940"/>
  <c r="K939"/>
  <c r="K938"/>
  <c r="K937"/>
  <c r="K936"/>
  <c r="K935"/>
  <c r="K934"/>
  <c r="K933"/>
  <c r="K932"/>
  <c r="K931"/>
  <c r="K930"/>
  <c r="K929"/>
  <c r="K928"/>
  <c r="K927"/>
  <c r="K926"/>
  <c r="K925"/>
  <c r="K923"/>
  <c r="K922"/>
  <c r="K921"/>
  <c r="K920"/>
  <c r="K919"/>
  <c r="K918"/>
  <c r="K917"/>
  <c r="K916"/>
  <c r="K915"/>
  <c r="K914"/>
  <c r="K913"/>
  <c r="K912"/>
  <c r="K911"/>
  <c r="K910"/>
  <c r="K909"/>
  <c r="K908"/>
  <c r="K907"/>
  <c r="K906"/>
  <c r="K905"/>
  <c r="K904"/>
  <c r="K903"/>
  <c r="K902"/>
  <c r="K901"/>
  <c r="K900"/>
  <c r="K899"/>
  <c r="K898"/>
  <c r="K896"/>
  <c r="K895"/>
  <c r="K894"/>
  <c r="K893"/>
  <c r="K892"/>
  <c r="K891"/>
  <c r="K890"/>
  <c r="K889"/>
  <c r="K888"/>
  <c r="K886"/>
  <c r="K885"/>
  <c r="K884"/>
  <c r="K883"/>
  <c r="K882"/>
  <c r="K881"/>
  <c r="K880"/>
  <c r="K879"/>
  <c r="K878"/>
  <c r="K877"/>
  <c r="K876"/>
  <c r="K875"/>
  <c r="K874"/>
  <c r="K873"/>
  <c r="K872"/>
  <c r="K871"/>
  <c r="K869"/>
  <c r="K868"/>
  <c r="K867"/>
  <c r="K866"/>
  <c r="K865"/>
  <c r="K864"/>
  <c r="K863"/>
  <c r="K862"/>
  <c r="K861"/>
  <c r="K860"/>
  <c r="K859"/>
  <c r="K858"/>
  <c r="K857"/>
  <c r="K856"/>
  <c r="K855"/>
  <c r="K854"/>
  <c r="K853"/>
  <c r="K852"/>
  <c r="K851"/>
  <c r="K850"/>
  <c r="K849"/>
  <c r="K848"/>
  <c r="K847"/>
  <c r="K846"/>
  <c r="K845"/>
  <c r="K844"/>
  <c r="K842"/>
  <c r="K841"/>
  <c r="K840"/>
  <c r="K839"/>
  <c r="K838"/>
  <c r="K837"/>
  <c r="K836"/>
  <c r="K835"/>
  <c r="K834"/>
  <c r="K833"/>
  <c r="K832"/>
  <c r="K831"/>
  <c r="K830"/>
  <c r="K829"/>
  <c r="K828"/>
  <c r="K827"/>
  <c r="K826"/>
  <c r="K824"/>
  <c r="K823"/>
  <c r="E8" s="1"/>
  <c r="K822"/>
  <c r="K821"/>
  <c r="K820"/>
  <c r="K819"/>
  <c r="K818"/>
  <c r="K817"/>
  <c r="K815"/>
  <c r="K814"/>
  <c r="K813"/>
  <c r="K812"/>
  <c r="K811"/>
  <c r="K810"/>
  <c r="K809"/>
  <c r="K808"/>
  <c r="K807"/>
  <c r="K805"/>
  <c r="K804"/>
  <c r="K803"/>
  <c r="K802"/>
  <c r="K801"/>
  <c r="K800"/>
  <c r="K799"/>
  <c r="K798"/>
  <c r="K797"/>
  <c r="K796"/>
  <c r="K795"/>
  <c r="K794"/>
  <c r="K793"/>
  <c r="K792"/>
  <c r="K791"/>
  <c r="K790"/>
  <c r="K788"/>
  <c r="K787"/>
  <c r="K786"/>
  <c r="K785"/>
  <c r="K784"/>
  <c r="K783"/>
  <c r="K782"/>
  <c r="K781"/>
  <c r="K780"/>
  <c r="K779"/>
  <c r="K778"/>
  <c r="K777"/>
  <c r="K776"/>
  <c r="K775"/>
  <c r="K774"/>
  <c r="K773"/>
  <c r="K772"/>
  <c r="K771"/>
  <c r="K770"/>
  <c r="K769"/>
  <c r="K768"/>
  <c r="K767"/>
  <c r="K766"/>
  <c r="K765"/>
  <c r="K764"/>
  <c r="K763"/>
  <c r="K761"/>
  <c r="K760"/>
  <c r="K759"/>
  <c r="K758"/>
  <c r="K757"/>
  <c r="K756"/>
  <c r="K755"/>
  <c r="K754"/>
  <c r="K753"/>
  <c r="K752"/>
  <c r="K751"/>
  <c r="K750"/>
  <c r="K749"/>
  <c r="K748"/>
  <c r="K747"/>
  <c r="K746"/>
  <c r="K745"/>
  <c r="K744"/>
  <c r="K743"/>
  <c r="K742"/>
  <c r="K741"/>
  <c r="K740"/>
  <c r="K739"/>
  <c r="K738"/>
  <c r="K737"/>
  <c r="K736"/>
  <c r="K734"/>
  <c r="K733"/>
  <c r="K732"/>
  <c r="K731"/>
  <c r="K730"/>
  <c r="K729"/>
  <c r="K728"/>
  <c r="K727"/>
  <c r="K726"/>
  <c r="K724"/>
  <c r="K723"/>
  <c r="K722"/>
  <c r="K721"/>
  <c r="K720"/>
  <c r="K719"/>
  <c r="K718"/>
  <c r="K717"/>
  <c r="K716"/>
  <c r="K715"/>
  <c r="K714"/>
  <c r="K713"/>
  <c r="K712"/>
  <c r="K711"/>
  <c r="K710"/>
  <c r="K709"/>
  <c r="K707"/>
  <c r="K706"/>
  <c r="K705"/>
  <c r="K704"/>
  <c r="K703"/>
  <c r="K702"/>
  <c r="K701"/>
  <c r="K700"/>
  <c r="K699"/>
  <c r="K698"/>
  <c r="K697"/>
  <c r="K696"/>
  <c r="K695"/>
  <c r="K694"/>
  <c r="K693"/>
  <c r="K692"/>
  <c r="K691"/>
  <c r="K690"/>
  <c r="K689"/>
  <c r="K688"/>
  <c r="K687"/>
  <c r="K686"/>
  <c r="K685"/>
  <c r="K684"/>
  <c r="K683"/>
  <c r="K682"/>
  <c r="K680"/>
  <c r="K679"/>
  <c r="K678"/>
  <c r="K677"/>
  <c r="K676"/>
  <c r="K675"/>
  <c r="K674"/>
  <c r="K673"/>
  <c r="K672"/>
  <c r="K671"/>
  <c r="K670"/>
  <c r="K669"/>
  <c r="K668"/>
  <c r="K667"/>
  <c r="K666"/>
  <c r="K665"/>
  <c r="K664"/>
  <c r="K663"/>
  <c r="K662"/>
  <c r="K661"/>
  <c r="K660"/>
  <c r="K659"/>
  <c r="K658"/>
  <c r="K657"/>
  <c r="K656"/>
  <c r="K655"/>
  <c r="K653"/>
  <c r="K652"/>
  <c r="K651"/>
  <c r="K650"/>
  <c r="K649"/>
  <c r="K648"/>
  <c r="K647"/>
  <c r="K646"/>
  <c r="K645"/>
  <c r="K643"/>
  <c r="K642"/>
  <c r="K641"/>
  <c r="K640"/>
  <c r="K639"/>
  <c r="K638"/>
  <c r="K637"/>
  <c r="K636"/>
  <c r="K635"/>
  <c r="K634"/>
  <c r="K633"/>
  <c r="K632"/>
  <c r="K631"/>
  <c r="K630"/>
  <c r="K629"/>
  <c r="K628"/>
  <c r="K626"/>
  <c r="K625"/>
  <c r="K624"/>
  <c r="K623"/>
  <c r="K622"/>
  <c r="K621"/>
  <c r="K620"/>
  <c r="K619"/>
  <c r="K618"/>
  <c r="K617"/>
  <c r="K616"/>
  <c r="K615"/>
  <c r="K614"/>
  <c r="K613"/>
  <c r="K612"/>
  <c r="K611"/>
  <c r="K610"/>
  <c r="K609"/>
  <c r="K608"/>
  <c r="K607"/>
  <c r="K606"/>
  <c r="K605"/>
  <c r="K604"/>
  <c r="K603"/>
  <c r="K602"/>
  <c r="K601"/>
  <c r="K599"/>
  <c r="K598"/>
  <c r="K597"/>
  <c r="K596"/>
  <c r="K595"/>
  <c r="K594"/>
  <c r="K593"/>
  <c r="K592"/>
  <c r="K591"/>
  <c r="K590"/>
  <c r="K589"/>
  <c r="K588"/>
  <c r="K587"/>
  <c r="K586"/>
  <c r="K585"/>
  <c r="K584"/>
  <c r="K583"/>
  <c r="K582"/>
  <c r="K581"/>
  <c r="K580"/>
  <c r="K579"/>
  <c r="K578"/>
  <c r="K577"/>
  <c r="K576"/>
  <c r="K575"/>
  <c r="K574"/>
  <c r="K572"/>
  <c r="K571"/>
  <c r="K570"/>
  <c r="K569"/>
  <c r="K568"/>
  <c r="K567"/>
  <c r="K566"/>
  <c r="K565"/>
  <c r="K564"/>
  <c r="K562"/>
  <c r="K561"/>
  <c r="K560"/>
  <c r="K559"/>
  <c r="K558"/>
  <c r="K557"/>
  <c r="K556"/>
  <c r="K555"/>
  <c r="K554"/>
  <c r="K553"/>
  <c r="K552"/>
  <c r="K551"/>
  <c r="K550"/>
  <c r="K549"/>
  <c r="K548"/>
  <c r="K547"/>
  <c r="K545"/>
  <c r="K544"/>
  <c r="K543"/>
  <c r="K542"/>
  <c r="K541"/>
  <c r="K540"/>
  <c r="K539"/>
  <c r="K538"/>
  <c r="K537"/>
  <c r="K536"/>
  <c r="K535"/>
  <c r="K534"/>
  <c r="K533"/>
  <c r="K532"/>
  <c r="K531"/>
  <c r="K530"/>
  <c r="K529"/>
  <c r="K528"/>
  <c r="K527"/>
  <c r="K526"/>
  <c r="K525"/>
  <c r="K524"/>
  <c r="K523"/>
  <c r="K522"/>
  <c r="K521"/>
  <c r="K520"/>
  <c r="K518"/>
  <c r="K517"/>
  <c r="K516"/>
  <c r="K515"/>
  <c r="K514"/>
  <c r="K513"/>
  <c r="K512"/>
  <c r="K511"/>
  <c r="K510"/>
  <c r="K509"/>
  <c r="K508"/>
  <c r="K507"/>
  <c r="K506"/>
  <c r="K505"/>
  <c r="K504"/>
  <c r="K503"/>
  <c r="K502"/>
  <c r="K501"/>
  <c r="K500"/>
  <c r="K499"/>
  <c r="K498"/>
  <c r="K497"/>
  <c r="K496"/>
  <c r="K495"/>
  <c r="K494"/>
  <c r="K493"/>
  <c r="K491"/>
  <c r="K490"/>
  <c r="K489"/>
  <c r="K488"/>
  <c r="K487"/>
  <c r="K486"/>
  <c r="K485"/>
  <c r="K484"/>
  <c r="K483"/>
  <c r="K481"/>
  <c r="K480"/>
  <c r="K479"/>
  <c r="K478"/>
  <c r="K477"/>
  <c r="K476"/>
  <c r="K475"/>
  <c r="K474"/>
  <c r="K473"/>
  <c r="K472"/>
  <c r="K471"/>
  <c r="K470"/>
  <c r="K469"/>
  <c r="K468"/>
  <c r="K467"/>
  <c r="K466"/>
  <c r="K464"/>
  <c r="K463"/>
  <c r="K462"/>
  <c r="K461"/>
  <c r="K460"/>
  <c r="K459"/>
  <c r="K458"/>
  <c r="K457"/>
  <c r="K456"/>
  <c r="K455"/>
  <c r="K454"/>
  <c r="K453"/>
  <c r="K452"/>
  <c r="K451"/>
  <c r="K450"/>
  <c r="K449"/>
  <c r="K448"/>
  <c r="K447"/>
  <c r="K446"/>
  <c r="K445"/>
  <c r="K444"/>
  <c r="K443"/>
  <c r="K442"/>
  <c r="K441"/>
  <c r="K440"/>
  <c r="K439"/>
  <c r="K437"/>
  <c r="K436"/>
  <c r="K435"/>
  <c r="K434"/>
  <c r="K433"/>
  <c r="K432"/>
  <c r="K431"/>
  <c r="K430"/>
  <c r="K429"/>
  <c r="K428"/>
  <c r="K427"/>
  <c r="K426"/>
  <c r="K425"/>
  <c r="K424"/>
  <c r="K423"/>
  <c r="K422"/>
  <c r="K421"/>
  <c r="K420"/>
  <c r="K419"/>
  <c r="K418"/>
  <c r="K417"/>
  <c r="K416"/>
  <c r="K415"/>
  <c r="K414"/>
  <c r="K413"/>
  <c r="K412"/>
  <c r="K410"/>
  <c r="K409"/>
  <c r="K408"/>
  <c r="K407"/>
  <c r="K406"/>
  <c r="K405"/>
  <c r="K404"/>
  <c r="K403"/>
  <c r="K402"/>
  <c r="K400"/>
  <c r="K399"/>
  <c r="K398"/>
  <c r="K397"/>
  <c r="K396"/>
  <c r="K395"/>
  <c r="K394"/>
  <c r="K393"/>
  <c r="K392"/>
  <c r="K391"/>
  <c r="K390"/>
  <c r="K389"/>
  <c r="K388"/>
  <c r="K387"/>
  <c r="K386"/>
  <c r="K385"/>
  <c r="K383"/>
  <c r="K382"/>
  <c r="K381"/>
  <c r="K380"/>
  <c r="K379"/>
  <c r="K378"/>
  <c r="K377"/>
  <c r="K376"/>
  <c r="K375"/>
  <c r="K374"/>
  <c r="K373"/>
  <c r="K372"/>
  <c r="K371"/>
  <c r="K370"/>
  <c r="K369"/>
  <c r="K368"/>
  <c r="K367"/>
  <c r="K366"/>
  <c r="K365"/>
  <c r="K364"/>
  <c r="K363"/>
  <c r="K362"/>
  <c r="K361"/>
  <c r="K360"/>
  <c r="K359"/>
  <c r="K358"/>
  <c r="K356"/>
  <c r="K355"/>
  <c r="K354"/>
  <c r="K353"/>
  <c r="K352"/>
  <c r="K351"/>
  <c r="K350"/>
  <c r="K349"/>
  <c r="K348"/>
  <c r="K347"/>
  <c r="K346"/>
  <c r="K345"/>
  <c r="K344"/>
  <c r="K343"/>
  <c r="K342"/>
  <c r="K341"/>
  <c r="K340"/>
  <c r="K339"/>
  <c r="K338"/>
  <c r="K337"/>
  <c r="K336"/>
  <c r="K335"/>
  <c r="K334"/>
  <c r="K333"/>
  <c r="K332"/>
  <c r="K331"/>
  <c r="K329"/>
  <c r="K328"/>
  <c r="K327"/>
  <c r="K326"/>
  <c r="K325"/>
  <c r="K324"/>
  <c r="K323"/>
  <c r="K322"/>
  <c r="K321"/>
  <c r="K319"/>
  <c r="K318"/>
  <c r="K317"/>
  <c r="K316"/>
  <c r="K315"/>
  <c r="K314"/>
  <c r="K313"/>
  <c r="K312"/>
  <c r="K311"/>
  <c r="K310"/>
  <c r="K309"/>
  <c r="K308"/>
  <c r="K307"/>
  <c r="K306"/>
  <c r="K305"/>
  <c r="K304"/>
  <c r="K302"/>
  <c r="K301"/>
  <c r="K300"/>
  <c r="K299"/>
  <c r="K298"/>
  <c r="K297"/>
  <c r="K296"/>
  <c r="K295"/>
  <c r="K294"/>
  <c r="K293"/>
  <c r="K292"/>
  <c r="K291"/>
  <c r="K290"/>
  <c r="K289"/>
  <c r="K288"/>
  <c r="K287"/>
  <c r="K286"/>
  <c r="K285"/>
  <c r="K284"/>
  <c r="K283"/>
  <c r="K282"/>
  <c r="K281"/>
  <c r="K280"/>
  <c r="K279"/>
  <c r="K278"/>
  <c r="K277"/>
  <c r="K275"/>
  <c r="K274"/>
  <c r="K273"/>
  <c r="K272"/>
  <c r="K271"/>
  <c r="K270"/>
  <c r="K269"/>
  <c r="K268"/>
  <c r="K267"/>
  <c r="K266"/>
  <c r="K265"/>
  <c r="K264"/>
  <c r="K263"/>
  <c r="K262"/>
  <c r="K261"/>
  <c r="K260"/>
  <c r="K259"/>
  <c r="K258"/>
  <c r="K257"/>
  <c r="K256"/>
  <c r="K255"/>
  <c r="K254"/>
  <c r="K253"/>
  <c r="K252"/>
  <c r="K251"/>
  <c r="K250"/>
  <c r="K248"/>
  <c r="K247"/>
  <c r="K246"/>
  <c r="K245"/>
  <c r="K244"/>
  <c r="K243"/>
  <c r="K242"/>
  <c r="K241"/>
  <c r="K240"/>
  <c r="K238"/>
  <c r="K237"/>
  <c r="K236"/>
  <c r="K235"/>
  <c r="K234"/>
  <c r="K233"/>
  <c r="K232"/>
  <c r="K231"/>
  <c r="K230"/>
  <c r="K229"/>
  <c r="K228"/>
  <c r="K227"/>
  <c r="K226"/>
  <c r="K225"/>
  <c r="K224"/>
  <c r="K223"/>
  <c r="K221"/>
  <c r="K220"/>
  <c r="K219"/>
  <c r="K218"/>
  <c r="K217"/>
  <c r="K216"/>
  <c r="K215"/>
  <c r="K214"/>
  <c r="K213"/>
  <c r="K212"/>
  <c r="K211"/>
  <c r="K210"/>
  <c r="K209"/>
  <c r="K208"/>
  <c r="K207"/>
  <c r="K206"/>
  <c r="K205"/>
  <c r="K204"/>
  <c r="K203"/>
  <c r="K202"/>
  <c r="K201"/>
  <c r="K200"/>
  <c r="K199"/>
  <c r="K198"/>
  <c r="K197"/>
  <c r="K196"/>
  <c r="K194"/>
  <c r="K193"/>
  <c r="K192"/>
  <c r="K191"/>
  <c r="K190"/>
  <c r="K189"/>
  <c r="K188"/>
  <c r="K187"/>
  <c r="K186"/>
  <c r="K185"/>
  <c r="K184"/>
  <c r="K183"/>
  <c r="K182"/>
  <c r="K181"/>
  <c r="K180"/>
  <c r="K179"/>
  <c r="K178"/>
  <c r="K177"/>
  <c r="K176"/>
  <c r="K175"/>
  <c r="K174"/>
  <c r="K173"/>
  <c r="K172"/>
  <c r="K171"/>
  <c r="K170"/>
  <c r="K169"/>
  <c r="K167"/>
  <c r="K166"/>
  <c r="K165"/>
  <c r="K164"/>
  <c r="K163"/>
  <c r="K162"/>
  <c r="K161"/>
  <c r="K160"/>
  <c r="K159"/>
  <c r="K157"/>
  <c r="K156"/>
  <c r="K155"/>
  <c r="K154"/>
  <c r="K153"/>
  <c r="K152"/>
  <c r="K151"/>
  <c r="K150"/>
  <c r="K149"/>
  <c r="K148"/>
  <c r="K147"/>
  <c r="K146"/>
  <c r="K145"/>
  <c r="K144"/>
  <c r="K143"/>
  <c r="K142"/>
  <c r="K140"/>
  <c r="K139"/>
  <c r="K138"/>
  <c r="K137"/>
  <c r="K136"/>
  <c r="K135"/>
  <c r="K134"/>
  <c r="K133"/>
  <c r="K132"/>
  <c r="K131"/>
  <c r="K130"/>
  <c r="K129"/>
  <c r="K128"/>
  <c r="K127"/>
  <c r="K126"/>
  <c r="K125"/>
  <c r="K124"/>
  <c r="K123"/>
  <c r="K122"/>
  <c r="K121"/>
  <c r="K120"/>
  <c r="K119"/>
  <c r="K118"/>
  <c r="K117"/>
  <c r="K116"/>
  <c r="K115"/>
  <c r="K113"/>
  <c r="K112"/>
  <c r="K111"/>
  <c r="K110"/>
  <c r="K109"/>
  <c r="K108"/>
  <c r="K107"/>
  <c r="K106"/>
  <c r="K105"/>
  <c r="K104"/>
  <c r="K103"/>
  <c r="K102"/>
  <c r="K101"/>
  <c r="K100"/>
  <c r="K99"/>
  <c r="K98"/>
  <c r="K97"/>
  <c r="K96"/>
  <c r="K95"/>
  <c r="K94"/>
  <c r="K93"/>
  <c r="K92"/>
  <c r="K91"/>
  <c r="K90"/>
  <c r="K89"/>
  <c r="K88"/>
  <c r="K86"/>
  <c r="K85"/>
  <c r="K84"/>
  <c r="K83"/>
  <c r="K82"/>
  <c r="K81"/>
  <c r="K80"/>
  <c r="K79"/>
  <c r="K78"/>
  <c r="K76"/>
  <c r="K75"/>
  <c r="K74"/>
  <c r="K73"/>
  <c r="K72"/>
  <c r="K71"/>
  <c r="K70"/>
  <c r="K69"/>
  <c r="K68"/>
  <c r="K67"/>
  <c r="K66"/>
  <c r="K65"/>
  <c r="K64"/>
  <c r="K63"/>
  <c r="K62"/>
  <c r="K61"/>
  <c r="K59"/>
  <c r="K58"/>
  <c r="K57"/>
  <c r="K56"/>
  <c r="K55"/>
  <c r="K54"/>
  <c r="K53"/>
  <c r="K52"/>
  <c r="K51"/>
  <c r="K50"/>
  <c r="K49"/>
  <c r="K48"/>
  <c r="K47"/>
  <c r="K46"/>
  <c r="K45"/>
  <c r="K44"/>
  <c r="K43"/>
  <c r="K42"/>
  <c r="K41"/>
  <c r="K40"/>
  <c r="K39"/>
  <c r="K38"/>
  <c r="K37"/>
  <c r="K36"/>
  <c r="K35"/>
  <c r="K34"/>
  <c r="K32"/>
  <c r="K31"/>
  <c r="K30"/>
  <c r="K29"/>
  <c r="K28"/>
  <c r="K27"/>
  <c r="K26"/>
  <c r="K25"/>
  <c r="K24"/>
  <c r="K23"/>
  <c r="K22"/>
  <c r="K21"/>
  <c r="K20"/>
  <c r="K19"/>
  <c r="K18"/>
  <c r="K17"/>
  <c r="K16"/>
  <c r="K15"/>
  <c r="K14"/>
  <c r="K13"/>
  <c r="K12"/>
  <c r="K11"/>
  <c r="K10"/>
  <c r="K9"/>
  <c r="K8"/>
  <c r="J8"/>
  <c r="K7"/>
  <c r="J7"/>
  <c r="AA15" i="21"/>
  <c r="AA14"/>
  <c r="Y459"/>
  <c r="Z459" s="1"/>
  <c r="AA459"/>
  <c r="Y458"/>
  <c r="Z458" s="1"/>
  <c r="AB458" s="1"/>
  <c r="AA458"/>
  <c r="Y457"/>
  <c r="Z457" s="1"/>
  <c r="AB457" s="1"/>
  <c r="AA457"/>
  <c r="Y456"/>
  <c r="Z456" s="1"/>
  <c r="AA456"/>
  <c r="Y455"/>
  <c r="Z455" s="1"/>
  <c r="AA455"/>
  <c r="Y454"/>
  <c r="Z454" s="1"/>
  <c r="AA454"/>
  <c r="Y275"/>
  <c r="Z275" s="1"/>
  <c r="AA275"/>
  <c r="Y274"/>
  <c r="Z274" s="1"/>
  <c r="AA274"/>
  <c r="Y273"/>
  <c r="Z273" s="1"/>
  <c r="AA273"/>
  <c r="Y272"/>
  <c r="Z272" s="1"/>
  <c r="AA272"/>
  <c r="Y271"/>
  <c r="Z271" s="1"/>
  <c r="AA271"/>
  <c r="Y270"/>
  <c r="Z270" s="1"/>
  <c r="AA270"/>
  <c r="Y91"/>
  <c r="Z91" s="1"/>
  <c r="AA91"/>
  <c r="Y90"/>
  <c r="Z90" s="1"/>
  <c r="AA90"/>
  <c r="Y89"/>
  <c r="Z89" s="1"/>
  <c r="AA89"/>
  <c r="Y88"/>
  <c r="Z88" s="1"/>
  <c r="AA88"/>
  <c r="Y87"/>
  <c r="Z87" s="1"/>
  <c r="AA87"/>
  <c r="Y86"/>
  <c r="Z86" s="1"/>
  <c r="AA86"/>
  <c r="AF539"/>
  <c r="Y539"/>
  <c r="Z539" s="1"/>
  <c r="AA539"/>
  <c r="AF538"/>
  <c r="Y538"/>
  <c r="Z538" s="1"/>
  <c r="AA538"/>
  <c r="AF537"/>
  <c r="Y537"/>
  <c r="Z537" s="1"/>
  <c r="AA537"/>
  <c r="AF536"/>
  <c r="Y536"/>
  <c r="Z536" s="1"/>
  <c r="AA536"/>
  <c r="AF535"/>
  <c r="Y535"/>
  <c r="Z535" s="1"/>
  <c r="AA535"/>
  <c r="AF534"/>
  <c r="Y534"/>
  <c r="Z534" s="1"/>
  <c r="AA534"/>
  <c r="AF531"/>
  <c r="Y531"/>
  <c r="Z531" s="1"/>
  <c r="AA531"/>
  <c r="AF530"/>
  <c r="Y530"/>
  <c r="Z530" s="1"/>
  <c r="AA530"/>
  <c r="AF529"/>
  <c r="Y529"/>
  <c r="Z529" s="1"/>
  <c r="AA529"/>
  <c r="AF528"/>
  <c r="Y528"/>
  <c r="Z528" s="1"/>
  <c r="AA528"/>
  <c r="AF527"/>
  <c r="Y527"/>
  <c r="Z527" s="1"/>
  <c r="AA527"/>
  <c r="AF526"/>
  <c r="Y526"/>
  <c r="Z526" s="1"/>
  <c r="AA526"/>
  <c r="AF523"/>
  <c r="Y523"/>
  <c r="Z523" s="1"/>
  <c r="AA523"/>
  <c r="AF522"/>
  <c r="Y522"/>
  <c r="Z522" s="1"/>
  <c r="AA522"/>
  <c r="AF521"/>
  <c r="Y521"/>
  <c r="Z521" s="1"/>
  <c r="AA521"/>
  <c r="AF520"/>
  <c r="Y520"/>
  <c r="Z520" s="1"/>
  <c r="AA520"/>
  <c r="AF519"/>
  <c r="Y519"/>
  <c r="Z519" s="1"/>
  <c r="AA519"/>
  <c r="AF518"/>
  <c r="Y518"/>
  <c r="Z518" s="1"/>
  <c r="AA518"/>
  <c r="AF515"/>
  <c r="Y515"/>
  <c r="Z515" s="1"/>
  <c r="AB515" s="1"/>
  <c r="AA515"/>
  <c r="AF514"/>
  <c r="Y514"/>
  <c r="Z514"/>
  <c r="AB514" s="1"/>
  <c r="AA514"/>
  <c r="AF513"/>
  <c r="Y513"/>
  <c r="Z513" s="1"/>
  <c r="AA513"/>
  <c r="AF512"/>
  <c r="Y512"/>
  <c r="Z512" s="1"/>
  <c r="AA512"/>
  <c r="AF511"/>
  <c r="Y511"/>
  <c r="Z511" s="1"/>
  <c r="AA511"/>
  <c r="AF510"/>
  <c r="Y510"/>
  <c r="Z510" s="1"/>
  <c r="AA510"/>
  <c r="AF507"/>
  <c r="Y507"/>
  <c r="Z507" s="1"/>
  <c r="AA507"/>
  <c r="AF506"/>
  <c r="Y506"/>
  <c r="Z506" s="1"/>
  <c r="AA506"/>
  <c r="AF505"/>
  <c r="Y505"/>
  <c r="Z505" s="1"/>
  <c r="AA505"/>
  <c r="AF504"/>
  <c r="Y504"/>
  <c r="Z504" s="1"/>
  <c r="AA504"/>
  <c r="AF503"/>
  <c r="Y503"/>
  <c r="Z503" s="1"/>
  <c r="AA503"/>
  <c r="AF502"/>
  <c r="Y502"/>
  <c r="Z502" s="1"/>
  <c r="AA502"/>
  <c r="AF499"/>
  <c r="Y499"/>
  <c r="Z499" s="1"/>
  <c r="AA499"/>
  <c r="AF498"/>
  <c r="Y498"/>
  <c r="Z498" s="1"/>
  <c r="AA498"/>
  <c r="AF497"/>
  <c r="Y497"/>
  <c r="Z497" s="1"/>
  <c r="AA497"/>
  <c r="AF496"/>
  <c r="Y496"/>
  <c r="Z496" s="1"/>
  <c r="AA496"/>
  <c r="AF495"/>
  <c r="Y495"/>
  <c r="Z495" s="1"/>
  <c r="AA495"/>
  <c r="AF494"/>
  <c r="Y494"/>
  <c r="Z494" s="1"/>
  <c r="AA494"/>
  <c r="AF491"/>
  <c r="Y491"/>
  <c r="Z491" s="1"/>
  <c r="AA491"/>
  <c r="AF490"/>
  <c r="Y490"/>
  <c r="Z490" s="1"/>
  <c r="AA490"/>
  <c r="AF489"/>
  <c r="Y489"/>
  <c r="Z489" s="1"/>
  <c r="AA489"/>
  <c r="AF488"/>
  <c r="Y488"/>
  <c r="Z488" s="1"/>
  <c r="AA488"/>
  <c r="AF487"/>
  <c r="Y487"/>
  <c r="Z487" s="1"/>
  <c r="AA487"/>
  <c r="AF486"/>
  <c r="Y486"/>
  <c r="Z486" s="1"/>
  <c r="AA486"/>
  <c r="AF483"/>
  <c r="Y483"/>
  <c r="Z483" s="1"/>
  <c r="AA483"/>
  <c r="AF482"/>
  <c r="Y482"/>
  <c r="Z482" s="1"/>
  <c r="AA482"/>
  <c r="AF481"/>
  <c r="Y481"/>
  <c r="Z481" s="1"/>
  <c r="AA481"/>
  <c r="AF480"/>
  <c r="Y480"/>
  <c r="Z480" s="1"/>
  <c r="AA480"/>
  <c r="AF479"/>
  <c r="Y479"/>
  <c r="Z479" s="1"/>
  <c r="AA479"/>
  <c r="AF478"/>
  <c r="Y478"/>
  <c r="Z478" s="1"/>
  <c r="AA478"/>
  <c r="AF475"/>
  <c r="Y475"/>
  <c r="Z475" s="1"/>
  <c r="AA475"/>
  <c r="AF474"/>
  <c r="Y474"/>
  <c r="Z474" s="1"/>
  <c r="AA474"/>
  <c r="AF473"/>
  <c r="Y473"/>
  <c r="Z473" s="1"/>
  <c r="AA473"/>
  <c r="AF472"/>
  <c r="Y472"/>
  <c r="Z472"/>
  <c r="AA472"/>
  <c r="AF471"/>
  <c r="Y471"/>
  <c r="Z471" s="1"/>
  <c r="AA471"/>
  <c r="AF470"/>
  <c r="Y470"/>
  <c r="Z470" s="1"/>
  <c r="AA470"/>
  <c r="AF467"/>
  <c r="Y467"/>
  <c r="Z467" s="1"/>
  <c r="AA467"/>
  <c r="AF466"/>
  <c r="Y466"/>
  <c r="Z466" s="1"/>
  <c r="AA466"/>
  <c r="AF465"/>
  <c r="Y465"/>
  <c r="Z465" s="1"/>
  <c r="AA465"/>
  <c r="AF464"/>
  <c r="Y464"/>
  <c r="Z464" s="1"/>
  <c r="AA464"/>
  <c r="AF463"/>
  <c r="Y463"/>
  <c r="Z463" s="1"/>
  <c r="AA463"/>
  <c r="AF462"/>
  <c r="Y462"/>
  <c r="Z462" s="1"/>
  <c r="AA462"/>
  <c r="AF451"/>
  <c r="Y451"/>
  <c r="Z451" s="1"/>
  <c r="AA451"/>
  <c r="AF450"/>
  <c r="Y450"/>
  <c r="Z450" s="1"/>
  <c r="AA450"/>
  <c r="AF449"/>
  <c r="Y449"/>
  <c r="Z449" s="1"/>
  <c r="AA449"/>
  <c r="AF448"/>
  <c r="Y448"/>
  <c r="Z448" s="1"/>
  <c r="AA448"/>
  <c r="AF447"/>
  <c r="Y447"/>
  <c r="Z447" s="1"/>
  <c r="AA447"/>
  <c r="AF446"/>
  <c r="Y446"/>
  <c r="Z446" s="1"/>
  <c r="AA446"/>
  <c r="AF443"/>
  <c r="Y443"/>
  <c r="Z443" s="1"/>
  <c r="AA443"/>
  <c r="AF442"/>
  <c r="Y442"/>
  <c r="Z442" s="1"/>
  <c r="AA442"/>
  <c r="AF441"/>
  <c r="Y441"/>
  <c r="Z441" s="1"/>
  <c r="AA441"/>
  <c r="AF440"/>
  <c r="Y440"/>
  <c r="Z440" s="1"/>
  <c r="AA440"/>
  <c r="AF439"/>
  <c r="Y439"/>
  <c r="Z439" s="1"/>
  <c r="AA439"/>
  <c r="AF438"/>
  <c r="Y438"/>
  <c r="Z438"/>
  <c r="AA438"/>
  <c r="AF435"/>
  <c r="Y435"/>
  <c r="Z435" s="1"/>
  <c r="AA435"/>
  <c r="AF434"/>
  <c r="Y434"/>
  <c r="Z434" s="1"/>
  <c r="AB434" s="1"/>
  <c r="AA434"/>
  <c r="AF433"/>
  <c r="Y433"/>
  <c r="Z433" s="1"/>
  <c r="AA433"/>
  <c r="AF432"/>
  <c r="Y432"/>
  <c r="Z432" s="1"/>
  <c r="AA432"/>
  <c r="AF431"/>
  <c r="Y431"/>
  <c r="Z431" s="1"/>
  <c r="AA431"/>
  <c r="AF430"/>
  <c r="Y430"/>
  <c r="Z430" s="1"/>
  <c r="AA430"/>
  <c r="AF427"/>
  <c r="Y427"/>
  <c r="Z427" s="1"/>
  <c r="AA427"/>
  <c r="AF426"/>
  <c r="Y426"/>
  <c r="Z426" s="1"/>
  <c r="AA426"/>
  <c r="AF425"/>
  <c r="Y425"/>
  <c r="Z425" s="1"/>
  <c r="AA425"/>
  <c r="AF424"/>
  <c r="Y424"/>
  <c r="Z424" s="1"/>
  <c r="AA424"/>
  <c r="AF423"/>
  <c r="Y423"/>
  <c r="Z423" s="1"/>
  <c r="AA423"/>
  <c r="AF422"/>
  <c r="Y422"/>
  <c r="Z422" s="1"/>
  <c r="AA422"/>
  <c r="AF419"/>
  <c r="Y419"/>
  <c r="Z419" s="1"/>
  <c r="AA419"/>
  <c r="AF418"/>
  <c r="Y418"/>
  <c r="Z418" s="1"/>
  <c r="AA418"/>
  <c r="AF417"/>
  <c r="Y417"/>
  <c r="Z417" s="1"/>
  <c r="AA417"/>
  <c r="AF416"/>
  <c r="Y416"/>
  <c r="Z416"/>
  <c r="AA416"/>
  <c r="AF415"/>
  <c r="Y415"/>
  <c r="Z415" s="1"/>
  <c r="AA415"/>
  <c r="AF414"/>
  <c r="Y414"/>
  <c r="Z414" s="1"/>
  <c r="AB414" s="1"/>
  <c r="AA414"/>
  <c r="AF411"/>
  <c r="Y411"/>
  <c r="Z411" s="1"/>
  <c r="AA411"/>
  <c r="AF410"/>
  <c r="Y410"/>
  <c r="Z410" s="1"/>
  <c r="AB410" s="1"/>
  <c r="AA410"/>
  <c r="AF409"/>
  <c r="Y409"/>
  <c r="Z409" s="1"/>
  <c r="AA409"/>
  <c r="AF408"/>
  <c r="Y408"/>
  <c r="Z408" s="1"/>
  <c r="AA408"/>
  <c r="AF407"/>
  <c r="Y407"/>
  <c r="Z407" s="1"/>
  <c r="AA407"/>
  <c r="AF406"/>
  <c r="Y406"/>
  <c r="Z406" s="1"/>
  <c r="AA406"/>
  <c r="AF403"/>
  <c r="Y403"/>
  <c r="Z403" s="1"/>
  <c r="AA403"/>
  <c r="AF402"/>
  <c r="Y402"/>
  <c r="Z402" s="1"/>
  <c r="AB402" s="1"/>
  <c r="AA402"/>
  <c r="AF401"/>
  <c r="Y401"/>
  <c r="Z401" s="1"/>
  <c r="AA401"/>
  <c r="AF400"/>
  <c r="Y400"/>
  <c r="Z400" s="1"/>
  <c r="AA400"/>
  <c r="AF399"/>
  <c r="Y399"/>
  <c r="Z399" s="1"/>
  <c r="AA399"/>
  <c r="AF398"/>
  <c r="Y398"/>
  <c r="Z398"/>
  <c r="AA398"/>
  <c r="AF395"/>
  <c r="Y395"/>
  <c r="Z395" s="1"/>
  <c r="AA395"/>
  <c r="AF394"/>
  <c r="Y394"/>
  <c r="Z394" s="1"/>
  <c r="AA394"/>
  <c r="AF393"/>
  <c r="Y393"/>
  <c r="Z393" s="1"/>
  <c r="AA393"/>
  <c r="AF392"/>
  <c r="Y392"/>
  <c r="Z392" s="1"/>
  <c r="AA392"/>
  <c r="AF391"/>
  <c r="Y391"/>
  <c r="Z391" s="1"/>
  <c r="AA391"/>
  <c r="AF390"/>
  <c r="Y390"/>
  <c r="Z390" s="1"/>
  <c r="AA390"/>
  <c r="AF387"/>
  <c r="Y387"/>
  <c r="Z387" s="1"/>
  <c r="AA387"/>
  <c r="AF386"/>
  <c r="Y386"/>
  <c r="Z386" s="1"/>
  <c r="AA386"/>
  <c r="AF385"/>
  <c r="Y385"/>
  <c r="Z385" s="1"/>
  <c r="AA385"/>
  <c r="AF384"/>
  <c r="Y384"/>
  <c r="Z384" s="1"/>
  <c r="AA384"/>
  <c r="AF383"/>
  <c r="Y383"/>
  <c r="Z383" s="1"/>
  <c r="AA383"/>
  <c r="AF382"/>
  <c r="Y382"/>
  <c r="Z382" s="1"/>
  <c r="AA382"/>
  <c r="AF379"/>
  <c r="Y379"/>
  <c r="Z379" s="1"/>
  <c r="AA379"/>
  <c r="AF378"/>
  <c r="Y378"/>
  <c r="Z378"/>
  <c r="AA378"/>
  <c r="AF377"/>
  <c r="Y377"/>
  <c r="Z377" s="1"/>
  <c r="AA377"/>
  <c r="AF376"/>
  <c r="Y376"/>
  <c r="Z376" s="1"/>
  <c r="AA376"/>
  <c r="AF375"/>
  <c r="Y375"/>
  <c r="Z375" s="1"/>
  <c r="AA375"/>
  <c r="AF374"/>
  <c r="Y374"/>
  <c r="Z374" s="1"/>
  <c r="AA374"/>
  <c r="AF371"/>
  <c r="Y371"/>
  <c r="Z371" s="1"/>
  <c r="AA371"/>
  <c r="AF370"/>
  <c r="Y370"/>
  <c r="Z370" s="1"/>
  <c r="AB370" s="1"/>
  <c r="AA370"/>
  <c r="AF369"/>
  <c r="Y369"/>
  <c r="Z369" s="1"/>
  <c r="AA369"/>
  <c r="AF368"/>
  <c r="Y368"/>
  <c r="Z368" s="1"/>
  <c r="AB368" s="1"/>
  <c r="AA368"/>
  <c r="AF367"/>
  <c r="Y367"/>
  <c r="Z367" s="1"/>
  <c r="AA367"/>
  <c r="AF366"/>
  <c r="Y366"/>
  <c r="Z366" s="1"/>
  <c r="AA366"/>
  <c r="AF363"/>
  <c r="Y363"/>
  <c r="Z363" s="1"/>
  <c r="AA363"/>
  <c r="AF362"/>
  <c r="Y362"/>
  <c r="Z362" s="1"/>
  <c r="AA362"/>
  <c r="AF361"/>
  <c r="Y361"/>
  <c r="Z361" s="1"/>
  <c r="AA361"/>
  <c r="AF360"/>
  <c r="Y360"/>
  <c r="Z360" s="1"/>
  <c r="AA360"/>
  <c r="AF359"/>
  <c r="Y359"/>
  <c r="Z359" s="1"/>
  <c r="AA359"/>
  <c r="AF358"/>
  <c r="Y358"/>
  <c r="Z358" s="1"/>
  <c r="AA358"/>
  <c r="AF355"/>
  <c r="Y355"/>
  <c r="Z355" s="1"/>
  <c r="AA355"/>
  <c r="AF354"/>
  <c r="Y354"/>
  <c r="Z354" s="1"/>
  <c r="AA354"/>
  <c r="AF353"/>
  <c r="Y353"/>
  <c r="Z353" s="1"/>
  <c r="AA353"/>
  <c r="AF352"/>
  <c r="Y352"/>
  <c r="Z352" s="1"/>
  <c r="AA352"/>
  <c r="AF351"/>
  <c r="Y351"/>
  <c r="Z351" s="1"/>
  <c r="AA351"/>
  <c r="AF350"/>
  <c r="Y350"/>
  <c r="Z350" s="1"/>
  <c r="AA350"/>
  <c r="AF347"/>
  <c r="Y347"/>
  <c r="Z347" s="1"/>
  <c r="AA347"/>
  <c r="AF346"/>
  <c r="Y346"/>
  <c r="Z346" s="1"/>
  <c r="AA346"/>
  <c r="AF345"/>
  <c r="Y345"/>
  <c r="Z345" s="1"/>
  <c r="AA345"/>
  <c r="AF344"/>
  <c r="Y344"/>
  <c r="Z344"/>
  <c r="AA344"/>
  <c r="AF343"/>
  <c r="Y343"/>
  <c r="Z343" s="1"/>
  <c r="AA343"/>
  <c r="AF342"/>
  <c r="Y342"/>
  <c r="Z342" s="1"/>
  <c r="AA342"/>
  <c r="AF339"/>
  <c r="Y339"/>
  <c r="Z339" s="1"/>
  <c r="AA339"/>
  <c r="AF338"/>
  <c r="Y338"/>
  <c r="Z338" s="1"/>
  <c r="AA338"/>
  <c r="AF337"/>
  <c r="Y337"/>
  <c r="Z337" s="1"/>
  <c r="AA337"/>
  <c r="AF336"/>
  <c r="Y336"/>
  <c r="Z336" s="1"/>
  <c r="AA336"/>
  <c r="AF335"/>
  <c r="Y335"/>
  <c r="Z335" s="1"/>
  <c r="AA335"/>
  <c r="AF334"/>
  <c r="Y334"/>
  <c r="Z334" s="1"/>
  <c r="AA334"/>
  <c r="AF331"/>
  <c r="Y331"/>
  <c r="Z331" s="1"/>
  <c r="AA331"/>
  <c r="AF330"/>
  <c r="Y330"/>
  <c r="Z330" s="1"/>
  <c r="AA330"/>
  <c r="AF329"/>
  <c r="Y329"/>
  <c r="Z329" s="1"/>
  <c r="AA329"/>
  <c r="AF328"/>
  <c r="Y328"/>
  <c r="Z328" s="1"/>
  <c r="AA328"/>
  <c r="AF327"/>
  <c r="Y327"/>
  <c r="Z327" s="1"/>
  <c r="AA327"/>
  <c r="AF326"/>
  <c r="Y326"/>
  <c r="Z326" s="1"/>
  <c r="AA326"/>
  <c r="AF323"/>
  <c r="Y323"/>
  <c r="Z323" s="1"/>
  <c r="AA323"/>
  <c r="AF322"/>
  <c r="Y322"/>
  <c r="Z322" s="1"/>
  <c r="AA322"/>
  <c r="AF321"/>
  <c r="Y321"/>
  <c r="Z321" s="1"/>
  <c r="AA321"/>
  <c r="AF320"/>
  <c r="Y320"/>
  <c r="Z320" s="1"/>
  <c r="AA320"/>
  <c r="AF319"/>
  <c r="Y319"/>
  <c r="Z319" s="1"/>
  <c r="AA319"/>
  <c r="AF318"/>
  <c r="Y318"/>
  <c r="Z318" s="1"/>
  <c r="AA318"/>
  <c r="AF315"/>
  <c r="Y315"/>
  <c r="Z315" s="1"/>
  <c r="AA315"/>
  <c r="AF314"/>
  <c r="Y314"/>
  <c r="Z314" s="1"/>
  <c r="AA314"/>
  <c r="AF313"/>
  <c r="Y313"/>
  <c r="Z313" s="1"/>
  <c r="AA313"/>
  <c r="AF312"/>
  <c r="Y312"/>
  <c r="Z312" s="1"/>
  <c r="AA312"/>
  <c r="AF311"/>
  <c r="Y311"/>
  <c r="Z311" s="1"/>
  <c r="AA311"/>
  <c r="AF310"/>
  <c r="Y310"/>
  <c r="Z310" s="1"/>
  <c r="AA310"/>
  <c r="AF307"/>
  <c r="Y307"/>
  <c r="Z307" s="1"/>
  <c r="AA307"/>
  <c r="AF306"/>
  <c r="Y306"/>
  <c r="Z306" s="1"/>
  <c r="AA306"/>
  <c r="AF305"/>
  <c r="Y305"/>
  <c r="Z305" s="1"/>
  <c r="AA305"/>
  <c r="AF304"/>
  <c r="Y304"/>
  <c r="Z304" s="1"/>
  <c r="AA304"/>
  <c r="AF303"/>
  <c r="Y303"/>
  <c r="Z303" s="1"/>
  <c r="AA303"/>
  <c r="AF302"/>
  <c r="Y302"/>
  <c r="Z302" s="1"/>
  <c r="AA302"/>
  <c r="AF299"/>
  <c r="Y299"/>
  <c r="Z299" s="1"/>
  <c r="AA299"/>
  <c r="AF298"/>
  <c r="Y298"/>
  <c r="Z298" s="1"/>
  <c r="AA298"/>
  <c r="AF297"/>
  <c r="Y297"/>
  <c r="Z297" s="1"/>
  <c r="AA297"/>
  <c r="AF296"/>
  <c r="Y296"/>
  <c r="Z296" s="1"/>
  <c r="AA296"/>
  <c r="AF295"/>
  <c r="Y295"/>
  <c r="Z295" s="1"/>
  <c r="AA295"/>
  <c r="AF294"/>
  <c r="Y294"/>
  <c r="Z294" s="1"/>
  <c r="AA294"/>
  <c r="AF291"/>
  <c r="Y291"/>
  <c r="Z291" s="1"/>
  <c r="AA291"/>
  <c r="AF290"/>
  <c r="Y290"/>
  <c r="Z290" s="1"/>
  <c r="AA290"/>
  <c r="AF289"/>
  <c r="Y289"/>
  <c r="Z289" s="1"/>
  <c r="AA289"/>
  <c r="AF288"/>
  <c r="Y288"/>
  <c r="Z288" s="1"/>
  <c r="AA288"/>
  <c r="AF287"/>
  <c r="Y287"/>
  <c r="Z287" s="1"/>
  <c r="AA287"/>
  <c r="AF286"/>
  <c r="Y286"/>
  <c r="Z286" s="1"/>
  <c r="AA286"/>
  <c r="AF283"/>
  <c r="Y283"/>
  <c r="Z283" s="1"/>
  <c r="AA283"/>
  <c r="AF282"/>
  <c r="Y282"/>
  <c r="Z282" s="1"/>
  <c r="AA282"/>
  <c r="AF281"/>
  <c r="Y281"/>
  <c r="Z281" s="1"/>
  <c r="AA281"/>
  <c r="AF280"/>
  <c r="Y280"/>
  <c r="Z280" s="1"/>
  <c r="AA280"/>
  <c r="AF279"/>
  <c r="Y279"/>
  <c r="Z279" s="1"/>
  <c r="AA279"/>
  <c r="AF278"/>
  <c r="Y278"/>
  <c r="Z278" s="1"/>
  <c r="AA278"/>
  <c r="AF267"/>
  <c r="Y267"/>
  <c r="Z267" s="1"/>
  <c r="AA267"/>
  <c r="AF266"/>
  <c r="Y266"/>
  <c r="Z266" s="1"/>
  <c r="AA266"/>
  <c r="AF265"/>
  <c r="Y265"/>
  <c r="Z265" s="1"/>
  <c r="AA265"/>
  <c r="AF264"/>
  <c r="Y264"/>
  <c r="Z264" s="1"/>
  <c r="AA264"/>
  <c r="AF263"/>
  <c r="Y263"/>
  <c r="Z263" s="1"/>
  <c r="AA263"/>
  <c r="AF262"/>
  <c r="Y262"/>
  <c r="Z262" s="1"/>
  <c r="AA262"/>
  <c r="AF259"/>
  <c r="Y259"/>
  <c r="Z259" s="1"/>
  <c r="AA259"/>
  <c r="AF258"/>
  <c r="Y258"/>
  <c r="Z258" s="1"/>
  <c r="AA258"/>
  <c r="AF257"/>
  <c r="Y257"/>
  <c r="Z257" s="1"/>
  <c r="AA257"/>
  <c r="AF256"/>
  <c r="Y256"/>
  <c r="Z256" s="1"/>
  <c r="AA256"/>
  <c r="AF255"/>
  <c r="Y255"/>
  <c r="Z255" s="1"/>
  <c r="AA255"/>
  <c r="AF254"/>
  <c r="Y254"/>
  <c r="Z254" s="1"/>
  <c r="AA254"/>
  <c r="AF251"/>
  <c r="Y251"/>
  <c r="Z251" s="1"/>
  <c r="AA251"/>
  <c r="AF250"/>
  <c r="Y250"/>
  <c r="Z250" s="1"/>
  <c r="AA250"/>
  <c r="AF249"/>
  <c r="Y249"/>
  <c r="Z249" s="1"/>
  <c r="AA249"/>
  <c r="AF248"/>
  <c r="Y248"/>
  <c r="Z248" s="1"/>
  <c r="AB248" s="1"/>
  <c r="AA248"/>
  <c r="AF247"/>
  <c r="Y247"/>
  <c r="Z247" s="1"/>
  <c r="AA247"/>
  <c r="AF246"/>
  <c r="Y246"/>
  <c r="Z246" s="1"/>
  <c r="AA246"/>
  <c r="AF243"/>
  <c r="Y243"/>
  <c r="Z243" s="1"/>
  <c r="AA243"/>
  <c r="AF242"/>
  <c r="Y242"/>
  <c r="Z242" s="1"/>
  <c r="AA242"/>
  <c r="AF241"/>
  <c r="Y241"/>
  <c r="Z241" s="1"/>
  <c r="AA241"/>
  <c r="AF240"/>
  <c r="Y240"/>
  <c r="Z240" s="1"/>
  <c r="AA240"/>
  <c r="AF239"/>
  <c r="Y239"/>
  <c r="Z239" s="1"/>
  <c r="AA239"/>
  <c r="AF238"/>
  <c r="Y238"/>
  <c r="Z238" s="1"/>
  <c r="AA238"/>
  <c r="AF235"/>
  <c r="Y235"/>
  <c r="Z235" s="1"/>
  <c r="AA235"/>
  <c r="AF234"/>
  <c r="Y234"/>
  <c r="Z234" s="1"/>
  <c r="AA234"/>
  <c r="AF233"/>
  <c r="Y233"/>
  <c r="Z233" s="1"/>
  <c r="AA233"/>
  <c r="AF232"/>
  <c r="Y232"/>
  <c r="Z232" s="1"/>
  <c r="AA232"/>
  <c r="AF231"/>
  <c r="Y231"/>
  <c r="Z231" s="1"/>
  <c r="AA231"/>
  <c r="AF230"/>
  <c r="Y230"/>
  <c r="Z230" s="1"/>
  <c r="AA230"/>
  <c r="AF227"/>
  <c r="Y227"/>
  <c r="Z227" s="1"/>
  <c r="AA227"/>
  <c r="AF226"/>
  <c r="Y226"/>
  <c r="Z226" s="1"/>
  <c r="AA226"/>
  <c r="AF225"/>
  <c r="Y225"/>
  <c r="Z225" s="1"/>
  <c r="AA225"/>
  <c r="AF224"/>
  <c r="Y224"/>
  <c r="Z224" s="1"/>
  <c r="AA224"/>
  <c r="AF223"/>
  <c r="Y223"/>
  <c r="Z223" s="1"/>
  <c r="AA223"/>
  <c r="AF222"/>
  <c r="Y222"/>
  <c r="Z222" s="1"/>
  <c r="AA222"/>
  <c r="AF219"/>
  <c r="Y219"/>
  <c r="Z219" s="1"/>
  <c r="AA219"/>
  <c r="AF218"/>
  <c r="Y218"/>
  <c r="Z218" s="1"/>
  <c r="AA218"/>
  <c r="AF217"/>
  <c r="Y217"/>
  <c r="Z217" s="1"/>
  <c r="AA217"/>
  <c r="AF216"/>
  <c r="Y216"/>
  <c r="Z216" s="1"/>
  <c r="AA216"/>
  <c r="AF215"/>
  <c r="Y215"/>
  <c r="Z215" s="1"/>
  <c r="AA215"/>
  <c r="AF214"/>
  <c r="Y214"/>
  <c r="Z214" s="1"/>
  <c r="AA214"/>
  <c r="AF211"/>
  <c r="Y211"/>
  <c r="Z211" s="1"/>
  <c r="AA211"/>
  <c r="AF210"/>
  <c r="Y210"/>
  <c r="Z210" s="1"/>
  <c r="AA210"/>
  <c r="AF209"/>
  <c r="Y209"/>
  <c r="Z209" s="1"/>
  <c r="AA209"/>
  <c r="AF208"/>
  <c r="Y208"/>
  <c r="Z208" s="1"/>
  <c r="AA208"/>
  <c r="AF207"/>
  <c r="Y207"/>
  <c r="Z207" s="1"/>
  <c r="AA207"/>
  <c r="AF206"/>
  <c r="Y206"/>
  <c r="Z206" s="1"/>
  <c r="AA206"/>
  <c r="AF203"/>
  <c r="Y203"/>
  <c r="Z203" s="1"/>
  <c r="AA203"/>
  <c r="AF202"/>
  <c r="Y202"/>
  <c r="Z202" s="1"/>
  <c r="AA202"/>
  <c r="AF201"/>
  <c r="Y201"/>
  <c r="Z201" s="1"/>
  <c r="AB201" s="1"/>
  <c r="AA201"/>
  <c r="AF200"/>
  <c r="Y200"/>
  <c r="Z200" s="1"/>
  <c r="AA200"/>
  <c r="AF199"/>
  <c r="Y199"/>
  <c r="Z199" s="1"/>
  <c r="AA199"/>
  <c r="AF198"/>
  <c r="Y198"/>
  <c r="Z198" s="1"/>
  <c r="AA198"/>
  <c r="AF195"/>
  <c r="Y195"/>
  <c r="Z195" s="1"/>
  <c r="AB195" s="1"/>
  <c r="AA195"/>
  <c r="AF194"/>
  <c r="Y194"/>
  <c r="Z194" s="1"/>
  <c r="AA194"/>
  <c r="AF193"/>
  <c r="Y193"/>
  <c r="Z193" s="1"/>
  <c r="AA193"/>
  <c r="AF192"/>
  <c r="Y192"/>
  <c r="Z192" s="1"/>
  <c r="AA192"/>
  <c r="AF191"/>
  <c r="Y191"/>
  <c r="Z191" s="1"/>
  <c r="AB191" s="1"/>
  <c r="AA191"/>
  <c r="AF190"/>
  <c r="Y190"/>
  <c r="Z190" s="1"/>
  <c r="AA190"/>
  <c r="AF187"/>
  <c r="Y187"/>
  <c r="Z187" s="1"/>
  <c r="AA187"/>
  <c r="AF186"/>
  <c r="Y186"/>
  <c r="Z186" s="1"/>
  <c r="AA186"/>
  <c r="AF185"/>
  <c r="Y185"/>
  <c r="Z185" s="1"/>
  <c r="AA185"/>
  <c r="AF184"/>
  <c r="Y184"/>
  <c r="Z184"/>
  <c r="AA184"/>
  <c r="AF183"/>
  <c r="Y183"/>
  <c r="Z183" s="1"/>
  <c r="AA183"/>
  <c r="AF182"/>
  <c r="Y182"/>
  <c r="Z182" s="1"/>
  <c r="AA182"/>
  <c r="AF179"/>
  <c r="Y179"/>
  <c r="Z179" s="1"/>
  <c r="AA179"/>
  <c r="AF178"/>
  <c r="Y178"/>
  <c r="Z178" s="1"/>
  <c r="AA178"/>
  <c r="AF177"/>
  <c r="Y177"/>
  <c r="Z177" s="1"/>
  <c r="AA177"/>
  <c r="AF176"/>
  <c r="Y176"/>
  <c r="Z176" s="1"/>
  <c r="AA176"/>
  <c r="AF175"/>
  <c r="Y175"/>
  <c r="Z175" s="1"/>
  <c r="AA175"/>
  <c r="AF174"/>
  <c r="Y174"/>
  <c r="Z174" s="1"/>
  <c r="AA174"/>
  <c r="AF171"/>
  <c r="Y171"/>
  <c r="Z171" s="1"/>
  <c r="AA171"/>
  <c r="AF170"/>
  <c r="Y170"/>
  <c r="Z170" s="1"/>
  <c r="AB170" s="1"/>
  <c r="AA170"/>
  <c r="AF169"/>
  <c r="Y169"/>
  <c r="Z169" s="1"/>
  <c r="AA169"/>
  <c r="AF168"/>
  <c r="Y168"/>
  <c r="Z168" s="1"/>
  <c r="AA168"/>
  <c r="AF167"/>
  <c r="Y167"/>
  <c r="Z167" s="1"/>
  <c r="AA167"/>
  <c r="AF166"/>
  <c r="Y166"/>
  <c r="Z166" s="1"/>
  <c r="AB166" s="1"/>
  <c r="AA166"/>
  <c r="AF163"/>
  <c r="Y163"/>
  <c r="Z163" s="1"/>
  <c r="AA163"/>
  <c r="AF162"/>
  <c r="Y162"/>
  <c r="Z162" s="1"/>
  <c r="AA162"/>
  <c r="AF161"/>
  <c r="Y161"/>
  <c r="Z161" s="1"/>
  <c r="AA161"/>
  <c r="AF160"/>
  <c r="Y160"/>
  <c r="Z160" s="1"/>
  <c r="AB160" s="1"/>
  <c r="AA160"/>
  <c r="AF159"/>
  <c r="Y159"/>
  <c r="Z159" s="1"/>
  <c r="AA159"/>
  <c r="AF158"/>
  <c r="Y158"/>
  <c r="Z158" s="1"/>
  <c r="AA158"/>
  <c r="AF155"/>
  <c r="Y155"/>
  <c r="Z155" s="1"/>
  <c r="AA155"/>
  <c r="AF154"/>
  <c r="Y154"/>
  <c r="Z154" s="1"/>
  <c r="AB154" s="1"/>
  <c r="AA154"/>
  <c r="AF153"/>
  <c r="Y153"/>
  <c r="Z153" s="1"/>
  <c r="AA153"/>
  <c r="AF152"/>
  <c r="Y152"/>
  <c r="Z152" s="1"/>
  <c r="AA152"/>
  <c r="AF151"/>
  <c r="Y151"/>
  <c r="Z151" s="1"/>
  <c r="AA151"/>
  <c r="AF150"/>
  <c r="Y150"/>
  <c r="Z150" s="1"/>
  <c r="AA150"/>
  <c r="AF147"/>
  <c r="Y147"/>
  <c r="Z147" s="1"/>
  <c r="AA147"/>
  <c r="AF146"/>
  <c r="Y146"/>
  <c r="Z146" s="1"/>
  <c r="AA146"/>
  <c r="AF145"/>
  <c r="Y145"/>
  <c r="Z145" s="1"/>
  <c r="AA145"/>
  <c r="AF144"/>
  <c r="Y144"/>
  <c r="Z144" s="1"/>
  <c r="AA144"/>
  <c r="AF143"/>
  <c r="Y143"/>
  <c r="Z143" s="1"/>
  <c r="AA143"/>
  <c r="AF142"/>
  <c r="Y142"/>
  <c r="Z142" s="1"/>
  <c r="AA142"/>
  <c r="AF139"/>
  <c r="Y139"/>
  <c r="Z139" s="1"/>
  <c r="AA139"/>
  <c r="AF138"/>
  <c r="Y138"/>
  <c r="Z138" s="1"/>
  <c r="AA138"/>
  <c r="AF137"/>
  <c r="Y137"/>
  <c r="Z137" s="1"/>
  <c r="AA137"/>
  <c r="AF136"/>
  <c r="Y136"/>
  <c r="Z136" s="1"/>
  <c r="AA136"/>
  <c r="AF135"/>
  <c r="Y135"/>
  <c r="Z135" s="1"/>
  <c r="AA135"/>
  <c r="AF134"/>
  <c r="Y134"/>
  <c r="Z134" s="1"/>
  <c r="AA134"/>
  <c r="AF131"/>
  <c r="Y131"/>
  <c r="Z131" s="1"/>
  <c r="AA131"/>
  <c r="AF130"/>
  <c r="Y130"/>
  <c r="Z130" s="1"/>
  <c r="AA130"/>
  <c r="AF129"/>
  <c r="Y129"/>
  <c r="Z129" s="1"/>
  <c r="AA129"/>
  <c r="AF128"/>
  <c r="Y128"/>
  <c r="Z128" s="1"/>
  <c r="AA128"/>
  <c r="AF127"/>
  <c r="Y127"/>
  <c r="Z127" s="1"/>
  <c r="AA127"/>
  <c r="AF126"/>
  <c r="Y126"/>
  <c r="Z126" s="1"/>
  <c r="AA126"/>
  <c r="AF123"/>
  <c r="Y123"/>
  <c r="Z123" s="1"/>
  <c r="AA123"/>
  <c r="AF122"/>
  <c r="Y122"/>
  <c r="Z122" s="1"/>
  <c r="AA122"/>
  <c r="AF121"/>
  <c r="Y121"/>
  <c r="Z121" s="1"/>
  <c r="AA121"/>
  <c r="AF120"/>
  <c r="Y120"/>
  <c r="Z120" s="1"/>
  <c r="AA120"/>
  <c r="AF119"/>
  <c r="Y119"/>
  <c r="Z119" s="1"/>
  <c r="AA119"/>
  <c r="AF118"/>
  <c r="Y118"/>
  <c r="Z118" s="1"/>
  <c r="AA118"/>
  <c r="AF115"/>
  <c r="Y115"/>
  <c r="Z115" s="1"/>
  <c r="AA115"/>
  <c r="AF114"/>
  <c r="Y114"/>
  <c r="Z114" s="1"/>
  <c r="AA114"/>
  <c r="AF113"/>
  <c r="Y113"/>
  <c r="Z113" s="1"/>
  <c r="AA113"/>
  <c r="AF112"/>
  <c r="Y112"/>
  <c r="Z112" s="1"/>
  <c r="AB112" s="1"/>
  <c r="AA112"/>
  <c r="AF111"/>
  <c r="Y111"/>
  <c r="Z111" s="1"/>
  <c r="AA111"/>
  <c r="AF110"/>
  <c r="Y110"/>
  <c r="Z110" s="1"/>
  <c r="AA110"/>
  <c r="AF107"/>
  <c r="Y107"/>
  <c r="Z107" s="1"/>
  <c r="AA107"/>
  <c r="AF106"/>
  <c r="Y106"/>
  <c r="Z106" s="1"/>
  <c r="AA106"/>
  <c r="AF105"/>
  <c r="Y105"/>
  <c r="Z105" s="1"/>
  <c r="AA105"/>
  <c r="AF104"/>
  <c r="Y104"/>
  <c r="Z104" s="1"/>
  <c r="AA104"/>
  <c r="AF103"/>
  <c r="Y103"/>
  <c r="Z103" s="1"/>
  <c r="AA103"/>
  <c r="AF102"/>
  <c r="Y102"/>
  <c r="Z102" s="1"/>
  <c r="AA102"/>
  <c r="AF99"/>
  <c r="Y99"/>
  <c r="Z99" s="1"/>
  <c r="AA99"/>
  <c r="AF98"/>
  <c r="Y98"/>
  <c r="Z98" s="1"/>
  <c r="AA98"/>
  <c r="AF97"/>
  <c r="Y97"/>
  <c r="Z97" s="1"/>
  <c r="AA97"/>
  <c r="AF96"/>
  <c r="Y96"/>
  <c r="Z96" s="1"/>
  <c r="AA96"/>
  <c r="AF95"/>
  <c r="Y95"/>
  <c r="Z95" s="1"/>
  <c r="AA95"/>
  <c r="AF94"/>
  <c r="Y94"/>
  <c r="Z94" s="1"/>
  <c r="AA94"/>
  <c r="AF83"/>
  <c r="Y83"/>
  <c r="Z83" s="1"/>
  <c r="AA83"/>
  <c r="AF82"/>
  <c r="Y82"/>
  <c r="Z82" s="1"/>
  <c r="AA82"/>
  <c r="AF81"/>
  <c r="Y81"/>
  <c r="Z81" s="1"/>
  <c r="AA81"/>
  <c r="AF80"/>
  <c r="Y80"/>
  <c r="Z80" s="1"/>
  <c r="AA80"/>
  <c r="AF79"/>
  <c r="Y79"/>
  <c r="Z79" s="1"/>
  <c r="AA79"/>
  <c r="AF78"/>
  <c r="Y78"/>
  <c r="Z78" s="1"/>
  <c r="AA78"/>
  <c r="AF75"/>
  <c r="Y75"/>
  <c r="Z75" s="1"/>
  <c r="AA75"/>
  <c r="AF74"/>
  <c r="Y74"/>
  <c r="Z74" s="1"/>
  <c r="AA74"/>
  <c r="AF73"/>
  <c r="Y73"/>
  <c r="Z73" s="1"/>
  <c r="AA73"/>
  <c r="AF72"/>
  <c r="Y72"/>
  <c r="Z72" s="1"/>
  <c r="AA72"/>
  <c r="AF71"/>
  <c r="Y71"/>
  <c r="Z71" s="1"/>
  <c r="AA71"/>
  <c r="AF70"/>
  <c r="Y70"/>
  <c r="Z70" s="1"/>
  <c r="AA70"/>
  <c r="AF67"/>
  <c r="Y67"/>
  <c r="Z67" s="1"/>
  <c r="AA67"/>
  <c r="AF66"/>
  <c r="Y66"/>
  <c r="Z66" s="1"/>
  <c r="AB66" s="1"/>
  <c r="AA66"/>
  <c r="AF65"/>
  <c r="Y65"/>
  <c r="Z65" s="1"/>
  <c r="AA65"/>
  <c r="AF64"/>
  <c r="Y64"/>
  <c r="Z64" s="1"/>
  <c r="AA64"/>
  <c r="AF63"/>
  <c r="Y63"/>
  <c r="Z63" s="1"/>
  <c r="AA63"/>
  <c r="AF62"/>
  <c r="Y62"/>
  <c r="Z62" s="1"/>
  <c r="AA62"/>
  <c r="AF59"/>
  <c r="Y59"/>
  <c r="Z59" s="1"/>
  <c r="AA59"/>
  <c r="AF58"/>
  <c r="Y58"/>
  <c r="Z58" s="1"/>
  <c r="AA58"/>
  <c r="AF57"/>
  <c r="Y57"/>
  <c r="Z57" s="1"/>
  <c r="AA57"/>
  <c r="AF56"/>
  <c r="Y56"/>
  <c r="Z56" s="1"/>
  <c r="AA56"/>
  <c r="AF55"/>
  <c r="Y55"/>
  <c r="Z55" s="1"/>
  <c r="AA55"/>
  <c r="AF54"/>
  <c r="Y54"/>
  <c r="Z54" s="1"/>
  <c r="AA54"/>
  <c r="AF51"/>
  <c r="Y51"/>
  <c r="Z51" s="1"/>
  <c r="AA51"/>
  <c r="AF50"/>
  <c r="Y50"/>
  <c r="Z50" s="1"/>
  <c r="AA50"/>
  <c r="AF49"/>
  <c r="Y49"/>
  <c r="Z49" s="1"/>
  <c r="AA49"/>
  <c r="AF48"/>
  <c r="Y48"/>
  <c r="Z48" s="1"/>
  <c r="AA48"/>
  <c r="AF47"/>
  <c r="Y47"/>
  <c r="Z47" s="1"/>
  <c r="AA47"/>
  <c r="AF46"/>
  <c r="Y46"/>
  <c r="Z46" s="1"/>
  <c r="AA46"/>
  <c r="AF43"/>
  <c r="Y43"/>
  <c r="Z43" s="1"/>
  <c r="AB43" s="1"/>
  <c r="AA43"/>
  <c r="AF42"/>
  <c r="Y42"/>
  <c r="Z42" s="1"/>
  <c r="AA42"/>
  <c r="AF41"/>
  <c r="Y41"/>
  <c r="Z41" s="1"/>
  <c r="AA41"/>
  <c r="AF40"/>
  <c r="Y40"/>
  <c r="Z40"/>
  <c r="AA40"/>
  <c r="AF39"/>
  <c r="Y39"/>
  <c r="Z39" s="1"/>
  <c r="AA39"/>
  <c r="AF38"/>
  <c r="Y38"/>
  <c r="Z38" s="1"/>
  <c r="AA38"/>
  <c r="AF35"/>
  <c r="Y35"/>
  <c r="Z35" s="1"/>
  <c r="AA35"/>
  <c r="AF34"/>
  <c r="Y34"/>
  <c r="Z34" s="1"/>
  <c r="AB34" s="1"/>
  <c r="AA34"/>
  <c r="AF33"/>
  <c r="Y33"/>
  <c r="Z33" s="1"/>
  <c r="AA33"/>
  <c r="AF32"/>
  <c r="Y32"/>
  <c r="Z32" s="1"/>
  <c r="AA32"/>
  <c r="AF31"/>
  <c r="Y31"/>
  <c r="Z31" s="1"/>
  <c r="AA31"/>
  <c r="AF30"/>
  <c r="Y30"/>
  <c r="Z30" s="1"/>
  <c r="AB30" s="1"/>
  <c r="AA30"/>
  <c r="AF27"/>
  <c r="Y27"/>
  <c r="Z27" s="1"/>
  <c r="AA27"/>
  <c r="AF26"/>
  <c r="Y26"/>
  <c r="Z26" s="1"/>
  <c r="AA26"/>
  <c r="AF25"/>
  <c r="Y25"/>
  <c r="Z25" s="1"/>
  <c r="AA25"/>
  <c r="AF24"/>
  <c r="Y24"/>
  <c r="Z24" s="1"/>
  <c r="AB24" s="1"/>
  <c r="AA24"/>
  <c r="AF23"/>
  <c r="Y23"/>
  <c r="Z23" s="1"/>
  <c r="AA23"/>
  <c r="AF22"/>
  <c r="Y22"/>
  <c r="Z22" s="1"/>
  <c r="AA22"/>
  <c r="Y10"/>
  <c r="Z10" s="1"/>
  <c r="AA10"/>
  <c r="Y9"/>
  <c r="Z9" s="1"/>
  <c r="AA9"/>
  <c r="Y8"/>
  <c r="Z8" s="1"/>
  <c r="AA8"/>
  <c r="Y7"/>
  <c r="Z7" s="1"/>
  <c r="AA7"/>
  <c r="Y11"/>
  <c r="Z11" s="1"/>
  <c r="AA6"/>
  <c r="Y6"/>
  <c r="Z6" s="1"/>
  <c r="AF19"/>
  <c r="Y19"/>
  <c r="Z19" s="1"/>
  <c r="AA19"/>
  <c r="AF18"/>
  <c r="Y18"/>
  <c r="Z18" s="1"/>
  <c r="AA18"/>
  <c r="AF17"/>
  <c r="Y17"/>
  <c r="Z17" s="1"/>
  <c r="AA17"/>
  <c r="AF16"/>
  <c r="Y16"/>
  <c r="Z16" s="1"/>
  <c r="AA16"/>
  <c r="AF15"/>
  <c r="Y15"/>
  <c r="Z15" s="1"/>
  <c r="AB15" s="1"/>
  <c r="AF14"/>
  <c r="Y14"/>
  <c r="Z14" s="1"/>
  <c r="AB14" s="1"/>
  <c r="AF11"/>
  <c r="AA11"/>
  <c r="AF10"/>
  <c r="AF9"/>
  <c r="AF8"/>
  <c r="AF7"/>
  <c r="AF6"/>
  <c r="Y6" i="64"/>
  <c r="Y459"/>
  <c r="Z459" s="1"/>
  <c r="AB459" s="1"/>
  <c r="AA459"/>
  <c r="Y458"/>
  <c r="Z458" s="1"/>
  <c r="AA458"/>
  <c r="Y457"/>
  <c r="Z457" s="1"/>
  <c r="AA457"/>
  <c r="Y456"/>
  <c r="Z456" s="1"/>
  <c r="AB456" s="1"/>
  <c r="AA456"/>
  <c r="Y455"/>
  <c r="Z455" s="1"/>
  <c r="AA455"/>
  <c r="Y454"/>
  <c r="Z454" s="1"/>
  <c r="AA454"/>
  <c r="Y275"/>
  <c r="Z275" s="1"/>
  <c r="AB275" s="1"/>
  <c r="AA275"/>
  <c r="Y274"/>
  <c r="Z274" s="1"/>
  <c r="AA274"/>
  <c r="Y273"/>
  <c r="Z273" s="1"/>
  <c r="AA273"/>
  <c r="Y272"/>
  <c r="Z272" s="1"/>
  <c r="AA272"/>
  <c r="Y271"/>
  <c r="Z271" s="1"/>
  <c r="AA271"/>
  <c r="Y270"/>
  <c r="Z270" s="1"/>
  <c r="AA270"/>
  <c r="Y90"/>
  <c r="Z90" s="1"/>
  <c r="Y91"/>
  <c r="Z91" s="1"/>
  <c r="AA91"/>
  <c r="Y89"/>
  <c r="Z89" s="1"/>
  <c r="AA90"/>
  <c r="Y88"/>
  <c r="Z88" s="1"/>
  <c r="AA89"/>
  <c r="AA88"/>
  <c r="Y87"/>
  <c r="Z87" s="1"/>
  <c r="AA87"/>
  <c r="Y86"/>
  <c r="Z86" s="1"/>
  <c r="AA86"/>
  <c r="AF539"/>
  <c r="Y539"/>
  <c r="Z539" s="1"/>
  <c r="AA539"/>
  <c r="AF538"/>
  <c r="Y538"/>
  <c r="Z538" s="1"/>
  <c r="AA538"/>
  <c r="AF537"/>
  <c r="Y537"/>
  <c r="Z537" s="1"/>
  <c r="AA537"/>
  <c r="AF536"/>
  <c r="Y536"/>
  <c r="Z536" s="1"/>
  <c r="AA536"/>
  <c r="AF535"/>
  <c r="Y535"/>
  <c r="Z535" s="1"/>
  <c r="AA535"/>
  <c r="AF534"/>
  <c r="Y534"/>
  <c r="Z534" s="1"/>
  <c r="AA534"/>
  <c r="AF531"/>
  <c r="Y531"/>
  <c r="Z531" s="1"/>
  <c r="AA531"/>
  <c r="AF530"/>
  <c r="Y530"/>
  <c r="Z530" s="1"/>
  <c r="AA530"/>
  <c r="AF529"/>
  <c r="Y529"/>
  <c r="Z529" s="1"/>
  <c r="AA529"/>
  <c r="AF528"/>
  <c r="Y528"/>
  <c r="Z528" s="1"/>
  <c r="AA528"/>
  <c r="AF527"/>
  <c r="Y527"/>
  <c r="Z527" s="1"/>
  <c r="AA527"/>
  <c r="AF526"/>
  <c r="Y526"/>
  <c r="Z526" s="1"/>
  <c r="AA526"/>
  <c r="AF523"/>
  <c r="Y523"/>
  <c r="Z523" s="1"/>
  <c r="AA523"/>
  <c r="AF522"/>
  <c r="Y522"/>
  <c r="Z522" s="1"/>
  <c r="AA522"/>
  <c r="AF521"/>
  <c r="Y521"/>
  <c r="Z521"/>
  <c r="AA521"/>
  <c r="AF520"/>
  <c r="Y520"/>
  <c r="Z520" s="1"/>
  <c r="AA520"/>
  <c r="AF519"/>
  <c r="Y519"/>
  <c r="Z519" s="1"/>
  <c r="AA519"/>
  <c r="AF518"/>
  <c r="Y518"/>
  <c r="Z518" s="1"/>
  <c r="AA518"/>
  <c r="AF515"/>
  <c r="Y515"/>
  <c r="Z515" s="1"/>
  <c r="AB515" s="1"/>
  <c r="AA515"/>
  <c r="AF514"/>
  <c r="Y514"/>
  <c r="Z514" s="1"/>
  <c r="AA514"/>
  <c r="AF513"/>
  <c r="Y513"/>
  <c r="Z513" s="1"/>
  <c r="AA513"/>
  <c r="AF512"/>
  <c r="Y512"/>
  <c r="Z512" s="1"/>
  <c r="AA512"/>
  <c r="AF511"/>
  <c r="Y511"/>
  <c r="Z511" s="1"/>
  <c r="AA511"/>
  <c r="AF510"/>
  <c r="Y510"/>
  <c r="Z510" s="1"/>
  <c r="AA510"/>
  <c r="AF507"/>
  <c r="Y507"/>
  <c r="Z507" s="1"/>
  <c r="AA507"/>
  <c r="AF506"/>
  <c r="Y506"/>
  <c r="Z506" s="1"/>
  <c r="AA506"/>
  <c r="AF505"/>
  <c r="Y505"/>
  <c r="Z505" s="1"/>
  <c r="AA505"/>
  <c r="AF504"/>
  <c r="Y504"/>
  <c r="Z504" s="1"/>
  <c r="AA504"/>
  <c r="AF503"/>
  <c r="Y503"/>
  <c r="Z503" s="1"/>
  <c r="AA503"/>
  <c r="AF502"/>
  <c r="Y502"/>
  <c r="Z502" s="1"/>
  <c r="AA502"/>
  <c r="AF499"/>
  <c r="Y499"/>
  <c r="Z499" s="1"/>
  <c r="AA499"/>
  <c r="AF498"/>
  <c r="Y498"/>
  <c r="Z498" s="1"/>
  <c r="AA498"/>
  <c r="AF497"/>
  <c r="Y497"/>
  <c r="Z497" s="1"/>
  <c r="AA497"/>
  <c r="AF496"/>
  <c r="Y496"/>
  <c r="Z496" s="1"/>
  <c r="AA496"/>
  <c r="AF495"/>
  <c r="Y495"/>
  <c r="Z495" s="1"/>
  <c r="AA495"/>
  <c r="AF494"/>
  <c r="Y494"/>
  <c r="Z494" s="1"/>
  <c r="AA494"/>
  <c r="AF491"/>
  <c r="Y491"/>
  <c r="Z491" s="1"/>
  <c r="AA491"/>
  <c r="AF490"/>
  <c r="Y490"/>
  <c r="Z490" s="1"/>
  <c r="AA490"/>
  <c r="AF489"/>
  <c r="Y489"/>
  <c r="Z489"/>
  <c r="AA489"/>
  <c r="AF488"/>
  <c r="Y488"/>
  <c r="Z488" s="1"/>
  <c r="AA488"/>
  <c r="AF487"/>
  <c r="Y487"/>
  <c r="Z487" s="1"/>
  <c r="AA487"/>
  <c r="AF486"/>
  <c r="Y486"/>
  <c r="Z486" s="1"/>
  <c r="AA486"/>
  <c r="AF483"/>
  <c r="Y483"/>
  <c r="Z483" s="1"/>
  <c r="AA483"/>
  <c r="AF482"/>
  <c r="Y482"/>
  <c r="Z482" s="1"/>
  <c r="AA482"/>
  <c r="AF481"/>
  <c r="Y481"/>
  <c r="Z481" s="1"/>
  <c r="AA481"/>
  <c r="AF480"/>
  <c r="Y480"/>
  <c r="Z480" s="1"/>
  <c r="AA480"/>
  <c r="AF479"/>
  <c r="Y479"/>
  <c r="Z479" s="1"/>
  <c r="AA479"/>
  <c r="AF478"/>
  <c r="Y478"/>
  <c r="Z478" s="1"/>
  <c r="AA478"/>
  <c r="AF475"/>
  <c r="Y475"/>
  <c r="Z475" s="1"/>
  <c r="AA475"/>
  <c r="AF474"/>
  <c r="Y474"/>
  <c r="Z474" s="1"/>
  <c r="AB474" s="1"/>
  <c r="AA474"/>
  <c r="AF473"/>
  <c r="Y473"/>
  <c r="Z473" s="1"/>
  <c r="AA473"/>
  <c r="AF472"/>
  <c r="Y472"/>
  <c r="Z472" s="1"/>
  <c r="AA472"/>
  <c r="AF471"/>
  <c r="Y471"/>
  <c r="Z471" s="1"/>
  <c r="AA471"/>
  <c r="AF470"/>
  <c r="Y470"/>
  <c r="Z470" s="1"/>
  <c r="AA470"/>
  <c r="AF467"/>
  <c r="Y467"/>
  <c r="Z467" s="1"/>
  <c r="AA467"/>
  <c r="AF466"/>
  <c r="Y466"/>
  <c r="Z466" s="1"/>
  <c r="AA466"/>
  <c r="AF465"/>
  <c r="Y465"/>
  <c r="Z465"/>
  <c r="AA465"/>
  <c r="AF464"/>
  <c r="Y464"/>
  <c r="Z464" s="1"/>
  <c r="AA464"/>
  <c r="AF463"/>
  <c r="Y463"/>
  <c r="Z463" s="1"/>
  <c r="AA463"/>
  <c r="AF462"/>
  <c r="Y462"/>
  <c r="Z462" s="1"/>
  <c r="AA462"/>
  <c r="AF451"/>
  <c r="Y451"/>
  <c r="Z451" s="1"/>
  <c r="AA451"/>
  <c r="AF450"/>
  <c r="Y450"/>
  <c r="Z450" s="1"/>
  <c r="AA450"/>
  <c r="AF449"/>
  <c r="Y449"/>
  <c r="Z449" s="1"/>
  <c r="AA449"/>
  <c r="AF448"/>
  <c r="Y448"/>
  <c r="Z448" s="1"/>
  <c r="AA448"/>
  <c r="AF447"/>
  <c r="Y447"/>
  <c r="Z447" s="1"/>
  <c r="AA447"/>
  <c r="AF446"/>
  <c r="Y446"/>
  <c r="Z446" s="1"/>
  <c r="AA446"/>
  <c r="AF443"/>
  <c r="Y443"/>
  <c r="Z443" s="1"/>
  <c r="AA443"/>
  <c r="AF442"/>
  <c r="Y442"/>
  <c r="Z442" s="1"/>
  <c r="AA442"/>
  <c r="AF441"/>
  <c r="Y441"/>
  <c r="Z441" s="1"/>
  <c r="AA441"/>
  <c r="AF440"/>
  <c r="Y440"/>
  <c r="Z440" s="1"/>
  <c r="AA440"/>
  <c r="AF439"/>
  <c r="Y439"/>
  <c r="Z439" s="1"/>
  <c r="AA439"/>
  <c r="AF438"/>
  <c r="Y438"/>
  <c r="Z438" s="1"/>
  <c r="AA438"/>
  <c r="AF435"/>
  <c r="Y435"/>
  <c r="Z435" s="1"/>
  <c r="AA435"/>
  <c r="AF434"/>
  <c r="Y434"/>
  <c r="Z434" s="1"/>
  <c r="AA434"/>
  <c r="AF433"/>
  <c r="Y433"/>
  <c r="Z433" s="1"/>
  <c r="AA433"/>
  <c r="AF432"/>
  <c r="Y432"/>
  <c r="Z432" s="1"/>
  <c r="AA432"/>
  <c r="AF431"/>
  <c r="Y431"/>
  <c r="Z431"/>
  <c r="AA431"/>
  <c r="AF430"/>
  <c r="Y430"/>
  <c r="Z430" s="1"/>
  <c r="AA430"/>
  <c r="AF427"/>
  <c r="Y427"/>
  <c r="Z427" s="1"/>
  <c r="AA427"/>
  <c r="AF426"/>
  <c r="Y426"/>
  <c r="Z426" s="1"/>
  <c r="AA426"/>
  <c r="AF425"/>
  <c r="Y425"/>
  <c r="Z425" s="1"/>
  <c r="AA425"/>
  <c r="AF424"/>
  <c r="Y424"/>
  <c r="Z424" s="1"/>
  <c r="AA424"/>
  <c r="AF423"/>
  <c r="Y423"/>
  <c r="Z423" s="1"/>
  <c r="AA423"/>
  <c r="AF422"/>
  <c r="Y422"/>
  <c r="Z422" s="1"/>
  <c r="AA422"/>
  <c r="AF419"/>
  <c r="Y419"/>
  <c r="Z419" s="1"/>
  <c r="AA419"/>
  <c r="AF418"/>
  <c r="Y418"/>
  <c r="Z418" s="1"/>
  <c r="AA418"/>
  <c r="AF417"/>
  <c r="Y417"/>
  <c r="Z417" s="1"/>
  <c r="AA417"/>
  <c r="AF416"/>
  <c r="Y416"/>
  <c r="Z416" s="1"/>
  <c r="AA416"/>
  <c r="AF415"/>
  <c r="Y415"/>
  <c r="Z415" s="1"/>
  <c r="AA415"/>
  <c r="AF414"/>
  <c r="Y414"/>
  <c r="Z414" s="1"/>
  <c r="AA414"/>
  <c r="AF411"/>
  <c r="Y411"/>
  <c r="Z411" s="1"/>
  <c r="AA411"/>
  <c r="AF410"/>
  <c r="Y410"/>
  <c r="Z410" s="1"/>
  <c r="AA410"/>
  <c r="AF409"/>
  <c r="Y409"/>
  <c r="Z409" s="1"/>
  <c r="AA409"/>
  <c r="AF408"/>
  <c r="Y408"/>
  <c r="Z408" s="1"/>
  <c r="AA408"/>
  <c r="AF407"/>
  <c r="Y407"/>
  <c r="Z407" s="1"/>
  <c r="AA407"/>
  <c r="AF406"/>
  <c r="Y406"/>
  <c r="Z406" s="1"/>
  <c r="AA406"/>
  <c r="AF403"/>
  <c r="Y403"/>
  <c r="Z403" s="1"/>
  <c r="AA403"/>
  <c r="AF402"/>
  <c r="Y402"/>
  <c r="Z402" s="1"/>
  <c r="AB402" s="1"/>
  <c r="AA402"/>
  <c r="AF401"/>
  <c r="Y401"/>
  <c r="Z401" s="1"/>
  <c r="AA401"/>
  <c r="AF400"/>
  <c r="Y400"/>
  <c r="Z400" s="1"/>
  <c r="AB400" s="1"/>
  <c r="AA400"/>
  <c r="AF399"/>
  <c r="Y399"/>
  <c r="Z399" s="1"/>
  <c r="AA399"/>
  <c r="AF398"/>
  <c r="Y398"/>
  <c r="Z398" s="1"/>
  <c r="AA398"/>
  <c r="AF395"/>
  <c r="Y395"/>
  <c r="Z395"/>
  <c r="AA395"/>
  <c r="AF394"/>
  <c r="Y394"/>
  <c r="Z394" s="1"/>
  <c r="AA394"/>
  <c r="AF393"/>
  <c r="Y393"/>
  <c r="Z393" s="1"/>
  <c r="AA393"/>
  <c r="AF392"/>
  <c r="Y392"/>
  <c r="Z392" s="1"/>
  <c r="AA392"/>
  <c r="AF391"/>
  <c r="Y391"/>
  <c r="Z391" s="1"/>
  <c r="AA391"/>
  <c r="AF390"/>
  <c r="Y390"/>
  <c r="Z390" s="1"/>
  <c r="AA390"/>
  <c r="AF387"/>
  <c r="Y387"/>
  <c r="Z387" s="1"/>
  <c r="AB387" s="1"/>
  <c r="AA387"/>
  <c r="AF386"/>
  <c r="Y386"/>
  <c r="Z386" s="1"/>
  <c r="AA386"/>
  <c r="AF385"/>
  <c r="Y385"/>
  <c r="Z385" s="1"/>
  <c r="AA385"/>
  <c r="AF384"/>
  <c r="Y384"/>
  <c r="Z384" s="1"/>
  <c r="AA384"/>
  <c r="AF383"/>
  <c r="Y383"/>
  <c r="Z383" s="1"/>
  <c r="AA383"/>
  <c r="AF382"/>
  <c r="Y382"/>
  <c r="Z382" s="1"/>
  <c r="AB382" s="1"/>
  <c r="AA382"/>
  <c r="AF379"/>
  <c r="Y379"/>
  <c r="Z379" s="1"/>
  <c r="AA379"/>
  <c r="AF378"/>
  <c r="Y378"/>
  <c r="Z378" s="1"/>
  <c r="AB378" s="1"/>
  <c r="AA378"/>
  <c r="AF377"/>
  <c r="Y377"/>
  <c r="Z377" s="1"/>
  <c r="AA377"/>
  <c r="AF376"/>
  <c r="Y376"/>
  <c r="Z376" s="1"/>
  <c r="AA376"/>
  <c r="AF375"/>
  <c r="Y375"/>
  <c r="Z375" s="1"/>
  <c r="AA375"/>
  <c r="AF374"/>
  <c r="Y374"/>
  <c r="Z374" s="1"/>
  <c r="AA374"/>
  <c r="AF371"/>
  <c r="Y371"/>
  <c r="Z371"/>
  <c r="AA371"/>
  <c r="AF370"/>
  <c r="Y370"/>
  <c r="Z370" s="1"/>
  <c r="AA370"/>
  <c r="AF369"/>
  <c r="Y369"/>
  <c r="Z369" s="1"/>
  <c r="AA369"/>
  <c r="AF368"/>
  <c r="Y368"/>
  <c r="Z368" s="1"/>
  <c r="AA368"/>
  <c r="AF367"/>
  <c r="Y367"/>
  <c r="Z367" s="1"/>
  <c r="AA367"/>
  <c r="AF366"/>
  <c r="Y366"/>
  <c r="Z366" s="1"/>
  <c r="AA366"/>
  <c r="AF363"/>
  <c r="Y363"/>
  <c r="Z363" s="1"/>
  <c r="AA363"/>
  <c r="AF362"/>
  <c r="Y362"/>
  <c r="Z362" s="1"/>
  <c r="AA362"/>
  <c r="AF361"/>
  <c r="Y361"/>
  <c r="Z361" s="1"/>
  <c r="AA361"/>
  <c r="AF360"/>
  <c r="Y360"/>
  <c r="Z360" s="1"/>
  <c r="AA360"/>
  <c r="AF359"/>
  <c r="Y359"/>
  <c r="Z359" s="1"/>
  <c r="AA359"/>
  <c r="AF358"/>
  <c r="Y358"/>
  <c r="Z358" s="1"/>
  <c r="AA358"/>
  <c r="AF355"/>
  <c r="Y355"/>
  <c r="Z355" s="1"/>
  <c r="AA355"/>
  <c r="AF354"/>
  <c r="Y354"/>
  <c r="Z354" s="1"/>
  <c r="AA354"/>
  <c r="AF353"/>
  <c r="Y353"/>
  <c r="Z353" s="1"/>
  <c r="AB353" s="1"/>
  <c r="AA353"/>
  <c r="AF352"/>
  <c r="Y352"/>
  <c r="Z352" s="1"/>
  <c r="AA352"/>
  <c r="AF351"/>
  <c r="Y351"/>
  <c r="Z351" s="1"/>
  <c r="AA351"/>
  <c r="AF350"/>
  <c r="Y350"/>
  <c r="Z350" s="1"/>
  <c r="AA350"/>
  <c r="AF347"/>
  <c r="Y347"/>
  <c r="Z347" s="1"/>
  <c r="AA347"/>
  <c r="AF346"/>
  <c r="Y346"/>
  <c r="Z346" s="1"/>
  <c r="AA346"/>
  <c r="AF345"/>
  <c r="Y345"/>
  <c r="Z345"/>
  <c r="AB345" s="1"/>
  <c r="AA345"/>
  <c r="AF344"/>
  <c r="Y344"/>
  <c r="Z344" s="1"/>
  <c r="AA344"/>
  <c r="AF343"/>
  <c r="Y343"/>
  <c r="Z343" s="1"/>
  <c r="AA343"/>
  <c r="AF342"/>
  <c r="Y342"/>
  <c r="Z342" s="1"/>
  <c r="AA342"/>
  <c r="AF339"/>
  <c r="Y339"/>
  <c r="Z339" s="1"/>
  <c r="AA339"/>
  <c r="AF338"/>
  <c r="Y338"/>
  <c r="Z338" s="1"/>
  <c r="AA338"/>
  <c r="AF337"/>
  <c r="Y337"/>
  <c r="Z337" s="1"/>
  <c r="AA337"/>
  <c r="AF336"/>
  <c r="Y336"/>
  <c r="Z336" s="1"/>
  <c r="AA336"/>
  <c r="AF335"/>
  <c r="Y335"/>
  <c r="Z335" s="1"/>
  <c r="AA335"/>
  <c r="AF334"/>
  <c r="Y334"/>
  <c r="Z334" s="1"/>
  <c r="AA334"/>
  <c r="AF331"/>
  <c r="Y331"/>
  <c r="Z331" s="1"/>
  <c r="AA331"/>
  <c r="AF330"/>
  <c r="Y330"/>
  <c r="Z330" s="1"/>
  <c r="AA330"/>
  <c r="AF329"/>
  <c r="Y329"/>
  <c r="Z329" s="1"/>
  <c r="AA329"/>
  <c r="AF328"/>
  <c r="Y328"/>
  <c r="Z328" s="1"/>
  <c r="AA328"/>
  <c r="AF327"/>
  <c r="Y327"/>
  <c r="Z327" s="1"/>
  <c r="AA327"/>
  <c r="AF326"/>
  <c r="Y326"/>
  <c r="Z326" s="1"/>
  <c r="AA326"/>
  <c r="AF323"/>
  <c r="Y323"/>
  <c r="Z323" s="1"/>
  <c r="AA323"/>
  <c r="AF322"/>
  <c r="Y322"/>
  <c r="Z322" s="1"/>
  <c r="AA322"/>
  <c r="AF321"/>
  <c r="Y321"/>
  <c r="Z321"/>
  <c r="AA321"/>
  <c r="AF320"/>
  <c r="Y320"/>
  <c r="Z320" s="1"/>
  <c r="AA320"/>
  <c r="AF319"/>
  <c r="Y319"/>
  <c r="Z319" s="1"/>
  <c r="AA319"/>
  <c r="AF318"/>
  <c r="Y318"/>
  <c r="Z318" s="1"/>
  <c r="AA318"/>
  <c r="AF315"/>
  <c r="Y315"/>
  <c r="Z315" s="1"/>
  <c r="AA315"/>
  <c r="AF314"/>
  <c r="Y314"/>
  <c r="Z314" s="1"/>
  <c r="AA314"/>
  <c r="AF313"/>
  <c r="Y313"/>
  <c r="Z313" s="1"/>
  <c r="AA313"/>
  <c r="AF312"/>
  <c r="Y312"/>
  <c r="Z312" s="1"/>
  <c r="AA312"/>
  <c r="AF311"/>
  <c r="Y311"/>
  <c r="Z311" s="1"/>
  <c r="AA311"/>
  <c r="AF310"/>
  <c r="Y310"/>
  <c r="Z310" s="1"/>
  <c r="AA310"/>
  <c r="AF307"/>
  <c r="Y307"/>
  <c r="Z307" s="1"/>
  <c r="AA307"/>
  <c r="AF306"/>
  <c r="Y306"/>
  <c r="Z306" s="1"/>
  <c r="AA306"/>
  <c r="AF305"/>
  <c r="Y305"/>
  <c r="Z305" s="1"/>
  <c r="AA305"/>
  <c r="AF304"/>
  <c r="Y304"/>
  <c r="Z304" s="1"/>
  <c r="AA304"/>
  <c r="AF303"/>
  <c r="Y303"/>
  <c r="Z303" s="1"/>
  <c r="AA303"/>
  <c r="AF302"/>
  <c r="Y302"/>
  <c r="Z302" s="1"/>
  <c r="AA302"/>
  <c r="AF299"/>
  <c r="Y299"/>
  <c r="Z299" s="1"/>
  <c r="AA299"/>
  <c r="AF298"/>
  <c r="Y298"/>
  <c r="Z298" s="1"/>
  <c r="AA298"/>
  <c r="AF297"/>
  <c r="Y297"/>
  <c r="Z297" s="1"/>
  <c r="AA297"/>
  <c r="AF296"/>
  <c r="Y296"/>
  <c r="Z296" s="1"/>
  <c r="AA296"/>
  <c r="AF295"/>
  <c r="Y295"/>
  <c r="Z295" s="1"/>
  <c r="AA295"/>
  <c r="AF294"/>
  <c r="Y294"/>
  <c r="Z294" s="1"/>
  <c r="AA294"/>
  <c r="AF291"/>
  <c r="Y291"/>
  <c r="Z291" s="1"/>
  <c r="AA291"/>
  <c r="AF290"/>
  <c r="Y290"/>
  <c r="Z290" s="1"/>
  <c r="AA290"/>
  <c r="AF289"/>
  <c r="Y289"/>
  <c r="Z289" s="1"/>
  <c r="AA289"/>
  <c r="AF288"/>
  <c r="Y288"/>
  <c r="Z288" s="1"/>
  <c r="AA288"/>
  <c r="AF287"/>
  <c r="Y287"/>
  <c r="Z287" s="1"/>
  <c r="AA287"/>
  <c r="AF286"/>
  <c r="Y286"/>
  <c r="Z286" s="1"/>
  <c r="AA286"/>
  <c r="AF283"/>
  <c r="Y283"/>
  <c r="Z283" s="1"/>
  <c r="AA283"/>
  <c r="AF282"/>
  <c r="Y282"/>
  <c r="Z282" s="1"/>
  <c r="AA282"/>
  <c r="AF281"/>
  <c r="Y281"/>
  <c r="Z281" s="1"/>
  <c r="AA281"/>
  <c r="AF280"/>
  <c r="Y280"/>
  <c r="Z280" s="1"/>
  <c r="AA280"/>
  <c r="AF279"/>
  <c r="Y279"/>
  <c r="Z279" s="1"/>
  <c r="AB279" s="1"/>
  <c r="AA279"/>
  <c r="AF278"/>
  <c r="Y278"/>
  <c r="Z278" s="1"/>
  <c r="AA278"/>
  <c r="AF267"/>
  <c r="Y267"/>
  <c r="Z267" s="1"/>
  <c r="AA267"/>
  <c r="AF266"/>
  <c r="Y266"/>
  <c r="Z266" s="1"/>
  <c r="AA266"/>
  <c r="AF265"/>
  <c r="Y265"/>
  <c r="Z265" s="1"/>
  <c r="AA265"/>
  <c r="AF264"/>
  <c r="Y264"/>
  <c r="Z264" s="1"/>
  <c r="AA264"/>
  <c r="AF263"/>
  <c r="Y263"/>
  <c r="Z263" s="1"/>
  <c r="AB263" s="1"/>
  <c r="AA263"/>
  <c r="AF262"/>
  <c r="Y262"/>
  <c r="Z262" s="1"/>
  <c r="AA262"/>
  <c r="AF259"/>
  <c r="Y259"/>
  <c r="Z259" s="1"/>
  <c r="AA259"/>
  <c r="AF258"/>
  <c r="Y258"/>
  <c r="Z258"/>
  <c r="AA258"/>
  <c r="AF257"/>
  <c r="Y257"/>
  <c r="Z257"/>
  <c r="AA257"/>
  <c r="AF256"/>
  <c r="Y256"/>
  <c r="Z256" s="1"/>
  <c r="AA256"/>
  <c r="AF255"/>
  <c r="Y255"/>
  <c r="Z255" s="1"/>
  <c r="AA255"/>
  <c r="AF254"/>
  <c r="Y254"/>
  <c r="Z254" s="1"/>
  <c r="AA254"/>
  <c r="AF251"/>
  <c r="Y251"/>
  <c r="Z251" s="1"/>
  <c r="AA251"/>
  <c r="AF250"/>
  <c r="Y250"/>
  <c r="Z250" s="1"/>
  <c r="AA250"/>
  <c r="AF249"/>
  <c r="Y249"/>
  <c r="Z249" s="1"/>
  <c r="AB249" s="1"/>
  <c r="AA249"/>
  <c r="AF248"/>
  <c r="Y248"/>
  <c r="Z248" s="1"/>
  <c r="AA248"/>
  <c r="AF247"/>
  <c r="Y247"/>
  <c r="Z247" s="1"/>
  <c r="AA247"/>
  <c r="AF246"/>
  <c r="Y246"/>
  <c r="Z246" s="1"/>
  <c r="AA246"/>
  <c r="AF243"/>
  <c r="Y243"/>
  <c r="Z243" s="1"/>
  <c r="AB243" s="1"/>
  <c r="AA243"/>
  <c r="AF242"/>
  <c r="Y242"/>
  <c r="Z242"/>
  <c r="AA242"/>
  <c r="AF241"/>
  <c r="Y241"/>
  <c r="Z241"/>
  <c r="AA241"/>
  <c r="AF240"/>
  <c r="Y240"/>
  <c r="Z240" s="1"/>
  <c r="AA240"/>
  <c r="AF239"/>
  <c r="Y239"/>
  <c r="Z239" s="1"/>
  <c r="AA239"/>
  <c r="AF238"/>
  <c r="Y238"/>
  <c r="Z238" s="1"/>
  <c r="AA238"/>
  <c r="AF235"/>
  <c r="Y235"/>
  <c r="Z235" s="1"/>
  <c r="AA235"/>
  <c r="AF234"/>
  <c r="Y234"/>
  <c r="Z234" s="1"/>
  <c r="AA234"/>
  <c r="AF233"/>
  <c r="Y233"/>
  <c r="Z233" s="1"/>
  <c r="AA233"/>
  <c r="AF232"/>
  <c r="Y232"/>
  <c r="Z232" s="1"/>
  <c r="AA232"/>
  <c r="AF231"/>
  <c r="Y231"/>
  <c r="Z231" s="1"/>
  <c r="AA231"/>
  <c r="AF230"/>
  <c r="Y230"/>
  <c r="Z230" s="1"/>
  <c r="AA230"/>
  <c r="AF227"/>
  <c r="Y227"/>
  <c r="Z227" s="1"/>
  <c r="AA227"/>
  <c r="AF226"/>
  <c r="Y226"/>
  <c r="Z226" s="1"/>
  <c r="AA226"/>
  <c r="AF225"/>
  <c r="Y225"/>
  <c r="Z225" s="1"/>
  <c r="AA225"/>
  <c r="AF224"/>
  <c r="Y224"/>
  <c r="Z224" s="1"/>
  <c r="AA224"/>
  <c r="AF223"/>
  <c r="Y223"/>
  <c r="Z223" s="1"/>
  <c r="AA223"/>
  <c r="AF222"/>
  <c r="Y222"/>
  <c r="Z222" s="1"/>
  <c r="AA222"/>
  <c r="AF219"/>
  <c r="Y219"/>
  <c r="Z219" s="1"/>
  <c r="AB219" s="1"/>
  <c r="AA219"/>
  <c r="AF218"/>
  <c r="Y218"/>
  <c r="Z218" s="1"/>
  <c r="AA218"/>
  <c r="AF217"/>
  <c r="Y217"/>
  <c r="Z217" s="1"/>
  <c r="AA217"/>
  <c r="AF216"/>
  <c r="Y216"/>
  <c r="Z216"/>
  <c r="AA216"/>
  <c r="AF215"/>
  <c r="Y215"/>
  <c r="Z215"/>
  <c r="AA215"/>
  <c r="AF214"/>
  <c r="Y214"/>
  <c r="Z214" s="1"/>
  <c r="AA214"/>
  <c r="AF211"/>
  <c r="Y211"/>
  <c r="Z211" s="1"/>
  <c r="AB211" s="1"/>
  <c r="AA211"/>
  <c r="AF210"/>
  <c r="Y210"/>
  <c r="Z210" s="1"/>
  <c r="AA210"/>
  <c r="AF209"/>
  <c r="Y209"/>
  <c r="Z209" s="1"/>
  <c r="AA209"/>
  <c r="AF208"/>
  <c r="Y208"/>
  <c r="Z208" s="1"/>
  <c r="AA208"/>
  <c r="AF207"/>
  <c r="Y207"/>
  <c r="Z207" s="1"/>
  <c r="AA207"/>
  <c r="AF206"/>
  <c r="Y206"/>
  <c r="Z206"/>
  <c r="AA206"/>
  <c r="AF203"/>
  <c r="Y203"/>
  <c r="Z203"/>
  <c r="AA203"/>
  <c r="AF202"/>
  <c r="Y202"/>
  <c r="Z202" s="1"/>
  <c r="AA202"/>
  <c r="AF201"/>
  <c r="Y201"/>
  <c r="Z201" s="1"/>
  <c r="AB201" s="1"/>
  <c r="AA201"/>
  <c r="AF200"/>
  <c r="Y200"/>
  <c r="Z200" s="1"/>
  <c r="AA200"/>
  <c r="AF199"/>
  <c r="Y199"/>
  <c r="Z199" s="1"/>
  <c r="AA199"/>
  <c r="AF198"/>
  <c r="Y198"/>
  <c r="Z198" s="1"/>
  <c r="AA198"/>
  <c r="AF195"/>
  <c r="Y195"/>
  <c r="Z195" s="1"/>
  <c r="AA195"/>
  <c r="AF194"/>
  <c r="Y194"/>
  <c r="Z194" s="1"/>
  <c r="AA194"/>
  <c r="AF193"/>
  <c r="Y193"/>
  <c r="Z193" s="1"/>
  <c r="AA193"/>
  <c r="AF192"/>
  <c r="Y192"/>
  <c r="Z192" s="1"/>
  <c r="AA192"/>
  <c r="AF191"/>
  <c r="Y191"/>
  <c r="Z191" s="1"/>
  <c r="AA191"/>
  <c r="AF190"/>
  <c r="Y190"/>
  <c r="Z190" s="1"/>
  <c r="AA190"/>
  <c r="AF187"/>
  <c r="Y187"/>
  <c r="Z187" s="1"/>
  <c r="AA187"/>
  <c r="AF186"/>
  <c r="Y186"/>
  <c r="Z186" s="1"/>
  <c r="AA186"/>
  <c r="AF185"/>
  <c r="Y185"/>
  <c r="Z185" s="1"/>
  <c r="AA185"/>
  <c r="AF184"/>
  <c r="Y184"/>
  <c r="Z184" s="1"/>
  <c r="AA184"/>
  <c r="AF183"/>
  <c r="Y183"/>
  <c r="Z183" s="1"/>
  <c r="AA183"/>
  <c r="AF182"/>
  <c r="Y182"/>
  <c r="Z182" s="1"/>
  <c r="AA182"/>
  <c r="AF179"/>
  <c r="Y179"/>
  <c r="Z179" s="1"/>
  <c r="AA179"/>
  <c r="AF178"/>
  <c r="Y178"/>
  <c r="Z178" s="1"/>
  <c r="AA178"/>
  <c r="AF177"/>
  <c r="Y177"/>
  <c r="Z177" s="1"/>
  <c r="AA177"/>
  <c r="AF176"/>
  <c r="Y176"/>
  <c r="Z176" s="1"/>
  <c r="AA176"/>
  <c r="AF175"/>
  <c r="Y175"/>
  <c r="Z175" s="1"/>
  <c r="AA175"/>
  <c r="AF174"/>
  <c r="Y174"/>
  <c r="Z174" s="1"/>
  <c r="AA174"/>
  <c r="AF171"/>
  <c r="Y171"/>
  <c r="Z171" s="1"/>
  <c r="AA171"/>
  <c r="AF170"/>
  <c r="Y170"/>
  <c r="Z170" s="1"/>
  <c r="AA170"/>
  <c r="AF169"/>
  <c r="Y169"/>
  <c r="Z169" s="1"/>
  <c r="AA169"/>
  <c r="AF168"/>
  <c r="Y168"/>
  <c r="Z168" s="1"/>
  <c r="AA168"/>
  <c r="AF167"/>
  <c r="Y167"/>
  <c r="Z167" s="1"/>
  <c r="AA167"/>
  <c r="AF166"/>
  <c r="Y166"/>
  <c r="Z166" s="1"/>
  <c r="AA166"/>
  <c r="AF163"/>
  <c r="Y163"/>
  <c r="Z163" s="1"/>
  <c r="AA163"/>
  <c r="AF162"/>
  <c r="Y162"/>
  <c r="Z162" s="1"/>
  <c r="AA162"/>
  <c r="AF161"/>
  <c r="Y161"/>
  <c r="Z161" s="1"/>
  <c r="AA161"/>
  <c r="AF160"/>
  <c r="Y160"/>
  <c r="Z160" s="1"/>
  <c r="AA160"/>
  <c r="AF159"/>
  <c r="Y159"/>
  <c r="Z159" s="1"/>
  <c r="AA159"/>
  <c r="AF158"/>
  <c r="Y158"/>
  <c r="Z158" s="1"/>
  <c r="AA158"/>
  <c r="AF155"/>
  <c r="Y155"/>
  <c r="Z155" s="1"/>
  <c r="AA155"/>
  <c r="AF154"/>
  <c r="Y154"/>
  <c r="Z154" s="1"/>
  <c r="AA154"/>
  <c r="AF153"/>
  <c r="Y153"/>
  <c r="Z153" s="1"/>
  <c r="AA153"/>
  <c r="AF152"/>
  <c r="Y152"/>
  <c r="Z152" s="1"/>
  <c r="AA152"/>
  <c r="AF151"/>
  <c r="Y151"/>
  <c r="Z151"/>
  <c r="AA151"/>
  <c r="AF150"/>
  <c r="Y150"/>
  <c r="Z150"/>
  <c r="AA150"/>
  <c r="AF147"/>
  <c r="Y147"/>
  <c r="Z147" s="1"/>
  <c r="AA147"/>
  <c r="AF146"/>
  <c r="Y146"/>
  <c r="Z146" s="1"/>
  <c r="AA146"/>
  <c r="AF145"/>
  <c r="Y145"/>
  <c r="Z145" s="1"/>
  <c r="AA145"/>
  <c r="AF144"/>
  <c r="Y144"/>
  <c r="Z144" s="1"/>
  <c r="AA144"/>
  <c r="AF143"/>
  <c r="Y143"/>
  <c r="Z143" s="1"/>
  <c r="AA143"/>
  <c r="AF142"/>
  <c r="Y142"/>
  <c r="Z142" s="1"/>
  <c r="AA142"/>
  <c r="AF139"/>
  <c r="Y139"/>
  <c r="Z139" s="1"/>
  <c r="AA139"/>
  <c r="AF138"/>
  <c r="Y138"/>
  <c r="Z138" s="1"/>
  <c r="AA138"/>
  <c r="AF137"/>
  <c r="Y137"/>
  <c r="Z137" s="1"/>
  <c r="AA137"/>
  <c r="AF136"/>
  <c r="Y136"/>
  <c r="Z136" s="1"/>
  <c r="AA136"/>
  <c r="AF135"/>
  <c r="Y135"/>
  <c r="Z135" s="1"/>
  <c r="AA135"/>
  <c r="AF134"/>
  <c r="Y134"/>
  <c r="Z134" s="1"/>
  <c r="AA134"/>
  <c r="AF131"/>
  <c r="Y131"/>
  <c r="Z131" s="1"/>
  <c r="AA131"/>
  <c r="AF130"/>
  <c r="Y130"/>
  <c r="Z130" s="1"/>
  <c r="AA130"/>
  <c r="AF129"/>
  <c r="Y129"/>
  <c r="Z129" s="1"/>
  <c r="AA129"/>
  <c r="AF128"/>
  <c r="Y128"/>
  <c r="Z128" s="1"/>
  <c r="AA128"/>
  <c r="AF127"/>
  <c r="Y127"/>
  <c r="Z127" s="1"/>
  <c r="AA127"/>
  <c r="AF126"/>
  <c r="Y126"/>
  <c r="Z126" s="1"/>
  <c r="AA126"/>
  <c r="AF123"/>
  <c r="Y123"/>
  <c r="Z123" s="1"/>
  <c r="AA123"/>
  <c r="AF122"/>
  <c r="Y122"/>
  <c r="Z122" s="1"/>
  <c r="AA122"/>
  <c r="AF121"/>
  <c r="Y121"/>
  <c r="Z121" s="1"/>
  <c r="AA121"/>
  <c r="AF120"/>
  <c r="Y120"/>
  <c r="Z120" s="1"/>
  <c r="AA120"/>
  <c r="AF119"/>
  <c r="Y119"/>
  <c r="Z119" s="1"/>
  <c r="AA119"/>
  <c r="AF118"/>
  <c r="Y118"/>
  <c r="Z118" s="1"/>
  <c r="AA118"/>
  <c r="AF115"/>
  <c r="Y115"/>
  <c r="Z115" s="1"/>
  <c r="AA115"/>
  <c r="AF114"/>
  <c r="Y114"/>
  <c r="Z114" s="1"/>
  <c r="AA114"/>
  <c r="AF113"/>
  <c r="Y113"/>
  <c r="Z113" s="1"/>
  <c r="AA113"/>
  <c r="AF112"/>
  <c r="Y112"/>
  <c r="Z112" s="1"/>
  <c r="AA112"/>
  <c r="AF111"/>
  <c r="Y111"/>
  <c r="Z111" s="1"/>
  <c r="AA111"/>
  <c r="AF110"/>
  <c r="Y110"/>
  <c r="Z110" s="1"/>
  <c r="AA110"/>
  <c r="AF107"/>
  <c r="Y107"/>
  <c r="Z107" s="1"/>
  <c r="AA107"/>
  <c r="AF106"/>
  <c r="Y106"/>
  <c r="Z106" s="1"/>
  <c r="AA106"/>
  <c r="AF105"/>
  <c r="Y105"/>
  <c r="Z105" s="1"/>
  <c r="AA105"/>
  <c r="AF104"/>
  <c r="Y104"/>
  <c r="Z104" s="1"/>
  <c r="AA104"/>
  <c r="AF103"/>
  <c r="Y103"/>
  <c r="Z103" s="1"/>
  <c r="AA103"/>
  <c r="AF102"/>
  <c r="Y102"/>
  <c r="Z102" s="1"/>
  <c r="AA102"/>
  <c r="AF99"/>
  <c r="Y99"/>
  <c r="Z99"/>
  <c r="AA99"/>
  <c r="AF98"/>
  <c r="Y98"/>
  <c r="Z98" s="1"/>
  <c r="AA98"/>
  <c r="AF97"/>
  <c r="Y97"/>
  <c r="Z97" s="1"/>
  <c r="AA97"/>
  <c r="AF96"/>
  <c r="Y96"/>
  <c r="Z96" s="1"/>
  <c r="AA96"/>
  <c r="AF95"/>
  <c r="Y95"/>
  <c r="Z95" s="1"/>
  <c r="AA95"/>
  <c r="AF94"/>
  <c r="Y94"/>
  <c r="Z94" s="1"/>
  <c r="AA94"/>
  <c r="AF83"/>
  <c r="Y83"/>
  <c r="Z83" s="1"/>
  <c r="AA83"/>
  <c r="AF82"/>
  <c r="Y82"/>
  <c r="Z82" s="1"/>
  <c r="AA82"/>
  <c r="AF81"/>
  <c r="Y81"/>
  <c r="Z81" s="1"/>
  <c r="AA81"/>
  <c r="AF80"/>
  <c r="Y80"/>
  <c r="Z80" s="1"/>
  <c r="AA80"/>
  <c r="AF79"/>
  <c r="Y79"/>
  <c r="Z79" s="1"/>
  <c r="AA79"/>
  <c r="AF78"/>
  <c r="Y78"/>
  <c r="Z78" s="1"/>
  <c r="AA78"/>
  <c r="AF75"/>
  <c r="Y75"/>
  <c r="Z75" s="1"/>
  <c r="AA75"/>
  <c r="AF74"/>
  <c r="Y74"/>
  <c r="Z74" s="1"/>
  <c r="AA74"/>
  <c r="AF73"/>
  <c r="Y73"/>
  <c r="Z73" s="1"/>
  <c r="AA73"/>
  <c r="AF72"/>
  <c r="Y72"/>
  <c r="Z72" s="1"/>
  <c r="AA72"/>
  <c r="AF71"/>
  <c r="Y71"/>
  <c r="Z71" s="1"/>
  <c r="AB71" s="1"/>
  <c r="AA71"/>
  <c r="AF70"/>
  <c r="Y70"/>
  <c r="Z70" s="1"/>
  <c r="AA70"/>
  <c r="AF67"/>
  <c r="Y67"/>
  <c r="Z67" s="1"/>
  <c r="AA67"/>
  <c r="AF66"/>
  <c r="Y66"/>
  <c r="Z66" s="1"/>
  <c r="AA66"/>
  <c r="AF65"/>
  <c r="Y65"/>
  <c r="Z65" s="1"/>
  <c r="AA65"/>
  <c r="AF64"/>
  <c r="Y64"/>
  <c r="Z64" s="1"/>
  <c r="AA64"/>
  <c r="AF63"/>
  <c r="Y63"/>
  <c r="Z63" s="1"/>
  <c r="AB63" s="1"/>
  <c r="AA63"/>
  <c r="AF62"/>
  <c r="Y62"/>
  <c r="Z62" s="1"/>
  <c r="AA62"/>
  <c r="AF59"/>
  <c r="Y59"/>
  <c r="Z59" s="1"/>
  <c r="AA59"/>
  <c r="AF58"/>
  <c r="Y58"/>
  <c r="Z58" s="1"/>
  <c r="AA58"/>
  <c r="AF57"/>
  <c r="Y57"/>
  <c r="Z57" s="1"/>
  <c r="AA57"/>
  <c r="AF56"/>
  <c r="Y56"/>
  <c r="Z56" s="1"/>
  <c r="AA56"/>
  <c r="AF55"/>
  <c r="Y55"/>
  <c r="Z55" s="1"/>
  <c r="AA55"/>
  <c r="AF54"/>
  <c r="Y54"/>
  <c r="Z54" s="1"/>
  <c r="AA54"/>
  <c r="AF51"/>
  <c r="Y51"/>
  <c r="Z51" s="1"/>
  <c r="AA51"/>
  <c r="AF50"/>
  <c r="Y50"/>
  <c r="Z50" s="1"/>
  <c r="AA50"/>
  <c r="AF49"/>
  <c r="Y49"/>
  <c r="Z49" s="1"/>
  <c r="AA49"/>
  <c r="AF48"/>
  <c r="Y48"/>
  <c r="Z48" s="1"/>
  <c r="AA48"/>
  <c r="AF47"/>
  <c r="Y47"/>
  <c r="Z47" s="1"/>
  <c r="AA47"/>
  <c r="AF46"/>
  <c r="Y46"/>
  <c r="Z46" s="1"/>
  <c r="AA46"/>
  <c r="AF43"/>
  <c r="Y43"/>
  <c r="Z43" s="1"/>
  <c r="AA43"/>
  <c r="AF42"/>
  <c r="Y42"/>
  <c r="Z42" s="1"/>
  <c r="AA42"/>
  <c r="AF41"/>
  <c r="Y41"/>
  <c r="Z41" s="1"/>
  <c r="AB41" s="1"/>
  <c r="AA41"/>
  <c r="AF40"/>
  <c r="Y40"/>
  <c r="Z40" s="1"/>
  <c r="AA40"/>
  <c r="AF39"/>
  <c r="Y39"/>
  <c r="Z39" s="1"/>
  <c r="AA39"/>
  <c r="AF38"/>
  <c r="Y38"/>
  <c r="Z38" s="1"/>
  <c r="AA38"/>
  <c r="L539" i="21"/>
  <c r="L538"/>
  <c r="L537"/>
  <c r="L531"/>
  <c r="L530"/>
  <c r="L523"/>
  <c r="L522"/>
  <c r="L521"/>
  <c r="L520"/>
  <c r="L515"/>
  <c r="L514"/>
  <c r="L513"/>
  <c r="L507"/>
  <c r="L506"/>
  <c r="L505"/>
  <c r="L504"/>
  <c r="L499"/>
  <c r="L491"/>
  <c r="L490"/>
  <c r="L489"/>
  <c r="L483"/>
  <c r="L482"/>
  <c r="L475"/>
  <c r="L474"/>
  <c r="L473"/>
  <c r="L472"/>
  <c r="L467"/>
  <c r="L355"/>
  <c r="L354"/>
  <c r="L353"/>
  <c r="L352"/>
  <c r="L351"/>
  <c r="L347"/>
  <c r="L346"/>
  <c r="L339"/>
  <c r="L331"/>
  <c r="L323"/>
  <c r="L322"/>
  <c r="L307"/>
  <c r="L306"/>
  <c r="L305"/>
  <c r="L304"/>
  <c r="L299"/>
  <c r="L291"/>
  <c r="L290"/>
  <c r="L171"/>
  <c r="L170"/>
  <c r="L163"/>
  <c r="L155"/>
  <c r="L139"/>
  <c r="L131"/>
  <c r="L123"/>
  <c r="L539" i="64"/>
  <c r="L538"/>
  <c r="L537"/>
  <c r="L536"/>
  <c r="L531"/>
  <c r="L530"/>
  <c r="L529"/>
  <c r="L523"/>
  <c r="L522"/>
  <c r="L521"/>
  <c r="L520"/>
  <c r="L519"/>
  <c r="L515"/>
  <c r="L514"/>
  <c r="L513"/>
  <c r="L507"/>
  <c r="L506"/>
  <c r="L505"/>
  <c r="L504"/>
  <c r="L503"/>
  <c r="L499"/>
  <c r="L491"/>
  <c r="L490"/>
  <c r="L489"/>
  <c r="L488"/>
  <c r="L487"/>
  <c r="L483"/>
  <c r="L482"/>
  <c r="L475"/>
  <c r="L474"/>
  <c r="L473"/>
  <c r="L472"/>
  <c r="L467"/>
  <c r="L466"/>
  <c r="L355"/>
  <c r="L354"/>
  <c r="L353"/>
  <c r="L352"/>
  <c r="L339"/>
  <c r="L338"/>
  <c r="L331"/>
  <c r="L323"/>
  <c r="L322"/>
  <c r="L307"/>
  <c r="L306"/>
  <c r="L291"/>
  <c r="L171"/>
  <c r="L170"/>
  <c r="L169"/>
  <c r="L163"/>
  <c r="L155"/>
  <c r="L154"/>
  <c r="L147"/>
  <c r="L139"/>
  <c r="L131"/>
  <c r="L123"/>
  <c r="L107"/>
  <c r="L35"/>
  <c r="L34"/>
  <c r="L11"/>
  <c r="AF17"/>
  <c r="AF35"/>
  <c r="AA32"/>
  <c r="Y32"/>
  <c r="Z32" s="1"/>
  <c r="Y35"/>
  <c r="Z35" s="1"/>
  <c r="AA35"/>
  <c r="AF34"/>
  <c r="Y34"/>
  <c r="Z34" s="1"/>
  <c r="AA34"/>
  <c r="AF33"/>
  <c r="AA31"/>
  <c r="Y31"/>
  <c r="Z31" s="1"/>
  <c r="Y33"/>
  <c r="Z33" s="1"/>
  <c r="AA33"/>
  <c r="AF32"/>
  <c r="AF31"/>
  <c r="AF30"/>
  <c r="AA30"/>
  <c r="Y30"/>
  <c r="Z30" s="1"/>
  <c r="AF27"/>
  <c r="AA26"/>
  <c r="Y26"/>
  <c r="Z26" s="1"/>
  <c r="Y27"/>
  <c r="Z27" s="1"/>
  <c r="AA27"/>
  <c r="AF26"/>
  <c r="AA25"/>
  <c r="Y25"/>
  <c r="Z25" s="1"/>
  <c r="AF25"/>
  <c r="AF24"/>
  <c r="AA24"/>
  <c r="Y24"/>
  <c r="Z24" s="1"/>
  <c r="AF23"/>
  <c r="AA23"/>
  <c r="Y23"/>
  <c r="Z23" s="1"/>
  <c r="AF22"/>
  <c r="AA22"/>
  <c r="Y22"/>
  <c r="Z22" s="1"/>
  <c r="AF19"/>
  <c r="AF18"/>
  <c r="AF16"/>
  <c r="AF15"/>
  <c r="AF14"/>
  <c r="AF11"/>
  <c r="AF10"/>
  <c r="AF9"/>
  <c r="AA6"/>
  <c r="Z6"/>
  <c r="AA7"/>
  <c r="Y7"/>
  <c r="Z7" s="1"/>
  <c r="AA8"/>
  <c r="Y8"/>
  <c r="Z8" s="1"/>
  <c r="AA16"/>
  <c r="Y16"/>
  <c r="Z16" s="1"/>
  <c r="AA14"/>
  <c r="Y14"/>
  <c r="Z14" s="1"/>
  <c r="Y19"/>
  <c r="Z19" s="1"/>
  <c r="Y18"/>
  <c r="Z18"/>
  <c r="Y17"/>
  <c r="Z17" s="1"/>
  <c r="AA15"/>
  <c r="Y15"/>
  <c r="Z15" s="1"/>
  <c r="AA19"/>
  <c r="AA18"/>
  <c r="AA17"/>
  <c r="Y9"/>
  <c r="Z9" s="1"/>
  <c r="Y11"/>
  <c r="Z11" s="1"/>
  <c r="Y10"/>
  <c r="Z10" s="1"/>
  <c r="AA9"/>
  <c r="AA10"/>
  <c r="AA11"/>
  <c r="CH547"/>
  <c r="BX547"/>
  <c r="K477" i="21"/>
  <c r="H387"/>
  <c r="G383" i="73" s="1"/>
  <c r="H386" i="21"/>
  <c r="H385"/>
  <c r="G381" i="73" s="1"/>
  <c r="H384" i="21"/>
  <c r="G380" i="73" s="1"/>
  <c r="H383" i="21"/>
  <c r="G379" i="73" s="1"/>
  <c r="E509" i="52"/>
  <c r="F509"/>
  <c r="G509"/>
  <c r="E510"/>
  <c r="F510"/>
  <c r="G510"/>
  <c r="E511"/>
  <c r="F511"/>
  <c r="G511"/>
  <c r="E512"/>
  <c r="F512"/>
  <c r="G512"/>
  <c r="E513"/>
  <c r="F513"/>
  <c r="G513"/>
  <c r="E514"/>
  <c r="F514"/>
  <c r="G514"/>
  <c r="E515"/>
  <c r="F515"/>
  <c r="G515"/>
  <c r="E516"/>
  <c r="F516"/>
  <c r="G516"/>
  <c r="E517"/>
  <c r="F517"/>
  <c r="G517"/>
  <c r="E518"/>
  <c r="F518"/>
  <c r="G518"/>
  <c r="E519"/>
  <c r="F519"/>
  <c r="G519"/>
  <c r="E520"/>
  <c r="F520"/>
  <c r="G520"/>
  <c r="E521"/>
  <c r="F521"/>
  <c r="G521"/>
  <c r="E522"/>
  <c r="F522"/>
  <c r="G522"/>
  <c r="E523"/>
  <c r="F523"/>
  <c r="G523"/>
  <c r="E524"/>
  <c r="F524"/>
  <c r="G524"/>
  <c r="E525"/>
  <c r="F525"/>
  <c r="G525"/>
  <c r="E526"/>
  <c r="F526"/>
  <c r="G526"/>
  <c r="E527"/>
  <c r="F527"/>
  <c r="G527"/>
  <c r="E528"/>
  <c r="F528"/>
  <c r="G528"/>
  <c r="E529"/>
  <c r="F529"/>
  <c r="G529"/>
  <c r="E530"/>
  <c r="F530"/>
  <c r="G530"/>
  <c r="E531"/>
  <c r="F531"/>
  <c r="G531"/>
  <c r="E532"/>
  <c r="F532"/>
  <c r="G532"/>
  <c r="E533"/>
  <c r="F533"/>
  <c r="G533"/>
  <c r="E534"/>
  <c r="F534"/>
  <c r="G534"/>
  <c r="E535"/>
  <c r="F535"/>
  <c r="G535"/>
  <c r="E536"/>
  <c r="F536"/>
  <c r="G536"/>
  <c r="E537"/>
  <c r="F537"/>
  <c r="G537"/>
  <c r="E538"/>
  <c r="F538"/>
  <c r="G538"/>
  <c r="E539"/>
  <c r="F539"/>
  <c r="G539"/>
  <c r="E540"/>
  <c r="F540"/>
  <c r="G540"/>
  <c r="E541"/>
  <c r="F541"/>
  <c r="G541"/>
  <c r="E542"/>
  <c r="F542"/>
  <c r="G542"/>
  <c r="E543"/>
  <c r="F543"/>
  <c r="G543"/>
  <c r="E544"/>
  <c r="F544"/>
  <c r="G544"/>
  <c r="E545"/>
  <c r="F545"/>
  <c r="G545"/>
  <c r="E546"/>
  <c r="F546"/>
  <c r="G546"/>
  <c r="E547"/>
  <c r="F547"/>
  <c r="G547"/>
  <c r="E548"/>
  <c r="F548"/>
  <c r="G548"/>
  <c r="E549"/>
  <c r="F549"/>
  <c r="G549"/>
  <c r="E550"/>
  <c r="F550"/>
  <c r="G550"/>
  <c r="E551"/>
  <c r="F551"/>
  <c r="G551"/>
  <c r="E552"/>
  <c r="F552"/>
  <c r="G552"/>
  <c r="E553"/>
  <c r="F553"/>
  <c r="G553"/>
  <c r="E554"/>
  <c r="F554"/>
  <c r="G554"/>
  <c r="E555"/>
  <c r="F555"/>
  <c r="G555"/>
  <c r="E556"/>
  <c r="F556"/>
  <c r="G556"/>
  <c r="E557"/>
  <c r="F557"/>
  <c r="G557"/>
  <c r="E558"/>
  <c r="F558"/>
  <c r="G558"/>
  <c r="E559"/>
  <c r="F559"/>
  <c r="G559"/>
  <c r="E560"/>
  <c r="F560"/>
  <c r="G560"/>
  <c r="E561"/>
  <c r="F561"/>
  <c r="G561"/>
  <c r="E562"/>
  <c r="F562"/>
  <c r="G562"/>
  <c r="E563"/>
  <c r="F563"/>
  <c r="G563"/>
  <c r="E564"/>
  <c r="F564"/>
  <c r="G564"/>
  <c r="E565"/>
  <c r="F565"/>
  <c r="G565"/>
  <c r="E566"/>
  <c r="F566"/>
  <c r="G566"/>
  <c r="E567"/>
  <c r="F567"/>
  <c r="G567"/>
  <c r="E568"/>
  <c r="F568"/>
  <c r="G568"/>
  <c r="E569"/>
  <c r="F569"/>
  <c r="G569"/>
  <c r="E570"/>
  <c r="F570"/>
  <c r="G570"/>
  <c r="E571"/>
  <c r="F571"/>
  <c r="G571"/>
  <c r="E572"/>
  <c r="F572"/>
  <c r="G572"/>
  <c r="E573"/>
  <c r="F573"/>
  <c r="G573"/>
  <c r="E574"/>
  <c r="F574"/>
  <c r="G574"/>
  <c r="E575"/>
  <c r="F575"/>
  <c r="G575"/>
  <c r="E576"/>
  <c r="F576"/>
  <c r="G576"/>
  <c r="E577"/>
  <c r="F577"/>
  <c r="G577"/>
  <c r="E578"/>
  <c r="F578"/>
  <c r="G578"/>
  <c r="E579"/>
  <c r="F579"/>
  <c r="G579"/>
  <c r="E580"/>
  <c r="F580"/>
  <c r="G580"/>
  <c r="E581"/>
  <c r="F581"/>
  <c r="G581"/>
  <c r="E582"/>
  <c r="F582"/>
  <c r="G582"/>
  <c r="E583"/>
  <c r="F583"/>
  <c r="G583"/>
  <c r="E584"/>
  <c r="F584"/>
  <c r="G584"/>
  <c r="E585"/>
  <c r="F585"/>
  <c r="G585"/>
  <c r="E586"/>
  <c r="F586"/>
  <c r="G586"/>
  <c r="E587"/>
  <c r="F587"/>
  <c r="G587"/>
  <c r="E588"/>
  <c r="F588"/>
  <c r="G588"/>
  <c r="E589"/>
  <c r="F589"/>
  <c r="G589"/>
  <c r="E590"/>
  <c r="F590"/>
  <c r="G590"/>
  <c r="E591"/>
  <c r="F591"/>
  <c r="G591"/>
  <c r="E592"/>
  <c r="F592"/>
  <c r="G592"/>
  <c r="E593"/>
  <c r="F593"/>
  <c r="G593"/>
  <c r="E594"/>
  <c r="F594"/>
  <c r="G594"/>
  <c r="E595"/>
  <c r="F595"/>
  <c r="G595"/>
  <c r="E596"/>
  <c r="F596"/>
  <c r="G596"/>
  <c r="E597"/>
  <c r="F597"/>
  <c r="G597"/>
  <c r="E598"/>
  <c r="F598"/>
  <c r="G598"/>
  <c r="E599"/>
  <c r="F599"/>
  <c r="G599"/>
  <c r="E600"/>
  <c r="F600"/>
  <c r="G600"/>
  <c r="E601"/>
  <c r="F601"/>
  <c r="G601"/>
  <c r="E602"/>
  <c r="F602"/>
  <c r="G602"/>
  <c r="E603"/>
  <c r="F603"/>
  <c r="G603"/>
  <c r="E604"/>
  <c r="F604"/>
  <c r="G604"/>
  <c r="E605"/>
  <c r="F605"/>
  <c r="G605"/>
  <c r="E606"/>
  <c r="F606"/>
  <c r="G606"/>
  <c r="E607"/>
  <c r="F607"/>
  <c r="G607"/>
  <c r="E608"/>
  <c r="F608"/>
  <c r="G608"/>
  <c r="E609"/>
  <c r="F609"/>
  <c r="G609"/>
  <c r="E610"/>
  <c r="F610"/>
  <c r="G610"/>
  <c r="E611"/>
  <c r="F611"/>
  <c r="G611"/>
  <c r="E612"/>
  <c r="F612"/>
  <c r="G612"/>
  <c r="E613"/>
  <c r="F613"/>
  <c r="G613"/>
  <c r="E614"/>
  <c r="F614"/>
  <c r="G614"/>
  <c r="E615"/>
  <c r="F615"/>
  <c r="G615"/>
  <c r="E616"/>
  <c r="F616"/>
  <c r="G616"/>
  <c r="E617"/>
  <c r="F617"/>
  <c r="G617"/>
  <c r="E618"/>
  <c r="F618"/>
  <c r="G618"/>
  <c r="E619"/>
  <c r="F619"/>
  <c r="G619"/>
  <c r="E620"/>
  <c r="F620"/>
  <c r="G620"/>
  <c r="E621"/>
  <c r="F621"/>
  <c r="G621"/>
  <c r="E622"/>
  <c r="F622"/>
  <c r="G622"/>
  <c r="E623"/>
  <c r="F623"/>
  <c r="G623"/>
  <c r="E624"/>
  <c r="F624"/>
  <c r="G624"/>
  <c r="E625"/>
  <c r="F625"/>
  <c r="G625"/>
  <c r="E626"/>
  <c r="F626"/>
  <c r="G626"/>
  <c r="E627"/>
  <c r="F627"/>
  <c r="G627"/>
  <c r="E628"/>
  <c r="F628"/>
  <c r="G628"/>
  <c r="E629"/>
  <c r="F629"/>
  <c r="G629"/>
  <c r="E630"/>
  <c r="F630"/>
  <c r="G630"/>
  <c r="E631"/>
  <c r="F631"/>
  <c r="G631"/>
  <c r="E632"/>
  <c r="F632"/>
  <c r="G632"/>
  <c r="E633"/>
  <c r="F633"/>
  <c r="G633"/>
  <c r="E634"/>
  <c r="F634"/>
  <c r="G634"/>
  <c r="E635"/>
  <c r="F635"/>
  <c r="G635"/>
  <c r="E636"/>
  <c r="F636"/>
  <c r="G636"/>
  <c r="E637"/>
  <c r="F637"/>
  <c r="G637"/>
  <c r="E638"/>
  <c r="F638"/>
  <c r="G638"/>
  <c r="E639"/>
  <c r="F639"/>
  <c r="G639"/>
  <c r="E640"/>
  <c r="F640"/>
  <c r="G640"/>
  <c r="E641"/>
  <c r="F641"/>
  <c r="G641"/>
  <c r="E642"/>
  <c r="F642"/>
  <c r="G642"/>
  <c r="E643"/>
  <c r="F643"/>
  <c r="G643"/>
  <c r="E644"/>
  <c r="F644"/>
  <c r="G644"/>
  <c r="E645"/>
  <c r="F645"/>
  <c r="G645"/>
  <c r="E646"/>
  <c r="F646"/>
  <c r="G646"/>
  <c r="E647"/>
  <c r="F647"/>
  <c r="G647"/>
  <c r="E648"/>
  <c r="F648"/>
  <c r="G648"/>
  <c r="E649"/>
  <c r="F649"/>
  <c r="G649"/>
  <c r="E650"/>
  <c r="F650"/>
  <c r="G650"/>
  <c r="E651"/>
  <c r="F651"/>
  <c r="G651"/>
  <c r="E652"/>
  <c r="F652"/>
  <c r="G652"/>
  <c r="E653"/>
  <c r="F653"/>
  <c r="G653"/>
  <c r="E654"/>
  <c r="F654"/>
  <c r="G654"/>
  <c r="E655"/>
  <c r="F655"/>
  <c r="G655"/>
  <c r="E656"/>
  <c r="F656"/>
  <c r="G656"/>
  <c r="E657"/>
  <c r="F657"/>
  <c r="G657"/>
  <c r="E658"/>
  <c r="F658"/>
  <c r="G658"/>
  <c r="E659"/>
  <c r="F659"/>
  <c r="G659"/>
  <c r="E660"/>
  <c r="F660"/>
  <c r="G660"/>
  <c r="E661"/>
  <c r="F661"/>
  <c r="G661"/>
  <c r="E662"/>
  <c r="F662"/>
  <c r="G662"/>
  <c r="E663"/>
  <c r="F663"/>
  <c r="G663"/>
  <c r="E664"/>
  <c r="F664"/>
  <c r="G664"/>
  <c r="E665"/>
  <c r="F665"/>
  <c r="G665"/>
  <c r="E666"/>
  <c r="F666"/>
  <c r="G666"/>
  <c r="E667"/>
  <c r="F667"/>
  <c r="G667"/>
  <c r="E668"/>
  <c r="F668"/>
  <c r="G668"/>
  <c r="E669"/>
  <c r="F669"/>
  <c r="G669"/>
  <c r="E670"/>
  <c r="F670"/>
  <c r="G670"/>
  <c r="E671"/>
  <c r="F671"/>
  <c r="G671"/>
  <c r="E672"/>
  <c r="F672"/>
  <c r="G672"/>
  <c r="E673"/>
  <c r="F673"/>
  <c r="G673"/>
  <c r="E674"/>
  <c r="F674"/>
  <c r="G674"/>
  <c r="E675"/>
  <c r="F675"/>
  <c r="G675"/>
  <c r="E676"/>
  <c r="F676"/>
  <c r="G676"/>
  <c r="E677"/>
  <c r="F677"/>
  <c r="G677"/>
  <c r="E678"/>
  <c r="F678"/>
  <c r="G678"/>
  <c r="E679"/>
  <c r="F679"/>
  <c r="G679"/>
  <c r="E680"/>
  <c r="F680"/>
  <c r="G680"/>
  <c r="E681"/>
  <c r="F681"/>
  <c r="G681"/>
  <c r="E682"/>
  <c r="F682"/>
  <c r="G682"/>
  <c r="E683"/>
  <c r="F683"/>
  <c r="G683"/>
  <c r="E684"/>
  <c r="F684"/>
  <c r="G684"/>
  <c r="E685"/>
  <c r="F685"/>
  <c r="G685"/>
  <c r="E686"/>
  <c r="F686"/>
  <c r="G686"/>
  <c r="E687"/>
  <c r="F687"/>
  <c r="G687"/>
  <c r="E688"/>
  <c r="F688"/>
  <c r="G688"/>
  <c r="E689"/>
  <c r="F689"/>
  <c r="G689"/>
  <c r="E690"/>
  <c r="F690"/>
  <c r="G690"/>
  <c r="E691"/>
  <c r="F691"/>
  <c r="G691"/>
  <c r="E692"/>
  <c r="F692"/>
  <c r="G692"/>
  <c r="E693"/>
  <c r="F693"/>
  <c r="G693"/>
  <c r="E694"/>
  <c r="F694"/>
  <c r="G694"/>
  <c r="E695"/>
  <c r="F695"/>
  <c r="G695"/>
  <c r="E696"/>
  <c r="F696"/>
  <c r="G696"/>
  <c r="E697"/>
  <c r="F697"/>
  <c r="G697"/>
  <c r="E698"/>
  <c r="F698"/>
  <c r="G698"/>
  <c r="E699"/>
  <c r="F699"/>
  <c r="G699"/>
  <c r="E700"/>
  <c r="F700"/>
  <c r="G700"/>
  <c r="E701"/>
  <c r="F701"/>
  <c r="G701"/>
  <c r="E702"/>
  <c r="F702"/>
  <c r="G702"/>
  <c r="E703"/>
  <c r="F703"/>
  <c r="G703"/>
  <c r="E704"/>
  <c r="F704"/>
  <c r="G704"/>
  <c r="E705"/>
  <c r="F705"/>
  <c r="G705"/>
  <c r="E706"/>
  <c r="F706"/>
  <c r="G706"/>
  <c r="E707"/>
  <c r="F707"/>
  <c r="G707"/>
  <c r="E708"/>
  <c r="F708"/>
  <c r="G708"/>
  <c r="E709"/>
  <c r="F709"/>
  <c r="G709"/>
  <c r="E710"/>
  <c r="F710"/>
  <c r="G710"/>
  <c r="E711"/>
  <c r="F711"/>
  <c r="G711"/>
  <c r="E712"/>
  <c r="F712"/>
  <c r="G712"/>
  <c r="E713"/>
  <c r="F713"/>
  <c r="G713"/>
  <c r="E714"/>
  <c r="F714"/>
  <c r="G714"/>
  <c r="E715"/>
  <c r="F715"/>
  <c r="G715"/>
  <c r="E716"/>
  <c r="F716"/>
  <c r="G716"/>
  <c r="E717"/>
  <c r="F717"/>
  <c r="G717"/>
  <c r="E718"/>
  <c r="F718"/>
  <c r="G718"/>
  <c r="E719"/>
  <c r="F719"/>
  <c r="G719"/>
  <c r="E720"/>
  <c r="F720"/>
  <c r="G720"/>
  <c r="E721"/>
  <c r="F721"/>
  <c r="G721"/>
  <c r="E722"/>
  <c r="F722"/>
  <c r="G722"/>
  <c r="E723"/>
  <c r="F723"/>
  <c r="G723"/>
  <c r="E724"/>
  <c r="F724"/>
  <c r="G724"/>
  <c r="E725"/>
  <c r="F725"/>
  <c r="G725"/>
  <c r="E726"/>
  <c r="F726"/>
  <c r="G726"/>
  <c r="E727"/>
  <c r="F727"/>
  <c r="G727"/>
  <c r="E728"/>
  <c r="F728"/>
  <c r="G728"/>
  <c r="E729"/>
  <c r="F729"/>
  <c r="G729"/>
  <c r="E730"/>
  <c r="F730"/>
  <c r="G730"/>
  <c r="E731"/>
  <c r="F731"/>
  <c r="G731"/>
  <c r="E732"/>
  <c r="F732"/>
  <c r="G732"/>
  <c r="E733"/>
  <c r="F733"/>
  <c r="G733"/>
  <c r="E734"/>
  <c r="F734"/>
  <c r="G734"/>
  <c r="E735"/>
  <c r="F735"/>
  <c r="G735"/>
  <c r="E736"/>
  <c r="F736"/>
  <c r="G736"/>
  <c r="E737"/>
  <c r="F737"/>
  <c r="G737"/>
  <c r="E738"/>
  <c r="F738"/>
  <c r="G738"/>
  <c r="E739"/>
  <c r="F739"/>
  <c r="G739"/>
  <c r="E740"/>
  <c r="F740"/>
  <c r="G740"/>
  <c r="E741"/>
  <c r="F741"/>
  <c r="G741"/>
  <c r="E742"/>
  <c r="F742"/>
  <c r="G742"/>
  <c r="E743"/>
  <c r="F743"/>
  <c r="G743"/>
  <c r="E744"/>
  <c r="F744"/>
  <c r="G744"/>
  <c r="E745"/>
  <c r="F745"/>
  <c r="G745"/>
  <c r="E746"/>
  <c r="F746"/>
  <c r="G746"/>
  <c r="E747"/>
  <c r="F747"/>
  <c r="G747"/>
  <c r="E748"/>
  <c r="F748"/>
  <c r="G748"/>
  <c r="E749"/>
  <c r="F749"/>
  <c r="G749"/>
  <c r="E750"/>
  <c r="F750"/>
  <c r="G750"/>
  <c r="E751"/>
  <c r="F751"/>
  <c r="G751"/>
  <c r="E752"/>
  <c r="F752"/>
  <c r="G752"/>
  <c r="E753"/>
  <c r="F753"/>
  <c r="G753"/>
  <c r="E754"/>
  <c r="F754"/>
  <c r="G754"/>
  <c r="E755"/>
  <c r="F755"/>
  <c r="G755"/>
  <c r="E756"/>
  <c r="F756"/>
  <c r="G756"/>
  <c r="E757"/>
  <c r="F757"/>
  <c r="G757"/>
  <c r="E758"/>
  <c r="F758"/>
  <c r="G758"/>
  <c r="E759"/>
  <c r="F759"/>
  <c r="G759"/>
  <c r="E760"/>
  <c r="F760"/>
  <c r="G760"/>
  <c r="E761"/>
  <c r="F761"/>
  <c r="G761"/>
  <c r="E762"/>
  <c r="F762"/>
  <c r="G762"/>
  <c r="E763"/>
  <c r="F763"/>
  <c r="G763"/>
  <c r="E764"/>
  <c r="F764"/>
  <c r="G764"/>
  <c r="E765"/>
  <c r="F765"/>
  <c r="G765"/>
  <c r="E766"/>
  <c r="F766"/>
  <c r="G766"/>
  <c r="E767"/>
  <c r="F767"/>
  <c r="G767"/>
  <c r="E768"/>
  <c r="F768"/>
  <c r="G768"/>
  <c r="E769"/>
  <c r="F769"/>
  <c r="G769"/>
  <c r="E770"/>
  <c r="F770"/>
  <c r="G770"/>
  <c r="E771"/>
  <c r="F771"/>
  <c r="G771"/>
  <c r="E772"/>
  <c r="F772"/>
  <c r="G772"/>
  <c r="E773"/>
  <c r="F773"/>
  <c r="G773"/>
  <c r="E774"/>
  <c r="F774"/>
  <c r="G774"/>
  <c r="E775"/>
  <c r="F775"/>
  <c r="G775"/>
  <c r="E776"/>
  <c r="F776"/>
  <c r="G776"/>
  <c r="E777"/>
  <c r="F777"/>
  <c r="G777"/>
  <c r="E778"/>
  <c r="F778"/>
  <c r="G778"/>
  <c r="E779"/>
  <c r="F779"/>
  <c r="G779"/>
  <c r="E780"/>
  <c r="F780"/>
  <c r="G780"/>
  <c r="E781"/>
  <c r="F781"/>
  <c r="G781"/>
  <c r="E782"/>
  <c r="F782"/>
  <c r="G782"/>
  <c r="E783"/>
  <c r="F783"/>
  <c r="G783"/>
  <c r="E784"/>
  <c r="F784"/>
  <c r="G784"/>
  <c r="E785"/>
  <c r="F785"/>
  <c r="G785"/>
  <c r="E786"/>
  <c r="F786"/>
  <c r="G786"/>
  <c r="E787"/>
  <c r="F787"/>
  <c r="G787"/>
  <c r="E788"/>
  <c r="F788"/>
  <c r="G788"/>
  <c r="E789"/>
  <c r="F789"/>
  <c r="G789"/>
  <c r="E790"/>
  <c r="F790"/>
  <c r="G790"/>
  <c r="E791"/>
  <c r="F791"/>
  <c r="G791"/>
  <c r="E792"/>
  <c r="F792"/>
  <c r="G792"/>
  <c r="E793"/>
  <c r="F793"/>
  <c r="G793"/>
  <c r="E794"/>
  <c r="F794"/>
  <c r="G794"/>
  <c r="E795"/>
  <c r="F795"/>
  <c r="G795"/>
  <c r="E796"/>
  <c r="F796"/>
  <c r="G796"/>
  <c r="E797"/>
  <c r="F797"/>
  <c r="G797"/>
  <c r="E798"/>
  <c r="F798"/>
  <c r="G798"/>
  <c r="E799"/>
  <c r="F799"/>
  <c r="G799"/>
  <c r="E800"/>
  <c r="F800"/>
  <c r="G800"/>
  <c r="E801"/>
  <c r="F801"/>
  <c r="G801"/>
  <c r="E802"/>
  <c r="F802"/>
  <c r="G802"/>
  <c r="E803"/>
  <c r="F803"/>
  <c r="G803"/>
  <c r="E804"/>
  <c r="F804"/>
  <c r="G804"/>
  <c r="E805"/>
  <c r="F805"/>
  <c r="G805"/>
  <c r="E806"/>
  <c r="F806"/>
  <c r="G806"/>
  <c r="E807"/>
  <c r="F807"/>
  <c r="G807"/>
  <c r="E808"/>
  <c r="F808"/>
  <c r="G808"/>
  <c r="E809"/>
  <c r="F809"/>
  <c r="G809"/>
  <c r="E810"/>
  <c r="F810"/>
  <c r="G810"/>
  <c r="E811"/>
  <c r="F811"/>
  <c r="G811"/>
  <c r="E812"/>
  <c r="F812"/>
  <c r="G812"/>
  <c r="E813"/>
  <c r="F813"/>
  <c r="G813"/>
  <c r="E814"/>
  <c r="F814"/>
  <c r="G814"/>
  <c r="E815"/>
  <c r="F815"/>
  <c r="G815"/>
  <c r="E816"/>
  <c r="F816"/>
  <c r="G816"/>
  <c r="E817"/>
  <c r="F817"/>
  <c r="G817"/>
  <c r="E818"/>
  <c r="F818"/>
  <c r="G818"/>
  <c r="E819"/>
  <c r="F819"/>
  <c r="G819"/>
  <c r="E820"/>
  <c r="F820"/>
  <c r="G820"/>
  <c r="E821"/>
  <c r="F821"/>
  <c r="G821"/>
  <c r="E822"/>
  <c r="F822"/>
  <c r="G822"/>
  <c r="E823"/>
  <c r="F823"/>
  <c r="G823"/>
  <c r="E824"/>
  <c r="F824"/>
  <c r="G824"/>
  <c r="E825"/>
  <c r="F825"/>
  <c r="G825"/>
  <c r="E826"/>
  <c r="F826"/>
  <c r="G826"/>
  <c r="E827"/>
  <c r="F827"/>
  <c r="G827"/>
  <c r="E828"/>
  <c r="F828"/>
  <c r="G828"/>
  <c r="E829"/>
  <c r="F829"/>
  <c r="G829"/>
  <c r="E830"/>
  <c r="F830"/>
  <c r="G830"/>
  <c r="E831"/>
  <c r="F831"/>
  <c r="G831"/>
  <c r="E832"/>
  <c r="F832"/>
  <c r="G832"/>
  <c r="E833"/>
  <c r="F833"/>
  <c r="G833"/>
  <c r="E834"/>
  <c r="F834"/>
  <c r="G834"/>
  <c r="E835"/>
  <c r="F835"/>
  <c r="G835"/>
  <c r="E836"/>
  <c r="F836"/>
  <c r="G836"/>
  <c r="E837"/>
  <c r="F837"/>
  <c r="G837"/>
  <c r="E838"/>
  <c r="F838"/>
  <c r="G838"/>
  <c r="E839"/>
  <c r="F839"/>
  <c r="G839"/>
  <c r="E840"/>
  <c r="F840"/>
  <c r="G840"/>
  <c r="E841"/>
  <c r="F841"/>
  <c r="G841"/>
  <c r="E842"/>
  <c r="F842"/>
  <c r="G842"/>
  <c r="E843"/>
  <c r="F843"/>
  <c r="G843"/>
  <c r="E844"/>
  <c r="F844"/>
  <c r="G844"/>
  <c r="E845"/>
  <c r="F845"/>
  <c r="G845"/>
  <c r="E846"/>
  <c r="F846"/>
  <c r="G846"/>
  <c r="E847"/>
  <c r="F847"/>
  <c r="G847"/>
  <c r="E848"/>
  <c r="F848"/>
  <c r="G848"/>
  <c r="E849"/>
  <c r="F849"/>
  <c r="G849"/>
  <c r="E850"/>
  <c r="F850"/>
  <c r="G850"/>
  <c r="E851"/>
  <c r="F851"/>
  <c r="G851"/>
  <c r="E852"/>
  <c r="F852"/>
  <c r="G852"/>
  <c r="E853"/>
  <c r="F853"/>
  <c r="G853"/>
  <c r="E854"/>
  <c r="F854"/>
  <c r="G854"/>
  <c r="E855"/>
  <c r="F855"/>
  <c r="G855"/>
  <c r="E856"/>
  <c r="F856"/>
  <c r="G856"/>
  <c r="E857"/>
  <c r="F857"/>
  <c r="G857"/>
  <c r="E858"/>
  <c r="F858"/>
  <c r="G858"/>
  <c r="E859"/>
  <c r="F859"/>
  <c r="G859"/>
  <c r="E860"/>
  <c r="F860"/>
  <c r="G860"/>
  <c r="E861"/>
  <c r="F861"/>
  <c r="G861"/>
  <c r="E862"/>
  <c r="F862"/>
  <c r="G862"/>
  <c r="E863"/>
  <c r="F863"/>
  <c r="G863"/>
  <c r="E864"/>
  <c r="F864"/>
  <c r="G864"/>
  <c r="E865"/>
  <c r="F865"/>
  <c r="G865"/>
  <c r="E866"/>
  <c r="F866"/>
  <c r="G866"/>
  <c r="E867"/>
  <c r="F867"/>
  <c r="G867"/>
  <c r="E868"/>
  <c r="F868"/>
  <c r="G868"/>
  <c r="E869"/>
  <c r="F869"/>
  <c r="G869"/>
  <c r="E870"/>
  <c r="F870"/>
  <c r="G870"/>
  <c r="E871"/>
  <c r="F871"/>
  <c r="G871"/>
  <c r="E872"/>
  <c r="F872"/>
  <c r="G872"/>
  <c r="E873"/>
  <c r="F873"/>
  <c r="G873"/>
  <c r="E874"/>
  <c r="F874"/>
  <c r="G874"/>
  <c r="E875"/>
  <c r="F875"/>
  <c r="G875"/>
  <c r="E876"/>
  <c r="F876"/>
  <c r="G876"/>
  <c r="E877"/>
  <c r="F877"/>
  <c r="G877"/>
  <c r="E878"/>
  <c r="F878"/>
  <c r="G878"/>
  <c r="E879"/>
  <c r="F879"/>
  <c r="G879"/>
  <c r="E880"/>
  <c r="F880"/>
  <c r="G880"/>
  <c r="E881"/>
  <c r="F881"/>
  <c r="G881"/>
  <c r="E882"/>
  <c r="F882"/>
  <c r="G882"/>
  <c r="E883"/>
  <c r="F883"/>
  <c r="G883"/>
  <c r="E884"/>
  <c r="F884"/>
  <c r="G884"/>
  <c r="E885"/>
  <c r="F885"/>
  <c r="G885"/>
  <c r="E886"/>
  <c r="F886"/>
  <c r="G886"/>
  <c r="E887"/>
  <c r="F887"/>
  <c r="G887"/>
  <c r="E888"/>
  <c r="F888"/>
  <c r="G888"/>
  <c r="E889"/>
  <c r="F889"/>
  <c r="G889"/>
  <c r="E890"/>
  <c r="F890"/>
  <c r="G890"/>
  <c r="E891"/>
  <c r="F891"/>
  <c r="G891"/>
  <c r="E892"/>
  <c r="F892"/>
  <c r="G892"/>
  <c r="E893"/>
  <c r="F893"/>
  <c r="G893"/>
  <c r="E894"/>
  <c r="F894"/>
  <c r="G894"/>
  <c r="E895"/>
  <c r="F895"/>
  <c r="G895"/>
  <c r="E896"/>
  <c r="F896"/>
  <c r="G896"/>
  <c r="E897"/>
  <c r="F897"/>
  <c r="G897"/>
  <c r="E898"/>
  <c r="F898"/>
  <c r="G898"/>
  <c r="E899"/>
  <c r="F899"/>
  <c r="G899"/>
  <c r="E900"/>
  <c r="F900"/>
  <c r="G900"/>
  <c r="E901"/>
  <c r="F901"/>
  <c r="G901"/>
  <c r="E902"/>
  <c r="F902"/>
  <c r="G902"/>
  <c r="E903"/>
  <c r="F903"/>
  <c r="G903"/>
  <c r="E904"/>
  <c r="F904"/>
  <c r="G904"/>
  <c r="E905"/>
  <c r="F905"/>
  <c r="G905"/>
  <c r="E906"/>
  <c r="F906"/>
  <c r="G906"/>
  <c r="E907"/>
  <c r="F907"/>
  <c r="G907"/>
  <c r="E908"/>
  <c r="F908"/>
  <c r="G908"/>
  <c r="E909"/>
  <c r="F909"/>
  <c r="G909"/>
  <c r="E910"/>
  <c r="F910"/>
  <c r="G910"/>
  <c r="E911"/>
  <c r="F911"/>
  <c r="G911"/>
  <c r="E912"/>
  <c r="F912"/>
  <c r="G912"/>
  <c r="E913"/>
  <c r="F913"/>
  <c r="G913"/>
  <c r="E914"/>
  <c r="F914"/>
  <c r="G914"/>
  <c r="E915"/>
  <c r="F915"/>
  <c r="G915"/>
  <c r="E916"/>
  <c r="F916"/>
  <c r="G916"/>
  <c r="E917"/>
  <c r="F917"/>
  <c r="G917"/>
  <c r="E918"/>
  <c r="F918"/>
  <c r="G918"/>
  <c r="E919"/>
  <c r="F919"/>
  <c r="G919"/>
  <c r="E920"/>
  <c r="F920"/>
  <c r="G920"/>
  <c r="E921"/>
  <c r="F921"/>
  <c r="G921"/>
  <c r="E922"/>
  <c r="F922"/>
  <c r="G922"/>
  <c r="E923"/>
  <c r="F923"/>
  <c r="G923"/>
  <c r="E924"/>
  <c r="F924"/>
  <c r="G924"/>
  <c r="E925"/>
  <c r="F925"/>
  <c r="G925"/>
  <c r="E926"/>
  <c r="F926"/>
  <c r="G926"/>
  <c r="E927"/>
  <c r="F927"/>
  <c r="G927"/>
  <c r="E928"/>
  <c r="F928"/>
  <c r="G928"/>
  <c r="E929"/>
  <c r="F929"/>
  <c r="G929"/>
  <c r="E930"/>
  <c r="F930"/>
  <c r="G930"/>
  <c r="E508"/>
  <c r="F508"/>
  <c r="G508"/>
  <c r="B9" i="55"/>
  <c r="B8"/>
  <c r="B7"/>
  <c r="B6"/>
  <c r="B5"/>
  <c r="D5" s="1"/>
  <c r="E7" i="52"/>
  <c r="E153"/>
  <c r="AI636" i="78"/>
  <c r="AF636"/>
  <c r="AC636"/>
  <c r="Z636"/>
  <c r="W636"/>
  <c r="AI635"/>
  <c r="AF635"/>
  <c r="AC635"/>
  <c r="Z635"/>
  <c r="W635"/>
  <c r="AI634"/>
  <c r="AF634"/>
  <c r="AC634"/>
  <c r="Z634"/>
  <c r="W634"/>
  <c r="AI633"/>
  <c r="AF633"/>
  <c r="AC633"/>
  <c r="Z633"/>
  <c r="W633"/>
  <c r="AI632"/>
  <c r="AF632"/>
  <c r="AC632"/>
  <c r="Z632"/>
  <c r="W632"/>
  <c r="AI631"/>
  <c r="AF631"/>
  <c r="AC631"/>
  <c r="Z631"/>
  <c r="W631"/>
  <c r="AI630"/>
  <c r="AF630"/>
  <c r="AC630"/>
  <c r="Z630"/>
  <c r="W630"/>
  <c r="AI629"/>
  <c r="AF629"/>
  <c r="AC629"/>
  <c r="Z629"/>
  <c r="W629"/>
  <c r="AI628"/>
  <c r="AF628"/>
  <c r="AC628"/>
  <c r="Z628"/>
  <c r="W628"/>
  <c r="AI627"/>
  <c r="AF627"/>
  <c r="AC627"/>
  <c r="Z627"/>
  <c r="W627"/>
  <c r="AI626"/>
  <c r="AF626"/>
  <c r="AC626"/>
  <c r="Z626"/>
  <c r="W626"/>
  <c r="AI625"/>
  <c r="AF625"/>
  <c r="AC625"/>
  <c r="Z625"/>
  <c r="W625"/>
  <c r="CC624"/>
  <c r="CB624"/>
  <c r="BY624"/>
  <c r="BV624"/>
  <c r="BS624"/>
  <c r="BP624"/>
  <c r="CC623"/>
  <c r="CB623"/>
  <c r="BY623"/>
  <c r="BV623"/>
  <c r="BS623"/>
  <c r="BP623"/>
  <c r="CC622"/>
  <c r="CB622"/>
  <c r="BY622"/>
  <c r="BV622"/>
  <c r="BS622"/>
  <c r="BP622"/>
  <c r="AW622"/>
  <c r="AU622"/>
  <c r="AS622"/>
  <c r="AQ622"/>
  <c r="AL622"/>
  <c r="AI622"/>
  <c r="AF622"/>
  <c r="AC622"/>
  <c r="Z622"/>
  <c r="W622"/>
  <c r="CC621"/>
  <c r="CB621"/>
  <c r="BY621"/>
  <c r="BV621"/>
  <c r="BS621"/>
  <c r="BP621"/>
  <c r="AW621"/>
  <c r="AU621"/>
  <c r="AS621"/>
  <c r="AQ621"/>
  <c r="AL621"/>
  <c r="AI621"/>
  <c r="AF621"/>
  <c r="AC621"/>
  <c r="Z621"/>
  <c r="W621"/>
  <c r="CC620"/>
  <c r="CB620"/>
  <c r="BY620"/>
  <c r="BV620"/>
  <c r="BS620"/>
  <c r="BP620"/>
  <c r="AW620"/>
  <c r="AU620"/>
  <c r="AS620"/>
  <c r="AQ620"/>
  <c r="AL620"/>
  <c r="AI620"/>
  <c r="AF620"/>
  <c r="AC620"/>
  <c r="Z620"/>
  <c r="W620"/>
  <c r="CC619"/>
  <c r="CB619"/>
  <c r="BY619"/>
  <c r="BV619"/>
  <c r="BS619"/>
  <c r="BP619"/>
  <c r="AW619"/>
  <c r="AU619"/>
  <c r="AS619"/>
  <c r="AQ619"/>
  <c r="AL619"/>
  <c r="AI619"/>
  <c r="AF619"/>
  <c r="AC619"/>
  <c r="Z619"/>
  <c r="W619"/>
  <c r="CC618"/>
  <c r="CB618"/>
  <c r="BY618"/>
  <c r="BV618"/>
  <c r="BS618"/>
  <c r="BP618"/>
  <c r="AW618"/>
  <c r="AU618"/>
  <c r="AS618"/>
  <c r="AQ618"/>
  <c r="AL618"/>
  <c r="AI618"/>
  <c r="AF618"/>
  <c r="AC618"/>
  <c r="Z618"/>
  <c r="W618"/>
  <c r="CC617"/>
  <c r="CB617"/>
  <c r="BY617"/>
  <c r="BV617"/>
  <c r="BS617"/>
  <c r="BP617"/>
  <c r="AW617"/>
  <c r="AU617"/>
  <c r="AS617"/>
  <c r="AQ617"/>
  <c r="AL617"/>
  <c r="AI617"/>
  <c r="AF617"/>
  <c r="AC617"/>
  <c r="Z617"/>
  <c r="W617"/>
  <c r="CC616"/>
  <c r="CB616"/>
  <c r="BY616"/>
  <c r="BV616"/>
  <c r="BS616"/>
  <c r="BP616"/>
  <c r="AW616"/>
  <c r="AU616"/>
  <c r="AS616"/>
  <c r="AQ616"/>
  <c r="AL616"/>
  <c r="AI616"/>
  <c r="AF616"/>
  <c r="AC616"/>
  <c r="Z616"/>
  <c r="W616"/>
  <c r="CC615"/>
  <c r="CB615"/>
  <c r="BY615"/>
  <c r="BV615"/>
  <c r="BS615"/>
  <c r="BP615"/>
  <c r="AW615"/>
  <c r="AU615"/>
  <c r="AS615"/>
  <c r="AQ615"/>
  <c r="AL615"/>
  <c r="AI615"/>
  <c r="AF615"/>
  <c r="AC615"/>
  <c r="Z615"/>
  <c r="W615"/>
  <c r="CC614"/>
  <c r="CB614"/>
  <c r="BY614"/>
  <c r="BV614"/>
  <c r="BS614"/>
  <c r="BP614"/>
  <c r="BN614"/>
  <c r="BN615" s="1"/>
  <c r="BN616" s="1"/>
  <c r="BN617" s="1"/>
  <c r="BN618" s="1"/>
  <c r="BN619" s="1"/>
  <c r="BN620" s="1"/>
  <c r="BN621" s="1"/>
  <c r="BN622" s="1"/>
  <c r="BN623" s="1"/>
  <c r="BN624" s="1"/>
  <c r="BN625" s="1"/>
  <c r="BN626" s="1"/>
  <c r="BN627" s="1"/>
  <c r="BN628" s="1"/>
  <c r="BN629" s="1"/>
  <c r="BN630" s="1"/>
  <c r="BN631" s="1"/>
  <c r="BN632" s="1"/>
  <c r="BN633" s="1"/>
  <c r="BN634" s="1"/>
  <c r="BN635" s="1"/>
  <c r="BN636" s="1"/>
  <c r="BN637" s="1"/>
  <c r="BM614"/>
  <c r="BM615" s="1"/>
  <c r="BM616" s="1"/>
  <c r="BM617" s="1"/>
  <c r="BM618" s="1"/>
  <c r="BM619" s="1"/>
  <c r="BM620" s="1"/>
  <c r="BM621" s="1"/>
  <c r="BM622" s="1"/>
  <c r="BM623" s="1"/>
  <c r="BM624" s="1"/>
  <c r="BM625" s="1"/>
  <c r="BM626" s="1"/>
  <c r="BM627" s="1"/>
  <c r="BM628" s="1"/>
  <c r="BM629" s="1"/>
  <c r="BM630" s="1"/>
  <c r="BM631" s="1"/>
  <c r="BM632" s="1"/>
  <c r="BM633" s="1"/>
  <c r="BM634" s="1"/>
  <c r="BM635" s="1"/>
  <c r="BM636" s="1"/>
  <c r="BM637" s="1"/>
  <c r="BL614"/>
  <c r="BL615" s="1"/>
  <c r="BL616" s="1"/>
  <c r="BL617" s="1"/>
  <c r="BL618" s="1"/>
  <c r="BL619" s="1"/>
  <c r="BL620" s="1"/>
  <c r="BL621" s="1"/>
  <c r="BL622" s="1"/>
  <c r="BL623" s="1"/>
  <c r="BL624" s="1"/>
  <c r="BL625" s="1"/>
  <c r="BL626" s="1"/>
  <c r="BL627" s="1"/>
  <c r="BL628" s="1"/>
  <c r="BL629" s="1"/>
  <c r="BL630" s="1"/>
  <c r="BL631" s="1"/>
  <c r="BL632" s="1"/>
  <c r="BL633" s="1"/>
  <c r="BL634" s="1"/>
  <c r="BL635" s="1"/>
  <c r="BL636" s="1"/>
  <c r="BL637" s="1"/>
  <c r="BK614"/>
  <c r="BK615" s="1"/>
  <c r="BK616" s="1"/>
  <c r="BK617" s="1"/>
  <c r="BK618" s="1"/>
  <c r="BK619" s="1"/>
  <c r="BK620" s="1"/>
  <c r="BK621" s="1"/>
  <c r="BK622" s="1"/>
  <c r="BK623" s="1"/>
  <c r="BK624" s="1"/>
  <c r="BK625" s="1"/>
  <c r="BK626" s="1"/>
  <c r="BK627" s="1"/>
  <c r="BK628" s="1"/>
  <c r="BK629" s="1"/>
  <c r="BK630" s="1"/>
  <c r="BK631" s="1"/>
  <c r="BK632" s="1"/>
  <c r="BK633" s="1"/>
  <c r="BK634" s="1"/>
  <c r="BK635" s="1"/>
  <c r="BK636" s="1"/>
  <c r="BK637" s="1"/>
  <c r="BJ614"/>
  <c r="BJ615" s="1"/>
  <c r="BJ616" s="1"/>
  <c r="BJ617" s="1"/>
  <c r="BJ618" s="1"/>
  <c r="BJ619" s="1"/>
  <c r="BJ620" s="1"/>
  <c r="BJ621" s="1"/>
  <c r="BJ622" s="1"/>
  <c r="BJ623" s="1"/>
  <c r="BJ624" s="1"/>
  <c r="BJ625" s="1"/>
  <c r="BJ626" s="1"/>
  <c r="BJ627" s="1"/>
  <c r="BJ628" s="1"/>
  <c r="BJ629" s="1"/>
  <c r="BJ630" s="1"/>
  <c r="BJ631" s="1"/>
  <c r="BJ632" s="1"/>
  <c r="BJ633" s="1"/>
  <c r="BJ634" s="1"/>
  <c r="BJ635" s="1"/>
  <c r="BJ636" s="1"/>
  <c r="BJ637" s="1"/>
  <c r="BI614"/>
  <c r="BI615" s="1"/>
  <c r="BI616" s="1"/>
  <c r="BI617" s="1"/>
  <c r="BI618" s="1"/>
  <c r="BI619" s="1"/>
  <c r="BI620" s="1"/>
  <c r="BI621" s="1"/>
  <c r="BI622" s="1"/>
  <c r="BI623" s="1"/>
  <c r="BI624" s="1"/>
  <c r="BI625" s="1"/>
  <c r="BI626" s="1"/>
  <c r="BI627" s="1"/>
  <c r="BI628" s="1"/>
  <c r="BI629" s="1"/>
  <c r="BI630" s="1"/>
  <c r="BI631" s="1"/>
  <c r="BI632" s="1"/>
  <c r="BI633" s="1"/>
  <c r="BI634" s="1"/>
  <c r="BI635" s="1"/>
  <c r="BI636" s="1"/>
  <c r="BI637" s="1"/>
  <c r="BH614"/>
  <c r="BH615" s="1"/>
  <c r="BH616" s="1"/>
  <c r="BH617" s="1"/>
  <c r="BH618" s="1"/>
  <c r="BH619" s="1"/>
  <c r="BH620" s="1"/>
  <c r="BH621" s="1"/>
  <c r="BH622" s="1"/>
  <c r="BH623" s="1"/>
  <c r="BH624" s="1"/>
  <c r="BH625" s="1"/>
  <c r="BH626" s="1"/>
  <c r="BH627" s="1"/>
  <c r="BH628" s="1"/>
  <c r="BH629" s="1"/>
  <c r="BH630" s="1"/>
  <c r="BH631" s="1"/>
  <c r="BH632" s="1"/>
  <c r="BH633" s="1"/>
  <c r="BH634" s="1"/>
  <c r="BH635" s="1"/>
  <c r="BH636" s="1"/>
  <c r="BH637" s="1"/>
  <c r="BG614"/>
  <c r="BG615" s="1"/>
  <c r="BG616" s="1"/>
  <c r="BG617" s="1"/>
  <c r="BG618" s="1"/>
  <c r="BG619" s="1"/>
  <c r="BG620" s="1"/>
  <c r="BG621" s="1"/>
  <c r="BG622" s="1"/>
  <c r="BG623" s="1"/>
  <c r="BG624" s="1"/>
  <c r="BG625" s="1"/>
  <c r="BG626" s="1"/>
  <c r="BG627" s="1"/>
  <c r="BG628" s="1"/>
  <c r="BG629" s="1"/>
  <c r="BG630" s="1"/>
  <c r="BG631" s="1"/>
  <c r="BG632" s="1"/>
  <c r="BG633" s="1"/>
  <c r="BG634" s="1"/>
  <c r="BG635" s="1"/>
  <c r="BG636" s="1"/>
  <c r="BG637" s="1"/>
  <c r="BF614"/>
  <c r="BF615" s="1"/>
  <c r="BF616" s="1"/>
  <c r="BF617" s="1"/>
  <c r="BF618" s="1"/>
  <c r="BF619" s="1"/>
  <c r="BF620" s="1"/>
  <c r="BF621" s="1"/>
  <c r="BF622" s="1"/>
  <c r="BF623" s="1"/>
  <c r="BF624" s="1"/>
  <c r="BF625" s="1"/>
  <c r="BF626" s="1"/>
  <c r="BF627" s="1"/>
  <c r="BF628" s="1"/>
  <c r="BF629" s="1"/>
  <c r="BF630" s="1"/>
  <c r="BF631" s="1"/>
  <c r="BF632" s="1"/>
  <c r="BF633" s="1"/>
  <c r="BF634" s="1"/>
  <c r="BF635" s="1"/>
  <c r="BF636" s="1"/>
  <c r="BF637" s="1"/>
  <c r="BE614"/>
  <c r="BE615" s="1"/>
  <c r="BE616" s="1"/>
  <c r="BE617" s="1"/>
  <c r="BE618" s="1"/>
  <c r="BE619" s="1"/>
  <c r="BE620" s="1"/>
  <c r="BE621" s="1"/>
  <c r="BE622" s="1"/>
  <c r="BE623" s="1"/>
  <c r="BE624" s="1"/>
  <c r="BE625" s="1"/>
  <c r="BE626" s="1"/>
  <c r="BE627" s="1"/>
  <c r="BE628" s="1"/>
  <c r="BE629" s="1"/>
  <c r="BE630" s="1"/>
  <c r="BE631" s="1"/>
  <c r="BE632" s="1"/>
  <c r="BE633" s="1"/>
  <c r="BE634" s="1"/>
  <c r="BE635" s="1"/>
  <c r="BE636" s="1"/>
  <c r="BE637" s="1"/>
  <c r="BD614"/>
  <c r="BD615" s="1"/>
  <c r="BD616" s="1"/>
  <c r="BD617" s="1"/>
  <c r="BD618" s="1"/>
  <c r="BD619" s="1"/>
  <c r="BD620" s="1"/>
  <c r="BD621" s="1"/>
  <c r="BD622" s="1"/>
  <c r="BD623" s="1"/>
  <c r="BD624" s="1"/>
  <c r="BD625" s="1"/>
  <c r="BD626" s="1"/>
  <c r="BD627" s="1"/>
  <c r="BD628" s="1"/>
  <c r="BD629" s="1"/>
  <c r="BD630" s="1"/>
  <c r="BD631" s="1"/>
  <c r="BD632" s="1"/>
  <c r="BD633" s="1"/>
  <c r="BD634" s="1"/>
  <c r="BD635" s="1"/>
  <c r="BD636" s="1"/>
  <c r="BD637" s="1"/>
  <c r="BC614"/>
  <c r="BC615" s="1"/>
  <c r="BC616" s="1"/>
  <c r="BC617" s="1"/>
  <c r="BC618" s="1"/>
  <c r="BC619" s="1"/>
  <c r="BC620" s="1"/>
  <c r="BC621" s="1"/>
  <c r="BC622" s="1"/>
  <c r="BC623" s="1"/>
  <c r="BC624" s="1"/>
  <c r="BC625" s="1"/>
  <c r="BC626" s="1"/>
  <c r="BC627" s="1"/>
  <c r="BC628" s="1"/>
  <c r="BC629" s="1"/>
  <c r="BC630" s="1"/>
  <c r="BC631" s="1"/>
  <c r="BC632" s="1"/>
  <c r="BC633" s="1"/>
  <c r="BC634" s="1"/>
  <c r="BC635" s="1"/>
  <c r="BC636" s="1"/>
  <c r="BC637" s="1"/>
  <c r="BB614"/>
  <c r="BB615" s="1"/>
  <c r="BB616" s="1"/>
  <c r="BB617" s="1"/>
  <c r="BB618" s="1"/>
  <c r="BB619" s="1"/>
  <c r="BB620" s="1"/>
  <c r="BB621" s="1"/>
  <c r="BB622" s="1"/>
  <c r="BB623" s="1"/>
  <c r="BB624" s="1"/>
  <c r="BB625" s="1"/>
  <c r="BB626" s="1"/>
  <c r="BB627" s="1"/>
  <c r="BB628" s="1"/>
  <c r="BB629" s="1"/>
  <c r="BB630" s="1"/>
  <c r="BB631" s="1"/>
  <c r="BB632" s="1"/>
  <c r="BB633" s="1"/>
  <c r="BB634" s="1"/>
  <c r="BB635" s="1"/>
  <c r="BB636" s="1"/>
  <c r="BB637" s="1"/>
  <c r="BA614"/>
  <c r="BA615" s="1"/>
  <c r="BA616" s="1"/>
  <c r="BA617" s="1"/>
  <c r="BA618" s="1"/>
  <c r="BA619" s="1"/>
  <c r="BA620" s="1"/>
  <c r="BA621" s="1"/>
  <c r="BA622" s="1"/>
  <c r="BA623" s="1"/>
  <c r="BA624" s="1"/>
  <c r="BA625" s="1"/>
  <c r="BA626" s="1"/>
  <c r="BA627" s="1"/>
  <c r="BA628" s="1"/>
  <c r="BA629" s="1"/>
  <c r="BA630" s="1"/>
  <c r="BA631" s="1"/>
  <c r="BA632" s="1"/>
  <c r="BA633" s="1"/>
  <c r="BA634" s="1"/>
  <c r="BA635" s="1"/>
  <c r="BA636" s="1"/>
  <c r="BA637" s="1"/>
  <c r="AZ614"/>
  <c r="AZ615" s="1"/>
  <c r="AZ616" s="1"/>
  <c r="AZ617" s="1"/>
  <c r="AZ618" s="1"/>
  <c r="AZ619" s="1"/>
  <c r="AZ620" s="1"/>
  <c r="AZ621" s="1"/>
  <c r="AZ622" s="1"/>
  <c r="AZ623" s="1"/>
  <c r="AZ624" s="1"/>
  <c r="AZ625" s="1"/>
  <c r="AZ626" s="1"/>
  <c r="AZ627" s="1"/>
  <c r="AZ628" s="1"/>
  <c r="AZ629" s="1"/>
  <c r="AZ630" s="1"/>
  <c r="AZ631" s="1"/>
  <c r="AZ632" s="1"/>
  <c r="AZ633" s="1"/>
  <c r="AZ634" s="1"/>
  <c r="AZ635" s="1"/>
  <c r="AZ636" s="1"/>
  <c r="AZ637" s="1"/>
  <c r="AY614"/>
  <c r="AY615" s="1"/>
  <c r="AY616" s="1"/>
  <c r="AY617" s="1"/>
  <c r="AY618" s="1"/>
  <c r="AY619" s="1"/>
  <c r="AY620" s="1"/>
  <c r="AY621" s="1"/>
  <c r="AY622" s="1"/>
  <c r="AY623" s="1"/>
  <c r="AY624" s="1"/>
  <c r="AY625" s="1"/>
  <c r="AY626" s="1"/>
  <c r="AY627" s="1"/>
  <c r="AY628" s="1"/>
  <c r="AY629" s="1"/>
  <c r="AY630" s="1"/>
  <c r="AY631" s="1"/>
  <c r="AY632" s="1"/>
  <c r="AY633" s="1"/>
  <c r="AY634" s="1"/>
  <c r="AY635" s="1"/>
  <c r="AY636" s="1"/>
  <c r="AY637" s="1"/>
  <c r="AW614"/>
  <c r="AU614"/>
  <c r="AS614"/>
  <c r="AQ614"/>
  <c r="AL614"/>
  <c r="AI614"/>
  <c r="AF614"/>
  <c r="AC614"/>
  <c r="Z614"/>
  <c r="W614"/>
  <c r="BN613"/>
  <c r="BM613"/>
  <c r="BL613"/>
  <c r="BK613"/>
  <c r="BJ613"/>
  <c r="BI613"/>
  <c r="BH613"/>
  <c r="BG613"/>
  <c r="BF613"/>
  <c r="BE613"/>
  <c r="BD613"/>
  <c r="BC613"/>
  <c r="BB613"/>
  <c r="BA613"/>
  <c r="AZ613"/>
  <c r="AY613"/>
  <c r="AW613"/>
  <c r="AU613"/>
  <c r="AS613"/>
  <c r="AQ613"/>
  <c r="AL613"/>
  <c r="AI613"/>
  <c r="AF613"/>
  <c r="AC613"/>
  <c r="Z613"/>
  <c r="W613"/>
  <c r="AW612"/>
  <c r="AU612"/>
  <c r="AS612"/>
  <c r="AQ612"/>
  <c r="AL612"/>
  <c r="AI612"/>
  <c r="AF612"/>
  <c r="AC612"/>
  <c r="Z612"/>
  <c r="W612"/>
  <c r="AW611"/>
  <c r="AU611"/>
  <c r="AS611"/>
  <c r="AQ611"/>
  <c r="AL611"/>
  <c r="AI611"/>
  <c r="AF611"/>
  <c r="AC611"/>
  <c r="Z611"/>
  <c r="W611"/>
  <c r="AI608"/>
  <c r="AF608"/>
  <c r="AC608"/>
  <c r="Z608"/>
  <c r="W608"/>
  <c r="AI607"/>
  <c r="AF607"/>
  <c r="AC607"/>
  <c r="Z607"/>
  <c r="W607"/>
  <c r="AI606"/>
  <c r="AF606"/>
  <c r="AC606"/>
  <c r="Z606"/>
  <c r="W606"/>
  <c r="AI605"/>
  <c r="AF605"/>
  <c r="AC605"/>
  <c r="Z605"/>
  <c r="W605"/>
  <c r="AI604"/>
  <c r="AF604"/>
  <c r="AC604"/>
  <c r="Z604"/>
  <c r="W604"/>
  <c r="AI603"/>
  <c r="AF603"/>
  <c r="AC603"/>
  <c r="Z603"/>
  <c r="W603"/>
  <c r="AI602"/>
  <c r="AF602"/>
  <c r="AC602"/>
  <c r="Z602"/>
  <c r="W602"/>
  <c r="AI601"/>
  <c r="AF601"/>
  <c r="AC601"/>
  <c r="Z601"/>
  <c r="W601"/>
  <c r="AI600"/>
  <c r="AF600"/>
  <c r="AC600"/>
  <c r="Z600"/>
  <c r="W600"/>
  <c r="AI599"/>
  <c r="AF599"/>
  <c r="AC599"/>
  <c r="Z599"/>
  <c r="W599"/>
  <c r="AI598"/>
  <c r="AF598"/>
  <c r="AC598"/>
  <c r="Z598"/>
  <c r="W598"/>
  <c r="AI597"/>
  <c r="AF597"/>
  <c r="AC597"/>
  <c r="Z597"/>
  <c r="W597"/>
  <c r="CC596"/>
  <c r="CB596"/>
  <c r="BY596"/>
  <c r="BV596"/>
  <c r="BS596"/>
  <c r="BP596"/>
  <c r="CC595"/>
  <c r="CB595"/>
  <c r="BY595"/>
  <c r="BV595"/>
  <c r="BS595"/>
  <c r="BP595"/>
  <c r="CC594"/>
  <c r="CB594"/>
  <c r="BY594"/>
  <c r="BV594"/>
  <c r="BS594"/>
  <c r="BP594"/>
  <c r="AW594"/>
  <c r="AU594"/>
  <c r="AS594"/>
  <c r="AQ594"/>
  <c r="AL594"/>
  <c r="AI594"/>
  <c r="AF594"/>
  <c r="AC594"/>
  <c r="Z594"/>
  <c r="W594"/>
  <c r="CC593"/>
  <c r="CB593"/>
  <c r="BY593"/>
  <c r="BV593"/>
  <c r="BS593"/>
  <c r="BP593"/>
  <c r="AW593"/>
  <c r="AU593"/>
  <c r="AS593"/>
  <c r="AQ593"/>
  <c r="AL593"/>
  <c r="AI593"/>
  <c r="AF593"/>
  <c r="AC593"/>
  <c r="Z593"/>
  <c r="W593"/>
  <c r="CC592"/>
  <c r="CB592"/>
  <c r="BY592"/>
  <c r="BV592"/>
  <c r="BS592"/>
  <c r="BP592"/>
  <c r="AW592"/>
  <c r="AU592"/>
  <c r="AS592"/>
  <c r="AQ592"/>
  <c r="AL592"/>
  <c r="AI592"/>
  <c r="AF592"/>
  <c r="AC592"/>
  <c r="Z592"/>
  <c r="W592"/>
  <c r="CC591"/>
  <c r="CB591"/>
  <c r="BY591"/>
  <c r="BV591"/>
  <c r="BS591"/>
  <c r="BP591"/>
  <c r="AW591"/>
  <c r="AU591"/>
  <c r="AS591"/>
  <c r="AQ591"/>
  <c r="AL591"/>
  <c r="AI591"/>
  <c r="AF591"/>
  <c r="AC591"/>
  <c r="Z591"/>
  <c r="W591"/>
  <c r="CC590"/>
  <c r="CB590"/>
  <c r="BY590"/>
  <c r="BV590"/>
  <c r="BS590"/>
  <c r="BP590"/>
  <c r="AW590"/>
  <c r="AU590"/>
  <c r="AS590"/>
  <c r="AQ590"/>
  <c r="AL590"/>
  <c r="AI590"/>
  <c r="AF590"/>
  <c r="AC590"/>
  <c r="Z590"/>
  <c r="W590"/>
  <c r="CC589"/>
  <c r="CB589"/>
  <c r="BY589"/>
  <c r="BV589"/>
  <c r="BS589"/>
  <c r="BP589"/>
  <c r="AW589"/>
  <c r="AU589"/>
  <c r="AS589"/>
  <c r="AQ589"/>
  <c r="AL589"/>
  <c r="AI589"/>
  <c r="AF589"/>
  <c r="AC589"/>
  <c r="Z589"/>
  <c r="W589"/>
  <c r="CC588"/>
  <c r="CB588"/>
  <c r="BY588"/>
  <c r="BV588"/>
  <c r="BS588"/>
  <c r="BP588"/>
  <c r="AW588"/>
  <c r="AU588"/>
  <c r="AS588"/>
  <c r="AQ588"/>
  <c r="AL588"/>
  <c r="AI588"/>
  <c r="AF588"/>
  <c r="AC588"/>
  <c r="Z588"/>
  <c r="W588"/>
  <c r="CC587"/>
  <c r="CB587"/>
  <c r="BY587"/>
  <c r="BV587"/>
  <c r="BS587"/>
  <c r="BP587"/>
  <c r="AW587"/>
  <c r="AU587"/>
  <c r="AS587"/>
  <c r="AQ587"/>
  <c r="AL587"/>
  <c r="AI587"/>
  <c r="AF587"/>
  <c r="AC587"/>
  <c r="Z587"/>
  <c r="W587"/>
  <c r="CC586"/>
  <c r="CB586"/>
  <c r="BY586"/>
  <c r="BV586"/>
  <c r="BS586"/>
  <c r="BP586"/>
  <c r="BN586"/>
  <c r="BN587" s="1"/>
  <c r="BN588" s="1"/>
  <c r="BN589" s="1"/>
  <c r="BN590" s="1"/>
  <c r="BN591" s="1"/>
  <c r="BN592" s="1"/>
  <c r="BN593" s="1"/>
  <c r="BN594" s="1"/>
  <c r="BN595" s="1"/>
  <c r="BN596" s="1"/>
  <c r="BN597" s="1"/>
  <c r="BN598" s="1"/>
  <c r="BN599" s="1"/>
  <c r="BN600" s="1"/>
  <c r="BN601" s="1"/>
  <c r="BN602" s="1"/>
  <c r="BN603" s="1"/>
  <c r="BN604" s="1"/>
  <c r="BN605" s="1"/>
  <c r="BN606" s="1"/>
  <c r="BM586"/>
  <c r="BM587" s="1"/>
  <c r="BM588" s="1"/>
  <c r="BM589" s="1"/>
  <c r="BM590" s="1"/>
  <c r="BM591" s="1"/>
  <c r="BM592" s="1"/>
  <c r="BM593" s="1"/>
  <c r="BM594" s="1"/>
  <c r="BL586"/>
  <c r="BL587" s="1"/>
  <c r="BL588" s="1"/>
  <c r="BL589" s="1"/>
  <c r="BL590" s="1"/>
  <c r="BL591" s="1"/>
  <c r="BL592" s="1"/>
  <c r="BL593" s="1"/>
  <c r="BL594" s="1"/>
  <c r="BL595" s="1"/>
  <c r="BL596" s="1"/>
  <c r="BL597" s="1"/>
  <c r="BL598" s="1"/>
  <c r="BL599" s="1"/>
  <c r="BL600" s="1"/>
  <c r="BL601" s="1"/>
  <c r="BL602" s="1"/>
  <c r="BL603" s="1"/>
  <c r="BL604" s="1"/>
  <c r="BL605" s="1"/>
  <c r="BL606" s="1"/>
  <c r="BK586"/>
  <c r="BK587" s="1"/>
  <c r="BK588" s="1"/>
  <c r="BK589" s="1"/>
  <c r="BK590" s="1"/>
  <c r="BK591" s="1"/>
  <c r="BK592" s="1"/>
  <c r="BK593" s="1"/>
  <c r="BK594" s="1"/>
  <c r="BK595" s="1"/>
  <c r="BK596" s="1"/>
  <c r="BK597" s="1"/>
  <c r="BK598" s="1"/>
  <c r="BK599" s="1"/>
  <c r="BK600" s="1"/>
  <c r="BK601" s="1"/>
  <c r="BK602" s="1"/>
  <c r="BK603" s="1"/>
  <c r="BK604" s="1"/>
  <c r="BK605" s="1"/>
  <c r="BK606" s="1"/>
  <c r="BJ586"/>
  <c r="BJ587" s="1"/>
  <c r="BJ588" s="1"/>
  <c r="BJ589" s="1"/>
  <c r="BJ590" s="1"/>
  <c r="BJ591" s="1"/>
  <c r="BJ592" s="1"/>
  <c r="BJ593" s="1"/>
  <c r="BJ594" s="1"/>
  <c r="BJ595" s="1"/>
  <c r="BJ596" s="1"/>
  <c r="BJ597" s="1"/>
  <c r="BJ598" s="1"/>
  <c r="BJ599" s="1"/>
  <c r="BJ600" s="1"/>
  <c r="BJ601" s="1"/>
  <c r="BJ602" s="1"/>
  <c r="BJ603" s="1"/>
  <c r="BJ604" s="1"/>
  <c r="BJ605" s="1"/>
  <c r="BJ606" s="1"/>
  <c r="BI586"/>
  <c r="BI587" s="1"/>
  <c r="BI588" s="1"/>
  <c r="BI589" s="1"/>
  <c r="BI590" s="1"/>
  <c r="BI591" s="1"/>
  <c r="BI592" s="1"/>
  <c r="BI593" s="1"/>
  <c r="BI594" s="1"/>
  <c r="BI595" s="1"/>
  <c r="BI596" s="1"/>
  <c r="BI597" s="1"/>
  <c r="BI598" s="1"/>
  <c r="BI599" s="1"/>
  <c r="BI600" s="1"/>
  <c r="BI601" s="1"/>
  <c r="BI602" s="1"/>
  <c r="BI603" s="1"/>
  <c r="BI604" s="1"/>
  <c r="BI605" s="1"/>
  <c r="BI606" s="1"/>
  <c r="BH586"/>
  <c r="BH587" s="1"/>
  <c r="BH588" s="1"/>
  <c r="BH589" s="1"/>
  <c r="BH590" s="1"/>
  <c r="BH591" s="1"/>
  <c r="BH592" s="1"/>
  <c r="BH593" s="1"/>
  <c r="BH594" s="1"/>
  <c r="BH595" s="1"/>
  <c r="BH596" s="1"/>
  <c r="BH597" s="1"/>
  <c r="BH598" s="1"/>
  <c r="BH599" s="1"/>
  <c r="BH600" s="1"/>
  <c r="BH601" s="1"/>
  <c r="BH602" s="1"/>
  <c r="BH603" s="1"/>
  <c r="BH604" s="1"/>
  <c r="BH605" s="1"/>
  <c r="BH606" s="1"/>
  <c r="BG586"/>
  <c r="BG587" s="1"/>
  <c r="BG588" s="1"/>
  <c r="BG589" s="1"/>
  <c r="BG590" s="1"/>
  <c r="BG591" s="1"/>
  <c r="BG592" s="1"/>
  <c r="BG593" s="1"/>
  <c r="BG594" s="1"/>
  <c r="BG595" s="1"/>
  <c r="BG596" s="1"/>
  <c r="BG597" s="1"/>
  <c r="BG598" s="1"/>
  <c r="BG599" s="1"/>
  <c r="BG600" s="1"/>
  <c r="BG601" s="1"/>
  <c r="BG602" s="1"/>
  <c r="BG603" s="1"/>
  <c r="BG604" s="1"/>
  <c r="BG605" s="1"/>
  <c r="BG606" s="1"/>
  <c r="BF586"/>
  <c r="BF587" s="1"/>
  <c r="BF588" s="1"/>
  <c r="BF589" s="1"/>
  <c r="BF590" s="1"/>
  <c r="BF591" s="1"/>
  <c r="BF592" s="1"/>
  <c r="BF593" s="1"/>
  <c r="BF594" s="1"/>
  <c r="BF595" s="1"/>
  <c r="BF596" s="1"/>
  <c r="BF597" s="1"/>
  <c r="BF598" s="1"/>
  <c r="BF599" s="1"/>
  <c r="BF600" s="1"/>
  <c r="BF601" s="1"/>
  <c r="BF602" s="1"/>
  <c r="BF603" s="1"/>
  <c r="BF604" s="1"/>
  <c r="BF605" s="1"/>
  <c r="BF606" s="1"/>
  <c r="BE586"/>
  <c r="BE587"/>
  <c r="BE588" s="1"/>
  <c r="BE589" s="1"/>
  <c r="BE590" s="1"/>
  <c r="BE591" s="1"/>
  <c r="BE592" s="1"/>
  <c r="BE593" s="1"/>
  <c r="BE594" s="1"/>
  <c r="BE595" s="1"/>
  <c r="BE596" s="1"/>
  <c r="BE597" s="1"/>
  <c r="BE598" s="1"/>
  <c r="BE599" s="1"/>
  <c r="BE600" s="1"/>
  <c r="BE601" s="1"/>
  <c r="BE602" s="1"/>
  <c r="BE603" s="1"/>
  <c r="BE604" s="1"/>
  <c r="BE605" s="1"/>
  <c r="BE606" s="1"/>
  <c r="BD586"/>
  <c r="BD587" s="1"/>
  <c r="BD588" s="1"/>
  <c r="BD589" s="1"/>
  <c r="BD590" s="1"/>
  <c r="BD591" s="1"/>
  <c r="BD592" s="1"/>
  <c r="BD593" s="1"/>
  <c r="BD594" s="1"/>
  <c r="BD595" s="1"/>
  <c r="BD596" s="1"/>
  <c r="BD597" s="1"/>
  <c r="BD598" s="1"/>
  <c r="BD599" s="1"/>
  <c r="BD600" s="1"/>
  <c r="BD601" s="1"/>
  <c r="BD602" s="1"/>
  <c r="BD603" s="1"/>
  <c r="BD604" s="1"/>
  <c r="BD605" s="1"/>
  <c r="BD606" s="1"/>
  <c r="BC586"/>
  <c r="BC587" s="1"/>
  <c r="BC588" s="1"/>
  <c r="BC589" s="1"/>
  <c r="BC590" s="1"/>
  <c r="BC591" s="1"/>
  <c r="BC592" s="1"/>
  <c r="BC593" s="1"/>
  <c r="BC594" s="1"/>
  <c r="BC595" s="1"/>
  <c r="BC596" s="1"/>
  <c r="BC597" s="1"/>
  <c r="BC598" s="1"/>
  <c r="BC599" s="1"/>
  <c r="BC600" s="1"/>
  <c r="BC601" s="1"/>
  <c r="BC602" s="1"/>
  <c r="BC603" s="1"/>
  <c r="BC604" s="1"/>
  <c r="BC605" s="1"/>
  <c r="BC606" s="1"/>
  <c r="BB586"/>
  <c r="BB587" s="1"/>
  <c r="BB588" s="1"/>
  <c r="BB589" s="1"/>
  <c r="BB590" s="1"/>
  <c r="BB591" s="1"/>
  <c r="BB592" s="1"/>
  <c r="BB593" s="1"/>
  <c r="BB594" s="1"/>
  <c r="BB595" s="1"/>
  <c r="BB596" s="1"/>
  <c r="BB597" s="1"/>
  <c r="BB598" s="1"/>
  <c r="BB599" s="1"/>
  <c r="BB600" s="1"/>
  <c r="BB601" s="1"/>
  <c r="BB602" s="1"/>
  <c r="BB603" s="1"/>
  <c r="BB604" s="1"/>
  <c r="BB605" s="1"/>
  <c r="BB606" s="1"/>
  <c r="BA586"/>
  <c r="BA587" s="1"/>
  <c r="BA588" s="1"/>
  <c r="BA589" s="1"/>
  <c r="BA590" s="1"/>
  <c r="BA591" s="1"/>
  <c r="BA592" s="1"/>
  <c r="BA593" s="1"/>
  <c r="BA594" s="1"/>
  <c r="BA595" s="1"/>
  <c r="BA596" s="1"/>
  <c r="BA597" s="1"/>
  <c r="BA598" s="1"/>
  <c r="BA599" s="1"/>
  <c r="BA600" s="1"/>
  <c r="BA601" s="1"/>
  <c r="BA602" s="1"/>
  <c r="BA603" s="1"/>
  <c r="BA604" s="1"/>
  <c r="BA605" s="1"/>
  <c r="BA606" s="1"/>
  <c r="AZ586"/>
  <c r="AZ587" s="1"/>
  <c r="AZ588" s="1"/>
  <c r="AZ589" s="1"/>
  <c r="AZ590" s="1"/>
  <c r="AZ591" s="1"/>
  <c r="AZ592" s="1"/>
  <c r="AZ593" s="1"/>
  <c r="AZ594" s="1"/>
  <c r="AZ595" s="1"/>
  <c r="AZ596" s="1"/>
  <c r="AZ597" s="1"/>
  <c r="AZ598" s="1"/>
  <c r="AZ599" s="1"/>
  <c r="AZ600" s="1"/>
  <c r="AZ601" s="1"/>
  <c r="AZ602" s="1"/>
  <c r="AZ603" s="1"/>
  <c r="AZ604" s="1"/>
  <c r="AZ605" s="1"/>
  <c r="AZ606" s="1"/>
  <c r="AY586"/>
  <c r="AY587" s="1"/>
  <c r="AY588" s="1"/>
  <c r="AY589" s="1"/>
  <c r="AY590" s="1"/>
  <c r="AY591" s="1"/>
  <c r="AY592" s="1"/>
  <c r="AY593" s="1"/>
  <c r="AY594" s="1"/>
  <c r="AY595" s="1"/>
  <c r="AY596" s="1"/>
  <c r="AY597" s="1"/>
  <c r="AY598" s="1"/>
  <c r="AY599" s="1"/>
  <c r="AY600" s="1"/>
  <c r="AY601" s="1"/>
  <c r="AY602" s="1"/>
  <c r="AY603" s="1"/>
  <c r="AY604" s="1"/>
  <c r="AY605" s="1"/>
  <c r="AY606" s="1"/>
  <c r="AW586"/>
  <c r="AU586"/>
  <c r="AS586"/>
  <c r="AQ586"/>
  <c r="AL586"/>
  <c r="AI586"/>
  <c r="AF586"/>
  <c r="AC586"/>
  <c r="Z586"/>
  <c r="W586"/>
  <c r="BN585"/>
  <c r="BM585"/>
  <c r="BL585"/>
  <c r="BK585"/>
  <c r="BJ585"/>
  <c r="BI585"/>
  <c r="BH585"/>
  <c r="BG585"/>
  <c r="BF585"/>
  <c r="BE585"/>
  <c r="BD585"/>
  <c r="BC585"/>
  <c r="BB585"/>
  <c r="BA585"/>
  <c r="AZ585"/>
  <c r="AY585"/>
  <c r="AW585"/>
  <c r="AU585"/>
  <c r="AS585"/>
  <c r="AQ585"/>
  <c r="AL585"/>
  <c r="AI585"/>
  <c r="AF585"/>
  <c r="AC585"/>
  <c r="Z585"/>
  <c r="W585"/>
  <c r="AW584"/>
  <c r="AU584"/>
  <c r="AS584"/>
  <c r="AQ584"/>
  <c r="AL584"/>
  <c r="AI584"/>
  <c r="AF584"/>
  <c r="AC584"/>
  <c r="Z584"/>
  <c r="W584"/>
  <c r="AW583"/>
  <c r="AU583"/>
  <c r="AS583"/>
  <c r="AQ583"/>
  <c r="AL583"/>
  <c r="AI583"/>
  <c r="AF583"/>
  <c r="AC583"/>
  <c r="Z583"/>
  <c r="W583"/>
  <c r="AI580"/>
  <c r="AF580"/>
  <c r="AC580"/>
  <c r="Z580"/>
  <c r="W580"/>
  <c r="AI579"/>
  <c r="AF579"/>
  <c r="AC579"/>
  <c r="Z579"/>
  <c r="W579"/>
  <c r="AI578"/>
  <c r="AF578"/>
  <c r="AC578"/>
  <c r="Z578"/>
  <c r="W578"/>
  <c r="AI577"/>
  <c r="AF577"/>
  <c r="AC577"/>
  <c r="Z577"/>
  <c r="W577"/>
  <c r="AI576"/>
  <c r="AF576"/>
  <c r="AC576"/>
  <c r="Z576"/>
  <c r="W576"/>
  <c r="AI575"/>
  <c r="AF575"/>
  <c r="AC575"/>
  <c r="Z575"/>
  <c r="W575"/>
  <c r="AI574"/>
  <c r="AF574"/>
  <c r="AC574"/>
  <c r="Z574"/>
  <c r="W574"/>
  <c r="AI573"/>
  <c r="AF573"/>
  <c r="AC573"/>
  <c r="Z573"/>
  <c r="W573"/>
  <c r="AI572"/>
  <c r="AF572"/>
  <c r="AC572"/>
  <c r="Z572"/>
  <c r="W572"/>
  <c r="AI571"/>
  <c r="AF571"/>
  <c r="AC571"/>
  <c r="Z571"/>
  <c r="W571"/>
  <c r="AI570"/>
  <c r="AF570"/>
  <c r="AC570"/>
  <c r="Z570"/>
  <c r="W570"/>
  <c r="AI569"/>
  <c r="AF569"/>
  <c r="AC569"/>
  <c r="Z569"/>
  <c r="W569"/>
  <c r="CC567"/>
  <c r="CB567"/>
  <c r="BY567"/>
  <c r="BV567"/>
  <c r="BS567"/>
  <c r="BP567"/>
  <c r="CC566"/>
  <c r="CB566"/>
  <c r="BY566"/>
  <c r="BV566"/>
  <c r="BS566"/>
  <c r="BP566"/>
  <c r="AU566"/>
  <c r="AS566"/>
  <c r="AQ566"/>
  <c r="AO566"/>
  <c r="AI566"/>
  <c r="AF566"/>
  <c r="AC566"/>
  <c r="Z566"/>
  <c r="W566"/>
  <c r="CC565"/>
  <c r="CB565"/>
  <c r="BY565"/>
  <c r="BV565"/>
  <c r="BS565"/>
  <c r="BP565"/>
  <c r="AU565"/>
  <c r="AS565"/>
  <c r="AQ565"/>
  <c r="AO565"/>
  <c r="AI565"/>
  <c r="AF565"/>
  <c r="AC565"/>
  <c r="Z565"/>
  <c r="W565"/>
  <c r="CC564"/>
  <c r="CB564"/>
  <c r="BY564"/>
  <c r="BV564"/>
  <c r="BS564"/>
  <c r="BP564"/>
  <c r="AU564"/>
  <c r="AS564"/>
  <c r="AQ564"/>
  <c r="AO564"/>
  <c r="AI564"/>
  <c r="AF564"/>
  <c r="AC564"/>
  <c r="Z564"/>
  <c r="W564"/>
  <c r="CC563"/>
  <c r="CB563"/>
  <c r="BY563"/>
  <c r="BV563"/>
  <c r="BS563"/>
  <c r="BP563"/>
  <c r="AU563"/>
  <c r="AS563"/>
  <c r="AQ563"/>
  <c r="AO563"/>
  <c r="AI563"/>
  <c r="AF563"/>
  <c r="AC563"/>
  <c r="Z563"/>
  <c r="W563"/>
  <c r="CC562"/>
  <c r="CB562"/>
  <c r="BY562"/>
  <c r="BV562"/>
  <c r="BS562"/>
  <c r="BP562"/>
  <c r="AU562"/>
  <c r="AS562"/>
  <c r="AQ562"/>
  <c r="AO562"/>
  <c r="AI562"/>
  <c r="AF562"/>
  <c r="AC562"/>
  <c r="Z562"/>
  <c r="W562"/>
  <c r="CC561"/>
  <c r="CB561"/>
  <c r="BY561"/>
  <c r="BV561"/>
  <c r="BS561"/>
  <c r="BP561"/>
  <c r="AU561"/>
  <c r="AS561"/>
  <c r="AQ561"/>
  <c r="AO561"/>
  <c r="AI561"/>
  <c r="AF561"/>
  <c r="AC561"/>
  <c r="Z561"/>
  <c r="W561"/>
  <c r="CC560"/>
  <c r="CB560"/>
  <c r="BY560"/>
  <c r="BV560"/>
  <c r="BS560"/>
  <c r="BP560"/>
  <c r="AU560"/>
  <c r="AS560"/>
  <c r="AQ560"/>
  <c r="AO560"/>
  <c r="AI560"/>
  <c r="AF560"/>
  <c r="AC560"/>
  <c r="Z560"/>
  <c r="W560"/>
  <c r="CC559"/>
  <c r="CB559"/>
  <c r="BY559"/>
  <c r="BV559"/>
  <c r="BS559"/>
  <c r="BP559"/>
  <c r="AU559"/>
  <c r="AS559"/>
  <c r="AQ559"/>
  <c r="AO559"/>
  <c r="AI559"/>
  <c r="AF559"/>
  <c r="AC559"/>
  <c r="Z559"/>
  <c r="W559"/>
  <c r="CC558"/>
  <c r="CB558"/>
  <c r="BY558"/>
  <c r="BV558"/>
  <c r="BS558"/>
  <c r="BP558"/>
  <c r="BN558"/>
  <c r="BN559" s="1"/>
  <c r="BN560" s="1"/>
  <c r="BN561" s="1"/>
  <c r="BN562" s="1"/>
  <c r="BN563" s="1"/>
  <c r="BN564" s="1"/>
  <c r="BN565" s="1"/>
  <c r="BN566" s="1"/>
  <c r="BN567" s="1"/>
  <c r="BN568" s="1"/>
  <c r="BN569" s="1"/>
  <c r="BN570" s="1"/>
  <c r="BN571" s="1"/>
  <c r="BN572" s="1"/>
  <c r="BN573" s="1"/>
  <c r="BN574" s="1"/>
  <c r="BN575" s="1"/>
  <c r="BM558"/>
  <c r="BM559" s="1"/>
  <c r="BM560" s="1"/>
  <c r="BM561" s="1"/>
  <c r="BM562" s="1"/>
  <c r="BM563" s="1"/>
  <c r="BM564" s="1"/>
  <c r="BM565" s="1"/>
  <c r="BM566" s="1"/>
  <c r="BM567" s="1"/>
  <c r="BM568" s="1"/>
  <c r="BM569" s="1"/>
  <c r="BM570" s="1"/>
  <c r="BM571" s="1"/>
  <c r="BM572" s="1"/>
  <c r="BM573" s="1"/>
  <c r="BM574" s="1"/>
  <c r="BM575" s="1"/>
  <c r="BL558"/>
  <c r="BL559" s="1"/>
  <c r="BL560" s="1"/>
  <c r="BL561" s="1"/>
  <c r="BL562" s="1"/>
  <c r="BL563" s="1"/>
  <c r="BL564" s="1"/>
  <c r="BL565" s="1"/>
  <c r="BL566" s="1"/>
  <c r="BL567" s="1"/>
  <c r="BL568" s="1"/>
  <c r="BL569" s="1"/>
  <c r="BL570" s="1"/>
  <c r="BL571" s="1"/>
  <c r="BL572" s="1"/>
  <c r="BL573" s="1"/>
  <c r="BL574" s="1"/>
  <c r="BL575" s="1"/>
  <c r="BK558"/>
  <c r="BK559" s="1"/>
  <c r="BK560" s="1"/>
  <c r="BK561" s="1"/>
  <c r="BK562" s="1"/>
  <c r="BK563" s="1"/>
  <c r="BK564" s="1"/>
  <c r="BK565" s="1"/>
  <c r="BK566" s="1"/>
  <c r="BK567" s="1"/>
  <c r="BK568" s="1"/>
  <c r="BK569" s="1"/>
  <c r="BK570" s="1"/>
  <c r="BK571" s="1"/>
  <c r="BK572" s="1"/>
  <c r="BK573" s="1"/>
  <c r="BK574" s="1"/>
  <c r="BK575" s="1"/>
  <c r="BJ558"/>
  <c r="BJ559" s="1"/>
  <c r="BJ560" s="1"/>
  <c r="BJ561" s="1"/>
  <c r="BJ562" s="1"/>
  <c r="BJ563" s="1"/>
  <c r="BJ564" s="1"/>
  <c r="BJ565" s="1"/>
  <c r="BJ566" s="1"/>
  <c r="BJ567" s="1"/>
  <c r="BJ568" s="1"/>
  <c r="BJ569" s="1"/>
  <c r="BJ570" s="1"/>
  <c r="BJ571" s="1"/>
  <c r="BJ572" s="1"/>
  <c r="BJ573" s="1"/>
  <c r="BJ574" s="1"/>
  <c r="BJ575" s="1"/>
  <c r="BI558"/>
  <c r="BI559" s="1"/>
  <c r="BI560" s="1"/>
  <c r="BI561" s="1"/>
  <c r="BI562" s="1"/>
  <c r="BI563" s="1"/>
  <c r="BI564" s="1"/>
  <c r="BI565" s="1"/>
  <c r="BI566" s="1"/>
  <c r="BI567" s="1"/>
  <c r="BI568" s="1"/>
  <c r="BI569" s="1"/>
  <c r="BI570" s="1"/>
  <c r="BI571" s="1"/>
  <c r="BI572" s="1"/>
  <c r="BI573" s="1"/>
  <c r="BI574" s="1"/>
  <c r="BI575" s="1"/>
  <c r="BH558"/>
  <c r="BH559" s="1"/>
  <c r="BH560" s="1"/>
  <c r="BH561" s="1"/>
  <c r="BH562" s="1"/>
  <c r="BH563" s="1"/>
  <c r="BH564" s="1"/>
  <c r="BH565" s="1"/>
  <c r="BH566" s="1"/>
  <c r="BH567" s="1"/>
  <c r="BH568" s="1"/>
  <c r="BH569" s="1"/>
  <c r="BH570" s="1"/>
  <c r="BH571" s="1"/>
  <c r="BH572" s="1"/>
  <c r="BH573" s="1"/>
  <c r="BH574" s="1"/>
  <c r="BH575" s="1"/>
  <c r="BG558"/>
  <c r="BG559" s="1"/>
  <c r="BG560" s="1"/>
  <c r="BG561" s="1"/>
  <c r="BG562" s="1"/>
  <c r="BG563" s="1"/>
  <c r="BG564" s="1"/>
  <c r="BG565" s="1"/>
  <c r="BG566" s="1"/>
  <c r="BG567" s="1"/>
  <c r="BG568" s="1"/>
  <c r="BG569" s="1"/>
  <c r="BG570" s="1"/>
  <c r="BG571" s="1"/>
  <c r="BG572" s="1"/>
  <c r="BG573" s="1"/>
  <c r="BG574" s="1"/>
  <c r="BG575" s="1"/>
  <c r="BF558"/>
  <c r="BF559" s="1"/>
  <c r="BF560" s="1"/>
  <c r="BF561" s="1"/>
  <c r="BF562" s="1"/>
  <c r="BF563" s="1"/>
  <c r="BF564" s="1"/>
  <c r="BF565" s="1"/>
  <c r="BF566" s="1"/>
  <c r="BF567" s="1"/>
  <c r="BF568" s="1"/>
  <c r="BF569" s="1"/>
  <c r="BF570" s="1"/>
  <c r="BF571" s="1"/>
  <c r="BF572" s="1"/>
  <c r="BF573" s="1"/>
  <c r="BF574" s="1"/>
  <c r="BF575" s="1"/>
  <c r="BE558"/>
  <c r="BE559" s="1"/>
  <c r="BE560" s="1"/>
  <c r="BE561" s="1"/>
  <c r="BE562" s="1"/>
  <c r="BE563" s="1"/>
  <c r="BE564" s="1"/>
  <c r="BE565" s="1"/>
  <c r="BE566" s="1"/>
  <c r="BE567" s="1"/>
  <c r="BE568" s="1"/>
  <c r="BE569" s="1"/>
  <c r="BE570" s="1"/>
  <c r="BE571" s="1"/>
  <c r="BE572" s="1"/>
  <c r="BE573" s="1"/>
  <c r="BE574" s="1"/>
  <c r="BE575" s="1"/>
  <c r="BD558"/>
  <c r="BD559" s="1"/>
  <c r="BD560" s="1"/>
  <c r="BD561" s="1"/>
  <c r="BD562" s="1"/>
  <c r="BD563" s="1"/>
  <c r="BD564" s="1"/>
  <c r="BD565" s="1"/>
  <c r="BD566" s="1"/>
  <c r="BD567" s="1"/>
  <c r="BD568" s="1"/>
  <c r="BC558"/>
  <c r="BC559" s="1"/>
  <c r="BC560" s="1"/>
  <c r="BC561" s="1"/>
  <c r="BC562" s="1"/>
  <c r="BC563" s="1"/>
  <c r="BC564" s="1"/>
  <c r="BC565" s="1"/>
  <c r="BC566" s="1"/>
  <c r="BC567" s="1"/>
  <c r="BC568" s="1"/>
  <c r="BC569" s="1"/>
  <c r="BC570" s="1"/>
  <c r="BC571" s="1"/>
  <c r="BC572" s="1"/>
  <c r="BC573" s="1"/>
  <c r="BC574" s="1"/>
  <c r="BC575" s="1"/>
  <c r="BB558"/>
  <c r="BB559" s="1"/>
  <c r="BB560" s="1"/>
  <c r="BB561" s="1"/>
  <c r="BB562" s="1"/>
  <c r="BB563" s="1"/>
  <c r="BB564" s="1"/>
  <c r="BB565" s="1"/>
  <c r="BB566" s="1"/>
  <c r="BB567" s="1"/>
  <c r="BB568" s="1"/>
  <c r="BB569" s="1"/>
  <c r="BB570" s="1"/>
  <c r="BB571" s="1"/>
  <c r="BB572" s="1"/>
  <c r="BB573" s="1"/>
  <c r="BB574" s="1"/>
  <c r="BB575" s="1"/>
  <c r="BA558"/>
  <c r="BA559" s="1"/>
  <c r="BA560" s="1"/>
  <c r="BA561" s="1"/>
  <c r="BA562" s="1"/>
  <c r="BA563" s="1"/>
  <c r="BA564" s="1"/>
  <c r="BA565" s="1"/>
  <c r="BA566" s="1"/>
  <c r="BA567" s="1"/>
  <c r="BA568" s="1"/>
  <c r="BA569" s="1"/>
  <c r="BA570" s="1"/>
  <c r="BA571" s="1"/>
  <c r="BA572" s="1"/>
  <c r="BA573" s="1"/>
  <c r="BA574" s="1"/>
  <c r="BA575" s="1"/>
  <c r="AZ558"/>
  <c r="AZ559" s="1"/>
  <c r="AZ560" s="1"/>
  <c r="AZ561" s="1"/>
  <c r="AZ562" s="1"/>
  <c r="AZ563" s="1"/>
  <c r="AZ564" s="1"/>
  <c r="AZ565" s="1"/>
  <c r="AZ566" s="1"/>
  <c r="AZ567" s="1"/>
  <c r="AZ568" s="1"/>
  <c r="AZ569" s="1"/>
  <c r="AZ570" s="1"/>
  <c r="AZ571" s="1"/>
  <c r="AZ572" s="1"/>
  <c r="AZ573" s="1"/>
  <c r="AZ574" s="1"/>
  <c r="AZ575" s="1"/>
  <c r="AY558"/>
  <c r="AY559" s="1"/>
  <c r="AY560" s="1"/>
  <c r="AY561" s="1"/>
  <c r="AY562" s="1"/>
  <c r="AY563" s="1"/>
  <c r="AY564" s="1"/>
  <c r="AY565" s="1"/>
  <c r="AY566" s="1"/>
  <c r="AY567" s="1"/>
  <c r="AY568" s="1"/>
  <c r="AY569" s="1"/>
  <c r="AY570" s="1"/>
  <c r="AY571" s="1"/>
  <c r="AY572" s="1"/>
  <c r="AY573" s="1"/>
  <c r="AY574" s="1"/>
  <c r="AY575" s="1"/>
  <c r="AU558"/>
  <c r="AS558"/>
  <c r="AQ558"/>
  <c r="AO558"/>
  <c r="AI558"/>
  <c r="AF558"/>
  <c r="AC558"/>
  <c r="Z558"/>
  <c r="W558"/>
  <c r="BN557"/>
  <c r="BM557"/>
  <c r="BL557"/>
  <c r="BK557"/>
  <c r="BJ557"/>
  <c r="BI557"/>
  <c r="BH557"/>
  <c r="BG557"/>
  <c r="BF557"/>
  <c r="BE557"/>
  <c r="BD557"/>
  <c r="BC557"/>
  <c r="BB557"/>
  <c r="BA557"/>
  <c r="AZ557"/>
  <c r="AY557"/>
  <c r="AU557"/>
  <c r="AS557"/>
  <c r="AQ557"/>
  <c r="AO557"/>
  <c r="AI557"/>
  <c r="AF557"/>
  <c r="AC557"/>
  <c r="Z557"/>
  <c r="W557"/>
  <c r="AU556"/>
  <c r="AS556"/>
  <c r="AQ556"/>
  <c r="AO556"/>
  <c r="AI556"/>
  <c r="AF556"/>
  <c r="AC556"/>
  <c r="Z556"/>
  <c r="W556"/>
  <c r="AU555"/>
  <c r="AS555"/>
  <c r="AQ555"/>
  <c r="AO555"/>
  <c r="AI555"/>
  <c r="AF555"/>
  <c r="AC555"/>
  <c r="Z555"/>
  <c r="W555"/>
  <c r="F16"/>
  <c r="AN625" i="21"/>
  <c r="AN624"/>
  <c r="AN623"/>
  <c r="AN622"/>
  <c r="AN621"/>
  <c r="AN620"/>
  <c r="AN619"/>
  <c r="AN618"/>
  <c r="AN617"/>
  <c r="AN616"/>
  <c r="AN615"/>
  <c r="AN614"/>
  <c r="AK625"/>
  <c r="AK624"/>
  <c r="AK623"/>
  <c r="AK622"/>
  <c r="AK621"/>
  <c r="AK620"/>
  <c r="AK619"/>
  <c r="AK618"/>
  <c r="AK617"/>
  <c r="AK616"/>
  <c r="AK615"/>
  <c r="AK614"/>
  <c r="AH625"/>
  <c r="AH624"/>
  <c r="AH623"/>
  <c r="AH622"/>
  <c r="AH621"/>
  <c r="AH620"/>
  <c r="AH619"/>
  <c r="AH618"/>
  <c r="AH617"/>
  <c r="AH616"/>
  <c r="AH615"/>
  <c r="AH614"/>
  <c r="AE625"/>
  <c r="AE624"/>
  <c r="AE623"/>
  <c r="AE622"/>
  <c r="AE621"/>
  <c r="AE620"/>
  <c r="AE619"/>
  <c r="AE618"/>
  <c r="AE617"/>
  <c r="AE616"/>
  <c r="AE615"/>
  <c r="AE614"/>
  <c r="AB625"/>
  <c r="AB624"/>
  <c r="AB623"/>
  <c r="AB622"/>
  <c r="AB621"/>
  <c r="AB620"/>
  <c r="AB619"/>
  <c r="AB618"/>
  <c r="AB617"/>
  <c r="AB616"/>
  <c r="AB615"/>
  <c r="AB614"/>
  <c r="BB611"/>
  <c r="BB610"/>
  <c r="BB609"/>
  <c r="BB608"/>
  <c r="BB607"/>
  <c r="BB606"/>
  <c r="BB605"/>
  <c r="BB604"/>
  <c r="BB603"/>
  <c r="BB602"/>
  <c r="BB601"/>
  <c r="BB600"/>
  <c r="AZ611"/>
  <c r="AZ610"/>
  <c r="AZ609"/>
  <c r="AZ608"/>
  <c r="AZ607"/>
  <c r="AZ606"/>
  <c r="AZ605"/>
  <c r="AZ604"/>
  <c r="AZ603"/>
  <c r="AZ602"/>
  <c r="AZ601"/>
  <c r="AZ600"/>
  <c r="AX611"/>
  <c r="AX610"/>
  <c r="AX609"/>
  <c r="AX608"/>
  <c r="AX607"/>
  <c r="AX606"/>
  <c r="AX605"/>
  <c r="AX604"/>
  <c r="AX603"/>
  <c r="AX602"/>
  <c r="AX601"/>
  <c r="AX600"/>
  <c r="AV611"/>
  <c r="AV610"/>
  <c r="AV609"/>
  <c r="AV608"/>
  <c r="BC608" s="1"/>
  <c r="AV607"/>
  <c r="BC607" s="1"/>
  <c r="AV606"/>
  <c r="AV605"/>
  <c r="AV604"/>
  <c r="BC604" s="1"/>
  <c r="AV603"/>
  <c r="AV602"/>
  <c r="AV601"/>
  <c r="AV600"/>
  <c r="BC600" s="1"/>
  <c r="AQ611"/>
  <c r="AQ610"/>
  <c r="AQ609"/>
  <c r="AQ608"/>
  <c r="AQ607"/>
  <c r="AQ606"/>
  <c r="AQ605"/>
  <c r="AQ604"/>
  <c r="AQ603"/>
  <c r="AQ602"/>
  <c r="AQ601"/>
  <c r="AQ600"/>
  <c r="AN611"/>
  <c r="AN610"/>
  <c r="AN609"/>
  <c r="AN608"/>
  <c r="AN607"/>
  <c r="AN606"/>
  <c r="AN605"/>
  <c r="AN604"/>
  <c r="AN603"/>
  <c r="AN602"/>
  <c r="AN601"/>
  <c r="AN600"/>
  <c r="AK611"/>
  <c r="AK610"/>
  <c r="AK609"/>
  <c r="AK608"/>
  <c r="AK607"/>
  <c r="AK606"/>
  <c r="AK605"/>
  <c r="AK604"/>
  <c r="AK603"/>
  <c r="AK602"/>
  <c r="AK601"/>
  <c r="AK600"/>
  <c r="AH611"/>
  <c r="AH610"/>
  <c r="AH609"/>
  <c r="AH608"/>
  <c r="AH607"/>
  <c r="AH606"/>
  <c r="AH605"/>
  <c r="AH604"/>
  <c r="AH603"/>
  <c r="AH602"/>
  <c r="AH601"/>
  <c r="AH600"/>
  <c r="AE611"/>
  <c r="AE610"/>
  <c r="AE609"/>
  <c r="AE608"/>
  <c r="AE607"/>
  <c r="AE606"/>
  <c r="AE605"/>
  <c r="AE604"/>
  <c r="AE603"/>
  <c r="AE602"/>
  <c r="AE601"/>
  <c r="AE600"/>
  <c r="AB611"/>
  <c r="AB610"/>
  <c r="AB609"/>
  <c r="AB608"/>
  <c r="AB607"/>
  <c r="AB606"/>
  <c r="AB605"/>
  <c r="AB604"/>
  <c r="AB603"/>
  <c r="AB602"/>
  <c r="AB601"/>
  <c r="AB600"/>
  <c r="AN597"/>
  <c r="AN596"/>
  <c r="AN595"/>
  <c r="AN594"/>
  <c r="AN593"/>
  <c r="AN592"/>
  <c r="AN591"/>
  <c r="AN590"/>
  <c r="AN589"/>
  <c r="AN588"/>
  <c r="AN587"/>
  <c r="AN586"/>
  <c r="AK597"/>
  <c r="AK596"/>
  <c r="AK595"/>
  <c r="AK594"/>
  <c r="AK593"/>
  <c r="AK592"/>
  <c r="AK591"/>
  <c r="AK590"/>
  <c r="AK589"/>
  <c r="AK588"/>
  <c r="AK587"/>
  <c r="AK586"/>
  <c r="AH597"/>
  <c r="AH596"/>
  <c r="AH595"/>
  <c r="AH594"/>
  <c r="AH593"/>
  <c r="AH592"/>
  <c r="AH591"/>
  <c r="AH590"/>
  <c r="AH589"/>
  <c r="AH588"/>
  <c r="AH587"/>
  <c r="AH586"/>
  <c r="AE597"/>
  <c r="AE596"/>
  <c r="AE595"/>
  <c r="AE594"/>
  <c r="AE593"/>
  <c r="AE592"/>
  <c r="AE591"/>
  <c r="AE590"/>
  <c r="AE589"/>
  <c r="AE588"/>
  <c r="AE587"/>
  <c r="AE586"/>
  <c r="AB597"/>
  <c r="AB596"/>
  <c r="AB595"/>
  <c r="AB594"/>
  <c r="AB593"/>
  <c r="AB592"/>
  <c r="AB591"/>
  <c r="AB590"/>
  <c r="AB589"/>
  <c r="AB588"/>
  <c r="AB587"/>
  <c r="AB586"/>
  <c r="BB583"/>
  <c r="BB582"/>
  <c r="BB581"/>
  <c r="BB580"/>
  <c r="BB579"/>
  <c r="BB578"/>
  <c r="BB577"/>
  <c r="BB576"/>
  <c r="BB575"/>
  <c r="BB574"/>
  <c r="BB573"/>
  <c r="BB572"/>
  <c r="AZ583"/>
  <c r="AZ582"/>
  <c r="AZ581"/>
  <c r="AZ580"/>
  <c r="AZ579"/>
  <c r="AZ578"/>
  <c r="AZ577"/>
  <c r="AZ576"/>
  <c r="AZ575"/>
  <c r="AZ574"/>
  <c r="AZ573"/>
  <c r="AZ572"/>
  <c r="AX583"/>
  <c r="AX582"/>
  <c r="AX581"/>
  <c r="AX580"/>
  <c r="AX579"/>
  <c r="AX578"/>
  <c r="AX577"/>
  <c r="AX576"/>
  <c r="AX575"/>
  <c r="AX574"/>
  <c r="AX573"/>
  <c r="AX572"/>
  <c r="AV583"/>
  <c r="BC583" s="1"/>
  <c r="AV582"/>
  <c r="AV581"/>
  <c r="AV580"/>
  <c r="BC580" s="1"/>
  <c r="AV579"/>
  <c r="AV578"/>
  <c r="BC578" s="1"/>
  <c r="AV577"/>
  <c r="AV576"/>
  <c r="AV575"/>
  <c r="AV574"/>
  <c r="BC574" s="1"/>
  <c r="AV573"/>
  <c r="BC573" s="1"/>
  <c r="AV572"/>
  <c r="AQ583"/>
  <c r="AQ582"/>
  <c r="AQ581"/>
  <c r="AQ580"/>
  <c r="AQ579"/>
  <c r="AQ578"/>
  <c r="AQ577"/>
  <c r="AQ576"/>
  <c r="AQ575"/>
  <c r="AQ574"/>
  <c r="AQ573"/>
  <c r="AQ572"/>
  <c r="AN583"/>
  <c r="AN582"/>
  <c r="AN581"/>
  <c r="AN580"/>
  <c r="AN579"/>
  <c r="AN578"/>
  <c r="AN577"/>
  <c r="AN576"/>
  <c r="AN575"/>
  <c r="AN574"/>
  <c r="AN573"/>
  <c r="AN572"/>
  <c r="AK583"/>
  <c r="AK582"/>
  <c r="AK581"/>
  <c r="AK580"/>
  <c r="AK579"/>
  <c r="AK578"/>
  <c r="AK577"/>
  <c r="AK576"/>
  <c r="AK575"/>
  <c r="AK574"/>
  <c r="AK573"/>
  <c r="AK572"/>
  <c r="AH583"/>
  <c r="AH582"/>
  <c r="AH581"/>
  <c r="AH580"/>
  <c r="AH579"/>
  <c r="AH578"/>
  <c r="AH577"/>
  <c r="AH576"/>
  <c r="AH575"/>
  <c r="AH574"/>
  <c r="AH573"/>
  <c r="AH572"/>
  <c r="AE583"/>
  <c r="AE582"/>
  <c r="AE581"/>
  <c r="AE580"/>
  <c r="AE579"/>
  <c r="AE578"/>
  <c r="AE577"/>
  <c r="AE576"/>
  <c r="AE575"/>
  <c r="AE574"/>
  <c r="AE573"/>
  <c r="AE572"/>
  <c r="AB583"/>
  <c r="AB582"/>
  <c r="AB581"/>
  <c r="AB580"/>
  <c r="AB579"/>
  <c r="AB578"/>
  <c r="AB577"/>
  <c r="AB576"/>
  <c r="AB575"/>
  <c r="AB574"/>
  <c r="AB573"/>
  <c r="AB572"/>
  <c r="AN569"/>
  <c r="AN568"/>
  <c r="AN567"/>
  <c r="AN566"/>
  <c r="AN565"/>
  <c r="AN564"/>
  <c r="AN563"/>
  <c r="AN562"/>
  <c r="AN561"/>
  <c r="AN560"/>
  <c r="AN559"/>
  <c r="AN558"/>
  <c r="AK569"/>
  <c r="AK568"/>
  <c r="AK567"/>
  <c r="AK566"/>
  <c r="AK565"/>
  <c r="AK564"/>
  <c r="AK563"/>
  <c r="AK562"/>
  <c r="AK561"/>
  <c r="AK560"/>
  <c r="AK559"/>
  <c r="AK558"/>
  <c r="AH569"/>
  <c r="AH568"/>
  <c r="AH567"/>
  <c r="AH566"/>
  <c r="AH565"/>
  <c r="AH564"/>
  <c r="AH563"/>
  <c r="AH562"/>
  <c r="AH561"/>
  <c r="AH560"/>
  <c r="AH559"/>
  <c r="AH558"/>
  <c r="AE569"/>
  <c r="AE568"/>
  <c r="AE567"/>
  <c r="AE566"/>
  <c r="AE565"/>
  <c r="AE564"/>
  <c r="AE563"/>
  <c r="AE562"/>
  <c r="AE561"/>
  <c r="AE560"/>
  <c r="AE559"/>
  <c r="AE558"/>
  <c r="AB569"/>
  <c r="AB568"/>
  <c r="AB567"/>
  <c r="AB566"/>
  <c r="AB565"/>
  <c r="AB564"/>
  <c r="AB563"/>
  <c r="AB562"/>
  <c r="AB561"/>
  <c r="AB560"/>
  <c r="AB559"/>
  <c r="AB558"/>
  <c r="AZ555"/>
  <c r="AZ554"/>
  <c r="AZ553"/>
  <c r="AZ552"/>
  <c r="AZ551"/>
  <c r="AZ550"/>
  <c r="AZ549"/>
  <c r="AZ548"/>
  <c r="AZ547"/>
  <c r="AZ546"/>
  <c r="AZ545"/>
  <c r="AZ544"/>
  <c r="AX555"/>
  <c r="AX554"/>
  <c r="AX553"/>
  <c r="AX552"/>
  <c r="AX551"/>
  <c r="AX550"/>
  <c r="AX549"/>
  <c r="AX548"/>
  <c r="AX547"/>
  <c r="AX546"/>
  <c r="AX545"/>
  <c r="AX544"/>
  <c r="AV555"/>
  <c r="AV554"/>
  <c r="AV553"/>
  <c r="AV552"/>
  <c r="AV551"/>
  <c r="AV550"/>
  <c r="AV549"/>
  <c r="AV548"/>
  <c r="AV547"/>
  <c r="AV546"/>
  <c r="AV545"/>
  <c r="AV544"/>
  <c r="AT555"/>
  <c r="AT554"/>
  <c r="AT553"/>
  <c r="BB553" s="1"/>
  <c r="AT552"/>
  <c r="BB552" s="1"/>
  <c r="AT551"/>
  <c r="AT550"/>
  <c r="BB550" s="1"/>
  <c r="AT549"/>
  <c r="AT548"/>
  <c r="AT547"/>
  <c r="AT546"/>
  <c r="AT545"/>
  <c r="AT544"/>
  <c r="BB544" s="1"/>
  <c r="AN555"/>
  <c r="AN554"/>
  <c r="AN553"/>
  <c r="AN552"/>
  <c r="AN551"/>
  <c r="AN550"/>
  <c r="AN549"/>
  <c r="AN548"/>
  <c r="AN547"/>
  <c r="AN546"/>
  <c r="AN545"/>
  <c r="AN544"/>
  <c r="AK555"/>
  <c r="AK554"/>
  <c r="AK553"/>
  <c r="AK552"/>
  <c r="AK551"/>
  <c r="AK550"/>
  <c r="AK549"/>
  <c r="AK548"/>
  <c r="AK547"/>
  <c r="AK546"/>
  <c r="AK545"/>
  <c r="AK544"/>
  <c r="AH555"/>
  <c r="AH554"/>
  <c r="AH553"/>
  <c r="AH552"/>
  <c r="AH551"/>
  <c r="AH550"/>
  <c r="AH549"/>
  <c r="AH548"/>
  <c r="AH547"/>
  <c r="AH546"/>
  <c r="AH545"/>
  <c r="AH544"/>
  <c r="AE555"/>
  <c r="AE554"/>
  <c r="AE553"/>
  <c r="AE552"/>
  <c r="AE551"/>
  <c r="AE550"/>
  <c r="AE549"/>
  <c r="AE548"/>
  <c r="AE547"/>
  <c r="AE546"/>
  <c r="AE545"/>
  <c r="AE544"/>
  <c r="AB555"/>
  <c r="AB554"/>
  <c r="AB553"/>
  <c r="AB552"/>
  <c r="AB551"/>
  <c r="AB550"/>
  <c r="AB549"/>
  <c r="AB548"/>
  <c r="AB547"/>
  <c r="AB546"/>
  <c r="AB545"/>
  <c r="AB544"/>
  <c r="AN625" i="64"/>
  <c r="AN624"/>
  <c r="AN623"/>
  <c r="AN622"/>
  <c r="AN621"/>
  <c r="AN620"/>
  <c r="AN619"/>
  <c r="AN618"/>
  <c r="AN617"/>
  <c r="AN616"/>
  <c r="AN615"/>
  <c r="AN614"/>
  <c r="AK625"/>
  <c r="AK624"/>
  <c r="AK623"/>
  <c r="AK622"/>
  <c r="AK621"/>
  <c r="AK620"/>
  <c r="AK619"/>
  <c r="AK618"/>
  <c r="AK617"/>
  <c r="AK616"/>
  <c r="AK615"/>
  <c r="AK614"/>
  <c r="AH625"/>
  <c r="AH624"/>
  <c r="AH623"/>
  <c r="AH622"/>
  <c r="AH621"/>
  <c r="AH620"/>
  <c r="AH619"/>
  <c r="AH618"/>
  <c r="AH617"/>
  <c r="AH616"/>
  <c r="AH615"/>
  <c r="AH614"/>
  <c r="AE625"/>
  <c r="AE624"/>
  <c r="AE623"/>
  <c r="AE622"/>
  <c r="AE621"/>
  <c r="AE620"/>
  <c r="AE619"/>
  <c r="AE618"/>
  <c r="AE617"/>
  <c r="AE616"/>
  <c r="AE615"/>
  <c r="AE614"/>
  <c r="AB625"/>
  <c r="AB624"/>
  <c r="AB623"/>
  <c r="AB622"/>
  <c r="AB621"/>
  <c r="AB620"/>
  <c r="AB619"/>
  <c r="AB618"/>
  <c r="AB617"/>
  <c r="AB616"/>
  <c r="AB615"/>
  <c r="AB614"/>
  <c r="BB611"/>
  <c r="BB610"/>
  <c r="BB609"/>
  <c r="BB608"/>
  <c r="BB607"/>
  <c r="BB606"/>
  <c r="BB605"/>
  <c r="BB604"/>
  <c r="BB603"/>
  <c r="BB602"/>
  <c r="BB601"/>
  <c r="BB600"/>
  <c r="AZ611"/>
  <c r="AZ610"/>
  <c r="AZ609"/>
  <c r="AZ608"/>
  <c r="AZ607"/>
  <c r="AZ606"/>
  <c r="AZ605"/>
  <c r="AZ604"/>
  <c r="AZ603"/>
  <c r="AZ602"/>
  <c r="AZ601"/>
  <c r="AZ600"/>
  <c r="AX611"/>
  <c r="AX610"/>
  <c r="AX609"/>
  <c r="AX608"/>
  <c r="AX607"/>
  <c r="AX606"/>
  <c r="AX605"/>
  <c r="AX604"/>
  <c r="AX603"/>
  <c r="AX602"/>
  <c r="AX601"/>
  <c r="AX600"/>
  <c r="AV611"/>
  <c r="BC611" s="1"/>
  <c r="AV610"/>
  <c r="AV609"/>
  <c r="BC609" s="1"/>
  <c r="AV608"/>
  <c r="AV607"/>
  <c r="BC607" s="1"/>
  <c r="AV606"/>
  <c r="AV605"/>
  <c r="AV604"/>
  <c r="AV603"/>
  <c r="AV602"/>
  <c r="AV601"/>
  <c r="AV600"/>
  <c r="AQ611"/>
  <c r="AQ610"/>
  <c r="AQ609"/>
  <c r="AQ608"/>
  <c r="AQ607"/>
  <c r="AQ606"/>
  <c r="AQ605"/>
  <c r="AQ604"/>
  <c r="AQ603"/>
  <c r="AQ602"/>
  <c r="AQ601"/>
  <c r="AQ600"/>
  <c r="AN611"/>
  <c r="AN610"/>
  <c r="AN609"/>
  <c r="AN608"/>
  <c r="AN607"/>
  <c r="AN606"/>
  <c r="AN605"/>
  <c r="AN604"/>
  <c r="AN603"/>
  <c r="AN602"/>
  <c r="AN601"/>
  <c r="AN600"/>
  <c r="AK611"/>
  <c r="AK610"/>
  <c r="AK609"/>
  <c r="AK608"/>
  <c r="AK607"/>
  <c r="AK606"/>
  <c r="AK605"/>
  <c r="AK604"/>
  <c r="AK603"/>
  <c r="AK602"/>
  <c r="AK601"/>
  <c r="AK600"/>
  <c r="AH611"/>
  <c r="AH610"/>
  <c r="AH609"/>
  <c r="AH608"/>
  <c r="AH607"/>
  <c r="AH606"/>
  <c r="AH605"/>
  <c r="AH604"/>
  <c r="AH603"/>
  <c r="AH602"/>
  <c r="AH601"/>
  <c r="AH600"/>
  <c r="AE611"/>
  <c r="AE610"/>
  <c r="AE609"/>
  <c r="AE608"/>
  <c r="AE607"/>
  <c r="AE606"/>
  <c r="AE605"/>
  <c r="AE604"/>
  <c r="AE603"/>
  <c r="AE602"/>
  <c r="AE601"/>
  <c r="AE600"/>
  <c r="AB611"/>
  <c r="AB610"/>
  <c r="AB609"/>
  <c r="AB608"/>
  <c r="AB607"/>
  <c r="AB606"/>
  <c r="AB605"/>
  <c r="AB604"/>
  <c r="AB603"/>
  <c r="AB602"/>
  <c r="AB601"/>
  <c r="AB600"/>
  <c r="AN597"/>
  <c r="AN596"/>
  <c r="AN595"/>
  <c r="AN594"/>
  <c r="AN593"/>
  <c r="AN592"/>
  <c r="AN591"/>
  <c r="AN590"/>
  <c r="AN589"/>
  <c r="AN588"/>
  <c r="AN587"/>
  <c r="AN586"/>
  <c r="AK597"/>
  <c r="AK596"/>
  <c r="AK595"/>
  <c r="AK594"/>
  <c r="AK593"/>
  <c r="AK592"/>
  <c r="AK591"/>
  <c r="AK590"/>
  <c r="AK589"/>
  <c r="AK588"/>
  <c r="AK587"/>
  <c r="AK586"/>
  <c r="AH597"/>
  <c r="AH596"/>
  <c r="AH595"/>
  <c r="AH594"/>
  <c r="AH593"/>
  <c r="AH592"/>
  <c r="AH591"/>
  <c r="AH590"/>
  <c r="AH589"/>
  <c r="AH588"/>
  <c r="AH587"/>
  <c r="AH586"/>
  <c r="AE597"/>
  <c r="AE596"/>
  <c r="AE595"/>
  <c r="AE594"/>
  <c r="AE593"/>
  <c r="AE592"/>
  <c r="AE591"/>
  <c r="AE590"/>
  <c r="AE589"/>
  <c r="AE588"/>
  <c r="AE587"/>
  <c r="AE586"/>
  <c r="AB597"/>
  <c r="AB596"/>
  <c r="AB595"/>
  <c r="AB594"/>
  <c r="AB593"/>
  <c r="AB592"/>
  <c r="AB591"/>
  <c r="AB590"/>
  <c r="AB589"/>
  <c r="AB588"/>
  <c r="AB587"/>
  <c r="AB586"/>
  <c r="BB583"/>
  <c r="BB582"/>
  <c r="BB581"/>
  <c r="BB580"/>
  <c r="BB579"/>
  <c r="BB578"/>
  <c r="BB577"/>
  <c r="BB576"/>
  <c r="BB575"/>
  <c r="BB574"/>
  <c r="BB573"/>
  <c r="BB572"/>
  <c r="AZ583"/>
  <c r="AZ582"/>
  <c r="AZ581"/>
  <c r="AZ580"/>
  <c r="AZ579"/>
  <c r="AZ578"/>
  <c r="AZ577"/>
  <c r="AZ576"/>
  <c r="AZ575"/>
  <c r="AZ574"/>
  <c r="AZ573"/>
  <c r="AZ572"/>
  <c r="AX583"/>
  <c r="AX582"/>
  <c r="AX581"/>
  <c r="AX580"/>
  <c r="AX579"/>
  <c r="AX578"/>
  <c r="AX577"/>
  <c r="AX576"/>
  <c r="AX575"/>
  <c r="AX574"/>
  <c r="AX573"/>
  <c r="AX572"/>
  <c r="AV583"/>
  <c r="BC583" s="1"/>
  <c r="AV582"/>
  <c r="BC582" s="1"/>
  <c r="AV581"/>
  <c r="AV580"/>
  <c r="BC580" s="1"/>
  <c r="AV579"/>
  <c r="BC579" s="1"/>
  <c r="AV578"/>
  <c r="AV577"/>
  <c r="BC577" s="1"/>
  <c r="AV576"/>
  <c r="AV575"/>
  <c r="AV574"/>
  <c r="BC574" s="1"/>
  <c r="AV573"/>
  <c r="AV572"/>
  <c r="AQ583"/>
  <c r="AQ582"/>
  <c r="AQ581"/>
  <c r="AQ580"/>
  <c r="AQ579"/>
  <c r="AQ578"/>
  <c r="AQ577"/>
  <c r="AQ576"/>
  <c r="AQ575"/>
  <c r="AQ574"/>
  <c r="AQ573"/>
  <c r="AQ572"/>
  <c r="AN583"/>
  <c r="AN582"/>
  <c r="AN581"/>
  <c r="AN580"/>
  <c r="AN579"/>
  <c r="AN578"/>
  <c r="AN577"/>
  <c r="AN576"/>
  <c r="AN575"/>
  <c r="AN574"/>
  <c r="AN573"/>
  <c r="AN572"/>
  <c r="AK583"/>
  <c r="AK582"/>
  <c r="AK581"/>
  <c r="AK580"/>
  <c r="AK579"/>
  <c r="AK578"/>
  <c r="AK577"/>
  <c r="AK576"/>
  <c r="AK575"/>
  <c r="AK574"/>
  <c r="AK573"/>
  <c r="AK572"/>
  <c r="AH583"/>
  <c r="AH582"/>
  <c r="AH581"/>
  <c r="AH580"/>
  <c r="AH579"/>
  <c r="AH578"/>
  <c r="AH577"/>
  <c r="AH576"/>
  <c r="AH575"/>
  <c r="AH574"/>
  <c r="AH573"/>
  <c r="AH572"/>
  <c r="AE583"/>
  <c r="AE582"/>
  <c r="AE581"/>
  <c r="AE580"/>
  <c r="AE579"/>
  <c r="AE578"/>
  <c r="AE577"/>
  <c r="AE576"/>
  <c r="AE575"/>
  <c r="AE574"/>
  <c r="AE573"/>
  <c r="AE572"/>
  <c r="AB583"/>
  <c r="AB582"/>
  <c r="AB581"/>
  <c r="AB580"/>
  <c r="AB579"/>
  <c r="AB578"/>
  <c r="AB577"/>
  <c r="AB576"/>
  <c r="AB575"/>
  <c r="AB574"/>
  <c r="AB573"/>
  <c r="AB572"/>
  <c r="AN569"/>
  <c r="AN568"/>
  <c r="AN567"/>
  <c r="AN566"/>
  <c r="AN565"/>
  <c r="AN564"/>
  <c r="AN563"/>
  <c r="AN562"/>
  <c r="AN561"/>
  <c r="AN560"/>
  <c r="AN559"/>
  <c r="AN558"/>
  <c r="AK569"/>
  <c r="AK568"/>
  <c r="AK567"/>
  <c r="AK566"/>
  <c r="AK565"/>
  <c r="AK564"/>
  <c r="AK563"/>
  <c r="AK562"/>
  <c r="AK561"/>
  <c r="AK560"/>
  <c r="AK559"/>
  <c r="AK558"/>
  <c r="AH569"/>
  <c r="AH568"/>
  <c r="AH567"/>
  <c r="AH566"/>
  <c r="AH565"/>
  <c r="AH564"/>
  <c r="AH563"/>
  <c r="AH562"/>
  <c r="AH561"/>
  <c r="AH560"/>
  <c r="AH559"/>
  <c r="AH558"/>
  <c r="AE569"/>
  <c r="AE568"/>
  <c r="AE567"/>
  <c r="AE566"/>
  <c r="AE565"/>
  <c r="AE564"/>
  <c r="AE563"/>
  <c r="AE562"/>
  <c r="AE561"/>
  <c r="AE560"/>
  <c r="AE559"/>
  <c r="AE558"/>
  <c r="AB569"/>
  <c r="AB568"/>
  <c r="AB567"/>
  <c r="AB566"/>
  <c r="AB565"/>
  <c r="AB564"/>
  <c r="AB563"/>
  <c r="AB562"/>
  <c r="AB561"/>
  <c r="AB560"/>
  <c r="AB559"/>
  <c r="AB558"/>
  <c r="AZ555"/>
  <c r="AZ554"/>
  <c r="AZ553"/>
  <c r="AZ552"/>
  <c r="AZ551"/>
  <c r="AZ550"/>
  <c r="AZ549"/>
  <c r="AZ548"/>
  <c r="AZ547"/>
  <c r="AZ546"/>
  <c r="AZ545"/>
  <c r="AZ544"/>
  <c r="AX555"/>
  <c r="AX554"/>
  <c r="AX553"/>
  <c r="AX552"/>
  <c r="AX551"/>
  <c r="AX550"/>
  <c r="AX549"/>
  <c r="AX548"/>
  <c r="AX547"/>
  <c r="AX546"/>
  <c r="AX545"/>
  <c r="AX544"/>
  <c r="AV555"/>
  <c r="AV554"/>
  <c r="AV553"/>
  <c r="AV552"/>
  <c r="AV551"/>
  <c r="AV550"/>
  <c r="AV549"/>
  <c r="AV548"/>
  <c r="AV547"/>
  <c r="AV546"/>
  <c r="AV545"/>
  <c r="AV544"/>
  <c r="AT555"/>
  <c r="BC555" s="1"/>
  <c r="AT554"/>
  <c r="AT553"/>
  <c r="AT552"/>
  <c r="BC552" s="1"/>
  <c r="AT551"/>
  <c r="BC551" s="1"/>
  <c r="AT550"/>
  <c r="BC550" s="1"/>
  <c r="AT549"/>
  <c r="BC549" s="1"/>
  <c r="AT548"/>
  <c r="AT547"/>
  <c r="AT546"/>
  <c r="AT545"/>
  <c r="AT544"/>
  <c r="AN555"/>
  <c r="AN554"/>
  <c r="AN553"/>
  <c r="AN552"/>
  <c r="AN551"/>
  <c r="AN550"/>
  <c r="AN549"/>
  <c r="AN548"/>
  <c r="AN547"/>
  <c r="AN546"/>
  <c r="AN545"/>
  <c r="AN544"/>
  <c r="AK555"/>
  <c r="AK554"/>
  <c r="AK553"/>
  <c r="AK552"/>
  <c r="AK551"/>
  <c r="AK550"/>
  <c r="AK549"/>
  <c r="AK548"/>
  <c r="AK547"/>
  <c r="AK546"/>
  <c r="AK545"/>
  <c r="AK544"/>
  <c r="AH555"/>
  <c r="AH554"/>
  <c r="AH553"/>
  <c r="AH552"/>
  <c r="AH551"/>
  <c r="AH550"/>
  <c r="AH549"/>
  <c r="AH548"/>
  <c r="AH547"/>
  <c r="AH546"/>
  <c r="AH545"/>
  <c r="AH544"/>
  <c r="AE555"/>
  <c r="AE554"/>
  <c r="AE553"/>
  <c r="AE552"/>
  <c r="AE551"/>
  <c r="AE550"/>
  <c r="AE549"/>
  <c r="AE548"/>
  <c r="AE547"/>
  <c r="AE546"/>
  <c r="AE545"/>
  <c r="AE544"/>
  <c r="AB555"/>
  <c r="AB554"/>
  <c r="AB553"/>
  <c r="AB552"/>
  <c r="AB551"/>
  <c r="AB550"/>
  <c r="AB549"/>
  <c r="AB548"/>
  <c r="AB547"/>
  <c r="AB546"/>
  <c r="AB545"/>
  <c r="AB544"/>
  <c r="G507" i="52"/>
  <c r="G506"/>
  <c r="G505"/>
  <c r="G504"/>
  <c r="G503"/>
  <c r="G502"/>
  <c r="G501"/>
  <c r="G500"/>
  <c r="G499"/>
  <c r="G498"/>
  <c r="G497"/>
  <c r="G496"/>
  <c r="G495"/>
  <c r="G494"/>
  <c r="G493"/>
  <c r="G492"/>
  <c r="G491"/>
  <c r="G490"/>
  <c r="G489"/>
  <c r="G488"/>
  <c r="G487"/>
  <c r="G486"/>
  <c r="G485"/>
  <c r="G484"/>
  <c r="G483"/>
  <c r="G482"/>
  <c r="G481"/>
  <c r="G480"/>
  <c r="G479"/>
  <c r="G478"/>
  <c r="G477"/>
  <c r="G476"/>
  <c r="G475"/>
  <c r="G474"/>
  <c r="G473"/>
  <c r="G472"/>
  <c r="G471"/>
  <c r="G470"/>
  <c r="G469"/>
  <c r="G468"/>
  <c r="G467"/>
  <c r="G466"/>
  <c r="G465"/>
  <c r="G464"/>
  <c r="G463"/>
  <c r="G462"/>
  <c r="G461"/>
  <c r="G460"/>
  <c r="G459"/>
  <c r="G458"/>
  <c r="G457"/>
  <c r="G456"/>
  <c r="G455"/>
  <c r="G454"/>
  <c r="G453"/>
  <c r="G452"/>
  <c r="G451"/>
  <c r="G450"/>
  <c r="G449"/>
  <c r="G448"/>
  <c r="G447"/>
  <c r="G446"/>
  <c r="G445"/>
  <c r="G444"/>
  <c r="G443"/>
  <c r="G442"/>
  <c r="G441"/>
  <c r="G440"/>
  <c r="G439"/>
  <c r="G438"/>
  <c r="G437"/>
  <c r="G436"/>
  <c r="G435"/>
  <c r="G434"/>
  <c r="G433"/>
  <c r="G432"/>
  <c r="G431"/>
  <c r="G430"/>
  <c r="G429"/>
  <c r="G428"/>
  <c r="G427"/>
  <c r="G426"/>
  <c r="G425"/>
  <c r="G424"/>
  <c r="G423"/>
  <c r="G422"/>
  <c r="G421"/>
  <c r="G420"/>
  <c r="G419"/>
  <c r="G418"/>
  <c r="G417"/>
  <c r="G416"/>
  <c r="G415"/>
  <c r="G414"/>
  <c r="G413"/>
  <c r="G412"/>
  <c r="G411"/>
  <c r="G410"/>
  <c r="G409"/>
  <c r="G408"/>
  <c r="G407"/>
  <c r="G406"/>
  <c r="G405"/>
  <c r="G404"/>
  <c r="G403"/>
  <c r="G402"/>
  <c r="G401"/>
  <c r="G400"/>
  <c r="G399"/>
  <c r="G398"/>
  <c r="G397"/>
  <c r="G396"/>
  <c r="G395"/>
  <c r="G394"/>
  <c r="G393"/>
  <c r="G392"/>
  <c r="G391"/>
  <c r="G390"/>
  <c r="G389"/>
  <c r="G388"/>
  <c r="G387"/>
  <c r="G386"/>
  <c r="G385"/>
  <c r="G384"/>
  <c r="G383"/>
  <c r="G382"/>
  <c r="G381"/>
  <c r="G380"/>
  <c r="G379"/>
  <c r="G378"/>
  <c r="G377"/>
  <c r="G376"/>
  <c r="G375"/>
  <c r="G374"/>
  <c r="G373"/>
  <c r="G372"/>
  <c r="G371"/>
  <c r="G370"/>
  <c r="G369"/>
  <c r="G368"/>
  <c r="G367"/>
  <c r="G366"/>
  <c r="G365"/>
  <c r="G364"/>
  <c r="G363"/>
  <c r="G362"/>
  <c r="G361"/>
  <c r="G360"/>
  <c r="G359"/>
  <c r="G358"/>
  <c r="G357"/>
  <c r="G356"/>
  <c r="G355"/>
  <c r="G354"/>
  <c r="G353"/>
  <c r="G352"/>
  <c r="G351"/>
  <c r="G350"/>
  <c r="G349"/>
  <c r="G348"/>
  <c r="G347"/>
  <c r="G346"/>
  <c r="G345"/>
  <c r="G344"/>
  <c r="G343"/>
  <c r="G342"/>
  <c r="G341"/>
  <c r="G340"/>
  <c r="G339"/>
  <c r="G338"/>
  <c r="G337"/>
  <c r="G336"/>
  <c r="G335"/>
  <c r="G334"/>
  <c r="G333"/>
  <c r="G332"/>
  <c r="G331"/>
  <c r="G330"/>
  <c r="G329"/>
  <c r="G328"/>
  <c r="G327"/>
  <c r="G326"/>
  <c r="G325"/>
  <c r="G324"/>
  <c r="G323"/>
  <c r="G322"/>
  <c r="G321"/>
  <c r="G320"/>
  <c r="G319"/>
  <c r="G318"/>
  <c r="G317"/>
  <c r="G316"/>
  <c r="G315"/>
  <c r="G314"/>
  <c r="G313"/>
  <c r="G312"/>
  <c r="G311"/>
  <c r="G310"/>
  <c r="G309"/>
  <c r="G308"/>
  <c r="G307"/>
  <c r="G306"/>
  <c r="G305"/>
  <c r="G304"/>
  <c r="G303"/>
  <c r="G302"/>
  <c r="G301"/>
  <c r="G300"/>
  <c r="G299"/>
  <c r="G298"/>
  <c r="G297"/>
  <c r="G296"/>
  <c r="G295"/>
  <c r="G294"/>
  <c r="G293"/>
  <c r="G292"/>
  <c r="G291"/>
  <c r="G290"/>
  <c r="G289"/>
  <c r="G288"/>
  <c r="G287"/>
  <c r="G286"/>
  <c r="G285"/>
  <c r="G284"/>
  <c r="G283"/>
  <c r="G282"/>
  <c r="G281"/>
  <c r="G280"/>
  <c r="G279"/>
  <c r="G278"/>
  <c r="G277"/>
  <c r="G276"/>
  <c r="G275"/>
  <c r="G274"/>
  <c r="G273"/>
  <c r="G272"/>
  <c r="G271"/>
  <c r="G270"/>
  <c r="G269"/>
  <c r="G268"/>
  <c r="G267"/>
  <c r="G266"/>
  <c r="G265"/>
  <c r="G264"/>
  <c r="G263"/>
  <c r="G262"/>
  <c r="G261"/>
  <c r="G260"/>
  <c r="G259"/>
  <c r="G258"/>
  <c r="G257"/>
  <c r="G256"/>
  <c r="G255"/>
  <c r="G254"/>
  <c r="G253"/>
  <c r="G252"/>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G190"/>
  <c r="G189"/>
  <c r="G18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8"/>
  <c r="G7"/>
  <c r="F507"/>
  <c r="F506"/>
  <c r="F505"/>
  <c r="F504"/>
  <c r="F503"/>
  <c r="F502"/>
  <c r="F501"/>
  <c r="F500"/>
  <c r="F499"/>
  <c r="F498"/>
  <c r="F497"/>
  <c r="F496"/>
  <c r="F495"/>
  <c r="F494"/>
  <c r="F493"/>
  <c r="F492"/>
  <c r="F491"/>
  <c r="F490"/>
  <c r="F489"/>
  <c r="F488"/>
  <c r="F487"/>
  <c r="F486"/>
  <c r="F485"/>
  <c r="F484"/>
  <c r="F483"/>
  <c r="F482"/>
  <c r="F481"/>
  <c r="F480"/>
  <c r="F479"/>
  <c r="F478"/>
  <c r="F477"/>
  <c r="F476"/>
  <c r="F475"/>
  <c r="F474"/>
  <c r="F473"/>
  <c r="F472"/>
  <c r="F471"/>
  <c r="F470"/>
  <c r="F469"/>
  <c r="F468"/>
  <c r="F467"/>
  <c r="F466"/>
  <c r="F465"/>
  <c r="F464"/>
  <c r="F463"/>
  <c r="F462"/>
  <c r="F461"/>
  <c r="F460"/>
  <c r="F459"/>
  <c r="F458"/>
  <c r="F457"/>
  <c r="F456"/>
  <c r="F455"/>
  <c r="F454"/>
  <c r="F453"/>
  <c r="F452"/>
  <c r="F451"/>
  <c r="F450"/>
  <c r="F449"/>
  <c r="F448"/>
  <c r="F447"/>
  <c r="F446"/>
  <c r="F445"/>
  <c r="F444"/>
  <c r="F443"/>
  <c r="F442"/>
  <c r="F441"/>
  <c r="F440"/>
  <c r="F439"/>
  <c r="F438"/>
  <c r="F437"/>
  <c r="F436"/>
  <c r="F435"/>
  <c r="F434"/>
  <c r="F433"/>
  <c r="F432"/>
  <c r="F431"/>
  <c r="F430"/>
  <c r="F429"/>
  <c r="F428"/>
  <c r="F427"/>
  <c r="F426"/>
  <c r="F425"/>
  <c r="F424"/>
  <c r="F423"/>
  <c r="F422"/>
  <c r="F421"/>
  <c r="F420"/>
  <c r="F419"/>
  <c r="F418"/>
  <c r="F417"/>
  <c r="F416"/>
  <c r="F415"/>
  <c r="F414"/>
  <c r="F413"/>
  <c r="F412"/>
  <c r="F411"/>
  <c r="F410"/>
  <c r="F409"/>
  <c r="F408"/>
  <c r="F407"/>
  <c r="F406"/>
  <c r="F405"/>
  <c r="F404"/>
  <c r="F403"/>
  <c r="F402"/>
  <c r="F401"/>
  <c r="F400"/>
  <c r="F399"/>
  <c r="F398"/>
  <c r="F397"/>
  <c r="F396"/>
  <c r="F395"/>
  <c r="F394"/>
  <c r="F393"/>
  <c r="F392"/>
  <c r="F391"/>
  <c r="F390"/>
  <c r="F389"/>
  <c r="F388"/>
  <c r="F387"/>
  <c r="F386"/>
  <c r="F385"/>
  <c r="F384"/>
  <c r="F383"/>
  <c r="F382"/>
  <c r="F381"/>
  <c r="F380"/>
  <c r="F379"/>
  <c r="F378"/>
  <c r="F377"/>
  <c r="F376"/>
  <c r="F375"/>
  <c r="F374"/>
  <c r="F373"/>
  <c r="F372"/>
  <c r="F371"/>
  <c r="F370"/>
  <c r="F369"/>
  <c r="F368"/>
  <c r="F367"/>
  <c r="F366"/>
  <c r="F365"/>
  <c r="F364"/>
  <c r="F363"/>
  <c r="F362"/>
  <c r="F361"/>
  <c r="F360"/>
  <c r="F359"/>
  <c r="F358"/>
  <c r="F357"/>
  <c r="F356"/>
  <c r="F355"/>
  <c r="F354"/>
  <c r="F353"/>
  <c r="F352"/>
  <c r="F351"/>
  <c r="F350"/>
  <c r="F349"/>
  <c r="F348"/>
  <c r="F347"/>
  <c r="F346"/>
  <c r="F345"/>
  <c r="F344"/>
  <c r="F343"/>
  <c r="F342"/>
  <c r="F341"/>
  <c r="F340"/>
  <c r="F339"/>
  <c r="F338"/>
  <c r="F337"/>
  <c r="F336"/>
  <c r="F335"/>
  <c r="F334"/>
  <c r="F333"/>
  <c r="F332"/>
  <c r="F331"/>
  <c r="F330"/>
  <c r="F329"/>
  <c r="F328"/>
  <c r="F327"/>
  <c r="F326"/>
  <c r="F325"/>
  <c r="F324"/>
  <c r="F323"/>
  <c r="F322"/>
  <c r="F321"/>
  <c r="F320"/>
  <c r="F319"/>
  <c r="F318"/>
  <c r="F317"/>
  <c r="F316"/>
  <c r="F315"/>
  <c r="F314"/>
  <c r="F313"/>
  <c r="F312"/>
  <c r="F311"/>
  <c r="F310"/>
  <c r="F309"/>
  <c r="F308"/>
  <c r="F307"/>
  <c r="F306"/>
  <c r="F305"/>
  <c r="F304"/>
  <c r="F303"/>
  <c r="F302"/>
  <c r="F301"/>
  <c r="F300"/>
  <c r="F299"/>
  <c r="F298"/>
  <c r="F297"/>
  <c r="F296"/>
  <c r="F295"/>
  <c r="F294"/>
  <c r="F293"/>
  <c r="F292"/>
  <c r="F291"/>
  <c r="F290"/>
  <c r="F289"/>
  <c r="F288"/>
  <c r="F287"/>
  <c r="F286"/>
  <c r="F285"/>
  <c r="F284"/>
  <c r="F283"/>
  <c r="F282"/>
  <c r="F281"/>
  <c r="F280"/>
  <c r="F279"/>
  <c r="F278"/>
  <c r="F277"/>
  <c r="F276"/>
  <c r="F275"/>
  <c r="F274"/>
  <c r="F273"/>
  <c r="F272"/>
  <c r="F271"/>
  <c r="F270"/>
  <c r="F269"/>
  <c r="F268"/>
  <c r="F267"/>
  <c r="F266"/>
  <c r="F265"/>
  <c r="F264"/>
  <c r="F263"/>
  <c r="F262"/>
  <c r="F261"/>
  <c r="F260"/>
  <c r="F259"/>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F190"/>
  <c r="F189"/>
  <c r="F188"/>
  <c r="F187"/>
  <c r="F185"/>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75"/>
  <c r="E14"/>
  <c r="I539" i="64"/>
  <c r="I538"/>
  <c r="I537"/>
  <c r="I536"/>
  <c r="I531"/>
  <c r="I530"/>
  <c r="I529"/>
  <c r="I523"/>
  <c r="I522"/>
  <c r="I521"/>
  <c r="I520"/>
  <c r="I519"/>
  <c r="I515"/>
  <c r="I514"/>
  <c r="I513"/>
  <c r="I507"/>
  <c r="I506"/>
  <c r="I505"/>
  <c r="I504"/>
  <c r="I503"/>
  <c r="I499"/>
  <c r="I491"/>
  <c r="I490"/>
  <c r="I489"/>
  <c r="I488"/>
  <c r="I487"/>
  <c r="I483"/>
  <c r="I482"/>
  <c r="I475"/>
  <c r="I474"/>
  <c r="I473"/>
  <c r="I472"/>
  <c r="I467"/>
  <c r="I466"/>
  <c r="I459"/>
  <c r="I458"/>
  <c r="I457"/>
  <c r="I456"/>
  <c r="I451"/>
  <c r="I450"/>
  <c r="I449"/>
  <c r="I448"/>
  <c r="I447"/>
  <c r="I443"/>
  <c r="I442"/>
  <c r="I441"/>
  <c r="I440"/>
  <c r="I435"/>
  <c r="I434"/>
  <c r="I427"/>
  <c r="I426"/>
  <c r="I419"/>
  <c r="I418"/>
  <c r="I417"/>
  <c r="I416"/>
  <c r="I415"/>
  <c r="I411"/>
  <c r="I410"/>
  <c r="I403"/>
  <c r="I402"/>
  <c r="I401"/>
  <c r="I400"/>
  <c r="I399"/>
  <c r="I395"/>
  <c r="I394"/>
  <c r="I393"/>
  <c r="I387"/>
  <c r="I386"/>
  <c r="I385"/>
  <c r="I379"/>
  <c r="I378"/>
  <c r="I371"/>
  <c r="I370"/>
  <c r="I369"/>
  <c r="I363"/>
  <c r="I362"/>
  <c r="I361"/>
  <c r="I355"/>
  <c r="I354"/>
  <c r="I353"/>
  <c r="I339"/>
  <c r="I338"/>
  <c r="I331"/>
  <c r="I323"/>
  <c r="I322"/>
  <c r="I307"/>
  <c r="I306"/>
  <c r="I291"/>
  <c r="I267"/>
  <c r="I266"/>
  <c r="I265"/>
  <c r="I264"/>
  <c r="I263"/>
  <c r="I259"/>
  <c r="I251"/>
  <c r="I250"/>
  <c r="I249"/>
  <c r="I243"/>
  <c r="I219"/>
  <c r="I211"/>
  <c r="I203"/>
  <c r="I202"/>
  <c r="I195"/>
  <c r="I187"/>
  <c r="I186"/>
  <c r="I179"/>
  <c r="I178"/>
  <c r="I171"/>
  <c r="I170"/>
  <c r="I169"/>
  <c r="I163"/>
  <c r="I155"/>
  <c r="I154"/>
  <c r="I147"/>
  <c r="I139"/>
  <c r="I131"/>
  <c r="I123"/>
  <c r="I107"/>
  <c r="I91"/>
  <c r="I83"/>
  <c r="I82"/>
  <c r="I75"/>
  <c r="I74"/>
  <c r="I67"/>
  <c r="I66"/>
  <c r="I59"/>
  <c r="I35"/>
  <c r="I19"/>
  <c r="AQ550"/>
  <c r="I11"/>
  <c r="H539"/>
  <c r="G468" i="75" s="1"/>
  <c r="H538" i="64"/>
  <c r="H537"/>
  <c r="G467" i="75" s="1"/>
  <c r="H536" i="64"/>
  <c r="G466" i="75" s="1"/>
  <c r="H531" i="64"/>
  <c r="G461" i="75" s="1"/>
  <c r="H530" i="64"/>
  <c r="H529"/>
  <c r="G460" i="75" s="1"/>
  <c r="H523" i="64"/>
  <c r="G454" i="75" s="1"/>
  <c r="H522" i="64"/>
  <c r="H521"/>
  <c r="G453" i="75" s="1"/>
  <c r="H520" i="64"/>
  <c r="G452" i="75" s="1"/>
  <c r="H519" i="64"/>
  <c r="G451" i="75" s="1"/>
  <c r="H515" i="64"/>
  <c r="G447" i="75" s="1"/>
  <c r="H514" i="64"/>
  <c r="H513"/>
  <c r="G446" i="75" s="1"/>
  <c r="H507" i="64"/>
  <c r="G440" i="75" s="1"/>
  <c r="H506" i="64"/>
  <c r="H505"/>
  <c r="G439" i="75" s="1"/>
  <c r="H504" i="64"/>
  <c r="G438" i="75" s="1"/>
  <c r="H503" i="64"/>
  <c r="G437" i="75" s="1"/>
  <c r="H499" i="64"/>
  <c r="G433" i="75" s="1"/>
  <c r="H491" i="64"/>
  <c r="G426" i="75" s="1"/>
  <c r="H490" i="64"/>
  <c r="H489"/>
  <c r="G425" i="75" s="1"/>
  <c r="H488" i="64"/>
  <c r="G424" i="75" s="1"/>
  <c r="H487" i="64"/>
  <c r="G423" i="75" s="1"/>
  <c r="H483" i="64"/>
  <c r="G419" i="75" s="1"/>
  <c r="H482" i="64"/>
  <c r="H475"/>
  <c r="G412" i="75" s="1"/>
  <c r="H474" i="64"/>
  <c r="H473"/>
  <c r="G411" i="75" s="1"/>
  <c r="H472" i="64"/>
  <c r="G410" i="75" s="1"/>
  <c r="H467" i="64"/>
  <c r="G405" i="75" s="1"/>
  <c r="H466" i="64"/>
  <c r="H459"/>
  <c r="G398" i="75" s="1"/>
  <c r="H458" i="64"/>
  <c r="H457"/>
  <c r="G397" i="75" s="1"/>
  <c r="H456" i="64"/>
  <c r="G396" i="75" s="1"/>
  <c r="H451" i="64"/>
  <c r="G391" i="75" s="1"/>
  <c r="H450" i="64"/>
  <c r="H449"/>
  <c r="G390" i="75" s="1"/>
  <c r="H448" i="64"/>
  <c r="G389" i="75" s="1"/>
  <c r="H447" i="64"/>
  <c r="G388" i="75" s="1"/>
  <c r="H443" i="64"/>
  <c r="G384" i="75" s="1"/>
  <c r="H442" i="64"/>
  <c r="H441"/>
  <c r="G383" i="75" s="1"/>
  <c r="H440" i="64"/>
  <c r="G382" i="75" s="1"/>
  <c r="H435" i="64"/>
  <c r="G377" i="75" s="1"/>
  <c r="H434" i="64"/>
  <c r="H427"/>
  <c r="G370" i="75" s="1"/>
  <c r="H426" i="64"/>
  <c r="H419"/>
  <c r="G363" i="75" s="1"/>
  <c r="H418" i="64"/>
  <c r="H417"/>
  <c r="G362" i="75" s="1"/>
  <c r="H416" i="64"/>
  <c r="G361" i="75" s="1"/>
  <c r="H415" i="64"/>
  <c r="G360" i="75" s="1"/>
  <c r="H411" i="64"/>
  <c r="G356" i="75" s="1"/>
  <c r="H410" i="64"/>
  <c r="H403"/>
  <c r="G349" i="75" s="1"/>
  <c r="H402" i="64"/>
  <c r="H401"/>
  <c r="G348" i="75" s="1"/>
  <c r="H400" i="64"/>
  <c r="G347" i="75" s="1"/>
  <c r="H399" i="64"/>
  <c r="G346" i="75" s="1"/>
  <c r="H395" i="64"/>
  <c r="G342" i="75" s="1"/>
  <c r="H394" i="64"/>
  <c r="H393"/>
  <c r="G341" i="75" s="1"/>
  <c r="H387" i="64"/>
  <c r="G335" i="75" s="1"/>
  <c r="H386" i="64"/>
  <c r="H385"/>
  <c r="G334" i="75" s="1"/>
  <c r="H379" i="64"/>
  <c r="G328" i="75" s="1"/>
  <c r="H378" i="64"/>
  <c r="H371"/>
  <c r="G321" i="75" s="1"/>
  <c r="H370" i="64"/>
  <c r="H369"/>
  <c r="G320" i="75" s="1"/>
  <c r="H363" i="64"/>
  <c r="G314" i="75" s="1"/>
  <c r="H362" i="64"/>
  <c r="H361"/>
  <c r="G313" i="75" s="1"/>
  <c r="H355" i="64"/>
  <c r="G307" i="75" s="1"/>
  <c r="H354" i="64"/>
  <c r="H353"/>
  <c r="G306" i="75" s="1"/>
  <c r="H339" i="64"/>
  <c r="G293" i="75" s="1"/>
  <c r="H338" i="64"/>
  <c r="H331"/>
  <c r="G286" i="75" s="1"/>
  <c r="H323" i="64"/>
  <c r="G279" i="75" s="1"/>
  <c r="H322" i="64"/>
  <c r="H307"/>
  <c r="G265" i="75" s="1"/>
  <c r="H306" i="64"/>
  <c r="H291"/>
  <c r="G251" i="75" s="1"/>
  <c r="H267" i="64"/>
  <c r="G230" i="75" s="1"/>
  <c r="H266" i="64"/>
  <c r="H265"/>
  <c r="G229" i="75" s="1"/>
  <c r="H264" i="64"/>
  <c r="G228" i="75" s="1"/>
  <c r="H263" i="64"/>
  <c r="G227" i="75" s="1"/>
  <c r="H259" i="64"/>
  <c r="G223" i="75" s="1"/>
  <c r="H251" i="64"/>
  <c r="G216" i="75" s="1"/>
  <c r="H250" i="64"/>
  <c r="H249"/>
  <c r="G215" i="75" s="1"/>
  <c r="H243" i="64"/>
  <c r="G209" i="75" s="1"/>
  <c r="H219" i="64"/>
  <c r="G188" i="75" s="1"/>
  <c r="H211" i="64"/>
  <c r="G181" i="75" s="1"/>
  <c r="H203" i="64"/>
  <c r="G174" i="75" s="1"/>
  <c r="H202" i="64"/>
  <c r="H195"/>
  <c r="G167" i="75" s="1"/>
  <c r="H187" i="64"/>
  <c r="G160" i="75" s="1"/>
  <c r="H186" i="64"/>
  <c r="H179"/>
  <c r="G153" i="75" s="1"/>
  <c r="H178" i="64"/>
  <c r="H171"/>
  <c r="G146" i="75" s="1"/>
  <c r="H170" i="64"/>
  <c r="H169"/>
  <c r="G145" i="75" s="1"/>
  <c r="H163" i="64"/>
  <c r="G139" i="75" s="1"/>
  <c r="H155" i="64"/>
  <c r="G132" i="75" s="1"/>
  <c r="H154" i="64"/>
  <c r="H147"/>
  <c r="G125" i="75" s="1"/>
  <c r="H139" i="64"/>
  <c r="G118" i="75" s="1"/>
  <c r="H131" i="64"/>
  <c r="G111" i="75" s="1"/>
  <c r="H123" i="64"/>
  <c r="G104" i="75" s="1"/>
  <c r="H107" i="64"/>
  <c r="G90" i="75" s="1"/>
  <c r="H91" i="64"/>
  <c r="G76" i="75" s="1"/>
  <c r="H83" i="64"/>
  <c r="G69" i="75" s="1"/>
  <c r="H82" i="64"/>
  <c r="H75"/>
  <c r="G62" i="75" s="1"/>
  <c r="H74" i="64"/>
  <c r="H67"/>
  <c r="G55" i="75" s="1"/>
  <c r="H66" i="64"/>
  <c r="H59"/>
  <c r="G48" i="75" s="1"/>
  <c r="H35" i="64"/>
  <c r="G27" i="75" s="1"/>
  <c r="H19" i="64"/>
  <c r="G13" i="75" s="1"/>
  <c r="H11" i="64"/>
  <c r="G6" i="75" s="1"/>
  <c r="I539" i="21"/>
  <c r="I538"/>
  <c r="I537"/>
  <c r="I531"/>
  <c r="I530"/>
  <c r="I523"/>
  <c r="I522"/>
  <c r="I521"/>
  <c r="I520"/>
  <c r="I515"/>
  <c r="I514"/>
  <c r="I513"/>
  <c r="I507"/>
  <c r="I506"/>
  <c r="I505"/>
  <c r="I504"/>
  <c r="I499"/>
  <c r="I491"/>
  <c r="I490"/>
  <c r="I489"/>
  <c r="I483"/>
  <c r="I482"/>
  <c r="I475"/>
  <c r="I474"/>
  <c r="I473"/>
  <c r="I472"/>
  <c r="I467"/>
  <c r="I459"/>
  <c r="I458"/>
  <c r="I457"/>
  <c r="I451"/>
  <c r="I450"/>
  <c r="I449"/>
  <c r="I448"/>
  <c r="I443"/>
  <c r="I442"/>
  <c r="I441"/>
  <c r="I435"/>
  <c r="I434"/>
  <c r="I433"/>
  <c r="I432"/>
  <c r="I427"/>
  <c r="I426"/>
  <c r="I425"/>
  <c r="I419"/>
  <c r="I418"/>
  <c r="I417"/>
  <c r="I416"/>
  <c r="I415"/>
  <c r="I411"/>
  <c r="I410"/>
  <c r="I409"/>
  <c r="I403"/>
  <c r="I402"/>
  <c r="I401"/>
  <c r="I395"/>
  <c r="I394"/>
  <c r="I393"/>
  <c r="I387"/>
  <c r="I386"/>
  <c r="I385"/>
  <c r="I384"/>
  <c r="I383"/>
  <c r="I379"/>
  <c r="I378"/>
  <c r="I377"/>
  <c r="I371"/>
  <c r="I370"/>
  <c r="I369"/>
  <c r="I363"/>
  <c r="I362"/>
  <c r="I355"/>
  <c r="I354"/>
  <c r="I353"/>
  <c r="I347"/>
  <c r="I339"/>
  <c r="I331"/>
  <c r="I323"/>
  <c r="I322"/>
  <c r="I307"/>
  <c r="I306"/>
  <c r="I305"/>
  <c r="I299"/>
  <c r="I291"/>
  <c r="I290"/>
  <c r="I275"/>
  <c r="I267"/>
  <c r="I266"/>
  <c r="I265"/>
  <c r="I259"/>
  <c r="I251"/>
  <c r="I250"/>
  <c r="I249"/>
  <c r="I248"/>
  <c r="I243"/>
  <c r="I242"/>
  <c r="I235"/>
  <c r="I234"/>
  <c r="I233"/>
  <c r="I232"/>
  <c r="I227"/>
  <c r="I226"/>
  <c r="I219"/>
  <c r="I218"/>
  <c r="I217"/>
  <c r="I187"/>
  <c r="I171"/>
  <c r="I170"/>
  <c r="I163"/>
  <c r="I155"/>
  <c r="I139"/>
  <c r="I131"/>
  <c r="I123"/>
  <c r="I83"/>
  <c r="I82"/>
  <c r="I67"/>
  <c r="I51"/>
  <c r="I43"/>
  <c r="H531"/>
  <c r="G527" i="73" s="1"/>
  <c r="H530" i="21"/>
  <c r="G526" i="73" s="1"/>
  <c r="H523" i="21"/>
  <c r="G519" i="73" s="1"/>
  <c r="H522" i="21"/>
  <c r="G518" i="73" s="1"/>
  <c r="H521" i="21"/>
  <c r="G517" i="73" s="1"/>
  <c r="H520" i="21"/>
  <c r="G516" i="73" s="1"/>
  <c r="H515" i="21"/>
  <c r="G511" i="73" s="1"/>
  <c r="H514" i="21"/>
  <c r="G510" i="73" s="1"/>
  <c r="H513" i="21"/>
  <c r="G509" i="73" s="1"/>
  <c r="H507" i="21"/>
  <c r="G503" i="73" s="1"/>
  <c r="H506" i="21"/>
  <c r="G502" i="73" s="1"/>
  <c r="H505" i="21"/>
  <c r="G501" i="73" s="1"/>
  <c r="H504" i="21"/>
  <c r="G500" i="73" s="1"/>
  <c r="H499" i="21"/>
  <c r="G495" i="73" s="1"/>
  <c r="H491" i="21"/>
  <c r="G487" i="73" s="1"/>
  <c r="H490" i="21"/>
  <c r="G486" i="73" s="1"/>
  <c r="H489" i="21"/>
  <c r="G485" i="73" s="1"/>
  <c r="H483" i="21"/>
  <c r="G479" i="73" s="1"/>
  <c r="H482" i="21"/>
  <c r="G478" i="73" s="1"/>
  <c r="H475" i="21"/>
  <c r="G471" i="73" s="1"/>
  <c r="H474" i="21"/>
  <c r="G470" i="73" s="1"/>
  <c r="H473" i="21"/>
  <c r="G469" i="73" s="1"/>
  <c r="H472" i="21"/>
  <c r="G468" i="73" s="1"/>
  <c r="H467" i="21"/>
  <c r="G463" i="73" s="1"/>
  <c r="H459" i="21"/>
  <c r="G455" i="73" s="1"/>
  <c r="H458" i="21"/>
  <c r="G454" i="73" s="1"/>
  <c r="H457" i="21"/>
  <c r="G453" i="73" s="1"/>
  <c r="H451" i="21"/>
  <c r="G447" i="73" s="1"/>
  <c r="H450" i="21"/>
  <c r="G446" i="73" s="1"/>
  <c r="H449" i="21"/>
  <c r="G445" i="73" s="1"/>
  <c r="H448" i="21"/>
  <c r="G444" i="73" s="1"/>
  <c r="H443" i="21"/>
  <c r="G439" i="73" s="1"/>
  <c r="H442" i="21"/>
  <c r="G438" i="73" s="1"/>
  <c r="H441" i="21"/>
  <c r="G437" i="73" s="1"/>
  <c r="H435" i="21"/>
  <c r="G431" i="73" s="1"/>
  <c r="H434" i="21"/>
  <c r="G430" i="73" s="1"/>
  <c r="H433" i="21"/>
  <c r="G429" i="73" s="1"/>
  <c r="H432" i="21"/>
  <c r="G428" i="73" s="1"/>
  <c r="H427" i="21"/>
  <c r="G423" i="73" s="1"/>
  <c r="H426" i="21"/>
  <c r="G422" i="73" s="1"/>
  <c r="H425" i="21"/>
  <c r="G421" i="73" s="1"/>
  <c r="H419" i="21"/>
  <c r="G415" i="73" s="1"/>
  <c r="H418" i="21"/>
  <c r="G414" i="73" s="1"/>
  <c r="H417" i="21"/>
  <c r="G413" i="73" s="1"/>
  <c r="H416" i="21"/>
  <c r="G412" i="73" s="1"/>
  <c r="H415" i="21"/>
  <c r="G411" i="73" s="1"/>
  <c r="H411" i="21"/>
  <c r="G407" i="73" s="1"/>
  <c r="H410" i="21"/>
  <c r="G406" i="73" s="1"/>
  <c r="H409" i="21"/>
  <c r="G405" i="73" s="1"/>
  <c r="H403" i="21"/>
  <c r="G399" i="73" s="1"/>
  <c r="H402" i="21"/>
  <c r="G398" i="73" s="1"/>
  <c r="H401" i="21"/>
  <c r="G397" i="73" s="1"/>
  <c r="H395" i="21"/>
  <c r="G391" i="73" s="1"/>
  <c r="H394" i="21"/>
  <c r="G390" i="73" s="1"/>
  <c r="H393" i="21"/>
  <c r="G389" i="73" s="1"/>
  <c r="G382"/>
  <c r="H379" i="21"/>
  <c r="G375" i="73" s="1"/>
  <c r="H378" i="21"/>
  <c r="G374" i="73" s="1"/>
  <c r="H377" i="21"/>
  <c r="G373" i="73" s="1"/>
  <c r="H371" i="21"/>
  <c r="G367" i="73" s="1"/>
  <c r="H370" i="21"/>
  <c r="G366" i="73" s="1"/>
  <c r="H369" i="21"/>
  <c r="G365" i="73" s="1"/>
  <c r="H363" i="21"/>
  <c r="G359" i="73" s="1"/>
  <c r="H362" i="21"/>
  <c r="G358" i="73" s="1"/>
  <c r="H355" i="21"/>
  <c r="G351" i="73" s="1"/>
  <c r="H354" i="21"/>
  <c r="G350" i="73" s="1"/>
  <c r="H353" i="21"/>
  <c r="G349" i="73" s="1"/>
  <c r="H347" i="21"/>
  <c r="G343" i="73" s="1"/>
  <c r="H339" i="21"/>
  <c r="G335" i="73" s="1"/>
  <c r="H331" i="21"/>
  <c r="G327" i="73" s="1"/>
  <c r="H323" i="21"/>
  <c r="G319" i="73" s="1"/>
  <c r="H322" i="21"/>
  <c r="G318" i="73" s="1"/>
  <c r="H307" i="21"/>
  <c r="G303" i="73" s="1"/>
  <c r="H306" i="21"/>
  <c r="G302" i="73" s="1"/>
  <c r="H305" i="21"/>
  <c r="G301" i="73" s="1"/>
  <c r="H299" i="21"/>
  <c r="G295" i="73" s="1"/>
  <c r="H291" i="21"/>
  <c r="G287" i="73" s="1"/>
  <c r="H290" i="21"/>
  <c r="G286" i="73" s="1"/>
  <c r="H275" i="21"/>
  <c r="G271" i="73" s="1"/>
  <c r="H267" i="21"/>
  <c r="G263" i="73" s="1"/>
  <c r="H266" i="21"/>
  <c r="G262" i="73" s="1"/>
  <c r="H265" i="21"/>
  <c r="G261" i="73" s="1"/>
  <c r="H259" i="21"/>
  <c r="G255" i="73" s="1"/>
  <c r="H251" i="21"/>
  <c r="G247" i="73" s="1"/>
  <c r="H250" i="21"/>
  <c r="G246" i="73" s="1"/>
  <c r="H249" i="21"/>
  <c r="G245" i="73" s="1"/>
  <c r="H248" i="21"/>
  <c r="G244" i="73" s="1"/>
  <c r="H243" i="21"/>
  <c r="G239" i="73" s="1"/>
  <c r="H242" i="21"/>
  <c r="G238" i="73" s="1"/>
  <c r="H235" i="21"/>
  <c r="G231" i="73" s="1"/>
  <c r="H234" i="21"/>
  <c r="G230" i="73" s="1"/>
  <c r="H233" i="21"/>
  <c r="G229" i="73" s="1"/>
  <c r="H232" i="21"/>
  <c r="G228" i="73" s="1"/>
  <c r="H227" i="21"/>
  <c r="G223" i="73" s="1"/>
  <c r="H226" i="21"/>
  <c r="G222" i="73" s="1"/>
  <c r="H219" i="21"/>
  <c r="G215" i="73" s="1"/>
  <c r="H218" i="21"/>
  <c r="G214" i="73" s="1"/>
  <c r="H217" i="21"/>
  <c r="G213" i="73" s="1"/>
  <c r="H187" i="21"/>
  <c r="G183" i="73" s="1"/>
  <c r="H171" i="21"/>
  <c r="G167" i="73" s="1"/>
  <c r="H170" i="21"/>
  <c r="G166" i="73" s="1"/>
  <c r="H163" i="21"/>
  <c r="G159" i="73" s="1"/>
  <c r="H155" i="21"/>
  <c r="G151" i="73" s="1"/>
  <c r="H139" i="21"/>
  <c r="G135" i="73" s="1"/>
  <c r="H131" i="21"/>
  <c r="G127" i="73" s="1"/>
  <c r="H123" i="21"/>
  <c r="G119" i="73" s="1"/>
  <c r="H83" i="21"/>
  <c r="G79" i="73" s="1"/>
  <c r="H82" i="21"/>
  <c r="G78" i="73" s="1"/>
  <c r="H67" i="21"/>
  <c r="G63" i="73" s="1"/>
  <c r="H51" i="21"/>
  <c r="G47" i="73" s="1"/>
  <c r="H43" i="21"/>
  <c r="G39" i="73" s="1"/>
  <c r="H539" i="21"/>
  <c r="G535" i="73" s="1"/>
  <c r="H538" i="21"/>
  <c r="G534" i="73" s="1"/>
  <c r="H537" i="21"/>
  <c r="G533" i="73" s="1"/>
  <c r="BC611" i="21"/>
  <c r="BC605"/>
  <c r="BC581"/>
  <c r="BB555"/>
  <c r="BB549"/>
  <c r="BB546"/>
  <c r="BC604" i="64"/>
  <c r="BC554"/>
  <c r="BC547"/>
  <c r="B10" i="55"/>
  <c r="AL566" i="78" s="1"/>
  <c r="E54" i="52"/>
  <c r="E148"/>
  <c r="E123"/>
  <c r="H28" i="77"/>
  <c r="E64" i="52"/>
  <c r="E86"/>
  <c r="E93"/>
  <c r="E29"/>
  <c r="E102"/>
  <c r="E103"/>
  <c r="E31"/>
  <c r="E105"/>
  <c r="E106"/>
  <c r="E107"/>
  <c r="E108"/>
  <c r="E30"/>
  <c r="E53"/>
  <c r="AT577" i="21"/>
  <c r="E46" i="52"/>
  <c r="E79"/>
  <c r="E114"/>
  <c r="E115"/>
  <c r="E48"/>
  <c r="E135"/>
  <c r="E17"/>
  <c r="E120"/>
  <c r="E34"/>
  <c r="E122"/>
  <c r="A19" i="63"/>
  <c r="F19" s="1"/>
  <c r="E124" i="52"/>
  <c r="E125"/>
  <c r="E35"/>
  <c r="E127"/>
  <c r="E128"/>
  <c r="E129"/>
  <c r="E130"/>
  <c r="E131"/>
  <c r="E132"/>
  <c r="E133"/>
  <c r="E143"/>
  <c r="E134"/>
  <c r="E136"/>
  <c r="E56"/>
  <c r="E137"/>
  <c r="E138"/>
  <c r="E140"/>
  <c r="E141"/>
  <c r="E84"/>
  <c r="E145"/>
  <c r="E89"/>
  <c r="E95"/>
  <c r="E9"/>
  <c r="E57"/>
  <c r="E67"/>
  <c r="E42"/>
  <c r="E43"/>
  <c r="E88"/>
  <c r="E99"/>
  <c r="E152"/>
  <c r="E74"/>
  <c r="E13"/>
  <c r="E76"/>
  <c r="E60"/>
  <c r="E92"/>
  <c r="E33"/>
  <c r="E52"/>
  <c r="E62"/>
  <c r="E94"/>
  <c r="E58"/>
  <c r="E59"/>
  <c r="E12"/>
  <c r="E45"/>
  <c r="E20"/>
  <c r="E47"/>
  <c r="E18"/>
  <c r="E44"/>
  <c r="E39"/>
  <c r="E38"/>
  <c r="E50"/>
  <c r="E49"/>
  <c r="E55"/>
  <c r="E97"/>
  <c r="E77"/>
  <c r="E19"/>
  <c r="E78"/>
  <c r="E81"/>
  <c r="E82"/>
  <c r="E16"/>
  <c r="E85"/>
  <c r="E71"/>
  <c r="E40"/>
  <c r="E51"/>
  <c r="E22"/>
  <c r="E146"/>
  <c r="B1" i="77"/>
  <c r="B28" s="1"/>
  <c r="K509" i="21"/>
  <c r="K517" s="1"/>
  <c r="K493"/>
  <c r="K501" s="1"/>
  <c r="CH581" i="64"/>
  <c r="BX581"/>
  <c r="CA581"/>
  <c r="CD581"/>
  <c r="CG581"/>
  <c r="CH552"/>
  <c r="BX552"/>
  <c r="CA552"/>
  <c r="CD552"/>
  <c r="CG552"/>
  <c r="CH611" i="21"/>
  <c r="BX611"/>
  <c r="CA611"/>
  <c r="CD611"/>
  <c r="CG611"/>
  <c r="CH612"/>
  <c r="BX612"/>
  <c r="CA612"/>
  <c r="CD612"/>
  <c r="CG612"/>
  <c r="CH608"/>
  <c r="BX608"/>
  <c r="CA608"/>
  <c r="CD608"/>
  <c r="CG608"/>
  <c r="CH605"/>
  <c r="BX605"/>
  <c r="CA605"/>
  <c r="CD605"/>
  <c r="CG605"/>
  <c r="CH603"/>
  <c r="BX603"/>
  <c r="CA603"/>
  <c r="CD603"/>
  <c r="CG603"/>
  <c r="CH585"/>
  <c r="BX585"/>
  <c r="CA585"/>
  <c r="CD585"/>
  <c r="CG585"/>
  <c r="CH581"/>
  <c r="BX581"/>
  <c r="CA581"/>
  <c r="CD581"/>
  <c r="CG581"/>
  <c r="CH582"/>
  <c r="BX582"/>
  <c r="CA582"/>
  <c r="CD582"/>
  <c r="CG582"/>
  <c r="CH580"/>
  <c r="BX580"/>
  <c r="CA580"/>
  <c r="CD580"/>
  <c r="CG580"/>
  <c r="CH577"/>
  <c r="BX577"/>
  <c r="CA577"/>
  <c r="CD577"/>
  <c r="CG577"/>
  <c r="CH576"/>
  <c r="BX576"/>
  <c r="CA576"/>
  <c r="CD576"/>
  <c r="CG576"/>
  <c r="J794" i="75"/>
  <c r="H794"/>
  <c r="G794"/>
  <c r="F794"/>
  <c r="E794"/>
  <c r="D794"/>
  <c r="C794"/>
  <c r="B794"/>
  <c r="A794"/>
  <c r="J793"/>
  <c r="H793"/>
  <c r="G793"/>
  <c r="F793"/>
  <c r="E793"/>
  <c r="D793"/>
  <c r="C793"/>
  <c r="B793"/>
  <c r="A793"/>
  <c r="J792"/>
  <c r="H792"/>
  <c r="G792"/>
  <c r="F792"/>
  <c r="E792"/>
  <c r="D792"/>
  <c r="C792"/>
  <c r="B792"/>
  <c r="A792"/>
  <c r="J791"/>
  <c r="H791"/>
  <c r="G791"/>
  <c r="F791"/>
  <c r="E791"/>
  <c r="D791"/>
  <c r="C791"/>
  <c r="B791"/>
  <c r="A791"/>
  <c r="J790"/>
  <c r="H790"/>
  <c r="G790"/>
  <c r="F790"/>
  <c r="E790"/>
  <c r="D790"/>
  <c r="C790"/>
  <c r="B790"/>
  <c r="A790"/>
  <c r="J789"/>
  <c r="H789"/>
  <c r="G789"/>
  <c r="F789"/>
  <c r="E789"/>
  <c r="D789"/>
  <c r="C789"/>
  <c r="B789"/>
  <c r="A789"/>
  <c r="J788"/>
  <c r="H788"/>
  <c r="G788"/>
  <c r="F788"/>
  <c r="E788"/>
  <c r="D788"/>
  <c r="C788"/>
  <c r="B788"/>
  <c r="A788"/>
  <c r="J787"/>
  <c r="H787"/>
  <c r="G787"/>
  <c r="F787"/>
  <c r="E787"/>
  <c r="D787"/>
  <c r="C787"/>
  <c r="B787"/>
  <c r="A787"/>
  <c r="J786"/>
  <c r="H786"/>
  <c r="G786"/>
  <c r="F786"/>
  <c r="E786"/>
  <c r="D786"/>
  <c r="C786"/>
  <c r="B786"/>
  <c r="A786"/>
  <c r="J785"/>
  <c r="H785"/>
  <c r="G785"/>
  <c r="F785"/>
  <c r="E785"/>
  <c r="D785"/>
  <c r="C785"/>
  <c r="B785"/>
  <c r="A785"/>
  <c r="J784"/>
  <c r="H784"/>
  <c r="G784"/>
  <c r="F784"/>
  <c r="E784"/>
  <c r="D784"/>
  <c r="C784"/>
  <c r="B784"/>
  <c r="A784"/>
  <c r="J783"/>
  <c r="H783"/>
  <c r="G783"/>
  <c r="F783"/>
  <c r="E783"/>
  <c r="D783"/>
  <c r="C783"/>
  <c r="B783"/>
  <c r="A783"/>
  <c r="J782"/>
  <c r="H782"/>
  <c r="G782"/>
  <c r="F782"/>
  <c r="E782"/>
  <c r="D782"/>
  <c r="C782"/>
  <c r="B782"/>
  <c r="A782"/>
  <c r="J781"/>
  <c r="H781"/>
  <c r="G781"/>
  <c r="F781"/>
  <c r="E781"/>
  <c r="D781"/>
  <c r="C781"/>
  <c r="B781"/>
  <c r="A781"/>
  <c r="J780"/>
  <c r="H780"/>
  <c r="G780"/>
  <c r="F780"/>
  <c r="E780"/>
  <c r="D780"/>
  <c r="C780"/>
  <c r="B780"/>
  <c r="A780"/>
  <c r="J779"/>
  <c r="H779"/>
  <c r="G779"/>
  <c r="F779"/>
  <c r="E779"/>
  <c r="D779"/>
  <c r="C779"/>
  <c r="B779"/>
  <c r="A779"/>
  <c r="J778"/>
  <c r="H778"/>
  <c r="G778"/>
  <c r="F778"/>
  <c r="E778"/>
  <c r="D778"/>
  <c r="C778"/>
  <c r="B778"/>
  <c r="A778"/>
  <c r="J777"/>
  <c r="H777"/>
  <c r="G777"/>
  <c r="F777"/>
  <c r="E777"/>
  <c r="D777"/>
  <c r="C777"/>
  <c r="B777"/>
  <c r="A777"/>
  <c r="J776"/>
  <c r="H776"/>
  <c r="G776"/>
  <c r="F776"/>
  <c r="E776"/>
  <c r="D776"/>
  <c r="C776"/>
  <c r="B776"/>
  <c r="A776"/>
  <c r="J775"/>
  <c r="H775"/>
  <c r="G775"/>
  <c r="F775"/>
  <c r="E775"/>
  <c r="D775"/>
  <c r="C775"/>
  <c r="B775"/>
  <c r="A775"/>
  <c r="J774"/>
  <c r="H774"/>
  <c r="G774"/>
  <c r="F774"/>
  <c r="E774"/>
  <c r="D774"/>
  <c r="C774"/>
  <c r="B774"/>
  <c r="A774"/>
  <c r="J773"/>
  <c r="H773"/>
  <c r="G773"/>
  <c r="F773"/>
  <c r="E773"/>
  <c r="D773"/>
  <c r="C773"/>
  <c r="B773"/>
  <c r="I773" s="1"/>
  <c r="A773"/>
  <c r="J772"/>
  <c r="H772"/>
  <c r="G772"/>
  <c r="F772"/>
  <c r="E772"/>
  <c r="D772"/>
  <c r="C772"/>
  <c r="B772"/>
  <c r="A772"/>
  <c r="J771"/>
  <c r="H771"/>
  <c r="G771"/>
  <c r="F771"/>
  <c r="E771"/>
  <c r="D771"/>
  <c r="C771"/>
  <c r="B771"/>
  <c r="I771" s="1"/>
  <c r="A771"/>
  <c r="J770"/>
  <c r="H770"/>
  <c r="G770"/>
  <c r="F770"/>
  <c r="E770"/>
  <c r="D770"/>
  <c r="C770"/>
  <c r="B770"/>
  <c r="A770"/>
  <c r="J769"/>
  <c r="H769"/>
  <c r="G769"/>
  <c r="F769"/>
  <c r="E769"/>
  <c r="D769"/>
  <c r="C769"/>
  <c r="B769"/>
  <c r="A769"/>
  <c r="J768"/>
  <c r="H768"/>
  <c r="G768"/>
  <c r="F768"/>
  <c r="E768"/>
  <c r="D768"/>
  <c r="C768"/>
  <c r="I768" s="1"/>
  <c r="B768"/>
  <c r="A768"/>
  <c r="J767"/>
  <c r="H767"/>
  <c r="G767"/>
  <c r="F767"/>
  <c r="E767"/>
  <c r="D767"/>
  <c r="C767"/>
  <c r="B767"/>
  <c r="A767"/>
  <c r="J766"/>
  <c r="H766"/>
  <c r="G766"/>
  <c r="F766"/>
  <c r="E766"/>
  <c r="D766"/>
  <c r="C766"/>
  <c r="B766"/>
  <c r="A766"/>
  <c r="J765"/>
  <c r="H765"/>
  <c r="G765"/>
  <c r="F765"/>
  <c r="E765"/>
  <c r="D765"/>
  <c r="C765"/>
  <c r="B765"/>
  <c r="A765"/>
  <c r="J764"/>
  <c r="H764"/>
  <c r="G764"/>
  <c r="F764"/>
  <c r="E764"/>
  <c r="D764"/>
  <c r="C764"/>
  <c r="B764"/>
  <c r="A764"/>
  <c r="J763"/>
  <c r="H763"/>
  <c r="G763"/>
  <c r="F763"/>
  <c r="E763"/>
  <c r="D763"/>
  <c r="C763"/>
  <c r="B763"/>
  <c r="I763" s="1"/>
  <c r="A763"/>
  <c r="J762"/>
  <c r="H762"/>
  <c r="G762"/>
  <c r="F762"/>
  <c r="E762"/>
  <c r="D762"/>
  <c r="C762"/>
  <c r="B762"/>
  <c r="A762"/>
  <c r="J761"/>
  <c r="H761"/>
  <c r="G761"/>
  <c r="F761"/>
  <c r="E761"/>
  <c r="D761"/>
  <c r="C761"/>
  <c r="B761"/>
  <c r="A761"/>
  <c r="J760"/>
  <c r="H760"/>
  <c r="G760"/>
  <c r="F760"/>
  <c r="E760"/>
  <c r="D760"/>
  <c r="C760"/>
  <c r="B760"/>
  <c r="A760"/>
  <c r="J759"/>
  <c r="H759"/>
  <c r="G759"/>
  <c r="F759"/>
  <c r="E759"/>
  <c r="D759"/>
  <c r="C759"/>
  <c r="B759"/>
  <c r="A759"/>
  <c r="J758"/>
  <c r="H758"/>
  <c r="G758"/>
  <c r="F758"/>
  <c r="E758"/>
  <c r="D758"/>
  <c r="C758"/>
  <c r="B758"/>
  <c r="A758"/>
  <c r="J757"/>
  <c r="H757"/>
  <c r="G757"/>
  <c r="F757"/>
  <c r="E757"/>
  <c r="D757"/>
  <c r="C757"/>
  <c r="B757"/>
  <c r="A757"/>
  <c r="J756"/>
  <c r="H756"/>
  <c r="G756"/>
  <c r="F756"/>
  <c r="E756"/>
  <c r="D756"/>
  <c r="C756"/>
  <c r="B756"/>
  <c r="A756"/>
  <c r="J755"/>
  <c r="H755"/>
  <c r="G755"/>
  <c r="F755"/>
  <c r="E755"/>
  <c r="D755"/>
  <c r="C755"/>
  <c r="B755"/>
  <c r="A755"/>
  <c r="J754"/>
  <c r="H754"/>
  <c r="G754"/>
  <c r="F754"/>
  <c r="E754"/>
  <c r="D754"/>
  <c r="C754"/>
  <c r="B754"/>
  <c r="A754"/>
  <c r="J753"/>
  <c r="H753"/>
  <c r="G753"/>
  <c r="F753"/>
  <c r="E753"/>
  <c r="D753"/>
  <c r="C753"/>
  <c r="B753"/>
  <c r="A753"/>
  <c r="J752"/>
  <c r="H752"/>
  <c r="G752"/>
  <c r="F752"/>
  <c r="E752"/>
  <c r="D752"/>
  <c r="C752"/>
  <c r="B752"/>
  <c r="A752"/>
  <c r="J751"/>
  <c r="H751"/>
  <c r="G751"/>
  <c r="F751"/>
  <c r="E751"/>
  <c r="D751"/>
  <c r="C751"/>
  <c r="B751"/>
  <c r="A751"/>
  <c r="J750"/>
  <c r="H750"/>
  <c r="G750"/>
  <c r="F750"/>
  <c r="E750"/>
  <c r="D750"/>
  <c r="C750"/>
  <c r="B750"/>
  <c r="A750"/>
  <c r="J749"/>
  <c r="H749"/>
  <c r="G749"/>
  <c r="F749"/>
  <c r="E749"/>
  <c r="D749"/>
  <c r="C749"/>
  <c r="B749"/>
  <c r="A749"/>
  <c r="J748"/>
  <c r="H748"/>
  <c r="G748"/>
  <c r="F748"/>
  <c r="E748"/>
  <c r="D748"/>
  <c r="C748"/>
  <c r="B748"/>
  <c r="A748"/>
  <c r="J747"/>
  <c r="H747"/>
  <c r="G747"/>
  <c r="F747"/>
  <c r="E747"/>
  <c r="D747"/>
  <c r="C747"/>
  <c r="B747"/>
  <c r="A747"/>
  <c r="J746"/>
  <c r="H746"/>
  <c r="G746"/>
  <c r="F746"/>
  <c r="E746"/>
  <c r="D746"/>
  <c r="C746"/>
  <c r="B746"/>
  <c r="A746"/>
  <c r="J745"/>
  <c r="H745"/>
  <c r="G745"/>
  <c r="F745"/>
  <c r="E745"/>
  <c r="D745"/>
  <c r="C745"/>
  <c r="B745"/>
  <c r="A745"/>
  <c r="J744"/>
  <c r="H744"/>
  <c r="G744"/>
  <c r="F744"/>
  <c r="E744"/>
  <c r="D744"/>
  <c r="C744"/>
  <c r="B744"/>
  <c r="A744"/>
  <c r="J743"/>
  <c r="H743"/>
  <c r="G743"/>
  <c r="F743"/>
  <c r="E743"/>
  <c r="D743"/>
  <c r="C743"/>
  <c r="B743"/>
  <c r="A743"/>
  <c r="J742"/>
  <c r="H742"/>
  <c r="G742"/>
  <c r="F742"/>
  <c r="E742"/>
  <c r="D742"/>
  <c r="C742"/>
  <c r="B742"/>
  <c r="A742"/>
  <c r="J741"/>
  <c r="H741"/>
  <c r="G741"/>
  <c r="F741"/>
  <c r="E741"/>
  <c r="D741"/>
  <c r="C741"/>
  <c r="B741"/>
  <c r="A741"/>
  <c r="J740"/>
  <c r="H740"/>
  <c r="G740"/>
  <c r="F740"/>
  <c r="E740"/>
  <c r="D740"/>
  <c r="C740"/>
  <c r="B740"/>
  <c r="A740"/>
  <c r="J739"/>
  <c r="H739"/>
  <c r="G739"/>
  <c r="F739"/>
  <c r="E739"/>
  <c r="D739"/>
  <c r="C739"/>
  <c r="B739"/>
  <c r="A739"/>
  <c r="J738"/>
  <c r="H738"/>
  <c r="G738"/>
  <c r="F738"/>
  <c r="E738"/>
  <c r="D738"/>
  <c r="C738"/>
  <c r="B738"/>
  <c r="A738"/>
  <c r="J737"/>
  <c r="H737"/>
  <c r="G737"/>
  <c r="F737"/>
  <c r="E737"/>
  <c r="D737"/>
  <c r="C737"/>
  <c r="B737"/>
  <c r="A737"/>
  <c r="J736"/>
  <c r="H736"/>
  <c r="G736"/>
  <c r="F736"/>
  <c r="E736"/>
  <c r="D736"/>
  <c r="C736"/>
  <c r="I736" s="1"/>
  <c r="B736"/>
  <c r="A736"/>
  <c r="J735"/>
  <c r="H735"/>
  <c r="G735"/>
  <c r="F735"/>
  <c r="E735"/>
  <c r="D735"/>
  <c r="C735"/>
  <c r="B735"/>
  <c r="A735"/>
  <c r="J734"/>
  <c r="H734"/>
  <c r="G734"/>
  <c r="F734"/>
  <c r="E734"/>
  <c r="D734"/>
  <c r="C734"/>
  <c r="I734" s="1"/>
  <c r="B734"/>
  <c r="A734"/>
  <c r="J733"/>
  <c r="H733"/>
  <c r="G733"/>
  <c r="F733"/>
  <c r="E733"/>
  <c r="D733"/>
  <c r="C733"/>
  <c r="B733"/>
  <c r="A733"/>
  <c r="J732"/>
  <c r="H732"/>
  <c r="G732"/>
  <c r="F732"/>
  <c r="E732"/>
  <c r="D732"/>
  <c r="C732"/>
  <c r="B732"/>
  <c r="A732"/>
  <c r="J731"/>
  <c r="H731"/>
  <c r="G731"/>
  <c r="F731"/>
  <c r="E731"/>
  <c r="D731"/>
  <c r="C731"/>
  <c r="B731"/>
  <c r="A731"/>
  <c r="J730"/>
  <c r="H730"/>
  <c r="G730"/>
  <c r="F730"/>
  <c r="E730"/>
  <c r="D730"/>
  <c r="C730"/>
  <c r="B730"/>
  <c r="A730"/>
  <c r="J729"/>
  <c r="H729"/>
  <c r="G729"/>
  <c r="F729"/>
  <c r="E729"/>
  <c r="D729"/>
  <c r="C729"/>
  <c r="B729"/>
  <c r="A729"/>
  <c r="J728"/>
  <c r="H728"/>
  <c r="G728"/>
  <c r="F728"/>
  <c r="E728"/>
  <c r="D728"/>
  <c r="C728"/>
  <c r="B728"/>
  <c r="A728"/>
  <c r="J727"/>
  <c r="H727"/>
  <c r="G727"/>
  <c r="F727"/>
  <c r="E727"/>
  <c r="D727"/>
  <c r="C727"/>
  <c r="B727"/>
  <c r="I727" s="1"/>
  <c r="A727"/>
  <c r="J726"/>
  <c r="H726"/>
  <c r="G726"/>
  <c r="F726"/>
  <c r="E726"/>
  <c r="D726"/>
  <c r="C726"/>
  <c r="B726"/>
  <c r="A726"/>
  <c r="J725"/>
  <c r="H725"/>
  <c r="G725"/>
  <c r="F725"/>
  <c r="E725"/>
  <c r="D725"/>
  <c r="C725"/>
  <c r="B725"/>
  <c r="A725"/>
  <c r="J724"/>
  <c r="H724"/>
  <c r="G724"/>
  <c r="F724"/>
  <c r="E724"/>
  <c r="D724"/>
  <c r="C724"/>
  <c r="B724"/>
  <c r="A724"/>
  <c r="J723"/>
  <c r="H723"/>
  <c r="G723"/>
  <c r="F723"/>
  <c r="E723"/>
  <c r="D723"/>
  <c r="C723"/>
  <c r="B723"/>
  <c r="A723"/>
  <c r="J722"/>
  <c r="H722"/>
  <c r="G722"/>
  <c r="F722"/>
  <c r="E722"/>
  <c r="D722"/>
  <c r="C722"/>
  <c r="B722"/>
  <c r="A722"/>
  <c r="J721"/>
  <c r="H721"/>
  <c r="G721"/>
  <c r="F721"/>
  <c r="E721"/>
  <c r="D721"/>
  <c r="C721"/>
  <c r="B721"/>
  <c r="A721"/>
  <c r="J720"/>
  <c r="H720"/>
  <c r="G720"/>
  <c r="F720"/>
  <c r="E720"/>
  <c r="D720"/>
  <c r="C720"/>
  <c r="B720"/>
  <c r="A720"/>
  <c r="J719"/>
  <c r="H719"/>
  <c r="G719"/>
  <c r="F719"/>
  <c r="E719"/>
  <c r="D719"/>
  <c r="C719"/>
  <c r="B719"/>
  <c r="A719"/>
  <c r="J718"/>
  <c r="H718"/>
  <c r="G718"/>
  <c r="F718"/>
  <c r="E718"/>
  <c r="D718"/>
  <c r="C718"/>
  <c r="B718"/>
  <c r="A718"/>
  <c r="J717"/>
  <c r="H717"/>
  <c r="G717"/>
  <c r="F717"/>
  <c r="E717"/>
  <c r="D717"/>
  <c r="C717"/>
  <c r="B717"/>
  <c r="A717"/>
  <c r="J716"/>
  <c r="H716"/>
  <c r="G716"/>
  <c r="F716"/>
  <c r="E716"/>
  <c r="D716"/>
  <c r="C716"/>
  <c r="B716"/>
  <c r="A716"/>
  <c r="J715"/>
  <c r="H715"/>
  <c r="G715"/>
  <c r="F715"/>
  <c r="E715"/>
  <c r="D715"/>
  <c r="C715"/>
  <c r="B715"/>
  <c r="A715"/>
  <c r="J714"/>
  <c r="H714"/>
  <c r="G714"/>
  <c r="F714"/>
  <c r="E714"/>
  <c r="D714"/>
  <c r="C714"/>
  <c r="B714"/>
  <c r="A714"/>
  <c r="J713"/>
  <c r="H713"/>
  <c r="G713"/>
  <c r="F713"/>
  <c r="E713"/>
  <c r="D713"/>
  <c r="C713"/>
  <c r="B713"/>
  <c r="A713"/>
  <c r="J712"/>
  <c r="H712"/>
  <c r="G712"/>
  <c r="F712"/>
  <c r="E712"/>
  <c r="D712"/>
  <c r="C712"/>
  <c r="B712"/>
  <c r="A712"/>
  <c r="J711"/>
  <c r="H711"/>
  <c r="G711"/>
  <c r="F711"/>
  <c r="E711"/>
  <c r="D711"/>
  <c r="C711"/>
  <c r="B711"/>
  <c r="A711"/>
  <c r="J710"/>
  <c r="H710"/>
  <c r="G710"/>
  <c r="F710"/>
  <c r="E710"/>
  <c r="D710"/>
  <c r="C710"/>
  <c r="B710"/>
  <c r="A710"/>
  <c r="J709"/>
  <c r="H709"/>
  <c r="G709"/>
  <c r="F709"/>
  <c r="E709"/>
  <c r="D709"/>
  <c r="C709"/>
  <c r="B709"/>
  <c r="A709"/>
  <c r="J708"/>
  <c r="H708"/>
  <c r="G708"/>
  <c r="F708"/>
  <c r="E708"/>
  <c r="D708"/>
  <c r="C708"/>
  <c r="I708" s="1"/>
  <c r="B708"/>
  <c r="A708"/>
  <c r="J707"/>
  <c r="H707"/>
  <c r="G707"/>
  <c r="F707"/>
  <c r="E707"/>
  <c r="D707"/>
  <c r="C707"/>
  <c r="B707"/>
  <c r="A707"/>
  <c r="J706"/>
  <c r="H706"/>
  <c r="G706"/>
  <c r="F706"/>
  <c r="E706"/>
  <c r="D706"/>
  <c r="C706"/>
  <c r="B706"/>
  <c r="A706"/>
  <c r="J705"/>
  <c r="H705"/>
  <c r="G705"/>
  <c r="F705"/>
  <c r="E705"/>
  <c r="D705"/>
  <c r="C705"/>
  <c r="B705"/>
  <c r="A705"/>
  <c r="J704"/>
  <c r="H704"/>
  <c r="G704"/>
  <c r="F704"/>
  <c r="E704"/>
  <c r="D704"/>
  <c r="C704"/>
  <c r="B704"/>
  <c r="A704"/>
  <c r="J703"/>
  <c r="H703"/>
  <c r="G703"/>
  <c r="F703"/>
  <c r="E703"/>
  <c r="D703"/>
  <c r="C703"/>
  <c r="B703"/>
  <c r="A703"/>
  <c r="J702"/>
  <c r="H702"/>
  <c r="G702"/>
  <c r="F702"/>
  <c r="E702"/>
  <c r="D702"/>
  <c r="C702"/>
  <c r="B702"/>
  <c r="A702"/>
  <c r="J701"/>
  <c r="H701"/>
  <c r="G701"/>
  <c r="F701"/>
  <c r="E701"/>
  <c r="D701"/>
  <c r="C701"/>
  <c r="B701"/>
  <c r="A701"/>
  <c r="J700"/>
  <c r="H700"/>
  <c r="G700"/>
  <c r="F700"/>
  <c r="E700"/>
  <c r="D700"/>
  <c r="C700"/>
  <c r="I700" s="1"/>
  <c r="B700"/>
  <c r="A700"/>
  <c r="J699"/>
  <c r="H699"/>
  <c r="G699"/>
  <c r="F699"/>
  <c r="E699"/>
  <c r="D699"/>
  <c r="C699"/>
  <c r="B699"/>
  <c r="I699" s="1"/>
  <c r="A699"/>
  <c r="J698"/>
  <c r="H698"/>
  <c r="G698"/>
  <c r="F698"/>
  <c r="E698"/>
  <c r="D698"/>
  <c r="C698"/>
  <c r="B698"/>
  <c r="A698"/>
  <c r="J697"/>
  <c r="H697"/>
  <c r="G697"/>
  <c r="F697"/>
  <c r="E697"/>
  <c r="D697"/>
  <c r="C697"/>
  <c r="B697"/>
  <c r="A697"/>
  <c r="J696"/>
  <c r="H696"/>
  <c r="G696"/>
  <c r="F696"/>
  <c r="E696"/>
  <c r="D696"/>
  <c r="C696"/>
  <c r="B696"/>
  <c r="A696"/>
  <c r="J695"/>
  <c r="H695"/>
  <c r="G695"/>
  <c r="F695"/>
  <c r="E695"/>
  <c r="D695"/>
  <c r="C695"/>
  <c r="B695"/>
  <c r="A695"/>
  <c r="J694"/>
  <c r="H694"/>
  <c r="G694"/>
  <c r="F694"/>
  <c r="E694"/>
  <c r="D694"/>
  <c r="C694"/>
  <c r="B694"/>
  <c r="A694"/>
  <c r="J693"/>
  <c r="H693"/>
  <c r="G693"/>
  <c r="F693"/>
  <c r="E693"/>
  <c r="D693"/>
  <c r="C693"/>
  <c r="B693"/>
  <c r="A693"/>
  <c r="J692"/>
  <c r="H692"/>
  <c r="G692"/>
  <c r="F692"/>
  <c r="E692"/>
  <c r="D692"/>
  <c r="C692"/>
  <c r="B692"/>
  <c r="A692"/>
  <c r="J691"/>
  <c r="H691"/>
  <c r="G691"/>
  <c r="F691"/>
  <c r="E691"/>
  <c r="D691"/>
  <c r="C691"/>
  <c r="B691"/>
  <c r="A691"/>
  <c r="J690"/>
  <c r="H690"/>
  <c r="G690"/>
  <c r="F690"/>
  <c r="E690"/>
  <c r="D690"/>
  <c r="C690"/>
  <c r="B690"/>
  <c r="A690"/>
  <c r="J689"/>
  <c r="H689"/>
  <c r="G689"/>
  <c r="F689"/>
  <c r="E689"/>
  <c r="D689"/>
  <c r="C689"/>
  <c r="B689"/>
  <c r="A689"/>
  <c r="J688"/>
  <c r="H688"/>
  <c r="G688"/>
  <c r="F688"/>
  <c r="E688"/>
  <c r="D688"/>
  <c r="C688"/>
  <c r="B688"/>
  <c r="A688"/>
  <c r="J687"/>
  <c r="H687"/>
  <c r="G687"/>
  <c r="F687"/>
  <c r="E687"/>
  <c r="D687"/>
  <c r="C687"/>
  <c r="B687"/>
  <c r="A687"/>
  <c r="J686"/>
  <c r="H686"/>
  <c r="G686"/>
  <c r="F686"/>
  <c r="E686"/>
  <c r="D686"/>
  <c r="C686"/>
  <c r="B686"/>
  <c r="A686"/>
  <c r="J685"/>
  <c r="H685"/>
  <c r="G685"/>
  <c r="F685"/>
  <c r="E685"/>
  <c r="D685"/>
  <c r="C685"/>
  <c r="B685"/>
  <c r="A685"/>
  <c r="J684"/>
  <c r="H684"/>
  <c r="G684"/>
  <c r="F684"/>
  <c r="E684"/>
  <c r="D684"/>
  <c r="C684"/>
  <c r="B684"/>
  <c r="A684"/>
  <c r="J683"/>
  <c r="H683"/>
  <c r="G683"/>
  <c r="F683"/>
  <c r="E683"/>
  <c r="D683"/>
  <c r="C683"/>
  <c r="B683"/>
  <c r="A683"/>
  <c r="J682"/>
  <c r="H682"/>
  <c r="G682"/>
  <c r="F682"/>
  <c r="E682"/>
  <c r="D682"/>
  <c r="C682"/>
  <c r="B682"/>
  <c r="A682"/>
  <c r="J681"/>
  <c r="H681"/>
  <c r="G681"/>
  <c r="F681"/>
  <c r="E681"/>
  <c r="D681"/>
  <c r="C681"/>
  <c r="B681"/>
  <c r="A681"/>
  <c r="J680"/>
  <c r="H680"/>
  <c r="G680"/>
  <c r="F680"/>
  <c r="E680"/>
  <c r="D680"/>
  <c r="C680"/>
  <c r="B680"/>
  <c r="A680"/>
  <c r="J679"/>
  <c r="H679"/>
  <c r="G679"/>
  <c r="F679"/>
  <c r="E679"/>
  <c r="D679"/>
  <c r="C679"/>
  <c r="B679"/>
  <c r="A679"/>
  <c r="J678"/>
  <c r="H678"/>
  <c r="G678"/>
  <c r="F678"/>
  <c r="E678"/>
  <c r="D678"/>
  <c r="C678"/>
  <c r="B678"/>
  <c r="A678"/>
  <c r="J677"/>
  <c r="H677"/>
  <c r="G677"/>
  <c r="F677"/>
  <c r="E677"/>
  <c r="D677"/>
  <c r="C677"/>
  <c r="B677"/>
  <c r="A677"/>
  <c r="J676"/>
  <c r="H676"/>
  <c r="G676"/>
  <c r="F676"/>
  <c r="E676"/>
  <c r="D676"/>
  <c r="C676"/>
  <c r="B676"/>
  <c r="A676"/>
  <c r="J675"/>
  <c r="H675"/>
  <c r="G675"/>
  <c r="F675"/>
  <c r="E675"/>
  <c r="D675"/>
  <c r="C675"/>
  <c r="B675"/>
  <c r="A675"/>
  <c r="J674"/>
  <c r="H674"/>
  <c r="G674"/>
  <c r="F674"/>
  <c r="E674"/>
  <c r="D674"/>
  <c r="C674"/>
  <c r="B674"/>
  <c r="A674"/>
  <c r="J673"/>
  <c r="H673"/>
  <c r="G673"/>
  <c r="F673"/>
  <c r="E673"/>
  <c r="D673"/>
  <c r="C673"/>
  <c r="B673"/>
  <c r="A673"/>
  <c r="J672"/>
  <c r="H672"/>
  <c r="G672"/>
  <c r="F672"/>
  <c r="E672"/>
  <c r="D672"/>
  <c r="C672"/>
  <c r="B672"/>
  <c r="A672"/>
  <c r="J671"/>
  <c r="H671"/>
  <c r="G671"/>
  <c r="F671"/>
  <c r="E671"/>
  <c r="D671"/>
  <c r="C671"/>
  <c r="B671"/>
  <c r="I671" s="1"/>
  <c r="A671"/>
  <c r="J670"/>
  <c r="H670"/>
  <c r="G670"/>
  <c r="F670"/>
  <c r="E670"/>
  <c r="D670"/>
  <c r="C670"/>
  <c r="B670"/>
  <c r="A670"/>
  <c r="J669"/>
  <c r="H669"/>
  <c r="G669"/>
  <c r="F669"/>
  <c r="E669"/>
  <c r="D669"/>
  <c r="C669"/>
  <c r="B669"/>
  <c r="A669"/>
  <c r="J668"/>
  <c r="H668"/>
  <c r="G668"/>
  <c r="F668"/>
  <c r="E668"/>
  <c r="D668"/>
  <c r="C668"/>
  <c r="B668"/>
  <c r="A668"/>
  <c r="J667"/>
  <c r="H667"/>
  <c r="G667"/>
  <c r="F667"/>
  <c r="E667"/>
  <c r="D667"/>
  <c r="C667"/>
  <c r="B667"/>
  <c r="A667"/>
  <c r="J666"/>
  <c r="H666"/>
  <c r="G666"/>
  <c r="F666"/>
  <c r="E666"/>
  <c r="D666"/>
  <c r="C666"/>
  <c r="B666"/>
  <c r="A666"/>
  <c r="J665"/>
  <c r="H665"/>
  <c r="G665"/>
  <c r="F665"/>
  <c r="E665"/>
  <c r="D665"/>
  <c r="C665"/>
  <c r="B665"/>
  <c r="A665"/>
  <c r="J664"/>
  <c r="H664"/>
  <c r="G664"/>
  <c r="F664"/>
  <c r="E664"/>
  <c r="D664"/>
  <c r="C664"/>
  <c r="B664"/>
  <c r="A664"/>
  <c r="J663"/>
  <c r="H663"/>
  <c r="G663"/>
  <c r="F663"/>
  <c r="E663"/>
  <c r="D663"/>
  <c r="C663"/>
  <c r="B663"/>
  <c r="A663"/>
  <c r="J662"/>
  <c r="H662"/>
  <c r="G662"/>
  <c r="F662"/>
  <c r="E662"/>
  <c r="D662"/>
  <c r="C662"/>
  <c r="B662"/>
  <c r="A662"/>
  <c r="J661"/>
  <c r="H661"/>
  <c r="G661"/>
  <c r="F661"/>
  <c r="E661"/>
  <c r="D661"/>
  <c r="C661"/>
  <c r="B661"/>
  <c r="A661"/>
  <c r="J660"/>
  <c r="H660"/>
  <c r="G660"/>
  <c r="F660"/>
  <c r="E660"/>
  <c r="D660"/>
  <c r="C660"/>
  <c r="I660" s="1"/>
  <c r="B660"/>
  <c r="A660"/>
  <c r="J659"/>
  <c r="H659"/>
  <c r="G659"/>
  <c r="F659"/>
  <c r="E659"/>
  <c r="D659"/>
  <c r="C659"/>
  <c r="B659"/>
  <c r="A659"/>
  <c r="J658"/>
  <c r="H658"/>
  <c r="G658"/>
  <c r="F658"/>
  <c r="E658"/>
  <c r="D658"/>
  <c r="C658"/>
  <c r="B658"/>
  <c r="A658"/>
  <c r="J657"/>
  <c r="H657"/>
  <c r="G657"/>
  <c r="F657"/>
  <c r="E657"/>
  <c r="D657"/>
  <c r="C657"/>
  <c r="B657"/>
  <c r="A657"/>
  <c r="J656"/>
  <c r="H656"/>
  <c r="G656"/>
  <c r="F656"/>
  <c r="E656"/>
  <c r="D656"/>
  <c r="C656"/>
  <c r="I656" s="1"/>
  <c r="B656"/>
  <c r="A656"/>
  <c r="J655"/>
  <c r="H655"/>
  <c r="G655"/>
  <c r="F655"/>
  <c r="E655"/>
  <c r="D655"/>
  <c r="C655"/>
  <c r="B655"/>
  <c r="A655"/>
  <c r="J654"/>
  <c r="H654"/>
  <c r="G654"/>
  <c r="F654"/>
  <c r="E654"/>
  <c r="D654"/>
  <c r="C654"/>
  <c r="B654"/>
  <c r="A654"/>
  <c r="J653"/>
  <c r="H653"/>
  <c r="G653"/>
  <c r="F653"/>
  <c r="E653"/>
  <c r="D653"/>
  <c r="C653"/>
  <c r="B653"/>
  <c r="A653"/>
  <c r="J652"/>
  <c r="H652"/>
  <c r="G652"/>
  <c r="F652"/>
  <c r="E652"/>
  <c r="D652"/>
  <c r="C652"/>
  <c r="B652"/>
  <c r="A652"/>
  <c r="J651"/>
  <c r="H651"/>
  <c r="G651"/>
  <c r="F651"/>
  <c r="E651"/>
  <c r="D651"/>
  <c r="C651"/>
  <c r="B651"/>
  <c r="A651"/>
  <c r="J650"/>
  <c r="H650"/>
  <c r="G650"/>
  <c r="F650"/>
  <c r="E650"/>
  <c r="D650"/>
  <c r="C650"/>
  <c r="B650"/>
  <c r="A650"/>
  <c r="J649"/>
  <c r="H649"/>
  <c r="G649"/>
  <c r="F649"/>
  <c r="E649"/>
  <c r="D649"/>
  <c r="C649"/>
  <c r="B649"/>
  <c r="A649"/>
  <c r="J648"/>
  <c r="H648"/>
  <c r="G648"/>
  <c r="F648"/>
  <c r="E648"/>
  <c r="D648"/>
  <c r="C648"/>
  <c r="I648" s="1"/>
  <c r="B648"/>
  <c r="A648"/>
  <c r="J647"/>
  <c r="H647"/>
  <c r="G647"/>
  <c r="F647"/>
  <c r="E647"/>
  <c r="D647"/>
  <c r="C647"/>
  <c r="B647"/>
  <c r="A647"/>
  <c r="J646"/>
  <c r="H646"/>
  <c r="G646"/>
  <c r="F646"/>
  <c r="E646"/>
  <c r="D646"/>
  <c r="C646"/>
  <c r="B646"/>
  <c r="A646"/>
  <c r="J645"/>
  <c r="H645"/>
  <c r="G645"/>
  <c r="F645"/>
  <c r="E645"/>
  <c r="D645"/>
  <c r="C645"/>
  <c r="B645"/>
  <c r="A645"/>
  <c r="J644"/>
  <c r="H644"/>
  <c r="G644"/>
  <c r="F644"/>
  <c r="E644"/>
  <c r="D644"/>
  <c r="C644"/>
  <c r="I644" s="1"/>
  <c r="B644"/>
  <c r="A644"/>
  <c r="J643"/>
  <c r="H643"/>
  <c r="G643"/>
  <c r="F643"/>
  <c r="E643"/>
  <c r="D643"/>
  <c r="C643"/>
  <c r="B643"/>
  <c r="A643"/>
  <c r="J642"/>
  <c r="H642"/>
  <c r="G642"/>
  <c r="F642"/>
  <c r="E642"/>
  <c r="D642"/>
  <c r="C642"/>
  <c r="B642"/>
  <c r="A642"/>
  <c r="J641"/>
  <c r="H641"/>
  <c r="G641"/>
  <c r="F641"/>
  <c r="E641"/>
  <c r="D641"/>
  <c r="C641"/>
  <c r="B641"/>
  <c r="A641"/>
  <c r="J640"/>
  <c r="H640"/>
  <c r="G640"/>
  <c r="F640"/>
  <c r="E640"/>
  <c r="D640"/>
  <c r="C640"/>
  <c r="B640"/>
  <c r="A640"/>
  <c r="J639"/>
  <c r="H639"/>
  <c r="G639"/>
  <c r="F639"/>
  <c r="E639"/>
  <c r="D639"/>
  <c r="C639"/>
  <c r="B639"/>
  <c r="A639"/>
  <c r="J638"/>
  <c r="H638"/>
  <c r="G638"/>
  <c r="F638"/>
  <c r="E638"/>
  <c r="D638"/>
  <c r="C638"/>
  <c r="B638"/>
  <c r="A638"/>
  <c r="J637"/>
  <c r="H637"/>
  <c r="G637"/>
  <c r="F637"/>
  <c r="E637"/>
  <c r="D637"/>
  <c r="C637"/>
  <c r="B637"/>
  <c r="A637"/>
  <c r="J636"/>
  <c r="H636"/>
  <c r="G636"/>
  <c r="F636"/>
  <c r="E636"/>
  <c r="D636"/>
  <c r="C636"/>
  <c r="B636"/>
  <c r="A636"/>
  <c r="J635"/>
  <c r="H635"/>
  <c r="G635"/>
  <c r="F635"/>
  <c r="E635"/>
  <c r="D635"/>
  <c r="C635"/>
  <c r="B635"/>
  <c r="A635"/>
  <c r="J634"/>
  <c r="H634"/>
  <c r="G634"/>
  <c r="F634"/>
  <c r="E634"/>
  <c r="D634"/>
  <c r="C634"/>
  <c r="B634"/>
  <c r="A634"/>
  <c r="J633"/>
  <c r="H633"/>
  <c r="G633"/>
  <c r="F633"/>
  <c r="E633"/>
  <c r="D633"/>
  <c r="C633"/>
  <c r="B633"/>
  <c r="A633"/>
  <c r="J632"/>
  <c r="H632"/>
  <c r="G632"/>
  <c r="F632"/>
  <c r="E632"/>
  <c r="D632"/>
  <c r="C632"/>
  <c r="I632" s="1"/>
  <c r="B632"/>
  <c r="A632"/>
  <c r="J631"/>
  <c r="H631"/>
  <c r="G631"/>
  <c r="F631"/>
  <c r="E631"/>
  <c r="D631"/>
  <c r="C631"/>
  <c r="B631"/>
  <c r="A631"/>
  <c r="J630"/>
  <c r="H630"/>
  <c r="G630"/>
  <c r="F630"/>
  <c r="E630"/>
  <c r="D630"/>
  <c r="C630"/>
  <c r="B630"/>
  <c r="A630"/>
  <c r="J629"/>
  <c r="H629"/>
  <c r="G629"/>
  <c r="F629"/>
  <c r="E629"/>
  <c r="D629"/>
  <c r="C629"/>
  <c r="B629"/>
  <c r="A629"/>
  <c r="J628"/>
  <c r="H628"/>
  <c r="G628"/>
  <c r="F628"/>
  <c r="E628"/>
  <c r="D628"/>
  <c r="C628"/>
  <c r="B628"/>
  <c r="A628"/>
  <c r="J627"/>
  <c r="H627"/>
  <c r="G627"/>
  <c r="F627"/>
  <c r="E627"/>
  <c r="D627"/>
  <c r="C627"/>
  <c r="B627"/>
  <c r="A627"/>
  <c r="J626"/>
  <c r="H626"/>
  <c r="G626"/>
  <c r="F626"/>
  <c r="E626"/>
  <c r="D626"/>
  <c r="C626"/>
  <c r="B626"/>
  <c r="A626"/>
  <c r="J625"/>
  <c r="H625"/>
  <c r="G625"/>
  <c r="F625"/>
  <c r="E625"/>
  <c r="D625"/>
  <c r="C625"/>
  <c r="B625"/>
  <c r="A625"/>
  <c r="J624"/>
  <c r="H624"/>
  <c r="G624"/>
  <c r="F624"/>
  <c r="E624"/>
  <c r="D624"/>
  <c r="C624"/>
  <c r="B624"/>
  <c r="A624"/>
  <c r="J623"/>
  <c r="H623"/>
  <c r="G623"/>
  <c r="F623"/>
  <c r="E623"/>
  <c r="D623"/>
  <c r="C623"/>
  <c r="B623"/>
  <c r="A623"/>
  <c r="J622"/>
  <c r="H622"/>
  <c r="G622"/>
  <c r="F622"/>
  <c r="E622"/>
  <c r="D622"/>
  <c r="C622"/>
  <c r="B622"/>
  <c r="A622"/>
  <c r="J621"/>
  <c r="H621"/>
  <c r="G621"/>
  <c r="F621"/>
  <c r="E621"/>
  <c r="D621"/>
  <c r="C621"/>
  <c r="B621"/>
  <c r="I621" s="1"/>
  <c r="A621"/>
  <c r="J620"/>
  <c r="H620"/>
  <c r="G620"/>
  <c r="F620"/>
  <c r="E620"/>
  <c r="D620"/>
  <c r="C620"/>
  <c r="B620"/>
  <c r="A620"/>
  <c r="J619"/>
  <c r="H619"/>
  <c r="G619"/>
  <c r="F619"/>
  <c r="E619"/>
  <c r="D619"/>
  <c r="C619"/>
  <c r="B619"/>
  <c r="A619"/>
  <c r="J618"/>
  <c r="H618"/>
  <c r="G618"/>
  <c r="F618"/>
  <c r="E618"/>
  <c r="D618"/>
  <c r="C618"/>
  <c r="B618"/>
  <c r="A618"/>
  <c r="J617"/>
  <c r="H617"/>
  <c r="G617"/>
  <c r="F617"/>
  <c r="E617"/>
  <c r="D617"/>
  <c r="C617"/>
  <c r="B617"/>
  <c r="A617"/>
  <c r="J616"/>
  <c r="H616"/>
  <c r="G616"/>
  <c r="F616"/>
  <c r="E616"/>
  <c r="D616"/>
  <c r="C616"/>
  <c r="B616"/>
  <c r="A616"/>
  <c r="J615"/>
  <c r="H615"/>
  <c r="G615"/>
  <c r="F615"/>
  <c r="E615"/>
  <c r="D615"/>
  <c r="C615"/>
  <c r="B615"/>
  <c r="I615" s="1"/>
  <c r="A615"/>
  <c r="J614"/>
  <c r="H614"/>
  <c r="G614"/>
  <c r="F614"/>
  <c r="E614"/>
  <c r="D614"/>
  <c r="C614"/>
  <c r="B614"/>
  <c r="A614"/>
  <c r="J613"/>
  <c r="H613"/>
  <c r="G613"/>
  <c r="F613"/>
  <c r="E613"/>
  <c r="D613"/>
  <c r="C613"/>
  <c r="B613"/>
  <c r="A613"/>
  <c r="J612"/>
  <c r="H612"/>
  <c r="G612"/>
  <c r="F612"/>
  <c r="E612"/>
  <c r="D612"/>
  <c r="C612"/>
  <c r="I612" s="1"/>
  <c r="B612"/>
  <c r="A612"/>
  <c r="J611"/>
  <c r="H611"/>
  <c r="G611"/>
  <c r="F611"/>
  <c r="E611"/>
  <c r="D611"/>
  <c r="C611"/>
  <c r="B611"/>
  <c r="A611"/>
  <c r="J610"/>
  <c r="H610"/>
  <c r="G610"/>
  <c r="F610"/>
  <c r="E610"/>
  <c r="D610"/>
  <c r="C610"/>
  <c r="B610"/>
  <c r="A610"/>
  <c r="J609"/>
  <c r="H609"/>
  <c r="G609"/>
  <c r="F609"/>
  <c r="E609"/>
  <c r="D609"/>
  <c r="C609"/>
  <c r="B609"/>
  <c r="A609"/>
  <c r="J608"/>
  <c r="H608"/>
  <c r="G608"/>
  <c r="F608"/>
  <c r="E608"/>
  <c r="D608"/>
  <c r="C608"/>
  <c r="I608" s="1"/>
  <c r="B608"/>
  <c r="A608"/>
  <c r="J607"/>
  <c r="H607"/>
  <c r="G607"/>
  <c r="F607"/>
  <c r="E607"/>
  <c r="D607"/>
  <c r="C607"/>
  <c r="B607"/>
  <c r="A607"/>
  <c r="J606"/>
  <c r="H606"/>
  <c r="G606"/>
  <c r="F606"/>
  <c r="E606"/>
  <c r="D606"/>
  <c r="C606"/>
  <c r="B606"/>
  <c r="A606"/>
  <c r="J605"/>
  <c r="H605"/>
  <c r="G605"/>
  <c r="F605"/>
  <c r="E605"/>
  <c r="D605"/>
  <c r="C605"/>
  <c r="B605"/>
  <c r="A605"/>
  <c r="J604"/>
  <c r="H604"/>
  <c r="G604"/>
  <c r="F604"/>
  <c r="E604"/>
  <c r="D604"/>
  <c r="C604"/>
  <c r="B604"/>
  <c r="A604"/>
  <c r="J603"/>
  <c r="H603"/>
  <c r="G603"/>
  <c r="F603"/>
  <c r="E603"/>
  <c r="D603"/>
  <c r="C603"/>
  <c r="B603"/>
  <c r="A603"/>
  <c r="J602"/>
  <c r="H602"/>
  <c r="G602"/>
  <c r="F602"/>
  <c r="E602"/>
  <c r="D602"/>
  <c r="C602"/>
  <c r="B602"/>
  <c r="A602"/>
  <c r="J601"/>
  <c r="H601"/>
  <c r="G601"/>
  <c r="F601"/>
  <c r="E601"/>
  <c r="D601"/>
  <c r="C601"/>
  <c r="B601"/>
  <c r="A601"/>
  <c r="J600"/>
  <c r="H600"/>
  <c r="G600"/>
  <c r="F600"/>
  <c r="E600"/>
  <c r="D600"/>
  <c r="C600"/>
  <c r="B600"/>
  <c r="A600"/>
  <c r="J599"/>
  <c r="H599"/>
  <c r="G599"/>
  <c r="F599"/>
  <c r="E599"/>
  <c r="D599"/>
  <c r="C599"/>
  <c r="B599"/>
  <c r="A599"/>
  <c r="J598"/>
  <c r="H598"/>
  <c r="G598"/>
  <c r="F598"/>
  <c r="E598"/>
  <c r="D598"/>
  <c r="C598"/>
  <c r="B598"/>
  <c r="A598"/>
  <c r="J597"/>
  <c r="H597"/>
  <c r="G597"/>
  <c r="F597"/>
  <c r="E597"/>
  <c r="D597"/>
  <c r="C597"/>
  <c r="B597"/>
  <c r="A597"/>
  <c r="J596"/>
  <c r="H596"/>
  <c r="G596"/>
  <c r="F596"/>
  <c r="E596"/>
  <c r="D596"/>
  <c r="C596"/>
  <c r="B596"/>
  <c r="A596"/>
  <c r="J595"/>
  <c r="H595"/>
  <c r="G595"/>
  <c r="F595"/>
  <c r="E595"/>
  <c r="D595"/>
  <c r="C595"/>
  <c r="B595"/>
  <c r="A595"/>
  <c r="J594"/>
  <c r="H594"/>
  <c r="G594"/>
  <c r="F594"/>
  <c r="E594"/>
  <c r="D594"/>
  <c r="C594"/>
  <c r="B594"/>
  <c r="A594"/>
  <c r="J593"/>
  <c r="H593"/>
  <c r="G593"/>
  <c r="F593"/>
  <c r="E593"/>
  <c r="D593"/>
  <c r="C593"/>
  <c r="B593"/>
  <c r="A593"/>
  <c r="J592"/>
  <c r="H592"/>
  <c r="G592"/>
  <c r="F592"/>
  <c r="E592"/>
  <c r="D592"/>
  <c r="C592"/>
  <c r="B592"/>
  <c r="A592"/>
  <c r="J591"/>
  <c r="H591"/>
  <c r="G591"/>
  <c r="F591"/>
  <c r="E591"/>
  <c r="D591"/>
  <c r="C591"/>
  <c r="B591"/>
  <c r="A591"/>
  <c r="J590"/>
  <c r="H590"/>
  <c r="G590"/>
  <c r="F590"/>
  <c r="E590"/>
  <c r="D590"/>
  <c r="C590"/>
  <c r="B590"/>
  <c r="A590"/>
  <c r="J589"/>
  <c r="H589"/>
  <c r="G589"/>
  <c r="F589"/>
  <c r="E589"/>
  <c r="D589"/>
  <c r="C589"/>
  <c r="B589"/>
  <c r="A589"/>
  <c r="J588"/>
  <c r="H588"/>
  <c r="G588"/>
  <c r="F588"/>
  <c r="E588"/>
  <c r="D588"/>
  <c r="C588"/>
  <c r="I588" s="1"/>
  <c r="B588"/>
  <c r="A588"/>
  <c r="J587"/>
  <c r="H587"/>
  <c r="G587"/>
  <c r="F587"/>
  <c r="E587"/>
  <c r="D587"/>
  <c r="C587"/>
  <c r="B587"/>
  <c r="I587" s="1"/>
  <c r="A587"/>
  <c r="J586"/>
  <c r="H586"/>
  <c r="G586"/>
  <c r="F586"/>
  <c r="E586"/>
  <c r="D586"/>
  <c r="C586"/>
  <c r="B586"/>
  <c r="A586"/>
  <c r="J585"/>
  <c r="H585"/>
  <c r="G585"/>
  <c r="F585"/>
  <c r="E585"/>
  <c r="D585"/>
  <c r="C585"/>
  <c r="B585"/>
  <c r="A585"/>
  <c r="J584"/>
  <c r="H584"/>
  <c r="G584"/>
  <c r="F584"/>
  <c r="E584"/>
  <c r="D584"/>
  <c r="C584"/>
  <c r="B584"/>
  <c r="A584"/>
  <c r="J583"/>
  <c r="H583"/>
  <c r="G583"/>
  <c r="F583"/>
  <c r="E583"/>
  <c r="D583"/>
  <c r="C583"/>
  <c r="B583"/>
  <c r="A583"/>
  <c r="J582"/>
  <c r="H582"/>
  <c r="G582"/>
  <c r="F582"/>
  <c r="E582"/>
  <c r="D582"/>
  <c r="C582"/>
  <c r="B582"/>
  <c r="A582"/>
  <c r="J581"/>
  <c r="H581"/>
  <c r="G581"/>
  <c r="F581"/>
  <c r="E581"/>
  <c r="D581"/>
  <c r="C581"/>
  <c r="B581"/>
  <c r="A581"/>
  <c r="J580"/>
  <c r="H580"/>
  <c r="G580"/>
  <c r="F580"/>
  <c r="E580"/>
  <c r="D580"/>
  <c r="C580"/>
  <c r="B580"/>
  <c r="A580"/>
  <c r="J579"/>
  <c r="H579"/>
  <c r="G579"/>
  <c r="F579"/>
  <c r="E579"/>
  <c r="D579"/>
  <c r="C579"/>
  <c r="B579"/>
  <c r="A579"/>
  <c r="J578"/>
  <c r="H578"/>
  <c r="G578"/>
  <c r="F578"/>
  <c r="E578"/>
  <c r="D578"/>
  <c r="C578"/>
  <c r="B578"/>
  <c r="A578"/>
  <c r="J577"/>
  <c r="H577"/>
  <c r="G577"/>
  <c r="F577"/>
  <c r="E577"/>
  <c r="D577"/>
  <c r="C577"/>
  <c r="B577"/>
  <c r="A577"/>
  <c r="J576"/>
  <c r="H576"/>
  <c r="G576"/>
  <c r="F576"/>
  <c r="E576"/>
  <c r="D576"/>
  <c r="C576"/>
  <c r="B576"/>
  <c r="A576"/>
  <c r="J575"/>
  <c r="H575"/>
  <c r="G575"/>
  <c r="F575"/>
  <c r="E575"/>
  <c r="D575"/>
  <c r="C575"/>
  <c r="B575"/>
  <c r="A575"/>
  <c r="J574"/>
  <c r="H574"/>
  <c r="G574"/>
  <c r="F574"/>
  <c r="E574"/>
  <c r="D574"/>
  <c r="C574"/>
  <c r="B574"/>
  <c r="A574"/>
  <c r="J573"/>
  <c r="H573"/>
  <c r="G573"/>
  <c r="F573"/>
  <c r="E573"/>
  <c r="D573"/>
  <c r="C573"/>
  <c r="B573"/>
  <c r="A573"/>
  <c r="J572"/>
  <c r="H572"/>
  <c r="G572"/>
  <c r="F572"/>
  <c r="E572"/>
  <c r="D572"/>
  <c r="C572"/>
  <c r="B572"/>
  <c r="A572"/>
  <c r="J571"/>
  <c r="H571"/>
  <c r="G571"/>
  <c r="F571"/>
  <c r="E571"/>
  <c r="D571"/>
  <c r="C571"/>
  <c r="B571"/>
  <c r="I571" s="1"/>
  <c r="A571"/>
  <c r="J570"/>
  <c r="H570"/>
  <c r="G570"/>
  <c r="F570"/>
  <c r="E570"/>
  <c r="D570"/>
  <c r="C570"/>
  <c r="B570"/>
  <c r="A570"/>
  <c r="J569"/>
  <c r="H569"/>
  <c r="G569"/>
  <c r="F569"/>
  <c r="E569"/>
  <c r="D569"/>
  <c r="C569"/>
  <c r="B569"/>
  <c r="A569"/>
  <c r="J568"/>
  <c r="H568"/>
  <c r="G568"/>
  <c r="F568"/>
  <c r="E568"/>
  <c r="D568"/>
  <c r="C568"/>
  <c r="B568"/>
  <c r="A568"/>
  <c r="J567"/>
  <c r="H567"/>
  <c r="G567"/>
  <c r="F567"/>
  <c r="E567"/>
  <c r="D567"/>
  <c r="C567"/>
  <c r="B567"/>
  <c r="A567"/>
  <c r="J566"/>
  <c r="H566"/>
  <c r="G566"/>
  <c r="F566"/>
  <c r="E566"/>
  <c r="D566"/>
  <c r="C566"/>
  <c r="B566"/>
  <c r="A566"/>
  <c r="J565"/>
  <c r="H565"/>
  <c r="G565"/>
  <c r="F565"/>
  <c r="E565"/>
  <c r="D565"/>
  <c r="C565"/>
  <c r="B565"/>
  <c r="A565"/>
  <c r="J564"/>
  <c r="H564"/>
  <c r="G564"/>
  <c r="F564"/>
  <c r="E564"/>
  <c r="D564"/>
  <c r="C564"/>
  <c r="B564"/>
  <c r="A564"/>
  <c r="J563"/>
  <c r="H563"/>
  <c r="G563"/>
  <c r="F563"/>
  <c r="E563"/>
  <c r="D563"/>
  <c r="C563"/>
  <c r="B563"/>
  <c r="A563"/>
  <c r="J562"/>
  <c r="H562"/>
  <c r="G562"/>
  <c r="F562"/>
  <c r="E562"/>
  <c r="D562"/>
  <c r="C562"/>
  <c r="B562"/>
  <c r="A562"/>
  <c r="J561"/>
  <c r="H561"/>
  <c r="G561"/>
  <c r="F561"/>
  <c r="E561"/>
  <c r="D561"/>
  <c r="C561"/>
  <c r="B561"/>
  <c r="A561"/>
  <c r="J560"/>
  <c r="H560"/>
  <c r="G560"/>
  <c r="F560"/>
  <c r="E560"/>
  <c r="D560"/>
  <c r="C560"/>
  <c r="B560"/>
  <c r="A560"/>
  <c r="J559"/>
  <c r="H559"/>
  <c r="G559"/>
  <c r="F559"/>
  <c r="E559"/>
  <c r="D559"/>
  <c r="C559"/>
  <c r="B559"/>
  <c r="A559"/>
  <c r="J558"/>
  <c r="H558"/>
  <c r="G558"/>
  <c r="F558"/>
  <c r="E558"/>
  <c r="D558"/>
  <c r="C558"/>
  <c r="B558"/>
  <c r="A558"/>
  <c r="J557"/>
  <c r="H557"/>
  <c r="G557"/>
  <c r="F557"/>
  <c r="E557"/>
  <c r="D557"/>
  <c r="C557"/>
  <c r="B557"/>
  <c r="A557"/>
  <c r="J556"/>
  <c r="H556"/>
  <c r="G556"/>
  <c r="F556"/>
  <c r="E556"/>
  <c r="D556"/>
  <c r="C556"/>
  <c r="B556"/>
  <c r="A556"/>
  <c r="J555"/>
  <c r="H555"/>
  <c r="G555"/>
  <c r="F555"/>
  <c r="E555"/>
  <c r="D555"/>
  <c r="C555"/>
  <c r="B555"/>
  <c r="A555"/>
  <c r="J554"/>
  <c r="H554"/>
  <c r="G554"/>
  <c r="F554"/>
  <c r="E554"/>
  <c r="D554"/>
  <c r="C554"/>
  <c r="I554" s="1"/>
  <c r="B554"/>
  <c r="A554"/>
  <c r="J553"/>
  <c r="H553"/>
  <c r="G553"/>
  <c r="F553"/>
  <c r="E553"/>
  <c r="D553"/>
  <c r="C553"/>
  <c r="B553"/>
  <c r="A553"/>
  <c r="J552"/>
  <c r="H552"/>
  <c r="G552"/>
  <c r="F552"/>
  <c r="E552"/>
  <c r="D552"/>
  <c r="C552"/>
  <c r="B552"/>
  <c r="A552"/>
  <c r="J551"/>
  <c r="H551"/>
  <c r="G551"/>
  <c r="F551"/>
  <c r="E551"/>
  <c r="D551"/>
  <c r="C551"/>
  <c r="B551"/>
  <c r="A551"/>
  <c r="J550"/>
  <c r="H550"/>
  <c r="G550"/>
  <c r="F550"/>
  <c r="E550"/>
  <c r="D550"/>
  <c r="C550"/>
  <c r="B550"/>
  <c r="A550"/>
  <c r="J549"/>
  <c r="H549"/>
  <c r="G549"/>
  <c r="F549"/>
  <c r="E549"/>
  <c r="D549"/>
  <c r="C549"/>
  <c r="B549"/>
  <c r="A549"/>
  <c r="J548"/>
  <c r="H548"/>
  <c r="G548"/>
  <c r="F548"/>
  <c r="E548"/>
  <c r="D548"/>
  <c r="C548"/>
  <c r="B548"/>
  <c r="A548"/>
  <c r="J547"/>
  <c r="H547"/>
  <c r="G547"/>
  <c r="F547"/>
  <c r="E547"/>
  <c r="D547"/>
  <c r="C547"/>
  <c r="B547"/>
  <c r="A547"/>
  <c r="J546"/>
  <c r="H546"/>
  <c r="G546"/>
  <c r="F546"/>
  <c r="E546"/>
  <c r="D546"/>
  <c r="C546"/>
  <c r="B546"/>
  <c r="A546"/>
  <c r="J545"/>
  <c r="H545"/>
  <c r="G545"/>
  <c r="F545"/>
  <c r="E545"/>
  <c r="D545"/>
  <c r="C545"/>
  <c r="B545"/>
  <c r="A545"/>
  <c r="J544"/>
  <c r="H544"/>
  <c r="G544"/>
  <c r="F544"/>
  <c r="E544"/>
  <c r="D544"/>
  <c r="C544"/>
  <c r="B544"/>
  <c r="A544"/>
  <c r="J543"/>
  <c r="H543"/>
  <c r="G543"/>
  <c r="F543"/>
  <c r="E543"/>
  <c r="D543"/>
  <c r="C543"/>
  <c r="B543"/>
  <c r="A543"/>
  <c r="J542"/>
  <c r="H542"/>
  <c r="G542"/>
  <c r="F542"/>
  <c r="E542"/>
  <c r="D542"/>
  <c r="C542"/>
  <c r="B542"/>
  <c r="A542"/>
  <c r="J541"/>
  <c r="H541"/>
  <c r="G541"/>
  <c r="F541"/>
  <c r="E541"/>
  <c r="D541"/>
  <c r="C541"/>
  <c r="B541"/>
  <c r="A541"/>
  <c r="J540"/>
  <c r="H540"/>
  <c r="G540"/>
  <c r="F540"/>
  <c r="E540"/>
  <c r="D540"/>
  <c r="C540"/>
  <c r="B540"/>
  <c r="A540"/>
  <c r="J539"/>
  <c r="H539"/>
  <c r="G539"/>
  <c r="F539"/>
  <c r="E539"/>
  <c r="D539"/>
  <c r="C539"/>
  <c r="B539"/>
  <c r="A539"/>
  <c r="J538"/>
  <c r="H538"/>
  <c r="G538"/>
  <c r="F538"/>
  <c r="E538"/>
  <c r="D538"/>
  <c r="C538"/>
  <c r="B538"/>
  <c r="A538"/>
  <c r="J537"/>
  <c r="H537"/>
  <c r="G537"/>
  <c r="F537"/>
  <c r="E537"/>
  <c r="D537"/>
  <c r="C537"/>
  <c r="B537"/>
  <c r="A537"/>
  <c r="J536"/>
  <c r="H536"/>
  <c r="G536"/>
  <c r="F536"/>
  <c r="E536"/>
  <c r="D536"/>
  <c r="C536"/>
  <c r="B536"/>
  <c r="A536"/>
  <c r="J535"/>
  <c r="H535"/>
  <c r="G535"/>
  <c r="F535"/>
  <c r="E535"/>
  <c r="D535"/>
  <c r="C535"/>
  <c r="B535"/>
  <c r="A535"/>
  <c r="J534"/>
  <c r="H534"/>
  <c r="G534"/>
  <c r="F534"/>
  <c r="E534"/>
  <c r="D534"/>
  <c r="C534"/>
  <c r="B534"/>
  <c r="A534"/>
  <c r="J533"/>
  <c r="H533"/>
  <c r="G533"/>
  <c r="F533"/>
  <c r="E533"/>
  <c r="D533"/>
  <c r="C533"/>
  <c r="B533"/>
  <c r="A533"/>
  <c r="J532"/>
  <c r="H532"/>
  <c r="G532"/>
  <c r="F532"/>
  <c r="E532"/>
  <c r="D532"/>
  <c r="C532"/>
  <c r="B532"/>
  <c r="A532"/>
  <c r="J531"/>
  <c r="H531"/>
  <c r="G531"/>
  <c r="F531"/>
  <c r="E531"/>
  <c r="D531"/>
  <c r="C531"/>
  <c r="B531"/>
  <c r="A531"/>
  <c r="J530"/>
  <c r="H530"/>
  <c r="G530"/>
  <c r="F530"/>
  <c r="E530"/>
  <c r="D530"/>
  <c r="C530"/>
  <c r="B530"/>
  <c r="A530"/>
  <c r="J529"/>
  <c r="H529"/>
  <c r="G529"/>
  <c r="F529"/>
  <c r="E529"/>
  <c r="D529"/>
  <c r="C529"/>
  <c r="B529"/>
  <c r="A529"/>
  <c r="J528"/>
  <c r="H528"/>
  <c r="G528"/>
  <c r="F528"/>
  <c r="E528"/>
  <c r="D528"/>
  <c r="C528"/>
  <c r="I528" s="1"/>
  <c r="B528"/>
  <c r="A528"/>
  <c r="J527"/>
  <c r="H527"/>
  <c r="G527"/>
  <c r="F527"/>
  <c r="E527"/>
  <c r="D527"/>
  <c r="C527"/>
  <c r="B527"/>
  <c r="A527"/>
  <c r="J526"/>
  <c r="H526"/>
  <c r="G526"/>
  <c r="F526"/>
  <c r="E526"/>
  <c r="D526"/>
  <c r="C526"/>
  <c r="B526"/>
  <c r="A526"/>
  <c r="J525"/>
  <c r="H525"/>
  <c r="G525"/>
  <c r="F525"/>
  <c r="E525"/>
  <c r="D525"/>
  <c r="C525"/>
  <c r="B525"/>
  <c r="A525"/>
  <c r="J524"/>
  <c r="H524"/>
  <c r="G524"/>
  <c r="F524"/>
  <c r="E524"/>
  <c r="D524"/>
  <c r="C524"/>
  <c r="I524" s="1"/>
  <c r="B524"/>
  <c r="A524"/>
  <c r="J523"/>
  <c r="H523"/>
  <c r="G523"/>
  <c r="F523"/>
  <c r="E523"/>
  <c r="D523"/>
  <c r="C523"/>
  <c r="B523"/>
  <c r="I523" s="1"/>
  <c r="A523"/>
  <c r="J522"/>
  <c r="H522"/>
  <c r="G522"/>
  <c r="F522"/>
  <c r="E522"/>
  <c r="D522"/>
  <c r="C522"/>
  <c r="B522"/>
  <c r="A522"/>
  <c r="J521"/>
  <c r="H521"/>
  <c r="G521"/>
  <c r="F521"/>
  <c r="E521"/>
  <c r="D521"/>
  <c r="C521"/>
  <c r="B521"/>
  <c r="A521"/>
  <c r="J520"/>
  <c r="H520"/>
  <c r="G520"/>
  <c r="F520"/>
  <c r="E520"/>
  <c r="D520"/>
  <c r="C520"/>
  <c r="B520"/>
  <c r="A520"/>
  <c r="J519"/>
  <c r="H519"/>
  <c r="G519"/>
  <c r="F519"/>
  <c r="E519"/>
  <c r="D519"/>
  <c r="C519"/>
  <c r="B519"/>
  <c r="A519"/>
  <c r="J518"/>
  <c r="H518"/>
  <c r="G518"/>
  <c r="F518"/>
  <c r="E518"/>
  <c r="D518"/>
  <c r="C518"/>
  <c r="B518"/>
  <c r="A518"/>
  <c r="J517"/>
  <c r="H517"/>
  <c r="G517"/>
  <c r="F517"/>
  <c r="E517"/>
  <c r="D517"/>
  <c r="C517"/>
  <c r="B517"/>
  <c r="A517"/>
  <c r="J516"/>
  <c r="H516"/>
  <c r="G516"/>
  <c r="F516"/>
  <c r="E516"/>
  <c r="D516"/>
  <c r="C516"/>
  <c r="B516"/>
  <c r="A516"/>
  <c r="J515"/>
  <c r="H515"/>
  <c r="G515"/>
  <c r="F515"/>
  <c r="E515"/>
  <c r="D515"/>
  <c r="C515"/>
  <c r="B515"/>
  <c r="A515"/>
  <c r="J514"/>
  <c r="H514"/>
  <c r="G514"/>
  <c r="F514"/>
  <c r="E514"/>
  <c r="D514"/>
  <c r="C514"/>
  <c r="B514"/>
  <c r="A514"/>
  <c r="J513"/>
  <c r="H513"/>
  <c r="G513"/>
  <c r="F513"/>
  <c r="E513"/>
  <c r="D513"/>
  <c r="C513"/>
  <c r="B513"/>
  <c r="A513"/>
  <c r="J512"/>
  <c r="H512"/>
  <c r="G512"/>
  <c r="F512"/>
  <c r="E512"/>
  <c r="D512"/>
  <c r="C512"/>
  <c r="B512"/>
  <c r="A512"/>
  <c r="J511"/>
  <c r="H511"/>
  <c r="G511"/>
  <c r="F511"/>
  <c r="E511"/>
  <c r="D511"/>
  <c r="C511"/>
  <c r="B511"/>
  <c r="A511"/>
  <c r="J510"/>
  <c r="H510"/>
  <c r="G510"/>
  <c r="F510"/>
  <c r="E510"/>
  <c r="D510"/>
  <c r="C510"/>
  <c r="B510"/>
  <c r="A510"/>
  <c r="J509"/>
  <c r="H509"/>
  <c r="G509"/>
  <c r="F509"/>
  <c r="E509"/>
  <c r="D509"/>
  <c r="C509"/>
  <c r="B509"/>
  <c r="A509"/>
  <c r="J508"/>
  <c r="H508"/>
  <c r="G508"/>
  <c r="F508"/>
  <c r="E508"/>
  <c r="D508"/>
  <c r="C508"/>
  <c r="I508" s="1"/>
  <c r="B508"/>
  <c r="A508"/>
  <c r="J507"/>
  <c r="H507"/>
  <c r="G507"/>
  <c r="F507"/>
  <c r="E507"/>
  <c r="D507"/>
  <c r="C507"/>
  <c r="B507"/>
  <c r="A507"/>
  <c r="J506"/>
  <c r="H506"/>
  <c r="G506"/>
  <c r="F506"/>
  <c r="E506"/>
  <c r="D506"/>
  <c r="C506"/>
  <c r="B506"/>
  <c r="A506"/>
  <c r="J505"/>
  <c r="H505"/>
  <c r="G505"/>
  <c r="F505"/>
  <c r="E505"/>
  <c r="D505"/>
  <c r="C505"/>
  <c r="B505"/>
  <c r="I505" s="1"/>
  <c r="A505"/>
  <c r="J504"/>
  <c r="H504"/>
  <c r="G504"/>
  <c r="F504"/>
  <c r="E504"/>
  <c r="D504"/>
  <c r="C504"/>
  <c r="B504"/>
  <c r="A504"/>
  <c r="J503"/>
  <c r="H503"/>
  <c r="G503"/>
  <c r="F503"/>
  <c r="E503"/>
  <c r="D503"/>
  <c r="C503"/>
  <c r="B503"/>
  <c r="A503"/>
  <c r="J502"/>
  <c r="H502"/>
  <c r="G502"/>
  <c r="F502"/>
  <c r="E502"/>
  <c r="D502"/>
  <c r="C502"/>
  <c r="I502" s="1"/>
  <c r="B502"/>
  <c r="A502"/>
  <c r="J501"/>
  <c r="H501"/>
  <c r="G501"/>
  <c r="F501"/>
  <c r="E501"/>
  <c r="D501"/>
  <c r="C501"/>
  <c r="B501"/>
  <c r="A501"/>
  <c r="J500"/>
  <c r="H500"/>
  <c r="G500"/>
  <c r="F500"/>
  <c r="E500"/>
  <c r="D500"/>
  <c r="C500"/>
  <c r="B500"/>
  <c r="A500"/>
  <c r="J499"/>
  <c r="H499"/>
  <c r="G499"/>
  <c r="F499"/>
  <c r="E499"/>
  <c r="D499"/>
  <c r="C499"/>
  <c r="B499"/>
  <c r="A499"/>
  <c r="J498"/>
  <c r="H498"/>
  <c r="G498"/>
  <c r="F498"/>
  <c r="E498"/>
  <c r="D498"/>
  <c r="C498"/>
  <c r="B498"/>
  <c r="A498"/>
  <c r="J497"/>
  <c r="H497"/>
  <c r="G497"/>
  <c r="F497"/>
  <c r="E497"/>
  <c r="D497"/>
  <c r="C497"/>
  <c r="B497"/>
  <c r="A497"/>
  <c r="J496"/>
  <c r="H496"/>
  <c r="G496"/>
  <c r="F496"/>
  <c r="E496"/>
  <c r="D496"/>
  <c r="C496"/>
  <c r="B496"/>
  <c r="A496"/>
  <c r="J495"/>
  <c r="H495"/>
  <c r="G495"/>
  <c r="F495"/>
  <c r="E495"/>
  <c r="D495"/>
  <c r="C495"/>
  <c r="B495"/>
  <c r="A495"/>
  <c r="J494"/>
  <c r="H494"/>
  <c r="G494"/>
  <c r="F494"/>
  <c r="E494"/>
  <c r="D494"/>
  <c r="C494"/>
  <c r="I494" s="1"/>
  <c r="B494"/>
  <c r="A494"/>
  <c r="J493"/>
  <c r="H493"/>
  <c r="G493"/>
  <c r="F493"/>
  <c r="E493"/>
  <c r="D493"/>
  <c r="C493"/>
  <c r="B493"/>
  <c r="A493"/>
  <c r="J492"/>
  <c r="H492"/>
  <c r="G492"/>
  <c r="F492"/>
  <c r="E492"/>
  <c r="D492"/>
  <c r="C492"/>
  <c r="B492"/>
  <c r="A492"/>
  <c r="J491"/>
  <c r="H491"/>
  <c r="G491"/>
  <c r="F491"/>
  <c r="E491"/>
  <c r="D491"/>
  <c r="C491"/>
  <c r="B491"/>
  <c r="A491"/>
  <c r="J490"/>
  <c r="H490"/>
  <c r="G490"/>
  <c r="F490"/>
  <c r="E490"/>
  <c r="D490"/>
  <c r="C490"/>
  <c r="B490"/>
  <c r="A490"/>
  <c r="J489"/>
  <c r="H489"/>
  <c r="G489"/>
  <c r="F489"/>
  <c r="E489"/>
  <c r="D489"/>
  <c r="C489"/>
  <c r="B489"/>
  <c r="A489"/>
  <c r="J488"/>
  <c r="H488"/>
  <c r="G488"/>
  <c r="F488"/>
  <c r="E488"/>
  <c r="D488"/>
  <c r="C488"/>
  <c r="B488"/>
  <c r="A488"/>
  <c r="J487"/>
  <c r="H487"/>
  <c r="G487"/>
  <c r="F487"/>
  <c r="E487"/>
  <c r="D487"/>
  <c r="C487"/>
  <c r="B487"/>
  <c r="I487" s="1"/>
  <c r="A487"/>
  <c r="J486"/>
  <c r="H486"/>
  <c r="G486"/>
  <c r="F486"/>
  <c r="E486"/>
  <c r="D486"/>
  <c r="C486"/>
  <c r="B486"/>
  <c r="A486"/>
  <c r="J485"/>
  <c r="H485"/>
  <c r="G485"/>
  <c r="F485"/>
  <c r="E485"/>
  <c r="D485"/>
  <c r="C485"/>
  <c r="B485"/>
  <c r="A485"/>
  <c r="J484"/>
  <c r="H484"/>
  <c r="G484"/>
  <c r="F484"/>
  <c r="E484"/>
  <c r="D484"/>
  <c r="C484"/>
  <c r="I484" s="1"/>
  <c r="B484"/>
  <c r="A484"/>
  <c r="J483"/>
  <c r="H483"/>
  <c r="G483"/>
  <c r="F483"/>
  <c r="E483"/>
  <c r="D483"/>
  <c r="C483"/>
  <c r="B483"/>
  <c r="I483" s="1"/>
  <c r="A483"/>
  <c r="J482"/>
  <c r="H482"/>
  <c r="G482"/>
  <c r="F482"/>
  <c r="E482"/>
  <c r="D482"/>
  <c r="C482"/>
  <c r="B482"/>
  <c r="A482"/>
  <c r="J481"/>
  <c r="H481"/>
  <c r="G481"/>
  <c r="F481"/>
  <c r="E481"/>
  <c r="D481"/>
  <c r="C481"/>
  <c r="B481"/>
  <c r="A481"/>
  <c r="J480"/>
  <c r="H480"/>
  <c r="G480"/>
  <c r="F480"/>
  <c r="E480"/>
  <c r="D480"/>
  <c r="C480"/>
  <c r="B480"/>
  <c r="A480"/>
  <c r="J479"/>
  <c r="H479"/>
  <c r="G479"/>
  <c r="F479"/>
  <c r="E479"/>
  <c r="D479"/>
  <c r="C479"/>
  <c r="B479"/>
  <c r="A479"/>
  <c r="J478"/>
  <c r="H478"/>
  <c r="G478"/>
  <c r="F478"/>
  <c r="E478"/>
  <c r="D478"/>
  <c r="C478"/>
  <c r="B478"/>
  <c r="A478"/>
  <c r="J477"/>
  <c r="H477"/>
  <c r="G477"/>
  <c r="F477"/>
  <c r="E477"/>
  <c r="D477"/>
  <c r="C477"/>
  <c r="B477"/>
  <c r="I477" s="1"/>
  <c r="A477"/>
  <c r="J476"/>
  <c r="H476"/>
  <c r="G476"/>
  <c r="F476"/>
  <c r="E476"/>
  <c r="D476"/>
  <c r="C476"/>
  <c r="I476" s="1"/>
  <c r="B476"/>
  <c r="A476"/>
  <c r="J475"/>
  <c r="H475"/>
  <c r="G475"/>
  <c r="F475"/>
  <c r="E475"/>
  <c r="D475"/>
  <c r="C475"/>
  <c r="B475"/>
  <c r="A475"/>
  <c r="J474"/>
  <c r="H474"/>
  <c r="G474"/>
  <c r="F474"/>
  <c r="E474"/>
  <c r="D474"/>
  <c r="C474"/>
  <c r="B474"/>
  <c r="A474"/>
  <c r="J473"/>
  <c r="H473"/>
  <c r="G473"/>
  <c r="F473"/>
  <c r="E473"/>
  <c r="D473"/>
  <c r="C473"/>
  <c r="B473"/>
  <c r="A473"/>
  <c r="J472"/>
  <c r="H472"/>
  <c r="G472"/>
  <c r="F472"/>
  <c r="E472"/>
  <c r="D472"/>
  <c r="C472"/>
  <c r="I472" s="1"/>
  <c r="B472"/>
  <c r="A472"/>
  <c r="J471"/>
  <c r="H471"/>
  <c r="G471"/>
  <c r="F471"/>
  <c r="E471"/>
  <c r="D471"/>
  <c r="C471"/>
  <c r="B471"/>
  <c r="A471"/>
  <c r="J470"/>
  <c r="H470"/>
  <c r="G470"/>
  <c r="F470"/>
  <c r="E470"/>
  <c r="D470"/>
  <c r="C470"/>
  <c r="B470"/>
  <c r="A470"/>
  <c r="J469"/>
  <c r="H469"/>
  <c r="G469"/>
  <c r="F469"/>
  <c r="E469"/>
  <c r="D469"/>
  <c r="C469"/>
  <c r="B469"/>
  <c r="A469"/>
  <c r="J468"/>
  <c r="F468"/>
  <c r="E468"/>
  <c r="D468"/>
  <c r="C468"/>
  <c r="B468"/>
  <c r="J467"/>
  <c r="F467"/>
  <c r="E467"/>
  <c r="D467"/>
  <c r="C467"/>
  <c r="I467" s="1"/>
  <c r="B467"/>
  <c r="J466"/>
  <c r="F466"/>
  <c r="E466"/>
  <c r="D466"/>
  <c r="C466"/>
  <c r="B466"/>
  <c r="J465"/>
  <c r="F465"/>
  <c r="E465"/>
  <c r="D465"/>
  <c r="C465"/>
  <c r="I465" s="1"/>
  <c r="B465"/>
  <c r="J464"/>
  <c r="F464"/>
  <c r="E464"/>
  <c r="D464"/>
  <c r="C464"/>
  <c r="B464"/>
  <c r="J463"/>
  <c r="H463"/>
  <c r="G463"/>
  <c r="F463"/>
  <c r="E463"/>
  <c r="D463"/>
  <c r="C463"/>
  <c r="B463"/>
  <c r="A463"/>
  <c r="J462"/>
  <c r="H462"/>
  <c r="G462"/>
  <c r="F462"/>
  <c r="E462"/>
  <c r="D462"/>
  <c r="C462"/>
  <c r="B462"/>
  <c r="A462"/>
  <c r="J461"/>
  <c r="F461"/>
  <c r="E461"/>
  <c r="D461"/>
  <c r="C461"/>
  <c r="B461"/>
  <c r="J460"/>
  <c r="F460"/>
  <c r="E460"/>
  <c r="D460"/>
  <c r="C460"/>
  <c r="B460"/>
  <c r="J459"/>
  <c r="F459"/>
  <c r="E459"/>
  <c r="D459"/>
  <c r="C459"/>
  <c r="B459"/>
  <c r="J458"/>
  <c r="F458"/>
  <c r="E458"/>
  <c r="D458"/>
  <c r="C458"/>
  <c r="B458"/>
  <c r="J457"/>
  <c r="F457"/>
  <c r="E457"/>
  <c r="D457"/>
  <c r="C457"/>
  <c r="B457"/>
  <c r="J456"/>
  <c r="H456"/>
  <c r="G456"/>
  <c r="F456"/>
  <c r="E456"/>
  <c r="D456"/>
  <c r="C456"/>
  <c r="B456"/>
  <c r="A456"/>
  <c r="J455"/>
  <c r="H455"/>
  <c r="G455"/>
  <c r="F455"/>
  <c r="E455"/>
  <c r="D455"/>
  <c r="C455"/>
  <c r="B455"/>
  <c r="A455"/>
  <c r="J454"/>
  <c r="F454"/>
  <c r="E454"/>
  <c r="D454"/>
  <c r="C454"/>
  <c r="B454"/>
  <c r="J453"/>
  <c r="F453"/>
  <c r="E453"/>
  <c r="D453"/>
  <c r="C453"/>
  <c r="B453"/>
  <c r="J452"/>
  <c r="F452"/>
  <c r="E452"/>
  <c r="D452"/>
  <c r="C452"/>
  <c r="B452"/>
  <c r="J451"/>
  <c r="F451"/>
  <c r="E451"/>
  <c r="D451"/>
  <c r="C451"/>
  <c r="B451"/>
  <c r="J450"/>
  <c r="F450"/>
  <c r="E450"/>
  <c r="D450"/>
  <c r="C450"/>
  <c r="B450"/>
  <c r="J449"/>
  <c r="H449"/>
  <c r="G449"/>
  <c r="F449"/>
  <c r="E449"/>
  <c r="D449"/>
  <c r="C449"/>
  <c r="B449"/>
  <c r="A449"/>
  <c r="J448"/>
  <c r="H448"/>
  <c r="G448"/>
  <c r="F448"/>
  <c r="E448"/>
  <c r="D448"/>
  <c r="C448"/>
  <c r="B448"/>
  <c r="A448"/>
  <c r="J447"/>
  <c r="F447"/>
  <c r="E447"/>
  <c r="D447"/>
  <c r="C447"/>
  <c r="B447"/>
  <c r="J446"/>
  <c r="F446"/>
  <c r="E446"/>
  <c r="D446"/>
  <c r="C446"/>
  <c r="I446" s="1"/>
  <c r="B446"/>
  <c r="J445"/>
  <c r="F445"/>
  <c r="E445"/>
  <c r="D445"/>
  <c r="C445"/>
  <c r="B445"/>
  <c r="J444"/>
  <c r="F444"/>
  <c r="E444"/>
  <c r="D444"/>
  <c r="C444"/>
  <c r="B444"/>
  <c r="J443"/>
  <c r="F443"/>
  <c r="E443"/>
  <c r="D443"/>
  <c r="C443"/>
  <c r="B443"/>
  <c r="J442"/>
  <c r="H442"/>
  <c r="G442"/>
  <c r="F442"/>
  <c r="E442"/>
  <c r="D442"/>
  <c r="C442"/>
  <c r="B442"/>
  <c r="A442"/>
  <c r="J441"/>
  <c r="H441"/>
  <c r="G441"/>
  <c r="F441"/>
  <c r="E441"/>
  <c r="D441"/>
  <c r="C441"/>
  <c r="B441"/>
  <c r="A441"/>
  <c r="J440"/>
  <c r="F440"/>
  <c r="E440"/>
  <c r="D440"/>
  <c r="C440"/>
  <c r="B440"/>
  <c r="J439"/>
  <c r="F439"/>
  <c r="E439"/>
  <c r="D439"/>
  <c r="C439"/>
  <c r="B439"/>
  <c r="J438"/>
  <c r="F438"/>
  <c r="E438"/>
  <c r="D438"/>
  <c r="C438"/>
  <c r="B438"/>
  <c r="J437"/>
  <c r="F437"/>
  <c r="E437"/>
  <c r="D437"/>
  <c r="C437"/>
  <c r="B437"/>
  <c r="J436"/>
  <c r="F436"/>
  <c r="E436"/>
  <c r="D436"/>
  <c r="C436"/>
  <c r="B436"/>
  <c r="J435"/>
  <c r="H435"/>
  <c r="G435"/>
  <c r="F435"/>
  <c r="E435"/>
  <c r="D435"/>
  <c r="C435"/>
  <c r="B435"/>
  <c r="A435"/>
  <c r="J434"/>
  <c r="H434"/>
  <c r="G434"/>
  <c r="F434"/>
  <c r="E434"/>
  <c r="D434"/>
  <c r="C434"/>
  <c r="B434"/>
  <c r="A434"/>
  <c r="J433"/>
  <c r="F433"/>
  <c r="E433"/>
  <c r="D433"/>
  <c r="C433"/>
  <c r="B433"/>
  <c r="J432"/>
  <c r="F432"/>
  <c r="E432"/>
  <c r="D432"/>
  <c r="C432"/>
  <c r="I432" s="1"/>
  <c r="B432"/>
  <c r="J431"/>
  <c r="F431"/>
  <c r="E431"/>
  <c r="D431"/>
  <c r="C431"/>
  <c r="B431"/>
  <c r="J430"/>
  <c r="F430"/>
  <c r="E430"/>
  <c r="D430"/>
  <c r="C430"/>
  <c r="B430"/>
  <c r="J429"/>
  <c r="F429"/>
  <c r="E429"/>
  <c r="D429"/>
  <c r="C429"/>
  <c r="B429"/>
  <c r="J428"/>
  <c r="H428"/>
  <c r="G428"/>
  <c r="F428"/>
  <c r="E428"/>
  <c r="D428"/>
  <c r="C428"/>
  <c r="B428"/>
  <c r="A428"/>
  <c r="J427"/>
  <c r="H427"/>
  <c r="G427"/>
  <c r="F427"/>
  <c r="E427"/>
  <c r="D427"/>
  <c r="C427"/>
  <c r="B427"/>
  <c r="A427"/>
  <c r="J426"/>
  <c r="F426"/>
  <c r="E426"/>
  <c r="D426"/>
  <c r="C426"/>
  <c r="B426"/>
  <c r="J425"/>
  <c r="F425"/>
  <c r="E425"/>
  <c r="D425"/>
  <c r="C425"/>
  <c r="B425"/>
  <c r="J424"/>
  <c r="F424"/>
  <c r="E424"/>
  <c r="D424"/>
  <c r="C424"/>
  <c r="B424"/>
  <c r="J423"/>
  <c r="F423"/>
  <c r="E423"/>
  <c r="D423"/>
  <c r="C423"/>
  <c r="I423" s="1"/>
  <c r="B423"/>
  <c r="J422"/>
  <c r="F422"/>
  <c r="E422"/>
  <c r="D422"/>
  <c r="C422"/>
  <c r="B422"/>
  <c r="J421"/>
  <c r="H421"/>
  <c r="G421"/>
  <c r="F421"/>
  <c r="E421"/>
  <c r="D421"/>
  <c r="C421"/>
  <c r="B421"/>
  <c r="A421"/>
  <c r="J420"/>
  <c r="H420"/>
  <c r="G420"/>
  <c r="F420"/>
  <c r="E420"/>
  <c r="D420"/>
  <c r="C420"/>
  <c r="B420"/>
  <c r="A420"/>
  <c r="J419"/>
  <c r="F419"/>
  <c r="E419"/>
  <c r="D419"/>
  <c r="C419"/>
  <c r="B419"/>
  <c r="J418"/>
  <c r="F418"/>
  <c r="E418"/>
  <c r="D418"/>
  <c r="C418"/>
  <c r="B418"/>
  <c r="J417"/>
  <c r="F417"/>
  <c r="E417"/>
  <c r="D417"/>
  <c r="C417"/>
  <c r="B417"/>
  <c r="J416"/>
  <c r="F416"/>
  <c r="E416"/>
  <c r="D416"/>
  <c r="C416"/>
  <c r="B416"/>
  <c r="J415"/>
  <c r="F415"/>
  <c r="E415"/>
  <c r="D415"/>
  <c r="C415"/>
  <c r="B415"/>
  <c r="J414"/>
  <c r="H414"/>
  <c r="G414"/>
  <c r="F414"/>
  <c r="E414"/>
  <c r="D414"/>
  <c r="C414"/>
  <c r="B414"/>
  <c r="A414"/>
  <c r="J413"/>
  <c r="H413"/>
  <c r="G413"/>
  <c r="F413"/>
  <c r="E413"/>
  <c r="D413"/>
  <c r="C413"/>
  <c r="B413"/>
  <c r="I413" s="1"/>
  <c r="A413"/>
  <c r="J412"/>
  <c r="F412"/>
  <c r="E412"/>
  <c r="D412"/>
  <c r="C412"/>
  <c r="B412"/>
  <c r="J411"/>
  <c r="F411"/>
  <c r="E411"/>
  <c r="D411"/>
  <c r="C411"/>
  <c r="B411"/>
  <c r="J410"/>
  <c r="F410"/>
  <c r="E410"/>
  <c r="D410"/>
  <c r="C410"/>
  <c r="B410"/>
  <c r="J409"/>
  <c r="F409"/>
  <c r="E409"/>
  <c r="D409"/>
  <c r="C409"/>
  <c r="I409" s="1"/>
  <c r="B409"/>
  <c r="J408"/>
  <c r="F408"/>
  <c r="E408"/>
  <c r="D408"/>
  <c r="C408"/>
  <c r="B408"/>
  <c r="J407"/>
  <c r="H407"/>
  <c r="G407"/>
  <c r="F407"/>
  <c r="E407"/>
  <c r="D407"/>
  <c r="C407"/>
  <c r="B407"/>
  <c r="A407"/>
  <c r="J406"/>
  <c r="H406"/>
  <c r="G406"/>
  <c r="F406"/>
  <c r="E406"/>
  <c r="D406"/>
  <c r="C406"/>
  <c r="B406"/>
  <c r="A406"/>
  <c r="J405"/>
  <c r="F405"/>
  <c r="E405"/>
  <c r="D405"/>
  <c r="C405"/>
  <c r="B405"/>
  <c r="J404"/>
  <c r="F404"/>
  <c r="E404"/>
  <c r="D404"/>
  <c r="C404"/>
  <c r="I404" s="1"/>
  <c r="B404"/>
  <c r="J403"/>
  <c r="F403"/>
  <c r="E403"/>
  <c r="D403"/>
  <c r="C403"/>
  <c r="B403"/>
  <c r="J402"/>
  <c r="F402"/>
  <c r="E402"/>
  <c r="D402"/>
  <c r="C402"/>
  <c r="B402"/>
  <c r="J401"/>
  <c r="F401"/>
  <c r="E401"/>
  <c r="D401"/>
  <c r="C401"/>
  <c r="I401" s="1"/>
  <c r="B401"/>
  <c r="J400"/>
  <c r="H400"/>
  <c r="G400"/>
  <c r="F400"/>
  <c r="E400"/>
  <c r="D400"/>
  <c r="C400"/>
  <c r="I400" s="1"/>
  <c r="B400"/>
  <c r="A400"/>
  <c r="J399"/>
  <c r="H399"/>
  <c r="G399"/>
  <c r="F399"/>
  <c r="E399"/>
  <c r="D399"/>
  <c r="C399"/>
  <c r="B399"/>
  <c r="A399"/>
  <c r="J398"/>
  <c r="F398"/>
  <c r="E398"/>
  <c r="D398"/>
  <c r="C398"/>
  <c r="B398"/>
  <c r="J397"/>
  <c r="F397"/>
  <c r="E397"/>
  <c r="D397"/>
  <c r="C397"/>
  <c r="I397" s="1"/>
  <c r="B397"/>
  <c r="J396"/>
  <c r="F396"/>
  <c r="E396"/>
  <c r="D396"/>
  <c r="C396"/>
  <c r="B396"/>
  <c r="J395"/>
  <c r="F395"/>
  <c r="E395"/>
  <c r="D395"/>
  <c r="C395"/>
  <c r="B395"/>
  <c r="J394"/>
  <c r="F394"/>
  <c r="E394"/>
  <c r="D394"/>
  <c r="C394"/>
  <c r="B394"/>
  <c r="J393"/>
  <c r="H393"/>
  <c r="G393"/>
  <c r="F393"/>
  <c r="E393"/>
  <c r="D393"/>
  <c r="C393"/>
  <c r="B393"/>
  <c r="A393"/>
  <c r="J392"/>
  <c r="H392"/>
  <c r="G392"/>
  <c r="F392"/>
  <c r="E392"/>
  <c r="D392"/>
  <c r="C392"/>
  <c r="B392"/>
  <c r="I392" s="1"/>
  <c r="A392"/>
  <c r="J391"/>
  <c r="F391"/>
  <c r="E391"/>
  <c r="D391"/>
  <c r="C391"/>
  <c r="B391"/>
  <c r="J390"/>
  <c r="F390"/>
  <c r="E390"/>
  <c r="D390"/>
  <c r="C390"/>
  <c r="I390" s="1"/>
  <c r="B390"/>
  <c r="J389"/>
  <c r="F389"/>
  <c r="E389"/>
  <c r="D389"/>
  <c r="C389"/>
  <c r="I389" s="1"/>
  <c r="B389"/>
  <c r="J388"/>
  <c r="F388"/>
  <c r="E388"/>
  <c r="D388"/>
  <c r="C388"/>
  <c r="I388" s="1"/>
  <c r="B388"/>
  <c r="J387"/>
  <c r="F387"/>
  <c r="E387"/>
  <c r="D387"/>
  <c r="C387"/>
  <c r="B387"/>
  <c r="J386"/>
  <c r="H386"/>
  <c r="G386"/>
  <c r="F386"/>
  <c r="E386"/>
  <c r="D386"/>
  <c r="C386"/>
  <c r="B386"/>
  <c r="A386"/>
  <c r="J385"/>
  <c r="H385"/>
  <c r="G385"/>
  <c r="F385"/>
  <c r="E385"/>
  <c r="D385"/>
  <c r="C385"/>
  <c r="B385"/>
  <c r="I385" s="1"/>
  <c r="A385"/>
  <c r="J384"/>
  <c r="F384"/>
  <c r="E384"/>
  <c r="D384"/>
  <c r="C384"/>
  <c r="B384"/>
  <c r="J383"/>
  <c r="F383"/>
  <c r="E383"/>
  <c r="D383"/>
  <c r="C383"/>
  <c r="I383" s="1"/>
  <c r="B383"/>
  <c r="J382"/>
  <c r="F382"/>
  <c r="E382"/>
  <c r="D382"/>
  <c r="C382"/>
  <c r="B382"/>
  <c r="J381"/>
  <c r="F381"/>
  <c r="E381"/>
  <c r="D381"/>
  <c r="C381"/>
  <c r="I381" s="1"/>
  <c r="B381"/>
  <c r="J380"/>
  <c r="F380"/>
  <c r="E380"/>
  <c r="D380"/>
  <c r="C380"/>
  <c r="B380"/>
  <c r="J379"/>
  <c r="H379"/>
  <c r="G379"/>
  <c r="F379"/>
  <c r="E379"/>
  <c r="D379"/>
  <c r="C379"/>
  <c r="B379"/>
  <c r="A379"/>
  <c r="J378"/>
  <c r="H378"/>
  <c r="G378"/>
  <c r="F378"/>
  <c r="E378"/>
  <c r="D378"/>
  <c r="C378"/>
  <c r="B378"/>
  <c r="I378" s="1"/>
  <c r="A378"/>
  <c r="J377"/>
  <c r="F377"/>
  <c r="E377"/>
  <c r="D377"/>
  <c r="C377"/>
  <c r="I377" s="1"/>
  <c r="B377"/>
  <c r="J376"/>
  <c r="F376"/>
  <c r="E376"/>
  <c r="D376"/>
  <c r="C376"/>
  <c r="B376"/>
  <c r="J375"/>
  <c r="F375"/>
  <c r="E375"/>
  <c r="D375"/>
  <c r="C375"/>
  <c r="B375"/>
  <c r="J374"/>
  <c r="F374"/>
  <c r="E374"/>
  <c r="D374"/>
  <c r="C374"/>
  <c r="B374"/>
  <c r="J373"/>
  <c r="F373"/>
  <c r="E373"/>
  <c r="D373"/>
  <c r="C373"/>
  <c r="B373"/>
  <c r="J372"/>
  <c r="H372"/>
  <c r="G372"/>
  <c r="F372"/>
  <c r="E372"/>
  <c r="D372"/>
  <c r="C372"/>
  <c r="I372" s="1"/>
  <c r="B372"/>
  <c r="A372"/>
  <c r="J371"/>
  <c r="H371"/>
  <c r="G371"/>
  <c r="F371"/>
  <c r="E371"/>
  <c r="D371"/>
  <c r="C371"/>
  <c r="B371"/>
  <c r="A371"/>
  <c r="J370"/>
  <c r="F370"/>
  <c r="E370"/>
  <c r="D370"/>
  <c r="C370"/>
  <c r="B370"/>
  <c r="J369"/>
  <c r="F369"/>
  <c r="E369"/>
  <c r="D369"/>
  <c r="C369"/>
  <c r="I369" s="1"/>
  <c r="B369"/>
  <c r="J368"/>
  <c r="F368"/>
  <c r="E368"/>
  <c r="D368"/>
  <c r="C368"/>
  <c r="B368"/>
  <c r="J367"/>
  <c r="F367"/>
  <c r="E367"/>
  <c r="D367"/>
  <c r="C367"/>
  <c r="B367"/>
  <c r="J366"/>
  <c r="F366"/>
  <c r="E366"/>
  <c r="D366"/>
  <c r="C366"/>
  <c r="B366"/>
  <c r="J365"/>
  <c r="H365"/>
  <c r="G365"/>
  <c r="F365"/>
  <c r="E365"/>
  <c r="D365"/>
  <c r="C365"/>
  <c r="B365"/>
  <c r="A365"/>
  <c r="J364"/>
  <c r="H364"/>
  <c r="G364"/>
  <c r="F364"/>
  <c r="E364"/>
  <c r="D364"/>
  <c r="C364"/>
  <c r="B364"/>
  <c r="A364"/>
  <c r="J363"/>
  <c r="F363"/>
  <c r="E363"/>
  <c r="D363"/>
  <c r="C363"/>
  <c r="B363"/>
  <c r="J362"/>
  <c r="F362"/>
  <c r="E362"/>
  <c r="D362"/>
  <c r="C362"/>
  <c r="I362" s="1"/>
  <c r="B362"/>
  <c r="J361"/>
  <c r="F361"/>
  <c r="E361"/>
  <c r="D361"/>
  <c r="C361"/>
  <c r="B361"/>
  <c r="J360"/>
  <c r="F360"/>
  <c r="E360"/>
  <c r="D360"/>
  <c r="C360"/>
  <c r="I360" s="1"/>
  <c r="B360"/>
  <c r="J359"/>
  <c r="F359"/>
  <c r="E359"/>
  <c r="D359"/>
  <c r="C359"/>
  <c r="B359"/>
  <c r="J358"/>
  <c r="H358"/>
  <c r="G358"/>
  <c r="F358"/>
  <c r="E358"/>
  <c r="D358"/>
  <c r="C358"/>
  <c r="B358"/>
  <c r="A358"/>
  <c r="J357"/>
  <c r="H357"/>
  <c r="G357"/>
  <c r="F357"/>
  <c r="E357"/>
  <c r="D357"/>
  <c r="C357"/>
  <c r="B357"/>
  <c r="A357"/>
  <c r="J356"/>
  <c r="F356"/>
  <c r="E356"/>
  <c r="D356"/>
  <c r="C356"/>
  <c r="B356"/>
  <c r="J355"/>
  <c r="F355"/>
  <c r="E355"/>
  <c r="D355"/>
  <c r="C355"/>
  <c r="B355"/>
  <c r="J354"/>
  <c r="F354"/>
  <c r="E354"/>
  <c r="D354"/>
  <c r="C354"/>
  <c r="I354" s="1"/>
  <c r="B354"/>
  <c r="J353"/>
  <c r="F353"/>
  <c r="E353"/>
  <c r="D353"/>
  <c r="C353"/>
  <c r="B353"/>
  <c r="J352"/>
  <c r="F352"/>
  <c r="E352"/>
  <c r="D352"/>
  <c r="C352"/>
  <c r="B352"/>
  <c r="J351"/>
  <c r="H351"/>
  <c r="G351"/>
  <c r="F351"/>
  <c r="E351"/>
  <c r="D351"/>
  <c r="C351"/>
  <c r="B351"/>
  <c r="A351"/>
  <c r="J350"/>
  <c r="H350"/>
  <c r="G350"/>
  <c r="F350"/>
  <c r="E350"/>
  <c r="D350"/>
  <c r="C350"/>
  <c r="B350"/>
  <c r="A350"/>
  <c r="J349"/>
  <c r="F349"/>
  <c r="E349"/>
  <c r="D349"/>
  <c r="C349"/>
  <c r="B349"/>
  <c r="J348"/>
  <c r="F348"/>
  <c r="E348"/>
  <c r="D348"/>
  <c r="C348"/>
  <c r="B348"/>
  <c r="J347"/>
  <c r="F347"/>
  <c r="E347"/>
  <c r="D347"/>
  <c r="C347"/>
  <c r="B347"/>
  <c r="J346"/>
  <c r="F346"/>
  <c r="E346"/>
  <c r="D346"/>
  <c r="C346"/>
  <c r="B346"/>
  <c r="J345"/>
  <c r="F345"/>
  <c r="E345"/>
  <c r="D345"/>
  <c r="C345"/>
  <c r="B345"/>
  <c r="J344"/>
  <c r="H344"/>
  <c r="G344"/>
  <c r="F344"/>
  <c r="E344"/>
  <c r="D344"/>
  <c r="C344"/>
  <c r="B344"/>
  <c r="A344"/>
  <c r="J343"/>
  <c r="H343"/>
  <c r="G343"/>
  <c r="F343"/>
  <c r="E343"/>
  <c r="D343"/>
  <c r="C343"/>
  <c r="B343"/>
  <c r="I343" s="1"/>
  <c r="A343"/>
  <c r="J342"/>
  <c r="F342"/>
  <c r="E342"/>
  <c r="D342"/>
  <c r="C342"/>
  <c r="B342"/>
  <c r="J341"/>
  <c r="F341"/>
  <c r="E341"/>
  <c r="D341"/>
  <c r="C341"/>
  <c r="B341"/>
  <c r="J340"/>
  <c r="F340"/>
  <c r="E340"/>
  <c r="D340"/>
  <c r="C340"/>
  <c r="B340"/>
  <c r="J339"/>
  <c r="F339"/>
  <c r="E339"/>
  <c r="D339"/>
  <c r="C339"/>
  <c r="B339"/>
  <c r="J338"/>
  <c r="F338"/>
  <c r="E338"/>
  <c r="D338"/>
  <c r="C338"/>
  <c r="B338"/>
  <c r="J337"/>
  <c r="H337"/>
  <c r="G337"/>
  <c r="F337"/>
  <c r="E337"/>
  <c r="D337"/>
  <c r="C337"/>
  <c r="B337"/>
  <c r="A337"/>
  <c r="J336"/>
  <c r="H336"/>
  <c r="G336"/>
  <c r="F336"/>
  <c r="E336"/>
  <c r="D336"/>
  <c r="C336"/>
  <c r="B336"/>
  <c r="A336"/>
  <c r="J335"/>
  <c r="F335"/>
  <c r="E335"/>
  <c r="D335"/>
  <c r="C335"/>
  <c r="I335" s="1"/>
  <c r="B335"/>
  <c r="J334"/>
  <c r="F334"/>
  <c r="E334"/>
  <c r="D334"/>
  <c r="C334"/>
  <c r="I334" s="1"/>
  <c r="B334"/>
  <c r="J333"/>
  <c r="F333"/>
  <c r="E333"/>
  <c r="D333"/>
  <c r="C333"/>
  <c r="B333"/>
  <c r="J332"/>
  <c r="F332"/>
  <c r="E332"/>
  <c r="D332"/>
  <c r="C332"/>
  <c r="I332" s="1"/>
  <c r="B332"/>
  <c r="J331"/>
  <c r="F331"/>
  <c r="E331"/>
  <c r="D331"/>
  <c r="C331"/>
  <c r="B331"/>
  <c r="J330"/>
  <c r="H330"/>
  <c r="G330"/>
  <c r="F330"/>
  <c r="E330"/>
  <c r="D330"/>
  <c r="C330"/>
  <c r="B330"/>
  <c r="A330"/>
  <c r="J329"/>
  <c r="H329"/>
  <c r="G329"/>
  <c r="F329"/>
  <c r="E329"/>
  <c r="D329"/>
  <c r="C329"/>
  <c r="B329"/>
  <c r="A329"/>
  <c r="J328"/>
  <c r="F328"/>
  <c r="E328"/>
  <c r="D328"/>
  <c r="C328"/>
  <c r="B328"/>
  <c r="J327"/>
  <c r="F327"/>
  <c r="E327"/>
  <c r="D327"/>
  <c r="C327"/>
  <c r="I327" s="1"/>
  <c r="B327"/>
  <c r="J326"/>
  <c r="F326"/>
  <c r="E326"/>
  <c r="D326"/>
  <c r="C326"/>
  <c r="B326"/>
  <c r="J325"/>
  <c r="F325"/>
  <c r="E325"/>
  <c r="D325"/>
  <c r="C325"/>
  <c r="I325" s="1"/>
  <c r="B325"/>
  <c r="J324"/>
  <c r="F324"/>
  <c r="E324"/>
  <c r="D324"/>
  <c r="C324"/>
  <c r="B324"/>
  <c r="J323"/>
  <c r="H323"/>
  <c r="G323"/>
  <c r="F323"/>
  <c r="E323"/>
  <c r="D323"/>
  <c r="C323"/>
  <c r="B323"/>
  <c r="A323"/>
  <c r="J322"/>
  <c r="H322"/>
  <c r="G322"/>
  <c r="F322"/>
  <c r="E322"/>
  <c r="D322"/>
  <c r="C322"/>
  <c r="B322"/>
  <c r="A322"/>
  <c r="J321"/>
  <c r="F321"/>
  <c r="E321"/>
  <c r="D321"/>
  <c r="C321"/>
  <c r="B321"/>
  <c r="J320"/>
  <c r="F320"/>
  <c r="E320"/>
  <c r="D320"/>
  <c r="C320"/>
  <c r="I320" s="1"/>
  <c r="B320"/>
  <c r="J319"/>
  <c r="F319"/>
  <c r="E319"/>
  <c r="D319"/>
  <c r="C319"/>
  <c r="B319"/>
  <c r="J318"/>
  <c r="F318"/>
  <c r="E318"/>
  <c r="D318"/>
  <c r="C318"/>
  <c r="I318" s="1"/>
  <c r="B318"/>
  <c r="J317"/>
  <c r="F317"/>
  <c r="E317"/>
  <c r="D317"/>
  <c r="C317"/>
  <c r="B317"/>
  <c r="J316"/>
  <c r="H316"/>
  <c r="G316"/>
  <c r="F316"/>
  <c r="E316"/>
  <c r="D316"/>
  <c r="C316"/>
  <c r="I316" s="1"/>
  <c r="B316"/>
  <c r="A316"/>
  <c r="J315"/>
  <c r="H315"/>
  <c r="G315"/>
  <c r="F315"/>
  <c r="E315"/>
  <c r="D315"/>
  <c r="C315"/>
  <c r="B315"/>
  <c r="A315"/>
  <c r="J314"/>
  <c r="F314"/>
  <c r="E314"/>
  <c r="D314"/>
  <c r="C314"/>
  <c r="B314"/>
  <c r="J313"/>
  <c r="F313"/>
  <c r="E313"/>
  <c r="D313"/>
  <c r="C313"/>
  <c r="I313" s="1"/>
  <c r="B313"/>
  <c r="J312"/>
  <c r="F312"/>
  <c r="E312"/>
  <c r="D312"/>
  <c r="C312"/>
  <c r="B312"/>
  <c r="J311"/>
  <c r="F311"/>
  <c r="E311"/>
  <c r="D311"/>
  <c r="C311"/>
  <c r="I311" s="1"/>
  <c r="B311"/>
  <c r="J310"/>
  <c r="F310"/>
  <c r="E310"/>
  <c r="D310"/>
  <c r="C310"/>
  <c r="B310"/>
  <c r="J309"/>
  <c r="H309"/>
  <c r="G309"/>
  <c r="F309"/>
  <c r="E309"/>
  <c r="D309"/>
  <c r="C309"/>
  <c r="B309"/>
  <c r="A309"/>
  <c r="J308"/>
  <c r="H308"/>
  <c r="G308"/>
  <c r="F308"/>
  <c r="E308"/>
  <c r="D308"/>
  <c r="C308"/>
  <c r="B308"/>
  <c r="A308"/>
  <c r="J307"/>
  <c r="F307"/>
  <c r="E307"/>
  <c r="D307"/>
  <c r="C307"/>
  <c r="B307"/>
  <c r="J306"/>
  <c r="F306"/>
  <c r="E306"/>
  <c r="D306"/>
  <c r="C306"/>
  <c r="I306" s="1"/>
  <c r="B306"/>
  <c r="J305"/>
  <c r="F305"/>
  <c r="E305"/>
  <c r="D305"/>
  <c r="C305"/>
  <c r="I305" s="1"/>
  <c r="B305"/>
  <c r="J304"/>
  <c r="F304"/>
  <c r="E304"/>
  <c r="D304"/>
  <c r="C304"/>
  <c r="I304" s="1"/>
  <c r="B304"/>
  <c r="J303"/>
  <c r="F303"/>
  <c r="E303"/>
  <c r="D303"/>
  <c r="C303"/>
  <c r="B303"/>
  <c r="J302"/>
  <c r="H302"/>
  <c r="G302"/>
  <c r="F302"/>
  <c r="E302"/>
  <c r="D302"/>
  <c r="C302"/>
  <c r="I302" s="1"/>
  <c r="B302"/>
  <c r="A302"/>
  <c r="J301"/>
  <c r="H301"/>
  <c r="G301"/>
  <c r="F301"/>
  <c r="E301"/>
  <c r="D301"/>
  <c r="C301"/>
  <c r="B301"/>
  <c r="A301"/>
  <c r="J300"/>
  <c r="F300"/>
  <c r="E300"/>
  <c r="D300"/>
  <c r="C300"/>
  <c r="B300"/>
  <c r="J299"/>
  <c r="F299"/>
  <c r="E299"/>
  <c r="D299"/>
  <c r="C299"/>
  <c r="I299" s="1"/>
  <c r="B299"/>
  <c r="J298"/>
  <c r="F298"/>
  <c r="E298"/>
  <c r="D298"/>
  <c r="C298"/>
  <c r="B298"/>
  <c r="J297"/>
  <c r="F297"/>
  <c r="E297"/>
  <c r="D297"/>
  <c r="C297"/>
  <c r="B297"/>
  <c r="J296"/>
  <c r="F296"/>
  <c r="E296"/>
  <c r="D296"/>
  <c r="C296"/>
  <c r="B296"/>
  <c r="J295"/>
  <c r="H295"/>
  <c r="G295"/>
  <c r="F295"/>
  <c r="E295"/>
  <c r="D295"/>
  <c r="C295"/>
  <c r="B295"/>
  <c r="A295"/>
  <c r="J294"/>
  <c r="H294"/>
  <c r="G294"/>
  <c r="F294"/>
  <c r="E294"/>
  <c r="D294"/>
  <c r="C294"/>
  <c r="B294"/>
  <c r="I294" s="1"/>
  <c r="A294"/>
  <c r="J293"/>
  <c r="F293"/>
  <c r="E293"/>
  <c r="D293"/>
  <c r="C293"/>
  <c r="B293"/>
  <c r="J292"/>
  <c r="F292"/>
  <c r="E292"/>
  <c r="D292"/>
  <c r="C292"/>
  <c r="B292"/>
  <c r="J291"/>
  <c r="F291"/>
  <c r="E291"/>
  <c r="D291"/>
  <c r="C291"/>
  <c r="B291"/>
  <c r="J290"/>
  <c r="F290"/>
  <c r="E290"/>
  <c r="D290"/>
  <c r="C290"/>
  <c r="B290"/>
  <c r="J289"/>
  <c r="F289"/>
  <c r="E289"/>
  <c r="D289"/>
  <c r="C289"/>
  <c r="B289"/>
  <c r="J288"/>
  <c r="H288"/>
  <c r="G288"/>
  <c r="F288"/>
  <c r="E288"/>
  <c r="D288"/>
  <c r="C288"/>
  <c r="B288"/>
  <c r="A288"/>
  <c r="J287"/>
  <c r="H287"/>
  <c r="G287"/>
  <c r="F287"/>
  <c r="E287"/>
  <c r="D287"/>
  <c r="C287"/>
  <c r="B287"/>
  <c r="I287" s="1"/>
  <c r="A287"/>
  <c r="J286"/>
  <c r="F286"/>
  <c r="E286"/>
  <c r="D286"/>
  <c r="C286"/>
  <c r="B286"/>
  <c r="J285"/>
  <c r="F285"/>
  <c r="E285"/>
  <c r="D285"/>
  <c r="C285"/>
  <c r="I285" s="1"/>
  <c r="B285"/>
  <c r="J284"/>
  <c r="F284"/>
  <c r="E284"/>
  <c r="D284"/>
  <c r="C284"/>
  <c r="B284"/>
  <c r="J283"/>
  <c r="F283"/>
  <c r="E283"/>
  <c r="D283"/>
  <c r="C283"/>
  <c r="B283"/>
  <c r="J282"/>
  <c r="F282"/>
  <c r="E282"/>
  <c r="D282"/>
  <c r="C282"/>
  <c r="B282"/>
  <c r="J281"/>
  <c r="H281"/>
  <c r="G281"/>
  <c r="F281"/>
  <c r="E281"/>
  <c r="D281"/>
  <c r="C281"/>
  <c r="B281"/>
  <c r="A281"/>
  <c r="J280"/>
  <c r="H280"/>
  <c r="G280"/>
  <c r="F280"/>
  <c r="E280"/>
  <c r="D280"/>
  <c r="C280"/>
  <c r="B280"/>
  <c r="A280"/>
  <c r="J279"/>
  <c r="F279"/>
  <c r="E279"/>
  <c r="D279"/>
  <c r="C279"/>
  <c r="B279"/>
  <c r="J278"/>
  <c r="F278"/>
  <c r="E278"/>
  <c r="D278"/>
  <c r="C278"/>
  <c r="B278"/>
  <c r="J277"/>
  <c r="F277"/>
  <c r="E277"/>
  <c r="D277"/>
  <c r="C277"/>
  <c r="B277"/>
  <c r="J276"/>
  <c r="F276"/>
  <c r="E276"/>
  <c r="D276"/>
  <c r="C276"/>
  <c r="B276"/>
  <c r="J275"/>
  <c r="F275"/>
  <c r="E275"/>
  <c r="D275"/>
  <c r="C275"/>
  <c r="B275"/>
  <c r="J274"/>
  <c r="H274"/>
  <c r="G274"/>
  <c r="F274"/>
  <c r="E274"/>
  <c r="D274"/>
  <c r="C274"/>
  <c r="B274"/>
  <c r="A274"/>
  <c r="J273"/>
  <c r="H273"/>
  <c r="G273"/>
  <c r="F273"/>
  <c r="E273"/>
  <c r="D273"/>
  <c r="C273"/>
  <c r="B273"/>
  <c r="A273"/>
  <c r="J272"/>
  <c r="F272"/>
  <c r="E272"/>
  <c r="D272"/>
  <c r="C272"/>
  <c r="B272"/>
  <c r="J271"/>
  <c r="F271"/>
  <c r="E271"/>
  <c r="D271"/>
  <c r="C271"/>
  <c r="B271"/>
  <c r="J270"/>
  <c r="F270"/>
  <c r="E270"/>
  <c r="D270"/>
  <c r="C270"/>
  <c r="I270" s="1"/>
  <c r="B270"/>
  <c r="J269"/>
  <c r="F269"/>
  <c r="E269"/>
  <c r="D269"/>
  <c r="C269"/>
  <c r="I269" s="1"/>
  <c r="B269"/>
  <c r="J268"/>
  <c r="F268"/>
  <c r="E268"/>
  <c r="D268"/>
  <c r="C268"/>
  <c r="B268"/>
  <c r="J267"/>
  <c r="H267"/>
  <c r="G267"/>
  <c r="F267"/>
  <c r="E267"/>
  <c r="D267"/>
  <c r="C267"/>
  <c r="B267"/>
  <c r="A267"/>
  <c r="J266"/>
  <c r="H266"/>
  <c r="G266"/>
  <c r="F266"/>
  <c r="E266"/>
  <c r="D266"/>
  <c r="C266"/>
  <c r="B266"/>
  <c r="A266"/>
  <c r="J265"/>
  <c r="F265"/>
  <c r="E265"/>
  <c r="D265"/>
  <c r="C265"/>
  <c r="B265"/>
  <c r="J264"/>
  <c r="F264"/>
  <c r="E264"/>
  <c r="D264"/>
  <c r="C264"/>
  <c r="I264" s="1"/>
  <c r="B264"/>
  <c r="J263"/>
  <c r="F263"/>
  <c r="E263"/>
  <c r="D263"/>
  <c r="C263"/>
  <c r="B263"/>
  <c r="J262"/>
  <c r="F262"/>
  <c r="E262"/>
  <c r="D262"/>
  <c r="C262"/>
  <c r="I262" s="1"/>
  <c r="B262"/>
  <c r="J261"/>
  <c r="F261"/>
  <c r="E261"/>
  <c r="D261"/>
  <c r="C261"/>
  <c r="B261"/>
  <c r="J260"/>
  <c r="H260"/>
  <c r="G260"/>
  <c r="F260"/>
  <c r="E260"/>
  <c r="D260"/>
  <c r="C260"/>
  <c r="B260"/>
  <c r="A260"/>
  <c r="J259"/>
  <c r="H259"/>
  <c r="G259"/>
  <c r="F259"/>
  <c r="E259"/>
  <c r="D259"/>
  <c r="C259"/>
  <c r="B259"/>
  <c r="I259" s="1"/>
  <c r="A259"/>
  <c r="J258"/>
  <c r="F258"/>
  <c r="E258"/>
  <c r="D258"/>
  <c r="C258"/>
  <c r="I258" s="1"/>
  <c r="B258"/>
  <c r="J257"/>
  <c r="F257"/>
  <c r="E257"/>
  <c r="D257"/>
  <c r="C257"/>
  <c r="I257" s="1"/>
  <c r="B257"/>
  <c r="J256"/>
  <c r="F256"/>
  <c r="E256"/>
  <c r="D256"/>
  <c r="C256"/>
  <c r="B256"/>
  <c r="J255"/>
  <c r="F255"/>
  <c r="E255"/>
  <c r="D255"/>
  <c r="C255"/>
  <c r="B255"/>
  <c r="J254"/>
  <c r="F254"/>
  <c r="E254"/>
  <c r="D254"/>
  <c r="C254"/>
  <c r="B254"/>
  <c r="J253"/>
  <c r="H253"/>
  <c r="G253"/>
  <c r="F253"/>
  <c r="E253"/>
  <c r="D253"/>
  <c r="C253"/>
  <c r="B253"/>
  <c r="A253"/>
  <c r="J252"/>
  <c r="H252"/>
  <c r="G252"/>
  <c r="F252"/>
  <c r="E252"/>
  <c r="D252"/>
  <c r="C252"/>
  <c r="B252"/>
  <c r="A252"/>
  <c r="J251"/>
  <c r="F251"/>
  <c r="E251"/>
  <c r="D251"/>
  <c r="C251"/>
  <c r="B251"/>
  <c r="J250"/>
  <c r="F250"/>
  <c r="E250"/>
  <c r="D250"/>
  <c r="C250"/>
  <c r="I250" s="1"/>
  <c r="B250"/>
  <c r="J249"/>
  <c r="F249"/>
  <c r="E249"/>
  <c r="D249"/>
  <c r="C249"/>
  <c r="B249"/>
  <c r="J248"/>
  <c r="F248"/>
  <c r="E248"/>
  <c r="D248"/>
  <c r="C248"/>
  <c r="B248"/>
  <c r="J247"/>
  <c r="F247"/>
  <c r="E247"/>
  <c r="D247"/>
  <c r="C247"/>
  <c r="B247"/>
  <c r="J246"/>
  <c r="H246"/>
  <c r="G246"/>
  <c r="F246"/>
  <c r="E246"/>
  <c r="D246"/>
  <c r="C246"/>
  <c r="B246"/>
  <c r="A246"/>
  <c r="J245"/>
  <c r="H245"/>
  <c r="G245"/>
  <c r="F245"/>
  <c r="E245"/>
  <c r="D245"/>
  <c r="C245"/>
  <c r="B245"/>
  <c r="A245"/>
  <c r="J244"/>
  <c r="F244"/>
  <c r="E244"/>
  <c r="D244"/>
  <c r="C244"/>
  <c r="B244"/>
  <c r="J243"/>
  <c r="F243"/>
  <c r="E243"/>
  <c r="D243"/>
  <c r="C243"/>
  <c r="I243" s="1"/>
  <c r="B243"/>
  <c r="J242"/>
  <c r="F242"/>
  <c r="E242"/>
  <c r="D242"/>
  <c r="C242"/>
  <c r="B242"/>
  <c r="J241"/>
  <c r="F241"/>
  <c r="E241"/>
  <c r="D241"/>
  <c r="C241"/>
  <c r="I241" s="1"/>
  <c r="B241"/>
  <c r="J240"/>
  <c r="F240"/>
  <c r="E240"/>
  <c r="D240"/>
  <c r="C240"/>
  <c r="B240"/>
  <c r="J239"/>
  <c r="H239"/>
  <c r="G239"/>
  <c r="F239"/>
  <c r="E239"/>
  <c r="D239"/>
  <c r="C239"/>
  <c r="B239"/>
  <c r="A239"/>
  <c r="J238"/>
  <c r="H238"/>
  <c r="G238"/>
  <c r="F238"/>
  <c r="E238"/>
  <c r="D238"/>
  <c r="C238"/>
  <c r="B238"/>
  <c r="A238"/>
  <c r="J237"/>
  <c r="F237"/>
  <c r="E237"/>
  <c r="D237"/>
  <c r="C237"/>
  <c r="B237"/>
  <c r="J236"/>
  <c r="F236"/>
  <c r="E236"/>
  <c r="D236"/>
  <c r="C236"/>
  <c r="I236" s="1"/>
  <c r="B236"/>
  <c r="J235"/>
  <c r="F235"/>
  <c r="E235"/>
  <c r="D235"/>
  <c r="C235"/>
  <c r="B235"/>
  <c r="J234"/>
  <c r="F234"/>
  <c r="E234"/>
  <c r="D234"/>
  <c r="C234"/>
  <c r="B234"/>
  <c r="J233"/>
  <c r="F233"/>
  <c r="E233"/>
  <c r="D233"/>
  <c r="C233"/>
  <c r="I233" s="1"/>
  <c r="B233"/>
  <c r="J232"/>
  <c r="H232"/>
  <c r="G232"/>
  <c r="F232"/>
  <c r="E232"/>
  <c r="D232"/>
  <c r="C232"/>
  <c r="B232"/>
  <c r="A232"/>
  <c r="J231"/>
  <c r="H231"/>
  <c r="G231"/>
  <c r="F231"/>
  <c r="E231"/>
  <c r="D231"/>
  <c r="C231"/>
  <c r="B231"/>
  <c r="I231" s="1"/>
  <c r="A231"/>
  <c r="J230"/>
  <c r="F230"/>
  <c r="E230"/>
  <c r="D230"/>
  <c r="C230"/>
  <c r="B230"/>
  <c r="J229"/>
  <c r="F229"/>
  <c r="E229"/>
  <c r="D229"/>
  <c r="C229"/>
  <c r="I229" s="1"/>
  <c r="B229"/>
  <c r="J228"/>
  <c r="F228"/>
  <c r="E228"/>
  <c r="D228"/>
  <c r="C228"/>
  <c r="B228"/>
  <c r="J227"/>
  <c r="F227"/>
  <c r="E227"/>
  <c r="D227"/>
  <c r="C227"/>
  <c r="B227"/>
  <c r="J226"/>
  <c r="F226"/>
  <c r="E226"/>
  <c r="D226"/>
  <c r="C226"/>
  <c r="B226"/>
  <c r="J225"/>
  <c r="H225"/>
  <c r="G225"/>
  <c r="F225"/>
  <c r="E225"/>
  <c r="D225"/>
  <c r="C225"/>
  <c r="B225"/>
  <c r="A225"/>
  <c r="J224"/>
  <c r="H224"/>
  <c r="G224"/>
  <c r="F224"/>
  <c r="E224"/>
  <c r="D224"/>
  <c r="C224"/>
  <c r="B224"/>
  <c r="A224"/>
  <c r="J223"/>
  <c r="F223"/>
  <c r="E223"/>
  <c r="D223"/>
  <c r="C223"/>
  <c r="B223"/>
  <c r="J222"/>
  <c r="F222"/>
  <c r="E222"/>
  <c r="D222"/>
  <c r="C222"/>
  <c r="B222"/>
  <c r="J221"/>
  <c r="F221"/>
  <c r="E221"/>
  <c r="D221"/>
  <c r="C221"/>
  <c r="B221"/>
  <c r="J220"/>
  <c r="F220"/>
  <c r="E220"/>
  <c r="D220"/>
  <c r="C220"/>
  <c r="B220"/>
  <c r="J219"/>
  <c r="F219"/>
  <c r="E219"/>
  <c r="D219"/>
  <c r="C219"/>
  <c r="B219"/>
  <c r="J218"/>
  <c r="H218"/>
  <c r="G218"/>
  <c r="F218"/>
  <c r="E218"/>
  <c r="D218"/>
  <c r="C218"/>
  <c r="B218"/>
  <c r="A218"/>
  <c r="J217"/>
  <c r="H217"/>
  <c r="G217"/>
  <c r="F217"/>
  <c r="E217"/>
  <c r="D217"/>
  <c r="C217"/>
  <c r="B217"/>
  <c r="A217"/>
  <c r="J216"/>
  <c r="F216"/>
  <c r="E216"/>
  <c r="D216"/>
  <c r="C216"/>
  <c r="B216"/>
  <c r="J215"/>
  <c r="F215"/>
  <c r="E215"/>
  <c r="D215"/>
  <c r="C215"/>
  <c r="B215"/>
  <c r="J214"/>
  <c r="F214"/>
  <c r="E214"/>
  <c r="D214"/>
  <c r="C214"/>
  <c r="B214"/>
  <c r="J213"/>
  <c r="F213"/>
  <c r="E213"/>
  <c r="D213"/>
  <c r="C213"/>
  <c r="B213"/>
  <c r="J212"/>
  <c r="F212"/>
  <c r="E212"/>
  <c r="D212"/>
  <c r="C212"/>
  <c r="B212"/>
  <c r="J211"/>
  <c r="H211"/>
  <c r="G211"/>
  <c r="F211"/>
  <c r="E211"/>
  <c r="D211"/>
  <c r="C211"/>
  <c r="B211"/>
  <c r="A211"/>
  <c r="J210"/>
  <c r="H210"/>
  <c r="G210"/>
  <c r="F210"/>
  <c r="E210"/>
  <c r="D210"/>
  <c r="C210"/>
  <c r="B210"/>
  <c r="A210"/>
  <c r="J209"/>
  <c r="F209"/>
  <c r="E209"/>
  <c r="D209"/>
  <c r="C209"/>
  <c r="B209"/>
  <c r="J208"/>
  <c r="F208"/>
  <c r="E208"/>
  <c r="D208"/>
  <c r="C208"/>
  <c r="I208" s="1"/>
  <c r="B208"/>
  <c r="J207"/>
  <c r="F207"/>
  <c r="E207"/>
  <c r="D207"/>
  <c r="C207"/>
  <c r="B207"/>
  <c r="J206"/>
  <c r="F206"/>
  <c r="E206"/>
  <c r="D206"/>
  <c r="C206"/>
  <c r="B206"/>
  <c r="J205"/>
  <c r="F205"/>
  <c r="E205"/>
  <c r="D205"/>
  <c r="C205"/>
  <c r="B205"/>
  <c r="J204"/>
  <c r="H204"/>
  <c r="G204"/>
  <c r="F204"/>
  <c r="E204"/>
  <c r="D204"/>
  <c r="C204"/>
  <c r="B204"/>
  <c r="A204"/>
  <c r="J203"/>
  <c r="H203"/>
  <c r="G203"/>
  <c r="F203"/>
  <c r="E203"/>
  <c r="D203"/>
  <c r="C203"/>
  <c r="B203"/>
  <c r="I203" s="1"/>
  <c r="A203"/>
  <c r="J202"/>
  <c r="F202"/>
  <c r="E202"/>
  <c r="D202"/>
  <c r="C202"/>
  <c r="B202"/>
  <c r="J201"/>
  <c r="F201"/>
  <c r="E201"/>
  <c r="D201"/>
  <c r="C201"/>
  <c r="I201" s="1"/>
  <c r="B201"/>
  <c r="J200"/>
  <c r="F200"/>
  <c r="E200"/>
  <c r="D200"/>
  <c r="C200"/>
  <c r="B200"/>
  <c r="J199"/>
  <c r="F199"/>
  <c r="E199"/>
  <c r="D199"/>
  <c r="C199"/>
  <c r="B199"/>
  <c r="J198"/>
  <c r="F198"/>
  <c r="E198"/>
  <c r="D198"/>
  <c r="C198"/>
  <c r="B198"/>
  <c r="J197"/>
  <c r="H197"/>
  <c r="G197"/>
  <c r="F197"/>
  <c r="E197"/>
  <c r="D197"/>
  <c r="C197"/>
  <c r="B197"/>
  <c r="A197"/>
  <c r="J196"/>
  <c r="H196"/>
  <c r="G196"/>
  <c r="F196"/>
  <c r="E196"/>
  <c r="D196"/>
  <c r="C196"/>
  <c r="B196"/>
  <c r="A196"/>
  <c r="J195"/>
  <c r="F195"/>
  <c r="E195"/>
  <c r="D195"/>
  <c r="C195"/>
  <c r="B195"/>
  <c r="J194"/>
  <c r="F194"/>
  <c r="E194"/>
  <c r="D194"/>
  <c r="C194"/>
  <c r="B194"/>
  <c r="J193"/>
  <c r="F193"/>
  <c r="E193"/>
  <c r="D193"/>
  <c r="C193"/>
  <c r="B193"/>
  <c r="J192"/>
  <c r="F192"/>
  <c r="E192"/>
  <c r="D192"/>
  <c r="C192"/>
  <c r="B192"/>
  <c r="J191"/>
  <c r="F191"/>
  <c r="E191"/>
  <c r="D191"/>
  <c r="C191"/>
  <c r="B191"/>
  <c r="J190"/>
  <c r="H190"/>
  <c r="G190"/>
  <c r="F190"/>
  <c r="E190"/>
  <c r="D190"/>
  <c r="C190"/>
  <c r="B190"/>
  <c r="A190"/>
  <c r="J189"/>
  <c r="H189"/>
  <c r="G189"/>
  <c r="F189"/>
  <c r="E189"/>
  <c r="D189"/>
  <c r="C189"/>
  <c r="B189"/>
  <c r="A189"/>
  <c r="J188"/>
  <c r="F188"/>
  <c r="E188"/>
  <c r="D188"/>
  <c r="C188"/>
  <c r="B188"/>
  <c r="J187"/>
  <c r="F187"/>
  <c r="E187"/>
  <c r="D187"/>
  <c r="C187"/>
  <c r="B187"/>
  <c r="J186"/>
  <c r="F186"/>
  <c r="E186"/>
  <c r="D186"/>
  <c r="C186"/>
  <c r="B186"/>
  <c r="J185"/>
  <c r="F185"/>
  <c r="E185"/>
  <c r="D185"/>
  <c r="C185"/>
  <c r="B185"/>
  <c r="J184"/>
  <c r="F184"/>
  <c r="E184"/>
  <c r="D184"/>
  <c r="C184"/>
  <c r="B184"/>
  <c r="J183"/>
  <c r="H183"/>
  <c r="G183"/>
  <c r="F183"/>
  <c r="E183"/>
  <c r="D183"/>
  <c r="C183"/>
  <c r="B183"/>
  <c r="A183"/>
  <c r="J182"/>
  <c r="H182"/>
  <c r="G182"/>
  <c r="F182"/>
  <c r="E182"/>
  <c r="D182"/>
  <c r="C182"/>
  <c r="B182"/>
  <c r="I182" s="1"/>
  <c r="A182"/>
  <c r="J181"/>
  <c r="F181"/>
  <c r="E181"/>
  <c r="D181"/>
  <c r="C181"/>
  <c r="B181"/>
  <c r="J180"/>
  <c r="F180"/>
  <c r="E180"/>
  <c r="D180"/>
  <c r="C180"/>
  <c r="B180"/>
  <c r="J179"/>
  <c r="F179"/>
  <c r="E179"/>
  <c r="D179"/>
  <c r="C179"/>
  <c r="B179"/>
  <c r="J178"/>
  <c r="F178"/>
  <c r="E178"/>
  <c r="D178"/>
  <c r="C178"/>
  <c r="B178"/>
  <c r="J177"/>
  <c r="F177"/>
  <c r="E177"/>
  <c r="D177"/>
  <c r="C177"/>
  <c r="B177"/>
  <c r="J176"/>
  <c r="H176"/>
  <c r="G176"/>
  <c r="F176"/>
  <c r="E176"/>
  <c r="D176"/>
  <c r="C176"/>
  <c r="I176" s="1"/>
  <c r="B176"/>
  <c r="A176"/>
  <c r="J175"/>
  <c r="H175"/>
  <c r="G175"/>
  <c r="F175"/>
  <c r="E175"/>
  <c r="D175"/>
  <c r="C175"/>
  <c r="B175"/>
  <c r="I175" s="1"/>
  <c r="A175"/>
  <c r="J174"/>
  <c r="F174"/>
  <c r="E174"/>
  <c r="D174"/>
  <c r="C174"/>
  <c r="B174"/>
  <c r="J173"/>
  <c r="F173"/>
  <c r="E173"/>
  <c r="D173"/>
  <c r="C173"/>
  <c r="B173"/>
  <c r="J172"/>
  <c r="F172"/>
  <c r="E172"/>
  <c r="D172"/>
  <c r="C172"/>
  <c r="I172" s="1"/>
  <c r="B172"/>
  <c r="J171"/>
  <c r="F171"/>
  <c r="E171"/>
  <c r="D171"/>
  <c r="C171"/>
  <c r="B171"/>
  <c r="J170"/>
  <c r="F170"/>
  <c r="E170"/>
  <c r="D170"/>
  <c r="C170"/>
  <c r="B170"/>
  <c r="J169"/>
  <c r="H169"/>
  <c r="G169"/>
  <c r="F169"/>
  <c r="E169"/>
  <c r="D169"/>
  <c r="C169"/>
  <c r="B169"/>
  <c r="A169"/>
  <c r="J168"/>
  <c r="H168"/>
  <c r="G168"/>
  <c r="F168"/>
  <c r="E168"/>
  <c r="D168"/>
  <c r="C168"/>
  <c r="B168"/>
  <c r="A168"/>
  <c r="J167"/>
  <c r="F167"/>
  <c r="E167"/>
  <c r="D167"/>
  <c r="C167"/>
  <c r="B167"/>
  <c r="J166"/>
  <c r="F166"/>
  <c r="E166"/>
  <c r="D166"/>
  <c r="C166"/>
  <c r="B166"/>
  <c r="J165"/>
  <c r="F165"/>
  <c r="E165"/>
  <c r="D165"/>
  <c r="C165"/>
  <c r="B165"/>
  <c r="J164"/>
  <c r="F164"/>
  <c r="E164"/>
  <c r="D164"/>
  <c r="C164"/>
  <c r="I164" s="1"/>
  <c r="B164"/>
  <c r="J163"/>
  <c r="F163"/>
  <c r="E163"/>
  <c r="D163"/>
  <c r="C163"/>
  <c r="I163" s="1"/>
  <c r="B163"/>
  <c r="J162"/>
  <c r="H162"/>
  <c r="G162"/>
  <c r="F162"/>
  <c r="E162"/>
  <c r="D162"/>
  <c r="C162"/>
  <c r="B162"/>
  <c r="A162"/>
  <c r="J161"/>
  <c r="H161"/>
  <c r="G161"/>
  <c r="F161"/>
  <c r="E161"/>
  <c r="D161"/>
  <c r="C161"/>
  <c r="B161"/>
  <c r="A161"/>
  <c r="J160"/>
  <c r="F160"/>
  <c r="E160"/>
  <c r="D160"/>
  <c r="C160"/>
  <c r="B160"/>
  <c r="J159"/>
  <c r="F159"/>
  <c r="E159"/>
  <c r="D159"/>
  <c r="C159"/>
  <c r="I159" s="1"/>
  <c r="B159"/>
  <c r="J158"/>
  <c r="F158"/>
  <c r="E158"/>
  <c r="D158"/>
  <c r="C158"/>
  <c r="B158"/>
  <c r="J157"/>
  <c r="F157"/>
  <c r="E157"/>
  <c r="D157"/>
  <c r="C157"/>
  <c r="I157" s="1"/>
  <c r="B157"/>
  <c r="J156"/>
  <c r="F156"/>
  <c r="E156"/>
  <c r="D156"/>
  <c r="C156"/>
  <c r="I156" s="1"/>
  <c r="B156"/>
  <c r="J155"/>
  <c r="H155"/>
  <c r="G155"/>
  <c r="F155"/>
  <c r="E155"/>
  <c r="D155"/>
  <c r="C155"/>
  <c r="B155"/>
  <c r="A155"/>
  <c r="J154"/>
  <c r="H154"/>
  <c r="G154"/>
  <c r="F154"/>
  <c r="E154"/>
  <c r="D154"/>
  <c r="C154"/>
  <c r="B154"/>
  <c r="A154"/>
  <c r="J153"/>
  <c r="F153"/>
  <c r="E153"/>
  <c r="D153"/>
  <c r="C153"/>
  <c r="B153"/>
  <c r="J152"/>
  <c r="F152"/>
  <c r="E152"/>
  <c r="D152"/>
  <c r="C152"/>
  <c r="B152"/>
  <c r="J151"/>
  <c r="F151"/>
  <c r="E151"/>
  <c r="D151"/>
  <c r="C151"/>
  <c r="I151" s="1"/>
  <c r="B151"/>
  <c r="J150"/>
  <c r="F150"/>
  <c r="E150"/>
  <c r="D150"/>
  <c r="C150"/>
  <c r="B150"/>
  <c r="J149"/>
  <c r="F149"/>
  <c r="E149"/>
  <c r="D149"/>
  <c r="C149"/>
  <c r="B149"/>
  <c r="J148"/>
  <c r="H148"/>
  <c r="G148"/>
  <c r="F148"/>
  <c r="E148"/>
  <c r="D148"/>
  <c r="C148"/>
  <c r="B148"/>
  <c r="A148"/>
  <c r="J147"/>
  <c r="H147"/>
  <c r="G147"/>
  <c r="F147"/>
  <c r="E147"/>
  <c r="D147"/>
  <c r="C147"/>
  <c r="B147"/>
  <c r="A147"/>
  <c r="J146"/>
  <c r="F146"/>
  <c r="E146"/>
  <c r="D146"/>
  <c r="C146"/>
  <c r="I146" s="1"/>
  <c r="B146"/>
  <c r="J145"/>
  <c r="F145"/>
  <c r="E145"/>
  <c r="D145"/>
  <c r="C145"/>
  <c r="B145"/>
  <c r="J144"/>
  <c r="F144"/>
  <c r="E144"/>
  <c r="D144"/>
  <c r="C144"/>
  <c r="B144"/>
  <c r="J143"/>
  <c r="F143"/>
  <c r="E143"/>
  <c r="D143"/>
  <c r="C143"/>
  <c r="B143"/>
  <c r="J142"/>
  <c r="F142"/>
  <c r="E142"/>
  <c r="D142"/>
  <c r="C142"/>
  <c r="I142" s="1"/>
  <c r="B142"/>
  <c r="J141"/>
  <c r="H141"/>
  <c r="G141"/>
  <c r="F141"/>
  <c r="E141"/>
  <c r="D141"/>
  <c r="C141"/>
  <c r="I141" s="1"/>
  <c r="B141"/>
  <c r="A141"/>
  <c r="J140"/>
  <c r="H140"/>
  <c r="G140"/>
  <c r="F140"/>
  <c r="E140"/>
  <c r="D140"/>
  <c r="C140"/>
  <c r="B140"/>
  <c r="A140"/>
  <c r="J139"/>
  <c r="F139"/>
  <c r="E139"/>
  <c r="D139"/>
  <c r="C139"/>
  <c r="B139"/>
  <c r="J138"/>
  <c r="F138"/>
  <c r="E138"/>
  <c r="D138"/>
  <c r="C138"/>
  <c r="B138"/>
  <c r="J137"/>
  <c r="F137"/>
  <c r="E137"/>
  <c r="D137"/>
  <c r="C137"/>
  <c r="B137"/>
  <c r="J136"/>
  <c r="F136"/>
  <c r="E136"/>
  <c r="D136"/>
  <c r="C136"/>
  <c r="B136"/>
  <c r="J135"/>
  <c r="F135"/>
  <c r="E135"/>
  <c r="D135"/>
  <c r="C135"/>
  <c r="B135"/>
  <c r="J134"/>
  <c r="H134"/>
  <c r="G134"/>
  <c r="F134"/>
  <c r="E134"/>
  <c r="D134"/>
  <c r="C134"/>
  <c r="B134"/>
  <c r="A134"/>
  <c r="J133"/>
  <c r="H133"/>
  <c r="G133"/>
  <c r="F133"/>
  <c r="E133"/>
  <c r="D133"/>
  <c r="C133"/>
  <c r="B133"/>
  <c r="A133"/>
  <c r="J132"/>
  <c r="F132"/>
  <c r="E132"/>
  <c r="D132"/>
  <c r="C132"/>
  <c r="B132"/>
  <c r="J131"/>
  <c r="F131"/>
  <c r="E131"/>
  <c r="D131"/>
  <c r="C131"/>
  <c r="B131"/>
  <c r="J130"/>
  <c r="F130"/>
  <c r="E130"/>
  <c r="D130"/>
  <c r="C130"/>
  <c r="I130" s="1"/>
  <c r="B130"/>
  <c r="J129"/>
  <c r="F129"/>
  <c r="E129"/>
  <c r="D129"/>
  <c r="C129"/>
  <c r="B129"/>
  <c r="J128"/>
  <c r="F128"/>
  <c r="E128"/>
  <c r="D128"/>
  <c r="C128"/>
  <c r="B128"/>
  <c r="J127"/>
  <c r="H127"/>
  <c r="G127"/>
  <c r="F127"/>
  <c r="E127"/>
  <c r="D127"/>
  <c r="C127"/>
  <c r="B127"/>
  <c r="A127"/>
  <c r="J126"/>
  <c r="H126"/>
  <c r="G126"/>
  <c r="F126"/>
  <c r="E126"/>
  <c r="D126"/>
  <c r="C126"/>
  <c r="B126"/>
  <c r="A126"/>
  <c r="J125"/>
  <c r="F125"/>
  <c r="E125"/>
  <c r="D125"/>
  <c r="C125"/>
  <c r="B125"/>
  <c r="J124"/>
  <c r="F124"/>
  <c r="E124"/>
  <c r="D124"/>
  <c r="C124"/>
  <c r="B124"/>
  <c r="J123"/>
  <c r="F123"/>
  <c r="E123"/>
  <c r="D123"/>
  <c r="C123"/>
  <c r="B123"/>
  <c r="J122"/>
  <c r="F122"/>
  <c r="E122"/>
  <c r="D122"/>
  <c r="C122"/>
  <c r="B122"/>
  <c r="J121"/>
  <c r="F121"/>
  <c r="E121"/>
  <c r="D121"/>
  <c r="C121"/>
  <c r="B121"/>
  <c r="J120"/>
  <c r="H120"/>
  <c r="G120"/>
  <c r="F120"/>
  <c r="E120"/>
  <c r="D120"/>
  <c r="C120"/>
  <c r="B120"/>
  <c r="A120"/>
  <c r="J119"/>
  <c r="H119"/>
  <c r="G119"/>
  <c r="F119"/>
  <c r="E119"/>
  <c r="D119"/>
  <c r="C119"/>
  <c r="B119"/>
  <c r="A119"/>
  <c r="J118"/>
  <c r="F118"/>
  <c r="E118"/>
  <c r="D118"/>
  <c r="C118"/>
  <c r="B118"/>
  <c r="J117"/>
  <c r="F117"/>
  <c r="E117"/>
  <c r="D117"/>
  <c r="C117"/>
  <c r="B117"/>
  <c r="J116"/>
  <c r="F116"/>
  <c r="E116"/>
  <c r="D116"/>
  <c r="C116"/>
  <c r="B116"/>
  <c r="J115"/>
  <c r="F115"/>
  <c r="E115"/>
  <c r="D115"/>
  <c r="C115"/>
  <c r="I115" s="1"/>
  <c r="B115"/>
  <c r="J114"/>
  <c r="F114"/>
  <c r="E114"/>
  <c r="D114"/>
  <c r="C114"/>
  <c r="B114"/>
  <c r="J113"/>
  <c r="H113"/>
  <c r="G113"/>
  <c r="F113"/>
  <c r="E113"/>
  <c r="D113"/>
  <c r="C113"/>
  <c r="B113"/>
  <c r="A113"/>
  <c r="J112"/>
  <c r="H112"/>
  <c r="G112"/>
  <c r="F112"/>
  <c r="E112"/>
  <c r="D112"/>
  <c r="C112"/>
  <c r="B112"/>
  <c r="A112"/>
  <c r="J111"/>
  <c r="F111"/>
  <c r="E111"/>
  <c r="D111"/>
  <c r="C111"/>
  <c r="B111"/>
  <c r="J110"/>
  <c r="F110"/>
  <c r="E110"/>
  <c r="D110"/>
  <c r="C110"/>
  <c r="B110"/>
  <c r="J109"/>
  <c r="F109"/>
  <c r="E109"/>
  <c r="D109"/>
  <c r="C109"/>
  <c r="B109"/>
  <c r="J108"/>
  <c r="F108"/>
  <c r="E108"/>
  <c r="D108"/>
  <c r="C108"/>
  <c r="I108" s="1"/>
  <c r="B108"/>
  <c r="J107"/>
  <c r="F107"/>
  <c r="E107"/>
  <c r="D107"/>
  <c r="C107"/>
  <c r="I107" s="1"/>
  <c r="B107"/>
  <c r="J106"/>
  <c r="H106"/>
  <c r="G106"/>
  <c r="F106"/>
  <c r="E106"/>
  <c r="D106"/>
  <c r="C106"/>
  <c r="B106"/>
  <c r="A106"/>
  <c r="J105"/>
  <c r="H105"/>
  <c r="G105"/>
  <c r="F105"/>
  <c r="E105"/>
  <c r="D105"/>
  <c r="C105"/>
  <c r="B105"/>
  <c r="A105"/>
  <c r="J104"/>
  <c r="F104"/>
  <c r="E104"/>
  <c r="D104"/>
  <c r="C104"/>
  <c r="B104"/>
  <c r="J103"/>
  <c r="F103"/>
  <c r="E103"/>
  <c r="D103"/>
  <c r="C103"/>
  <c r="I103" s="1"/>
  <c r="B103"/>
  <c r="J102"/>
  <c r="F102"/>
  <c r="E102"/>
  <c r="D102"/>
  <c r="C102"/>
  <c r="B102"/>
  <c r="J101"/>
  <c r="F101"/>
  <c r="E101"/>
  <c r="D101"/>
  <c r="C101"/>
  <c r="I101" s="1"/>
  <c r="B101"/>
  <c r="J100"/>
  <c r="F100"/>
  <c r="E100"/>
  <c r="D100"/>
  <c r="C100"/>
  <c r="B100"/>
  <c r="J99"/>
  <c r="H99"/>
  <c r="G99"/>
  <c r="F99"/>
  <c r="E99"/>
  <c r="D99"/>
  <c r="C99"/>
  <c r="B99"/>
  <c r="A99"/>
  <c r="J98"/>
  <c r="H98"/>
  <c r="G98"/>
  <c r="F98"/>
  <c r="E98"/>
  <c r="D98"/>
  <c r="C98"/>
  <c r="B98"/>
  <c r="A98"/>
  <c r="J97"/>
  <c r="F97"/>
  <c r="E97"/>
  <c r="D97"/>
  <c r="C97"/>
  <c r="B97"/>
  <c r="J96"/>
  <c r="F96"/>
  <c r="E96"/>
  <c r="D96"/>
  <c r="C96"/>
  <c r="B96"/>
  <c r="J95"/>
  <c r="F95"/>
  <c r="E95"/>
  <c r="D95"/>
  <c r="C95"/>
  <c r="B95"/>
  <c r="J94"/>
  <c r="F94"/>
  <c r="E94"/>
  <c r="D94"/>
  <c r="C94"/>
  <c r="I94" s="1"/>
  <c r="B94"/>
  <c r="J93"/>
  <c r="F93"/>
  <c r="E93"/>
  <c r="D93"/>
  <c r="C93"/>
  <c r="B93"/>
  <c r="J92"/>
  <c r="H92"/>
  <c r="G92"/>
  <c r="F92"/>
  <c r="E92"/>
  <c r="D92"/>
  <c r="C92"/>
  <c r="B92"/>
  <c r="A92"/>
  <c r="J91"/>
  <c r="H91"/>
  <c r="G91"/>
  <c r="F91"/>
  <c r="E91"/>
  <c r="D91"/>
  <c r="C91"/>
  <c r="B91"/>
  <c r="A91"/>
  <c r="J90"/>
  <c r="F90"/>
  <c r="E90"/>
  <c r="D90"/>
  <c r="C90"/>
  <c r="B90"/>
  <c r="J89"/>
  <c r="F89"/>
  <c r="E89"/>
  <c r="D89"/>
  <c r="C89"/>
  <c r="B89"/>
  <c r="J88"/>
  <c r="F88"/>
  <c r="E88"/>
  <c r="D88"/>
  <c r="C88"/>
  <c r="B88"/>
  <c r="J87"/>
  <c r="F87"/>
  <c r="E87"/>
  <c r="D87"/>
  <c r="C87"/>
  <c r="B87"/>
  <c r="J86"/>
  <c r="F86"/>
  <c r="E86"/>
  <c r="D86"/>
  <c r="C86"/>
  <c r="B86"/>
  <c r="J85"/>
  <c r="H85"/>
  <c r="G85"/>
  <c r="F85"/>
  <c r="E85"/>
  <c r="D85"/>
  <c r="C85"/>
  <c r="B85"/>
  <c r="A85"/>
  <c r="J84"/>
  <c r="H84"/>
  <c r="G84"/>
  <c r="F84"/>
  <c r="E84"/>
  <c r="D84"/>
  <c r="C84"/>
  <c r="B84"/>
  <c r="A84"/>
  <c r="J83"/>
  <c r="F83"/>
  <c r="E83"/>
  <c r="D83"/>
  <c r="C83"/>
  <c r="B83"/>
  <c r="J82"/>
  <c r="F82"/>
  <c r="E82"/>
  <c r="D82"/>
  <c r="C82"/>
  <c r="B82"/>
  <c r="J81"/>
  <c r="F81"/>
  <c r="E81"/>
  <c r="D81"/>
  <c r="C81"/>
  <c r="B81"/>
  <c r="J80"/>
  <c r="F80"/>
  <c r="E80"/>
  <c r="D80"/>
  <c r="C80"/>
  <c r="B80"/>
  <c r="J79"/>
  <c r="F79"/>
  <c r="E79"/>
  <c r="D79"/>
  <c r="C79"/>
  <c r="B79"/>
  <c r="J78"/>
  <c r="H78"/>
  <c r="G78"/>
  <c r="F78"/>
  <c r="E78"/>
  <c r="D78"/>
  <c r="C78"/>
  <c r="B78"/>
  <c r="A78"/>
  <c r="J77"/>
  <c r="H77"/>
  <c r="G77"/>
  <c r="F77"/>
  <c r="E77"/>
  <c r="D77"/>
  <c r="C77"/>
  <c r="B77"/>
  <c r="A77"/>
  <c r="J76"/>
  <c r="F76"/>
  <c r="E76"/>
  <c r="D76"/>
  <c r="C76"/>
  <c r="B76"/>
  <c r="J75"/>
  <c r="F75"/>
  <c r="E75"/>
  <c r="D75"/>
  <c r="C75"/>
  <c r="B75"/>
  <c r="J74"/>
  <c r="F74"/>
  <c r="E74"/>
  <c r="D74"/>
  <c r="C74"/>
  <c r="B74"/>
  <c r="J73"/>
  <c r="F73"/>
  <c r="E73"/>
  <c r="D73"/>
  <c r="C73"/>
  <c r="B73"/>
  <c r="J72"/>
  <c r="F72"/>
  <c r="E72"/>
  <c r="D72"/>
  <c r="C72"/>
  <c r="B72"/>
  <c r="J71"/>
  <c r="H71"/>
  <c r="G71"/>
  <c r="F71"/>
  <c r="E71"/>
  <c r="D71"/>
  <c r="C71"/>
  <c r="B71"/>
  <c r="A71"/>
  <c r="J70"/>
  <c r="H70"/>
  <c r="G70"/>
  <c r="F70"/>
  <c r="E70"/>
  <c r="D70"/>
  <c r="C70"/>
  <c r="B70"/>
  <c r="A70"/>
  <c r="J69"/>
  <c r="F69"/>
  <c r="E69"/>
  <c r="D69"/>
  <c r="C69"/>
  <c r="I69" s="1"/>
  <c r="B69"/>
  <c r="J68"/>
  <c r="F68"/>
  <c r="E68"/>
  <c r="D68"/>
  <c r="C68"/>
  <c r="I68" s="1"/>
  <c r="B68"/>
  <c r="J67"/>
  <c r="F67"/>
  <c r="E67"/>
  <c r="D67"/>
  <c r="C67"/>
  <c r="B67"/>
  <c r="J66"/>
  <c r="F66"/>
  <c r="E66"/>
  <c r="D66"/>
  <c r="C66"/>
  <c r="B66"/>
  <c r="J65"/>
  <c r="F65"/>
  <c r="E65"/>
  <c r="D65"/>
  <c r="C65"/>
  <c r="B65"/>
  <c r="J64"/>
  <c r="H64"/>
  <c r="G64"/>
  <c r="F64"/>
  <c r="E64"/>
  <c r="D64"/>
  <c r="C64"/>
  <c r="B64"/>
  <c r="A64"/>
  <c r="J63"/>
  <c r="H63"/>
  <c r="G63"/>
  <c r="F63"/>
  <c r="E63"/>
  <c r="D63"/>
  <c r="C63"/>
  <c r="B63"/>
  <c r="A63"/>
  <c r="J62"/>
  <c r="F62"/>
  <c r="E62"/>
  <c r="D62"/>
  <c r="C62"/>
  <c r="B62"/>
  <c r="J61"/>
  <c r="F61"/>
  <c r="E61"/>
  <c r="D61"/>
  <c r="C61"/>
  <c r="I61" s="1"/>
  <c r="B61"/>
  <c r="J60"/>
  <c r="F60"/>
  <c r="E60"/>
  <c r="D60"/>
  <c r="C60"/>
  <c r="B60"/>
  <c r="J59"/>
  <c r="F59"/>
  <c r="E59"/>
  <c r="D59"/>
  <c r="C59"/>
  <c r="B59"/>
  <c r="J58"/>
  <c r="F58"/>
  <c r="E58"/>
  <c r="D58"/>
  <c r="C58"/>
  <c r="B58"/>
  <c r="J57"/>
  <c r="H57"/>
  <c r="G57"/>
  <c r="F57"/>
  <c r="E57"/>
  <c r="D57"/>
  <c r="C57"/>
  <c r="B57"/>
  <c r="A57"/>
  <c r="J56"/>
  <c r="H56"/>
  <c r="G56"/>
  <c r="F56"/>
  <c r="E56"/>
  <c r="D56"/>
  <c r="C56"/>
  <c r="B56"/>
  <c r="A56"/>
  <c r="J55"/>
  <c r="F55"/>
  <c r="E55"/>
  <c r="D55"/>
  <c r="C55"/>
  <c r="B55"/>
  <c r="J54"/>
  <c r="F54"/>
  <c r="E54"/>
  <c r="D54"/>
  <c r="C54"/>
  <c r="B54"/>
  <c r="J53"/>
  <c r="F53"/>
  <c r="E53"/>
  <c r="D53"/>
  <c r="C53"/>
  <c r="B53"/>
  <c r="J52"/>
  <c r="F52"/>
  <c r="E52"/>
  <c r="D52"/>
  <c r="C52"/>
  <c r="B52"/>
  <c r="J51"/>
  <c r="F51"/>
  <c r="E51"/>
  <c r="D51"/>
  <c r="C51"/>
  <c r="B51"/>
  <c r="J50"/>
  <c r="H50"/>
  <c r="G50"/>
  <c r="F50"/>
  <c r="E50"/>
  <c r="D50"/>
  <c r="C50"/>
  <c r="B50"/>
  <c r="A50"/>
  <c r="J49"/>
  <c r="H49"/>
  <c r="G49"/>
  <c r="F49"/>
  <c r="E49"/>
  <c r="D49"/>
  <c r="C49"/>
  <c r="B49"/>
  <c r="A49"/>
  <c r="J48"/>
  <c r="F48"/>
  <c r="E48"/>
  <c r="D48"/>
  <c r="C48"/>
  <c r="B48"/>
  <c r="J47"/>
  <c r="F47"/>
  <c r="E47"/>
  <c r="D47"/>
  <c r="C47"/>
  <c r="B47"/>
  <c r="J46"/>
  <c r="F46"/>
  <c r="E46"/>
  <c r="D46"/>
  <c r="C46"/>
  <c r="B46"/>
  <c r="J45"/>
  <c r="F45"/>
  <c r="E45"/>
  <c r="D45"/>
  <c r="C45"/>
  <c r="B45"/>
  <c r="J44"/>
  <c r="F44"/>
  <c r="E44"/>
  <c r="D44"/>
  <c r="C44"/>
  <c r="B44"/>
  <c r="J43"/>
  <c r="H43"/>
  <c r="G43"/>
  <c r="F43"/>
  <c r="E43"/>
  <c r="D43"/>
  <c r="C43"/>
  <c r="B43"/>
  <c r="A43"/>
  <c r="J42"/>
  <c r="H42"/>
  <c r="G42"/>
  <c r="F42"/>
  <c r="E42"/>
  <c r="D42"/>
  <c r="C42"/>
  <c r="B42"/>
  <c r="A42"/>
  <c r="J41"/>
  <c r="F41"/>
  <c r="E41"/>
  <c r="D41"/>
  <c r="C41"/>
  <c r="B41"/>
  <c r="J40"/>
  <c r="F40"/>
  <c r="E40"/>
  <c r="D40"/>
  <c r="C40"/>
  <c r="B40"/>
  <c r="J39"/>
  <c r="F39"/>
  <c r="E39"/>
  <c r="D39"/>
  <c r="C39"/>
  <c r="B39"/>
  <c r="J38"/>
  <c r="F38"/>
  <c r="E38"/>
  <c r="D38"/>
  <c r="C38"/>
  <c r="B38"/>
  <c r="J37"/>
  <c r="F37"/>
  <c r="E37"/>
  <c r="D37"/>
  <c r="C37"/>
  <c r="B37"/>
  <c r="J36"/>
  <c r="H36"/>
  <c r="G36"/>
  <c r="F36"/>
  <c r="E36"/>
  <c r="D36"/>
  <c r="C36"/>
  <c r="B36"/>
  <c r="A36"/>
  <c r="J35"/>
  <c r="H35"/>
  <c r="G35"/>
  <c r="F35"/>
  <c r="E35"/>
  <c r="D35"/>
  <c r="C35"/>
  <c r="B35"/>
  <c r="A35"/>
  <c r="J34"/>
  <c r="F34"/>
  <c r="E34"/>
  <c r="D34"/>
  <c r="C34"/>
  <c r="B34"/>
  <c r="J33"/>
  <c r="F33"/>
  <c r="E33"/>
  <c r="D33"/>
  <c r="C33"/>
  <c r="B33"/>
  <c r="J32"/>
  <c r="F32"/>
  <c r="E32"/>
  <c r="D32"/>
  <c r="C32"/>
  <c r="B32"/>
  <c r="J31"/>
  <c r="F31"/>
  <c r="E31"/>
  <c r="D31"/>
  <c r="C31"/>
  <c r="B31"/>
  <c r="J30"/>
  <c r="F30"/>
  <c r="E30"/>
  <c r="D30"/>
  <c r="C30"/>
  <c r="B30"/>
  <c r="J29"/>
  <c r="H29"/>
  <c r="G29"/>
  <c r="F29"/>
  <c r="E29"/>
  <c r="D29"/>
  <c r="C29"/>
  <c r="B29"/>
  <c r="A29"/>
  <c r="J28"/>
  <c r="H28"/>
  <c r="G28"/>
  <c r="F28"/>
  <c r="E28"/>
  <c r="D28"/>
  <c r="C28"/>
  <c r="B28"/>
  <c r="A28"/>
  <c r="J27"/>
  <c r="F27"/>
  <c r="E27"/>
  <c r="D27"/>
  <c r="C27"/>
  <c r="B27"/>
  <c r="J26"/>
  <c r="F26"/>
  <c r="E26"/>
  <c r="D26"/>
  <c r="C26"/>
  <c r="B26"/>
  <c r="J25"/>
  <c r="F25"/>
  <c r="E25"/>
  <c r="D25"/>
  <c r="C25"/>
  <c r="I25" s="1"/>
  <c r="B25"/>
  <c r="J24"/>
  <c r="F24"/>
  <c r="E24"/>
  <c r="D24"/>
  <c r="C24"/>
  <c r="B24"/>
  <c r="J23"/>
  <c r="F23"/>
  <c r="E23"/>
  <c r="D23"/>
  <c r="C23"/>
  <c r="B23"/>
  <c r="J22"/>
  <c r="H22"/>
  <c r="G22"/>
  <c r="F22"/>
  <c r="E22"/>
  <c r="D22"/>
  <c r="C22"/>
  <c r="B22"/>
  <c r="A22"/>
  <c r="J21"/>
  <c r="H21"/>
  <c r="G21"/>
  <c r="F21"/>
  <c r="E21"/>
  <c r="D21"/>
  <c r="C21"/>
  <c r="B21"/>
  <c r="A21"/>
  <c r="J20"/>
  <c r="F20"/>
  <c r="E20"/>
  <c r="D20"/>
  <c r="C20"/>
  <c r="B20"/>
  <c r="J19"/>
  <c r="F19"/>
  <c r="E19"/>
  <c r="D19"/>
  <c r="C19"/>
  <c r="B19"/>
  <c r="J18"/>
  <c r="F18"/>
  <c r="E18"/>
  <c r="D18"/>
  <c r="C18"/>
  <c r="B18"/>
  <c r="J17"/>
  <c r="F17"/>
  <c r="E17"/>
  <c r="D17"/>
  <c r="C17"/>
  <c r="B17"/>
  <c r="J16"/>
  <c r="F16"/>
  <c r="E16"/>
  <c r="D16"/>
  <c r="C16"/>
  <c r="B16"/>
  <c r="J15"/>
  <c r="H15"/>
  <c r="G15"/>
  <c r="F15"/>
  <c r="E15"/>
  <c r="D15"/>
  <c r="C15"/>
  <c r="B15"/>
  <c r="A15"/>
  <c r="J14"/>
  <c r="H14"/>
  <c r="G14"/>
  <c r="F14"/>
  <c r="E14"/>
  <c r="D14"/>
  <c r="C14"/>
  <c r="B14"/>
  <c r="A14"/>
  <c r="J13"/>
  <c r="F13"/>
  <c r="E13"/>
  <c r="D13"/>
  <c r="C13"/>
  <c r="B13"/>
  <c r="J12"/>
  <c r="F12"/>
  <c r="E12"/>
  <c r="D12"/>
  <c r="C12"/>
  <c r="B12"/>
  <c r="J11"/>
  <c r="F11"/>
  <c r="E11"/>
  <c r="D11"/>
  <c r="C11"/>
  <c r="B11"/>
  <c r="J10"/>
  <c r="F10"/>
  <c r="E10"/>
  <c r="D10"/>
  <c r="C10"/>
  <c r="B10"/>
  <c r="J9"/>
  <c r="F9"/>
  <c r="E9"/>
  <c r="D9"/>
  <c r="C9"/>
  <c r="B9"/>
  <c r="J8"/>
  <c r="H8"/>
  <c r="G8"/>
  <c r="F8"/>
  <c r="E8"/>
  <c r="D8"/>
  <c r="C8"/>
  <c r="B8"/>
  <c r="A8"/>
  <c r="J7"/>
  <c r="H7"/>
  <c r="G7"/>
  <c r="F7"/>
  <c r="E7"/>
  <c r="D7"/>
  <c r="C7"/>
  <c r="B7"/>
  <c r="I7" s="1"/>
  <c r="A7"/>
  <c r="J6"/>
  <c r="F6"/>
  <c r="E6"/>
  <c r="D6"/>
  <c r="C6"/>
  <c r="I6" s="1"/>
  <c r="B6"/>
  <c r="J5"/>
  <c r="F5"/>
  <c r="E5"/>
  <c r="D5"/>
  <c r="C5"/>
  <c r="B5"/>
  <c r="J4"/>
  <c r="F4"/>
  <c r="E4"/>
  <c r="D4"/>
  <c r="C4"/>
  <c r="B4"/>
  <c r="J3"/>
  <c r="F3"/>
  <c r="E3"/>
  <c r="D3"/>
  <c r="C3"/>
  <c r="B3"/>
  <c r="J537" i="73"/>
  <c r="H537"/>
  <c r="G537"/>
  <c r="F537"/>
  <c r="E537"/>
  <c r="D537"/>
  <c r="C537"/>
  <c r="B537"/>
  <c r="A537"/>
  <c r="J536"/>
  <c r="H536"/>
  <c r="G536"/>
  <c r="F536"/>
  <c r="E536"/>
  <c r="D536"/>
  <c r="C536"/>
  <c r="B536"/>
  <c r="A536"/>
  <c r="J535"/>
  <c r="F535"/>
  <c r="E535"/>
  <c r="D535"/>
  <c r="C535"/>
  <c r="B535"/>
  <c r="J534"/>
  <c r="F534"/>
  <c r="E534"/>
  <c r="D534"/>
  <c r="C534"/>
  <c r="B534"/>
  <c r="J533"/>
  <c r="F533"/>
  <c r="E533"/>
  <c r="D533"/>
  <c r="C533"/>
  <c r="I533" s="1"/>
  <c r="B533"/>
  <c r="J532"/>
  <c r="F532"/>
  <c r="E532"/>
  <c r="D532"/>
  <c r="C532"/>
  <c r="I532" s="1"/>
  <c r="B532"/>
  <c r="J531"/>
  <c r="F531"/>
  <c r="E531"/>
  <c r="D531"/>
  <c r="C531"/>
  <c r="B531"/>
  <c r="J530"/>
  <c r="F530"/>
  <c r="E530"/>
  <c r="D530"/>
  <c r="C530"/>
  <c r="I530" s="1"/>
  <c r="B530"/>
  <c r="J529"/>
  <c r="H529"/>
  <c r="G529"/>
  <c r="F529"/>
  <c r="E529"/>
  <c r="D529"/>
  <c r="C529"/>
  <c r="B529"/>
  <c r="A529"/>
  <c r="J528"/>
  <c r="H528"/>
  <c r="G528"/>
  <c r="F528"/>
  <c r="E528"/>
  <c r="D528"/>
  <c r="C528"/>
  <c r="B528"/>
  <c r="A528"/>
  <c r="J527"/>
  <c r="F527"/>
  <c r="E527"/>
  <c r="D527"/>
  <c r="C527"/>
  <c r="I527" s="1"/>
  <c r="B527"/>
  <c r="J526"/>
  <c r="F526"/>
  <c r="E526"/>
  <c r="D526"/>
  <c r="C526"/>
  <c r="B526"/>
  <c r="J525"/>
  <c r="F525"/>
  <c r="E525"/>
  <c r="D525"/>
  <c r="C525"/>
  <c r="B525"/>
  <c r="J524"/>
  <c r="F524"/>
  <c r="E524"/>
  <c r="D524"/>
  <c r="C524"/>
  <c r="B524"/>
  <c r="J523"/>
  <c r="F523"/>
  <c r="E523"/>
  <c r="D523"/>
  <c r="C523"/>
  <c r="I523" s="1"/>
  <c r="B523"/>
  <c r="J522"/>
  <c r="F522"/>
  <c r="E522"/>
  <c r="D522"/>
  <c r="C522"/>
  <c r="B522"/>
  <c r="J521"/>
  <c r="H521"/>
  <c r="G521"/>
  <c r="F521"/>
  <c r="E521"/>
  <c r="D521"/>
  <c r="C521"/>
  <c r="B521"/>
  <c r="A521"/>
  <c r="J520"/>
  <c r="H520"/>
  <c r="G520"/>
  <c r="F520"/>
  <c r="E520"/>
  <c r="D520"/>
  <c r="C520"/>
  <c r="B520"/>
  <c r="A520"/>
  <c r="J519"/>
  <c r="F519"/>
  <c r="E519"/>
  <c r="D519"/>
  <c r="C519"/>
  <c r="B519"/>
  <c r="J518"/>
  <c r="F518"/>
  <c r="E518"/>
  <c r="D518"/>
  <c r="C518"/>
  <c r="B518"/>
  <c r="J517"/>
  <c r="F517"/>
  <c r="E517"/>
  <c r="D517"/>
  <c r="C517"/>
  <c r="B517"/>
  <c r="J516"/>
  <c r="F516"/>
  <c r="E516"/>
  <c r="D516"/>
  <c r="C516"/>
  <c r="B516"/>
  <c r="J515"/>
  <c r="F515"/>
  <c r="E515"/>
  <c r="D515"/>
  <c r="C515"/>
  <c r="B515"/>
  <c r="J514"/>
  <c r="F514"/>
  <c r="E514"/>
  <c r="D514"/>
  <c r="C514"/>
  <c r="B514"/>
  <c r="J513"/>
  <c r="H513"/>
  <c r="G513"/>
  <c r="F513"/>
  <c r="E513"/>
  <c r="D513"/>
  <c r="C513"/>
  <c r="B513"/>
  <c r="A513"/>
  <c r="J512"/>
  <c r="H512"/>
  <c r="G512"/>
  <c r="F512"/>
  <c r="E512"/>
  <c r="D512"/>
  <c r="C512"/>
  <c r="B512"/>
  <c r="A512"/>
  <c r="J511"/>
  <c r="F511"/>
  <c r="E511"/>
  <c r="D511"/>
  <c r="C511"/>
  <c r="B511"/>
  <c r="J510"/>
  <c r="F510"/>
  <c r="E510"/>
  <c r="D510"/>
  <c r="C510"/>
  <c r="B510"/>
  <c r="J509"/>
  <c r="F509"/>
  <c r="E509"/>
  <c r="D509"/>
  <c r="C509"/>
  <c r="B509"/>
  <c r="J508"/>
  <c r="F508"/>
  <c r="E508"/>
  <c r="D508"/>
  <c r="C508"/>
  <c r="B508"/>
  <c r="J507"/>
  <c r="F507"/>
  <c r="E507"/>
  <c r="D507"/>
  <c r="C507"/>
  <c r="B507"/>
  <c r="J506"/>
  <c r="F506"/>
  <c r="E506"/>
  <c r="D506"/>
  <c r="C506"/>
  <c r="B506"/>
  <c r="J505"/>
  <c r="H505"/>
  <c r="G505"/>
  <c r="F505"/>
  <c r="E505"/>
  <c r="D505"/>
  <c r="C505"/>
  <c r="B505"/>
  <c r="A505"/>
  <c r="J504"/>
  <c r="H504"/>
  <c r="G504"/>
  <c r="F504"/>
  <c r="E504"/>
  <c r="D504"/>
  <c r="C504"/>
  <c r="B504"/>
  <c r="A504"/>
  <c r="J503"/>
  <c r="F503"/>
  <c r="E503"/>
  <c r="D503"/>
  <c r="C503"/>
  <c r="B503"/>
  <c r="J502"/>
  <c r="F502"/>
  <c r="E502"/>
  <c r="D502"/>
  <c r="C502"/>
  <c r="B502"/>
  <c r="J501"/>
  <c r="F501"/>
  <c r="E501"/>
  <c r="D501"/>
  <c r="C501"/>
  <c r="B501"/>
  <c r="J500"/>
  <c r="F500"/>
  <c r="E500"/>
  <c r="D500"/>
  <c r="C500"/>
  <c r="B500"/>
  <c r="J499"/>
  <c r="F499"/>
  <c r="E499"/>
  <c r="D499"/>
  <c r="C499"/>
  <c r="B499"/>
  <c r="J498"/>
  <c r="F498"/>
  <c r="E498"/>
  <c r="D498"/>
  <c r="C498"/>
  <c r="B498"/>
  <c r="J497"/>
  <c r="H497"/>
  <c r="G497"/>
  <c r="F497"/>
  <c r="E497"/>
  <c r="D497"/>
  <c r="C497"/>
  <c r="B497"/>
  <c r="A497"/>
  <c r="J496"/>
  <c r="H496"/>
  <c r="G496"/>
  <c r="F496"/>
  <c r="E496"/>
  <c r="D496"/>
  <c r="C496"/>
  <c r="B496"/>
  <c r="A496"/>
  <c r="J495"/>
  <c r="F495"/>
  <c r="E495"/>
  <c r="D495"/>
  <c r="C495"/>
  <c r="B495"/>
  <c r="J494"/>
  <c r="F494"/>
  <c r="E494"/>
  <c r="D494"/>
  <c r="C494"/>
  <c r="B494"/>
  <c r="J493"/>
  <c r="F493"/>
  <c r="E493"/>
  <c r="D493"/>
  <c r="C493"/>
  <c r="B493"/>
  <c r="J492"/>
  <c r="F492"/>
  <c r="E492"/>
  <c r="D492"/>
  <c r="C492"/>
  <c r="B492"/>
  <c r="J491"/>
  <c r="F491"/>
  <c r="E491"/>
  <c r="D491"/>
  <c r="C491"/>
  <c r="B491"/>
  <c r="J490"/>
  <c r="F490"/>
  <c r="E490"/>
  <c r="D490"/>
  <c r="C490"/>
  <c r="B490"/>
  <c r="J489"/>
  <c r="H489"/>
  <c r="G489"/>
  <c r="F489"/>
  <c r="E489"/>
  <c r="D489"/>
  <c r="C489"/>
  <c r="B489"/>
  <c r="A489"/>
  <c r="J488"/>
  <c r="H488"/>
  <c r="G488"/>
  <c r="F488"/>
  <c r="E488"/>
  <c r="D488"/>
  <c r="C488"/>
  <c r="B488"/>
  <c r="A488"/>
  <c r="J487"/>
  <c r="F487"/>
  <c r="E487"/>
  <c r="D487"/>
  <c r="C487"/>
  <c r="B487"/>
  <c r="J486"/>
  <c r="F486"/>
  <c r="E486"/>
  <c r="D486"/>
  <c r="C486"/>
  <c r="I486" s="1"/>
  <c r="B486"/>
  <c r="J485"/>
  <c r="F485"/>
  <c r="E485"/>
  <c r="D485"/>
  <c r="C485"/>
  <c r="B485"/>
  <c r="J484"/>
  <c r="F484"/>
  <c r="E484"/>
  <c r="D484"/>
  <c r="C484"/>
  <c r="B484"/>
  <c r="J483"/>
  <c r="F483"/>
  <c r="E483"/>
  <c r="D483"/>
  <c r="C483"/>
  <c r="B483"/>
  <c r="J482"/>
  <c r="F482"/>
  <c r="E482"/>
  <c r="D482"/>
  <c r="C482"/>
  <c r="B482"/>
  <c r="J481"/>
  <c r="H481"/>
  <c r="G481"/>
  <c r="F481"/>
  <c r="E481"/>
  <c r="D481"/>
  <c r="C481"/>
  <c r="B481"/>
  <c r="A481"/>
  <c r="J480"/>
  <c r="H480"/>
  <c r="G480"/>
  <c r="F480"/>
  <c r="E480"/>
  <c r="D480"/>
  <c r="C480"/>
  <c r="B480"/>
  <c r="A480"/>
  <c r="J479"/>
  <c r="F479"/>
  <c r="E479"/>
  <c r="D479"/>
  <c r="C479"/>
  <c r="B479"/>
  <c r="J478"/>
  <c r="F478"/>
  <c r="E478"/>
  <c r="D478"/>
  <c r="C478"/>
  <c r="B478"/>
  <c r="J477"/>
  <c r="F477"/>
  <c r="E477"/>
  <c r="D477"/>
  <c r="C477"/>
  <c r="B477"/>
  <c r="J476"/>
  <c r="F476"/>
  <c r="E476"/>
  <c r="D476"/>
  <c r="C476"/>
  <c r="B476"/>
  <c r="J475"/>
  <c r="F475"/>
  <c r="E475"/>
  <c r="D475"/>
  <c r="C475"/>
  <c r="B475"/>
  <c r="J474"/>
  <c r="F474"/>
  <c r="E474"/>
  <c r="D474"/>
  <c r="C474"/>
  <c r="B474"/>
  <c r="J473"/>
  <c r="H473"/>
  <c r="G473"/>
  <c r="F473"/>
  <c r="E473"/>
  <c r="D473"/>
  <c r="C473"/>
  <c r="B473"/>
  <c r="A473"/>
  <c r="J472"/>
  <c r="H472"/>
  <c r="G472"/>
  <c r="F472"/>
  <c r="E472"/>
  <c r="D472"/>
  <c r="C472"/>
  <c r="B472"/>
  <c r="A472"/>
  <c r="J471"/>
  <c r="F471"/>
  <c r="E471"/>
  <c r="D471"/>
  <c r="C471"/>
  <c r="B471"/>
  <c r="J470"/>
  <c r="F470"/>
  <c r="E470"/>
  <c r="D470"/>
  <c r="C470"/>
  <c r="B470"/>
  <c r="J469"/>
  <c r="F469"/>
  <c r="E469"/>
  <c r="D469"/>
  <c r="C469"/>
  <c r="B469"/>
  <c r="J468"/>
  <c r="F468"/>
  <c r="E468"/>
  <c r="D468"/>
  <c r="C468"/>
  <c r="B468"/>
  <c r="J467"/>
  <c r="F467"/>
  <c r="E467"/>
  <c r="D467"/>
  <c r="C467"/>
  <c r="B467"/>
  <c r="J466"/>
  <c r="F466"/>
  <c r="E466"/>
  <c r="D466"/>
  <c r="C466"/>
  <c r="B466"/>
  <c r="J465"/>
  <c r="H465"/>
  <c r="G465"/>
  <c r="F465"/>
  <c r="E465"/>
  <c r="D465"/>
  <c r="C465"/>
  <c r="B465"/>
  <c r="A465"/>
  <c r="J464"/>
  <c r="H464"/>
  <c r="G464"/>
  <c r="F464"/>
  <c r="E464"/>
  <c r="D464"/>
  <c r="C464"/>
  <c r="B464"/>
  <c r="A464"/>
  <c r="J463"/>
  <c r="F463"/>
  <c r="E463"/>
  <c r="D463"/>
  <c r="C463"/>
  <c r="B463"/>
  <c r="J462"/>
  <c r="F462"/>
  <c r="E462"/>
  <c r="D462"/>
  <c r="C462"/>
  <c r="B462"/>
  <c r="J461"/>
  <c r="F461"/>
  <c r="E461"/>
  <c r="D461"/>
  <c r="C461"/>
  <c r="B461"/>
  <c r="J460"/>
  <c r="F460"/>
  <c r="E460"/>
  <c r="D460"/>
  <c r="C460"/>
  <c r="I460" s="1"/>
  <c r="B460"/>
  <c r="J459"/>
  <c r="F459"/>
  <c r="E459"/>
  <c r="D459"/>
  <c r="C459"/>
  <c r="B459"/>
  <c r="J458"/>
  <c r="F458"/>
  <c r="E458"/>
  <c r="D458"/>
  <c r="C458"/>
  <c r="B458"/>
  <c r="J457"/>
  <c r="H457"/>
  <c r="G457"/>
  <c r="F457"/>
  <c r="E457"/>
  <c r="D457"/>
  <c r="C457"/>
  <c r="B457"/>
  <c r="A457"/>
  <c r="J456"/>
  <c r="H456"/>
  <c r="G456"/>
  <c r="F456"/>
  <c r="E456"/>
  <c r="D456"/>
  <c r="C456"/>
  <c r="B456"/>
  <c r="A456"/>
  <c r="J455"/>
  <c r="F455"/>
  <c r="E455"/>
  <c r="D455"/>
  <c r="C455"/>
  <c r="B455"/>
  <c r="J454"/>
  <c r="F454"/>
  <c r="E454"/>
  <c r="D454"/>
  <c r="C454"/>
  <c r="I454" s="1"/>
  <c r="B454"/>
  <c r="J453"/>
  <c r="F453"/>
  <c r="E453"/>
  <c r="D453"/>
  <c r="C453"/>
  <c r="B453"/>
  <c r="J452"/>
  <c r="F452"/>
  <c r="E452"/>
  <c r="D452"/>
  <c r="C452"/>
  <c r="B452"/>
  <c r="J451"/>
  <c r="F451"/>
  <c r="E451"/>
  <c r="D451"/>
  <c r="C451"/>
  <c r="B451"/>
  <c r="J450"/>
  <c r="F450"/>
  <c r="E450"/>
  <c r="D450"/>
  <c r="C450"/>
  <c r="B450"/>
  <c r="J449"/>
  <c r="H449"/>
  <c r="G449"/>
  <c r="F449"/>
  <c r="E449"/>
  <c r="D449"/>
  <c r="C449"/>
  <c r="B449"/>
  <c r="A449"/>
  <c r="J448"/>
  <c r="H448"/>
  <c r="G448"/>
  <c r="F448"/>
  <c r="E448"/>
  <c r="D448"/>
  <c r="C448"/>
  <c r="B448"/>
  <c r="A448"/>
  <c r="J447"/>
  <c r="F447"/>
  <c r="E447"/>
  <c r="D447"/>
  <c r="C447"/>
  <c r="B447"/>
  <c r="J446"/>
  <c r="F446"/>
  <c r="E446"/>
  <c r="D446"/>
  <c r="C446"/>
  <c r="B446"/>
  <c r="J445"/>
  <c r="F445"/>
  <c r="E445"/>
  <c r="D445"/>
  <c r="C445"/>
  <c r="B445"/>
  <c r="J444"/>
  <c r="F444"/>
  <c r="E444"/>
  <c r="D444"/>
  <c r="C444"/>
  <c r="B444"/>
  <c r="J443"/>
  <c r="F443"/>
  <c r="E443"/>
  <c r="D443"/>
  <c r="C443"/>
  <c r="B443"/>
  <c r="J442"/>
  <c r="F442"/>
  <c r="E442"/>
  <c r="D442"/>
  <c r="C442"/>
  <c r="B442"/>
  <c r="J441"/>
  <c r="H441"/>
  <c r="G441"/>
  <c r="F441"/>
  <c r="E441"/>
  <c r="D441"/>
  <c r="C441"/>
  <c r="B441"/>
  <c r="A441"/>
  <c r="J440"/>
  <c r="H440"/>
  <c r="G440"/>
  <c r="F440"/>
  <c r="E440"/>
  <c r="D440"/>
  <c r="C440"/>
  <c r="B440"/>
  <c r="A440"/>
  <c r="J439"/>
  <c r="F439"/>
  <c r="E439"/>
  <c r="D439"/>
  <c r="C439"/>
  <c r="B439"/>
  <c r="J438"/>
  <c r="F438"/>
  <c r="E438"/>
  <c r="D438"/>
  <c r="C438"/>
  <c r="B438"/>
  <c r="J437"/>
  <c r="F437"/>
  <c r="E437"/>
  <c r="D437"/>
  <c r="C437"/>
  <c r="B437"/>
  <c r="J436"/>
  <c r="F436"/>
  <c r="E436"/>
  <c r="D436"/>
  <c r="C436"/>
  <c r="I436" s="1"/>
  <c r="B436"/>
  <c r="J435"/>
  <c r="F435"/>
  <c r="E435"/>
  <c r="D435"/>
  <c r="C435"/>
  <c r="B435"/>
  <c r="J434"/>
  <c r="F434"/>
  <c r="E434"/>
  <c r="D434"/>
  <c r="C434"/>
  <c r="B434"/>
  <c r="J433"/>
  <c r="H433"/>
  <c r="G433"/>
  <c r="F433"/>
  <c r="E433"/>
  <c r="D433"/>
  <c r="C433"/>
  <c r="B433"/>
  <c r="A433"/>
  <c r="J432"/>
  <c r="H432"/>
  <c r="G432"/>
  <c r="F432"/>
  <c r="E432"/>
  <c r="D432"/>
  <c r="C432"/>
  <c r="B432"/>
  <c r="A432"/>
  <c r="J431"/>
  <c r="F431"/>
  <c r="E431"/>
  <c r="D431"/>
  <c r="C431"/>
  <c r="B431"/>
  <c r="J430"/>
  <c r="F430"/>
  <c r="E430"/>
  <c r="D430"/>
  <c r="C430"/>
  <c r="B430"/>
  <c r="J429"/>
  <c r="F429"/>
  <c r="E429"/>
  <c r="D429"/>
  <c r="C429"/>
  <c r="B429"/>
  <c r="J428"/>
  <c r="F428"/>
  <c r="E428"/>
  <c r="D428"/>
  <c r="C428"/>
  <c r="B428"/>
  <c r="J427"/>
  <c r="F427"/>
  <c r="E427"/>
  <c r="D427"/>
  <c r="C427"/>
  <c r="B427"/>
  <c r="J426"/>
  <c r="F426"/>
  <c r="E426"/>
  <c r="D426"/>
  <c r="C426"/>
  <c r="B426"/>
  <c r="J425"/>
  <c r="H425"/>
  <c r="G425"/>
  <c r="F425"/>
  <c r="E425"/>
  <c r="D425"/>
  <c r="C425"/>
  <c r="B425"/>
  <c r="A425"/>
  <c r="J424"/>
  <c r="H424"/>
  <c r="G424"/>
  <c r="F424"/>
  <c r="E424"/>
  <c r="D424"/>
  <c r="C424"/>
  <c r="B424"/>
  <c r="A424"/>
  <c r="J423"/>
  <c r="F423"/>
  <c r="E423"/>
  <c r="D423"/>
  <c r="C423"/>
  <c r="B423"/>
  <c r="J422"/>
  <c r="F422"/>
  <c r="E422"/>
  <c r="D422"/>
  <c r="C422"/>
  <c r="B422"/>
  <c r="J421"/>
  <c r="F421"/>
  <c r="E421"/>
  <c r="D421"/>
  <c r="C421"/>
  <c r="B421"/>
  <c r="J420"/>
  <c r="F420"/>
  <c r="E420"/>
  <c r="D420"/>
  <c r="C420"/>
  <c r="B420"/>
  <c r="J419"/>
  <c r="F419"/>
  <c r="E419"/>
  <c r="D419"/>
  <c r="C419"/>
  <c r="B419"/>
  <c r="J418"/>
  <c r="F418"/>
  <c r="E418"/>
  <c r="D418"/>
  <c r="C418"/>
  <c r="B418"/>
  <c r="J417"/>
  <c r="H417"/>
  <c r="G417"/>
  <c r="F417"/>
  <c r="E417"/>
  <c r="D417"/>
  <c r="C417"/>
  <c r="B417"/>
  <c r="A417"/>
  <c r="J416"/>
  <c r="H416"/>
  <c r="G416"/>
  <c r="F416"/>
  <c r="E416"/>
  <c r="D416"/>
  <c r="C416"/>
  <c r="B416"/>
  <c r="I416" s="1"/>
  <c r="A416"/>
  <c r="J415"/>
  <c r="F415"/>
  <c r="E415"/>
  <c r="D415"/>
  <c r="C415"/>
  <c r="B415"/>
  <c r="J414"/>
  <c r="F414"/>
  <c r="E414"/>
  <c r="D414"/>
  <c r="C414"/>
  <c r="B414"/>
  <c r="J413"/>
  <c r="F413"/>
  <c r="E413"/>
  <c r="D413"/>
  <c r="C413"/>
  <c r="B413"/>
  <c r="J412"/>
  <c r="F412"/>
  <c r="E412"/>
  <c r="D412"/>
  <c r="C412"/>
  <c r="B412"/>
  <c r="J411"/>
  <c r="F411"/>
  <c r="E411"/>
  <c r="D411"/>
  <c r="C411"/>
  <c r="B411"/>
  <c r="J410"/>
  <c r="F410"/>
  <c r="E410"/>
  <c r="D410"/>
  <c r="C410"/>
  <c r="B410"/>
  <c r="J409"/>
  <c r="H409"/>
  <c r="G409"/>
  <c r="F409"/>
  <c r="E409"/>
  <c r="D409"/>
  <c r="C409"/>
  <c r="B409"/>
  <c r="A409"/>
  <c r="J408"/>
  <c r="H408"/>
  <c r="G408"/>
  <c r="F408"/>
  <c r="E408"/>
  <c r="D408"/>
  <c r="C408"/>
  <c r="B408"/>
  <c r="A408"/>
  <c r="J407"/>
  <c r="F407"/>
  <c r="E407"/>
  <c r="D407"/>
  <c r="C407"/>
  <c r="B407"/>
  <c r="J406"/>
  <c r="F406"/>
  <c r="E406"/>
  <c r="D406"/>
  <c r="C406"/>
  <c r="B406"/>
  <c r="J405"/>
  <c r="F405"/>
  <c r="E405"/>
  <c r="D405"/>
  <c r="C405"/>
  <c r="B405"/>
  <c r="J404"/>
  <c r="F404"/>
  <c r="E404"/>
  <c r="D404"/>
  <c r="C404"/>
  <c r="B404"/>
  <c r="J403"/>
  <c r="F403"/>
  <c r="E403"/>
  <c r="D403"/>
  <c r="C403"/>
  <c r="B403"/>
  <c r="J402"/>
  <c r="F402"/>
  <c r="E402"/>
  <c r="D402"/>
  <c r="C402"/>
  <c r="B402"/>
  <c r="J401"/>
  <c r="H401"/>
  <c r="G401"/>
  <c r="F401"/>
  <c r="E401"/>
  <c r="D401"/>
  <c r="C401"/>
  <c r="B401"/>
  <c r="A401"/>
  <c r="J400"/>
  <c r="H400"/>
  <c r="G400"/>
  <c r="F400"/>
  <c r="E400"/>
  <c r="D400"/>
  <c r="C400"/>
  <c r="B400"/>
  <c r="A400"/>
  <c r="J399"/>
  <c r="F399"/>
  <c r="E399"/>
  <c r="D399"/>
  <c r="C399"/>
  <c r="B399"/>
  <c r="J398"/>
  <c r="F398"/>
  <c r="E398"/>
  <c r="D398"/>
  <c r="C398"/>
  <c r="B398"/>
  <c r="J397"/>
  <c r="F397"/>
  <c r="E397"/>
  <c r="D397"/>
  <c r="C397"/>
  <c r="B397"/>
  <c r="J396"/>
  <c r="F396"/>
  <c r="E396"/>
  <c r="D396"/>
  <c r="C396"/>
  <c r="B396"/>
  <c r="J395"/>
  <c r="F395"/>
  <c r="E395"/>
  <c r="D395"/>
  <c r="C395"/>
  <c r="B395"/>
  <c r="J394"/>
  <c r="F394"/>
  <c r="E394"/>
  <c r="D394"/>
  <c r="C394"/>
  <c r="B394"/>
  <c r="J393"/>
  <c r="H393"/>
  <c r="G393"/>
  <c r="F393"/>
  <c r="E393"/>
  <c r="D393"/>
  <c r="C393"/>
  <c r="B393"/>
  <c r="A393"/>
  <c r="J392"/>
  <c r="H392"/>
  <c r="G392"/>
  <c r="F392"/>
  <c r="E392"/>
  <c r="D392"/>
  <c r="C392"/>
  <c r="B392"/>
  <c r="A392"/>
  <c r="J391"/>
  <c r="F391"/>
  <c r="E391"/>
  <c r="D391"/>
  <c r="C391"/>
  <c r="B391"/>
  <c r="J390"/>
  <c r="F390"/>
  <c r="E390"/>
  <c r="D390"/>
  <c r="C390"/>
  <c r="B390"/>
  <c r="J389"/>
  <c r="F389"/>
  <c r="E389"/>
  <c r="D389"/>
  <c r="C389"/>
  <c r="B389"/>
  <c r="J388"/>
  <c r="F388"/>
  <c r="E388"/>
  <c r="D388"/>
  <c r="C388"/>
  <c r="B388"/>
  <c r="J387"/>
  <c r="F387"/>
  <c r="E387"/>
  <c r="D387"/>
  <c r="C387"/>
  <c r="B387"/>
  <c r="J386"/>
  <c r="F386"/>
  <c r="E386"/>
  <c r="D386"/>
  <c r="C386"/>
  <c r="B386"/>
  <c r="J385"/>
  <c r="H385"/>
  <c r="G385"/>
  <c r="F385"/>
  <c r="E385"/>
  <c r="D385"/>
  <c r="C385"/>
  <c r="B385"/>
  <c r="A385"/>
  <c r="J384"/>
  <c r="H384"/>
  <c r="G384"/>
  <c r="F384"/>
  <c r="E384"/>
  <c r="D384"/>
  <c r="C384"/>
  <c r="B384"/>
  <c r="A384"/>
  <c r="J383"/>
  <c r="F383"/>
  <c r="E383"/>
  <c r="D383"/>
  <c r="C383"/>
  <c r="B383"/>
  <c r="J382"/>
  <c r="F382"/>
  <c r="E382"/>
  <c r="D382"/>
  <c r="C382"/>
  <c r="B382"/>
  <c r="J381"/>
  <c r="F381"/>
  <c r="E381"/>
  <c r="D381"/>
  <c r="C381"/>
  <c r="B381"/>
  <c r="J380"/>
  <c r="F380"/>
  <c r="E380"/>
  <c r="D380"/>
  <c r="C380"/>
  <c r="B380"/>
  <c r="J379"/>
  <c r="F379"/>
  <c r="E379"/>
  <c r="D379"/>
  <c r="C379"/>
  <c r="B379"/>
  <c r="J378"/>
  <c r="F378"/>
  <c r="E378"/>
  <c r="D378"/>
  <c r="C378"/>
  <c r="B378"/>
  <c r="J377"/>
  <c r="H377"/>
  <c r="G377"/>
  <c r="F377"/>
  <c r="E377"/>
  <c r="D377"/>
  <c r="C377"/>
  <c r="B377"/>
  <c r="A377"/>
  <c r="J376"/>
  <c r="H376"/>
  <c r="G376"/>
  <c r="F376"/>
  <c r="E376"/>
  <c r="D376"/>
  <c r="C376"/>
  <c r="B376"/>
  <c r="A376"/>
  <c r="J375"/>
  <c r="F375"/>
  <c r="E375"/>
  <c r="D375"/>
  <c r="C375"/>
  <c r="B375"/>
  <c r="J374"/>
  <c r="F374"/>
  <c r="E374"/>
  <c r="D374"/>
  <c r="C374"/>
  <c r="B374"/>
  <c r="J373"/>
  <c r="F373"/>
  <c r="E373"/>
  <c r="D373"/>
  <c r="C373"/>
  <c r="B373"/>
  <c r="J372"/>
  <c r="F372"/>
  <c r="E372"/>
  <c r="D372"/>
  <c r="C372"/>
  <c r="B372"/>
  <c r="J371"/>
  <c r="F371"/>
  <c r="E371"/>
  <c r="D371"/>
  <c r="C371"/>
  <c r="B371"/>
  <c r="J370"/>
  <c r="F370"/>
  <c r="E370"/>
  <c r="D370"/>
  <c r="C370"/>
  <c r="B370"/>
  <c r="J369"/>
  <c r="H369"/>
  <c r="G369"/>
  <c r="F369"/>
  <c r="E369"/>
  <c r="D369"/>
  <c r="C369"/>
  <c r="B369"/>
  <c r="A369"/>
  <c r="J368"/>
  <c r="H368"/>
  <c r="G368"/>
  <c r="F368"/>
  <c r="E368"/>
  <c r="D368"/>
  <c r="C368"/>
  <c r="B368"/>
  <c r="A368"/>
  <c r="J367"/>
  <c r="F367"/>
  <c r="E367"/>
  <c r="D367"/>
  <c r="C367"/>
  <c r="B367"/>
  <c r="J366"/>
  <c r="F366"/>
  <c r="E366"/>
  <c r="D366"/>
  <c r="C366"/>
  <c r="B366"/>
  <c r="J365"/>
  <c r="F365"/>
  <c r="E365"/>
  <c r="D365"/>
  <c r="C365"/>
  <c r="B365"/>
  <c r="J364"/>
  <c r="F364"/>
  <c r="E364"/>
  <c r="D364"/>
  <c r="C364"/>
  <c r="B364"/>
  <c r="J363"/>
  <c r="F363"/>
  <c r="E363"/>
  <c r="D363"/>
  <c r="C363"/>
  <c r="I363" s="1"/>
  <c r="B363"/>
  <c r="J362"/>
  <c r="F362"/>
  <c r="E362"/>
  <c r="D362"/>
  <c r="C362"/>
  <c r="B362"/>
  <c r="J361"/>
  <c r="H361"/>
  <c r="G361"/>
  <c r="F361"/>
  <c r="E361"/>
  <c r="D361"/>
  <c r="C361"/>
  <c r="B361"/>
  <c r="A361"/>
  <c r="J360"/>
  <c r="H360"/>
  <c r="G360"/>
  <c r="F360"/>
  <c r="E360"/>
  <c r="D360"/>
  <c r="C360"/>
  <c r="B360"/>
  <c r="A360"/>
  <c r="J359"/>
  <c r="F359"/>
  <c r="E359"/>
  <c r="D359"/>
  <c r="C359"/>
  <c r="B359"/>
  <c r="J358"/>
  <c r="F358"/>
  <c r="E358"/>
  <c r="D358"/>
  <c r="C358"/>
  <c r="B358"/>
  <c r="J357"/>
  <c r="F357"/>
  <c r="E357"/>
  <c r="D357"/>
  <c r="C357"/>
  <c r="B357"/>
  <c r="J356"/>
  <c r="F356"/>
  <c r="E356"/>
  <c r="D356"/>
  <c r="C356"/>
  <c r="B356"/>
  <c r="J355"/>
  <c r="F355"/>
  <c r="E355"/>
  <c r="D355"/>
  <c r="C355"/>
  <c r="B355"/>
  <c r="J354"/>
  <c r="F354"/>
  <c r="E354"/>
  <c r="D354"/>
  <c r="C354"/>
  <c r="B354"/>
  <c r="J353"/>
  <c r="H353"/>
  <c r="G353"/>
  <c r="F353"/>
  <c r="E353"/>
  <c r="D353"/>
  <c r="C353"/>
  <c r="B353"/>
  <c r="A353"/>
  <c r="J352"/>
  <c r="H352"/>
  <c r="G352"/>
  <c r="F352"/>
  <c r="E352"/>
  <c r="D352"/>
  <c r="C352"/>
  <c r="B352"/>
  <c r="A352"/>
  <c r="J351"/>
  <c r="F351"/>
  <c r="E351"/>
  <c r="D351"/>
  <c r="C351"/>
  <c r="B351"/>
  <c r="J350"/>
  <c r="F350"/>
  <c r="E350"/>
  <c r="D350"/>
  <c r="C350"/>
  <c r="B350"/>
  <c r="J349"/>
  <c r="F349"/>
  <c r="E349"/>
  <c r="D349"/>
  <c r="C349"/>
  <c r="B349"/>
  <c r="J348"/>
  <c r="F348"/>
  <c r="E348"/>
  <c r="D348"/>
  <c r="C348"/>
  <c r="B348"/>
  <c r="J347"/>
  <c r="F347"/>
  <c r="E347"/>
  <c r="D347"/>
  <c r="C347"/>
  <c r="B347"/>
  <c r="J346"/>
  <c r="F346"/>
  <c r="E346"/>
  <c r="D346"/>
  <c r="C346"/>
  <c r="B346"/>
  <c r="J345"/>
  <c r="H345"/>
  <c r="G345"/>
  <c r="F345"/>
  <c r="E345"/>
  <c r="D345"/>
  <c r="C345"/>
  <c r="B345"/>
  <c r="A345"/>
  <c r="J344"/>
  <c r="H344"/>
  <c r="G344"/>
  <c r="F344"/>
  <c r="E344"/>
  <c r="D344"/>
  <c r="C344"/>
  <c r="B344"/>
  <c r="A344"/>
  <c r="J343"/>
  <c r="F343"/>
  <c r="E343"/>
  <c r="D343"/>
  <c r="C343"/>
  <c r="B343"/>
  <c r="J342"/>
  <c r="F342"/>
  <c r="E342"/>
  <c r="D342"/>
  <c r="C342"/>
  <c r="B342"/>
  <c r="J341"/>
  <c r="F341"/>
  <c r="E341"/>
  <c r="D341"/>
  <c r="C341"/>
  <c r="B341"/>
  <c r="J340"/>
  <c r="F340"/>
  <c r="E340"/>
  <c r="D340"/>
  <c r="C340"/>
  <c r="B340"/>
  <c r="J339"/>
  <c r="F339"/>
  <c r="E339"/>
  <c r="D339"/>
  <c r="C339"/>
  <c r="B339"/>
  <c r="J338"/>
  <c r="F338"/>
  <c r="E338"/>
  <c r="D338"/>
  <c r="C338"/>
  <c r="I338" s="1"/>
  <c r="B338"/>
  <c r="J337"/>
  <c r="H337"/>
  <c r="G337"/>
  <c r="F337"/>
  <c r="E337"/>
  <c r="D337"/>
  <c r="C337"/>
  <c r="I337" s="1"/>
  <c r="B337"/>
  <c r="A337"/>
  <c r="J336"/>
  <c r="H336"/>
  <c r="G336"/>
  <c r="F336"/>
  <c r="E336"/>
  <c r="D336"/>
  <c r="C336"/>
  <c r="B336"/>
  <c r="A336"/>
  <c r="J335"/>
  <c r="F335"/>
  <c r="E335"/>
  <c r="D335"/>
  <c r="C335"/>
  <c r="I335" s="1"/>
  <c r="B335"/>
  <c r="J334"/>
  <c r="F334"/>
  <c r="E334"/>
  <c r="D334"/>
  <c r="C334"/>
  <c r="B334"/>
  <c r="J333"/>
  <c r="F333"/>
  <c r="E333"/>
  <c r="D333"/>
  <c r="C333"/>
  <c r="I333" s="1"/>
  <c r="B333"/>
  <c r="J332"/>
  <c r="F332"/>
  <c r="E332"/>
  <c r="D332"/>
  <c r="C332"/>
  <c r="B332"/>
  <c r="J331"/>
  <c r="F331"/>
  <c r="E331"/>
  <c r="D331"/>
  <c r="C331"/>
  <c r="B331"/>
  <c r="J330"/>
  <c r="F330"/>
  <c r="E330"/>
  <c r="D330"/>
  <c r="C330"/>
  <c r="B330"/>
  <c r="J329"/>
  <c r="H329"/>
  <c r="G329"/>
  <c r="F329"/>
  <c r="E329"/>
  <c r="D329"/>
  <c r="C329"/>
  <c r="B329"/>
  <c r="A329"/>
  <c r="J328"/>
  <c r="H328"/>
  <c r="G328"/>
  <c r="F328"/>
  <c r="E328"/>
  <c r="D328"/>
  <c r="C328"/>
  <c r="B328"/>
  <c r="A328"/>
  <c r="J327"/>
  <c r="F327"/>
  <c r="E327"/>
  <c r="D327"/>
  <c r="C327"/>
  <c r="B327"/>
  <c r="J326"/>
  <c r="F326"/>
  <c r="E326"/>
  <c r="D326"/>
  <c r="C326"/>
  <c r="I326" s="1"/>
  <c r="B326"/>
  <c r="J325"/>
  <c r="F325"/>
  <c r="E325"/>
  <c r="D325"/>
  <c r="C325"/>
  <c r="B325"/>
  <c r="J324"/>
  <c r="F324"/>
  <c r="E324"/>
  <c r="D324"/>
  <c r="C324"/>
  <c r="B324"/>
  <c r="J323"/>
  <c r="F323"/>
  <c r="E323"/>
  <c r="D323"/>
  <c r="C323"/>
  <c r="B323"/>
  <c r="J322"/>
  <c r="F322"/>
  <c r="E322"/>
  <c r="D322"/>
  <c r="C322"/>
  <c r="I322" s="1"/>
  <c r="B322"/>
  <c r="J321"/>
  <c r="H321"/>
  <c r="G321"/>
  <c r="F321"/>
  <c r="E321"/>
  <c r="D321"/>
  <c r="C321"/>
  <c r="I321" s="1"/>
  <c r="B321"/>
  <c r="A321"/>
  <c r="J320"/>
  <c r="H320"/>
  <c r="G320"/>
  <c r="F320"/>
  <c r="E320"/>
  <c r="D320"/>
  <c r="C320"/>
  <c r="B320"/>
  <c r="A320"/>
  <c r="J319"/>
  <c r="F319"/>
  <c r="E319"/>
  <c r="D319"/>
  <c r="C319"/>
  <c r="B319"/>
  <c r="J318"/>
  <c r="F318"/>
  <c r="E318"/>
  <c r="D318"/>
  <c r="C318"/>
  <c r="B318"/>
  <c r="J317"/>
  <c r="F317"/>
  <c r="E317"/>
  <c r="D317"/>
  <c r="C317"/>
  <c r="B317"/>
  <c r="J316"/>
  <c r="F316"/>
  <c r="E316"/>
  <c r="D316"/>
  <c r="C316"/>
  <c r="B316"/>
  <c r="J315"/>
  <c r="F315"/>
  <c r="E315"/>
  <c r="D315"/>
  <c r="C315"/>
  <c r="B315"/>
  <c r="J314"/>
  <c r="F314"/>
  <c r="E314"/>
  <c r="D314"/>
  <c r="C314"/>
  <c r="B314"/>
  <c r="J313"/>
  <c r="H313"/>
  <c r="G313"/>
  <c r="F313"/>
  <c r="E313"/>
  <c r="D313"/>
  <c r="C313"/>
  <c r="B313"/>
  <c r="A313"/>
  <c r="J312"/>
  <c r="H312"/>
  <c r="G312"/>
  <c r="F312"/>
  <c r="E312"/>
  <c r="D312"/>
  <c r="C312"/>
  <c r="B312"/>
  <c r="A312"/>
  <c r="J311"/>
  <c r="F311"/>
  <c r="E311"/>
  <c r="D311"/>
  <c r="C311"/>
  <c r="B311"/>
  <c r="J310"/>
  <c r="F310"/>
  <c r="E310"/>
  <c r="D310"/>
  <c r="C310"/>
  <c r="I310" s="1"/>
  <c r="B310"/>
  <c r="J309"/>
  <c r="F309"/>
  <c r="E309"/>
  <c r="D309"/>
  <c r="C309"/>
  <c r="B309"/>
  <c r="J308"/>
  <c r="F308"/>
  <c r="E308"/>
  <c r="D308"/>
  <c r="C308"/>
  <c r="I308" s="1"/>
  <c r="B308"/>
  <c r="J307"/>
  <c r="F307"/>
  <c r="E307"/>
  <c r="D307"/>
  <c r="C307"/>
  <c r="B307"/>
  <c r="J306"/>
  <c r="F306"/>
  <c r="E306"/>
  <c r="D306"/>
  <c r="C306"/>
  <c r="B306"/>
  <c r="J305"/>
  <c r="H305"/>
  <c r="G305"/>
  <c r="F305"/>
  <c r="E305"/>
  <c r="D305"/>
  <c r="C305"/>
  <c r="I305" s="1"/>
  <c r="B305"/>
  <c r="A305"/>
  <c r="J304"/>
  <c r="H304"/>
  <c r="G304"/>
  <c r="F304"/>
  <c r="E304"/>
  <c r="D304"/>
  <c r="C304"/>
  <c r="B304"/>
  <c r="A304"/>
  <c r="J303"/>
  <c r="F303"/>
  <c r="E303"/>
  <c r="D303"/>
  <c r="C303"/>
  <c r="I303" s="1"/>
  <c r="B303"/>
  <c r="J302"/>
  <c r="F302"/>
  <c r="E302"/>
  <c r="D302"/>
  <c r="C302"/>
  <c r="B302"/>
  <c r="J301"/>
  <c r="F301"/>
  <c r="E301"/>
  <c r="D301"/>
  <c r="C301"/>
  <c r="I301" s="1"/>
  <c r="B301"/>
  <c r="J300"/>
  <c r="F300"/>
  <c r="E300"/>
  <c r="D300"/>
  <c r="C300"/>
  <c r="B300"/>
  <c r="J299"/>
  <c r="F299"/>
  <c r="E299"/>
  <c r="D299"/>
  <c r="C299"/>
  <c r="B299"/>
  <c r="J298"/>
  <c r="F298"/>
  <c r="E298"/>
  <c r="D298"/>
  <c r="C298"/>
  <c r="B298"/>
  <c r="J297"/>
  <c r="H297"/>
  <c r="G297"/>
  <c r="F297"/>
  <c r="E297"/>
  <c r="D297"/>
  <c r="C297"/>
  <c r="B297"/>
  <c r="A297"/>
  <c r="J296"/>
  <c r="H296"/>
  <c r="G296"/>
  <c r="F296"/>
  <c r="E296"/>
  <c r="D296"/>
  <c r="C296"/>
  <c r="B296"/>
  <c r="A296"/>
  <c r="J295"/>
  <c r="F295"/>
  <c r="E295"/>
  <c r="D295"/>
  <c r="C295"/>
  <c r="B295"/>
  <c r="J294"/>
  <c r="F294"/>
  <c r="E294"/>
  <c r="D294"/>
  <c r="C294"/>
  <c r="I294" s="1"/>
  <c r="B294"/>
  <c r="J293"/>
  <c r="F293"/>
  <c r="E293"/>
  <c r="D293"/>
  <c r="C293"/>
  <c r="B293"/>
  <c r="J292"/>
  <c r="F292"/>
  <c r="E292"/>
  <c r="D292"/>
  <c r="C292"/>
  <c r="B292"/>
  <c r="J291"/>
  <c r="F291"/>
  <c r="E291"/>
  <c r="D291"/>
  <c r="C291"/>
  <c r="B291"/>
  <c r="J290"/>
  <c r="F290"/>
  <c r="E290"/>
  <c r="D290"/>
  <c r="C290"/>
  <c r="B290"/>
  <c r="J289"/>
  <c r="H289"/>
  <c r="G289"/>
  <c r="F289"/>
  <c r="E289"/>
  <c r="D289"/>
  <c r="C289"/>
  <c r="B289"/>
  <c r="A289"/>
  <c r="J288"/>
  <c r="H288"/>
  <c r="G288"/>
  <c r="F288"/>
  <c r="E288"/>
  <c r="D288"/>
  <c r="C288"/>
  <c r="B288"/>
  <c r="A288"/>
  <c r="J287"/>
  <c r="F287"/>
  <c r="E287"/>
  <c r="D287"/>
  <c r="C287"/>
  <c r="B287"/>
  <c r="J286"/>
  <c r="F286"/>
  <c r="E286"/>
  <c r="D286"/>
  <c r="C286"/>
  <c r="B286"/>
  <c r="J285"/>
  <c r="F285"/>
  <c r="E285"/>
  <c r="D285"/>
  <c r="C285"/>
  <c r="B285"/>
  <c r="J284"/>
  <c r="F284"/>
  <c r="E284"/>
  <c r="D284"/>
  <c r="C284"/>
  <c r="B284"/>
  <c r="J283"/>
  <c r="F283"/>
  <c r="E283"/>
  <c r="D283"/>
  <c r="C283"/>
  <c r="B283"/>
  <c r="J282"/>
  <c r="F282"/>
  <c r="E282"/>
  <c r="D282"/>
  <c r="C282"/>
  <c r="B282"/>
  <c r="J281"/>
  <c r="H281"/>
  <c r="G281"/>
  <c r="F281"/>
  <c r="E281"/>
  <c r="D281"/>
  <c r="C281"/>
  <c r="B281"/>
  <c r="A281"/>
  <c r="J280"/>
  <c r="H280"/>
  <c r="G280"/>
  <c r="F280"/>
  <c r="E280"/>
  <c r="D280"/>
  <c r="C280"/>
  <c r="B280"/>
  <c r="A280"/>
  <c r="J279"/>
  <c r="F279"/>
  <c r="E279"/>
  <c r="D279"/>
  <c r="C279"/>
  <c r="B279"/>
  <c r="J278"/>
  <c r="F278"/>
  <c r="E278"/>
  <c r="D278"/>
  <c r="C278"/>
  <c r="I278" s="1"/>
  <c r="B278"/>
  <c r="J277"/>
  <c r="F277"/>
  <c r="E277"/>
  <c r="D277"/>
  <c r="C277"/>
  <c r="B277"/>
  <c r="J276"/>
  <c r="F276"/>
  <c r="E276"/>
  <c r="D276"/>
  <c r="C276"/>
  <c r="B276"/>
  <c r="J275"/>
  <c r="F275"/>
  <c r="E275"/>
  <c r="D275"/>
  <c r="C275"/>
  <c r="B275"/>
  <c r="J274"/>
  <c r="F274"/>
  <c r="E274"/>
  <c r="D274"/>
  <c r="C274"/>
  <c r="B274"/>
  <c r="J273"/>
  <c r="H273"/>
  <c r="G273"/>
  <c r="F273"/>
  <c r="E273"/>
  <c r="D273"/>
  <c r="C273"/>
  <c r="B273"/>
  <c r="A273"/>
  <c r="J272"/>
  <c r="H272"/>
  <c r="G272"/>
  <c r="F272"/>
  <c r="E272"/>
  <c r="D272"/>
  <c r="C272"/>
  <c r="B272"/>
  <c r="A272"/>
  <c r="J271"/>
  <c r="F271"/>
  <c r="E271"/>
  <c r="D271"/>
  <c r="C271"/>
  <c r="B271"/>
  <c r="J270"/>
  <c r="F270"/>
  <c r="E270"/>
  <c r="D270"/>
  <c r="C270"/>
  <c r="B270"/>
  <c r="J269"/>
  <c r="F269"/>
  <c r="E269"/>
  <c r="D269"/>
  <c r="C269"/>
  <c r="B269"/>
  <c r="J268"/>
  <c r="F268"/>
  <c r="E268"/>
  <c r="D268"/>
  <c r="C268"/>
  <c r="B268"/>
  <c r="J267"/>
  <c r="F267"/>
  <c r="E267"/>
  <c r="D267"/>
  <c r="C267"/>
  <c r="B267"/>
  <c r="J266"/>
  <c r="F266"/>
  <c r="E266"/>
  <c r="D266"/>
  <c r="C266"/>
  <c r="B266"/>
  <c r="J265"/>
  <c r="H265"/>
  <c r="G265"/>
  <c r="F265"/>
  <c r="E265"/>
  <c r="D265"/>
  <c r="C265"/>
  <c r="B265"/>
  <c r="A265"/>
  <c r="J264"/>
  <c r="H264"/>
  <c r="G264"/>
  <c r="F264"/>
  <c r="E264"/>
  <c r="D264"/>
  <c r="C264"/>
  <c r="B264"/>
  <c r="A264"/>
  <c r="J263"/>
  <c r="F263"/>
  <c r="E263"/>
  <c r="D263"/>
  <c r="C263"/>
  <c r="B263"/>
  <c r="J262"/>
  <c r="F262"/>
  <c r="E262"/>
  <c r="D262"/>
  <c r="C262"/>
  <c r="B262"/>
  <c r="J261"/>
  <c r="F261"/>
  <c r="E261"/>
  <c r="D261"/>
  <c r="C261"/>
  <c r="B261"/>
  <c r="J260"/>
  <c r="F260"/>
  <c r="E260"/>
  <c r="D260"/>
  <c r="C260"/>
  <c r="B260"/>
  <c r="J259"/>
  <c r="F259"/>
  <c r="E259"/>
  <c r="D259"/>
  <c r="C259"/>
  <c r="B259"/>
  <c r="J258"/>
  <c r="F258"/>
  <c r="E258"/>
  <c r="D258"/>
  <c r="C258"/>
  <c r="B258"/>
  <c r="J257"/>
  <c r="H257"/>
  <c r="G257"/>
  <c r="F257"/>
  <c r="E257"/>
  <c r="D257"/>
  <c r="C257"/>
  <c r="B257"/>
  <c r="A257"/>
  <c r="J256"/>
  <c r="H256"/>
  <c r="G256"/>
  <c r="F256"/>
  <c r="E256"/>
  <c r="D256"/>
  <c r="C256"/>
  <c r="B256"/>
  <c r="A256"/>
  <c r="J255"/>
  <c r="F255"/>
  <c r="E255"/>
  <c r="D255"/>
  <c r="C255"/>
  <c r="B255"/>
  <c r="J254"/>
  <c r="F254"/>
  <c r="E254"/>
  <c r="D254"/>
  <c r="C254"/>
  <c r="B254"/>
  <c r="J253"/>
  <c r="F253"/>
  <c r="E253"/>
  <c r="D253"/>
  <c r="C253"/>
  <c r="B253"/>
  <c r="J252"/>
  <c r="F252"/>
  <c r="E252"/>
  <c r="D252"/>
  <c r="C252"/>
  <c r="B252"/>
  <c r="J251"/>
  <c r="F251"/>
  <c r="E251"/>
  <c r="D251"/>
  <c r="C251"/>
  <c r="B251"/>
  <c r="J250"/>
  <c r="F250"/>
  <c r="E250"/>
  <c r="D250"/>
  <c r="C250"/>
  <c r="B250"/>
  <c r="J249"/>
  <c r="H249"/>
  <c r="G249"/>
  <c r="F249"/>
  <c r="E249"/>
  <c r="D249"/>
  <c r="C249"/>
  <c r="B249"/>
  <c r="A249"/>
  <c r="J248"/>
  <c r="H248"/>
  <c r="G248"/>
  <c r="F248"/>
  <c r="E248"/>
  <c r="D248"/>
  <c r="C248"/>
  <c r="B248"/>
  <c r="A248"/>
  <c r="J247"/>
  <c r="F247"/>
  <c r="E247"/>
  <c r="D247"/>
  <c r="C247"/>
  <c r="B247"/>
  <c r="J246"/>
  <c r="F246"/>
  <c r="E246"/>
  <c r="D246"/>
  <c r="C246"/>
  <c r="B246"/>
  <c r="J245"/>
  <c r="F245"/>
  <c r="E245"/>
  <c r="D245"/>
  <c r="C245"/>
  <c r="B245"/>
  <c r="J244"/>
  <c r="F244"/>
  <c r="E244"/>
  <c r="D244"/>
  <c r="C244"/>
  <c r="B244"/>
  <c r="J243"/>
  <c r="F243"/>
  <c r="E243"/>
  <c r="D243"/>
  <c r="C243"/>
  <c r="B243"/>
  <c r="J242"/>
  <c r="F242"/>
  <c r="E242"/>
  <c r="D242"/>
  <c r="C242"/>
  <c r="B242"/>
  <c r="J241"/>
  <c r="H241"/>
  <c r="G241"/>
  <c r="F241"/>
  <c r="E241"/>
  <c r="D241"/>
  <c r="C241"/>
  <c r="I241" s="1"/>
  <c r="B241"/>
  <c r="A241"/>
  <c r="J240"/>
  <c r="H240"/>
  <c r="G240"/>
  <c r="F240"/>
  <c r="E240"/>
  <c r="D240"/>
  <c r="C240"/>
  <c r="B240"/>
  <c r="I240" s="1"/>
  <c r="A240"/>
  <c r="J239"/>
  <c r="F239"/>
  <c r="E239"/>
  <c r="D239"/>
  <c r="C239"/>
  <c r="B239"/>
  <c r="J238"/>
  <c r="F238"/>
  <c r="E238"/>
  <c r="D238"/>
  <c r="C238"/>
  <c r="B238"/>
  <c r="J237"/>
  <c r="F237"/>
  <c r="E237"/>
  <c r="D237"/>
  <c r="C237"/>
  <c r="B237"/>
  <c r="J236"/>
  <c r="F236"/>
  <c r="E236"/>
  <c r="D236"/>
  <c r="C236"/>
  <c r="B236"/>
  <c r="J235"/>
  <c r="F235"/>
  <c r="E235"/>
  <c r="D235"/>
  <c r="C235"/>
  <c r="B235"/>
  <c r="J234"/>
  <c r="F234"/>
  <c r="E234"/>
  <c r="D234"/>
  <c r="C234"/>
  <c r="B234"/>
  <c r="J233"/>
  <c r="H233"/>
  <c r="G233"/>
  <c r="F233"/>
  <c r="E233"/>
  <c r="D233"/>
  <c r="C233"/>
  <c r="B233"/>
  <c r="A233"/>
  <c r="J232"/>
  <c r="H232"/>
  <c r="G232"/>
  <c r="F232"/>
  <c r="E232"/>
  <c r="D232"/>
  <c r="C232"/>
  <c r="B232"/>
  <c r="A232"/>
  <c r="J231"/>
  <c r="F231"/>
  <c r="E231"/>
  <c r="D231"/>
  <c r="C231"/>
  <c r="B231"/>
  <c r="J230"/>
  <c r="F230"/>
  <c r="E230"/>
  <c r="D230"/>
  <c r="C230"/>
  <c r="B230"/>
  <c r="J229"/>
  <c r="F229"/>
  <c r="E229"/>
  <c r="D229"/>
  <c r="C229"/>
  <c r="B229"/>
  <c r="J228"/>
  <c r="F228"/>
  <c r="E228"/>
  <c r="D228"/>
  <c r="C228"/>
  <c r="B228"/>
  <c r="J227"/>
  <c r="F227"/>
  <c r="E227"/>
  <c r="D227"/>
  <c r="C227"/>
  <c r="B227"/>
  <c r="J226"/>
  <c r="F226"/>
  <c r="E226"/>
  <c r="D226"/>
  <c r="C226"/>
  <c r="B226"/>
  <c r="J225"/>
  <c r="H225"/>
  <c r="G225"/>
  <c r="F225"/>
  <c r="E225"/>
  <c r="D225"/>
  <c r="C225"/>
  <c r="B225"/>
  <c r="A225"/>
  <c r="J224"/>
  <c r="H224"/>
  <c r="G224"/>
  <c r="F224"/>
  <c r="E224"/>
  <c r="D224"/>
  <c r="C224"/>
  <c r="B224"/>
  <c r="A224"/>
  <c r="J223"/>
  <c r="F223"/>
  <c r="E223"/>
  <c r="D223"/>
  <c r="C223"/>
  <c r="B223"/>
  <c r="J222"/>
  <c r="F222"/>
  <c r="E222"/>
  <c r="D222"/>
  <c r="C222"/>
  <c r="B222"/>
  <c r="J221"/>
  <c r="F221"/>
  <c r="E221"/>
  <c r="D221"/>
  <c r="C221"/>
  <c r="B221"/>
  <c r="J220"/>
  <c r="F220"/>
  <c r="E220"/>
  <c r="D220"/>
  <c r="C220"/>
  <c r="B220"/>
  <c r="J219"/>
  <c r="F219"/>
  <c r="E219"/>
  <c r="D219"/>
  <c r="C219"/>
  <c r="B219"/>
  <c r="J218"/>
  <c r="F218"/>
  <c r="E218"/>
  <c r="D218"/>
  <c r="C218"/>
  <c r="B218"/>
  <c r="J217"/>
  <c r="H217"/>
  <c r="G217"/>
  <c r="F217"/>
  <c r="E217"/>
  <c r="D217"/>
  <c r="C217"/>
  <c r="B217"/>
  <c r="A217"/>
  <c r="J216"/>
  <c r="H216"/>
  <c r="G216"/>
  <c r="F216"/>
  <c r="E216"/>
  <c r="D216"/>
  <c r="C216"/>
  <c r="B216"/>
  <c r="A216"/>
  <c r="J215"/>
  <c r="F215"/>
  <c r="E215"/>
  <c r="D215"/>
  <c r="C215"/>
  <c r="B215"/>
  <c r="J214"/>
  <c r="F214"/>
  <c r="E214"/>
  <c r="D214"/>
  <c r="C214"/>
  <c r="B214"/>
  <c r="J213"/>
  <c r="F213"/>
  <c r="E213"/>
  <c r="D213"/>
  <c r="C213"/>
  <c r="B213"/>
  <c r="J212"/>
  <c r="F212"/>
  <c r="E212"/>
  <c r="D212"/>
  <c r="C212"/>
  <c r="B212"/>
  <c r="J211"/>
  <c r="F211"/>
  <c r="E211"/>
  <c r="D211"/>
  <c r="C211"/>
  <c r="B211"/>
  <c r="J210"/>
  <c r="F210"/>
  <c r="E210"/>
  <c r="D210"/>
  <c r="C210"/>
  <c r="B210"/>
  <c r="J209"/>
  <c r="H209"/>
  <c r="G209"/>
  <c r="F209"/>
  <c r="E209"/>
  <c r="D209"/>
  <c r="C209"/>
  <c r="B209"/>
  <c r="A209"/>
  <c r="J208"/>
  <c r="H208"/>
  <c r="G208"/>
  <c r="F208"/>
  <c r="E208"/>
  <c r="D208"/>
  <c r="C208"/>
  <c r="B208"/>
  <c r="A208"/>
  <c r="J207"/>
  <c r="F207"/>
  <c r="E207"/>
  <c r="D207"/>
  <c r="C207"/>
  <c r="B207"/>
  <c r="J206"/>
  <c r="F206"/>
  <c r="E206"/>
  <c r="D206"/>
  <c r="C206"/>
  <c r="B206"/>
  <c r="J205"/>
  <c r="F205"/>
  <c r="E205"/>
  <c r="D205"/>
  <c r="C205"/>
  <c r="B205"/>
  <c r="J204"/>
  <c r="F204"/>
  <c r="E204"/>
  <c r="D204"/>
  <c r="C204"/>
  <c r="B204"/>
  <c r="J203"/>
  <c r="F203"/>
  <c r="E203"/>
  <c r="D203"/>
  <c r="C203"/>
  <c r="B203"/>
  <c r="J202"/>
  <c r="F202"/>
  <c r="E202"/>
  <c r="D202"/>
  <c r="C202"/>
  <c r="B202"/>
  <c r="J201"/>
  <c r="H201"/>
  <c r="G201"/>
  <c r="F201"/>
  <c r="E201"/>
  <c r="D201"/>
  <c r="C201"/>
  <c r="B201"/>
  <c r="A201"/>
  <c r="J200"/>
  <c r="H200"/>
  <c r="G200"/>
  <c r="F200"/>
  <c r="E200"/>
  <c r="D200"/>
  <c r="C200"/>
  <c r="B200"/>
  <c r="A200"/>
  <c r="J199"/>
  <c r="F199"/>
  <c r="E199"/>
  <c r="D199"/>
  <c r="C199"/>
  <c r="B199"/>
  <c r="J198"/>
  <c r="F198"/>
  <c r="E198"/>
  <c r="D198"/>
  <c r="C198"/>
  <c r="B198"/>
  <c r="J197"/>
  <c r="F197"/>
  <c r="E197"/>
  <c r="D197"/>
  <c r="C197"/>
  <c r="B197"/>
  <c r="J196"/>
  <c r="F196"/>
  <c r="E196"/>
  <c r="D196"/>
  <c r="C196"/>
  <c r="I196" s="1"/>
  <c r="B196"/>
  <c r="J195"/>
  <c r="F195"/>
  <c r="E195"/>
  <c r="D195"/>
  <c r="C195"/>
  <c r="B195"/>
  <c r="J194"/>
  <c r="F194"/>
  <c r="E194"/>
  <c r="D194"/>
  <c r="C194"/>
  <c r="B194"/>
  <c r="J193"/>
  <c r="H193"/>
  <c r="G193"/>
  <c r="F193"/>
  <c r="E193"/>
  <c r="D193"/>
  <c r="C193"/>
  <c r="B193"/>
  <c r="A193"/>
  <c r="J192"/>
  <c r="H192"/>
  <c r="G192"/>
  <c r="F192"/>
  <c r="E192"/>
  <c r="D192"/>
  <c r="C192"/>
  <c r="B192"/>
  <c r="A192"/>
  <c r="J191"/>
  <c r="F191"/>
  <c r="E191"/>
  <c r="D191"/>
  <c r="C191"/>
  <c r="B191"/>
  <c r="J190"/>
  <c r="F190"/>
  <c r="E190"/>
  <c r="D190"/>
  <c r="C190"/>
  <c r="B190"/>
  <c r="J189"/>
  <c r="F189"/>
  <c r="E189"/>
  <c r="D189"/>
  <c r="C189"/>
  <c r="B189"/>
  <c r="J188"/>
  <c r="F188"/>
  <c r="E188"/>
  <c r="D188"/>
  <c r="C188"/>
  <c r="B188"/>
  <c r="J187"/>
  <c r="F187"/>
  <c r="E187"/>
  <c r="D187"/>
  <c r="C187"/>
  <c r="B187"/>
  <c r="J186"/>
  <c r="F186"/>
  <c r="E186"/>
  <c r="D186"/>
  <c r="C186"/>
  <c r="B186"/>
  <c r="J185"/>
  <c r="H185"/>
  <c r="G185"/>
  <c r="F185"/>
  <c r="E185"/>
  <c r="D185"/>
  <c r="C185"/>
  <c r="B185"/>
  <c r="A185"/>
  <c r="J184"/>
  <c r="H184"/>
  <c r="G184"/>
  <c r="F184"/>
  <c r="E184"/>
  <c r="D184"/>
  <c r="C184"/>
  <c r="B184"/>
  <c r="A184"/>
  <c r="J183"/>
  <c r="F183"/>
  <c r="E183"/>
  <c r="D183"/>
  <c r="C183"/>
  <c r="B183"/>
  <c r="J182"/>
  <c r="F182"/>
  <c r="E182"/>
  <c r="D182"/>
  <c r="C182"/>
  <c r="B182"/>
  <c r="J181"/>
  <c r="F181"/>
  <c r="E181"/>
  <c r="D181"/>
  <c r="C181"/>
  <c r="B181"/>
  <c r="J180"/>
  <c r="F180"/>
  <c r="E180"/>
  <c r="D180"/>
  <c r="C180"/>
  <c r="B180"/>
  <c r="J179"/>
  <c r="F179"/>
  <c r="E179"/>
  <c r="D179"/>
  <c r="C179"/>
  <c r="B179"/>
  <c r="J178"/>
  <c r="F178"/>
  <c r="E178"/>
  <c r="D178"/>
  <c r="C178"/>
  <c r="B178"/>
  <c r="J177"/>
  <c r="H177"/>
  <c r="G177"/>
  <c r="F177"/>
  <c r="E177"/>
  <c r="D177"/>
  <c r="C177"/>
  <c r="B177"/>
  <c r="A177"/>
  <c r="J176"/>
  <c r="H176"/>
  <c r="G176"/>
  <c r="F176"/>
  <c r="E176"/>
  <c r="D176"/>
  <c r="C176"/>
  <c r="B176"/>
  <c r="A176"/>
  <c r="J175"/>
  <c r="F175"/>
  <c r="E175"/>
  <c r="D175"/>
  <c r="C175"/>
  <c r="B175"/>
  <c r="J174"/>
  <c r="F174"/>
  <c r="E174"/>
  <c r="D174"/>
  <c r="C174"/>
  <c r="B174"/>
  <c r="J173"/>
  <c r="F173"/>
  <c r="E173"/>
  <c r="D173"/>
  <c r="C173"/>
  <c r="B173"/>
  <c r="J172"/>
  <c r="F172"/>
  <c r="E172"/>
  <c r="D172"/>
  <c r="C172"/>
  <c r="B172"/>
  <c r="J171"/>
  <c r="F171"/>
  <c r="E171"/>
  <c r="D171"/>
  <c r="C171"/>
  <c r="B171"/>
  <c r="J170"/>
  <c r="F170"/>
  <c r="E170"/>
  <c r="D170"/>
  <c r="C170"/>
  <c r="B170"/>
  <c r="J169"/>
  <c r="H169"/>
  <c r="G169"/>
  <c r="F169"/>
  <c r="E169"/>
  <c r="D169"/>
  <c r="C169"/>
  <c r="B169"/>
  <c r="A169"/>
  <c r="J168"/>
  <c r="H168"/>
  <c r="G168"/>
  <c r="F168"/>
  <c r="E168"/>
  <c r="D168"/>
  <c r="C168"/>
  <c r="B168"/>
  <c r="A168"/>
  <c r="J167"/>
  <c r="F167"/>
  <c r="E167"/>
  <c r="D167"/>
  <c r="C167"/>
  <c r="B167"/>
  <c r="J166"/>
  <c r="F166"/>
  <c r="E166"/>
  <c r="D166"/>
  <c r="C166"/>
  <c r="B166"/>
  <c r="J165"/>
  <c r="F165"/>
  <c r="E165"/>
  <c r="D165"/>
  <c r="C165"/>
  <c r="B165"/>
  <c r="J164"/>
  <c r="F164"/>
  <c r="E164"/>
  <c r="D164"/>
  <c r="C164"/>
  <c r="B164"/>
  <c r="J163"/>
  <c r="F163"/>
  <c r="E163"/>
  <c r="D163"/>
  <c r="C163"/>
  <c r="B163"/>
  <c r="J162"/>
  <c r="F162"/>
  <c r="E162"/>
  <c r="D162"/>
  <c r="C162"/>
  <c r="B162"/>
  <c r="J161"/>
  <c r="H161"/>
  <c r="G161"/>
  <c r="F161"/>
  <c r="E161"/>
  <c r="D161"/>
  <c r="C161"/>
  <c r="I161" s="1"/>
  <c r="B161"/>
  <c r="A161"/>
  <c r="J160"/>
  <c r="H160"/>
  <c r="G160"/>
  <c r="F160"/>
  <c r="E160"/>
  <c r="D160"/>
  <c r="C160"/>
  <c r="B160"/>
  <c r="A160"/>
  <c r="J159"/>
  <c r="F159"/>
  <c r="E159"/>
  <c r="D159"/>
  <c r="C159"/>
  <c r="B159"/>
  <c r="J158"/>
  <c r="F158"/>
  <c r="E158"/>
  <c r="D158"/>
  <c r="C158"/>
  <c r="B158"/>
  <c r="J157"/>
  <c r="F157"/>
  <c r="E157"/>
  <c r="D157"/>
  <c r="C157"/>
  <c r="B157"/>
  <c r="J156"/>
  <c r="F156"/>
  <c r="E156"/>
  <c r="D156"/>
  <c r="C156"/>
  <c r="B156"/>
  <c r="J155"/>
  <c r="F155"/>
  <c r="E155"/>
  <c r="D155"/>
  <c r="C155"/>
  <c r="B155"/>
  <c r="J154"/>
  <c r="F154"/>
  <c r="E154"/>
  <c r="D154"/>
  <c r="C154"/>
  <c r="B154"/>
  <c r="J153"/>
  <c r="H153"/>
  <c r="G153"/>
  <c r="F153"/>
  <c r="E153"/>
  <c r="D153"/>
  <c r="C153"/>
  <c r="B153"/>
  <c r="A153"/>
  <c r="J152"/>
  <c r="H152"/>
  <c r="G152"/>
  <c r="F152"/>
  <c r="E152"/>
  <c r="D152"/>
  <c r="C152"/>
  <c r="B152"/>
  <c r="A152"/>
  <c r="J151"/>
  <c r="F151"/>
  <c r="E151"/>
  <c r="D151"/>
  <c r="C151"/>
  <c r="B151"/>
  <c r="J150"/>
  <c r="F150"/>
  <c r="E150"/>
  <c r="D150"/>
  <c r="C150"/>
  <c r="B150"/>
  <c r="J149"/>
  <c r="F149"/>
  <c r="E149"/>
  <c r="D149"/>
  <c r="C149"/>
  <c r="B149"/>
  <c r="J148"/>
  <c r="F148"/>
  <c r="E148"/>
  <c r="D148"/>
  <c r="C148"/>
  <c r="B148"/>
  <c r="J147"/>
  <c r="F147"/>
  <c r="E147"/>
  <c r="D147"/>
  <c r="C147"/>
  <c r="B147"/>
  <c r="J146"/>
  <c r="F146"/>
  <c r="E146"/>
  <c r="D146"/>
  <c r="C146"/>
  <c r="B146"/>
  <c r="J145"/>
  <c r="H145"/>
  <c r="G145"/>
  <c r="F145"/>
  <c r="E145"/>
  <c r="D145"/>
  <c r="C145"/>
  <c r="B145"/>
  <c r="A145"/>
  <c r="J144"/>
  <c r="H144"/>
  <c r="G144"/>
  <c r="F144"/>
  <c r="E144"/>
  <c r="D144"/>
  <c r="C144"/>
  <c r="B144"/>
  <c r="A144"/>
  <c r="J143"/>
  <c r="F143"/>
  <c r="E143"/>
  <c r="D143"/>
  <c r="C143"/>
  <c r="B143"/>
  <c r="J142"/>
  <c r="F142"/>
  <c r="E142"/>
  <c r="D142"/>
  <c r="C142"/>
  <c r="B142"/>
  <c r="J141"/>
  <c r="F141"/>
  <c r="E141"/>
  <c r="D141"/>
  <c r="C141"/>
  <c r="B141"/>
  <c r="J140"/>
  <c r="F140"/>
  <c r="E140"/>
  <c r="D140"/>
  <c r="C140"/>
  <c r="B140"/>
  <c r="J139"/>
  <c r="F139"/>
  <c r="E139"/>
  <c r="D139"/>
  <c r="C139"/>
  <c r="B139"/>
  <c r="J138"/>
  <c r="F138"/>
  <c r="E138"/>
  <c r="D138"/>
  <c r="C138"/>
  <c r="B138"/>
  <c r="J137"/>
  <c r="H137"/>
  <c r="G137"/>
  <c r="F137"/>
  <c r="E137"/>
  <c r="D137"/>
  <c r="C137"/>
  <c r="B137"/>
  <c r="A137"/>
  <c r="J136"/>
  <c r="H136"/>
  <c r="G136"/>
  <c r="F136"/>
  <c r="E136"/>
  <c r="D136"/>
  <c r="C136"/>
  <c r="B136"/>
  <c r="A136"/>
  <c r="J135"/>
  <c r="F135"/>
  <c r="E135"/>
  <c r="D135"/>
  <c r="C135"/>
  <c r="B135"/>
  <c r="J134"/>
  <c r="F134"/>
  <c r="E134"/>
  <c r="D134"/>
  <c r="C134"/>
  <c r="B134"/>
  <c r="J133"/>
  <c r="F133"/>
  <c r="E133"/>
  <c r="D133"/>
  <c r="C133"/>
  <c r="B133"/>
  <c r="J132"/>
  <c r="F132"/>
  <c r="E132"/>
  <c r="D132"/>
  <c r="C132"/>
  <c r="B132"/>
  <c r="J131"/>
  <c r="F131"/>
  <c r="E131"/>
  <c r="D131"/>
  <c r="C131"/>
  <c r="I131" s="1"/>
  <c r="B131"/>
  <c r="J130"/>
  <c r="F130"/>
  <c r="E130"/>
  <c r="D130"/>
  <c r="C130"/>
  <c r="B130"/>
  <c r="J129"/>
  <c r="H129"/>
  <c r="G129"/>
  <c r="F129"/>
  <c r="E129"/>
  <c r="D129"/>
  <c r="C129"/>
  <c r="B129"/>
  <c r="A129"/>
  <c r="J128"/>
  <c r="H128"/>
  <c r="G128"/>
  <c r="F128"/>
  <c r="E128"/>
  <c r="D128"/>
  <c r="C128"/>
  <c r="B128"/>
  <c r="A128"/>
  <c r="J127"/>
  <c r="F127"/>
  <c r="E127"/>
  <c r="D127"/>
  <c r="C127"/>
  <c r="B127"/>
  <c r="J126"/>
  <c r="F126"/>
  <c r="E126"/>
  <c r="D126"/>
  <c r="C126"/>
  <c r="B126"/>
  <c r="J125"/>
  <c r="F125"/>
  <c r="E125"/>
  <c r="D125"/>
  <c r="C125"/>
  <c r="B125"/>
  <c r="J124"/>
  <c r="F124"/>
  <c r="E124"/>
  <c r="D124"/>
  <c r="C124"/>
  <c r="B124"/>
  <c r="J123"/>
  <c r="F123"/>
  <c r="E123"/>
  <c r="D123"/>
  <c r="C123"/>
  <c r="B123"/>
  <c r="J122"/>
  <c r="F122"/>
  <c r="E122"/>
  <c r="D122"/>
  <c r="C122"/>
  <c r="B122"/>
  <c r="J121"/>
  <c r="H121"/>
  <c r="G121"/>
  <c r="F121"/>
  <c r="E121"/>
  <c r="D121"/>
  <c r="C121"/>
  <c r="B121"/>
  <c r="A121"/>
  <c r="J120"/>
  <c r="H120"/>
  <c r="G120"/>
  <c r="F120"/>
  <c r="E120"/>
  <c r="D120"/>
  <c r="C120"/>
  <c r="B120"/>
  <c r="A120"/>
  <c r="J119"/>
  <c r="F119"/>
  <c r="E119"/>
  <c r="D119"/>
  <c r="C119"/>
  <c r="B119"/>
  <c r="J118"/>
  <c r="F118"/>
  <c r="E118"/>
  <c r="D118"/>
  <c r="C118"/>
  <c r="B118"/>
  <c r="J117"/>
  <c r="F117"/>
  <c r="E117"/>
  <c r="D117"/>
  <c r="C117"/>
  <c r="B117"/>
  <c r="J116"/>
  <c r="F116"/>
  <c r="E116"/>
  <c r="D116"/>
  <c r="C116"/>
  <c r="B116"/>
  <c r="J115"/>
  <c r="F115"/>
  <c r="E115"/>
  <c r="D115"/>
  <c r="C115"/>
  <c r="B115"/>
  <c r="J114"/>
  <c r="F114"/>
  <c r="E114"/>
  <c r="D114"/>
  <c r="C114"/>
  <c r="B114"/>
  <c r="J113"/>
  <c r="H113"/>
  <c r="G113"/>
  <c r="F113"/>
  <c r="E113"/>
  <c r="D113"/>
  <c r="C113"/>
  <c r="B113"/>
  <c r="A113"/>
  <c r="J112"/>
  <c r="H112"/>
  <c r="G112"/>
  <c r="F112"/>
  <c r="E112"/>
  <c r="D112"/>
  <c r="C112"/>
  <c r="B112"/>
  <c r="A112"/>
  <c r="J111"/>
  <c r="F111"/>
  <c r="E111"/>
  <c r="D111"/>
  <c r="C111"/>
  <c r="B111"/>
  <c r="J110"/>
  <c r="F110"/>
  <c r="E110"/>
  <c r="D110"/>
  <c r="C110"/>
  <c r="B110"/>
  <c r="J109"/>
  <c r="F109"/>
  <c r="E109"/>
  <c r="D109"/>
  <c r="C109"/>
  <c r="B109"/>
  <c r="J108"/>
  <c r="F108"/>
  <c r="E108"/>
  <c r="D108"/>
  <c r="C108"/>
  <c r="B108"/>
  <c r="J107"/>
  <c r="F107"/>
  <c r="E107"/>
  <c r="D107"/>
  <c r="C107"/>
  <c r="B107"/>
  <c r="J106"/>
  <c r="F106"/>
  <c r="E106"/>
  <c r="D106"/>
  <c r="C106"/>
  <c r="B106"/>
  <c r="J105"/>
  <c r="H105"/>
  <c r="G105"/>
  <c r="F105"/>
  <c r="E105"/>
  <c r="D105"/>
  <c r="C105"/>
  <c r="B105"/>
  <c r="A105"/>
  <c r="J104"/>
  <c r="H104"/>
  <c r="G104"/>
  <c r="F104"/>
  <c r="E104"/>
  <c r="D104"/>
  <c r="C104"/>
  <c r="B104"/>
  <c r="A104"/>
  <c r="J103"/>
  <c r="F103"/>
  <c r="E103"/>
  <c r="D103"/>
  <c r="C103"/>
  <c r="B103"/>
  <c r="J102"/>
  <c r="F102"/>
  <c r="E102"/>
  <c r="D102"/>
  <c r="C102"/>
  <c r="B102"/>
  <c r="J101"/>
  <c r="F101"/>
  <c r="E101"/>
  <c r="D101"/>
  <c r="C101"/>
  <c r="B101"/>
  <c r="J100"/>
  <c r="F100"/>
  <c r="E100"/>
  <c r="D100"/>
  <c r="C100"/>
  <c r="B100"/>
  <c r="J99"/>
  <c r="F99"/>
  <c r="E99"/>
  <c r="D99"/>
  <c r="C99"/>
  <c r="B99"/>
  <c r="J98"/>
  <c r="F98"/>
  <c r="E98"/>
  <c r="D98"/>
  <c r="C98"/>
  <c r="B98"/>
  <c r="J97"/>
  <c r="H97"/>
  <c r="G97"/>
  <c r="F97"/>
  <c r="E97"/>
  <c r="D97"/>
  <c r="C97"/>
  <c r="B97"/>
  <c r="A97"/>
  <c r="J96"/>
  <c r="H96"/>
  <c r="G96"/>
  <c r="F96"/>
  <c r="E96"/>
  <c r="D96"/>
  <c r="C96"/>
  <c r="B96"/>
  <c r="A96"/>
  <c r="J95"/>
  <c r="F95"/>
  <c r="E95"/>
  <c r="D95"/>
  <c r="C95"/>
  <c r="B95"/>
  <c r="J94"/>
  <c r="F94"/>
  <c r="E94"/>
  <c r="D94"/>
  <c r="C94"/>
  <c r="B94"/>
  <c r="J93"/>
  <c r="F93"/>
  <c r="E93"/>
  <c r="D93"/>
  <c r="C93"/>
  <c r="B93"/>
  <c r="J92"/>
  <c r="F92"/>
  <c r="E92"/>
  <c r="D92"/>
  <c r="C92"/>
  <c r="B92"/>
  <c r="J91"/>
  <c r="F91"/>
  <c r="E91"/>
  <c r="D91"/>
  <c r="C91"/>
  <c r="B91"/>
  <c r="J90"/>
  <c r="F90"/>
  <c r="E90"/>
  <c r="D90"/>
  <c r="C90"/>
  <c r="B90"/>
  <c r="J89"/>
  <c r="H89"/>
  <c r="G89"/>
  <c r="F89"/>
  <c r="E89"/>
  <c r="D89"/>
  <c r="C89"/>
  <c r="B89"/>
  <c r="A89"/>
  <c r="J88"/>
  <c r="H88"/>
  <c r="G88"/>
  <c r="F88"/>
  <c r="E88"/>
  <c r="D88"/>
  <c r="C88"/>
  <c r="B88"/>
  <c r="A88"/>
  <c r="J87"/>
  <c r="F87"/>
  <c r="E87"/>
  <c r="D87"/>
  <c r="C87"/>
  <c r="B87"/>
  <c r="J86"/>
  <c r="F86"/>
  <c r="E86"/>
  <c r="D86"/>
  <c r="C86"/>
  <c r="B86"/>
  <c r="J85"/>
  <c r="F85"/>
  <c r="E85"/>
  <c r="D85"/>
  <c r="C85"/>
  <c r="B85"/>
  <c r="J84"/>
  <c r="F84"/>
  <c r="E84"/>
  <c r="D84"/>
  <c r="C84"/>
  <c r="B84"/>
  <c r="J83"/>
  <c r="F83"/>
  <c r="E83"/>
  <c r="D83"/>
  <c r="C83"/>
  <c r="B83"/>
  <c r="J82"/>
  <c r="F82"/>
  <c r="E82"/>
  <c r="D82"/>
  <c r="C82"/>
  <c r="B82"/>
  <c r="J81"/>
  <c r="H81"/>
  <c r="G81"/>
  <c r="F81"/>
  <c r="E81"/>
  <c r="D81"/>
  <c r="C81"/>
  <c r="B81"/>
  <c r="A81"/>
  <c r="J80"/>
  <c r="H80"/>
  <c r="G80"/>
  <c r="F80"/>
  <c r="E80"/>
  <c r="D80"/>
  <c r="C80"/>
  <c r="B80"/>
  <c r="A80"/>
  <c r="J79"/>
  <c r="F79"/>
  <c r="E79"/>
  <c r="D79"/>
  <c r="C79"/>
  <c r="B79"/>
  <c r="J78"/>
  <c r="F78"/>
  <c r="E78"/>
  <c r="D78"/>
  <c r="C78"/>
  <c r="B78"/>
  <c r="J77"/>
  <c r="F77"/>
  <c r="E77"/>
  <c r="D77"/>
  <c r="C77"/>
  <c r="B77"/>
  <c r="J76"/>
  <c r="F76"/>
  <c r="E76"/>
  <c r="D76"/>
  <c r="C76"/>
  <c r="B76"/>
  <c r="J75"/>
  <c r="F75"/>
  <c r="E75"/>
  <c r="D75"/>
  <c r="C75"/>
  <c r="B75"/>
  <c r="J74"/>
  <c r="F74"/>
  <c r="E74"/>
  <c r="D74"/>
  <c r="C74"/>
  <c r="B74"/>
  <c r="J73"/>
  <c r="H73"/>
  <c r="G73"/>
  <c r="F73"/>
  <c r="E73"/>
  <c r="D73"/>
  <c r="C73"/>
  <c r="B73"/>
  <c r="A73"/>
  <c r="J72"/>
  <c r="H72"/>
  <c r="G72"/>
  <c r="F72"/>
  <c r="E72"/>
  <c r="D72"/>
  <c r="C72"/>
  <c r="B72"/>
  <c r="A72"/>
  <c r="J71"/>
  <c r="F71"/>
  <c r="E71"/>
  <c r="D71"/>
  <c r="C71"/>
  <c r="B71"/>
  <c r="J70"/>
  <c r="F70"/>
  <c r="E70"/>
  <c r="D70"/>
  <c r="C70"/>
  <c r="B70"/>
  <c r="J69"/>
  <c r="F69"/>
  <c r="E69"/>
  <c r="D69"/>
  <c r="C69"/>
  <c r="B69"/>
  <c r="J68"/>
  <c r="F68"/>
  <c r="E68"/>
  <c r="D68"/>
  <c r="C68"/>
  <c r="B68"/>
  <c r="J67"/>
  <c r="F67"/>
  <c r="E67"/>
  <c r="D67"/>
  <c r="C67"/>
  <c r="B67"/>
  <c r="J66"/>
  <c r="F66"/>
  <c r="E66"/>
  <c r="D66"/>
  <c r="C66"/>
  <c r="B66"/>
  <c r="J65"/>
  <c r="H65"/>
  <c r="G65"/>
  <c r="F65"/>
  <c r="E65"/>
  <c r="D65"/>
  <c r="C65"/>
  <c r="B65"/>
  <c r="A65"/>
  <c r="J64"/>
  <c r="H64"/>
  <c r="G64"/>
  <c r="F64"/>
  <c r="E64"/>
  <c r="D64"/>
  <c r="C64"/>
  <c r="B64"/>
  <c r="A64"/>
  <c r="J63"/>
  <c r="F63"/>
  <c r="E63"/>
  <c r="D63"/>
  <c r="C63"/>
  <c r="B63"/>
  <c r="J62"/>
  <c r="F62"/>
  <c r="E62"/>
  <c r="D62"/>
  <c r="C62"/>
  <c r="B62"/>
  <c r="J61"/>
  <c r="F61"/>
  <c r="E61"/>
  <c r="D61"/>
  <c r="C61"/>
  <c r="B61"/>
  <c r="J60"/>
  <c r="F60"/>
  <c r="E60"/>
  <c r="D60"/>
  <c r="C60"/>
  <c r="B60"/>
  <c r="J59"/>
  <c r="F59"/>
  <c r="E59"/>
  <c r="D59"/>
  <c r="C59"/>
  <c r="B59"/>
  <c r="J58"/>
  <c r="F58"/>
  <c r="E58"/>
  <c r="D58"/>
  <c r="C58"/>
  <c r="B58"/>
  <c r="J57"/>
  <c r="H57"/>
  <c r="G57"/>
  <c r="F57"/>
  <c r="E57"/>
  <c r="D57"/>
  <c r="C57"/>
  <c r="B57"/>
  <c r="A57"/>
  <c r="J56"/>
  <c r="H56"/>
  <c r="G56"/>
  <c r="F56"/>
  <c r="E56"/>
  <c r="D56"/>
  <c r="C56"/>
  <c r="B56"/>
  <c r="A56"/>
  <c r="J55"/>
  <c r="F55"/>
  <c r="E55"/>
  <c r="D55"/>
  <c r="C55"/>
  <c r="B55"/>
  <c r="J54"/>
  <c r="F54"/>
  <c r="E54"/>
  <c r="D54"/>
  <c r="C54"/>
  <c r="B54"/>
  <c r="J53"/>
  <c r="F53"/>
  <c r="E53"/>
  <c r="D53"/>
  <c r="C53"/>
  <c r="B53"/>
  <c r="J52"/>
  <c r="F52"/>
  <c r="E52"/>
  <c r="D52"/>
  <c r="C52"/>
  <c r="B52"/>
  <c r="J51"/>
  <c r="F51"/>
  <c r="E51"/>
  <c r="D51"/>
  <c r="C51"/>
  <c r="B51"/>
  <c r="J50"/>
  <c r="F50"/>
  <c r="E50"/>
  <c r="D50"/>
  <c r="C50"/>
  <c r="B50"/>
  <c r="J49"/>
  <c r="H49"/>
  <c r="G49"/>
  <c r="F49"/>
  <c r="E49"/>
  <c r="D49"/>
  <c r="C49"/>
  <c r="B49"/>
  <c r="A49"/>
  <c r="J48"/>
  <c r="H48"/>
  <c r="G48"/>
  <c r="F48"/>
  <c r="E48"/>
  <c r="D48"/>
  <c r="C48"/>
  <c r="B48"/>
  <c r="A48"/>
  <c r="J47"/>
  <c r="F47"/>
  <c r="E47"/>
  <c r="D47"/>
  <c r="C47"/>
  <c r="B47"/>
  <c r="J46"/>
  <c r="F46"/>
  <c r="E46"/>
  <c r="D46"/>
  <c r="C46"/>
  <c r="B46"/>
  <c r="J45"/>
  <c r="F45"/>
  <c r="E45"/>
  <c r="D45"/>
  <c r="C45"/>
  <c r="B45"/>
  <c r="J44"/>
  <c r="F44"/>
  <c r="E44"/>
  <c r="D44"/>
  <c r="C44"/>
  <c r="B44"/>
  <c r="J43"/>
  <c r="F43"/>
  <c r="E43"/>
  <c r="D43"/>
  <c r="C43"/>
  <c r="B43"/>
  <c r="J42"/>
  <c r="F42"/>
  <c r="E42"/>
  <c r="D42"/>
  <c r="C42"/>
  <c r="B42"/>
  <c r="J41"/>
  <c r="H41"/>
  <c r="G41"/>
  <c r="F41"/>
  <c r="E41"/>
  <c r="D41"/>
  <c r="C41"/>
  <c r="B41"/>
  <c r="A41"/>
  <c r="J40"/>
  <c r="H40"/>
  <c r="G40"/>
  <c r="F40"/>
  <c r="E40"/>
  <c r="D40"/>
  <c r="C40"/>
  <c r="B40"/>
  <c r="A40"/>
  <c r="J39"/>
  <c r="F39"/>
  <c r="E39"/>
  <c r="D39"/>
  <c r="C39"/>
  <c r="B39"/>
  <c r="J38"/>
  <c r="F38"/>
  <c r="E38"/>
  <c r="D38"/>
  <c r="C38"/>
  <c r="B38"/>
  <c r="J37"/>
  <c r="F37"/>
  <c r="E37"/>
  <c r="D37"/>
  <c r="C37"/>
  <c r="B37"/>
  <c r="J36"/>
  <c r="F36"/>
  <c r="E36"/>
  <c r="D36"/>
  <c r="C36"/>
  <c r="B36"/>
  <c r="J35"/>
  <c r="F35"/>
  <c r="E35"/>
  <c r="D35"/>
  <c r="C35"/>
  <c r="B35"/>
  <c r="J34"/>
  <c r="F34"/>
  <c r="E34"/>
  <c r="D34"/>
  <c r="C34"/>
  <c r="B34"/>
  <c r="J33"/>
  <c r="H33"/>
  <c r="G33"/>
  <c r="F33"/>
  <c r="E33"/>
  <c r="D33"/>
  <c r="C33"/>
  <c r="B33"/>
  <c r="A33"/>
  <c r="J32"/>
  <c r="H32"/>
  <c r="G32"/>
  <c r="F32"/>
  <c r="E32"/>
  <c r="D32"/>
  <c r="C32"/>
  <c r="B32"/>
  <c r="A32"/>
  <c r="J31"/>
  <c r="F31"/>
  <c r="E31"/>
  <c r="D31"/>
  <c r="C31"/>
  <c r="B31"/>
  <c r="J30"/>
  <c r="F30"/>
  <c r="E30"/>
  <c r="D30"/>
  <c r="C30"/>
  <c r="B30"/>
  <c r="J29"/>
  <c r="F29"/>
  <c r="E29"/>
  <c r="D29"/>
  <c r="C29"/>
  <c r="B29"/>
  <c r="J28"/>
  <c r="F28"/>
  <c r="E28"/>
  <c r="D28"/>
  <c r="C28"/>
  <c r="B28"/>
  <c r="J27"/>
  <c r="F27"/>
  <c r="E27"/>
  <c r="D27"/>
  <c r="C27"/>
  <c r="B27"/>
  <c r="J26"/>
  <c r="F26"/>
  <c r="E26"/>
  <c r="D26"/>
  <c r="C26"/>
  <c r="B26"/>
  <c r="J25"/>
  <c r="H25"/>
  <c r="G25"/>
  <c r="F25"/>
  <c r="E25"/>
  <c r="D25"/>
  <c r="C25"/>
  <c r="B25"/>
  <c r="A25"/>
  <c r="J24"/>
  <c r="H24"/>
  <c r="G24"/>
  <c r="F24"/>
  <c r="E24"/>
  <c r="D24"/>
  <c r="C24"/>
  <c r="B24"/>
  <c r="A24"/>
  <c r="J23"/>
  <c r="F23"/>
  <c r="E23"/>
  <c r="D23"/>
  <c r="C23"/>
  <c r="B23"/>
  <c r="J22"/>
  <c r="F22"/>
  <c r="E22"/>
  <c r="D22"/>
  <c r="C22"/>
  <c r="B22"/>
  <c r="J21"/>
  <c r="F21"/>
  <c r="E21"/>
  <c r="D21"/>
  <c r="C21"/>
  <c r="B21"/>
  <c r="J20"/>
  <c r="F20"/>
  <c r="E20"/>
  <c r="D20"/>
  <c r="C20"/>
  <c r="B20"/>
  <c r="J19"/>
  <c r="F19"/>
  <c r="E19"/>
  <c r="D19"/>
  <c r="C19"/>
  <c r="B19"/>
  <c r="J18"/>
  <c r="F18"/>
  <c r="E18"/>
  <c r="D18"/>
  <c r="C18"/>
  <c r="B18"/>
  <c r="J17"/>
  <c r="H17"/>
  <c r="G17"/>
  <c r="F17"/>
  <c r="E17"/>
  <c r="D17"/>
  <c r="C17"/>
  <c r="B17"/>
  <c r="A17"/>
  <c r="J16"/>
  <c r="H16"/>
  <c r="G16"/>
  <c r="F16"/>
  <c r="E16"/>
  <c r="D16"/>
  <c r="C16"/>
  <c r="B16"/>
  <c r="A16"/>
  <c r="J15"/>
  <c r="F15"/>
  <c r="E15"/>
  <c r="D15"/>
  <c r="C15"/>
  <c r="B15"/>
  <c r="J14"/>
  <c r="F14"/>
  <c r="E14"/>
  <c r="D14"/>
  <c r="C14"/>
  <c r="B14"/>
  <c r="J13"/>
  <c r="F13"/>
  <c r="E13"/>
  <c r="D13"/>
  <c r="C13"/>
  <c r="B13"/>
  <c r="J12"/>
  <c r="F12"/>
  <c r="E12"/>
  <c r="D12"/>
  <c r="C12"/>
  <c r="B12"/>
  <c r="J11"/>
  <c r="F11"/>
  <c r="E11"/>
  <c r="D11"/>
  <c r="C11"/>
  <c r="I11" s="1"/>
  <c r="B11"/>
  <c r="J10"/>
  <c r="F10"/>
  <c r="E10"/>
  <c r="D10"/>
  <c r="C10"/>
  <c r="B10"/>
  <c r="J9"/>
  <c r="H9"/>
  <c r="G9"/>
  <c r="F9"/>
  <c r="E9"/>
  <c r="D9"/>
  <c r="C9"/>
  <c r="B9"/>
  <c r="A9"/>
  <c r="J8"/>
  <c r="H8"/>
  <c r="G8"/>
  <c r="F8"/>
  <c r="E8"/>
  <c r="D8"/>
  <c r="C8"/>
  <c r="B8"/>
  <c r="A8"/>
  <c r="J7"/>
  <c r="F7"/>
  <c r="E7"/>
  <c r="D7"/>
  <c r="C7"/>
  <c r="B7"/>
  <c r="J6"/>
  <c r="F6"/>
  <c r="E6"/>
  <c r="D6"/>
  <c r="C6"/>
  <c r="B6"/>
  <c r="J5"/>
  <c r="F5"/>
  <c r="E5"/>
  <c r="D5"/>
  <c r="C5"/>
  <c r="B5"/>
  <c r="J4"/>
  <c r="F4"/>
  <c r="E4"/>
  <c r="D4"/>
  <c r="C4"/>
  <c r="B4"/>
  <c r="J3"/>
  <c r="F3"/>
  <c r="E3"/>
  <c r="D3"/>
  <c r="C3"/>
  <c r="B3"/>
  <c r="CH555" i="21"/>
  <c r="BX555"/>
  <c r="CA555"/>
  <c r="CD555"/>
  <c r="CG555"/>
  <c r="CH551"/>
  <c r="BX551"/>
  <c r="CA551"/>
  <c r="CD551"/>
  <c r="CG551"/>
  <c r="CH548"/>
  <c r="BX548"/>
  <c r="CA548"/>
  <c r="CD548"/>
  <c r="CG548"/>
  <c r="J2" i="75"/>
  <c r="F2"/>
  <c r="E2"/>
  <c r="D2"/>
  <c r="C2"/>
  <c r="B2"/>
  <c r="F2" i="73"/>
  <c r="J2"/>
  <c r="C2"/>
  <c r="B2"/>
  <c r="E2"/>
  <c r="D2"/>
  <c r="BR603" i="64"/>
  <c r="L526" s="1"/>
  <c r="A457" i="75" s="1"/>
  <c r="BQ603" i="64"/>
  <c r="BP603"/>
  <c r="BN603"/>
  <c r="BO603"/>
  <c r="BS603"/>
  <c r="BL603"/>
  <c r="BI603"/>
  <c r="BH603"/>
  <c r="BG603"/>
  <c r="BF603"/>
  <c r="BE603"/>
  <c r="BR575"/>
  <c r="BQ575"/>
  <c r="BP575"/>
  <c r="BN575"/>
  <c r="BO575"/>
  <c r="BS575"/>
  <c r="BK575"/>
  <c r="BI575"/>
  <c r="BH575"/>
  <c r="BG575"/>
  <c r="BF575"/>
  <c r="BE575"/>
  <c r="BR547"/>
  <c r="BQ547"/>
  <c r="BP547"/>
  <c r="BN547"/>
  <c r="BO547"/>
  <c r="BS547"/>
  <c r="BJ547"/>
  <c r="BI547"/>
  <c r="BH547"/>
  <c r="BF547"/>
  <c r="BF548" s="1"/>
  <c r="BF549" s="1"/>
  <c r="BF550" s="1"/>
  <c r="BE547"/>
  <c r="BR603" i="21"/>
  <c r="BQ603"/>
  <c r="BP603"/>
  <c r="BN603"/>
  <c r="BN604" s="1"/>
  <c r="BN605" s="1"/>
  <c r="BN606" s="1"/>
  <c r="BN607" s="1"/>
  <c r="BN608" s="1"/>
  <c r="BN609" s="1"/>
  <c r="BN610" s="1"/>
  <c r="BN611" s="1"/>
  <c r="BN612" s="1"/>
  <c r="BN613" s="1"/>
  <c r="BN614" s="1"/>
  <c r="BN615" s="1"/>
  <c r="BN616" s="1"/>
  <c r="BN617" s="1"/>
  <c r="BN618" s="1"/>
  <c r="BN619" s="1"/>
  <c r="BN620" s="1"/>
  <c r="BN621" s="1"/>
  <c r="BN622" s="1"/>
  <c r="BO603"/>
  <c r="BS603"/>
  <c r="BM603"/>
  <c r="BJ603"/>
  <c r="BH603"/>
  <c r="BG603"/>
  <c r="BF603"/>
  <c r="BE603"/>
  <c r="BR575"/>
  <c r="BQ575"/>
  <c r="L326" s="1"/>
  <c r="BP575"/>
  <c r="BN575"/>
  <c r="L294" s="1"/>
  <c r="A290" i="73" s="1"/>
  <c r="BO575" i="21"/>
  <c r="BS575"/>
  <c r="BL575"/>
  <c r="BJ575"/>
  <c r="BH575"/>
  <c r="BG575"/>
  <c r="BF575"/>
  <c r="BE575"/>
  <c r="BR547"/>
  <c r="BQ547"/>
  <c r="BP547"/>
  <c r="BN547"/>
  <c r="BO547"/>
  <c r="BO548" s="1"/>
  <c r="BO549" s="1"/>
  <c r="BO550" s="1"/>
  <c r="BO551" s="1"/>
  <c r="BO552" s="1"/>
  <c r="BO553" s="1"/>
  <c r="BO554" s="1"/>
  <c r="BO555" s="1"/>
  <c r="BO556" s="1"/>
  <c r="BO557" s="1"/>
  <c r="BO558" s="1"/>
  <c r="BO559" s="1"/>
  <c r="BO560" s="1"/>
  <c r="BO561" s="1"/>
  <c r="BO562" s="1"/>
  <c r="BO563" s="1"/>
  <c r="BS547"/>
  <c r="BK547"/>
  <c r="BI547"/>
  <c r="BH547"/>
  <c r="BF547"/>
  <c r="BE547"/>
  <c r="K221" i="64"/>
  <c r="K229" s="1"/>
  <c r="CH578"/>
  <c r="BX578"/>
  <c r="CA578"/>
  <c r="CD578"/>
  <c r="CG578"/>
  <c r="K525"/>
  <c r="K533" s="1"/>
  <c r="CH611"/>
  <c r="BX611"/>
  <c r="CA611"/>
  <c r="CD611"/>
  <c r="CG611"/>
  <c r="K509"/>
  <c r="K517" s="1"/>
  <c r="CH612"/>
  <c r="BX612"/>
  <c r="CA612"/>
  <c r="CD612"/>
  <c r="CG612"/>
  <c r="K493"/>
  <c r="K501" s="1"/>
  <c r="K477"/>
  <c r="K485" s="1"/>
  <c r="K461"/>
  <c r="K469" s="1"/>
  <c r="CH610"/>
  <c r="BX610"/>
  <c r="CA610"/>
  <c r="CD610"/>
  <c r="CG610"/>
  <c r="K437"/>
  <c r="K445" s="1"/>
  <c r="CH608"/>
  <c r="BX608"/>
  <c r="CA608"/>
  <c r="CD608"/>
  <c r="CG608"/>
  <c r="K421"/>
  <c r="K429" s="1"/>
  <c r="CH607"/>
  <c r="BX607"/>
  <c r="CA607"/>
  <c r="CD607"/>
  <c r="CG607"/>
  <c r="K405"/>
  <c r="K413" s="1"/>
  <c r="CH606"/>
  <c r="BX606"/>
  <c r="CA606"/>
  <c r="CD606"/>
  <c r="CG606"/>
  <c r="K389"/>
  <c r="K397" s="1"/>
  <c r="CH605"/>
  <c r="BX605"/>
  <c r="CA605"/>
  <c r="CD605"/>
  <c r="CG605"/>
  <c r="K373"/>
  <c r="K381" s="1"/>
  <c r="CH604"/>
  <c r="BX604"/>
  <c r="CA604"/>
  <c r="CD604"/>
  <c r="CG604"/>
  <c r="K357"/>
  <c r="K365" s="1"/>
  <c r="CH603"/>
  <c r="BX603"/>
  <c r="CA603"/>
  <c r="CD603"/>
  <c r="CG603"/>
  <c r="K341"/>
  <c r="K349" s="1"/>
  <c r="CH583"/>
  <c r="BX583"/>
  <c r="CA583"/>
  <c r="CD583"/>
  <c r="CG583"/>
  <c r="K325"/>
  <c r="K333" s="1"/>
  <c r="K309"/>
  <c r="K317" s="1"/>
  <c r="K293"/>
  <c r="K301" s="1"/>
  <c r="CH584"/>
  <c r="BX584"/>
  <c r="CA584"/>
  <c r="CD584"/>
  <c r="CG584"/>
  <c r="CH585"/>
  <c r="BX585"/>
  <c r="CA585"/>
  <c r="CD585"/>
  <c r="CG585"/>
  <c r="K277"/>
  <c r="K285" s="1"/>
  <c r="CH582"/>
  <c r="BX582"/>
  <c r="CA582"/>
  <c r="CD582"/>
  <c r="CG582"/>
  <c r="K253"/>
  <c r="K261" s="1"/>
  <c r="CH580"/>
  <c r="BX580"/>
  <c r="CA580"/>
  <c r="CD580"/>
  <c r="CG580"/>
  <c r="K237"/>
  <c r="K245" s="1"/>
  <c r="CH579"/>
  <c r="BX579"/>
  <c r="CA579"/>
  <c r="CD579"/>
  <c r="CG579"/>
  <c r="K205"/>
  <c r="K213" s="1"/>
  <c r="CH577"/>
  <c r="BX577"/>
  <c r="CA577"/>
  <c r="CD577"/>
  <c r="CG577"/>
  <c r="K189"/>
  <c r="K197" s="1"/>
  <c r="CH576"/>
  <c r="BX576"/>
  <c r="CA576"/>
  <c r="CD576"/>
  <c r="CG576"/>
  <c r="K173"/>
  <c r="K181" s="1"/>
  <c r="CH575"/>
  <c r="BX575"/>
  <c r="CA575"/>
  <c r="CD575"/>
  <c r="CG575"/>
  <c r="K157"/>
  <c r="K165" s="1"/>
  <c r="K141"/>
  <c r="K149" s="1"/>
  <c r="CH554"/>
  <c r="BX554"/>
  <c r="CA554"/>
  <c r="CD554"/>
  <c r="CG554"/>
  <c r="CH555"/>
  <c r="BX555"/>
  <c r="CA555"/>
  <c r="CD555"/>
  <c r="CG555"/>
  <c r="K125"/>
  <c r="K133" s="1"/>
  <c r="K109"/>
  <c r="K117" s="1"/>
  <c r="K93"/>
  <c r="K101" s="1"/>
  <c r="CH553"/>
  <c r="BX553"/>
  <c r="CA553"/>
  <c r="CD553"/>
  <c r="CG553"/>
  <c r="K69"/>
  <c r="K77" s="1"/>
  <c r="CH551"/>
  <c r="BX551"/>
  <c r="CA551"/>
  <c r="CD551"/>
  <c r="CG551"/>
  <c r="K53"/>
  <c r="K61" s="1"/>
  <c r="CH550"/>
  <c r="BX550"/>
  <c r="CA550"/>
  <c r="CD550"/>
  <c r="CG550"/>
  <c r="K37"/>
  <c r="K45" s="1"/>
  <c r="CH549"/>
  <c r="BX549"/>
  <c r="CA549"/>
  <c r="CD549"/>
  <c r="CG549"/>
  <c r="K21"/>
  <c r="K29" s="1"/>
  <c r="CH548"/>
  <c r="BX548"/>
  <c r="CA548"/>
  <c r="CD548"/>
  <c r="CG548"/>
  <c r="BD603"/>
  <c r="BD604" s="1"/>
  <c r="BD605" s="1"/>
  <c r="BD606" s="1"/>
  <c r="BD607" s="1"/>
  <c r="BD608" s="1"/>
  <c r="BD609" s="1"/>
  <c r="BD610" s="1"/>
  <c r="BD611" s="1"/>
  <c r="BD612" s="1"/>
  <c r="BD613" s="1"/>
  <c r="BD614" s="1"/>
  <c r="BD615" s="1"/>
  <c r="BD616" s="1"/>
  <c r="BD617" s="1"/>
  <c r="BD618" s="1"/>
  <c r="BD619" s="1"/>
  <c r="BD620" s="1"/>
  <c r="BD621" s="1"/>
  <c r="BD622" s="1"/>
  <c r="BD623" s="1"/>
  <c r="BD624" s="1"/>
  <c r="BD625" s="1"/>
  <c r="BD626" s="1"/>
  <c r="BJ603"/>
  <c r="BJ604" s="1"/>
  <c r="BJ605" s="1"/>
  <c r="BJ606" s="1"/>
  <c r="BJ607" s="1"/>
  <c r="BJ608" s="1"/>
  <c r="BJ609" s="1"/>
  <c r="BJ610" s="1"/>
  <c r="BJ611" s="1"/>
  <c r="BJ612" s="1"/>
  <c r="BJ613" s="1"/>
  <c r="BJ614" s="1"/>
  <c r="BJ615" s="1"/>
  <c r="BJ616" s="1"/>
  <c r="BJ617" s="1"/>
  <c r="BJ618" s="1"/>
  <c r="BJ619" s="1"/>
  <c r="BJ620" s="1"/>
  <c r="BJ621" s="1"/>
  <c r="BJ622" s="1"/>
  <c r="BJ623" s="1"/>
  <c r="BJ624" s="1"/>
  <c r="BJ625" s="1"/>
  <c r="BJ626" s="1"/>
  <c r="BK603"/>
  <c r="BK604" s="1"/>
  <c r="BK605" s="1"/>
  <c r="BK606" s="1"/>
  <c r="BK607" s="1"/>
  <c r="BK608" s="1"/>
  <c r="BK609" s="1"/>
  <c r="BK610" s="1"/>
  <c r="BK611" s="1"/>
  <c r="BK612" s="1"/>
  <c r="BK613" s="1"/>
  <c r="BK614" s="1"/>
  <c r="BK615" s="1"/>
  <c r="BK616" s="1"/>
  <c r="BK617" s="1"/>
  <c r="BK618" s="1"/>
  <c r="BK619" s="1"/>
  <c r="BK620" s="1"/>
  <c r="BK621" s="1"/>
  <c r="BK622" s="1"/>
  <c r="BK623" s="1"/>
  <c r="BK624" s="1"/>
  <c r="BK625" s="1"/>
  <c r="BK626" s="1"/>
  <c r="BM603"/>
  <c r="BM604" s="1"/>
  <c r="BM605" s="1"/>
  <c r="BM606" s="1"/>
  <c r="BM607" s="1"/>
  <c r="BM608" s="1"/>
  <c r="BM609" s="1"/>
  <c r="BM610" s="1"/>
  <c r="BM611" s="1"/>
  <c r="BM612" s="1"/>
  <c r="BM613" s="1"/>
  <c r="BM614" s="1"/>
  <c r="BM615" s="1"/>
  <c r="BM616" s="1"/>
  <c r="BM617" s="1"/>
  <c r="BM618" s="1"/>
  <c r="BM619" s="1"/>
  <c r="BM620" s="1"/>
  <c r="BM621" s="1"/>
  <c r="BM622" s="1"/>
  <c r="BM623" s="1"/>
  <c r="BM624" s="1"/>
  <c r="BM625" s="1"/>
  <c r="BM626" s="1"/>
  <c r="BD575"/>
  <c r="BD576" s="1"/>
  <c r="BD577" s="1"/>
  <c r="BD578" s="1"/>
  <c r="BD579" s="1"/>
  <c r="BD580" s="1"/>
  <c r="BD581" s="1"/>
  <c r="BD582" s="1"/>
  <c r="BD583" s="1"/>
  <c r="BD584" s="1"/>
  <c r="BD585" s="1"/>
  <c r="BD586" s="1"/>
  <c r="BD587" s="1"/>
  <c r="BD588" s="1"/>
  <c r="BD589" s="1"/>
  <c r="BD590" s="1"/>
  <c r="BD591" s="1"/>
  <c r="BD592" s="1"/>
  <c r="BD593" s="1"/>
  <c r="BD594" s="1"/>
  <c r="BD595" s="1"/>
  <c r="BJ575"/>
  <c r="BJ576" s="1"/>
  <c r="BJ577" s="1"/>
  <c r="BJ578" s="1"/>
  <c r="BJ579" s="1"/>
  <c r="BJ580" s="1"/>
  <c r="BJ581" s="1"/>
  <c r="BJ582" s="1"/>
  <c r="BJ583" s="1"/>
  <c r="BJ584" s="1"/>
  <c r="BJ585" s="1"/>
  <c r="BJ586" s="1"/>
  <c r="BJ587" s="1"/>
  <c r="BJ588" s="1"/>
  <c r="BJ589" s="1"/>
  <c r="BJ590" s="1"/>
  <c r="BJ591" s="1"/>
  <c r="BJ592" s="1"/>
  <c r="BJ593" s="1"/>
  <c r="BJ594" s="1"/>
  <c r="BJ595" s="1"/>
  <c r="BL575"/>
  <c r="BL576" s="1"/>
  <c r="BL577" s="1"/>
  <c r="BL578" s="1"/>
  <c r="BL579" s="1"/>
  <c r="BL580" s="1"/>
  <c r="BL581" s="1"/>
  <c r="BL582" s="1"/>
  <c r="BL583" s="1"/>
  <c r="BL584" s="1"/>
  <c r="BL585" s="1"/>
  <c r="BL586" s="1"/>
  <c r="BL587" s="1"/>
  <c r="BL588" s="1"/>
  <c r="BL589" s="1"/>
  <c r="BL590" s="1"/>
  <c r="BL591" s="1"/>
  <c r="BL592" s="1"/>
  <c r="BL593" s="1"/>
  <c r="BL594" s="1"/>
  <c r="BL595" s="1"/>
  <c r="BM575"/>
  <c r="BM576" s="1"/>
  <c r="BM577" s="1"/>
  <c r="BM578" s="1"/>
  <c r="BM579" s="1"/>
  <c r="BM580" s="1"/>
  <c r="BM581" s="1"/>
  <c r="BM582" s="1"/>
  <c r="BM583" s="1"/>
  <c r="BM584" s="1"/>
  <c r="BM585" s="1"/>
  <c r="BM586" s="1"/>
  <c r="BM587" s="1"/>
  <c r="BM588" s="1"/>
  <c r="BM589" s="1"/>
  <c r="BM590" s="1"/>
  <c r="BM591" s="1"/>
  <c r="BM592" s="1"/>
  <c r="BM593" s="1"/>
  <c r="BM594" s="1"/>
  <c r="BM595" s="1"/>
  <c r="BD547"/>
  <c r="BD548" s="1"/>
  <c r="BD549" s="1"/>
  <c r="BD550" s="1"/>
  <c r="BD551" s="1"/>
  <c r="BD552" s="1"/>
  <c r="BD553" s="1"/>
  <c r="BD554" s="1"/>
  <c r="BD555" s="1"/>
  <c r="BD556" s="1"/>
  <c r="BD557" s="1"/>
  <c r="BD558" s="1"/>
  <c r="BD559" s="1"/>
  <c r="BD560" s="1"/>
  <c r="BD561" s="1"/>
  <c r="BD562" s="1"/>
  <c r="BD563" s="1"/>
  <c r="BD564" s="1"/>
  <c r="BG547"/>
  <c r="BG548" s="1"/>
  <c r="BG549" s="1"/>
  <c r="BG550" s="1"/>
  <c r="BG551" s="1"/>
  <c r="BG552" s="1"/>
  <c r="BG553" s="1"/>
  <c r="BG554" s="1"/>
  <c r="BG555" s="1"/>
  <c r="BG556" s="1"/>
  <c r="BG557" s="1"/>
  <c r="BG558" s="1"/>
  <c r="BG559" s="1"/>
  <c r="BG560" s="1"/>
  <c r="BG561" s="1"/>
  <c r="BG562" s="1"/>
  <c r="BG563" s="1"/>
  <c r="BG564" s="1"/>
  <c r="BK547"/>
  <c r="BK548" s="1"/>
  <c r="BK549" s="1"/>
  <c r="BK550" s="1"/>
  <c r="BK551" s="1"/>
  <c r="BK552" s="1"/>
  <c r="BK553" s="1"/>
  <c r="BK554" s="1"/>
  <c r="BK555" s="1"/>
  <c r="BK556" s="1"/>
  <c r="BK557" s="1"/>
  <c r="BK558" s="1"/>
  <c r="BK559" s="1"/>
  <c r="BK560" s="1"/>
  <c r="BK561" s="1"/>
  <c r="BK562" s="1"/>
  <c r="BK563" s="1"/>
  <c r="BK564" s="1"/>
  <c r="BL547"/>
  <c r="BL548" s="1"/>
  <c r="BL549" s="1"/>
  <c r="BL550" s="1"/>
  <c r="BL551" s="1"/>
  <c r="BL552" s="1"/>
  <c r="BL553" s="1"/>
  <c r="BL554" s="1"/>
  <c r="BL555" s="1"/>
  <c r="BL556" s="1"/>
  <c r="BL557" s="1"/>
  <c r="BL558" s="1"/>
  <c r="BL559" s="1"/>
  <c r="BL560" s="1"/>
  <c r="BL561" s="1"/>
  <c r="BL562" s="1"/>
  <c r="BL563" s="1"/>
  <c r="BL564" s="1"/>
  <c r="BM547"/>
  <c r="BM548" s="1"/>
  <c r="BM549" s="1"/>
  <c r="BM550" s="1"/>
  <c r="BM551" s="1"/>
  <c r="BM552" s="1"/>
  <c r="BM553" s="1"/>
  <c r="BM554" s="1"/>
  <c r="BM555" s="1"/>
  <c r="BM556" s="1"/>
  <c r="BM557" s="1"/>
  <c r="BM558" s="1"/>
  <c r="BM559" s="1"/>
  <c r="BM560" s="1"/>
  <c r="BM561" s="1"/>
  <c r="BM562" s="1"/>
  <c r="BM563" s="1"/>
  <c r="BM564" s="1"/>
  <c r="K5"/>
  <c r="K13" s="1"/>
  <c r="CA547"/>
  <c r="CD547"/>
  <c r="CG547"/>
  <c r="E1"/>
  <c r="K525" i="21"/>
  <c r="K533" s="1"/>
  <c r="K485"/>
  <c r="K461"/>
  <c r="K469" s="1"/>
  <c r="CH610"/>
  <c r="BX610"/>
  <c r="CA610"/>
  <c r="CD610"/>
  <c r="CG610"/>
  <c r="K437"/>
  <c r="K445" s="1"/>
  <c r="K421"/>
  <c r="K429" s="1"/>
  <c r="K405"/>
  <c r="K413" s="1"/>
  <c r="K389"/>
  <c r="K397" s="1"/>
  <c r="K373"/>
  <c r="K381" s="1"/>
  <c r="K357"/>
  <c r="K365" s="1"/>
  <c r="K341"/>
  <c r="K349" s="1"/>
  <c r="CH583"/>
  <c r="BX583"/>
  <c r="CA583"/>
  <c r="CD583"/>
  <c r="CG583"/>
  <c r="K325"/>
  <c r="K333" s="1"/>
  <c r="CH584"/>
  <c r="BX584"/>
  <c r="CA584"/>
  <c r="CD584"/>
  <c r="CG584"/>
  <c r="K309"/>
  <c r="K317" s="1"/>
  <c r="K293"/>
  <c r="K301" s="1"/>
  <c r="K277"/>
  <c r="K285" s="1"/>
  <c r="K253"/>
  <c r="K261" s="1"/>
  <c r="K237"/>
  <c r="K245" s="1"/>
  <c r="CH579"/>
  <c r="BX579"/>
  <c r="CA579"/>
  <c r="CD579"/>
  <c r="CG579"/>
  <c r="K221"/>
  <c r="K229" s="1"/>
  <c r="CH578"/>
  <c r="BX578"/>
  <c r="CA578"/>
  <c r="CD578"/>
  <c r="CG578"/>
  <c r="K205"/>
  <c r="K213" s="1"/>
  <c r="K189"/>
  <c r="K197" s="1"/>
  <c r="K173"/>
  <c r="K181" s="1"/>
  <c r="CH575"/>
  <c r="BX575"/>
  <c r="CA575"/>
  <c r="CD575"/>
  <c r="CG575"/>
  <c r="K157"/>
  <c r="K165" s="1"/>
  <c r="CH554"/>
  <c r="BX554"/>
  <c r="CA554"/>
  <c r="CD554"/>
  <c r="CG554"/>
  <c r="K141"/>
  <c r="K149" s="1"/>
  <c r="K125"/>
  <c r="K133" s="1"/>
  <c r="CH556"/>
  <c r="BX556"/>
  <c r="CA556"/>
  <c r="CD556"/>
  <c r="CG556"/>
  <c r="K109"/>
  <c r="K117" s="1"/>
  <c r="CH552"/>
  <c r="BX552"/>
  <c r="CA552"/>
  <c r="CD552"/>
  <c r="CG552"/>
  <c r="K93"/>
  <c r="K101" s="1"/>
  <c r="CH553"/>
  <c r="BX553"/>
  <c r="CA553"/>
  <c r="CD553"/>
  <c r="CG553"/>
  <c r="K69"/>
  <c r="K77" s="1"/>
  <c r="K53"/>
  <c r="K61" s="1"/>
  <c r="K37"/>
  <c r="K45" s="1"/>
  <c r="CH549"/>
  <c r="BX549"/>
  <c r="CA549"/>
  <c r="CD549"/>
  <c r="CG549"/>
  <c r="BD603"/>
  <c r="BD604" s="1"/>
  <c r="BD605" s="1"/>
  <c r="BD606" s="1"/>
  <c r="BD607" s="1"/>
  <c r="BD608" s="1"/>
  <c r="BD609" s="1"/>
  <c r="BD610" s="1"/>
  <c r="BD611" s="1"/>
  <c r="BD612" s="1"/>
  <c r="BD613" s="1"/>
  <c r="BD614" s="1"/>
  <c r="BD615" s="1"/>
  <c r="BD616" s="1"/>
  <c r="BD617" s="1"/>
  <c r="BD618" s="1"/>
  <c r="BD619" s="1"/>
  <c r="BD620" s="1"/>
  <c r="BD621" s="1"/>
  <c r="BD622" s="1"/>
  <c r="BI603"/>
  <c r="BI604" s="1"/>
  <c r="BI605" s="1"/>
  <c r="BI606" s="1"/>
  <c r="BI607" s="1"/>
  <c r="BI608" s="1"/>
  <c r="BI609" s="1"/>
  <c r="BI610" s="1"/>
  <c r="BI611" s="1"/>
  <c r="BI612" s="1"/>
  <c r="BI613" s="1"/>
  <c r="BI614" s="1"/>
  <c r="BI615" s="1"/>
  <c r="BI616" s="1"/>
  <c r="BI617" s="1"/>
  <c r="BI618" s="1"/>
  <c r="BI619" s="1"/>
  <c r="BI620" s="1"/>
  <c r="BI621" s="1"/>
  <c r="BI622" s="1"/>
  <c r="BK603"/>
  <c r="BK604" s="1"/>
  <c r="BK605" s="1"/>
  <c r="BK606" s="1"/>
  <c r="BK607" s="1"/>
  <c r="BK608" s="1"/>
  <c r="BK609" s="1"/>
  <c r="BK610" s="1"/>
  <c r="BK611" s="1"/>
  <c r="BK612" s="1"/>
  <c r="BK613" s="1"/>
  <c r="BK614" s="1"/>
  <c r="BK615" s="1"/>
  <c r="BK616" s="1"/>
  <c r="BK617" s="1"/>
  <c r="BK618" s="1"/>
  <c r="BK619" s="1"/>
  <c r="BK620" s="1"/>
  <c r="BK621" s="1"/>
  <c r="BK622" s="1"/>
  <c r="BL603"/>
  <c r="BL604" s="1"/>
  <c r="BL605" s="1"/>
  <c r="BL606" s="1"/>
  <c r="BL607" s="1"/>
  <c r="BL608" s="1"/>
  <c r="BL609" s="1"/>
  <c r="BL610" s="1"/>
  <c r="BL611" s="1"/>
  <c r="BL612" s="1"/>
  <c r="BL613" s="1"/>
  <c r="BL614" s="1"/>
  <c r="BL615" s="1"/>
  <c r="BL616" s="1"/>
  <c r="BL617" s="1"/>
  <c r="BL618" s="1"/>
  <c r="BL619" s="1"/>
  <c r="BL620" s="1"/>
  <c r="BL621" s="1"/>
  <c r="BL622" s="1"/>
  <c r="BD575"/>
  <c r="BD576" s="1"/>
  <c r="BD577" s="1"/>
  <c r="BD578" s="1"/>
  <c r="BD579" s="1"/>
  <c r="BD580" s="1"/>
  <c r="BD581" s="1"/>
  <c r="BD582" s="1"/>
  <c r="BD583" s="1"/>
  <c r="BD584" s="1"/>
  <c r="BD585" s="1"/>
  <c r="BD586" s="1"/>
  <c r="BD587" s="1"/>
  <c r="BD588" s="1"/>
  <c r="BD589" s="1"/>
  <c r="BD590" s="1"/>
  <c r="BD591" s="1"/>
  <c r="BD592" s="1"/>
  <c r="BD593" s="1"/>
  <c r="BD594" s="1"/>
  <c r="BI575"/>
  <c r="BI576" s="1"/>
  <c r="BI577" s="1"/>
  <c r="BI578" s="1"/>
  <c r="BI579" s="1"/>
  <c r="BI580" s="1"/>
  <c r="BI581" s="1"/>
  <c r="BI582" s="1"/>
  <c r="BI583" s="1"/>
  <c r="BI584" s="1"/>
  <c r="BI585" s="1"/>
  <c r="BI586" s="1"/>
  <c r="BI587" s="1"/>
  <c r="BI588" s="1"/>
  <c r="BI589" s="1"/>
  <c r="BI590" s="1"/>
  <c r="BI591" s="1"/>
  <c r="BI592" s="1"/>
  <c r="BI593" s="1"/>
  <c r="BI594" s="1"/>
  <c r="BK575"/>
  <c r="BK576" s="1"/>
  <c r="BK577" s="1"/>
  <c r="BK578" s="1"/>
  <c r="BK579" s="1"/>
  <c r="BK580" s="1"/>
  <c r="BK581" s="1"/>
  <c r="BK582" s="1"/>
  <c r="BK583" s="1"/>
  <c r="BK584" s="1"/>
  <c r="BK585" s="1"/>
  <c r="BK586" s="1"/>
  <c r="BK587" s="1"/>
  <c r="BK588" s="1"/>
  <c r="BK589" s="1"/>
  <c r="BK590" s="1"/>
  <c r="BK591" s="1"/>
  <c r="BK592" s="1"/>
  <c r="BK593" s="1"/>
  <c r="BK594" s="1"/>
  <c r="BM575"/>
  <c r="BM576" s="1"/>
  <c r="BM577" s="1"/>
  <c r="BM578" s="1"/>
  <c r="BM579" s="1"/>
  <c r="BM580" s="1"/>
  <c r="BM581" s="1"/>
  <c r="BM582" s="1"/>
  <c r="BM583" s="1"/>
  <c r="BM584" s="1"/>
  <c r="BM585" s="1"/>
  <c r="BM586" s="1"/>
  <c r="BM587" s="1"/>
  <c r="BM588" s="1"/>
  <c r="BM589" s="1"/>
  <c r="BM590" s="1"/>
  <c r="BM591" s="1"/>
  <c r="BM592" s="1"/>
  <c r="BM593" s="1"/>
  <c r="BM594" s="1"/>
  <c r="BD547"/>
  <c r="BD548" s="1"/>
  <c r="BD549" s="1"/>
  <c r="BD550" s="1"/>
  <c r="BD551" s="1"/>
  <c r="BD552" s="1"/>
  <c r="BD553" s="1"/>
  <c r="BD554" s="1"/>
  <c r="BD555" s="1"/>
  <c r="BD556" s="1"/>
  <c r="BD557" s="1"/>
  <c r="BD558" s="1"/>
  <c r="BD559" s="1"/>
  <c r="BD560" s="1"/>
  <c r="BD561" s="1"/>
  <c r="BD562" s="1"/>
  <c r="BD563" s="1"/>
  <c r="BG547"/>
  <c r="BG548" s="1"/>
  <c r="BG549" s="1"/>
  <c r="BG550" s="1"/>
  <c r="BG551" s="1"/>
  <c r="BG552" s="1"/>
  <c r="BG553" s="1"/>
  <c r="BG554" s="1"/>
  <c r="BG555" s="1"/>
  <c r="BG556" s="1"/>
  <c r="BG557" s="1"/>
  <c r="BG558" s="1"/>
  <c r="BG559" s="1"/>
  <c r="BG560" s="1"/>
  <c r="BG561" s="1"/>
  <c r="BG562" s="1"/>
  <c r="BG563" s="1"/>
  <c r="BJ547"/>
  <c r="BJ548" s="1"/>
  <c r="BJ549" s="1"/>
  <c r="BJ550" s="1"/>
  <c r="BJ551" s="1"/>
  <c r="BJ552" s="1"/>
  <c r="BJ553" s="1"/>
  <c r="BJ554" s="1"/>
  <c r="BJ555" s="1"/>
  <c r="BJ556" s="1"/>
  <c r="BJ557" s="1"/>
  <c r="BJ558" s="1"/>
  <c r="BJ559" s="1"/>
  <c r="BJ560" s="1"/>
  <c r="BJ561" s="1"/>
  <c r="BJ562" s="1"/>
  <c r="BJ563" s="1"/>
  <c r="BL547"/>
  <c r="BL548" s="1"/>
  <c r="BL549" s="1"/>
  <c r="BL550" s="1"/>
  <c r="BL551" s="1"/>
  <c r="BL552" s="1"/>
  <c r="BL553" s="1"/>
  <c r="BL554" s="1"/>
  <c r="BL555" s="1"/>
  <c r="BL556" s="1"/>
  <c r="BL557" s="1"/>
  <c r="BL558" s="1"/>
  <c r="BL559" s="1"/>
  <c r="BL560" s="1"/>
  <c r="BL561" s="1"/>
  <c r="BL562" s="1"/>
  <c r="BL563" s="1"/>
  <c r="BM547"/>
  <c r="BM548" s="1"/>
  <c r="BM549" s="1"/>
  <c r="BM550" s="1"/>
  <c r="BM551" s="1"/>
  <c r="BM552" s="1"/>
  <c r="BM553" s="1"/>
  <c r="BM554" s="1"/>
  <c r="BM555" s="1"/>
  <c r="BM556" s="1"/>
  <c r="BM557" s="1"/>
  <c r="BM558" s="1"/>
  <c r="BM559" s="1"/>
  <c r="BM560" s="1"/>
  <c r="BM561" s="1"/>
  <c r="BM562" s="1"/>
  <c r="BM563" s="1"/>
  <c r="K21"/>
  <c r="K29" s="1"/>
  <c r="E1"/>
  <c r="K5"/>
  <c r="K13" s="1"/>
  <c r="CH547"/>
  <c r="BX547"/>
  <c r="CA547"/>
  <c r="CD547"/>
  <c r="CG547"/>
  <c r="A41" i="56"/>
  <c r="K453" i="64"/>
  <c r="K269"/>
  <c r="K85"/>
  <c r="K453" i="21"/>
  <c r="K269"/>
  <c r="K85"/>
  <c r="B4" i="55"/>
  <c r="C29" i="77" s="1"/>
  <c r="B3" i="55"/>
  <c r="B35" i="68" s="1"/>
  <c r="B2" i="55"/>
  <c r="E3" i="64" s="1"/>
  <c r="CH613"/>
  <c r="BX613"/>
  <c r="CA613"/>
  <c r="CD613"/>
  <c r="CG613"/>
  <c r="CH609"/>
  <c r="BX609"/>
  <c r="CA609"/>
  <c r="CD609"/>
  <c r="CG609"/>
  <c r="CH556"/>
  <c r="BX556"/>
  <c r="CA556"/>
  <c r="CD556"/>
  <c r="CG556"/>
  <c r="Y613"/>
  <c r="Y585"/>
  <c r="Y557"/>
  <c r="CH613" i="21"/>
  <c r="BX613"/>
  <c r="CA613"/>
  <c r="CD613"/>
  <c r="CG613"/>
  <c r="CH606"/>
  <c r="BX606"/>
  <c r="CA606"/>
  <c r="CD606"/>
  <c r="CG606"/>
  <c r="CH604"/>
  <c r="BX604"/>
  <c r="CA604"/>
  <c r="CD604"/>
  <c r="CG604"/>
  <c r="BC609"/>
  <c r="Y613"/>
  <c r="CH550"/>
  <c r="BX550"/>
  <c r="CA550"/>
  <c r="CD550"/>
  <c r="CG550"/>
  <c r="B2" i="52"/>
  <c r="A1" i="63"/>
  <c r="BU556" i="64"/>
  <c r="BU555"/>
  <c r="BU554"/>
  <c r="BU553"/>
  <c r="BU552"/>
  <c r="BU551"/>
  <c r="BU550"/>
  <c r="BU549"/>
  <c r="BU548"/>
  <c r="BU547"/>
  <c r="BU585"/>
  <c r="BU584"/>
  <c r="BU583"/>
  <c r="BU582"/>
  <c r="BU581"/>
  <c r="BU580"/>
  <c r="BU579"/>
  <c r="BU578"/>
  <c r="BU577"/>
  <c r="BU576"/>
  <c r="BU575"/>
  <c r="BU613"/>
  <c r="BU612"/>
  <c r="BU611"/>
  <c r="BU610"/>
  <c r="BU609"/>
  <c r="BU608"/>
  <c r="BU607"/>
  <c r="BU606"/>
  <c r="BU605"/>
  <c r="BU604"/>
  <c r="BU603"/>
  <c r="BS602"/>
  <c r="BR602"/>
  <c r="BQ602"/>
  <c r="BP602"/>
  <c r="BO602"/>
  <c r="BN602"/>
  <c r="BM602"/>
  <c r="BL602"/>
  <c r="BK602"/>
  <c r="BJ602"/>
  <c r="BI602"/>
  <c r="BH602"/>
  <c r="BG602"/>
  <c r="BF602"/>
  <c r="BE602"/>
  <c r="BD602"/>
  <c r="BS574"/>
  <c r="BR574"/>
  <c r="BQ574"/>
  <c r="BP574"/>
  <c r="BO574"/>
  <c r="BN574"/>
  <c r="BM574"/>
  <c r="BL574"/>
  <c r="BK574"/>
  <c r="BJ574"/>
  <c r="BI574"/>
  <c r="BH574"/>
  <c r="BG574"/>
  <c r="BF574"/>
  <c r="BE574"/>
  <c r="BD574"/>
  <c r="BS546"/>
  <c r="BR546"/>
  <c r="BQ546"/>
  <c r="BP546"/>
  <c r="BO546"/>
  <c r="BN546"/>
  <c r="BM546"/>
  <c r="BL546"/>
  <c r="BK546"/>
  <c r="BJ546"/>
  <c r="BI546"/>
  <c r="BH546"/>
  <c r="BG546"/>
  <c r="BF546"/>
  <c r="BE546"/>
  <c r="BD546"/>
  <c r="BS602" i="21"/>
  <c r="BR602"/>
  <c r="BQ602"/>
  <c r="BP602"/>
  <c r="BO602"/>
  <c r="BN602"/>
  <c r="BM602"/>
  <c r="BL602"/>
  <c r="BK602"/>
  <c r="BJ602"/>
  <c r="BI602"/>
  <c r="BH602"/>
  <c r="BG602"/>
  <c r="BF602"/>
  <c r="BE602"/>
  <c r="BD602"/>
  <c r="BS574"/>
  <c r="BR574"/>
  <c r="BQ574"/>
  <c r="BP574"/>
  <c r="BO574"/>
  <c r="BN574"/>
  <c r="BM574"/>
  <c r="BL574"/>
  <c r="BK574"/>
  <c r="BJ574"/>
  <c r="BI574"/>
  <c r="BH574"/>
  <c r="BG574"/>
  <c r="BF574"/>
  <c r="BE574"/>
  <c r="BD574"/>
  <c r="BS546"/>
  <c r="BR546"/>
  <c r="BQ546"/>
  <c r="BP546"/>
  <c r="BO546"/>
  <c r="BN546"/>
  <c r="BM546"/>
  <c r="BL546"/>
  <c r="BK546"/>
  <c r="BJ546"/>
  <c r="BI546"/>
  <c r="BH546"/>
  <c r="BG546"/>
  <c r="BF546"/>
  <c r="BE546"/>
  <c r="BD546"/>
  <c r="CH609"/>
  <c r="BX609"/>
  <c r="CA609"/>
  <c r="CD609"/>
  <c r="CG609"/>
  <c r="CH607"/>
  <c r="BX607"/>
  <c r="CA607"/>
  <c r="CD607"/>
  <c r="CG607"/>
  <c r="I780" i="75"/>
  <c r="I752"/>
  <c r="I383" i="73"/>
  <c r="I235"/>
  <c r="I497"/>
  <c r="J539" i="64"/>
  <c r="H468" i="75" s="1"/>
  <c r="J538" i="64"/>
  <c r="J537"/>
  <c r="H467" i="75" s="1"/>
  <c r="J536" i="64"/>
  <c r="H466" i="75" s="1"/>
  <c r="J531" i="64"/>
  <c r="H461" i="75" s="1"/>
  <c r="J523" i="64"/>
  <c r="H454" i="75" s="1"/>
  <c r="J522" i="64"/>
  <c r="J521"/>
  <c r="H453" i="75" s="1"/>
  <c r="J520" i="64"/>
  <c r="H452" i="75" s="1"/>
  <c r="J519" i="64"/>
  <c r="H451" i="75" s="1"/>
  <c r="J515" i="64"/>
  <c r="H447" i="75" s="1"/>
  <c r="J514" i="64"/>
  <c r="J513"/>
  <c r="H446" i="75" s="1"/>
  <c r="J507" i="64"/>
  <c r="H440" i="75" s="1"/>
  <c r="J506" i="64"/>
  <c r="J505"/>
  <c r="H439" i="75" s="1"/>
  <c r="J499" i="64"/>
  <c r="H433" i="75" s="1"/>
  <c r="J491" i="64"/>
  <c r="H426" i="75" s="1"/>
  <c r="J490" i="64"/>
  <c r="J489"/>
  <c r="H425" i="75" s="1"/>
  <c r="J483" i="64"/>
  <c r="H419" i="75" s="1"/>
  <c r="J482" i="64"/>
  <c r="J475"/>
  <c r="H412" i="75" s="1"/>
  <c r="J474" i="64"/>
  <c r="J467"/>
  <c r="H405" i="75" s="1"/>
  <c r="J459" i="64"/>
  <c r="H398" i="75" s="1"/>
  <c r="J458" i="64"/>
  <c r="J457"/>
  <c r="H397" i="75" s="1"/>
  <c r="J451" i="64"/>
  <c r="H391" i="75" s="1"/>
  <c r="J450" i="64"/>
  <c r="J449"/>
  <c r="H390" i="75" s="1"/>
  <c r="J448" i="64"/>
  <c r="H389" i="75" s="1"/>
  <c r="J447" i="64"/>
  <c r="H388" i="75" s="1"/>
  <c r="J443" i="64"/>
  <c r="H384" i="75" s="1"/>
  <c r="J442" i="64"/>
  <c r="J441"/>
  <c r="H383" i="75" s="1"/>
  <c r="J440" i="64"/>
  <c r="H382" i="75" s="1"/>
  <c r="J435" i="64"/>
  <c r="H377" i="75" s="1"/>
  <c r="J434" i="64"/>
  <c r="J427"/>
  <c r="H370" i="75" s="1"/>
  <c r="J426" i="64"/>
  <c r="J419"/>
  <c r="H363" i="75" s="1"/>
  <c r="J418" i="64"/>
  <c r="J417"/>
  <c r="H362" i="75" s="1"/>
  <c r="J416" i="64"/>
  <c r="H361" i="75" s="1"/>
  <c r="J415" i="64"/>
  <c r="H360" i="75" s="1"/>
  <c r="J411" i="64"/>
  <c r="H356" i="75" s="1"/>
  <c r="J410" i="64"/>
  <c r="J403"/>
  <c r="H349" i="75" s="1"/>
  <c r="J402" i="64"/>
  <c r="J401"/>
  <c r="H348" i="75" s="1"/>
  <c r="J400" i="64"/>
  <c r="H347" i="75" s="1"/>
  <c r="J395" i="64"/>
  <c r="H342" i="75" s="1"/>
  <c r="J394" i="64"/>
  <c r="J393"/>
  <c r="H341" i="75" s="1"/>
  <c r="J387" i="64"/>
  <c r="H335" i="75" s="1"/>
  <c r="J386" i="64"/>
  <c r="J385"/>
  <c r="H334" i="75" s="1"/>
  <c r="J379" i="64"/>
  <c r="H328" i="75" s="1"/>
  <c r="J371" i="64"/>
  <c r="H321" i="75" s="1"/>
  <c r="J370" i="64"/>
  <c r="J369"/>
  <c r="H320" i="75" s="1"/>
  <c r="J362" i="64"/>
  <c r="J363"/>
  <c r="H314" i="75" s="1"/>
  <c r="J355" i="64"/>
  <c r="H307" i="75" s="1"/>
  <c r="J354" i="64"/>
  <c r="J339"/>
  <c r="H293" i="75" s="1"/>
  <c r="J323" i="64"/>
  <c r="H279" i="75" s="1"/>
  <c r="J307" i="64"/>
  <c r="H265" i="75" s="1"/>
  <c r="J306" i="64"/>
  <c r="J291"/>
  <c r="H251" i="75" s="1"/>
  <c r="J267" i="64"/>
  <c r="H230" i="75" s="1"/>
  <c r="J266" i="64"/>
  <c r="J265"/>
  <c r="H229" i="75" s="1"/>
  <c r="J264" i="64"/>
  <c r="H228" i="75" s="1"/>
  <c r="J259" i="64"/>
  <c r="H223" i="75" s="1"/>
  <c r="J251" i="64"/>
  <c r="H216" i="75" s="1"/>
  <c r="J250" i="64"/>
  <c r="J249"/>
  <c r="H215" i="75" s="1"/>
  <c r="J243" i="64"/>
  <c r="H209" i="75" s="1"/>
  <c r="J219" i="64"/>
  <c r="H188" i="75" s="1"/>
  <c r="J171" i="64"/>
  <c r="H146" i="75" s="1"/>
  <c r="J163" i="64"/>
  <c r="H139" i="75" s="1"/>
  <c r="J155" i="64"/>
  <c r="H132" i="75" s="1"/>
  <c r="J147" i="64"/>
  <c r="H125" i="75" s="1"/>
  <c r="J139" i="64"/>
  <c r="H118" i="75" s="1"/>
  <c r="J131" i="64"/>
  <c r="H111" i="75" s="1"/>
  <c r="J123" i="64"/>
  <c r="H104" i="75" s="1"/>
  <c r="J107" i="64"/>
  <c r="H90" i="75" s="1"/>
  <c r="J91" i="64"/>
  <c r="H76" i="75" s="1"/>
  <c r="J83" i="64"/>
  <c r="H69" i="75" s="1"/>
  <c r="J82" i="64"/>
  <c r="J67"/>
  <c r="H55" i="75" s="1"/>
  <c r="J66" i="64"/>
  <c r="J59"/>
  <c r="H48" i="75" s="1"/>
  <c r="J35" i="64"/>
  <c r="H27" i="75" s="1"/>
  <c r="J19" i="64"/>
  <c r="H13" i="75" s="1"/>
  <c r="J457" i="21"/>
  <c r="H453" i="73" s="1"/>
  <c r="J458" i="21"/>
  <c r="H454" i="73" s="1"/>
  <c r="J459" i="21"/>
  <c r="H455" i="73" s="1"/>
  <c r="J275" i="21"/>
  <c r="H271" i="73" s="1"/>
  <c r="J537" i="21"/>
  <c r="H533" i="73" s="1"/>
  <c r="J523" i="21"/>
  <c r="H519" i="73" s="1"/>
  <c r="J521" i="21"/>
  <c r="H517" i="73" s="1"/>
  <c r="J507" i="21"/>
  <c r="H503" i="73" s="1"/>
  <c r="J505" i="21"/>
  <c r="H501" i="73" s="1"/>
  <c r="J491" i="21"/>
  <c r="H487" i="73" s="1"/>
  <c r="J489" i="21"/>
  <c r="H485" i="73" s="1"/>
  <c r="J475" i="21"/>
  <c r="H471" i="73" s="1"/>
  <c r="J451" i="21"/>
  <c r="H447" i="73" s="1"/>
  <c r="J449" i="21"/>
  <c r="H445" i="73" s="1"/>
  <c r="J435" i="21"/>
  <c r="H431" i="73" s="1"/>
  <c r="J433" i="21"/>
  <c r="H429" i="73" s="1"/>
  <c r="J419" i="21"/>
  <c r="H415" i="73" s="1"/>
  <c r="J417" i="21"/>
  <c r="H413" i="73" s="1"/>
  <c r="J403" i="21"/>
  <c r="H399" i="73" s="1"/>
  <c r="J401" i="21"/>
  <c r="H397" i="73" s="1"/>
  <c r="J371" i="21"/>
  <c r="H367" i="73" s="1"/>
  <c r="J369" i="21"/>
  <c r="H365" i="73" s="1"/>
  <c r="J539" i="21"/>
  <c r="H535" i="73" s="1"/>
  <c r="J538" i="21"/>
  <c r="H534" i="73" s="1"/>
  <c r="J522" i="21"/>
  <c r="H518" i="73" s="1"/>
  <c r="J520" i="21"/>
  <c r="H516" i="73" s="1"/>
  <c r="J506" i="21"/>
  <c r="H502" i="73" s="1"/>
  <c r="J504" i="21"/>
  <c r="H500" i="73" s="1"/>
  <c r="J490" i="21"/>
  <c r="H486" i="73" s="1"/>
  <c r="J474" i="21"/>
  <c r="H470" i="73" s="1"/>
  <c r="J450" i="21"/>
  <c r="H446" i="73" s="1"/>
  <c r="J448" i="21"/>
  <c r="H444" i="73" s="1"/>
  <c r="J434" i="21"/>
  <c r="H430" i="73" s="1"/>
  <c r="J432" i="21"/>
  <c r="H428" i="73" s="1"/>
  <c r="J418" i="21"/>
  <c r="H414" i="73" s="1"/>
  <c r="J402" i="21"/>
  <c r="H398" i="73" s="1"/>
  <c r="J370" i="21"/>
  <c r="H366" i="73" s="1"/>
  <c r="J355" i="21"/>
  <c r="H351" i="73" s="1"/>
  <c r="J353" i="21"/>
  <c r="H349" i="73" s="1"/>
  <c r="J339" i="21"/>
  <c r="H335" i="73" s="1"/>
  <c r="J323" i="21"/>
  <c r="H319" i="73" s="1"/>
  <c r="J307" i="21"/>
  <c r="H303" i="73" s="1"/>
  <c r="J305" i="21"/>
  <c r="H301" i="73" s="1"/>
  <c r="J291" i="21"/>
  <c r="H287" i="73" s="1"/>
  <c r="J267" i="21"/>
  <c r="H263" i="73" s="1"/>
  <c r="J265" i="21"/>
  <c r="H261" i="73" s="1"/>
  <c r="J249" i="21"/>
  <c r="H245" i="73" s="1"/>
  <c r="J251" i="21"/>
  <c r="H247" i="73" s="1"/>
  <c r="J233" i="21"/>
  <c r="H229" i="73" s="1"/>
  <c r="J235" i="21"/>
  <c r="H231" i="73" s="1"/>
  <c r="J217" i="21"/>
  <c r="H213" i="73" s="1"/>
  <c r="J219" i="21"/>
  <c r="H215" i="73" s="1"/>
  <c r="J354" i="21"/>
  <c r="H350" i="73" s="1"/>
  <c r="J322" i="21"/>
  <c r="H318" i="73" s="1"/>
  <c r="J306" i="21"/>
  <c r="H302" i="73" s="1"/>
  <c r="J290" i="21"/>
  <c r="H286" i="73" s="1"/>
  <c r="J266" i="21"/>
  <c r="H262" i="73" s="1"/>
  <c r="J248" i="21"/>
  <c r="H244" i="73" s="1"/>
  <c r="J250" i="21"/>
  <c r="H246" i="73" s="1"/>
  <c r="J234" i="21"/>
  <c r="H230" i="73" s="1"/>
  <c r="J218" i="21"/>
  <c r="H214" i="73" s="1"/>
  <c r="J171" i="21"/>
  <c r="H167" i="73" s="1"/>
  <c r="J155" i="21"/>
  <c r="H151" i="73" s="1"/>
  <c r="J139" i="21"/>
  <c r="H135" i="73" s="1"/>
  <c r="J123" i="21"/>
  <c r="H119" i="73" s="1"/>
  <c r="J387" i="21"/>
  <c r="H383" i="73" s="1"/>
  <c r="J386" i="21"/>
  <c r="H382" i="73" s="1"/>
  <c r="J385" i="21"/>
  <c r="H381" i="73" s="1"/>
  <c r="J67" i="21"/>
  <c r="H63" i="73" s="1"/>
  <c r="J170" i="21"/>
  <c r="H166" i="73" s="1"/>
  <c r="J187" i="21"/>
  <c r="H183" i="73" s="1"/>
  <c r="J83" i="21"/>
  <c r="H79" i="73" s="1"/>
  <c r="J82" i="21"/>
  <c r="H78" i="73" s="1"/>
  <c r="J51" i="21"/>
  <c r="H47" i="73" s="1"/>
  <c r="J531" i="21"/>
  <c r="H527" i="73" s="1"/>
  <c r="J514" i="21"/>
  <c r="H510" i="73" s="1"/>
  <c r="J499" i="21"/>
  <c r="H495" i="73" s="1"/>
  <c r="J482" i="21"/>
  <c r="H478" i="73" s="1"/>
  <c r="J467" i="21"/>
  <c r="H463" i="73" s="1"/>
  <c r="J442" i="21"/>
  <c r="H438" i="73" s="1"/>
  <c r="J427" i="21"/>
  <c r="H423" i="73" s="1"/>
  <c r="J410" i="21"/>
  <c r="H406" i="73" s="1"/>
  <c r="J393" i="21"/>
  <c r="H389" i="73" s="1"/>
  <c r="J395" i="21"/>
  <c r="H391" i="73" s="1"/>
  <c r="J362" i="21"/>
  <c r="H358" i="73" s="1"/>
  <c r="J347" i="21"/>
  <c r="H343" i="73" s="1"/>
  <c r="J530" i="21"/>
  <c r="H526" i="73" s="1"/>
  <c r="J513" i="21"/>
  <c r="H509" i="73" s="1"/>
  <c r="J515" i="21"/>
  <c r="H511" i="73" s="1"/>
  <c r="J483" i="21"/>
  <c r="H479" i="73" s="1"/>
  <c r="J443" i="21"/>
  <c r="H439" i="73" s="1"/>
  <c r="J426" i="21"/>
  <c r="H422" i="73" s="1"/>
  <c r="J409" i="21"/>
  <c r="H405" i="73" s="1"/>
  <c r="J411" i="21"/>
  <c r="H407" i="73" s="1"/>
  <c r="J394" i="21"/>
  <c r="H390" i="73" s="1"/>
  <c r="J363" i="21"/>
  <c r="H359" i="73" s="1"/>
  <c r="J331" i="21"/>
  <c r="H327" i="73" s="1"/>
  <c r="J299" i="21"/>
  <c r="H295" i="73" s="1"/>
  <c r="J259" i="21"/>
  <c r="H255" i="73" s="1"/>
  <c r="J227" i="21"/>
  <c r="H223" i="73" s="1"/>
  <c r="J163" i="21"/>
  <c r="H159" i="73" s="1"/>
  <c r="J243" i="21"/>
  <c r="H239" i="73" s="1"/>
  <c r="J226" i="21"/>
  <c r="H222" i="73" s="1"/>
  <c r="J131" i="21"/>
  <c r="H127" i="73" s="1"/>
  <c r="J379" i="21"/>
  <c r="H375" i="73" s="1"/>
  <c r="J378" i="21"/>
  <c r="H374" i="73" s="1"/>
  <c r="I411"/>
  <c r="I482"/>
  <c r="I534"/>
  <c r="I219" i="75"/>
  <c r="I518" i="73"/>
  <c r="BC582" i="21"/>
  <c r="I663" i="75"/>
  <c r="J203" i="64"/>
  <c r="H174" i="75" s="1"/>
  <c r="I662"/>
  <c r="I216" i="73"/>
  <c r="I448"/>
  <c r="I171"/>
  <c r="I228"/>
  <c r="I479"/>
  <c r="I65"/>
  <c r="I256"/>
  <c r="I480"/>
  <c r="I529"/>
  <c r="BB554" i="21"/>
  <c r="I464" i="73"/>
  <c r="I157"/>
  <c r="I292"/>
  <c r="I324"/>
  <c r="BC610" i="21"/>
  <c r="BC602"/>
  <c r="I306" i="73"/>
  <c r="I406"/>
  <c r="J456" i="64"/>
  <c r="H396" i="75" s="1"/>
  <c r="J399" i="64"/>
  <c r="H346" i="75" s="1"/>
  <c r="J503" i="64"/>
  <c r="H437" i="75" s="1"/>
  <c r="J473" i="64"/>
  <c r="H411" i="75" s="1"/>
  <c r="J202" i="64"/>
  <c r="J529"/>
  <c r="H460" i="75" s="1"/>
  <c r="J488" i="64"/>
  <c r="H424" i="75" s="1"/>
  <c r="J331" i="64"/>
  <c r="H286" i="75" s="1"/>
  <c r="J361" i="64"/>
  <c r="H313" i="75" s="1"/>
  <c r="J178" i="64"/>
  <c r="J11"/>
  <c r="H6" i="75" s="1"/>
  <c r="J338" i="64"/>
  <c r="J170"/>
  <c r="J154"/>
  <c r="J263"/>
  <c r="H227" i="75" s="1"/>
  <c r="J530" i="64"/>
  <c r="J504"/>
  <c r="H438" i="75" s="1"/>
  <c r="J179" i="64"/>
  <c r="H153" i="75" s="1"/>
  <c r="J353" i="64"/>
  <c r="H306" i="75" s="1"/>
  <c r="J322" i="64"/>
  <c r="J186"/>
  <c r="J487"/>
  <c r="H423" i="75" s="1"/>
  <c r="J211" i="64"/>
  <c r="H181" i="75" s="1"/>
  <c r="J169" i="64"/>
  <c r="H145" i="75" s="1"/>
  <c r="J195" i="64"/>
  <c r="H167" i="75" s="1"/>
  <c r="J472" i="64"/>
  <c r="H410" i="75" s="1"/>
  <c r="J187" i="64"/>
  <c r="H160" i="75" s="1"/>
  <c r="J74" i="64"/>
  <c r="J75"/>
  <c r="H62" i="75" s="1"/>
  <c r="J466" i="64"/>
  <c r="J378"/>
  <c r="J416" i="21"/>
  <c r="H412" i="73" s="1"/>
  <c r="J425" i="21"/>
  <c r="H421" i="73" s="1"/>
  <c r="J415" i="21"/>
  <c r="H411" i="73" s="1"/>
  <c r="J383" i="21"/>
  <c r="H379" i="73" s="1"/>
  <c r="J232" i="21"/>
  <c r="H228" i="73" s="1"/>
  <c r="J473" i="21"/>
  <c r="H469" i="73" s="1"/>
  <c r="J377" i="21"/>
  <c r="H373" i="73" s="1"/>
  <c r="J242" i="21"/>
  <c r="H238" i="73" s="1"/>
  <c r="J384" i="21"/>
  <c r="H380" i="73" s="1"/>
  <c r="J43" i="21"/>
  <c r="H39" i="73" s="1"/>
  <c r="J441" i="21"/>
  <c r="H437" i="73" s="1"/>
  <c r="J472" i="21"/>
  <c r="H468" i="73" s="1"/>
  <c r="A322"/>
  <c r="BQ576" i="21"/>
  <c r="BC601"/>
  <c r="BC575"/>
  <c r="BB551"/>
  <c r="BB545"/>
  <c r="BB547"/>
  <c r="BC579"/>
  <c r="I283" i="73"/>
  <c r="I209" i="75"/>
  <c r="I731"/>
  <c r="I83"/>
  <c r="I65"/>
  <c r="I106"/>
  <c r="I370"/>
  <c r="I137"/>
  <c r="I153"/>
  <c r="I169"/>
  <c r="I177"/>
  <c r="I396"/>
  <c r="I604"/>
  <c r="I616"/>
  <c r="BC610" i="64"/>
  <c r="I291" i="75"/>
  <c r="I314"/>
  <c r="I411"/>
  <c r="I647"/>
  <c r="BC572" i="64"/>
  <c r="BC553"/>
  <c r="I303" i="75"/>
  <c r="I599"/>
  <c r="I174"/>
  <c r="I50"/>
  <c r="I395"/>
  <c r="I649"/>
  <c r="I72"/>
  <c r="I345"/>
  <c r="I198"/>
  <c r="BC546" i="64"/>
  <c r="BC606"/>
  <c r="I491" i="75"/>
  <c r="BC608" i="64"/>
  <c r="E36" i="52"/>
  <c r="E68"/>
  <c r="E80"/>
  <c r="E72"/>
  <c r="E118"/>
  <c r="E109"/>
  <c r="E27"/>
  <c r="E26"/>
  <c r="E66"/>
  <c r="E70"/>
  <c r="E90"/>
  <c r="E101"/>
  <c r="E116"/>
  <c r="E24"/>
  <c r="E37"/>
  <c r="E41"/>
  <c r="E119"/>
  <c r="E21"/>
  <c r="E61"/>
  <c r="E111"/>
  <c r="E63"/>
  <c r="E100"/>
  <c r="E23"/>
  <c r="A478" i="73"/>
  <c r="I530" i="75"/>
  <c r="I489"/>
  <c r="A159" i="73"/>
  <c r="A479"/>
  <c r="A446" i="75"/>
  <c r="A463" i="73"/>
  <c r="A526"/>
  <c r="A509"/>
  <c r="A327"/>
  <c r="A342"/>
  <c r="A495"/>
  <c r="A510"/>
  <c r="A527"/>
  <c r="A343"/>
  <c r="A127"/>
  <c r="A511"/>
  <c r="A468"/>
  <c r="A347"/>
  <c r="A485"/>
  <c r="A500"/>
  <c r="A486"/>
  <c r="A469"/>
  <c r="A166"/>
  <c r="A348"/>
  <c r="A501"/>
  <c r="A167"/>
  <c r="A533"/>
  <c r="A349"/>
  <c r="A470"/>
  <c r="A487"/>
  <c r="A502"/>
  <c r="A286"/>
  <c r="A287"/>
  <c r="A335"/>
  <c r="A534"/>
  <c r="A350"/>
  <c r="A471"/>
  <c r="A503"/>
  <c r="A151"/>
  <c r="A535"/>
  <c r="A351"/>
  <c r="A119"/>
  <c r="A135"/>
  <c r="R22" i="78"/>
  <c r="M17"/>
  <c r="N18"/>
  <c r="Q21"/>
  <c r="BD569"/>
  <c r="BD570" s="1"/>
  <c r="BD571" s="1"/>
  <c r="BD572" s="1"/>
  <c r="BD573" s="1"/>
  <c r="BD574" s="1"/>
  <c r="BD575" s="1"/>
  <c r="O19"/>
  <c r="P20"/>
  <c r="BM595"/>
  <c r="BM596" s="1"/>
  <c r="BM597" s="1"/>
  <c r="BM598" s="1"/>
  <c r="BM599" s="1"/>
  <c r="BM600" s="1"/>
  <c r="BM601" s="1"/>
  <c r="BM602" s="1"/>
  <c r="BM603" s="1"/>
  <c r="BM604" s="1"/>
  <c r="BM605" s="1"/>
  <c r="BM606" s="1"/>
  <c r="AX565"/>
  <c r="AX564"/>
  <c r="AX566"/>
  <c r="AX593"/>
  <c r="AX594"/>
  <c r="AX619"/>
  <c r="AX620"/>
  <c r="AX563"/>
  <c r="AX591"/>
  <c r="AX592"/>
  <c r="AX617"/>
  <c r="AX561"/>
  <c r="AX562"/>
  <c r="AX589"/>
  <c r="AX590"/>
  <c r="AX585"/>
  <c r="AX586"/>
  <c r="AX613"/>
  <c r="AX614"/>
  <c r="AX557"/>
  <c r="AX558"/>
  <c r="I475" i="75"/>
  <c r="I495"/>
  <c r="BC601" i="64"/>
  <c r="AQ544"/>
  <c r="AT576"/>
  <c r="Y552" i="21"/>
  <c r="Y553" s="1"/>
  <c r="Y567" s="1"/>
  <c r="A35" i="63"/>
  <c r="AQ548" i="64"/>
  <c r="T1"/>
  <c r="AQ549"/>
  <c r="AT576" i="21"/>
  <c r="A8" i="63"/>
  <c r="F8" s="1"/>
  <c r="A17"/>
  <c r="F17" s="1"/>
  <c r="Y604" i="21"/>
  <c r="Y576"/>
  <c r="Y590" s="1"/>
  <c r="AT605"/>
  <c r="AQ549"/>
  <c r="Y548" i="64"/>
  <c r="Y562" s="1"/>
  <c r="Y576" s="1"/>
  <c r="Y590" s="1"/>
  <c r="Y604" s="1"/>
  <c r="Y618" s="1"/>
  <c r="AT604"/>
  <c r="AT604" i="21"/>
  <c r="C7" i="55"/>
  <c r="AM560" i="78" s="1"/>
  <c r="A26" i="63"/>
  <c r="F26" s="1"/>
  <c r="Y548" i="21"/>
  <c r="T1"/>
  <c r="AT577" i="64"/>
  <c r="AQ548" i="21"/>
  <c r="A24" i="63"/>
  <c r="F24" s="1"/>
  <c r="Y544" i="64"/>
  <c r="Y545" s="1"/>
  <c r="Y559" s="1"/>
  <c r="Y573" s="1"/>
  <c r="Y587" s="1"/>
  <c r="Y601" s="1"/>
  <c r="Y615" s="1"/>
  <c r="Y572" i="21"/>
  <c r="AT573" i="64"/>
  <c r="Y600" i="21"/>
  <c r="Y614" s="1"/>
  <c r="C5" i="55"/>
  <c r="AR545" i="64" s="1"/>
  <c r="A6" i="63"/>
  <c r="F6" s="1"/>
  <c r="AQ544" i="21"/>
  <c r="E5" i="55"/>
  <c r="Z545" i="64" s="1"/>
  <c r="AQ552" i="21"/>
  <c r="AQ547"/>
  <c r="D9" i="55"/>
  <c r="N10" i="21" s="1"/>
  <c r="AQ552" i="64"/>
  <c r="AT608" i="21"/>
  <c r="AT581" i="64"/>
  <c r="Y580" i="21"/>
  <c r="Y594" s="1"/>
  <c r="A10" i="63"/>
  <c r="F10" s="1"/>
  <c r="V1" i="64"/>
  <c r="Y608" i="21"/>
  <c r="Y609" s="1"/>
  <c r="Y623" s="1"/>
  <c r="AT609" i="64"/>
  <c r="AT580" i="21"/>
  <c r="C9" i="55"/>
  <c r="AR552" i="64" s="1"/>
  <c r="Y552"/>
  <c r="Y553" s="1"/>
  <c r="Y567" s="1"/>
  <c r="Y581" s="1"/>
  <c r="Y595" s="1"/>
  <c r="Y609" s="1"/>
  <c r="Y623" s="1"/>
  <c r="A37" i="63"/>
  <c r="A28"/>
  <c r="F28" s="1"/>
  <c r="AQ553" i="21"/>
  <c r="AT609"/>
  <c r="AT580" i="64"/>
  <c r="V1" i="21"/>
  <c r="AT581"/>
  <c r="AT608" i="64"/>
  <c r="Y546" i="21"/>
  <c r="Y547" s="1"/>
  <c r="Y561" s="1"/>
  <c r="S1"/>
  <c r="AQ545" i="64"/>
  <c r="AT573" i="21"/>
  <c r="Y544"/>
  <c r="Y545" s="1"/>
  <c r="Y559" s="1"/>
  <c r="R1"/>
  <c r="AQ545"/>
  <c r="AT600" i="64"/>
  <c r="A33" i="63"/>
  <c r="AT601" i="21"/>
  <c r="AT572"/>
  <c r="AT600"/>
  <c r="AT572" i="64"/>
  <c r="AT601"/>
  <c r="R1"/>
  <c r="A15" i="63"/>
  <c r="F15" s="1"/>
  <c r="Y578" i="21"/>
  <c r="Y579" s="1"/>
  <c r="Y593" s="1"/>
  <c r="AX588" i="78"/>
  <c r="AX587"/>
  <c r="AX615"/>
  <c r="BR604" i="64"/>
  <c r="BN576" i="21"/>
  <c r="BN577" s="1"/>
  <c r="BN578" s="1"/>
  <c r="BN579" s="1"/>
  <c r="BN580" s="1"/>
  <c r="BN581" s="1"/>
  <c r="BN582" s="1"/>
  <c r="BN583" s="1"/>
  <c r="BN584" s="1"/>
  <c r="BN585" s="1"/>
  <c r="BN586" s="1"/>
  <c r="BN587" s="1"/>
  <c r="BN588" s="1"/>
  <c r="BN589" s="1"/>
  <c r="BN590" s="1"/>
  <c r="BN591" s="1"/>
  <c r="BN592" s="1"/>
  <c r="BN593" s="1"/>
  <c r="BN594" s="1"/>
  <c r="AO616" i="78"/>
  <c r="AO615"/>
  <c r="AO588"/>
  <c r="AO587"/>
  <c r="AL559"/>
  <c r="AL560"/>
  <c r="E7" i="55"/>
  <c r="Z549" i="64" s="1"/>
  <c r="AC549" s="1"/>
  <c r="AF549" s="1"/>
  <c r="AI549" s="1"/>
  <c r="AL549" s="1"/>
  <c r="AO549" s="1"/>
  <c r="AT605"/>
  <c r="D7" i="55"/>
  <c r="N8" i="64" s="1"/>
  <c r="I331" i="73"/>
  <c r="I420"/>
  <c r="I425"/>
  <c r="AO620" i="78"/>
  <c r="AO619"/>
  <c r="AO592"/>
  <c r="AL563"/>
  <c r="AL564"/>
  <c r="AO591"/>
  <c r="AQ553" i="64"/>
  <c r="E9" i="55"/>
  <c r="U564" i="78" s="1"/>
  <c r="X564" s="1"/>
  <c r="AA564" s="1"/>
  <c r="AD564" s="1"/>
  <c r="AG564" s="1"/>
  <c r="AJ564" s="1"/>
  <c r="I336" i="75"/>
  <c r="I407"/>
  <c r="I628"/>
  <c r="I149"/>
  <c r="I240"/>
  <c r="I607"/>
  <c r="AL558" i="78"/>
  <c r="AO612"/>
  <c r="AO584"/>
  <c r="AL555"/>
  <c r="AO611"/>
  <c r="AO583"/>
  <c r="AL556"/>
  <c r="AX559"/>
  <c r="AX560"/>
  <c r="E96" i="52"/>
  <c r="E147"/>
  <c r="E104"/>
  <c r="E121"/>
  <c r="BC578" i="64"/>
  <c r="E25" i="52"/>
  <c r="BC577" i="21"/>
  <c r="E98" i="52"/>
  <c r="E65"/>
  <c r="E144"/>
  <c r="E69"/>
  <c r="BC581" i="64"/>
  <c r="E87" i="52"/>
  <c r="E10"/>
  <c r="E32"/>
  <c r="E150"/>
  <c r="E83"/>
  <c r="E113"/>
  <c r="BC548" i="64"/>
  <c r="BB548" i="21"/>
  <c r="BC576"/>
  <c r="E110" i="52"/>
  <c r="E28"/>
  <c r="E112"/>
  <c r="E149"/>
  <c r="E73"/>
  <c r="E117"/>
  <c r="E11"/>
  <c r="E91"/>
  <c r="E142"/>
  <c r="E15"/>
  <c r="E151"/>
  <c r="E126"/>
  <c r="E139"/>
  <c r="A419" i="75"/>
  <c r="A447"/>
  <c r="AF35" i="68"/>
  <c r="AF35" i="67"/>
  <c r="A286" i="75"/>
  <c r="A111"/>
  <c r="H361" i="21"/>
  <c r="G357" i="73" s="1"/>
  <c r="H368" i="21"/>
  <c r="G364" i="73" s="1"/>
  <c r="H18" i="64"/>
  <c r="F7" i="52"/>
  <c r="A516" i="73"/>
  <c r="A6" i="75"/>
  <c r="A423"/>
  <c r="A125"/>
  <c r="A405"/>
  <c r="A451"/>
  <c r="H34" i="64"/>
  <c r="H304" i="21"/>
  <c r="G300" i="73" s="1"/>
  <c r="A517"/>
  <c r="A460" i="75"/>
  <c r="A433"/>
  <c r="A424"/>
  <c r="A452"/>
  <c r="A139"/>
  <c r="H185" i="64"/>
  <c r="G159" i="75" s="1"/>
  <c r="A518" i="73"/>
  <c r="A318"/>
  <c r="A425" i="75"/>
  <c r="A305"/>
  <c r="A453"/>
  <c r="H352" i="64"/>
  <c r="G305" i="75" s="1"/>
  <c r="A319" i="73"/>
  <c r="H400" i="21"/>
  <c r="G396" i="73" s="1"/>
  <c r="H399" i="21"/>
  <c r="G395" i="73" s="1"/>
  <c r="A519"/>
  <c r="A295"/>
  <c r="H431" i="21"/>
  <c r="G427" i="73" s="1"/>
  <c r="H430" i="21"/>
  <c r="G426" i="73" s="1"/>
  <c r="A461" i="75"/>
  <c r="H346" i="21"/>
  <c r="G342" i="73" s="1"/>
  <c r="H351" i="21"/>
  <c r="G347" i="73" s="1"/>
  <c r="H352" i="21"/>
  <c r="G348" i="73" s="1"/>
  <c r="A437" i="75"/>
  <c r="A410"/>
  <c r="A306"/>
  <c r="A90"/>
  <c r="H440" i="21"/>
  <c r="G436" i="73" s="1"/>
  <c r="H447" i="21"/>
  <c r="G443" i="73" s="1"/>
  <c r="H439" i="21"/>
  <c r="G435" i="73" s="1"/>
  <c r="I201" i="64"/>
  <c r="I18"/>
  <c r="I34"/>
  <c r="J18"/>
  <c r="J352"/>
  <c r="H305" i="75" s="1"/>
  <c r="I352" i="64"/>
  <c r="J185"/>
  <c r="H159" i="75" s="1"/>
  <c r="J201" i="64"/>
  <c r="H173" i="75" s="1"/>
  <c r="I185" i="64"/>
  <c r="J34"/>
  <c r="H264" i="21"/>
  <c r="G260" i="73" s="1"/>
  <c r="A426" i="75"/>
  <c r="A438"/>
  <c r="A265"/>
  <c r="A454"/>
  <c r="A411"/>
  <c r="J399" i="21"/>
  <c r="H395" i="73" s="1"/>
  <c r="J304" i="21"/>
  <c r="H300" i="73" s="1"/>
  <c r="J352" i="21"/>
  <c r="H348" i="73" s="1"/>
  <c r="J447" i="21"/>
  <c r="H443" i="73" s="1"/>
  <c r="J430" i="21"/>
  <c r="H426" i="73" s="1"/>
  <c r="J346" i="21"/>
  <c r="H342" i="73" s="1"/>
  <c r="J400" i="21"/>
  <c r="H396" i="73" s="1"/>
  <c r="J351" i="21"/>
  <c r="H347" i="73" s="1"/>
  <c r="J440" i="21"/>
  <c r="H436" i="73" s="1"/>
  <c r="J368" i="21"/>
  <c r="H364" i="73" s="1"/>
  <c r="J361" i="21"/>
  <c r="H357" i="73" s="1"/>
  <c r="J431" i="21"/>
  <c r="H427" i="73" s="1"/>
  <c r="J264" i="21"/>
  <c r="H260" i="73" s="1"/>
  <c r="J439" i="21"/>
  <c r="H435" i="73" s="1"/>
  <c r="I351" i="21"/>
  <c r="I352"/>
  <c r="I304"/>
  <c r="I346"/>
  <c r="I264"/>
  <c r="I431"/>
  <c r="I399"/>
  <c r="I430"/>
  <c r="I400"/>
  <c r="I368"/>
  <c r="I439"/>
  <c r="I440"/>
  <c r="I361"/>
  <c r="I447"/>
  <c r="A118" i="75"/>
  <c r="A293"/>
  <c r="A439"/>
  <c r="A145"/>
  <c r="A307"/>
  <c r="A300" i="73"/>
  <c r="A104" i="75"/>
  <c r="H201" i="64"/>
  <c r="G173" i="75" s="1"/>
  <c r="A466"/>
  <c r="A279"/>
  <c r="A132"/>
  <c r="A27"/>
  <c r="A412"/>
  <c r="A467"/>
  <c r="A301" i="73"/>
  <c r="A440" i="75"/>
  <c r="A146"/>
  <c r="A251"/>
  <c r="A302" i="73"/>
  <c r="A303"/>
  <c r="A468" i="75"/>
  <c r="BR605" i="64" l="1"/>
  <c r="L527"/>
  <c r="A458" i="75" s="1"/>
  <c r="K382" i="21"/>
  <c r="K376"/>
  <c r="K374"/>
  <c r="K375"/>
  <c r="K502"/>
  <c r="K498"/>
  <c r="K496"/>
  <c r="K494"/>
  <c r="K503"/>
  <c r="K497"/>
  <c r="K495"/>
  <c r="K497" i="64"/>
  <c r="K495"/>
  <c r="K502"/>
  <c r="K498"/>
  <c r="K496"/>
  <c r="K494"/>
  <c r="K50" i="21"/>
  <c r="K48"/>
  <c r="K46"/>
  <c r="K42"/>
  <c r="K40"/>
  <c r="K38"/>
  <c r="K49"/>
  <c r="K47"/>
  <c r="K41"/>
  <c r="K39"/>
  <c r="K121"/>
  <c r="K119"/>
  <c r="K115"/>
  <c r="K113"/>
  <c r="K111"/>
  <c r="K122"/>
  <c r="K120"/>
  <c r="K118"/>
  <c r="K114"/>
  <c r="K112"/>
  <c r="K110"/>
  <c r="K137"/>
  <c r="K135"/>
  <c r="K129"/>
  <c r="K127"/>
  <c r="K138"/>
  <c r="K136"/>
  <c r="K134"/>
  <c r="K130"/>
  <c r="K128"/>
  <c r="K126"/>
  <c r="K167" i="64"/>
  <c r="K161"/>
  <c r="K159"/>
  <c r="K168"/>
  <c r="K166"/>
  <c r="K162"/>
  <c r="K160"/>
  <c r="K158"/>
  <c r="K367"/>
  <c r="K359"/>
  <c r="K368"/>
  <c r="K366"/>
  <c r="K360"/>
  <c r="K358"/>
  <c r="K398"/>
  <c r="K392"/>
  <c r="K390"/>
  <c r="K391"/>
  <c r="K414"/>
  <c r="K408"/>
  <c r="K406"/>
  <c r="K409"/>
  <c r="K407"/>
  <c r="K535"/>
  <c r="K527"/>
  <c r="K534"/>
  <c r="K528"/>
  <c r="K526"/>
  <c r="BE548" i="21"/>
  <c r="L14"/>
  <c r="A10" i="73" s="1"/>
  <c r="L6" i="21"/>
  <c r="A2" i="73" s="1"/>
  <c r="BP548" i="21"/>
  <c r="L126"/>
  <c r="A122" i="73" s="1"/>
  <c r="BR548" i="21"/>
  <c r="L158"/>
  <c r="A154" i="73" s="1"/>
  <c r="BO576" i="21"/>
  <c r="L278"/>
  <c r="A274" i="73" s="1"/>
  <c r="BP576" i="21"/>
  <c r="L310"/>
  <c r="A306" i="73" s="1"/>
  <c r="BQ604" i="21"/>
  <c r="L510"/>
  <c r="A506" i="73" s="1"/>
  <c r="BE548" i="64"/>
  <c r="L6"/>
  <c r="A2" i="75" s="1"/>
  <c r="BO548" i="64"/>
  <c r="L94"/>
  <c r="A79" i="75" s="1"/>
  <c r="BR548" i="64"/>
  <c r="L158"/>
  <c r="A135" i="75" s="1"/>
  <c r="BP576" i="64"/>
  <c r="L310"/>
  <c r="A268" i="75" s="1"/>
  <c r="BP604" i="64"/>
  <c r="L494"/>
  <c r="A429" i="75" s="1"/>
  <c r="K153" i="21"/>
  <c r="K151"/>
  <c r="K147"/>
  <c r="K145"/>
  <c r="K143"/>
  <c r="K154"/>
  <c r="K152"/>
  <c r="K150"/>
  <c r="K146"/>
  <c r="K144"/>
  <c r="K142"/>
  <c r="K216"/>
  <c r="K214"/>
  <c r="K210"/>
  <c r="K208"/>
  <c r="K215"/>
  <c r="K211"/>
  <c r="K209"/>
  <c r="K207"/>
  <c r="K289"/>
  <c r="K287"/>
  <c r="K283"/>
  <c r="K281"/>
  <c r="K279"/>
  <c r="K288"/>
  <c r="K286"/>
  <c r="K282"/>
  <c r="K280"/>
  <c r="K278"/>
  <c r="K320"/>
  <c r="K318"/>
  <c r="K314"/>
  <c r="K312"/>
  <c r="K310"/>
  <c r="K321"/>
  <c r="K319"/>
  <c r="K315"/>
  <c r="K313"/>
  <c r="K311"/>
  <c r="K398"/>
  <c r="K392"/>
  <c r="K390"/>
  <c r="K391"/>
  <c r="K518"/>
  <c r="K512"/>
  <c r="K510"/>
  <c r="K519"/>
  <c r="K511"/>
  <c r="BQ577"/>
  <c r="L327"/>
  <c r="A323" i="73" s="1"/>
  <c r="K414" i="21"/>
  <c r="K408"/>
  <c r="K406"/>
  <c r="K407"/>
  <c r="K481" i="64"/>
  <c r="K479"/>
  <c r="K486"/>
  <c r="K480"/>
  <c r="K478"/>
  <c r="K19" i="21"/>
  <c r="K17"/>
  <c r="K15"/>
  <c r="K11"/>
  <c r="K9"/>
  <c r="K7"/>
  <c r="K18"/>
  <c r="K16"/>
  <c r="K14"/>
  <c r="K10"/>
  <c r="K8"/>
  <c r="K6"/>
  <c r="K169"/>
  <c r="K167"/>
  <c r="K161"/>
  <c r="K159"/>
  <c r="K168"/>
  <c r="K166"/>
  <c r="K162"/>
  <c r="K160"/>
  <c r="K158"/>
  <c r="K185"/>
  <c r="K183"/>
  <c r="K179"/>
  <c r="K177"/>
  <c r="K175"/>
  <c r="K186"/>
  <c r="K184"/>
  <c r="K182"/>
  <c r="K178"/>
  <c r="K176"/>
  <c r="K174"/>
  <c r="K230"/>
  <c r="K224"/>
  <c r="K222"/>
  <c r="K231"/>
  <c r="K225"/>
  <c r="K223"/>
  <c r="K338"/>
  <c r="K336"/>
  <c r="K334"/>
  <c r="K330"/>
  <c r="K328"/>
  <c r="K326"/>
  <c r="K337"/>
  <c r="K335"/>
  <c r="K329"/>
  <c r="K327"/>
  <c r="K350"/>
  <c r="K344"/>
  <c r="K342"/>
  <c r="K345"/>
  <c r="K343"/>
  <c r="K471"/>
  <c r="K465"/>
  <c r="K463"/>
  <c r="K470"/>
  <c r="K466"/>
  <c r="K464"/>
  <c r="K462"/>
  <c r="K50" i="64"/>
  <c r="K48"/>
  <c r="K46"/>
  <c r="K42"/>
  <c r="K40"/>
  <c r="K38"/>
  <c r="K51"/>
  <c r="K49"/>
  <c r="K47"/>
  <c r="K43"/>
  <c r="K41"/>
  <c r="K39"/>
  <c r="K106"/>
  <c r="K104"/>
  <c r="K102"/>
  <c r="K98"/>
  <c r="K96"/>
  <c r="K94"/>
  <c r="K105"/>
  <c r="K103"/>
  <c r="K99"/>
  <c r="K97"/>
  <c r="K95"/>
  <c r="K183"/>
  <c r="K177"/>
  <c r="K175"/>
  <c r="K184"/>
  <c r="K182"/>
  <c r="K176"/>
  <c r="K174"/>
  <c r="K217"/>
  <c r="K215"/>
  <c r="K209"/>
  <c r="K207"/>
  <c r="K218"/>
  <c r="K216"/>
  <c r="K214"/>
  <c r="K210"/>
  <c r="K208"/>
  <c r="K206"/>
  <c r="K320"/>
  <c r="K318"/>
  <c r="K314"/>
  <c r="K312"/>
  <c r="K310"/>
  <c r="K321"/>
  <c r="K319"/>
  <c r="K315"/>
  <c r="K313"/>
  <c r="K311"/>
  <c r="BN548" i="21"/>
  <c r="L110"/>
  <c r="A106" i="73" s="1"/>
  <c r="BQ548" i="21"/>
  <c r="L142"/>
  <c r="A138" i="73" s="1"/>
  <c r="BR576" i="21"/>
  <c r="L342"/>
  <c r="A338" i="73" s="1"/>
  <c r="BO604" i="21"/>
  <c r="L462"/>
  <c r="A458" i="73" s="1"/>
  <c r="BP604" i="21"/>
  <c r="L494"/>
  <c r="A490" i="73" s="1"/>
  <c r="BR604" i="21"/>
  <c r="L526"/>
  <c r="A522" i="73" s="1"/>
  <c r="BF551" i="64"/>
  <c r="BF552" s="1"/>
  <c r="BF553" s="1"/>
  <c r="BF554" s="1"/>
  <c r="BF555" s="1"/>
  <c r="L25"/>
  <c r="A19" i="75" s="1"/>
  <c r="BQ548" i="64"/>
  <c r="BQ549" s="1"/>
  <c r="BQ550" s="1"/>
  <c r="BQ551" s="1"/>
  <c r="L142"/>
  <c r="A121" i="75" s="1"/>
  <c r="BN576" i="64"/>
  <c r="L294"/>
  <c r="A254" i="75" s="1"/>
  <c r="BN604" i="64"/>
  <c r="L478"/>
  <c r="A415" i="75" s="1"/>
  <c r="I53" i="73"/>
  <c r="I60"/>
  <c r="I67"/>
  <c r="I72"/>
  <c r="I76"/>
  <c r="I78"/>
  <c r="I85"/>
  <c r="I90"/>
  <c r="I92"/>
  <c r="I108"/>
  <c r="I121"/>
  <c r="I124"/>
  <c r="I163"/>
  <c r="I211"/>
  <c r="I218"/>
  <c r="I227"/>
  <c r="I236"/>
  <c r="I250"/>
  <c r="I252"/>
  <c r="I259"/>
  <c r="I265"/>
  <c r="I280"/>
  <c r="I298"/>
  <c r="I313"/>
  <c r="I314"/>
  <c r="I316"/>
  <c r="I323"/>
  <c r="I325"/>
  <c r="I339"/>
  <c r="I341"/>
  <c r="I345"/>
  <c r="I346"/>
  <c r="I348"/>
  <c r="I350"/>
  <c r="I355"/>
  <c r="I359"/>
  <c r="I361"/>
  <c r="I362"/>
  <c r="I378"/>
  <c r="I380"/>
  <c r="I387"/>
  <c r="I389"/>
  <c r="I391"/>
  <c r="I392"/>
  <c r="I393"/>
  <c r="I394"/>
  <c r="I396"/>
  <c r="I398"/>
  <c r="I409"/>
  <c r="I410"/>
  <c r="K366" i="21"/>
  <c r="K360"/>
  <c r="K358"/>
  <c r="K367"/>
  <c r="K359"/>
  <c r="K536"/>
  <c r="K534"/>
  <c r="K528"/>
  <c r="K526"/>
  <c r="K535"/>
  <c r="K529"/>
  <c r="K527"/>
  <c r="K304" i="64"/>
  <c r="K302"/>
  <c r="K298"/>
  <c r="K296"/>
  <c r="K294"/>
  <c r="K305"/>
  <c r="K303"/>
  <c r="K299"/>
  <c r="K297"/>
  <c r="K295"/>
  <c r="K16"/>
  <c r="K14"/>
  <c r="K10"/>
  <c r="K8"/>
  <c r="K6"/>
  <c r="K17"/>
  <c r="K15"/>
  <c r="K9"/>
  <c r="K7"/>
  <c r="I412" i="73"/>
  <c r="I414"/>
  <c r="I419"/>
  <c r="I421"/>
  <c r="I424"/>
  <c r="I426"/>
  <c r="I430"/>
  <c r="I435"/>
  <c r="I437"/>
  <c r="I441"/>
  <c r="I442"/>
  <c r="I444"/>
  <c r="I451"/>
  <c r="I453"/>
  <c r="I455"/>
  <c r="I457"/>
  <c r="I458"/>
  <c r="I467"/>
  <c r="I469"/>
  <c r="I471"/>
  <c r="I473"/>
  <c r="I474"/>
  <c r="I476"/>
  <c r="I478"/>
  <c r="I487"/>
  <c r="I488"/>
  <c r="I492"/>
  <c r="I494"/>
  <c r="I499"/>
  <c r="I501"/>
  <c r="I503"/>
  <c r="I505"/>
  <c r="I510"/>
  <c r="I512"/>
  <c r="I520"/>
  <c r="I524"/>
  <c r="I526"/>
  <c r="I531"/>
  <c r="I535"/>
  <c r="I536"/>
  <c r="I20" i="75"/>
  <c r="I23"/>
  <c r="I37"/>
  <c r="I51"/>
  <c r="I53"/>
  <c r="I71"/>
  <c r="I76"/>
  <c r="I79"/>
  <c r="I88"/>
  <c r="I139"/>
  <c r="I160"/>
  <c r="I183"/>
  <c r="I191"/>
  <c r="I197"/>
  <c r="I216"/>
  <c r="I274"/>
  <c r="I288"/>
  <c r="I289"/>
  <c r="I293"/>
  <c r="I296"/>
  <c r="I300"/>
  <c r="I319"/>
  <c r="I323"/>
  <c r="I337"/>
  <c r="I340"/>
  <c r="I361"/>
  <c r="I398"/>
  <c r="I412"/>
  <c r="I426"/>
  <c r="I429"/>
  <c r="I431"/>
  <c r="I433"/>
  <c r="I440"/>
  <c r="I454"/>
  <c r="I456"/>
  <c r="I459"/>
  <c r="I468"/>
  <c r="I498"/>
  <c r="I506"/>
  <c r="I518"/>
  <c r="I522"/>
  <c r="I526"/>
  <c r="I534"/>
  <c r="I538"/>
  <c r="I542"/>
  <c r="I566"/>
  <c r="I574"/>
  <c r="I578"/>
  <c r="I582"/>
  <c r="I590"/>
  <c r="I606"/>
  <c r="I614"/>
  <c r="I678"/>
  <c r="I698"/>
  <c r="AX583" i="78"/>
  <c r="AB274" i="21"/>
  <c r="AB272"/>
  <c r="AB270"/>
  <c r="AB319" i="64"/>
  <c r="AB464" i="21"/>
  <c r="AB481" i="64"/>
  <c r="AB494"/>
  <c r="AB209"/>
  <c r="AB207"/>
  <c r="AB392" i="21"/>
  <c r="AB390"/>
  <c r="AB185"/>
  <c r="AB184"/>
  <c r="AB178"/>
  <c r="AB174"/>
  <c r="AB338"/>
  <c r="AB9"/>
  <c r="AB494"/>
  <c r="AB114"/>
  <c r="AB227" i="64"/>
  <c r="AB223"/>
  <c r="AB49"/>
  <c r="K78"/>
  <c r="K72"/>
  <c r="K81"/>
  <c r="K71"/>
  <c r="K73"/>
  <c r="K80"/>
  <c r="K70"/>
  <c r="K79"/>
  <c r="K198"/>
  <c r="K192"/>
  <c r="K199"/>
  <c r="K193"/>
  <c r="K191"/>
  <c r="K200"/>
  <c r="K194"/>
  <c r="K190"/>
  <c r="K246"/>
  <c r="K240"/>
  <c r="K247"/>
  <c r="K239"/>
  <c r="K241"/>
  <c r="K248"/>
  <c r="K242"/>
  <c r="K238"/>
  <c r="K290"/>
  <c r="K286"/>
  <c r="K280"/>
  <c r="K287"/>
  <c r="K289"/>
  <c r="K283"/>
  <c r="K279"/>
  <c r="K288"/>
  <c r="K282"/>
  <c r="K278"/>
  <c r="K281"/>
  <c r="BQ576"/>
  <c r="L326"/>
  <c r="A282" i="75" s="1"/>
  <c r="BQ604" i="64"/>
  <c r="L510"/>
  <c r="A443" i="75" s="1"/>
  <c r="K430" i="64"/>
  <c r="K424"/>
  <c r="K431"/>
  <c r="K433"/>
  <c r="K423"/>
  <c r="K432"/>
  <c r="K422"/>
  <c r="K425"/>
  <c r="I49" i="75"/>
  <c r="K122" i="64"/>
  <c r="K118"/>
  <c r="K112"/>
  <c r="K119"/>
  <c r="K121"/>
  <c r="K115"/>
  <c r="K111"/>
  <c r="K120"/>
  <c r="K114"/>
  <c r="K110"/>
  <c r="K113"/>
  <c r="K470"/>
  <c r="K464"/>
  <c r="K465"/>
  <c r="K463"/>
  <c r="K462"/>
  <c r="K471"/>
  <c r="K518"/>
  <c r="K512"/>
  <c r="K511"/>
  <c r="K510"/>
  <c r="K234"/>
  <c r="K230"/>
  <c r="K224"/>
  <c r="K231"/>
  <c r="K233"/>
  <c r="K227"/>
  <c r="K223"/>
  <c r="K225"/>
  <c r="K232"/>
  <c r="K226"/>
  <c r="K222"/>
  <c r="K235"/>
  <c r="BO576"/>
  <c r="L278"/>
  <c r="A240" i="75" s="1"/>
  <c r="BR576" i="64"/>
  <c r="L342"/>
  <c r="A296" i="75" s="1"/>
  <c r="BO604" i="64"/>
  <c r="L462"/>
  <c r="A401" i="75" s="1"/>
  <c r="I154"/>
  <c r="I189"/>
  <c r="I322"/>
  <c r="I420"/>
  <c r="I493"/>
  <c r="I501"/>
  <c r="I509"/>
  <c r="I517"/>
  <c r="I521"/>
  <c r="I529"/>
  <c r="I537"/>
  <c r="I541"/>
  <c r="K30" i="64"/>
  <c r="K24"/>
  <c r="K33"/>
  <c r="K27"/>
  <c r="K31"/>
  <c r="K23"/>
  <c r="K32"/>
  <c r="K26"/>
  <c r="K22"/>
  <c r="K25"/>
  <c r="K62"/>
  <c r="K56"/>
  <c r="K55"/>
  <c r="K65"/>
  <c r="K57"/>
  <c r="K64"/>
  <c r="K58"/>
  <c r="K54"/>
  <c r="K63"/>
  <c r="K150"/>
  <c r="K144"/>
  <c r="K151"/>
  <c r="K153"/>
  <c r="K143"/>
  <c r="K152"/>
  <c r="K146"/>
  <c r="K142"/>
  <c r="K145"/>
  <c r="K262"/>
  <c r="K256"/>
  <c r="K255"/>
  <c r="K258"/>
  <c r="K254"/>
  <c r="K257"/>
  <c r="BP548"/>
  <c r="L126"/>
  <c r="A107" i="75" s="1"/>
  <c r="I4"/>
  <c r="I8"/>
  <c r="I9"/>
  <c r="I13"/>
  <c r="I15"/>
  <c r="I27"/>
  <c r="I39"/>
  <c r="I48"/>
  <c r="I55"/>
  <c r="I78"/>
  <c r="I85"/>
  <c r="I90"/>
  <c r="I95"/>
  <c r="I97"/>
  <c r="I104"/>
  <c r="I109"/>
  <c r="I111"/>
  <c r="I144"/>
  <c r="I148"/>
  <c r="I155"/>
  <c r="I158"/>
  <c r="I162"/>
  <c r="I170"/>
  <c r="I181"/>
  <c r="I188"/>
  <c r="I207"/>
  <c r="I212"/>
  <c r="I261"/>
  <c r="I205"/>
  <c r="I214"/>
  <c r="I553"/>
  <c r="I557"/>
  <c r="I561"/>
  <c r="I577"/>
  <c r="I589"/>
  <c r="I605"/>
  <c r="I609"/>
  <c r="I625"/>
  <c r="I629"/>
  <c r="I685"/>
  <c r="I713"/>
  <c r="I725"/>
  <c r="I733"/>
  <c r="I741"/>
  <c r="I761"/>
  <c r="AB14" i="64"/>
  <c r="AB8"/>
  <c r="AB24"/>
  <c r="AB25"/>
  <c r="AB30"/>
  <c r="L22"/>
  <c r="A16" i="75" s="1"/>
  <c r="L26" i="64"/>
  <c r="L143"/>
  <c r="A122" i="75" s="1"/>
  <c r="AB159" i="64"/>
  <c r="AB167"/>
  <c r="AB177"/>
  <c r="AB358"/>
  <c r="AB362"/>
  <c r="AB523"/>
  <c r="I417" i="75"/>
  <c r="L23" i="64"/>
  <c r="A17" i="75" s="1"/>
  <c r="L27" i="64"/>
  <c r="A20" i="75" s="1"/>
  <c r="L144" i="64"/>
  <c r="A123" i="75" s="1"/>
  <c r="K138" i="64"/>
  <c r="K134"/>
  <c r="K128"/>
  <c r="K135"/>
  <c r="K137"/>
  <c r="K127"/>
  <c r="K136"/>
  <c r="K130"/>
  <c r="K126"/>
  <c r="K129"/>
  <c r="K334"/>
  <c r="K328"/>
  <c r="K329"/>
  <c r="K337"/>
  <c r="K327"/>
  <c r="K335"/>
  <c r="K336"/>
  <c r="K330"/>
  <c r="K326"/>
  <c r="K350"/>
  <c r="K344"/>
  <c r="K351"/>
  <c r="K345"/>
  <c r="K347"/>
  <c r="K343"/>
  <c r="K346"/>
  <c r="K342"/>
  <c r="K382"/>
  <c r="K376"/>
  <c r="K375"/>
  <c r="K377"/>
  <c r="K384"/>
  <c r="K374"/>
  <c r="K383"/>
  <c r="K446"/>
  <c r="K439"/>
  <c r="K438"/>
  <c r="I425" i="75"/>
  <c r="AB35" i="64"/>
  <c r="L24"/>
  <c r="A18" i="75" s="1"/>
  <c r="L30" i="64"/>
  <c r="A23" i="75" s="1"/>
  <c r="L145" i="64"/>
  <c r="A124" i="75" s="1"/>
  <c r="AB131" i="64"/>
  <c r="AB163"/>
  <c r="AB323"/>
  <c r="AB360"/>
  <c r="AB424"/>
  <c r="AB442"/>
  <c r="AB448"/>
  <c r="AB503"/>
  <c r="I28" i="75"/>
  <c r="I42"/>
  <c r="I168"/>
  <c r="I196"/>
  <c r="I238"/>
  <c r="I245"/>
  <c r="I251"/>
  <c r="I265"/>
  <c r="I394"/>
  <c r="I618"/>
  <c r="I626"/>
  <c r="I627"/>
  <c r="I630"/>
  <c r="I631"/>
  <c r="I635"/>
  <c r="I638"/>
  <c r="I639"/>
  <c r="I642"/>
  <c r="I646"/>
  <c r="I650"/>
  <c r="I651"/>
  <c r="I654"/>
  <c r="I655"/>
  <c r="I659"/>
  <c r="I726"/>
  <c r="I730"/>
  <c r="I738"/>
  <c r="I742"/>
  <c r="I747"/>
  <c r="I751"/>
  <c r="I755"/>
  <c r="I759"/>
  <c r="I766"/>
  <c r="I769"/>
  <c r="I770"/>
  <c r="I774"/>
  <c r="I777"/>
  <c r="I778"/>
  <c r="I781"/>
  <c r="I782"/>
  <c r="I789"/>
  <c r="I790"/>
  <c r="I793"/>
  <c r="I794"/>
  <c r="I5"/>
  <c r="I10"/>
  <c r="I12"/>
  <c r="I17"/>
  <c r="I24"/>
  <c r="I31"/>
  <c r="I38"/>
  <c r="I47"/>
  <c r="I166"/>
  <c r="I171"/>
  <c r="I173"/>
  <c r="I178"/>
  <c r="I185"/>
  <c r="I187"/>
  <c r="I192"/>
  <c r="I199"/>
  <c r="I444"/>
  <c r="I453"/>
  <c r="I458"/>
  <c r="I460"/>
  <c r="I624"/>
  <c r="I640"/>
  <c r="I664"/>
  <c r="I724"/>
  <c r="I728"/>
  <c r="I732"/>
  <c r="I740"/>
  <c r="I744"/>
  <c r="I748"/>
  <c r="I756"/>
  <c r="I760"/>
  <c r="I767"/>
  <c r="I775"/>
  <c r="I783"/>
  <c r="I787"/>
  <c r="I791"/>
  <c r="AB152" i="64"/>
  <c r="AB235"/>
  <c r="AB41" i="21"/>
  <c r="AB40"/>
  <c r="AB384" i="64"/>
  <c r="AB122"/>
  <c r="AB287"/>
  <c r="AB144" i="21"/>
  <c r="K487"/>
  <c r="K481"/>
  <c r="K486"/>
  <c r="K480"/>
  <c r="K479"/>
  <c r="K488"/>
  <c r="K478"/>
  <c r="K263"/>
  <c r="K257"/>
  <c r="K262"/>
  <c r="K256"/>
  <c r="K255"/>
  <c r="K258"/>
  <c r="K254"/>
  <c r="L95"/>
  <c r="A91" i="73" s="1"/>
  <c r="L99" i="21"/>
  <c r="A95" i="73" s="1"/>
  <c r="L105" i="21"/>
  <c r="A101" i="73" s="1"/>
  <c r="L295" i="21"/>
  <c r="A291" i="73" s="1"/>
  <c r="L479" i="21"/>
  <c r="A475" i="73" s="1"/>
  <c r="K35" i="21"/>
  <c r="K31"/>
  <c r="K25"/>
  <c r="K30"/>
  <c r="K24"/>
  <c r="K33"/>
  <c r="K27"/>
  <c r="K23"/>
  <c r="K32"/>
  <c r="K26"/>
  <c r="K22"/>
  <c r="L96"/>
  <c r="A92" i="73" s="1"/>
  <c r="L102" i="21"/>
  <c r="A98" i="73" s="1"/>
  <c r="L106" i="21"/>
  <c r="A102" i="73" s="1"/>
  <c r="L296" i="21"/>
  <c r="A292" i="73" s="1"/>
  <c r="L302" i="21"/>
  <c r="A298" i="73" s="1"/>
  <c r="L480" i="21"/>
  <c r="A476" i="73" s="1"/>
  <c r="L486" i="21"/>
  <c r="A482" i="73" s="1"/>
  <c r="AB50" i="21"/>
  <c r="AB82"/>
  <c r="AB106"/>
  <c r="AB145"/>
  <c r="AB222"/>
  <c r="AB226"/>
  <c r="AB232"/>
  <c r="AB242"/>
  <c r="AB249"/>
  <c r="AB259"/>
  <c r="AB265"/>
  <c r="AB350"/>
  <c r="AB384"/>
  <c r="AB403"/>
  <c r="AB495"/>
  <c r="AB518"/>
  <c r="AB528"/>
  <c r="K247"/>
  <c r="K241"/>
  <c r="K246"/>
  <c r="K240"/>
  <c r="K239"/>
  <c r="K238"/>
  <c r="K79"/>
  <c r="K73"/>
  <c r="K78"/>
  <c r="K72"/>
  <c r="K81"/>
  <c r="K75"/>
  <c r="K71"/>
  <c r="K80"/>
  <c r="K74"/>
  <c r="K70"/>
  <c r="K203"/>
  <c r="K199"/>
  <c r="K193"/>
  <c r="K202"/>
  <c r="K198"/>
  <c r="K192"/>
  <c r="K201"/>
  <c r="K195"/>
  <c r="K191"/>
  <c r="K200"/>
  <c r="K194"/>
  <c r="K190"/>
  <c r="K303"/>
  <c r="K297"/>
  <c r="K302"/>
  <c r="K296"/>
  <c r="K295"/>
  <c r="K298"/>
  <c r="K294"/>
  <c r="K446"/>
  <c r="K438"/>
  <c r="L97"/>
  <c r="A93" i="73" s="1"/>
  <c r="L103" i="21"/>
  <c r="A99" i="73" s="1"/>
  <c r="L107" i="21"/>
  <c r="A103" i="73" s="1"/>
  <c r="L297" i="21"/>
  <c r="A293" i="73" s="1"/>
  <c r="L303" i="21"/>
  <c r="A299" i="73" s="1"/>
  <c r="L481" i="21"/>
  <c r="A477" i="73" s="1"/>
  <c r="L487" i="21"/>
  <c r="A483" i="73" s="1"/>
  <c r="K424" i="21"/>
  <c r="K423"/>
  <c r="K422"/>
  <c r="K63"/>
  <c r="K57"/>
  <c r="K66"/>
  <c r="K62"/>
  <c r="K56"/>
  <c r="K65"/>
  <c r="K59"/>
  <c r="K55"/>
  <c r="K64"/>
  <c r="K58"/>
  <c r="K54"/>
  <c r="K107"/>
  <c r="K103"/>
  <c r="K97"/>
  <c r="K106"/>
  <c r="K102"/>
  <c r="K96"/>
  <c r="K105"/>
  <c r="K99"/>
  <c r="K95"/>
  <c r="K104"/>
  <c r="K98"/>
  <c r="K94"/>
  <c r="K206"/>
  <c r="L94"/>
  <c r="A90" i="73" s="1"/>
  <c r="L98" i="21"/>
  <c r="A94" i="73" s="1"/>
  <c r="L104" i="21"/>
  <c r="A100" i="73" s="1"/>
  <c r="L298" i="21"/>
  <c r="A294" i="73" s="1"/>
  <c r="L478" i="21"/>
  <c r="A474" i="73" s="1"/>
  <c r="L488" i="21"/>
  <c r="A484" i="73" s="1"/>
  <c r="AB48" i="21"/>
  <c r="AB80"/>
  <c r="AB208"/>
  <c r="AB214"/>
  <c r="AB218"/>
  <c r="AB358"/>
  <c r="AB362"/>
  <c r="AB400"/>
  <c r="AB430"/>
  <c r="AB448"/>
  <c r="AB474"/>
  <c r="AB490"/>
  <c r="AB497"/>
  <c r="AB503"/>
  <c r="AB520"/>
  <c r="AB526"/>
  <c r="AB32" i="64"/>
  <c r="AB26" i="21"/>
  <c r="AB32"/>
  <c r="AB486"/>
  <c r="AB478"/>
  <c r="AB424"/>
  <c r="AB238"/>
  <c r="AB431" i="64"/>
  <c r="AB247"/>
  <c r="AB57"/>
  <c r="AB54" i="21"/>
  <c r="AB511" i="64"/>
  <c r="AB330"/>
  <c r="AB329"/>
  <c r="AB327"/>
  <c r="AB104" i="21"/>
  <c r="AB98"/>
  <c r="AB138" i="64"/>
  <c r="AB130"/>
  <c r="AB128"/>
  <c r="AB255" i="21"/>
  <c r="AB78"/>
  <c r="AB72"/>
  <c r="AX556" i="78"/>
  <c r="AX616"/>
  <c r="I4" i="73"/>
  <c r="I29"/>
  <c r="I33"/>
  <c r="I36"/>
  <c r="I38"/>
  <c r="I40"/>
  <c r="I43"/>
  <c r="I45"/>
  <c r="I56"/>
  <c r="I63"/>
  <c r="I66"/>
  <c r="I46"/>
  <c r="I51"/>
  <c r="I55"/>
  <c r="I57"/>
  <c r="I58"/>
  <c r="I62"/>
  <c r="I69"/>
  <c r="I73"/>
  <c r="I74"/>
  <c r="I83"/>
  <c r="I89"/>
  <c r="I99"/>
  <c r="I103"/>
  <c r="I105"/>
  <c r="I115"/>
  <c r="I117"/>
  <c r="I126"/>
  <c r="I133"/>
  <c r="I135"/>
  <c r="I137"/>
  <c r="I140"/>
  <c r="I147"/>
  <c r="I149"/>
  <c r="I188"/>
  <c r="I201"/>
  <c r="I202"/>
  <c r="AB75" i="64"/>
  <c r="AB79"/>
  <c r="AB83"/>
  <c r="I204" i="73"/>
  <c r="I206"/>
  <c r="I213"/>
  <c r="I215"/>
  <c r="I217"/>
  <c r="I220"/>
  <c r="I222"/>
  <c r="I229"/>
  <c r="I231"/>
  <c r="I233"/>
  <c r="I234"/>
  <c r="I243"/>
  <c r="I245"/>
  <c r="I247"/>
  <c r="I249"/>
  <c r="I254"/>
  <c r="I261"/>
  <c r="I263"/>
  <c r="I266"/>
  <c r="I268"/>
  <c r="I270"/>
  <c r="I275"/>
  <c r="I277"/>
  <c r="I279"/>
  <c r="I281"/>
  <c r="I282"/>
  <c r="I284"/>
  <c r="I286"/>
  <c r="I293"/>
  <c r="I295"/>
  <c r="I297"/>
  <c r="I300"/>
  <c r="I253" i="75"/>
  <c r="I254"/>
  <c r="I260"/>
  <c r="I267"/>
  <c r="I272"/>
  <c r="I295"/>
  <c r="I298"/>
  <c r="I309"/>
  <c r="I321"/>
  <c r="I328"/>
  <c r="I333"/>
  <c r="I338"/>
  <c r="I342"/>
  <c r="I344"/>
  <c r="I352"/>
  <c r="I356"/>
  <c r="I358"/>
  <c r="I359"/>
  <c r="I363"/>
  <c r="I366"/>
  <c r="I380"/>
  <c r="I382"/>
  <c r="I384"/>
  <c r="I386"/>
  <c r="I387"/>
  <c r="I492"/>
  <c r="I496"/>
  <c r="I503"/>
  <c r="I507"/>
  <c r="I512"/>
  <c r="I520"/>
  <c r="I531"/>
  <c r="I535"/>
  <c r="I536"/>
  <c r="I539"/>
  <c r="I540"/>
  <c r="I543"/>
  <c r="I544"/>
  <c r="I547"/>
  <c r="I548"/>
  <c r="I551"/>
  <c r="I555"/>
  <c r="I559"/>
  <c r="I560"/>
  <c r="AB16" i="64"/>
  <c r="AB7"/>
  <c r="AB22"/>
  <c r="I352" i="73"/>
  <c r="I384"/>
  <c r="I400"/>
  <c r="I402"/>
  <c r="I432"/>
  <c r="I513"/>
  <c r="I514"/>
  <c r="I29" i="75"/>
  <c r="I32"/>
  <c r="I34"/>
  <c r="I41"/>
  <c r="I43"/>
  <c r="I44"/>
  <c r="I46"/>
  <c r="I54"/>
  <c r="I59"/>
  <c r="I70"/>
  <c r="I117"/>
  <c r="I124"/>
  <c r="I402"/>
  <c r="I419"/>
  <c r="I569"/>
  <c r="I645"/>
  <c r="I665"/>
  <c r="I729"/>
  <c r="I737"/>
  <c r="I772"/>
  <c r="I776"/>
  <c r="I784"/>
  <c r="I788"/>
  <c r="I792"/>
  <c r="AB55" i="64"/>
  <c r="I127" i="75"/>
  <c r="I242"/>
  <c r="I244"/>
  <c r="I252"/>
  <c r="I266"/>
  <c r="I399"/>
  <c r="I486"/>
  <c r="I558"/>
  <c r="I562"/>
  <c r="AB27" i="64"/>
  <c r="AB105"/>
  <c r="AB111"/>
  <c r="AB115"/>
  <c r="AB121"/>
  <c r="AB127"/>
  <c r="AB190"/>
  <c r="AB200"/>
  <c r="AB147"/>
  <c r="AB182"/>
  <c r="AB193"/>
  <c r="AB216"/>
  <c r="AB234"/>
  <c r="AB258"/>
  <c r="AB262"/>
  <c r="AB286"/>
  <c r="AB297"/>
  <c r="AB367"/>
  <c r="AB375"/>
  <c r="AB451"/>
  <c r="AB467"/>
  <c r="AB473"/>
  <c r="AB531"/>
  <c r="AB19" i="21"/>
  <c r="AB8"/>
  <c r="AB42"/>
  <c r="AB49"/>
  <c r="AB113"/>
  <c r="AB134"/>
  <c r="AB227"/>
  <c r="AB233"/>
  <c r="AB239"/>
  <c r="AB243"/>
  <c r="AB250"/>
  <c r="AB256"/>
  <c r="AB262"/>
  <c r="AB266"/>
  <c r="AB280"/>
  <c r="AB286"/>
  <c r="AB290"/>
  <c r="AB296"/>
  <c r="AB302"/>
  <c r="AB306"/>
  <c r="AB312"/>
  <c r="AB318"/>
  <c r="AB322"/>
  <c r="AB328"/>
  <c r="AB334"/>
  <c r="AB351"/>
  <c r="AB355"/>
  <c r="AB406"/>
  <c r="AB475"/>
  <c r="AB498"/>
  <c r="AB504"/>
  <c r="AB519"/>
  <c r="AB523"/>
  <c r="AB536"/>
  <c r="AB295" i="64"/>
  <c r="AB313"/>
  <c r="AB409"/>
  <c r="AB417"/>
  <c r="AB491"/>
  <c r="AB497"/>
  <c r="AB535"/>
  <c r="AB539"/>
  <c r="AB88"/>
  <c r="AB274"/>
  <c r="AB17" i="21"/>
  <c r="AB27"/>
  <c r="AB33"/>
  <c r="AB38"/>
  <c r="AB71"/>
  <c r="AB75"/>
  <c r="AB83"/>
  <c r="AB97"/>
  <c r="AB115"/>
  <c r="AB120"/>
  <c r="AB121"/>
  <c r="AB131"/>
  <c r="AB179"/>
  <c r="AB304"/>
  <c r="AB310"/>
  <c r="AB314"/>
  <c r="AB320"/>
  <c r="AB326"/>
  <c r="AB330"/>
  <c r="AB346"/>
  <c r="AB401"/>
  <c r="AB423"/>
  <c r="AB442"/>
  <c r="AB496"/>
  <c r="AB538"/>
  <c r="AB310" i="64"/>
  <c r="I7" i="73"/>
  <c r="I8"/>
  <c r="I9"/>
  <c r="I10"/>
  <c r="I12"/>
  <c r="I14"/>
  <c r="I19"/>
  <c r="I24"/>
  <c r="I48"/>
  <c r="I64"/>
  <c r="I68"/>
  <c r="I75"/>
  <c r="I77"/>
  <c r="I79"/>
  <c r="I80"/>
  <c r="I81"/>
  <c r="I82"/>
  <c r="I84"/>
  <c r="I88"/>
  <c r="I104"/>
  <c r="I120"/>
  <c r="I136"/>
  <c r="I152"/>
  <c r="I155"/>
  <c r="I159"/>
  <c r="I162"/>
  <c r="I164"/>
  <c r="I166"/>
  <c r="I168"/>
  <c r="I173"/>
  <c r="I175"/>
  <c r="I177"/>
  <c r="I178"/>
  <c r="I180"/>
  <c r="I182"/>
  <c r="I184"/>
  <c r="I189"/>
  <c r="I192"/>
  <c r="I193"/>
  <c r="I223"/>
  <c r="I224"/>
  <c r="I225"/>
  <c r="I226"/>
  <c r="I230"/>
  <c r="I232"/>
  <c r="I237"/>
  <c r="I239"/>
  <c r="I242"/>
  <c r="I271"/>
  <c r="I273"/>
  <c r="I274"/>
  <c r="I276"/>
  <c r="I285"/>
  <c r="I288"/>
  <c r="I290"/>
  <c r="I296"/>
  <c r="I304"/>
  <c r="I307"/>
  <c r="I311"/>
  <c r="I312"/>
  <c r="I327"/>
  <c r="I328"/>
  <c r="I329"/>
  <c r="I332"/>
  <c r="I334"/>
  <c r="I336"/>
  <c r="I340"/>
  <c r="I342"/>
  <c r="I343"/>
  <c r="I344"/>
  <c r="I347"/>
  <c r="I349"/>
  <c r="I351"/>
  <c r="I353"/>
  <c r="I354"/>
  <c r="I356"/>
  <c r="I357"/>
  <c r="I358"/>
  <c r="I360"/>
  <c r="I365"/>
  <c r="I367"/>
  <c r="I370"/>
  <c r="I374"/>
  <c r="I377"/>
  <c r="I382"/>
  <c r="I385"/>
  <c r="I388"/>
  <c r="I390"/>
  <c r="I397"/>
  <c r="I399"/>
  <c r="I403"/>
  <c r="I405"/>
  <c r="I407"/>
  <c r="I413"/>
  <c r="I415"/>
  <c r="I417"/>
  <c r="I418"/>
  <c r="I422"/>
  <c r="I423"/>
  <c r="I427"/>
  <c r="I428"/>
  <c r="I429"/>
  <c r="I431"/>
  <c r="I433"/>
  <c r="I434"/>
  <c r="I438"/>
  <c r="I439"/>
  <c r="I440"/>
  <c r="I443"/>
  <c r="I445"/>
  <c r="I446"/>
  <c r="I447"/>
  <c r="I449"/>
  <c r="I450"/>
  <c r="I452"/>
  <c r="I456"/>
  <c r="I459"/>
  <c r="I461"/>
  <c r="I462"/>
  <c r="I463"/>
  <c r="I465"/>
  <c r="I466"/>
  <c r="I468"/>
  <c r="I470"/>
  <c r="I472"/>
  <c r="I475"/>
  <c r="I477"/>
  <c r="I481"/>
  <c r="I483"/>
  <c r="I484"/>
  <c r="I485"/>
  <c r="I489"/>
  <c r="I490"/>
  <c r="I491"/>
  <c r="I500"/>
  <c r="I504"/>
  <c r="I506"/>
  <c r="I507"/>
  <c r="I508"/>
  <c r="I509"/>
  <c r="I511"/>
  <c r="I515"/>
  <c r="I517"/>
  <c r="I519"/>
  <c r="I521"/>
  <c r="I522"/>
  <c r="I525"/>
  <c r="I528"/>
  <c r="I537"/>
  <c r="I3" i="75"/>
  <c r="I14"/>
  <c r="I75"/>
  <c r="I80"/>
  <c r="I89"/>
  <c r="I96"/>
  <c r="I98"/>
  <c r="I112"/>
  <c r="I120"/>
  <c r="I125"/>
  <c r="I126"/>
  <c r="I128"/>
  <c r="I129"/>
  <c r="I131"/>
  <c r="I133"/>
  <c r="I136"/>
  <c r="I138"/>
  <c r="I140"/>
  <c r="I143"/>
  <c r="I145"/>
  <c r="I147"/>
  <c r="I150"/>
  <c r="I161"/>
  <c r="I165"/>
  <c r="I167"/>
  <c r="I179"/>
  <c r="I184"/>
  <c r="I204"/>
  <c r="I206"/>
  <c r="I211"/>
  <c r="I218"/>
  <c r="I221"/>
  <c r="I225"/>
  <c r="I226"/>
  <c r="I232"/>
  <c r="I255"/>
  <c r="I271"/>
  <c r="I297"/>
  <c r="I317"/>
  <c r="I341"/>
  <c r="I346"/>
  <c r="I348"/>
  <c r="I371"/>
  <c r="I374"/>
  <c r="I376"/>
  <c r="I391"/>
  <c r="I441"/>
  <c r="I442"/>
  <c r="I445"/>
  <c r="I447"/>
  <c r="I449"/>
  <c r="I461"/>
  <c r="I462"/>
  <c r="I463"/>
  <c r="I470"/>
  <c r="I473"/>
  <c r="I479"/>
  <c r="I481"/>
  <c r="I485"/>
  <c r="I488"/>
  <c r="I490"/>
  <c r="I563"/>
  <c r="I565"/>
  <c r="I575"/>
  <c r="I576"/>
  <c r="I579"/>
  <c r="I581"/>
  <c r="I584"/>
  <c r="I585"/>
  <c r="I586"/>
  <c r="I593"/>
  <c r="I596"/>
  <c r="I602"/>
  <c r="I610"/>
  <c r="I613"/>
  <c r="I661"/>
  <c r="I667"/>
  <c r="I669"/>
  <c r="I672"/>
  <c r="I673"/>
  <c r="I674"/>
  <c r="I675"/>
  <c r="I681"/>
  <c r="I684"/>
  <c r="I688"/>
  <c r="I691"/>
  <c r="I695"/>
  <c r="I696"/>
  <c r="I697"/>
  <c r="I702"/>
  <c r="I719"/>
  <c r="I721"/>
  <c r="I723"/>
  <c r="I786"/>
  <c r="E6" i="55"/>
  <c r="O7" i="64" s="1"/>
  <c r="AD7" s="1"/>
  <c r="AT574" i="21"/>
  <c r="AT575" i="64"/>
  <c r="AT574"/>
  <c r="AO614" i="78"/>
  <c r="AT602" i="21"/>
  <c r="D6" i="55"/>
  <c r="N7" i="64" s="1"/>
  <c r="N15" s="1"/>
  <c r="AT603" i="21"/>
  <c r="Y546" i="64"/>
  <c r="Y547" s="1"/>
  <c r="Y561" s="1"/>
  <c r="Y575" s="1"/>
  <c r="Y589" s="1"/>
  <c r="Y603" s="1"/>
  <c r="Y617" s="1"/>
  <c r="A16" i="63"/>
  <c r="F16" s="1"/>
  <c r="AO586" i="78"/>
  <c r="AL557"/>
  <c r="AO613"/>
  <c r="AT603" i="64"/>
  <c r="AT602"/>
  <c r="A7" i="63"/>
  <c r="F7" s="1"/>
  <c r="C6" i="55"/>
  <c r="AM557" i="78" s="1"/>
  <c r="A34" i="63"/>
  <c r="I208" i="73"/>
  <c r="I272"/>
  <c r="I408"/>
  <c r="I186" i="75"/>
  <c r="I263"/>
  <c r="I276"/>
  <c r="I278"/>
  <c r="I290"/>
  <c r="I292"/>
  <c r="I443"/>
  <c r="I20" i="73"/>
  <c r="I22"/>
  <c r="I27"/>
  <c r="I31"/>
  <c r="I34"/>
  <c r="I71"/>
  <c r="I87"/>
  <c r="I94"/>
  <c r="I101"/>
  <c r="I106"/>
  <c r="I110"/>
  <c r="I119"/>
  <c r="I122"/>
  <c r="I138"/>
  <c r="I142"/>
  <c r="I291"/>
  <c r="I369"/>
  <c r="I372"/>
  <c r="I386"/>
  <c r="I395"/>
  <c r="I401"/>
  <c r="I152" i="75"/>
  <c r="I351"/>
  <c r="I365"/>
  <c r="I368"/>
  <c r="I379"/>
  <c r="I405"/>
  <c r="I22"/>
  <c r="I36"/>
  <c r="I301"/>
  <c r="I308"/>
  <c r="I315"/>
  <c r="I430"/>
  <c r="I450"/>
  <c r="I572"/>
  <c r="I676"/>
  <c r="I712"/>
  <c r="I716"/>
  <c r="I195"/>
  <c r="I200"/>
  <c r="I202"/>
  <c r="I210"/>
  <c r="I248"/>
  <c r="I256"/>
  <c r="AB34" i="64"/>
  <c r="AB40"/>
  <c r="AB46"/>
  <c r="AB62"/>
  <c r="AB66"/>
  <c r="AB82"/>
  <c r="AB96"/>
  <c r="AB103"/>
  <c r="I455" i="75"/>
  <c r="I469"/>
  <c r="I510"/>
  <c r="I515"/>
  <c r="I592"/>
  <c r="I623"/>
  <c r="I643"/>
  <c r="I652"/>
  <c r="I701"/>
  <c r="I704"/>
  <c r="I705"/>
  <c r="I709"/>
  <c r="I779"/>
  <c r="AX618" i="78"/>
  <c r="AB18" i="64"/>
  <c r="AB99"/>
  <c r="AB102"/>
  <c r="AB107"/>
  <c r="AB17"/>
  <c r="AB26"/>
  <c r="AB38"/>
  <c r="AB42"/>
  <c r="AB58"/>
  <c r="AB64"/>
  <c r="AB80"/>
  <c r="AB106"/>
  <c r="I2" i="73"/>
  <c r="I2" i="75"/>
  <c r="I5" i="73"/>
  <c r="I70"/>
  <c r="I187"/>
  <c r="I191"/>
  <c r="I194"/>
  <c r="I198"/>
  <c r="I287"/>
  <c r="I289"/>
  <c r="I299"/>
  <c r="I302"/>
  <c r="I309"/>
  <c r="I318"/>
  <c r="I11" i="75"/>
  <c r="I33"/>
  <c r="I40"/>
  <c r="I45"/>
  <c r="I67"/>
  <c r="I74"/>
  <c r="I77"/>
  <c r="I86"/>
  <c r="I91"/>
  <c r="I113"/>
  <c r="I114"/>
  <c r="I118"/>
  <c r="I180"/>
  <c r="I194"/>
  <c r="I213"/>
  <c r="I234"/>
  <c r="I329"/>
  <c r="I331"/>
  <c r="I364"/>
  <c r="I414"/>
  <c r="I421"/>
  <c r="I422"/>
  <c r="I424"/>
  <c r="I427"/>
  <c r="I428"/>
  <c r="I434"/>
  <c r="I500"/>
  <c r="I532"/>
  <c r="I583"/>
  <c r="I633"/>
  <c r="I653"/>
  <c r="I657"/>
  <c r="I658"/>
  <c r="I706"/>
  <c r="I710"/>
  <c r="I715"/>
  <c r="AB112" i="64"/>
  <c r="AB118"/>
  <c r="AB123"/>
  <c r="AB134"/>
  <c r="AB139"/>
  <c r="AB146"/>
  <c r="AB153"/>
  <c r="AB162"/>
  <c r="AB169"/>
  <c r="AB179"/>
  <c r="AB185"/>
  <c r="AB195"/>
  <c r="AB206"/>
  <c r="AB242"/>
  <c r="AB294"/>
  <c r="AB299"/>
  <c r="AB536"/>
  <c r="AB89"/>
  <c r="AB279" i="21"/>
  <c r="AB283"/>
  <c r="AB289"/>
  <c r="AB295"/>
  <c r="AB299"/>
  <c r="AB305"/>
  <c r="AB311"/>
  <c r="AB315"/>
  <c r="AB321"/>
  <c r="AB327"/>
  <c r="AB331"/>
  <c r="AB352"/>
  <c r="AB537"/>
  <c r="AB158" i="64"/>
  <c r="AB174"/>
  <c r="AB312"/>
  <c r="AB331"/>
  <c r="AB337"/>
  <c r="AB355"/>
  <c r="AB361"/>
  <c r="AB379"/>
  <c r="AB399"/>
  <c r="AB403"/>
  <c r="AB423"/>
  <c r="AB441"/>
  <c r="AB447"/>
  <c r="AB138" i="21"/>
  <c r="AB150"/>
  <c r="AB155"/>
  <c r="AB159"/>
  <c r="AB163"/>
  <c r="AB169"/>
  <c r="AB176"/>
  <c r="AB190"/>
  <c r="AB194"/>
  <c r="AB200"/>
  <c r="AB206"/>
  <c r="AB207"/>
  <c r="AB211"/>
  <c r="AB217"/>
  <c r="AB224"/>
  <c r="AB254"/>
  <c r="AB258"/>
  <c r="AB264"/>
  <c r="AB278"/>
  <c r="AB282"/>
  <c r="AB288"/>
  <c r="AB294"/>
  <c r="AB298"/>
  <c r="AB382"/>
  <c r="AB383"/>
  <c r="AB408"/>
  <c r="AB502"/>
  <c r="AB506"/>
  <c r="AB522"/>
  <c r="AB88"/>
  <c r="AB136" i="64"/>
  <c r="AB137"/>
  <c r="AB183"/>
  <c r="AB225"/>
  <c r="AB232"/>
  <c r="AB251"/>
  <c r="AB265"/>
  <c r="AB282"/>
  <c r="AB303"/>
  <c r="AB395"/>
  <c r="AB422"/>
  <c r="AB439"/>
  <c r="AB446"/>
  <c r="AB472"/>
  <c r="AB489"/>
  <c r="AB496"/>
  <c r="AB514"/>
  <c r="AB272"/>
  <c r="AB47" i="21"/>
  <c r="AB55"/>
  <c r="AB70"/>
  <c r="AB74"/>
  <c r="AB96"/>
  <c r="AB102"/>
  <c r="AB110"/>
  <c r="AB111"/>
  <c r="AB119"/>
  <c r="AB126"/>
  <c r="AB136"/>
  <c r="AB162"/>
  <c r="AB168"/>
  <c r="AB175"/>
  <c r="AB210"/>
  <c r="AB216"/>
  <c r="AB223"/>
  <c r="AB230"/>
  <c r="AB234"/>
  <c r="AB240"/>
  <c r="AB246"/>
  <c r="AB335"/>
  <c r="AB354"/>
  <c r="AB361"/>
  <c r="AB378"/>
  <c r="AB379"/>
  <c r="AB386"/>
  <c r="AB398"/>
  <c r="AB426"/>
  <c r="AB432"/>
  <c r="AB446"/>
  <c r="AB447"/>
  <c r="AB472"/>
  <c r="AB473"/>
  <c r="AB480"/>
  <c r="AB535"/>
  <c r="AB539"/>
  <c r="AB454"/>
  <c r="AB113" i="64"/>
  <c r="AB119"/>
  <c r="AB224"/>
  <c r="AB250"/>
  <c r="AB278"/>
  <c r="AB302"/>
  <c r="AB335"/>
  <c r="AB339"/>
  <c r="AB359"/>
  <c r="AB377"/>
  <c r="AB383"/>
  <c r="AB401"/>
  <c r="AB419"/>
  <c r="AB425"/>
  <c r="AB443"/>
  <c r="AB471"/>
  <c r="AB475"/>
  <c r="AB495"/>
  <c r="AB513"/>
  <c r="AB519"/>
  <c r="AB537"/>
  <c r="AB90"/>
  <c r="AB271"/>
  <c r="AB457"/>
  <c r="AB16" i="21"/>
  <c r="AB25"/>
  <c r="AB46"/>
  <c r="AB58"/>
  <c r="AB67"/>
  <c r="AB95"/>
  <c r="AB99"/>
  <c r="AB118"/>
  <c r="AB152"/>
  <c r="AB186"/>
  <c r="AB192"/>
  <c r="AB198"/>
  <c r="AB202"/>
  <c r="AB366"/>
  <c r="AB415"/>
  <c r="AB425"/>
  <c r="AB443"/>
  <c r="AB450"/>
  <c r="I121" i="75"/>
  <c r="I18" i="73"/>
  <c r="I18" i="75"/>
  <c r="I35"/>
  <c r="I92"/>
  <c r="I110"/>
  <c r="I123"/>
  <c r="I222"/>
  <c r="I273"/>
  <c r="I310"/>
  <c r="I312"/>
  <c r="I349"/>
  <c r="I357"/>
  <c r="I393"/>
  <c r="I437"/>
  <c r="I439"/>
  <c r="I452"/>
  <c r="I457"/>
  <c r="I533"/>
  <c r="I703"/>
  <c r="I707"/>
  <c r="I722"/>
  <c r="I150" i="73"/>
  <c r="I320"/>
  <c r="I330"/>
  <c r="I235" i="75"/>
  <c r="I237"/>
  <c r="I330"/>
  <c r="I406"/>
  <c r="I504"/>
  <c r="I580"/>
  <c r="I598"/>
  <c r="I637"/>
  <c r="I641"/>
  <c r="I670"/>
  <c r="I693"/>
  <c r="I3" i="73"/>
  <c r="I6"/>
  <c r="I13"/>
  <c r="I15"/>
  <c r="I16"/>
  <c r="I17"/>
  <c r="I21"/>
  <c r="I23"/>
  <c r="I25"/>
  <c r="I26"/>
  <c r="I28"/>
  <c r="I30"/>
  <c r="I32"/>
  <c r="I35"/>
  <c r="I37"/>
  <c r="I39"/>
  <c r="I41"/>
  <c r="I42"/>
  <c r="I44"/>
  <c r="I47"/>
  <c r="I49"/>
  <c r="I50"/>
  <c r="I52"/>
  <c r="I54"/>
  <c r="I59"/>
  <c r="I61"/>
  <c r="I91"/>
  <c r="I93"/>
  <c r="I95"/>
  <c r="I96"/>
  <c r="I97"/>
  <c r="I98"/>
  <c r="I100"/>
  <c r="I102"/>
  <c r="I107"/>
  <c r="I109"/>
  <c r="I111"/>
  <c r="I112"/>
  <c r="I113"/>
  <c r="I114"/>
  <c r="I116"/>
  <c r="I118"/>
  <c r="I123"/>
  <c r="I125"/>
  <c r="I127"/>
  <c r="I128"/>
  <c r="I129"/>
  <c r="I130"/>
  <c r="I132"/>
  <c r="I134"/>
  <c r="I139"/>
  <c r="I141"/>
  <c r="I143"/>
  <c r="I144"/>
  <c r="I145"/>
  <c r="I146"/>
  <c r="I148"/>
  <c r="I151"/>
  <c r="I153"/>
  <c r="I154"/>
  <c r="I156"/>
  <c r="I158"/>
  <c r="I160"/>
  <c r="I165"/>
  <c r="I167"/>
  <c r="I169"/>
  <c r="I170"/>
  <c r="I172"/>
  <c r="I174"/>
  <c r="I176"/>
  <c r="I179"/>
  <c r="I181"/>
  <c r="I183"/>
  <c r="I185"/>
  <c r="I186"/>
  <c r="I190"/>
  <c r="I195"/>
  <c r="I197"/>
  <c r="I199"/>
  <c r="I200"/>
  <c r="I203"/>
  <c r="I205"/>
  <c r="I207"/>
  <c r="I209"/>
  <c r="I210"/>
  <c r="I212"/>
  <c r="I214"/>
  <c r="I219"/>
  <c r="I221"/>
  <c r="I244"/>
  <c r="I246"/>
  <c r="I248"/>
  <c r="I251"/>
  <c r="I253"/>
  <c r="I255"/>
  <c r="I257"/>
  <c r="I404"/>
  <c r="I516"/>
  <c r="I30" i="75"/>
  <c r="I66"/>
  <c r="I73"/>
  <c r="I105"/>
  <c r="I217"/>
  <c r="I224"/>
  <c r="I282"/>
  <c r="I284"/>
  <c r="I471"/>
  <c r="I474"/>
  <c r="I482"/>
  <c r="I499"/>
  <c r="I519"/>
  <c r="I527"/>
  <c r="I552"/>
  <c r="I556"/>
  <c r="I573"/>
  <c r="I595"/>
  <c r="I603"/>
  <c r="I611"/>
  <c r="I622"/>
  <c r="I687"/>
  <c r="I694"/>
  <c r="I735"/>
  <c r="I739"/>
  <c r="I785"/>
  <c r="AB161" i="64"/>
  <c r="AB166"/>
  <c r="AB176"/>
  <c r="AB192"/>
  <c r="AB203"/>
  <c r="AB208"/>
  <c r="AB218"/>
  <c r="I258" i="73"/>
  <c r="I260"/>
  <c r="I262"/>
  <c r="I264"/>
  <c r="I267"/>
  <c r="I269"/>
  <c r="I315"/>
  <c r="I317"/>
  <c r="I319"/>
  <c r="I364"/>
  <c r="I366"/>
  <c r="I368"/>
  <c r="I371"/>
  <c r="I373"/>
  <c r="I375"/>
  <c r="I376"/>
  <c r="I379"/>
  <c r="I381"/>
  <c r="I495"/>
  <c r="I496"/>
  <c r="I498"/>
  <c r="I502"/>
  <c r="I19" i="75"/>
  <c r="I21"/>
  <c r="I26"/>
  <c r="I56"/>
  <c r="I57"/>
  <c r="I58"/>
  <c r="I60"/>
  <c r="I62"/>
  <c r="I63"/>
  <c r="I64"/>
  <c r="I82"/>
  <c r="I84"/>
  <c r="I87"/>
  <c r="I99"/>
  <c r="I100"/>
  <c r="I102"/>
  <c r="I119"/>
  <c r="I122"/>
  <c r="I134"/>
  <c r="I135"/>
  <c r="I190"/>
  <c r="I193"/>
  <c r="I215"/>
  <c r="I220"/>
  <c r="I223"/>
  <c r="I228"/>
  <c r="I230"/>
  <c r="I246"/>
  <c r="I247"/>
  <c r="I249"/>
  <c r="I275"/>
  <c r="I277"/>
  <c r="I279"/>
  <c r="I280"/>
  <c r="I281"/>
  <c r="I283"/>
  <c r="I307"/>
  <c r="I324"/>
  <c r="I326"/>
  <c r="I350"/>
  <c r="I353"/>
  <c r="I355"/>
  <c r="I373"/>
  <c r="I375"/>
  <c r="I408"/>
  <c r="I410"/>
  <c r="I416"/>
  <c r="I418"/>
  <c r="I435"/>
  <c r="I436"/>
  <c r="I438"/>
  <c r="I464"/>
  <c r="I466"/>
  <c r="I480"/>
  <c r="I513"/>
  <c r="I514"/>
  <c r="I516"/>
  <c r="I545"/>
  <c r="I546"/>
  <c r="I549"/>
  <c r="I550"/>
  <c r="I567"/>
  <c r="I568"/>
  <c r="I570"/>
  <c r="I591"/>
  <c r="I594"/>
  <c r="I597"/>
  <c r="I600"/>
  <c r="I601"/>
  <c r="I619"/>
  <c r="I620"/>
  <c r="I636"/>
  <c r="I668"/>
  <c r="I679"/>
  <c r="I680"/>
  <c r="I682"/>
  <c r="I683"/>
  <c r="I686"/>
  <c r="I689"/>
  <c r="I690"/>
  <c r="I692"/>
  <c r="I717"/>
  <c r="I718"/>
  <c r="I720"/>
  <c r="I745"/>
  <c r="I746"/>
  <c r="I749"/>
  <c r="I750"/>
  <c r="I753"/>
  <c r="I754"/>
  <c r="I757"/>
  <c r="I758"/>
  <c r="I762"/>
  <c r="I764"/>
  <c r="I765"/>
  <c r="BC572" i="21"/>
  <c r="AB54" i="64"/>
  <c r="AB56"/>
  <c r="AB74"/>
  <c r="AB78"/>
  <c r="AB19"/>
  <c r="AB33"/>
  <c r="AB39"/>
  <c r="AB43"/>
  <c r="AB51"/>
  <c r="AB59"/>
  <c r="AB65"/>
  <c r="AB73"/>
  <c r="AB81"/>
  <c r="AB95"/>
  <c r="AB142"/>
  <c r="AB144"/>
  <c r="AB145"/>
  <c r="AB150"/>
  <c r="AB160"/>
  <c r="AB171"/>
  <c r="AB175"/>
  <c r="AB184"/>
  <c r="AB187"/>
  <c r="AB191"/>
  <c r="AB199"/>
  <c r="AB202"/>
  <c r="AB215"/>
  <c r="AB217"/>
  <c r="AB226"/>
  <c r="AB231"/>
  <c r="AB233"/>
  <c r="AB241"/>
  <c r="AB246"/>
  <c r="AB257"/>
  <c r="AB259"/>
  <c r="AB281"/>
  <c r="AB283"/>
  <c r="AB291"/>
  <c r="AB296"/>
  <c r="AB307"/>
  <c r="AB311"/>
  <c r="AB321"/>
  <c r="AB322"/>
  <c r="AB326"/>
  <c r="AB351"/>
  <c r="AB352"/>
  <c r="AB371"/>
  <c r="AB374"/>
  <c r="AB393"/>
  <c r="AB394"/>
  <c r="AB415"/>
  <c r="AB416"/>
  <c r="AB435"/>
  <c r="AB438"/>
  <c r="AB465"/>
  <c r="AB466"/>
  <c r="AB487"/>
  <c r="AB488"/>
  <c r="AB507"/>
  <c r="AB510"/>
  <c r="AB529"/>
  <c r="AB530"/>
  <c r="AB7" i="21"/>
  <c r="AB22"/>
  <c r="AB23"/>
  <c r="AB56"/>
  <c r="AB64"/>
  <c r="AB65"/>
  <c r="AB122"/>
  <c r="AB147"/>
  <c r="AB9" i="64"/>
  <c r="AC8" s="1"/>
  <c r="AB15"/>
  <c r="AB23"/>
  <c r="AB31"/>
  <c r="AB47"/>
  <c r="AB50"/>
  <c r="AB67"/>
  <c r="AB72"/>
  <c r="AB143"/>
  <c r="AB154"/>
  <c r="AB168"/>
  <c r="AB170"/>
  <c r="AB178"/>
  <c r="AB186"/>
  <c r="AB194"/>
  <c r="AB198"/>
  <c r="AB210"/>
  <c r="AB214"/>
  <c r="AB222"/>
  <c r="AB230"/>
  <c r="AB238"/>
  <c r="AB240"/>
  <c r="AB254"/>
  <c r="AB256"/>
  <c r="AB264"/>
  <c r="AB267"/>
  <c r="AB280"/>
  <c r="AB288"/>
  <c r="AB290"/>
  <c r="AB304"/>
  <c r="AB306"/>
  <c r="AB315"/>
  <c r="AB318"/>
  <c r="AB320"/>
  <c r="AB347"/>
  <c r="AB369"/>
  <c r="AB391"/>
  <c r="AB411"/>
  <c r="AB433"/>
  <c r="AB463"/>
  <c r="AB483"/>
  <c r="AB505"/>
  <c r="AB527"/>
  <c r="AB87"/>
  <c r="AB455"/>
  <c r="AB11" i="21"/>
  <c r="AB10"/>
  <c r="AB62"/>
  <c r="AB63"/>
  <c r="AB128"/>
  <c r="AB129"/>
  <c r="AB135"/>
  <c r="AB142"/>
  <c r="AB143"/>
  <c r="AB153"/>
  <c r="AB512"/>
  <c r="AB239" i="64"/>
  <c r="AB248"/>
  <c r="AB255"/>
  <c r="AB266"/>
  <c r="AB289"/>
  <c r="AB298"/>
  <c r="AB305"/>
  <c r="AB314"/>
  <c r="AB336"/>
  <c r="AB344" i="21"/>
  <c r="AB376"/>
  <c r="AB470"/>
  <c r="AB343" i="64"/>
  <c r="AB344"/>
  <c r="AB346"/>
  <c r="AB363"/>
  <c r="AB366"/>
  <c r="AB368"/>
  <c r="AB385"/>
  <c r="AB386"/>
  <c r="AB390"/>
  <c r="AB407"/>
  <c r="AB408"/>
  <c r="AB410"/>
  <c r="AB427"/>
  <c r="AB430"/>
  <c r="AB432"/>
  <c r="AB449"/>
  <c r="AB450"/>
  <c r="AB462"/>
  <c r="AB479"/>
  <c r="AB480"/>
  <c r="AB482"/>
  <c r="AB499"/>
  <c r="AB502"/>
  <c r="AB504"/>
  <c r="AB521"/>
  <c r="AB522"/>
  <c r="AB526"/>
  <c r="AB91"/>
  <c r="AB273"/>
  <c r="AB458"/>
  <c r="AB39" i="21"/>
  <c r="AB59"/>
  <c r="AB81"/>
  <c r="AB105"/>
  <c r="AB127"/>
  <c r="AB137"/>
  <c r="AB182"/>
  <c r="AB440"/>
  <c r="AB456"/>
  <c r="AB338" i="64"/>
  <c r="AB342"/>
  <c r="AB406"/>
  <c r="AB426"/>
  <c r="AB478"/>
  <c r="AB498"/>
  <c r="AB518"/>
  <c r="AB520"/>
  <c r="AB538"/>
  <c r="AB86"/>
  <c r="AB454"/>
  <c r="AB94" i="21"/>
  <c r="AB146"/>
  <c r="AB158"/>
  <c r="AB418"/>
  <c r="AB342"/>
  <c r="AB343"/>
  <c r="AB345"/>
  <c r="AB360"/>
  <c r="AB374"/>
  <c r="AB377"/>
  <c r="AB394"/>
  <c r="AB399"/>
  <c r="AB416"/>
  <c r="AB419"/>
  <c r="AB438"/>
  <c r="AB441"/>
  <c r="AB466"/>
  <c r="AB471"/>
  <c r="AB488"/>
  <c r="AB491"/>
  <c r="AB510"/>
  <c r="AB513"/>
  <c r="AB530"/>
  <c r="AB90"/>
  <c r="AB275"/>
  <c r="AB336"/>
  <c r="AB339"/>
  <c r="AB371"/>
  <c r="AB393"/>
  <c r="AB435"/>
  <c r="AB462"/>
  <c r="AB465"/>
  <c r="AB482"/>
  <c r="AB487"/>
  <c r="AB507"/>
  <c r="AB529"/>
  <c r="AB271"/>
  <c r="AB455"/>
  <c r="AB367"/>
  <c r="AB387"/>
  <c r="AB409"/>
  <c r="AB431"/>
  <c r="AB451"/>
  <c r="AB481"/>
  <c r="AB534"/>
  <c r="AB89"/>
  <c r="AB97" i="64"/>
  <c r="AB94"/>
  <c r="AB422" i="21"/>
  <c r="AB86"/>
  <c r="L110" i="64"/>
  <c r="A93" i="75" s="1"/>
  <c r="BN548" i="64"/>
  <c r="L438"/>
  <c r="A380" i="75" s="1"/>
  <c r="BL604" i="64"/>
  <c r="BG604" i="21"/>
  <c r="L390"/>
  <c r="A386" i="73" s="1"/>
  <c r="BS604" i="21"/>
  <c r="L454"/>
  <c r="A450" i="73" s="1"/>
  <c r="BG576" i="21"/>
  <c r="L206"/>
  <c r="A202" i="73" s="1"/>
  <c r="BF576" i="64"/>
  <c r="L190"/>
  <c r="A163" i="75" s="1"/>
  <c r="L86" i="21"/>
  <c r="A82" i="73" s="1"/>
  <c r="BS548" i="21"/>
  <c r="BH604"/>
  <c r="L406"/>
  <c r="A402" i="73" s="1"/>
  <c r="L358" i="64"/>
  <c r="A310" i="75" s="1"/>
  <c r="BE604" i="64"/>
  <c r="L406"/>
  <c r="A352" i="75" s="1"/>
  <c r="BH604" i="64"/>
  <c r="BS604"/>
  <c r="L454"/>
  <c r="A394" i="75" s="1"/>
  <c r="I86" i="73"/>
  <c r="I493"/>
  <c r="I16" i="75"/>
  <c r="I116"/>
  <c r="I132"/>
  <c r="I347"/>
  <c r="I451"/>
  <c r="I497"/>
  <c r="I525"/>
  <c r="I564"/>
  <c r="I617"/>
  <c r="I666"/>
  <c r="I714"/>
  <c r="L38" i="21"/>
  <c r="A34" i="73" s="1"/>
  <c r="BH548" i="21"/>
  <c r="BE576"/>
  <c r="L174"/>
  <c r="A170" i="73" s="1"/>
  <c r="BS576" i="21"/>
  <c r="L270"/>
  <c r="A266" i="73" s="1"/>
  <c r="BE604" i="21"/>
  <c r="L358"/>
  <c r="A354" i="73" s="1"/>
  <c r="L86" i="64"/>
  <c r="A72" i="75" s="1"/>
  <c r="BS548" i="64"/>
  <c r="BS576"/>
  <c r="L270"/>
  <c r="A233" i="75" s="1"/>
  <c r="I238" i="73"/>
  <c r="I52" i="75"/>
  <c r="I81"/>
  <c r="I93"/>
  <c r="I227"/>
  <c r="I239"/>
  <c r="I268"/>
  <c r="I286"/>
  <c r="I339"/>
  <c r="I367"/>
  <c r="I403"/>
  <c r="I415"/>
  <c r="I448"/>
  <c r="I478"/>
  <c r="I511"/>
  <c r="I634"/>
  <c r="I677"/>
  <c r="I711"/>
  <c r="I743"/>
  <c r="L54" i="21"/>
  <c r="A50" i="73" s="1"/>
  <c r="BI548" i="21"/>
  <c r="BJ576"/>
  <c r="L238"/>
  <c r="A234" i="73" s="1"/>
  <c r="BM604" i="21"/>
  <c r="L438"/>
  <c r="A434" i="73" s="1"/>
  <c r="L38" i="64"/>
  <c r="A30" i="75" s="1"/>
  <c r="BH548" i="64"/>
  <c r="BH576"/>
  <c r="L222"/>
  <c r="A191" i="75" s="1"/>
  <c r="L70" i="21"/>
  <c r="A66" i="73" s="1"/>
  <c r="BK548" i="21"/>
  <c r="L190"/>
  <c r="A186" i="73" s="1"/>
  <c r="BF576" i="21"/>
  <c r="L222"/>
  <c r="A218" i="73" s="1"/>
  <c r="BH576" i="21"/>
  <c r="L254"/>
  <c r="A250" i="73" s="1"/>
  <c r="BL576" i="21"/>
  <c r="BJ604"/>
  <c r="L422"/>
  <c r="A418" i="73" s="1"/>
  <c r="L54" i="64"/>
  <c r="A44" i="75" s="1"/>
  <c r="BI548" i="64"/>
  <c r="BI576"/>
  <c r="L238"/>
  <c r="A205" i="75" s="1"/>
  <c r="L374" i="64"/>
  <c r="A324" i="75" s="1"/>
  <c r="BF604" i="64"/>
  <c r="BI604"/>
  <c r="L422"/>
  <c r="A366" i="75" s="1"/>
  <c r="BC606" i="21"/>
  <c r="L22"/>
  <c r="A18" i="73" s="1"/>
  <c r="BF548" i="21"/>
  <c r="L30"/>
  <c r="A26" i="73" s="1"/>
  <c r="BF604" i="21"/>
  <c r="L374"/>
  <c r="A370" i="73" s="1"/>
  <c r="L70" i="64"/>
  <c r="A58" i="75" s="1"/>
  <c r="BJ548" i="64"/>
  <c r="BE576"/>
  <c r="L174"/>
  <c r="A149" i="75" s="1"/>
  <c r="BG576" i="64"/>
  <c r="L206"/>
  <c r="A177" i="75" s="1"/>
  <c r="BK576" i="64"/>
  <c r="L254"/>
  <c r="A219" i="75" s="1"/>
  <c r="L390" i="64"/>
  <c r="A338" i="75" s="1"/>
  <c r="BG604" i="64"/>
  <c r="BC603" i="21"/>
  <c r="AB10" i="64"/>
  <c r="AB11"/>
  <c r="AB48"/>
  <c r="AB70"/>
  <c r="AB98"/>
  <c r="AB104"/>
  <c r="AB110"/>
  <c r="AB114"/>
  <c r="AB120"/>
  <c r="AB126"/>
  <c r="AB129"/>
  <c r="AB151"/>
  <c r="AB135"/>
  <c r="AB155"/>
  <c r="AB334"/>
  <c r="AB354"/>
  <c r="AB376"/>
  <c r="AB398"/>
  <c r="AB418"/>
  <c r="AB440"/>
  <c r="AB470"/>
  <c r="AB490"/>
  <c r="AB512"/>
  <c r="AB534"/>
  <c r="AB270"/>
  <c r="AB6" i="21"/>
  <c r="AB35"/>
  <c r="AB57"/>
  <c r="AB79"/>
  <c r="AB107"/>
  <c r="AB130"/>
  <c r="AB328" i="64"/>
  <c r="AB350"/>
  <c r="AB370"/>
  <c r="AB392"/>
  <c r="AB414"/>
  <c r="AB434"/>
  <c r="AB464"/>
  <c r="AB486"/>
  <c r="AB506"/>
  <c r="AB528"/>
  <c r="AB18" i="21"/>
  <c r="AB31"/>
  <c r="AB51"/>
  <c r="AB73"/>
  <c r="AB103"/>
  <c r="AB123"/>
  <c r="AB151"/>
  <c r="AB139"/>
  <c r="AB161"/>
  <c r="AB167"/>
  <c r="AB171"/>
  <c r="AB177"/>
  <c r="AB183"/>
  <c r="AB187"/>
  <c r="AB193"/>
  <c r="AB199"/>
  <c r="AB203"/>
  <c r="AB209"/>
  <c r="AB215"/>
  <c r="AB219"/>
  <c r="AB225"/>
  <c r="AB231"/>
  <c r="AB235"/>
  <c r="AB241"/>
  <c r="AB247"/>
  <c r="AB251"/>
  <c r="AB257"/>
  <c r="AB263"/>
  <c r="AB267"/>
  <c r="AB281"/>
  <c r="AB287"/>
  <c r="AB291"/>
  <c r="AB297"/>
  <c r="AB303"/>
  <c r="AB307"/>
  <c r="AB313"/>
  <c r="AB319"/>
  <c r="AB323"/>
  <c r="AB329"/>
  <c r="AB337"/>
  <c r="AB359"/>
  <c r="AB375"/>
  <c r="AB395"/>
  <c r="AB417"/>
  <c r="AB439"/>
  <c r="AB467"/>
  <c r="AB489"/>
  <c r="AB511"/>
  <c r="AB531"/>
  <c r="AB273"/>
  <c r="AB353"/>
  <c r="AB369"/>
  <c r="AB391"/>
  <c r="AB411"/>
  <c r="AB433"/>
  <c r="AB463"/>
  <c r="AB483"/>
  <c r="AB505"/>
  <c r="AB527"/>
  <c r="AB91"/>
  <c r="AB347"/>
  <c r="AB363"/>
  <c r="AB385"/>
  <c r="AB407"/>
  <c r="AB427"/>
  <c r="AB449"/>
  <c r="AB479"/>
  <c r="AB499"/>
  <c r="AB521"/>
  <c r="AB87"/>
  <c r="AB459"/>
  <c r="I2" i="63"/>
  <c r="G3" i="52"/>
  <c r="E3" i="21"/>
  <c r="L157" i="52"/>
  <c r="Z600" i="21"/>
  <c r="G2" i="63"/>
  <c r="AO617" i="78"/>
  <c r="U1" i="21"/>
  <c r="AO590" i="78"/>
  <c r="U1" i="64"/>
  <c r="Y606" i="21"/>
  <c r="Y620" s="1"/>
  <c r="AQ551"/>
  <c r="AQ550"/>
  <c r="C10" i="55"/>
  <c r="AR554" i="21" s="1"/>
  <c r="AL561" i="78"/>
  <c r="Y550" i="64"/>
  <c r="Y551" s="1"/>
  <c r="Y565" s="1"/>
  <c r="Y579" s="1"/>
  <c r="Y593" s="1"/>
  <c r="Y607" s="1"/>
  <c r="Y621" s="1"/>
  <c r="AT578" i="21"/>
  <c r="A27" i="63"/>
  <c r="F27" s="1"/>
  <c r="E8" i="55"/>
  <c r="Z551" i="64" s="1"/>
  <c r="Z565" s="1"/>
  <c r="AQ551"/>
  <c r="AO618" i="78"/>
  <c r="D8" i="55"/>
  <c r="AS34" i="68" s="1"/>
  <c r="A18" i="63"/>
  <c r="F18" s="1"/>
  <c r="C8" i="55"/>
  <c r="AM561" i="78" s="1"/>
  <c r="AT606" i="64"/>
  <c r="AT579" i="21"/>
  <c r="A9" i="63"/>
  <c r="F9" s="1"/>
  <c r="AT606" i="21"/>
  <c r="AQ547" i="64"/>
  <c r="AO585" i="78"/>
  <c r="AL562"/>
  <c r="AO589"/>
  <c r="Y550" i="21"/>
  <c r="Y551" s="1"/>
  <c r="Y565" s="1"/>
  <c r="AT607"/>
  <c r="AT579" i="64"/>
  <c r="A36" i="63"/>
  <c r="AT578" i="64"/>
  <c r="AT607"/>
  <c r="AQ546"/>
  <c r="A25" i="63"/>
  <c r="F25" s="1"/>
  <c r="Y602" i="21"/>
  <c r="Y616" s="1"/>
  <c r="S1" i="64"/>
  <c r="AQ546" i="21"/>
  <c r="Y574"/>
  <c r="Y588" s="1"/>
  <c r="AT575"/>
  <c r="AT583"/>
  <c r="Z603"/>
  <c r="AC603" s="1"/>
  <c r="AF603" s="1"/>
  <c r="AI603" s="1"/>
  <c r="AL603" s="1"/>
  <c r="AO603" s="1"/>
  <c r="AR603" s="1"/>
  <c r="Y566" i="64"/>
  <c r="Y580" s="1"/>
  <c r="Y594" s="1"/>
  <c r="Y608" s="1"/>
  <c r="Y622" s="1"/>
  <c r="Z547" i="21"/>
  <c r="Z561" s="1"/>
  <c r="AC561" s="1"/>
  <c r="AF561" s="1"/>
  <c r="AI561" s="1"/>
  <c r="AL561" s="1"/>
  <c r="A20" i="63"/>
  <c r="F20" s="1"/>
  <c r="Z577" i="21"/>
  <c r="AC577" s="1"/>
  <c r="AF577" s="1"/>
  <c r="AI577" s="1"/>
  <c r="AL577" s="1"/>
  <c r="AO577" s="1"/>
  <c r="AR577" s="1"/>
  <c r="AL565" i="78"/>
  <c r="A38" i="63"/>
  <c r="Y592" i="21"/>
  <c r="AS35" i="67"/>
  <c r="U558" i="78"/>
  <c r="X558" s="1"/>
  <c r="AA558" s="1"/>
  <c r="AD558" s="1"/>
  <c r="AG558" s="1"/>
  <c r="AJ558" s="1"/>
  <c r="AO621"/>
  <c r="AT610" i="21"/>
  <c r="AT611" i="64"/>
  <c r="L978" i="52"/>
  <c r="I29" i="77"/>
  <c r="AO594" i="78"/>
  <c r="AQ555" i="64"/>
  <c r="W1" i="21"/>
  <c r="Y610"/>
  <c r="Y611" s="1"/>
  <c r="Y625" s="1"/>
  <c r="D10" i="55"/>
  <c r="Z582" i="21" s="1"/>
  <c r="AC582" s="1"/>
  <c r="AF582" s="1"/>
  <c r="AI582" s="1"/>
  <c r="AL582" s="1"/>
  <c r="AO582" s="1"/>
  <c r="AR582" s="1"/>
  <c r="AT582" i="64"/>
  <c r="AT610"/>
  <c r="Y554" i="21"/>
  <c r="Y568" s="1"/>
  <c r="B34" i="76"/>
  <c r="A2" i="63"/>
  <c r="O6" i="21"/>
  <c r="AD6" s="1"/>
  <c r="Y581"/>
  <c r="Y595" s="1"/>
  <c r="Z549"/>
  <c r="AC549" s="1"/>
  <c r="AF549" s="1"/>
  <c r="AI549" s="1"/>
  <c r="AL549" s="1"/>
  <c r="AO549" s="1"/>
  <c r="Z605"/>
  <c r="Z619" s="1"/>
  <c r="AC619" s="1"/>
  <c r="AF619" s="1"/>
  <c r="AI619" s="1"/>
  <c r="AL619" s="1"/>
  <c r="O7"/>
  <c r="AD7" s="1"/>
  <c r="AO622" i="78"/>
  <c r="A29" i="63"/>
  <c r="F29" s="1"/>
  <c r="A11"/>
  <c r="F11" s="1"/>
  <c r="W1" i="64"/>
  <c r="AQ554"/>
  <c r="AQ555" i="21"/>
  <c r="G3"/>
  <c r="Z563" i="64"/>
  <c r="O15"/>
  <c r="O8" i="21"/>
  <c r="AD8" s="1"/>
  <c r="U560" i="78"/>
  <c r="AS35" i="66"/>
  <c r="Z575" i="21"/>
  <c r="AC575" s="1"/>
  <c r="AF575" s="1"/>
  <c r="AI575" s="1"/>
  <c r="AL575" s="1"/>
  <c r="AO575" s="1"/>
  <c r="AR575" s="1"/>
  <c r="AR553"/>
  <c r="Y566"/>
  <c r="AO593" i="78"/>
  <c r="B34" i="67"/>
  <c r="Y582" i="21"/>
  <c r="Y583" s="1"/>
  <c r="Y597" s="1"/>
  <c r="E10" i="55"/>
  <c r="AT611" i="21"/>
  <c r="Y554" i="64"/>
  <c r="Y555" s="1"/>
  <c r="Y569" s="1"/>
  <c r="Y583" s="1"/>
  <c r="Y597" s="1"/>
  <c r="Y611" s="1"/>
  <c r="Y625" s="1"/>
  <c r="AQ554" i="21"/>
  <c r="N7"/>
  <c r="AC7" s="1"/>
  <c r="Z573"/>
  <c r="Z587" s="1"/>
  <c r="AC587" s="1"/>
  <c r="AF587" s="1"/>
  <c r="AI587" s="1"/>
  <c r="AL587" s="1"/>
  <c r="Y601"/>
  <c r="Y615" s="1"/>
  <c r="B34" i="69"/>
  <c r="AT582" i="21"/>
  <c r="AT583" i="64"/>
  <c r="B34" i="66"/>
  <c r="AS34" i="67"/>
  <c r="AR547" i="21"/>
  <c r="AS34" i="66"/>
  <c r="AM563" i="78"/>
  <c r="Z602" i="21"/>
  <c r="AR552"/>
  <c r="Y577"/>
  <c r="Y591" s="1"/>
  <c r="Z604"/>
  <c r="U556" i="78"/>
  <c r="Z548" i="21"/>
  <c r="Z576"/>
  <c r="AC576" s="1"/>
  <c r="AF576" s="1"/>
  <c r="AI576" s="1"/>
  <c r="AL576" s="1"/>
  <c r="AO576" s="1"/>
  <c r="AR576" s="1"/>
  <c r="Y558"/>
  <c r="AS35" i="65"/>
  <c r="Z580" i="21"/>
  <c r="Z594" s="1"/>
  <c r="AC594" s="1"/>
  <c r="AF594" s="1"/>
  <c r="AI594" s="1"/>
  <c r="AL594" s="1"/>
  <c r="AR553" i="64"/>
  <c r="U557" i="78"/>
  <c r="Z574" i="21"/>
  <c r="Z546"/>
  <c r="AM564" i="78"/>
  <c r="B34" i="65"/>
  <c r="N16" i="64"/>
  <c r="AC16" s="1"/>
  <c r="N8" i="21"/>
  <c r="AC8" s="1"/>
  <c r="U559" i="78"/>
  <c r="Y622" i="21"/>
  <c r="Z545"/>
  <c r="Y560"/>
  <c r="AM558" i="78"/>
  <c r="AR546" i="21"/>
  <c r="AM556" i="78"/>
  <c r="Y560" i="64"/>
  <c r="Y574" s="1"/>
  <c r="Y588" s="1"/>
  <c r="Y602" s="1"/>
  <c r="Y616" s="1"/>
  <c r="AR547"/>
  <c r="AR546"/>
  <c r="AR544"/>
  <c r="Y586" i="21"/>
  <c r="Y573"/>
  <c r="Y587" s="1"/>
  <c r="Y549"/>
  <c r="Y563" s="1"/>
  <c r="Y562"/>
  <c r="Z553" i="64"/>
  <c r="AS35" i="69"/>
  <c r="Z553" i="21"/>
  <c r="Z609"/>
  <c r="Z581"/>
  <c r="N6" i="64"/>
  <c r="N14" s="1"/>
  <c r="AC14" s="1"/>
  <c r="AS34" i="65"/>
  <c r="Z544" i="21"/>
  <c r="N6"/>
  <c r="N14" s="1"/>
  <c r="Z544" i="64"/>
  <c r="U555" i="78"/>
  <c r="N10" i="64"/>
  <c r="N18" s="1"/>
  <c r="N26" s="1"/>
  <c r="AS34" i="69"/>
  <c r="Z552" i="21"/>
  <c r="Z608"/>
  <c r="Z552" i="64"/>
  <c r="U563" i="78"/>
  <c r="U578"/>
  <c r="O10" i="21"/>
  <c r="Z572"/>
  <c r="AC10"/>
  <c r="N18"/>
  <c r="AC18" s="1"/>
  <c r="AM559" i="78"/>
  <c r="AR549" i="64"/>
  <c r="AR548"/>
  <c r="AR548" i="21"/>
  <c r="AR549"/>
  <c r="Y605"/>
  <c r="Y619" s="1"/>
  <c r="Y618"/>
  <c r="B35" i="76"/>
  <c r="B35" i="66"/>
  <c r="B35" i="69"/>
  <c r="G3" i="64"/>
  <c r="B35" i="65"/>
  <c r="B35" i="67"/>
  <c r="Z548" i="64"/>
  <c r="B3" i="52"/>
  <c r="Z546" i="64"/>
  <c r="L654" i="52"/>
  <c r="L651"/>
  <c r="L647"/>
  <c r="L640"/>
  <c r="L652"/>
  <c r="L648"/>
  <c r="L644"/>
  <c r="L641"/>
  <c r="L653"/>
  <c r="L649"/>
  <c r="L645"/>
  <c r="L642"/>
  <c r="L650"/>
  <c r="L639"/>
  <c r="L635"/>
  <c r="L631"/>
  <c r="L627"/>
  <c r="L624"/>
  <c r="L620"/>
  <c r="L616"/>
  <c r="L612"/>
  <c r="L608"/>
  <c r="L604"/>
  <c r="L600"/>
  <c r="L597"/>
  <c r="L593"/>
  <c r="L589"/>
  <c r="L585"/>
  <c r="L581"/>
  <c r="L577"/>
  <c r="L573"/>
  <c r="L570"/>
  <c r="L566"/>
  <c r="L559"/>
  <c r="L555"/>
  <c r="L551"/>
  <c r="L547"/>
  <c r="L544"/>
  <c r="L540"/>
  <c r="L536"/>
  <c r="L532"/>
  <c r="L528"/>
  <c r="L524"/>
  <c r="L520"/>
  <c r="L517"/>
  <c r="L513"/>
  <c r="L509"/>
  <c r="L505"/>
  <c r="L501"/>
  <c r="L497"/>
  <c r="L493"/>
  <c r="L646"/>
  <c r="L636"/>
  <c r="L632"/>
  <c r="L628"/>
  <c r="L625"/>
  <c r="L621"/>
  <c r="L617"/>
  <c r="L613"/>
  <c r="L609"/>
  <c r="L605"/>
  <c r="L601"/>
  <c r="F32" s="1"/>
  <c r="L598"/>
  <c r="L594"/>
  <c r="L590"/>
  <c r="L586"/>
  <c r="L582"/>
  <c r="L578"/>
  <c r="L574"/>
  <c r="L571"/>
  <c r="L567"/>
  <c r="L563"/>
  <c r="L560"/>
  <c r="L556"/>
  <c r="L552"/>
  <c r="L548"/>
  <c r="L545"/>
  <c r="L541"/>
  <c r="L537"/>
  <c r="L533"/>
  <c r="L529"/>
  <c r="L525"/>
  <c r="L521"/>
  <c r="L518"/>
  <c r="L514"/>
  <c r="L510"/>
  <c r="L506"/>
  <c r="L502"/>
  <c r="L498"/>
  <c r="F44" s="1"/>
  <c r="L494"/>
  <c r="L637"/>
  <c r="L633"/>
  <c r="L629"/>
  <c r="L626"/>
  <c r="L622"/>
  <c r="L618"/>
  <c r="L614"/>
  <c r="L610"/>
  <c r="L606"/>
  <c r="L602"/>
  <c r="L599"/>
  <c r="L595"/>
  <c r="L591"/>
  <c r="L587"/>
  <c r="L583"/>
  <c r="L579"/>
  <c r="L575"/>
  <c r="L572"/>
  <c r="L568"/>
  <c r="L564"/>
  <c r="L561"/>
  <c r="L557"/>
  <c r="L553"/>
  <c r="L549"/>
  <c r="L542"/>
  <c r="L538"/>
  <c r="L534"/>
  <c r="L530"/>
  <c r="L526"/>
  <c r="L522"/>
  <c r="L515"/>
  <c r="L511"/>
  <c r="L507"/>
  <c r="L503"/>
  <c r="F21" s="1"/>
  <c r="L499"/>
  <c r="L495"/>
  <c r="F96" s="1"/>
  <c r="L638"/>
  <c r="L623"/>
  <c r="L607"/>
  <c r="L592"/>
  <c r="L576"/>
  <c r="L550"/>
  <c r="L539"/>
  <c r="L523"/>
  <c r="L512"/>
  <c r="L496"/>
  <c r="L643"/>
  <c r="L634"/>
  <c r="L619"/>
  <c r="L603"/>
  <c r="L588"/>
  <c r="L562"/>
  <c r="L546"/>
  <c r="L535"/>
  <c r="L519"/>
  <c r="F180" s="1"/>
  <c r="L508"/>
  <c r="L630"/>
  <c r="L615"/>
  <c r="L584"/>
  <c r="L569"/>
  <c r="L558"/>
  <c r="L531"/>
  <c r="L504"/>
  <c r="L611"/>
  <c r="L596"/>
  <c r="L580"/>
  <c r="L565"/>
  <c r="L554"/>
  <c r="L543"/>
  <c r="L527"/>
  <c r="L516"/>
  <c r="L500"/>
  <c r="F122" s="1"/>
  <c r="L815"/>
  <c r="L811"/>
  <c r="L807"/>
  <c r="L804"/>
  <c r="L800"/>
  <c r="L796"/>
  <c r="L792"/>
  <c r="L785"/>
  <c r="L781"/>
  <c r="L777"/>
  <c r="L773"/>
  <c r="L769"/>
  <c r="L765"/>
  <c r="L758"/>
  <c r="L754"/>
  <c r="L750"/>
  <c r="L746"/>
  <c r="L742"/>
  <c r="F155" s="1"/>
  <c r="L738"/>
  <c r="L731"/>
  <c r="L727"/>
  <c r="L724"/>
  <c r="L720"/>
  <c r="L716"/>
  <c r="L712"/>
  <c r="L708"/>
  <c r="L705"/>
  <c r="L701"/>
  <c r="L697"/>
  <c r="L693"/>
  <c r="L689"/>
  <c r="F81" s="1"/>
  <c r="L685"/>
  <c r="L681"/>
  <c r="F178" s="1"/>
  <c r="L678"/>
  <c r="L674"/>
  <c r="L670"/>
  <c r="L666"/>
  <c r="L662"/>
  <c r="F54" s="1"/>
  <c r="L658"/>
  <c r="F43" s="1"/>
  <c r="L812"/>
  <c r="L808"/>
  <c r="L805"/>
  <c r="L801"/>
  <c r="L797"/>
  <c r="L793"/>
  <c r="L789"/>
  <c r="L786"/>
  <c r="L782"/>
  <c r="L778"/>
  <c r="L774"/>
  <c r="L770"/>
  <c r="L766"/>
  <c r="F26" s="1"/>
  <c r="L762"/>
  <c r="L759"/>
  <c r="L755"/>
  <c r="L751"/>
  <c r="L747"/>
  <c r="L743"/>
  <c r="F24" s="1"/>
  <c r="L739"/>
  <c r="F83" s="1"/>
  <c r="L735"/>
  <c r="L732"/>
  <c r="L728"/>
  <c r="L721"/>
  <c r="L717"/>
  <c r="L713"/>
  <c r="L709"/>
  <c r="L706"/>
  <c r="L702"/>
  <c r="L698"/>
  <c r="L694"/>
  <c r="L690"/>
  <c r="L686"/>
  <c r="L682"/>
  <c r="L679"/>
  <c r="L675"/>
  <c r="L671"/>
  <c r="L667"/>
  <c r="L663"/>
  <c r="L659"/>
  <c r="L655"/>
  <c r="L816"/>
  <c r="L813"/>
  <c r="L809"/>
  <c r="L802"/>
  <c r="L798"/>
  <c r="L794"/>
  <c r="L790"/>
  <c r="L787"/>
  <c r="L783"/>
  <c r="L779"/>
  <c r="L775"/>
  <c r="L771"/>
  <c r="L767"/>
  <c r="L763"/>
  <c r="L760"/>
  <c r="L756"/>
  <c r="L752"/>
  <c r="L748"/>
  <c r="L744"/>
  <c r="L740"/>
  <c r="F158" s="1"/>
  <c r="L736"/>
  <c r="F85" s="1"/>
  <c r="L733"/>
  <c r="L729"/>
  <c r="L725"/>
  <c r="L722"/>
  <c r="L718"/>
  <c r="L714"/>
  <c r="L710"/>
  <c r="L707"/>
  <c r="L703"/>
  <c r="L699"/>
  <c r="L695"/>
  <c r="L691"/>
  <c r="L687"/>
  <c r="L683"/>
  <c r="F69" s="1"/>
  <c r="L680"/>
  <c r="L676"/>
  <c r="L672"/>
  <c r="L668"/>
  <c r="L664"/>
  <c r="F124" s="1"/>
  <c r="L660"/>
  <c r="L656"/>
  <c r="L814"/>
  <c r="L803"/>
  <c r="L776"/>
  <c r="L749"/>
  <c r="L711"/>
  <c r="L696"/>
  <c r="L665"/>
  <c r="L810"/>
  <c r="L799"/>
  <c r="L788"/>
  <c r="L772"/>
  <c r="L761"/>
  <c r="L745"/>
  <c r="L734"/>
  <c r="L723"/>
  <c r="L692"/>
  <c r="L677"/>
  <c r="L661"/>
  <c r="L806"/>
  <c r="L795"/>
  <c r="L784"/>
  <c r="L768"/>
  <c r="L757"/>
  <c r="L741"/>
  <c r="L730"/>
  <c r="L719"/>
  <c r="L704"/>
  <c r="L688"/>
  <c r="L673"/>
  <c r="L657"/>
  <c r="L753"/>
  <c r="L684"/>
  <c r="L780"/>
  <c r="L737"/>
  <c r="F23" s="1"/>
  <c r="L715"/>
  <c r="L764"/>
  <c r="L669"/>
  <c r="L791"/>
  <c r="L726"/>
  <c r="L700"/>
  <c r="AF35" i="69"/>
  <c r="Z614" i="21"/>
  <c r="Z559" i="64"/>
  <c r="AC545"/>
  <c r="AF545" s="1"/>
  <c r="AI545" s="1"/>
  <c r="AL545" s="1"/>
  <c r="AO545" s="1"/>
  <c r="L328" i="52"/>
  <c r="L324"/>
  <c r="L320"/>
  <c r="L317"/>
  <c r="L313"/>
  <c r="L309"/>
  <c r="L305"/>
  <c r="L302"/>
  <c r="L298"/>
  <c r="L294"/>
  <c r="L290"/>
  <c r="L286"/>
  <c r="L282"/>
  <c r="L278"/>
  <c r="L275"/>
  <c r="L271"/>
  <c r="L267"/>
  <c r="L263"/>
  <c r="L259"/>
  <c r="L255"/>
  <c r="L251"/>
  <c r="L248"/>
  <c r="L244"/>
  <c r="L240"/>
  <c r="L237"/>
  <c r="L233"/>
  <c r="L229"/>
  <c r="L225"/>
  <c r="L218"/>
  <c r="L214"/>
  <c r="L210"/>
  <c r="L206"/>
  <c r="L202"/>
  <c r="L198"/>
  <c r="L191"/>
  <c r="L187"/>
  <c r="L183"/>
  <c r="L179"/>
  <c r="F125" s="1"/>
  <c r="L175"/>
  <c r="L171"/>
  <c r="L329"/>
  <c r="L325"/>
  <c r="L321"/>
  <c r="L318"/>
  <c r="L314"/>
  <c r="L310"/>
  <c r="L306"/>
  <c r="L299"/>
  <c r="L295"/>
  <c r="L291"/>
  <c r="L287"/>
  <c r="L283"/>
  <c r="L279"/>
  <c r="F100" s="1"/>
  <c r="L272"/>
  <c r="L268"/>
  <c r="L264"/>
  <c r="L260"/>
  <c r="L256"/>
  <c r="F66" s="1"/>
  <c r="L252"/>
  <c r="L245"/>
  <c r="L241"/>
  <c r="L238"/>
  <c r="L234"/>
  <c r="L230"/>
  <c r="L226"/>
  <c r="L222"/>
  <c r="L219"/>
  <c r="L215"/>
  <c r="L211"/>
  <c r="L207"/>
  <c r="L203"/>
  <c r="L199"/>
  <c r="L195"/>
  <c r="L192"/>
  <c r="L188"/>
  <c r="L184"/>
  <c r="L180"/>
  <c r="L176"/>
  <c r="F95" s="1"/>
  <c r="L172"/>
  <c r="F20" s="1"/>
  <c r="L326"/>
  <c r="L322"/>
  <c r="L319"/>
  <c r="L315"/>
  <c r="L311"/>
  <c r="L307"/>
  <c r="L303"/>
  <c r="L300"/>
  <c r="L296"/>
  <c r="L292"/>
  <c r="L288"/>
  <c r="L284"/>
  <c r="L280"/>
  <c r="L276"/>
  <c r="L273"/>
  <c r="L269"/>
  <c r="L265"/>
  <c r="L261"/>
  <c r="L257"/>
  <c r="F154" s="1"/>
  <c r="L253"/>
  <c r="L249"/>
  <c r="L246"/>
  <c r="L242"/>
  <c r="L235"/>
  <c r="L231"/>
  <c r="L227"/>
  <c r="L223"/>
  <c r="L220"/>
  <c r="L216"/>
  <c r="L212"/>
  <c r="L208"/>
  <c r="L204"/>
  <c r="L200"/>
  <c r="F28" s="1"/>
  <c r="L196"/>
  <c r="L193"/>
  <c r="L189"/>
  <c r="L185"/>
  <c r="L181"/>
  <c r="L177"/>
  <c r="F112" s="1"/>
  <c r="L173"/>
  <c r="L169"/>
  <c r="L330"/>
  <c r="L327"/>
  <c r="L323"/>
  <c r="L316"/>
  <c r="L312"/>
  <c r="L308"/>
  <c r="L304"/>
  <c r="L301"/>
  <c r="L297"/>
  <c r="L293"/>
  <c r="L289"/>
  <c r="L285"/>
  <c r="L281"/>
  <c r="L277"/>
  <c r="L274"/>
  <c r="L270"/>
  <c r="L266"/>
  <c r="L262"/>
  <c r="L258"/>
  <c r="F146" s="1"/>
  <c r="L254"/>
  <c r="F63" s="1"/>
  <c r="L243"/>
  <c r="L232"/>
  <c r="L221"/>
  <c r="L205"/>
  <c r="L194"/>
  <c r="L178"/>
  <c r="F46" s="1"/>
  <c r="L250"/>
  <c r="L239"/>
  <c r="L228"/>
  <c r="L217"/>
  <c r="L201"/>
  <c r="L190"/>
  <c r="L174"/>
  <c r="L224"/>
  <c r="L213"/>
  <c r="L197"/>
  <c r="L186"/>
  <c r="L170"/>
  <c r="F94" s="1"/>
  <c r="L247"/>
  <c r="L236"/>
  <c r="L209"/>
  <c r="L182"/>
  <c r="AF35" i="66"/>
  <c r="AC15" i="64"/>
  <c r="N23"/>
  <c r="L490" i="52"/>
  <c r="L486"/>
  <c r="L482"/>
  <c r="L479"/>
  <c r="L475"/>
  <c r="L471"/>
  <c r="L467"/>
  <c r="L464"/>
  <c r="L460"/>
  <c r="L456"/>
  <c r="L452"/>
  <c r="L448"/>
  <c r="F78" s="1"/>
  <c r="L444"/>
  <c r="L440"/>
  <c r="L437"/>
  <c r="L433"/>
  <c r="L429"/>
  <c r="L425"/>
  <c r="L421"/>
  <c r="L417"/>
  <c r="L413"/>
  <c r="L410"/>
  <c r="L406"/>
  <c r="L402"/>
  <c r="L399"/>
  <c r="L395"/>
  <c r="L391"/>
  <c r="L491"/>
  <c r="L487"/>
  <c r="L483"/>
  <c r="L480"/>
  <c r="L476"/>
  <c r="L472"/>
  <c r="L468"/>
  <c r="F174" s="1"/>
  <c r="L461"/>
  <c r="L457"/>
  <c r="L453"/>
  <c r="L449"/>
  <c r="L445"/>
  <c r="F166" s="1"/>
  <c r="L441"/>
  <c r="F79" s="1"/>
  <c r="L434"/>
  <c r="L430"/>
  <c r="L426"/>
  <c r="L422"/>
  <c r="L418"/>
  <c r="F68" s="1"/>
  <c r="L414"/>
  <c r="L407"/>
  <c r="L403"/>
  <c r="L400"/>
  <c r="L396"/>
  <c r="L392"/>
  <c r="L488"/>
  <c r="L484"/>
  <c r="L481"/>
  <c r="L477"/>
  <c r="L473"/>
  <c r="L469"/>
  <c r="L465"/>
  <c r="L462"/>
  <c r="L458"/>
  <c r="L454"/>
  <c r="L450"/>
  <c r="L446"/>
  <c r="L442"/>
  <c r="L438"/>
  <c r="L435"/>
  <c r="L431"/>
  <c r="L427"/>
  <c r="L423"/>
  <c r="L419"/>
  <c r="L415"/>
  <c r="L411"/>
  <c r="L408"/>
  <c r="L404"/>
  <c r="L397"/>
  <c r="L393"/>
  <c r="L485"/>
  <c r="L470"/>
  <c r="L459"/>
  <c r="L443"/>
  <c r="L432"/>
  <c r="L416"/>
  <c r="L405"/>
  <c r="L394"/>
  <c r="L389"/>
  <c r="L385"/>
  <c r="L382"/>
  <c r="L378"/>
  <c r="L374"/>
  <c r="L370"/>
  <c r="L366"/>
  <c r="L362"/>
  <c r="L358"/>
  <c r="L355"/>
  <c r="L351"/>
  <c r="L347"/>
  <c r="L343"/>
  <c r="L339"/>
  <c r="L335"/>
  <c r="L331"/>
  <c r="L492"/>
  <c r="L466"/>
  <c r="L455"/>
  <c r="L439"/>
  <c r="L428"/>
  <c r="L412"/>
  <c r="L401"/>
  <c r="L390"/>
  <c r="L386"/>
  <c r="L383"/>
  <c r="L379"/>
  <c r="L375"/>
  <c r="L371"/>
  <c r="L367"/>
  <c r="L363"/>
  <c r="L359"/>
  <c r="L356"/>
  <c r="L352"/>
  <c r="L348"/>
  <c r="L344"/>
  <c r="L340"/>
  <c r="L336"/>
  <c r="L332"/>
  <c r="F13" s="1"/>
  <c r="L478"/>
  <c r="L451"/>
  <c r="L424"/>
  <c r="L387"/>
  <c r="L380"/>
  <c r="L376"/>
  <c r="L372"/>
  <c r="L368"/>
  <c r="L364"/>
  <c r="L360"/>
  <c r="L353"/>
  <c r="L349"/>
  <c r="L345"/>
  <c r="L341"/>
  <c r="L337"/>
  <c r="L333"/>
  <c r="L489"/>
  <c r="L474"/>
  <c r="L463"/>
  <c r="L447"/>
  <c r="L436"/>
  <c r="L420"/>
  <c r="L409"/>
  <c r="L398"/>
  <c r="L388"/>
  <c r="L384"/>
  <c r="L381"/>
  <c r="L377"/>
  <c r="L373"/>
  <c r="L369"/>
  <c r="L365"/>
  <c r="L361"/>
  <c r="L357"/>
  <c r="F179" s="1"/>
  <c r="L354"/>
  <c r="L350"/>
  <c r="L346"/>
  <c r="L342"/>
  <c r="L338"/>
  <c r="L334"/>
  <c r="Y607" i="21"/>
  <c r="Y621" s="1"/>
  <c r="Y558" i="64"/>
  <c r="Y572" s="1"/>
  <c r="Y586" s="1"/>
  <c r="Y600" s="1"/>
  <c r="Y614" s="1"/>
  <c r="AR545" i="21"/>
  <c r="I3" i="64"/>
  <c r="B34" i="68"/>
  <c r="D3" i="52"/>
  <c r="Y549" i="64"/>
  <c r="Y563" s="1"/>
  <c r="Y577" s="1"/>
  <c r="Y591" s="1"/>
  <c r="Y605" s="1"/>
  <c r="Y619" s="1"/>
  <c r="I3" i="21"/>
  <c r="O10" i="64"/>
  <c r="O6"/>
  <c r="O14" i="21"/>
  <c r="AR544"/>
  <c r="O8" i="64"/>
  <c r="AM555" i="78"/>
  <c r="Z601" i="21"/>
  <c r="C2" i="63"/>
  <c r="Z547" i="64"/>
  <c r="AX621" i="78"/>
  <c r="BC576" i="64"/>
  <c r="BC603"/>
  <c r="BC545"/>
  <c r="AX555" i="78"/>
  <c r="AX584"/>
  <c r="AX611"/>
  <c r="AX612"/>
  <c r="AX622"/>
  <c r="BC605" i="64"/>
  <c r="BC602"/>
  <c r="BC575"/>
  <c r="BC544"/>
  <c r="BC573"/>
  <c r="BC600"/>
  <c r="AC7"/>
  <c r="AB6"/>
  <c r="F18" i="52" l="1"/>
  <c r="F41"/>
  <c r="F181"/>
  <c r="F121"/>
  <c r="AC614" i="21"/>
  <c r="H408"/>
  <c r="G404" i="73" s="1"/>
  <c r="F30" i="52"/>
  <c r="F97"/>
  <c r="F101"/>
  <c r="F27"/>
  <c r="F133"/>
  <c r="F113"/>
  <c r="F58"/>
  <c r="F105"/>
  <c r="F118"/>
  <c r="H179" i="21"/>
  <c r="G175" i="73" s="1"/>
  <c r="H177" i="21"/>
  <c r="G173" i="73" s="1"/>
  <c r="H183" i="21"/>
  <c r="G179" i="73" s="1"/>
  <c r="H184" i="21"/>
  <c r="G180" i="73" s="1"/>
  <c r="H175" i="21"/>
  <c r="G171" i="73" s="1"/>
  <c r="H9" i="64"/>
  <c r="G5" i="75" s="1"/>
  <c r="H14" i="64"/>
  <c r="G9" i="75" s="1"/>
  <c r="H7" i="64"/>
  <c r="G3" i="75" s="1"/>
  <c r="H7" i="21"/>
  <c r="G3" i="73" s="1"/>
  <c r="H8" i="21"/>
  <c r="G4" i="73" s="1"/>
  <c r="H18" i="21"/>
  <c r="G14" i="73" s="1"/>
  <c r="H17" i="21"/>
  <c r="G13" i="73" s="1"/>
  <c r="H9" i="21"/>
  <c r="G5" i="73" s="1"/>
  <c r="H15" i="21"/>
  <c r="G11" i="73" s="1"/>
  <c r="BN605" i="64"/>
  <c r="L479"/>
  <c r="A416" i="75" s="1"/>
  <c r="BN577" i="64"/>
  <c r="L295"/>
  <c r="A255" i="75" s="1"/>
  <c r="BQ552" i="64"/>
  <c r="BQ553" s="1"/>
  <c r="BQ554" s="1"/>
  <c r="L146"/>
  <c r="BF556"/>
  <c r="L31"/>
  <c r="A24" i="75" s="1"/>
  <c r="BR605" i="21"/>
  <c r="L527"/>
  <c r="A523" i="73" s="1"/>
  <c r="BP605" i="21"/>
  <c r="L495"/>
  <c r="A491" i="73" s="1"/>
  <c r="BO605" i="21"/>
  <c r="L463"/>
  <c r="A459" i="73" s="1"/>
  <c r="BR577" i="21"/>
  <c r="L343"/>
  <c r="A339" i="73" s="1"/>
  <c r="BQ549" i="21"/>
  <c r="L143"/>
  <c r="A139" i="73" s="1"/>
  <c r="BN549" i="21"/>
  <c r="L111"/>
  <c r="A107" i="73" s="1"/>
  <c r="BE549" i="21"/>
  <c r="L15"/>
  <c r="A11" i="73" s="1"/>
  <c r="L7" i="21"/>
  <c r="A3" i="73" s="1"/>
  <c r="BR606" i="64"/>
  <c r="BR607" s="1"/>
  <c r="BR608" s="1"/>
  <c r="BR609" s="1"/>
  <c r="BR610" s="1"/>
  <c r="L528"/>
  <c r="A459" i="75" s="1"/>
  <c r="F61" i="52"/>
  <c r="F145"/>
  <c r="F11"/>
  <c r="F126"/>
  <c r="F137"/>
  <c r="F48"/>
  <c r="F93"/>
  <c r="F139"/>
  <c r="F52"/>
  <c r="F14"/>
  <c r="F170"/>
  <c r="F31"/>
  <c r="F92"/>
  <c r="F130"/>
  <c r="F90"/>
  <c r="F53"/>
  <c r="F128"/>
  <c r="F159"/>
  <c r="F59"/>
  <c r="F144"/>
  <c r="F167"/>
  <c r="F89"/>
  <c r="F134"/>
  <c r="F47"/>
  <c r="F42"/>
  <c r="F129"/>
  <c r="F171"/>
  <c r="F51"/>
  <c r="F104"/>
  <c r="F40"/>
  <c r="F119"/>
  <c r="F39"/>
  <c r="F116"/>
  <c r="AC600" i="21"/>
  <c r="H366"/>
  <c r="G362" i="73" s="1"/>
  <c r="H359" i="21"/>
  <c r="G355" i="73" s="1"/>
  <c r="H358" i="21"/>
  <c r="G354" i="73" s="1"/>
  <c r="BQ578" i="21"/>
  <c r="L328"/>
  <c r="A324" i="73" s="1"/>
  <c r="BP605" i="64"/>
  <c r="L495"/>
  <c r="A430" i="75" s="1"/>
  <c r="BP577" i="64"/>
  <c r="L311"/>
  <c r="A269" i="75" s="1"/>
  <c r="BR549" i="64"/>
  <c r="L159"/>
  <c r="A136" i="75" s="1"/>
  <c r="BO549" i="64"/>
  <c r="L95"/>
  <c r="A80" i="75" s="1"/>
  <c r="BE549" i="64"/>
  <c r="L7"/>
  <c r="A3" i="75" s="1"/>
  <c r="L511" i="21"/>
  <c r="A507" i="73" s="1"/>
  <c r="BQ605" i="21"/>
  <c r="BP577"/>
  <c r="L311"/>
  <c r="A307" i="73" s="1"/>
  <c r="BO577" i="21"/>
  <c r="L279"/>
  <c r="A275" i="73" s="1"/>
  <c r="BR549" i="21"/>
  <c r="L159"/>
  <c r="A155" i="73" s="1"/>
  <c r="BP549" i="21"/>
  <c r="L127"/>
  <c r="A123" i="73" s="1"/>
  <c r="AD15" i="64"/>
  <c r="AE7"/>
  <c r="P7" s="1"/>
  <c r="S7" s="1"/>
  <c r="BR577"/>
  <c r="L343"/>
  <c r="A297" i="75" s="1"/>
  <c r="BQ577" i="64"/>
  <c r="L327"/>
  <c r="A283" i="75" s="1"/>
  <c r="L127" i="64"/>
  <c r="A108" i="75" s="1"/>
  <c r="BP549" i="64"/>
  <c r="L463"/>
  <c r="A402" i="75" s="1"/>
  <c r="BO605" i="64"/>
  <c r="BO577"/>
  <c r="L279"/>
  <c r="A241" i="75" s="1"/>
  <c r="BQ605" i="64"/>
  <c r="L511"/>
  <c r="A444" i="75" s="1"/>
  <c r="AF614" i="21"/>
  <c r="H479"/>
  <c r="G475" i="73" s="1"/>
  <c r="Y603" i="21"/>
  <c r="Y617" s="1"/>
  <c r="BS577"/>
  <c r="L271"/>
  <c r="A267" i="73" s="1"/>
  <c r="L407" i="64"/>
  <c r="A353" i="75" s="1"/>
  <c r="BH605" i="64"/>
  <c r="BK577"/>
  <c r="L255"/>
  <c r="A220" i="75" s="1"/>
  <c r="BE577" i="64"/>
  <c r="L175"/>
  <c r="A150" i="75" s="1"/>
  <c r="L23" i="21"/>
  <c r="A19" i="73" s="1"/>
  <c r="BF549" i="21"/>
  <c r="L31"/>
  <c r="A27" i="73" s="1"/>
  <c r="L423" i="64"/>
  <c r="A367" i="75" s="1"/>
  <c r="BI605" i="64"/>
  <c r="BI577"/>
  <c r="L239"/>
  <c r="A206" i="75" s="1"/>
  <c r="BJ605" i="21"/>
  <c r="L423"/>
  <c r="A419" i="73" s="1"/>
  <c r="BH577" i="64"/>
  <c r="L223"/>
  <c r="A192" i="75" s="1"/>
  <c r="BM605" i="21"/>
  <c r="L439"/>
  <c r="A435" i="73" s="1"/>
  <c r="BH605" i="21"/>
  <c r="L407"/>
  <c r="A403" i="73" s="1"/>
  <c r="BF577" i="64"/>
  <c r="L191"/>
  <c r="A164" i="75" s="1"/>
  <c r="BS605" i="21"/>
  <c r="L455"/>
  <c r="A451" i="73" s="1"/>
  <c r="BH577" i="21"/>
  <c r="L223"/>
  <c r="A219" i="73" s="1"/>
  <c r="L71" i="21"/>
  <c r="A67" i="73" s="1"/>
  <c r="BK549" i="21"/>
  <c r="L439" i="64"/>
  <c r="A381" i="75" s="1"/>
  <c r="BL605" i="64"/>
  <c r="BG605"/>
  <c r="L391"/>
  <c r="A339" i="75" s="1"/>
  <c r="BJ549" i="64"/>
  <c r="L71"/>
  <c r="A59" i="75" s="1"/>
  <c r="BF605" i="64"/>
  <c r="L375"/>
  <c r="A325" i="75" s="1"/>
  <c r="BI549" i="64"/>
  <c r="L55"/>
  <c r="A45" i="75" s="1"/>
  <c r="BL577" i="21"/>
  <c r="L255"/>
  <c r="A251" i="73" s="1"/>
  <c r="BF577" i="21"/>
  <c r="L191"/>
  <c r="A187" i="73" s="1"/>
  <c r="BH549" i="64"/>
  <c r="L39"/>
  <c r="A31" i="75" s="1"/>
  <c r="BS577" i="64"/>
  <c r="L271"/>
  <c r="A234" i="75" s="1"/>
  <c r="BE605" i="21"/>
  <c r="L359"/>
  <c r="A355" i="73" s="1"/>
  <c r="BE577" i="21"/>
  <c r="L175"/>
  <c r="A171" i="73" s="1"/>
  <c r="BE605" i="64"/>
  <c r="L359"/>
  <c r="A311" i="75" s="1"/>
  <c r="BS549" i="21"/>
  <c r="L87"/>
  <c r="A83" i="73" s="1"/>
  <c r="BN549" i="64"/>
  <c r="L111"/>
  <c r="A94" i="75" s="1"/>
  <c r="L55" i="21"/>
  <c r="A51" i="73" s="1"/>
  <c r="BI549" i="21"/>
  <c r="BG577" i="64"/>
  <c r="L207"/>
  <c r="A178" i="75" s="1"/>
  <c r="BF605" i="21"/>
  <c r="L375"/>
  <c r="A371" i="73" s="1"/>
  <c r="BJ577" i="21"/>
  <c r="L239"/>
  <c r="A235" i="73" s="1"/>
  <c r="BS549" i="64"/>
  <c r="L87"/>
  <c r="A73" i="75" s="1"/>
  <c r="BH549" i="21"/>
  <c r="L39"/>
  <c r="A35" i="73" s="1"/>
  <c r="BS605" i="64"/>
  <c r="L455"/>
  <c r="A395" i="75" s="1"/>
  <c r="BG577" i="21"/>
  <c r="L207"/>
  <c r="A203" i="73" s="1"/>
  <c r="BG605" i="21"/>
  <c r="L391"/>
  <c r="A387" i="73" s="1"/>
  <c r="L13" i="52"/>
  <c r="L85"/>
  <c r="L101"/>
  <c r="F98" s="1"/>
  <c r="L31"/>
  <c r="L146"/>
  <c r="L114"/>
  <c r="F183" s="1"/>
  <c r="L64"/>
  <c r="L24"/>
  <c r="L104"/>
  <c r="F82" s="1"/>
  <c r="L50"/>
  <c r="F151" s="1"/>
  <c r="L148"/>
  <c r="L83"/>
  <c r="L36"/>
  <c r="F73" s="1"/>
  <c r="L124"/>
  <c r="F108" s="1"/>
  <c r="L168"/>
  <c r="L43"/>
  <c r="F157" s="1"/>
  <c r="L123"/>
  <c r="L73"/>
  <c r="L22"/>
  <c r="F91" s="1"/>
  <c r="L106"/>
  <c r="F38" s="1"/>
  <c r="L63"/>
  <c r="L167"/>
  <c r="L153"/>
  <c r="L62"/>
  <c r="L11"/>
  <c r="F19" s="1"/>
  <c r="L95"/>
  <c r="F86" s="1"/>
  <c r="L41"/>
  <c r="L133"/>
  <c r="L82"/>
  <c r="L155"/>
  <c r="L8"/>
  <c r="L28"/>
  <c r="L47"/>
  <c r="F103" s="1"/>
  <c r="L70"/>
  <c r="L88"/>
  <c r="L108"/>
  <c r="F156" s="1"/>
  <c r="L131"/>
  <c r="L15"/>
  <c r="F127" s="1"/>
  <c r="L34"/>
  <c r="L58"/>
  <c r="L80"/>
  <c r="L99"/>
  <c r="F64" s="1"/>
  <c r="L122"/>
  <c r="F161" s="1"/>
  <c r="L159"/>
  <c r="L26"/>
  <c r="L49"/>
  <c r="L68"/>
  <c r="L90"/>
  <c r="F17" s="1"/>
  <c r="L117"/>
  <c r="L137"/>
  <c r="L17"/>
  <c r="L44"/>
  <c r="L67"/>
  <c r="L86"/>
  <c r="L109"/>
  <c r="F60" s="1"/>
  <c r="L128"/>
  <c r="F76" s="1"/>
  <c r="L140"/>
  <c r="L162"/>
  <c r="L150"/>
  <c r="L138"/>
  <c r="L160"/>
  <c r="U562" i="78"/>
  <c r="X562" s="1"/>
  <c r="AA562" s="1"/>
  <c r="AD562" s="1"/>
  <c r="AG562" s="1"/>
  <c r="AJ562" s="1"/>
  <c r="AC551" i="64"/>
  <c r="AF551" s="1"/>
  <c r="AI551" s="1"/>
  <c r="AL551" s="1"/>
  <c r="AO551" s="1"/>
  <c r="L12" i="52"/>
  <c r="L32"/>
  <c r="L55"/>
  <c r="L74"/>
  <c r="L92"/>
  <c r="L115"/>
  <c r="F163" s="1"/>
  <c r="L135"/>
  <c r="F107" s="1"/>
  <c r="L19"/>
  <c r="L42"/>
  <c r="F70" s="1"/>
  <c r="L61"/>
  <c r="L84"/>
  <c r="L107"/>
  <c r="L126"/>
  <c r="L10"/>
  <c r="F136" s="1"/>
  <c r="L33"/>
  <c r="F177" s="1"/>
  <c r="L53"/>
  <c r="L72"/>
  <c r="L98"/>
  <c r="L121"/>
  <c r="L152"/>
  <c r="L25"/>
  <c r="F132" s="1"/>
  <c r="L48"/>
  <c r="F102" s="1"/>
  <c r="L71"/>
  <c r="L93"/>
  <c r="F142" s="1"/>
  <c r="L113"/>
  <c r="L132"/>
  <c r="F33" s="1"/>
  <c r="L147"/>
  <c r="L166"/>
  <c r="L154"/>
  <c r="L145"/>
  <c r="L164"/>
  <c r="L16"/>
  <c r="F50" s="1"/>
  <c r="L39"/>
  <c r="L59"/>
  <c r="L77"/>
  <c r="L100"/>
  <c r="L119"/>
  <c r="L144"/>
  <c r="L27"/>
  <c r="L46"/>
  <c r="L65"/>
  <c r="L91"/>
  <c r="L111"/>
  <c r="L130"/>
  <c r="L18"/>
  <c r="L37"/>
  <c r="F150" s="1"/>
  <c r="L57"/>
  <c r="L79"/>
  <c r="L102"/>
  <c r="F84" s="1"/>
  <c r="L125"/>
  <c r="L9"/>
  <c r="F55" s="1"/>
  <c r="L29"/>
  <c r="F88" s="1"/>
  <c r="L52"/>
  <c r="F115" s="1"/>
  <c r="L78"/>
  <c r="L97"/>
  <c r="F140" s="1"/>
  <c r="L116"/>
  <c r="F110" s="1"/>
  <c r="L156"/>
  <c r="L151"/>
  <c r="L139"/>
  <c r="F111" s="1"/>
  <c r="L165"/>
  <c r="L149"/>
  <c r="AF35" i="65"/>
  <c r="L20" i="52"/>
  <c r="L35"/>
  <c r="L51"/>
  <c r="F71" s="1"/>
  <c r="L66"/>
  <c r="L81"/>
  <c r="L96"/>
  <c r="F141" s="1"/>
  <c r="L112"/>
  <c r="L127"/>
  <c r="F75" s="1"/>
  <c r="L7"/>
  <c r="L23"/>
  <c r="L38"/>
  <c r="L54"/>
  <c r="L69"/>
  <c r="L87"/>
  <c r="L103"/>
  <c r="F143" s="1"/>
  <c r="L118"/>
  <c r="L134"/>
  <c r="L14"/>
  <c r="L30"/>
  <c r="F131" s="1"/>
  <c r="L45"/>
  <c r="L60"/>
  <c r="F186" s="1"/>
  <c r="L76"/>
  <c r="L94"/>
  <c r="L110"/>
  <c r="F62" s="1"/>
  <c r="L129"/>
  <c r="L163"/>
  <c r="L21"/>
  <c r="L40"/>
  <c r="F72" s="1"/>
  <c r="L56"/>
  <c r="L75"/>
  <c r="L89"/>
  <c r="F16" s="1"/>
  <c r="L105"/>
  <c r="L120"/>
  <c r="F25" s="1"/>
  <c r="L136"/>
  <c r="F164" s="1"/>
  <c r="L143"/>
  <c r="L158"/>
  <c r="L142"/>
  <c r="L161"/>
  <c r="L141"/>
  <c r="Z551" i="21"/>
  <c r="Z565" s="1"/>
  <c r="AC565" s="1"/>
  <c r="AF565" s="1"/>
  <c r="AI565" s="1"/>
  <c r="AL565" s="1"/>
  <c r="AC6"/>
  <c r="AE6" s="1"/>
  <c r="P6" s="1"/>
  <c r="R6" s="1"/>
  <c r="AR555" i="64"/>
  <c r="AM565" i="78"/>
  <c r="AR554" i="64"/>
  <c r="AR555" i="21"/>
  <c r="AM566" i="78"/>
  <c r="N9" i="21"/>
  <c r="AC9" s="1"/>
  <c r="U561" i="78"/>
  <c r="X561" s="1"/>
  <c r="AA561" s="1"/>
  <c r="AD561" s="1"/>
  <c r="AG561" s="1"/>
  <c r="AJ561" s="1"/>
  <c r="Z606" i="21"/>
  <c r="AC606" s="1"/>
  <c r="AF606" s="1"/>
  <c r="AI606" s="1"/>
  <c r="AL606" s="1"/>
  <c r="AO606" s="1"/>
  <c r="AR606" s="1"/>
  <c r="Z550" i="64"/>
  <c r="AC550" s="1"/>
  <c r="AF550" s="1"/>
  <c r="AI550" s="1"/>
  <c r="AL550" s="1"/>
  <c r="AO550" s="1"/>
  <c r="O9"/>
  <c r="AD9" s="1"/>
  <c r="O9" i="21"/>
  <c r="AD9" s="1"/>
  <c r="AS35" i="68"/>
  <c r="Z607" i="21"/>
  <c r="AC607" s="1"/>
  <c r="AF607" s="1"/>
  <c r="AI607" s="1"/>
  <c r="AL607" s="1"/>
  <c r="AO607" s="1"/>
  <c r="AR607" s="1"/>
  <c r="Y564"/>
  <c r="Z596"/>
  <c r="AC596" s="1"/>
  <c r="AF596" s="1"/>
  <c r="AI596" s="1"/>
  <c r="AL596" s="1"/>
  <c r="Y596"/>
  <c r="Z554"/>
  <c r="AC554" s="1"/>
  <c r="AF554" s="1"/>
  <c r="AI554" s="1"/>
  <c r="AL554" s="1"/>
  <c r="AO554" s="1"/>
  <c r="Z554" i="64"/>
  <c r="AC554" s="1"/>
  <c r="AF554" s="1"/>
  <c r="AI554" s="1"/>
  <c r="AL554" s="1"/>
  <c r="AO554" s="1"/>
  <c r="N11" i="21"/>
  <c r="N19" s="1"/>
  <c r="N11" i="64"/>
  <c r="N19" s="1"/>
  <c r="AC19" s="1"/>
  <c r="U565" i="78"/>
  <c r="U579" s="1"/>
  <c r="Z550" i="21"/>
  <c r="AC550" s="1"/>
  <c r="AF550" s="1"/>
  <c r="AI550" s="1"/>
  <c r="AL550" s="1"/>
  <c r="AO550" s="1"/>
  <c r="N9" i="64"/>
  <c r="N17" s="1"/>
  <c r="N25" s="1"/>
  <c r="AE7" i="21"/>
  <c r="P7" s="1"/>
  <c r="S7" s="1"/>
  <c r="Y564" i="64"/>
  <c r="Y578" s="1"/>
  <c r="Y592" s="1"/>
  <c r="Y606" s="1"/>
  <c r="Y620" s="1"/>
  <c r="AR550"/>
  <c r="AM562" i="78"/>
  <c r="Y575" i="21"/>
  <c r="Y589" s="1"/>
  <c r="AR551" i="64"/>
  <c r="AR551" i="21"/>
  <c r="AR550"/>
  <c r="Z579"/>
  <c r="AC579" s="1"/>
  <c r="AF579" s="1"/>
  <c r="AI579" s="1"/>
  <c r="AL579" s="1"/>
  <c r="AO579" s="1"/>
  <c r="AR579" s="1"/>
  <c r="Z591"/>
  <c r="AC591" s="1"/>
  <c r="AF591" s="1"/>
  <c r="AI591" s="1"/>
  <c r="AL591" s="1"/>
  <c r="Z578"/>
  <c r="AC578" s="1"/>
  <c r="AF578" s="1"/>
  <c r="AI578" s="1"/>
  <c r="AL578" s="1"/>
  <c r="AO578" s="1"/>
  <c r="AR578" s="1"/>
  <c r="Y624"/>
  <c r="AC547"/>
  <c r="AF547" s="1"/>
  <c r="AI547" s="1"/>
  <c r="AL547" s="1"/>
  <c r="AO547" s="1"/>
  <c r="AC605"/>
  <c r="AF605" s="1"/>
  <c r="AI605" s="1"/>
  <c r="AL605" s="1"/>
  <c r="AO605" s="1"/>
  <c r="AR605" s="1"/>
  <c r="AC580"/>
  <c r="AF580" s="1"/>
  <c r="AI580" s="1"/>
  <c r="AL580" s="1"/>
  <c r="AO580" s="1"/>
  <c r="AR580" s="1"/>
  <c r="L842" i="52"/>
  <c r="Z617" i="21"/>
  <c r="AC617" s="1"/>
  <c r="AF617" s="1"/>
  <c r="AI617" s="1"/>
  <c r="AL617" s="1"/>
  <c r="L904" i="52"/>
  <c r="F15" s="1"/>
  <c r="AE8" i="21"/>
  <c r="P8" s="1"/>
  <c r="T8" s="1"/>
  <c r="AC551"/>
  <c r="AF551" s="1"/>
  <c r="AI551" s="1"/>
  <c r="AL551" s="1"/>
  <c r="AO551" s="1"/>
  <c r="AC18" i="64"/>
  <c r="Y555" i="21"/>
  <c r="Y569" s="1"/>
  <c r="L924" i="52"/>
  <c r="F184" s="1"/>
  <c r="L973"/>
  <c r="L902"/>
  <c r="F153" s="1"/>
  <c r="N15" i="21"/>
  <c r="AC15" s="1"/>
  <c r="L841" i="52"/>
  <c r="L881"/>
  <c r="L964"/>
  <c r="L840"/>
  <c r="L942"/>
  <c r="L856"/>
  <c r="L821"/>
  <c r="L894"/>
  <c r="L855"/>
  <c r="L920"/>
  <c r="L827"/>
  <c r="L896"/>
  <c r="L957"/>
  <c r="L857"/>
  <c r="L918"/>
  <c r="L883"/>
  <c r="L875"/>
  <c r="L948"/>
  <c r="L870"/>
  <c r="L939"/>
  <c r="L846"/>
  <c r="L911"/>
  <c r="L972"/>
  <c r="L872"/>
  <c r="L933"/>
  <c r="L860"/>
  <c r="L928"/>
  <c r="L824"/>
  <c r="L886"/>
  <c r="L958"/>
  <c r="L862"/>
  <c r="L926"/>
  <c r="L826"/>
  <c r="L887"/>
  <c r="L949"/>
  <c r="O16" i="21"/>
  <c r="AD16" s="1"/>
  <c r="N24" i="64"/>
  <c r="AC24" s="1"/>
  <c r="Z610" i="21"/>
  <c r="AC610" s="1"/>
  <c r="AF610" s="1"/>
  <c r="AI610" s="1"/>
  <c r="AL610" s="1"/>
  <c r="AO610" s="1"/>
  <c r="AR610" s="1"/>
  <c r="AS34" i="76"/>
  <c r="AC573" i="21"/>
  <c r="AF573" s="1"/>
  <c r="AI573" s="1"/>
  <c r="AL573" s="1"/>
  <c r="AO573" s="1"/>
  <c r="AR573" s="1"/>
  <c r="L940" i="52"/>
  <c r="L905"/>
  <c r="L889"/>
  <c r="L962"/>
  <c r="L915"/>
  <c r="L906"/>
  <c r="O15" i="21"/>
  <c r="AD15" s="1"/>
  <c r="L817" i="52"/>
  <c r="F10" s="1"/>
  <c r="L837"/>
  <c r="L852"/>
  <c r="L828"/>
  <c r="L859"/>
  <c r="L927"/>
  <c r="L977"/>
  <c r="L831"/>
  <c r="L850"/>
  <c r="L866"/>
  <c r="L885"/>
  <c r="L899"/>
  <c r="L930"/>
  <c r="L946"/>
  <c r="L961"/>
  <c r="L830"/>
  <c r="L845"/>
  <c r="L861"/>
  <c r="L876"/>
  <c r="L891"/>
  <c r="L922"/>
  <c r="L937"/>
  <c r="L952"/>
  <c r="L971"/>
  <c r="L936"/>
  <c r="L963"/>
  <c r="L833"/>
  <c r="L897"/>
  <c r="L951"/>
  <c r="L848"/>
  <c r="L901"/>
  <c r="L955"/>
  <c r="L868"/>
  <c r="L921"/>
  <c r="L970"/>
  <c r="L832"/>
  <c r="L847"/>
  <c r="L863"/>
  <c r="L878"/>
  <c r="L893"/>
  <c r="L912"/>
  <c r="L931"/>
  <c r="L947"/>
  <c r="L966"/>
  <c r="L819"/>
  <c r="L835"/>
  <c r="L854"/>
  <c r="L873"/>
  <c r="L888"/>
  <c r="L903"/>
  <c r="F37" s="1"/>
  <c r="L919"/>
  <c r="L934"/>
  <c r="L950"/>
  <c r="L965"/>
  <c r="L818"/>
  <c r="L834"/>
  <c r="L849"/>
  <c r="L865"/>
  <c r="L880"/>
  <c r="L895"/>
  <c r="L910"/>
  <c r="L925"/>
  <c r="L941"/>
  <c r="L956"/>
  <c r="L975"/>
  <c r="AE15" i="64"/>
  <c r="P15" s="1"/>
  <c r="S15" s="1"/>
  <c r="Z590" i="21"/>
  <c r="AC590" s="1"/>
  <c r="AF590" s="1"/>
  <c r="AI590" s="1"/>
  <c r="AL590" s="1"/>
  <c r="Z563"/>
  <c r="AC563" s="1"/>
  <c r="AF563" s="1"/>
  <c r="AI563" s="1"/>
  <c r="AL563" s="1"/>
  <c r="L909" i="52"/>
  <c r="L871"/>
  <c r="L890"/>
  <c r="L944"/>
  <c r="L959"/>
  <c r="L843"/>
  <c r="F176" s="1"/>
  <c r="L874"/>
  <c r="L908"/>
  <c r="L943"/>
  <c r="L976"/>
  <c r="AF35" i="76"/>
  <c r="L974" i="52"/>
  <c r="L829"/>
  <c r="L844"/>
  <c r="L913"/>
  <c r="L967"/>
  <c r="L864"/>
  <c r="L917"/>
  <c r="L825"/>
  <c r="F135" s="1"/>
  <c r="L879"/>
  <c r="L932"/>
  <c r="L820"/>
  <c r="L836"/>
  <c r="L851"/>
  <c r="L867"/>
  <c r="L882"/>
  <c r="L900"/>
  <c r="L916"/>
  <c r="L935"/>
  <c r="L954"/>
  <c r="L969"/>
  <c r="L823"/>
  <c r="F8" s="1"/>
  <c r="L839"/>
  <c r="L858"/>
  <c r="L877"/>
  <c r="L892"/>
  <c r="L907"/>
  <c r="L923"/>
  <c r="L938"/>
  <c r="L953"/>
  <c r="L968"/>
  <c r="L822"/>
  <c r="L838"/>
  <c r="L853"/>
  <c r="L869"/>
  <c r="L884"/>
  <c r="L898"/>
  <c r="L914"/>
  <c r="L929"/>
  <c r="L945"/>
  <c r="L960"/>
  <c r="U572" i="78"/>
  <c r="U586" s="1"/>
  <c r="O23" i="64"/>
  <c r="Z589" i="21"/>
  <c r="AC589" s="1"/>
  <c r="AF589" s="1"/>
  <c r="AI589" s="1"/>
  <c r="AL589" s="1"/>
  <c r="Y568" i="64"/>
  <c r="Y582" s="1"/>
  <c r="Y596" s="1"/>
  <c r="Y610" s="1"/>
  <c r="Y624" s="1"/>
  <c r="O11"/>
  <c r="AS35" i="76"/>
  <c r="Z555" i="21"/>
  <c r="O11"/>
  <c r="Z583"/>
  <c r="AC583" s="1"/>
  <c r="AF583" s="1"/>
  <c r="AI583" s="1"/>
  <c r="AL583" s="1"/>
  <c r="AO583" s="1"/>
  <c r="AR583" s="1"/>
  <c r="U566" i="78"/>
  <c r="X566" s="1"/>
  <c r="AA566" s="1"/>
  <c r="AD566" s="1"/>
  <c r="AG566" s="1"/>
  <c r="AJ566" s="1"/>
  <c r="U574"/>
  <c r="X560"/>
  <c r="AA560" s="1"/>
  <c r="AD560" s="1"/>
  <c r="AG560" s="1"/>
  <c r="AJ560" s="1"/>
  <c r="AC563" i="64"/>
  <c r="AF563" s="1"/>
  <c r="AI563" s="1"/>
  <c r="AL563" s="1"/>
  <c r="Z577"/>
  <c r="N26" i="21"/>
  <c r="AC26" s="1"/>
  <c r="Z555" i="64"/>
  <c r="Z611" i="21"/>
  <c r="Z616"/>
  <c r="AC616" s="1"/>
  <c r="AF616" s="1"/>
  <c r="AI616" s="1"/>
  <c r="AL616" s="1"/>
  <c r="AC602"/>
  <c r="AF602" s="1"/>
  <c r="AI602" s="1"/>
  <c r="AL602" s="1"/>
  <c r="AO602" s="1"/>
  <c r="AR602" s="1"/>
  <c r="AC10" i="64"/>
  <c r="N16" i="21"/>
  <c r="AC546"/>
  <c r="AF546" s="1"/>
  <c r="AI546" s="1"/>
  <c r="AL546" s="1"/>
  <c r="AO546" s="1"/>
  <c r="Z560"/>
  <c r="AC560" s="1"/>
  <c r="AF560" s="1"/>
  <c r="AI560" s="1"/>
  <c r="AL560" s="1"/>
  <c r="Z559"/>
  <c r="AC559" s="1"/>
  <c r="AF559" s="1"/>
  <c r="AI559" s="1"/>
  <c r="AL559" s="1"/>
  <c r="AC545"/>
  <c r="AF545" s="1"/>
  <c r="AI545" s="1"/>
  <c r="AL545" s="1"/>
  <c r="AO545" s="1"/>
  <c r="N22" i="64"/>
  <c r="N30" s="1"/>
  <c r="AC574" i="21"/>
  <c r="AF574" s="1"/>
  <c r="AI574" s="1"/>
  <c r="AL574" s="1"/>
  <c r="AO574" s="1"/>
  <c r="AR574" s="1"/>
  <c r="Z588"/>
  <c r="AC588" s="1"/>
  <c r="AF588" s="1"/>
  <c r="AI588" s="1"/>
  <c r="AL588" s="1"/>
  <c r="U570" i="78"/>
  <c r="X556"/>
  <c r="AA556" s="1"/>
  <c r="AD556" s="1"/>
  <c r="AG556" s="1"/>
  <c r="AJ556" s="1"/>
  <c r="AC548" i="21"/>
  <c r="AF548" s="1"/>
  <c r="AI548" s="1"/>
  <c r="AL548" s="1"/>
  <c r="AO548" s="1"/>
  <c r="Z562"/>
  <c r="AC562" s="1"/>
  <c r="AF562" s="1"/>
  <c r="AI562" s="1"/>
  <c r="AL562" s="1"/>
  <c r="AC6" i="64"/>
  <c r="X559" i="78"/>
  <c r="AA559" s="1"/>
  <c r="AD559" s="1"/>
  <c r="AG559" s="1"/>
  <c r="AJ559" s="1"/>
  <c r="U573"/>
  <c r="X557"/>
  <c r="AA557" s="1"/>
  <c r="AD557" s="1"/>
  <c r="AG557" s="1"/>
  <c r="AJ557" s="1"/>
  <c r="U571"/>
  <c r="AC604" i="21"/>
  <c r="AF604" s="1"/>
  <c r="AI604" s="1"/>
  <c r="AL604" s="1"/>
  <c r="AO604" s="1"/>
  <c r="AR604" s="1"/>
  <c r="Z618"/>
  <c r="AC618" s="1"/>
  <c r="AF618" s="1"/>
  <c r="AI618" s="1"/>
  <c r="AL618" s="1"/>
  <c r="AC546" i="64"/>
  <c r="AF546" s="1"/>
  <c r="AI546" s="1"/>
  <c r="AL546" s="1"/>
  <c r="AO546" s="1"/>
  <c r="Z560"/>
  <c r="AD10" i="21"/>
  <c r="AE10" s="1"/>
  <c r="P10" s="1"/>
  <c r="V10" s="1"/>
  <c r="O18"/>
  <c r="X563" i="78"/>
  <c r="AA563" s="1"/>
  <c r="AD563" s="1"/>
  <c r="AG563" s="1"/>
  <c r="AJ563" s="1"/>
  <c r="U577"/>
  <c r="X555"/>
  <c r="AA555" s="1"/>
  <c r="AD555" s="1"/>
  <c r="AG555" s="1"/>
  <c r="AJ555" s="1"/>
  <c r="U569"/>
  <c r="AC553" i="21"/>
  <c r="AF553" s="1"/>
  <c r="AI553" s="1"/>
  <c r="AL553" s="1"/>
  <c r="AO553" s="1"/>
  <c r="Z567"/>
  <c r="AC567" s="1"/>
  <c r="AF567" s="1"/>
  <c r="AI567" s="1"/>
  <c r="AL567" s="1"/>
  <c r="X578" i="78"/>
  <c r="AA578" s="1"/>
  <c r="AD578" s="1"/>
  <c r="AG578" s="1"/>
  <c r="U592"/>
  <c r="AC552" i="64"/>
  <c r="AF552" s="1"/>
  <c r="AI552" s="1"/>
  <c r="AL552" s="1"/>
  <c r="AO552" s="1"/>
  <c r="Z566"/>
  <c r="AC544"/>
  <c r="Z558"/>
  <c r="AC608" i="21"/>
  <c r="AF608" s="1"/>
  <c r="AI608" s="1"/>
  <c r="AL608" s="1"/>
  <c r="AO608" s="1"/>
  <c r="AR608" s="1"/>
  <c r="Z622"/>
  <c r="AC622" s="1"/>
  <c r="AF622" s="1"/>
  <c r="AI622" s="1"/>
  <c r="AL622" s="1"/>
  <c r="AC581"/>
  <c r="AF581" s="1"/>
  <c r="AI581" s="1"/>
  <c r="AL581" s="1"/>
  <c r="AO581" s="1"/>
  <c r="AR581" s="1"/>
  <c r="Z595"/>
  <c r="AC595" s="1"/>
  <c r="AF595" s="1"/>
  <c r="AI595" s="1"/>
  <c r="AL595" s="1"/>
  <c r="AC553" i="64"/>
  <c r="AF553" s="1"/>
  <c r="AI553" s="1"/>
  <c r="AL553" s="1"/>
  <c r="AO553" s="1"/>
  <c r="Z567"/>
  <c r="AC548"/>
  <c r="AF548" s="1"/>
  <c r="AI548" s="1"/>
  <c r="AL548" s="1"/>
  <c r="AO548" s="1"/>
  <c r="Z562"/>
  <c r="Z586" i="21"/>
  <c r="AC572"/>
  <c r="Z566"/>
  <c r="AC566" s="1"/>
  <c r="AF566" s="1"/>
  <c r="AI566" s="1"/>
  <c r="AL566" s="1"/>
  <c r="AC552"/>
  <c r="AF552" s="1"/>
  <c r="AI552" s="1"/>
  <c r="AL552" s="1"/>
  <c r="AO552" s="1"/>
  <c r="Z558"/>
  <c r="AC544"/>
  <c r="AC609"/>
  <c r="AF609" s="1"/>
  <c r="AI609" s="1"/>
  <c r="AL609" s="1"/>
  <c r="AO609" s="1"/>
  <c r="AR609" s="1"/>
  <c r="Z623"/>
  <c r="AC623" s="1"/>
  <c r="AF623" s="1"/>
  <c r="AI623" s="1"/>
  <c r="AL623" s="1"/>
  <c r="AD8" i="64"/>
  <c r="AE8" s="1"/>
  <c r="P8" s="1"/>
  <c r="T8" s="1"/>
  <c r="O16"/>
  <c r="AD6"/>
  <c r="O14"/>
  <c r="AC23"/>
  <c r="N31"/>
  <c r="AC559"/>
  <c r="AF559" s="1"/>
  <c r="AI559" s="1"/>
  <c r="AL559" s="1"/>
  <c r="Z573"/>
  <c r="AC547"/>
  <c r="AF547" s="1"/>
  <c r="AI547" s="1"/>
  <c r="AL547" s="1"/>
  <c r="AO547" s="1"/>
  <c r="Z561"/>
  <c r="AD14" i="21"/>
  <c r="O22"/>
  <c r="AD10" i="64"/>
  <c r="O18"/>
  <c r="N34"/>
  <c r="AC26"/>
  <c r="AC601" i="21"/>
  <c r="AF601" s="1"/>
  <c r="AI601" s="1"/>
  <c r="AL601" s="1"/>
  <c r="AO601" s="1"/>
  <c r="AR601" s="1"/>
  <c r="Z615"/>
  <c r="AC615" s="1"/>
  <c r="AF615" s="1"/>
  <c r="AI615" s="1"/>
  <c r="AL615" s="1"/>
  <c r="AC14"/>
  <c r="N22"/>
  <c r="AC565" i="64"/>
  <c r="AF565" s="1"/>
  <c r="AI565" s="1"/>
  <c r="AL565" s="1"/>
  <c r="Z579"/>
  <c r="F77" i="52" l="1"/>
  <c r="F149"/>
  <c r="F45"/>
  <c r="F168"/>
  <c r="F147"/>
  <c r="F74"/>
  <c r="F162"/>
  <c r="F148"/>
  <c r="F173"/>
  <c r="F80"/>
  <c r="F106"/>
  <c r="F114"/>
  <c r="F29"/>
  <c r="F165"/>
  <c r="F109"/>
  <c r="BP550" i="21"/>
  <c r="L128"/>
  <c r="A124" i="73" s="1"/>
  <c r="BR550" i="21"/>
  <c r="L160"/>
  <c r="A156" i="73" s="1"/>
  <c r="BO578" i="21"/>
  <c r="L280"/>
  <c r="A276" i="73" s="1"/>
  <c r="BP578" i="21"/>
  <c r="L312"/>
  <c r="A308" i="73" s="1"/>
  <c r="BE550" i="64"/>
  <c r="L8"/>
  <c r="A4" i="75" s="1"/>
  <c r="BO550" i="64"/>
  <c r="L96"/>
  <c r="A81" i="75" s="1"/>
  <c r="BR550" i="64"/>
  <c r="L160"/>
  <c r="A137" i="75" s="1"/>
  <c r="BP578" i="64"/>
  <c r="L312"/>
  <c r="A270" i="75" s="1"/>
  <c r="BP606" i="64"/>
  <c r="L496"/>
  <c r="A431" i="75" s="1"/>
  <c r="BQ579" i="21"/>
  <c r="L329"/>
  <c r="A325" i="73" s="1"/>
  <c r="AF600" i="21"/>
  <c r="H498"/>
  <c r="G494" i="73" s="1"/>
  <c r="H497" i="21"/>
  <c r="G493" i="73" s="1"/>
  <c r="H502" i="21"/>
  <c r="G498" i="73" s="1"/>
  <c r="H495" i="21"/>
  <c r="G491" i="73" s="1"/>
  <c r="H494" i="21"/>
  <c r="G490" i="73" s="1"/>
  <c r="H496" i="21"/>
  <c r="G492" i="73" s="1"/>
  <c r="H503" i="21"/>
  <c r="G499" i="73" s="1"/>
  <c r="BR611" i="64"/>
  <c r="L534"/>
  <c r="A464" i="75" s="1"/>
  <c r="H367" i="21"/>
  <c r="G363" i="73" s="1"/>
  <c r="H19" i="21"/>
  <c r="G15" i="73" s="1"/>
  <c r="H8" i="64"/>
  <c r="G4" i="75" s="1"/>
  <c r="H17" i="64"/>
  <c r="G12" i="75" s="1"/>
  <c r="H176" i="21"/>
  <c r="G172" i="73" s="1"/>
  <c r="H178" i="21"/>
  <c r="G174" i="73" s="1"/>
  <c r="H174" i="21"/>
  <c r="G170" i="73" s="1"/>
  <c r="H186" i="21"/>
  <c r="G182" i="73" s="1"/>
  <c r="H414" i="21"/>
  <c r="G410" i="73" s="1"/>
  <c r="H96" i="64"/>
  <c r="G81" i="75" s="1"/>
  <c r="H98" i="64"/>
  <c r="H102"/>
  <c r="G86" i="75" s="1"/>
  <c r="H106" i="64"/>
  <c r="H94"/>
  <c r="G79" i="75" s="1"/>
  <c r="H103" i="64"/>
  <c r="G87" i="75" s="1"/>
  <c r="F169" i="52"/>
  <c r="F57"/>
  <c r="AC586" i="21"/>
  <c r="H222"/>
  <c r="G218" i="73" s="1"/>
  <c r="H230" i="21"/>
  <c r="G226" i="73" s="1"/>
  <c r="H224" i="21"/>
  <c r="G220" i="73" s="1"/>
  <c r="H225" i="21"/>
  <c r="G221" i="73" s="1"/>
  <c r="F175" i="52"/>
  <c r="F34"/>
  <c r="F120"/>
  <c r="F35"/>
  <c r="F152"/>
  <c r="F65"/>
  <c r="F22"/>
  <c r="F138"/>
  <c r="F172"/>
  <c r="F36"/>
  <c r="F117"/>
  <c r="F182"/>
  <c r="F99"/>
  <c r="F160"/>
  <c r="F67"/>
  <c r="F9"/>
  <c r="F87"/>
  <c r="F12"/>
  <c r="F56"/>
  <c r="F123"/>
  <c r="F49"/>
  <c r="AI614" i="21"/>
  <c r="H382"/>
  <c r="G378" i="73" s="1"/>
  <c r="H375" i="21"/>
  <c r="G371" i="73" s="1"/>
  <c r="H374" i="21"/>
  <c r="G370" i="73" s="1"/>
  <c r="BQ606" i="21"/>
  <c r="BQ607" s="1"/>
  <c r="BQ608" s="1"/>
  <c r="BQ609" s="1"/>
  <c r="BQ610" s="1"/>
  <c r="L512"/>
  <c r="A508" i="73" s="1"/>
  <c r="L8" i="21"/>
  <c r="A4" i="73" s="1"/>
  <c r="L16" i="21"/>
  <c r="A12" i="73" s="1"/>
  <c r="BE550" i="21"/>
  <c r="BN550"/>
  <c r="L112"/>
  <c r="A108" i="73" s="1"/>
  <c r="BQ550" i="21"/>
  <c r="L144"/>
  <c r="A140" i="73" s="1"/>
  <c r="BR578" i="21"/>
  <c r="L344"/>
  <c r="A340" i="73" s="1"/>
  <c r="BO606" i="21"/>
  <c r="L464"/>
  <c r="A460" i="73" s="1"/>
  <c r="BP606" i="21"/>
  <c r="L496"/>
  <c r="A492" i="73" s="1"/>
  <c r="BR606" i="21"/>
  <c r="L528"/>
  <c r="A524" i="73" s="1"/>
  <c r="BF557" i="64"/>
  <c r="L32"/>
  <c r="A25" i="75" s="1"/>
  <c r="BQ555" i="64"/>
  <c r="L150"/>
  <c r="A128" i="75" s="1"/>
  <c r="BN578" i="64"/>
  <c r="L296"/>
  <c r="A256" i="75" s="1"/>
  <c r="BN606" i="64"/>
  <c r="L480"/>
  <c r="A417" i="75" s="1"/>
  <c r="H360" i="21"/>
  <c r="G356" i="73" s="1"/>
  <c r="H16" i="21"/>
  <c r="G12" i="73" s="1"/>
  <c r="H6" i="21"/>
  <c r="G2" i="73" s="1"/>
  <c r="H10" i="21"/>
  <c r="G6" i="73" s="1"/>
  <c r="H14" i="21"/>
  <c r="G10" i="73" s="1"/>
  <c r="H11" i="21"/>
  <c r="G7" i="73" s="1"/>
  <c r="H10" i="64"/>
  <c r="H185" i="21"/>
  <c r="G181" i="73" s="1"/>
  <c r="H182" i="21"/>
  <c r="G178" i="73" s="1"/>
  <c r="H406" i="21"/>
  <c r="G402" i="73" s="1"/>
  <c r="BO606" i="64"/>
  <c r="L464"/>
  <c r="A403" i="75" s="1"/>
  <c r="BQ606" i="64"/>
  <c r="BQ607" s="1"/>
  <c r="BQ608" s="1"/>
  <c r="BQ609" s="1"/>
  <c r="BQ610" s="1"/>
  <c r="L512"/>
  <c r="A445" i="75" s="1"/>
  <c r="BQ578" i="64"/>
  <c r="L328"/>
  <c r="A284" i="75" s="1"/>
  <c r="BP550" i="64"/>
  <c r="L128"/>
  <c r="A109" i="75" s="1"/>
  <c r="AF544" i="64"/>
  <c r="H24"/>
  <c r="G18" i="75" s="1"/>
  <c r="H23" i="64"/>
  <c r="G17" i="75" s="1"/>
  <c r="H26" i="64"/>
  <c r="H33"/>
  <c r="G26" i="75" s="1"/>
  <c r="H22" i="64"/>
  <c r="G16" i="75" s="1"/>
  <c r="H30" i="64"/>
  <c r="G23" i="75" s="1"/>
  <c r="H25" i="64"/>
  <c r="G19" i="75" s="1"/>
  <c r="H31" i="64"/>
  <c r="G24" i="75" s="1"/>
  <c r="H27" i="64"/>
  <c r="G20" i="75" s="1"/>
  <c r="H32" i="64"/>
  <c r="G25" i="75" s="1"/>
  <c r="L280" i="64"/>
  <c r="A242" i="75" s="1"/>
  <c r="BO578" i="64"/>
  <c r="BR578"/>
  <c r="L344"/>
  <c r="A298" i="75" s="1"/>
  <c r="AF544" i="21"/>
  <c r="H35"/>
  <c r="G31" i="73" s="1"/>
  <c r="H31" i="21"/>
  <c r="G27" i="73" s="1"/>
  <c r="H26" i="21"/>
  <c r="G22" i="73" s="1"/>
  <c r="H24" i="21"/>
  <c r="G20" i="73" s="1"/>
  <c r="H27" i="21"/>
  <c r="G23" i="73" s="1"/>
  <c r="H34" i="21"/>
  <c r="G30" i="73" s="1"/>
  <c r="H30" i="21"/>
  <c r="G26" i="73" s="1"/>
  <c r="H23" i="21"/>
  <c r="G19" i="73" s="1"/>
  <c r="H32" i="21"/>
  <c r="G28" i="73" s="1"/>
  <c r="H22" i="21"/>
  <c r="G18" i="73" s="1"/>
  <c r="H25" i="21"/>
  <c r="G21" i="73" s="1"/>
  <c r="AF572" i="21"/>
  <c r="H200"/>
  <c r="G196" i="73" s="1"/>
  <c r="H198" i="21"/>
  <c r="G194" i="73" s="1"/>
  <c r="H201" i="21"/>
  <c r="G197" i="73" s="1"/>
  <c r="H191" i="21"/>
  <c r="G187" i="73" s="1"/>
  <c r="H193" i="21"/>
  <c r="G189" i="73" s="1"/>
  <c r="H199" i="21"/>
  <c r="G195" i="73" s="1"/>
  <c r="H194" i="21"/>
  <c r="G190" i="73" s="1"/>
  <c r="H203" i="21"/>
  <c r="G199" i="73" s="1"/>
  <c r="H202" i="21"/>
  <c r="G198" i="73" s="1"/>
  <c r="H192" i="21"/>
  <c r="G188" i="73" s="1"/>
  <c r="H195" i="21"/>
  <c r="G191" i="73" s="1"/>
  <c r="H190" i="21"/>
  <c r="G186" i="73" s="1"/>
  <c r="H481" i="21"/>
  <c r="G477" i="73" s="1"/>
  <c r="AC558" i="21"/>
  <c r="H94"/>
  <c r="G90" i="73" s="1"/>
  <c r="H97" i="21"/>
  <c r="G93" i="73" s="1"/>
  <c r="H107" i="21"/>
  <c r="G103" i="73" s="1"/>
  <c r="H102" i="21"/>
  <c r="G98" i="73" s="1"/>
  <c r="H106" i="21"/>
  <c r="G102" i="73" s="1"/>
  <c r="H96" i="21"/>
  <c r="G92" i="73" s="1"/>
  <c r="AF586" i="21"/>
  <c r="H298"/>
  <c r="G294" i="73" s="1"/>
  <c r="H296" i="21"/>
  <c r="G292" i="73" s="1"/>
  <c r="H297" i="21"/>
  <c r="G293" i="73" s="1"/>
  <c r="H303" i="21"/>
  <c r="G299" i="73" s="1"/>
  <c r="H486" i="21"/>
  <c r="G482" i="73" s="1"/>
  <c r="L112" i="64"/>
  <c r="A95" i="75" s="1"/>
  <c r="BN550" i="64"/>
  <c r="L360" i="21"/>
  <c r="A356" i="73" s="1"/>
  <c r="BE606" i="21"/>
  <c r="L40" i="64"/>
  <c r="A32" i="75" s="1"/>
  <c r="BH550" i="64"/>
  <c r="L376"/>
  <c r="A326" i="75" s="1"/>
  <c r="BF606" i="64"/>
  <c r="BG606"/>
  <c r="L392"/>
  <c r="A340" i="75" s="1"/>
  <c r="L456" i="21"/>
  <c r="A452" i="73" s="1"/>
  <c r="BS606" i="21"/>
  <c r="L408"/>
  <c r="A404" i="73" s="1"/>
  <c r="BH606" i="21"/>
  <c r="L224" i="64"/>
  <c r="A193" i="75" s="1"/>
  <c r="BH578" i="64"/>
  <c r="L240"/>
  <c r="A207" i="75" s="1"/>
  <c r="BI578" i="64"/>
  <c r="BF550" i="21"/>
  <c r="L32"/>
  <c r="A28" i="73" s="1"/>
  <c r="L24" i="21"/>
  <c r="A20" i="73" s="1"/>
  <c r="BI550" i="21"/>
  <c r="L56"/>
  <c r="A52" i="73" s="1"/>
  <c r="BL606" i="64"/>
  <c r="L440"/>
  <c r="A382" i="75" s="1"/>
  <c r="BI606" i="64"/>
  <c r="L424"/>
  <c r="A368" i="75" s="1"/>
  <c r="L176" i="64"/>
  <c r="A151" i="75" s="1"/>
  <c r="BE578" i="64"/>
  <c r="L208" i="21"/>
  <c r="A204" i="73" s="1"/>
  <c r="BG578" i="21"/>
  <c r="L40"/>
  <c r="A36" i="73" s="1"/>
  <c r="BH550" i="21"/>
  <c r="L240"/>
  <c r="A236" i="73" s="1"/>
  <c r="BJ578" i="21"/>
  <c r="L376"/>
  <c r="A372" i="73" s="1"/>
  <c r="BF606" i="21"/>
  <c r="BS550"/>
  <c r="L88"/>
  <c r="A84" i="73" s="1"/>
  <c r="L176" i="21"/>
  <c r="A172" i="73" s="1"/>
  <c r="BE578" i="21"/>
  <c r="L272" i="64"/>
  <c r="A235" i="75" s="1"/>
  <c r="BS578" i="64"/>
  <c r="L192" i="21"/>
  <c r="A188" i="73" s="1"/>
  <c r="BF578" i="21"/>
  <c r="L56" i="64"/>
  <c r="A46" i="75" s="1"/>
  <c r="BI550" i="64"/>
  <c r="L72"/>
  <c r="A60" i="75" s="1"/>
  <c r="BJ550" i="64"/>
  <c r="L224" i="21"/>
  <c r="A220" i="73" s="1"/>
  <c r="BH578" i="21"/>
  <c r="L192" i="64"/>
  <c r="A165" i="75" s="1"/>
  <c r="BF578" i="64"/>
  <c r="L440" i="21"/>
  <c r="A436" i="73" s="1"/>
  <c r="BM606" i="21"/>
  <c r="L424"/>
  <c r="A420" i="73" s="1"/>
  <c r="BJ606" i="21"/>
  <c r="L392"/>
  <c r="A388" i="73" s="1"/>
  <c r="BG606" i="21"/>
  <c r="BS606" i="64"/>
  <c r="L456"/>
  <c r="A396" i="75" s="1"/>
  <c r="BS550" i="64"/>
  <c r="L88"/>
  <c r="A74" i="75" s="1"/>
  <c r="L208" i="64"/>
  <c r="A179" i="75" s="1"/>
  <c r="BG578" i="64"/>
  <c r="L360"/>
  <c r="A312" i="75" s="1"/>
  <c r="BE606" i="64"/>
  <c r="L256" i="21"/>
  <c r="A252" i="73" s="1"/>
  <c r="BL578" i="21"/>
  <c r="BH606" i="64"/>
  <c r="L408"/>
  <c r="A354" i="75" s="1"/>
  <c r="BK550" i="21"/>
  <c r="L72"/>
  <c r="A68" i="73" s="1"/>
  <c r="L256" i="64"/>
  <c r="A221" i="75" s="1"/>
  <c r="BK578" i="64"/>
  <c r="L272" i="21"/>
  <c r="A268" i="73" s="1"/>
  <c r="BS578" i="21"/>
  <c r="U576" i="78"/>
  <c r="U590" s="1"/>
  <c r="Z621" i="21"/>
  <c r="AC621" s="1"/>
  <c r="AF621" s="1"/>
  <c r="AI621" s="1"/>
  <c r="AL621" s="1"/>
  <c r="AE9"/>
  <c r="P9" s="1"/>
  <c r="U9" s="1"/>
  <c r="O17"/>
  <c r="AD17" s="1"/>
  <c r="O17" i="64"/>
  <c r="O25" s="1"/>
  <c r="N17" i="21"/>
  <c r="Z564" i="64"/>
  <c r="AC564" s="1"/>
  <c r="AF564" s="1"/>
  <c r="AI564" s="1"/>
  <c r="AL564" s="1"/>
  <c r="Z620" i="21"/>
  <c r="AC620" s="1"/>
  <c r="AF620" s="1"/>
  <c r="AI620" s="1"/>
  <c r="AL620" s="1"/>
  <c r="AC17" i="64"/>
  <c r="U575" i="78"/>
  <c r="X575" s="1"/>
  <c r="AA575" s="1"/>
  <c r="AD575" s="1"/>
  <c r="AG575" s="1"/>
  <c r="N27" i="64"/>
  <c r="AC27" s="1"/>
  <c r="AC11" i="21"/>
  <c r="AC11" i="64"/>
  <c r="Z568" i="21"/>
  <c r="AC568" s="1"/>
  <c r="AF568" s="1"/>
  <c r="AI568" s="1"/>
  <c r="AL568" s="1"/>
  <c r="H16" i="64"/>
  <c r="G11" i="75" s="1"/>
  <c r="Z568" i="64"/>
  <c r="AC568" s="1"/>
  <c r="AF568" s="1"/>
  <c r="AI568" s="1"/>
  <c r="AL568" s="1"/>
  <c r="H6"/>
  <c r="G2" i="75" s="1"/>
  <c r="X565" i="78"/>
  <c r="AA565" s="1"/>
  <c r="AD565" s="1"/>
  <c r="AG565" s="1"/>
  <c r="AJ565" s="1"/>
  <c r="Z564" i="21"/>
  <c r="AC564" s="1"/>
  <c r="AF564" s="1"/>
  <c r="AI564" s="1"/>
  <c r="AL564" s="1"/>
  <c r="U593" i="78"/>
  <c r="X579"/>
  <c r="AA579" s="1"/>
  <c r="AD579" s="1"/>
  <c r="AG579" s="1"/>
  <c r="AC9" i="64"/>
  <c r="AE9" s="1"/>
  <c r="P9" s="1"/>
  <c r="U9" s="1"/>
  <c r="AE10"/>
  <c r="P10" s="1"/>
  <c r="V10" s="1"/>
  <c r="Z592" i="21"/>
  <c r="AC592" s="1"/>
  <c r="AF592" s="1"/>
  <c r="AI592" s="1"/>
  <c r="AL592" s="1"/>
  <c r="Z593"/>
  <c r="AC593" s="1"/>
  <c r="AF593" s="1"/>
  <c r="AI593" s="1"/>
  <c r="AL593" s="1"/>
  <c r="H15" i="64"/>
  <c r="G10" i="75" s="1"/>
  <c r="Z624" i="21"/>
  <c r="AC624" s="1"/>
  <c r="AF624" s="1"/>
  <c r="AI624" s="1"/>
  <c r="AL624" s="1"/>
  <c r="O23"/>
  <c r="AD23" s="1"/>
  <c r="O24"/>
  <c r="AD24" s="1"/>
  <c r="AC555" i="64"/>
  <c r="AF555" s="1"/>
  <c r="AI555" s="1"/>
  <c r="AL555" s="1"/>
  <c r="AO555" s="1"/>
  <c r="N32"/>
  <c r="N40" s="1"/>
  <c r="U580" i="78"/>
  <c r="X580" s="1"/>
  <c r="AA580" s="1"/>
  <c r="AD580" s="1"/>
  <c r="AG580" s="1"/>
  <c r="AE15" i="21"/>
  <c r="P15" s="1"/>
  <c r="S15" s="1"/>
  <c r="N34"/>
  <c r="AC34" s="1"/>
  <c r="N23"/>
  <c r="AC23" s="1"/>
  <c r="Z569" i="64"/>
  <c r="AC569" s="1"/>
  <c r="AF569" s="1"/>
  <c r="AI569" s="1"/>
  <c r="AL569" s="1"/>
  <c r="X572" i="78"/>
  <c r="AA572" s="1"/>
  <c r="AD572" s="1"/>
  <c r="AG572" s="1"/>
  <c r="AC22" i="64"/>
  <c r="AD23"/>
  <c r="AE23" s="1"/>
  <c r="P23" s="1"/>
  <c r="S23" s="1"/>
  <c r="O31"/>
  <c r="Z597" i="21"/>
  <c r="AC597" s="1"/>
  <c r="AF597" s="1"/>
  <c r="AI597" s="1"/>
  <c r="AL597" s="1"/>
  <c r="AD11"/>
  <c r="O19"/>
  <c r="AC555"/>
  <c r="AF555" s="1"/>
  <c r="AI555" s="1"/>
  <c r="AL555" s="1"/>
  <c r="AO555" s="1"/>
  <c r="Z569"/>
  <c r="AC569" s="1"/>
  <c r="AF569" s="1"/>
  <c r="AI569" s="1"/>
  <c r="AL569" s="1"/>
  <c r="U588" i="78"/>
  <c r="X574"/>
  <c r="AA574" s="1"/>
  <c r="AD574" s="1"/>
  <c r="AG574" s="1"/>
  <c r="AE14" i="21"/>
  <c r="P14" s="1"/>
  <c r="R14" s="1"/>
  <c r="AC611"/>
  <c r="AF611" s="1"/>
  <c r="AI611" s="1"/>
  <c r="AL611" s="1"/>
  <c r="AO611" s="1"/>
  <c r="AR611" s="1"/>
  <c r="Z625"/>
  <c r="AC625" s="1"/>
  <c r="AF625" s="1"/>
  <c r="AI625" s="1"/>
  <c r="AL625" s="1"/>
  <c r="Z591" i="64"/>
  <c r="AC577"/>
  <c r="AF577" s="1"/>
  <c r="AI577" s="1"/>
  <c r="AL577" s="1"/>
  <c r="AO577" s="1"/>
  <c r="AR577" s="1"/>
  <c r="O19"/>
  <c r="AD11"/>
  <c r="AE6"/>
  <c r="P6" s="1"/>
  <c r="R6" s="1"/>
  <c r="U600" i="78"/>
  <c r="X586"/>
  <c r="AA586" s="1"/>
  <c r="AD586" s="1"/>
  <c r="AG586" s="1"/>
  <c r="AJ586" s="1"/>
  <c r="AM586" s="1"/>
  <c r="U585"/>
  <c r="X571"/>
  <c r="AA571" s="1"/>
  <c r="AD571" s="1"/>
  <c r="AG571" s="1"/>
  <c r="U584"/>
  <c r="X570"/>
  <c r="AA570" s="1"/>
  <c r="AD570" s="1"/>
  <c r="AG570" s="1"/>
  <c r="X573"/>
  <c r="AA573" s="1"/>
  <c r="AD573" s="1"/>
  <c r="AG573" s="1"/>
  <c r="U587"/>
  <c r="N24" i="21"/>
  <c r="AC16"/>
  <c r="AE16" s="1"/>
  <c r="P16" s="1"/>
  <c r="T16" s="1"/>
  <c r="AC25" i="64"/>
  <c r="N33"/>
  <c r="AC567"/>
  <c r="AF567" s="1"/>
  <c r="AI567" s="1"/>
  <c r="AL567" s="1"/>
  <c r="Z581"/>
  <c r="Z580"/>
  <c r="AC566"/>
  <c r="AF566" s="1"/>
  <c r="AI566" s="1"/>
  <c r="AL566" s="1"/>
  <c r="U583" i="78"/>
  <c r="X569"/>
  <c r="AA569" s="1"/>
  <c r="AD569" s="1"/>
  <c r="AG569" s="1"/>
  <c r="AD18" i="21"/>
  <c r="AE18" s="1"/>
  <c r="P18" s="1"/>
  <c r="V18" s="1"/>
  <c r="O26"/>
  <c r="Z576" i="64"/>
  <c r="AC562"/>
  <c r="AF562" s="1"/>
  <c r="AI562" s="1"/>
  <c r="AL562" s="1"/>
  <c r="Z572"/>
  <c r="AC558"/>
  <c r="U606" i="78"/>
  <c r="X592"/>
  <c r="AA592" s="1"/>
  <c r="AD592" s="1"/>
  <c r="AG592" s="1"/>
  <c r="AJ592" s="1"/>
  <c r="AM592" s="1"/>
  <c r="U591"/>
  <c r="X577"/>
  <c r="AA577" s="1"/>
  <c r="AD577" s="1"/>
  <c r="AG577" s="1"/>
  <c r="Z574" i="64"/>
  <c r="AC560"/>
  <c r="AF560" s="1"/>
  <c r="AI560" s="1"/>
  <c r="AL560" s="1"/>
  <c r="Z593"/>
  <c r="AC579"/>
  <c r="AF579" s="1"/>
  <c r="AI579" s="1"/>
  <c r="AL579" s="1"/>
  <c r="AO579" s="1"/>
  <c r="AR579" s="1"/>
  <c r="N42"/>
  <c r="AC34"/>
  <c r="AC31"/>
  <c r="N39"/>
  <c r="AD16"/>
  <c r="AE16" s="1"/>
  <c r="P16" s="1"/>
  <c r="T16" s="1"/>
  <c r="O24"/>
  <c r="AD18"/>
  <c r="AE18" s="1"/>
  <c r="P18" s="1"/>
  <c r="V18" s="1"/>
  <c r="O26"/>
  <c r="AC19" i="21"/>
  <c r="N27"/>
  <c r="Z575" i="64"/>
  <c r="AC561"/>
  <c r="AF561" s="1"/>
  <c r="AI561" s="1"/>
  <c r="AL561" s="1"/>
  <c r="AC30"/>
  <c r="N38"/>
  <c r="AC22" i="21"/>
  <c r="N30"/>
  <c r="Z587" i="64"/>
  <c r="AC573"/>
  <c r="AF573" s="1"/>
  <c r="AI573" s="1"/>
  <c r="AL573" s="1"/>
  <c r="AO573" s="1"/>
  <c r="AR573" s="1"/>
  <c r="O22"/>
  <c r="AD14"/>
  <c r="AE14" s="1"/>
  <c r="P14" s="1"/>
  <c r="R14" s="1"/>
  <c r="AD22" i="21"/>
  <c r="O30"/>
  <c r="H223" l="1"/>
  <c r="G219" i="73" s="1"/>
  <c r="H95" i="64"/>
  <c r="G80" i="75" s="1"/>
  <c r="H105" i="64"/>
  <c r="G89" i="75" s="1"/>
  <c r="H407" i="21"/>
  <c r="G403" i="73" s="1"/>
  <c r="H182" i="64"/>
  <c r="G156" i="75" s="1"/>
  <c r="H184" i="64"/>
  <c r="G158" i="75" s="1"/>
  <c r="H176" i="64"/>
  <c r="G151" i="75" s="1"/>
  <c r="H177" i="64"/>
  <c r="G152" i="75" s="1"/>
  <c r="H175" i="64"/>
  <c r="G150" i="75" s="1"/>
  <c r="AF558" i="21"/>
  <c r="H135"/>
  <c r="G131" i="73" s="1"/>
  <c r="H126" i="21"/>
  <c r="G122" i="73" s="1"/>
  <c r="H128" i="21"/>
  <c r="G124" i="73" s="1"/>
  <c r="H134" i="21"/>
  <c r="G130" i="73" s="1"/>
  <c r="H136" i="21"/>
  <c r="G132" i="73" s="1"/>
  <c r="H129" i="21"/>
  <c r="G125" i="73" s="1"/>
  <c r="H127" i="21"/>
  <c r="G123" i="73" s="1"/>
  <c r="H138" i="21"/>
  <c r="G134" i="73" s="1"/>
  <c r="H130" i="21"/>
  <c r="G126" i="73" s="1"/>
  <c r="H137" i="21"/>
  <c r="G133" i="73" s="1"/>
  <c r="AI544" i="64"/>
  <c r="H50"/>
  <c r="H43"/>
  <c r="G34" i="75" s="1"/>
  <c r="H51" i="64"/>
  <c r="G41" i="75" s="1"/>
  <c r="H49" i="64"/>
  <c r="G40" i="75" s="1"/>
  <c r="H47" i="64"/>
  <c r="G38" i="75" s="1"/>
  <c r="H48" i="64"/>
  <c r="G39" i="75" s="1"/>
  <c r="H42" i="64"/>
  <c r="H38"/>
  <c r="G30" i="75" s="1"/>
  <c r="H39" i="64"/>
  <c r="G31" i="75" s="1"/>
  <c r="H46" i="64"/>
  <c r="G37" i="75" s="1"/>
  <c r="H40" i="64"/>
  <c r="G32" i="75" s="1"/>
  <c r="H41" i="64"/>
  <c r="G33" i="75" s="1"/>
  <c r="BN607" i="64"/>
  <c r="BN608" s="1"/>
  <c r="BN609" s="1"/>
  <c r="BN610" s="1"/>
  <c r="L481"/>
  <c r="A418" i="75" s="1"/>
  <c r="BN579" i="64"/>
  <c r="L297"/>
  <c r="A257" i="75" s="1"/>
  <c r="BQ556" i="64"/>
  <c r="L151"/>
  <c r="A129" i="75" s="1"/>
  <c r="BF558" i="64"/>
  <c r="BF559" s="1"/>
  <c r="BF560" s="1"/>
  <c r="BF561" s="1"/>
  <c r="BF562" s="1"/>
  <c r="BF563" s="1"/>
  <c r="BF564" s="1"/>
  <c r="L33"/>
  <c r="A26" i="75" s="1"/>
  <c r="BR607" i="21"/>
  <c r="BR608" s="1"/>
  <c r="BR609" s="1"/>
  <c r="BR610" s="1"/>
  <c r="L529"/>
  <c r="A525" i="73" s="1"/>
  <c r="BP607" i="21"/>
  <c r="L497"/>
  <c r="A493" i="73" s="1"/>
  <c r="BO607" i="21"/>
  <c r="L465"/>
  <c r="A461" i="73" s="1"/>
  <c r="BR579" i="21"/>
  <c r="BR580" s="1"/>
  <c r="BR581" s="1"/>
  <c r="BR582" s="1"/>
  <c r="L345"/>
  <c r="A341" i="73" s="1"/>
  <c r="BQ551" i="21"/>
  <c r="L145"/>
  <c r="A141" i="73" s="1"/>
  <c r="BN551" i="21"/>
  <c r="L113"/>
  <c r="A109" i="73" s="1"/>
  <c r="AL614" i="21"/>
  <c r="H392"/>
  <c r="G388" i="73" s="1"/>
  <c r="H390" i="21"/>
  <c r="G386" i="73" s="1"/>
  <c r="H391" i="21"/>
  <c r="G387" i="73" s="1"/>
  <c r="H398" i="21"/>
  <c r="G394" i="73" s="1"/>
  <c r="AI586" i="21"/>
  <c r="H315"/>
  <c r="G311" i="73" s="1"/>
  <c r="H310" i="21"/>
  <c r="G306" i="73" s="1"/>
  <c r="H313" i="21"/>
  <c r="G309" i="73" s="1"/>
  <c r="H314" i="21"/>
  <c r="G310" i="73" s="1"/>
  <c r="H319" i="21"/>
  <c r="G315" i="73" s="1"/>
  <c r="H318" i="21"/>
  <c r="G314" i="73" s="1"/>
  <c r="H320" i="21"/>
  <c r="G316" i="73" s="1"/>
  <c r="H312" i="21"/>
  <c r="G308" i="73" s="1"/>
  <c r="H311" i="21"/>
  <c r="G307" i="73" s="1"/>
  <c r="H321" i="21"/>
  <c r="G317" i="73" s="1"/>
  <c r="H211" i="21"/>
  <c r="G207" i="73" s="1"/>
  <c r="H216" i="21"/>
  <c r="G212" i="73" s="1"/>
  <c r="H215" i="21"/>
  <c r="G211" i="73" s="1"/>
  <c r="H214" i="21"/>
  <c r="G210" i="73" s="1"/>
  <c r="AI544" i="21"/>
  <c r="H50"/>
  <c r="G46" i="73" s="1"/>
  <c r="H47" i="21"/>
  <c r="G43" i="73" s="1"/>
  <c r="H38" i="21"/>
  <c r="G34" i="73" s="1"/>
  <c r="H42" i="21"/>
  <c r="G38" i="73" s="1"/>
  <c r="H46" i="21"/>
  <c r="G42" i="73" s="1"/>
  <c r="H49" i="21"/>
  <c r="G45" i="73" s="1"/>
  <c r="H48" i="21"/>
  <c r="G44" i="73" s="1"/>
  <c r="H39" i="21"/>
  <c r="G35" i="73" s="1"/>
  <c r="H40" i="21"/>
  <c r="G36" i="73" s="1"/>
  <c r="H41" i="21"/>
  <c r="G37" i="73" s="1"/>
  <c r="L9" i="21"/>
  <c r="A5" i="73" s="1"/>
  <c r="L17" i="21"/>
  <c r="A13" i="73" s="1"/>
  <c r="BE551" i="21"/>
  <c r="BQ611"/>
  <c r="L518"/>
  <c r="A514" i="73" s="1"/>
  <c r="BR612" i="64"/>
  <c r="BR613" s="1"/>
  <c r="BR614" s="1"/>
  <c r="BR615" s="1"/>
  <c r="BR616" s="1"/>
  <c r="BR617" s="1"/>
  <c r="BR618" s="1"/>
  <c r="BR619" s="1"/>
  <c r="BR620" s="1"/>
  <c r="BR621" s="1"/>
  <c r="BR622" s="1"/>
  <c r="BR623" s="1"/>
  <c r="BR624" s="1"/>
  <c r="BR625" s="1"/>
  <c r="BR626" s="1"/>
  <c r="L535"/>
  <c r="A465" i="75" s="1"/>
  <c r="AI600" i="21"/>
  <c r="H511"/>
  <c r="G507" i="73" s="1"/>
  <c r="H518" i="21"/>
  <c r="G514" i="73" s="1"/>
  <c r="H512" i="21"/>
  <c r="G508" i="73" s="1"/>
  <c r="H510" i="21"/>
  <c r="G506" i="73" s="1"/>
  <c r="H519" i="21"/>
  <c r="G515" i="73" s="1"/>
  <c r="BQ580" i="21"/>
  <c r="BQ581" s="1"/>
  <c r="BQ582" s="1"/>
  <c r="L330"/>
  <c r="A326" i="73" s="1"/>
  <c r="BP607" i="64"/>
  <c r="L497"/>
  <c r="A432" i="75" s="1"/>
  <c r="BP579" i="64"/>
  <c r="L313"/>
  <c r="A271" i="75" s="1"/>
  <c r="BR551" i="64"/>
  <c r="L161"/>
  <c r="A138" i="75" s="1"/>
  <c r="BO551" i="64"/>
  <c r="L97"/>
  <c r="A82" i="75" s="1"/>
  <c r="BE551" i="64"/>
  <c r="L9"/>
  <c r="A5" i="75" s="1"/>
  <c r="BP579" i="21"/>
  <c r="L313"/>
  <c r="A309" i="73" s="1"/>
  <c r="BO579" i="21"/>
  <c r="L281"/>
  <c r="A277" i="73" s="1"/>
  <c r="BR551" i="21"/>
  <c r="L161"/>
  <c r="A157" i="73" s="1"/>
  <c r="BP551" i="21"/>
  <c r="L129"/>
  <c r="A125" i="73" s="1"/>
  <c r="H376" i="21"/>
  <c r="G372" i="73" s="1"/>
  <c r="H231" i="21"/>
  <c r="G227" i="73" s="1"/>
  <c r="H97" i="64"/>
  <c r="G82" i="75" s="1"/>
  <c r="H104" i="64"/>
  <c r="G88" i="75" s="1"/>
  <c r="H99" i="64"/>
  <c r="G83" i="75" s="1"/>
  <c r="AF558" i="64"/>
  <c r="H151"/>
  <c r="G129" i="75" s="1"/>
  <c r="H152" i="64"/>
  <c r="G130" i="75" s="1"/>
  <c r="H143" i="64"/>
  <c r="G122" i="75" s="1"/>
  <c r="H153" i="64"/>
  <c r="G131" i="75" s="1"/>
  <c r="H150" i="64"/>
  <c r="G128" i="75" s="1"/>
  <c r="H145" i="64"/>
  <c r="G124" i="75" s="1"/>
  <c r="H144" i="64"/>
  <c r="G123" i="75" s="1"/>
  <c r="H146" i="64"/>
  <c r="H142"/>
  <c r="G121" i="75" s="1"/>
  <c r="BP551" i="64"/>
  <c r="L129"/>
  <c r="A110" i="75" s="1"/>
  <c r="BQ611" i="64"/>
  <c r="BQ612" s="1"/>
  <c r="BQ613" s="1"/>
  <c r="BQ614" s="1"/>
  <c r="BQ615" s="1"/>
  <c r="BQ616" s="1"/>
  <c r="BQ617" s="1"/>
  <c r="BQ618" s="1"/>
  <c r="BQ619" s="1"/>
  <c r="BQ620" s="1"/>
  <c r="BQ621" s="1"/>
  <c r="BQ622" s="1"/>
  <c r="BQ623" s="1"/>
  <c r="BQ624" s="1"/>
  <c r="BQ625" s="1"/>
  <c r="BQ626" s="1"/>
  <c r="L518"/>
  <c r="A450" i="75" s="1"/>
  <c r="BR579" i="64"/>
  <c r="L345"/>
  <c r="A299" i="75" s="1"/>
  <c r="L281" i="64"/>
  <c r="A243" i="75" s="1"/>
  <c r="BO579" i="64"/>
  <c r="AL544"/>
  <c r="H58"/>
  <c r="H57"/>
  <c r="G47" i="75" s="1"/>
  <c r="H65" i="64"/>
  <c r="G54" i="75" s="1"/>
  <c r="H55" i="64"/>
  <c r="G45" i="75" s="1"/>
  <c r="H64" i="64"/>
  <c r="G53" i="75" s="1"/>
  <c r="H54" i="64"/>
  <c r="G44" i="75" s="1"/>
  <c r="H62" i="64"/>
  <c r="G51" i="75" s="1"/>
  <c r="H56" i="64"/>
  <c r="G46" i="75" s="1"/>
  <c r="H63" i="64"/>
  <c r="G52" i="75" s="1"/>
  <c r="BQ579" i="64"/>
  <c r="L329"/>
  <c r="A285" i="75" s="1"/>
  <c r="BO607" i="64"/>
  <c r="BO608" s="1"/>
  <c r="BO609" s="1"/>
  <c r="BO610" s="1"/>
  <c r="L465"/>
  <c r="A404" i="75" s="1"/>
  <c r="H480" i="21"/>
  <c r="G476" i="73" s="1"/>
  <c r="H302" i="21"/>
  <c r="G298" i="73" s="1"/>
  <c r="H104" i="21"/>
  <c r="G100" i="73" s="1"/>
  <c r="H33" i="21"/>
  <c r="G29" i="73" s="1"/>
  <c r="H487" i="21"/>
  <c r="G483" i="73" s="1"/>
  <c r="H488" i="21"/>
  <c r="G484" i="73" s="1"/>
  <c r="H95" i="21"/>
  <c r="G91" i="73" s="1"/>
  <c r="H105" i="21"/>
  <c r="G101" i="73" s="1"/>
  <c r="H294" i="21"/>
  <c r="G290" i="73" s="1"/>
  <c r="H99" i="21"/>
  <c r="G95" i="73" s="1"/>
  <c r="AI572" i="21"/>
  <c r="H206"/>
  <c r="G202" i="73" s="1"/>
  <c r="H210" i="21"/>
  <c r="G206" i="73" s="1"/>
  <c r="H208" i="21"/>
  <c r="G204" i="73" s="1"/>
  <c r="H207" i="21"/>
  <c r="G203" i="73" s="1"/>
  <c r="H209" i="21"/>
  <c r="G205" i="73" s="1"/>
  <c r="H295" i="21"/>
  <c r="G291" i="73" s="1"/>
  <c r="H98" i="21"/>
  <c r="G94" i="73" s="1"/>
  <c r="H103" i="21"/>
  <c r="G99" i="73" s="1"/>
  <c r="H478" i="21"/>
  <c r="G474" i="73" s="1"/>
  <c r="AL544" i="21"/>
  <c r="H58"/>
  <c r="G54" i="73" s="1"/>
  <c r="H62" i="21"/>
  <c r="G58" i="73" s="1"/>
  <c r="H64" i="21"/>
  <c r="G60" i="73" s="1"/>
  <c r="H66" i="21"/>
  <c r="G62" i="73" s="1"/>
  <c r="H63" i="21"/>
  <c r="G59" i="73" s="1"/>
  <c r="H65" i="21"/>
  <c r="G61" i="73" s="1"/>
  <c r="H55" i="21"/>
  <c r="G51" i="73" s="1"/>
  <c r="H54" i="21"/>
  <c r="G50" i="73" s="1"/>
  <c r="H59" i="21"/>
  <c r="G55" i="73" s="1"/>
  <c r="H57" i="21"/>
  <c r="G53" i="73" s="1"/>
  <c r="H56" i="21"/>
  <c r="G52" i="73" s="1"/>
  <c r="X576" i="78"/>
  <c r="AA576" s="1"/>
  <c r="AD576" s="1"/>
  <c r="AG576" s="1"/>
  <c r="BS607" i="21"/>
  <c r="L457"/>
  <c r="A453" i="73" s="1"/>
  <c r="L257" i="64"/>
  <c r="A222" i="75" s="1"/>
  <c r="BK579" i="64"/>
  <c r="BE607"/>
  <c r="L361"/>
  <c r="A313" i="75" s="1"/>
  <c r="L393" i="21"/>
  <c r="A389" i="73" s="1"/>
  <c r="BG607" i="21"/>
  <c r="L441"/>
  <c r="A437" i="73" s="1"/>
  <c r="BM607" i="21"/>
  <c r="BH579"/>
  <c r="L225"/>
  <c r="A221" i="73" s="1"/>
  <c r="BI551" i="64"/>
  <c r="L57"/>
  <c r="A47" i="75" s="1"/>
  <c r="BS579" i="64"/>
  <c r="L273"/>
  <c r="A236" i="75" s="1"/>
  <c r="L241" i="21"/>
  <c r="A237" i="73" s="1"/>
  <c r="BJ579" i="21"/>
  <c r="L209"/>
  <c r="A205" i="73" s="1"/>
  <c r="BG579" i="21"/>
  <c r="BF551"/>
  <c r="L33"/>
  <c r="A29" i="73" s="1"/>
  <c r="L25" i="21"/>
  <c r="A21" i="73" s="1"/>
  <c r="L457" i="64"/>
  <c r="A397" i="75" s="1"/>
  <c r="BS607" i="64"/>
  <c r="L225"/>
  <c r="A194" i="75" s="1"/>
  <c r="BH579" i="64"/>
  <c r="L361" i="21"/>
  <c r="A357" i="73" s="1"/>
  <c r="BE607" i="21"/>
  <c r="BK551"/>
  <c r="L73"/>
  <c r="A69" i="73" s="1"/>
  <c r="BH607" i="64"/>
  <c r="L409"/>
  <c r="A355" i="75" s="1"/>
  <c r="BS551" i="64"/>
  <c r="L89"/>
  <c r="A75" i="75" s="1"/>
  <c r="L89" i="21"/>
  <c r="A85" i="73" s="1"/>
  <c r="BS551" i="21"/>
  <c r="L425" i="64"/>
  <c r="A369" i="75" s="1"/>
  <c r="BI607" i="64"/>
  <c r="BI551" i="21"/>
  <c r="L57"/>
  <c r="A53" i="73" s="1"/>
  <c r="L241" i="64"/>
  <c r="A208" i="75" s="1"/>
  <c r="BI579" i="64"/>
  <c r="L409" i="21"/>
  <c r="A405" i="73" s="1"/>
  <c r="BH607" i="21"/>
  <c r="BH551" i="64"/>
  <c r="L41"/>
  <c r="A33" i="75" s="1"/>
  <c r="BN551" i="64"/>
  <c r="L113"/>
  <c r="A96" i="75" s="1"/>
  <c r="BL607" i="64"/>
  <c r="L441"/>
  <c r="A383" i="75" s="1"/>
  <c r="BF607" i="64"/>
  <c r="L377"/>
  <c r="A327" i="75" s="1"/>
  <c r="BS579" i="21"/>
  <c r="L273"/>
  <c r="A269" i="73" s="1"/>
  <c r="BL579" i="21"/>
  <c r="L257"/>
  <c r="A253" i="73" s="1"/>
  <c r="L209" i="64"/>
  <c r="A180" i="75" s="1"/>
  <c r="BG579" i="64"/>
  <c r="L425" i="21"/>
  <c r="A421" i="73" s="1"/>
  <c r="BJ607" i="21"/>
  <c r="L193" i="64"/>
  <c r="A166" i="75" s="1"/>
  <c r="BF579" i="64"/>
  <c r="BJ551"/>
  <c r="L73"/>
  <c r="A61" i="75" s="1"/>
  <c r="BF579" i="21"/>
  <c r="L193"/>
  <c r="A189" i="73" s="1"/>
  <c r="L177" i="21"/>
  <c r="A173" i="73" s="1"/>
  <c r="BE579" i="21"/>
  <c r="L377"/>
  <c r="A373" i="73" s="1"/>
  <c r="BF607" i="21"/>
  <c r="BH551"/>
  <c r="L41"/>
  <c r="A37" i="73" s="1"/>
  <c r="L177" i="64"/>
  <c r="A152" i="75" s="1"/>
  <c r="BE579" i="64"/>
  <c r="L393"/>
  <c r="A341" i="75" s="1"/>
  <c r="BG607" i="64"/>
  <c r="U594" i="78"/>
  <c r="U608" s="1"/>
  <c r="AD17" i="64"/>
  <c r="AE17" s="1"/>
  <c r="P17" s="1"/>
  <c r="U17" s="1"/>
  <c r="AE23" i="21"/>
  <c r="P23" s="1"/>
  <c r="S23" s="1"/>
  <c r="O25"/>
  <c r="AD25" s="1"/>
  <c r="N35" i="64"/>
  <c r="AC35" s="1"/>
  <c r="Z578"/>
  <c r="AC578" s="1"/>
  <c r="AF578" s="1"/>
  <c r="AI578" s="1"/>
  <c r="AL578" s="1"/>
  <c r="AO578" s="1"/>
  <c r="AR578" s="1"/>
  <c r="U589" i="78"/>
  <c r="X589" s="1"/>
  <c r="AA589" s="1"/>
  <c r="AD589" s="1"/>
  <c r="AG589" s="1"/>
  <c r="AJ589" s="1"/>
  <c r="AM589" s="1"/>
  <c r="AC17" i="21"/>
  <c r="AE17" s="1"/>
  <c r="P17" s="1"/>
  <c r="U17" s="1"/>
  <c r="N25"/>
  <c r="AC32" i="64"/>
  <c r="AE11"/>
  <c r="P11" s="1"/>
  <c r="W11" s="1"/>
  <c r="AE11" i="21"/>
  <c r="P11" s="1"/>
  <c r="W11" s="1"/>
  <c r="Z582" i="64"/>
  <c r="AC582" s="1"/>
  <c r="AF582" s="1"/>
  <c r="AI582" s="1"/>
  <c r="AL582" s="1"/>
  <c r="AO582" s="1"/>
  <c r="AR582" s="1"/>
  <c r="N31" i="21"/>
  <c r="AC31" s="1"/>
  <c r="X593" i="78"/>
  <c r="AA593" s="1"/>
  <c r="AD593" s="1"/>
  <c r="AG593" s="1"/>
  <c r="AJ593" s="1"/>
  <c r="AM593" s="1"/>
  <c r="U607"/>
  <c r="N42" i="21"/>
  <c r="AC42" s="1"/>
  <c r="O31"/>
  <c r="O32"/>
  <c r="O40" s="1"/>
  <c r="AD40" s="1"/>
  <c r="Z583" i="64"/>
  <c r="AC583" s="1"/>
  <c r="AF583" s="1"/>
  <c r="AI583" s="1"/>
  <c r="AL583" s="1"/>
  <c r="AO583" s="1"/>
  <c r="AR583" s="1"/>
  <c r="AD31"/>
  <c r="AE31" s="1"/>
  <c r="P31" s="1"/>
  <c r="S31" s="1"/>
  <c r="O39"/>
  <c r="Z605"/>
  <c r="AC591"/>
  <c r="AF591" s="1"/>
  <c r="AI591" s="1"/>
  <c r="AL591" s="1"/>
  <c r="O27"/>
  <c r="AD19"/>
  <c r="AE19" s="1"/>
  <c r="P19" s="1"/>
  <c r="W19" s="1"/>
  <c r="U602" i="78"/>
  <c r="X588"/>
  <c r="AA588" s="1"/>
  <c r="AD588" s="1"/>
  <c r="AG588" s="1"/>
  <c r="AJ588" s="1"/>
  <c r="AM588" s="1"/>
  <c r="AD19" i="21"/>
  <c r="AE19" s="1"/>
  <c r="P19" s="1"/>
  <c r="W19" s="1"/>
  <c r="O27"/>
  <c r="U614" i="78"/>
  <c r="X600"/>
  <c r="AA600" s="1"/>
  <c r="AD600" s="1"/>
  <c r="AG600" s="1"/>
  <c r="U601"/>
  <c r="X587"/>
  <c r="AA587" s="1"/>
  <c r="AD587" s="1"/>
  <c r="AG587" s="1"/>
  <c r="AJ587" s="1"/>
  <c r="AM587" s="1"/>
  <c r="X584"/>
  <c r="AA584" s="1"/>
  <c r="AD584" s="1"/>
  <c r="AG584" s="1"/>
  <c r="AJ584" s="1"/>
  <c r="AM584" s="1"/>
  <c r="U598"/>
  <c r="U599"/>
  <c r="X585"/>
  <c r="AA585" s="1"/>
  <c r="AD585" s="1"/>
  <c r="AG585" s="1"/>
  <c r="AJ585" s="1"/>
  <c r="AM585" s="1"/>
  <c r="AC24" i="21"/>
  <c r="AE24" s="1"/>
  <c r="P24" s="1"/>
  <c r="T24" s="1"/>
  <c r="N32"/>
  <c r="AC33" i="64"/>
  <c r="N41"/>
  <c r="AC40"/>
  <c r="N48"/>
  <c r="Z595"/>
  <c r="AC581"/>
  <c r="AF581" s="1"/>
  <c r="AI581" s="1"/>
  <c r="AL581" s="1"/>
  <c r="AO581" s="1"/>
  <c r="AR581" s="1"/>
  <c r="AE22" i="21"/>
  <c r="P22" s="1"/>
  <c r="R22" s="1"/>
  <c r="U605" i="78"/>
  <c r="X591"/>
  <c r="AA591" s="1"/>
  <c r="AD591" s="1"/>
  <c r="AG591" s="1"/>
  <c r="AJ591" s="1"/>
  <c r="AM591" s="1"/>
  <c r="Z586" i="64"/>
  <c r="AC572"/>
  <c r="Z590"/>
  <c r="AC576"/>
  <c r="AF576" s="1"/>
  <c r="AI576" s="1"/>
  <c r="AL576" s="1"/>
  <c r="AO576" s="1"/>
  <c r="AR576" s="1"/>
  <c r="U597" i="78"/>
  <c r="X583"/>
  <c r="AA583" s="1"/>
  <c r="AD583" s="1"/>
  <c r="AG583" s="1"/>
  <c r="AJ583" s="1"/>
  <c r="AM583" s="1"/>
  <c r="Z594" i="64"/>
  <c r="AC580"/>
  <c r="AF580" s="1"/>
  <c r="AI580" s="1"/>
  <c r="AL580" s="1"/>
  <c r="AO580" s="1"/>
  <c r="AR580" s="1"/>
  <c r="AD26" i="21"/>
  <c r="AE26" s="1"/>
  <c r="P26" s="1"/>
  <c r="V26" s="1"/>
  <c r="O34"/>
  <c r="Z588" i="64"/>
  <c r="AC574"/>
  <c r="AF574" s="1"/>
  <c r="AI574" s="1"/>
  <c r="AL574" s="1"/>
  <c r="AO574" s="1"/>
  <c r="AR574" s="1"/>
  <c r="X606" i="78"/>
  <c r="AA606" s="1"/>
  <c r="AD606" s="1"/>
  <c r="AG606" s="1"/>
  <c r="U620"/>
  <c r="AC587" i="64"/>
  <c r="AF587" s="1"/>
  <c r="AI587" s="1"/>
  <c r="AL587" s="1"/>
  <c r="Z601"/>
  <c r="AC42"/>
  <c r="N50"/>
  <c r="AD25"/>
  <c r="AE25" s="1"/>
  <c r="P25" s="1"/>
  <c r="U25" s="1"/>
  <c r="O33"/>
  <c r="AC30" i="21"/>
  <c r="N38"/>
  <c r="AD26" i="64"/>
  <c r="AE26" s="1"/>
  <c r="P26" s="1"/>
  <c r="V26" s="1"/>
  <c r="O34"/>
  <c r="AD24"/>
  <c r="AE24" s="1"/>
  <c r="P24" s="1"/>
  <c r="T24" s="1"/>
  <c r="O32"/>
  <c r="X590" i="78"/>
  <c r="AA590" s="1"/>
  <c r="AD590" s="1"/>
  <c r="AG590" s="1"/>
  <c r="AJ590" s="1"/>
  <c r="AM590" s="1"/>
  <c r="U604"/>
  <c r="AD30" i="21"/>
  <c r="O38"/>
  <c r="AD22" i="64"/>
  <c r="AE22" s="1"/>
  <c r="P22" s="1"/>
  <c r="R22" s="1"/>
  <c r="O30"/>
  <c r="AC593"/>
  <c r="AF593" s="1"/>
  <c r="AI593" s="1"/>
  <c r="AL593" s="1"/>
  <c r="Z607"/>
  <c r="AC575"/>
  <c r="AF575" s="1"/>
  <c r="AI575" s="1"/>
  <c r="AL575" s="1"/>
  <c r="AO575" s="1"/>
  <c r="AR575" s="1"/>
  <c r="Z589"/>
  <c r="AC38"/>
  <c r="N46"/>
  <c r="AC27" i="21"/>
  <c r="N35"/>
  <c r="AC39" i="64"/>
  <c r="N47"/>
  <c r="L10" i="21" l="1"/>
  <c r="A6" i="73" s="1"/>
  <c r="BE552" i="21"/>
  <c r="L18"/>
  <c r="A14" i="73" s="1"/>
  <c r="AL586" i="21"/>
  <c r="H283"/>
  <c r="G279" i="73" s="1"/>
  <c r="H282" i="21"/>
  <c r="G278" i="73" s="1"/>
  <c r="H289" i="21"/>
  <c r="G285" i="73" s="1"/>
  <c r="H279" i="21"/>
  <c r="G275" i="73" s="1"/>
  <c r="H286" i="21"/>
  <c r="G282" i="73" s="1"/>
  <c r="H281" i="21"/>
  <c r="G277" i="73" s="1"/>
  <c r="H280" i="21"/>
  <c r="G276" i="73" s="1"/>
  <c r="H288" i="21"/>
  <c r="G284" i="73" s="1"/>
  <c r="H278" i="21"/>
  <c r="G274" i="73" s="1"/>
  <c r="H287" i="21"/>
  <c r="G283" i="73" s="1"/>
  <c r="H174" i="64"/>
  <c r="G149" i="75" s="1"/>
  <c r="AL572" i="21"/>
  <c r="H337"/>
  <c r="G333" i="73" s="1"/>
  <c r="H330" i="21"/>
  <c r="G326" i="73" s="1"/>
  <c r="H338" i="21"/>
  <c r="G334" i="73" s="1"/>
  <c r="H327" i="21"/>
  <c r="G323" i="73" s="1"/>
  <c r="H336" i="21"/>
  <c r="G332" i="73" s="1"/>
  <c r="H326" i="21"/>
  <c r="G322" i="73" s="1"/>
  <c r="H335" i="21"/>
  <c r="G331" i="73" s="1"/>
  <c r="H329" i="21"/>
  <c r="G325" i="73" s="1"/>
  <c r="H328" i="21"/>
  <c r="G324" i="73" s="1"/>
  <c r="H334" i="21"/>
  <c r="G330" i="73" s="1"/>
  <c r="BP552" i="21"/>
  <c r="BP553" s="1"/>
  <c r="BP554" s="1"/>
  <c r="L130"/>
  <c r="A126" i="73" s="1"/>
  <c r="BR552" i="21"/>
  <c r="BR553" s="1"/>
  <c r="BR554" s="1"/>
  <c r="L162"/>
  <c r="A158" i="73" s="1"/>
  <c r="BO580" i="21"/>
  <c r="L282"/>
  <c r="A278" i="73" s="1"/>
  <c r="BP580" i="21"/>
  <c r="L314"/>
  <c r="A310" i="73" s="1"/>
  <c r="BE552" i="64"/>
  <c r="BE553" s="1"/>
  <c r="BE554" s="1"/>
  <c r="L10"/>
  <c r="BO552"/>
  <c r="L98"/>
  <c r="BR552"/>
  <c r="BR553" s="1"/>
  <c r="BR554" s="1"/>
  <c r="L162"/>
  <c r="BP580"/>
  <c r="L314"/>
  <c r="BP608"/>
  <c r="BP609" s="1"/>
  <c r="BP610" s="1"/>
  <c r="L498"/>
  <c r="BQ583" i="21"/>
  <c r="L334"/>
  <c r="A330" i="73" s="1"/>
  <c r="AL600" i="21"/>
  <c r="H471"/>
  <c r="G467" i="73" s="1"/>
  <c r="H464" i="21"/>
  <c r="G460" i="73" s="1"/>
  <c r="H463" i="21"/>
  <c r="G459" i="73" s="1"/>
  <c r="H465" i="21"/>
  <c r="G461" i="73" s="1"/>
  <c r="H470" i="21"/>
  <c r="G466" i="73" s="1"/>
  <c r="H466" i="21"/>
  <c r="G462" i="73" s="1"/>
  <c r="H462" i="21"/>
  <c r="G458" i="73" s="1"/>
  <c r="BQ612" i="21"/>
  <c r="BQ613" s="1"/>
  <c r="BQ614" s="1"/>
  <c r="BQ615" s="1"/>
  <c r="BQ616" s="1"/>
  <c r="BQ617" s="1"/>
  <c r="BQ618" s="1"/>
  <c r="BQ619" s="1"/>
  <c r="BQ620" s="1"/>
  <c r="BQ621" s="1"/>
  <c r="BQ622" s="1"/>
  <c r="L519"/>
  <c r="A515" i="73" s="1"/>
  <c r="H536" i="21"/>
  <c r="G532" i="73" s="1"/>
  <c r="H527" i="21"/>
  <c r="G523" i="73" s="1"/>
  <c r="H535" i="21"/>
  <c r="G531" i="73" s="1"/>
  <c r="H528" i="21"/>
  <c r="G524" i="73" s="1"/>
  <c r="H534" i="21"/>
  <c r="G530" i="73" s="1"/>
  <c r="H529" i="21"/>
  <c r="G525" i="73" s="1"/>
  <c r="H526" i="21"/>
  <c r="G522" i="73" s="1"/>
  <c r="BN552" i="21"/>
  <c r="L114"/>
  <c r="A110" i="73" s="1"/>
  <c r="BQ552" i="21"/>
  <c r="L146"/>
  <c r="A142" i="73" s="1"/>
  <c r="BR583" i="21"/>
  <c r="BR584" s="1"/>
  <c r="BR585" s="1"/>
  <c r="BR586" s="1"/>
  <c r="BR587" s="1"/>
  <c r="BR588" s="1"/>
  <c r="BR589" s="1"/>
  <c r="BR590" s="1"/>
  <c r="BR591" s="1"/>
  <c r="BR592" s="1"/>
  <c r="BR593" s="1"/>
  <c r="BR594" s="1"/>
  <c r="L350"/>
  <c r="A346" i="73" s="1"/>
  <c r="BO608" i="21"/>
  <c r="BO609" s="1"/>
  <c r="BO610" s="1"/>
  <c r="L466"/>
  <c r="A462" i="73" s="1"/>
  <c r="BP608" i="21"/>
  <c r="BP609" s="1"/>
  <c r="BP610" s="1"/>
  <c r="L498"/>
  <c r="A494" i="73" s="1"/>
  <c r="BR611" i="21"/>
  <c r="L534"/>
  <c r="A530" i="73" s="1"/>
  <c r="BQ557" i="64"/>
  <c r="L152"/>
  <c r="A130" i="75" s="1"/>
  <c r="BN580" i="64"/>
  <c r="L298"/>
  <c r="BN611"/>
  <c r="BN612" s="1"/>
  <c r="BN613" s="1"/>
  <c r="BN614" s="1"/>
  <c r="BN615" s="1"/>
  <c r="BN616" s="1"/>
  <c r="BN617" s="1"/>
  <c r="BN618" s="1"/>
  <c r="BN619" s="1"/>
  <c r="BN620" s="1"/>
  <c r="BN621" s="1"/>
  <c r="BN622" s="1"/>
  <c r="BN623" s="1"/>
  <c r="BN624" s="1"/>
  <c r="BN625" s="1"/>
  <c r="BN626" s="1"/>
  <c r="L486"/>
  <c r="A422" i="75" s="1"/>
  <c r="AI558" i="21"/>
  <c r="H147"/>
  <c r="G143" i="73" s="1"/>
  <c r="H154" i="21"/>
  <c r="G150" i="73" s="1"/>
  <c r="H142" i="21"/>
  <c r="G138" i="73" s="1"/>
  <c r="H152" i="21"/>
  <c r="G148" i="73" s="1"/>
  <c r="H144" i="21"/>
  <c r="G140" i="73" s="1"/>
  <c r="H151" i="21"/>
  <c r="G147" i="73" s="1"/>
  <c r="H146" i="21"/>
  <c r="G142" i="73" s="1"/>
  <c r="H153" i="21"/>
  <c r="G149" i="73" s="1"/>
  <c r="H150" i="21"/>
  <c r="G146" i="73" s="1"/>
  <c r="H143" i="21"/>
  <c r="G139" i="73" s="1"/>
  <c r="H145" i="21"/>
  <c r="G141" i="73" s="1"/>
  <c r="H183" i="64"/>
  <c r="G157" i="75" s="1"/>
  <c r="BO611" i="64"/>
  <c r="L470"/>
  <c r="A408" i="75" s="1"/>
  <c r="AO544" i="64"/>
  <c r="H138"/>
  <c r="H137"/>
  <c r="G117" i="75" s="1"/>
  <c r="H134" i="64"/>
  <c r="G114" i="75" s="1"/>
  <c r="H130" i="64"/>
  <c r="H127"/>
  <c r="G108" i="75" s="1"/>
  <c r="H128" i="64"/>
  <c r="G109" i="75" s="1"/>
  <c r="H129" i="64"/>
  <c r="G110" i="75" s="1"/>
  <c r="H126" i="64"/>
  <c r="G107" i="75" s="1"/>
  <c r="H136" i="64"/>
  <c r="G116" i="75" s="1"/>
  <c r="H135" i="64"/>
  <c r="G115" i="75" s="1"/>
  <c r="BR580" i="64"/>
  <c r="L346"/>
  <c r="BP552"/>
  <c r="BP553" s="1"/>
  <c r="BP554" s="1"/>
  <c r="L130"/>
  <c r="H289"/>
  <c r="G250" i="75" s="1"/>
  <c r="H283" i="64"/>
  <c r="G244" i="75" s="1"/>
  <c r="H287" i="64"/>
  <c r="G248" i="75" s="1"/>
  <c r="H280" i="64"/>
  <c r="G242" i="75" s="1"/>
  <c r="H290" i="64"/>
  <c r="H279"/>
  <c r="G241" i="75" s="1"/>
  <c r="BO580" i="64"/>
  <c r="L282"/>
  <c r="AF572"/>
  <c r="H350"/>
  <c r="G303" i="75" s="1"/>
  <c r="H342" i="64"/>
  <c r="G296" i="75" s="1"/>
  <c r="H347" i="64"/>
  <c r="G300" i="75" s="1"/>
  <c r="H346" i="64"/>
  <c r="H343"/>
  <c r="G297" i="75" s="1"/>
  <c r="H345" i="64"/>
  <c r="G299" i="75" s="1"/>
  <c r="H344" i="64"/>
  <c r="G298" i="75" s="1"/>
  <c r="H351" i="64"/>
  <c r="G304" i="75" s="1"/>
  <c r="BQ580" i="64"/>
  <c r="BQ581" s="1"/>
  <c r="BQ582" s="1"/>
  <c r="L330"/>
  <c r="AI558"/>
  <c r="H80"/>
  <c r="G67" i="75" s="1"/>
  <c r="H79" i="64"/>
  <c r="G66" i="75" s="1"/>
  <c r="H71" i="64"/>
  <c r="G59" i="75" s="1"/>
  <c r="H73" i="64"/>
  <c r="G61" i="75" s="1"/>
  <c r="H81" i="64"/>
  <c r="G68" i="75" s="1"/>
  <c r="H72" i="64"/>
  <c r="G60" i="75" s="1"/>
  <c r="H70" i="64"/>
  <c r="G58" i="75" s="1"/>
  <c r="H78" i="64"/>
  <c r="G65" i="75" s="1"/>
  <c r="AO544" i="21"/>
  <c r="H71"/>
  <c r="G67" i="73" s="1"/>
  <c r="H78" i="21"/>
  <c r="G74" i="73" s="1"/>
  <c r="H80" i="21"/>
  <c r="G76" i="73" s="1"/>
  <c r="H73" i="21"/>
  <c r="G69" i="73" s="1"/>
  <c r="H75" i="21"/>
  <c r="G71" i="73" s="1"/>
  <c r="H70" i="21"/>
  <c r="G66" i="73" s="1"/>
  <c r="H72" i="21"/>
  <c r="G68" i="73" s="1"/>
  <c r="H74" i="21"/>
  <c r="G70" i="73" s="1"/>
  <c r="H81" i="21"/>
  <c r="G77" i="73" s="1"/>
  <c r="H79" i="21"/>
  <c r="G75" i="73" s="1"/>
  <c r="Z592" i="64"/>
  <c r="Z606" s="1"/>
  <c r="BG608"/>
  <c r="L394"/>
  <c r="BE580" i="21"/>
  <c r="L178"/>
  <c r="A174" i="73" s="1"/>
  <c r="BJ608" i="21"/>
  <c r="L426"/>
  <c r="A422" i="73" s="1"/>
  <c r="BI580" i="64"/>
  <c r="L242"/>
  <c r="BI608"/>
  <c r="L426"/>
  <c r="BH580"/>
  <c r="L226"/>
  <c r="BS580"/>
  <c r="L274"/>
  <c r="L226" i="21"/>
  <c r="A222" i="73" s="1"/>
  <c r="BH580" i="21"/>
  <c r="L194"/>
  <c r="A190" i="73" s="1"/>
  <c r="BF580" i="21"/>
  <c r="L378" i="64"/>
  <c r="BF608"/>
  <c r="BN552"/>
  <c r="L114"/>
  <c r="L58" i="21"/>
  <c r="A54" i="73" s="1"/>
  <c r="BI552" i="21"/>
  <c r="BG580"/>
  <c r="L210"/>
  <c r="A206" i="73" s="1"/>
  <c r="BK580" i="64"/>
  <c r="L258"/>
  <c r="X594" i="78"/>
  <c r="AA594" s="1"/>
  <c r="AD594" s="1"/>
  <c r="AG594" s="1"/>
  <c r="AJ594" s="1"/>
  <c r="AM594" s="1"/>
  <c r="L42" i="21"/>
  <c r="A38" i="73" s="1"/>
  <c r="BH552" i="21"/>
  <c r="L74" i="64"/>
  <c r="BJ552"/>
  <c r="L258" i="21"/>
  <c r="A254" i="73" s="1"/>
  <c r="BL580" i="21"/>
  <c r="BS580"/>
  <c r="L274"/>
  <c r="A270" i="73" s="1"/>
  <c r="BL608" i="64"/>
  <c r="L442"/>
  <c r="L42"/>
  <c r="BH552"/>
  <c r="L90"/>
  <c r="BS552"/>
  <c r="L74" i="21"/>
  <c r="A70" i="73" s="1"/>
  <c r="BK552" i="21"/>
  <c r="BJ580"/>
  <c r="L242"/>
  <c r="A238" i="73" s="1"/>
  <c r="BM608" i="21"/>
  <c r="L442"/>
  <c r="A438" i="73" s="1"/>
  <c r="BH608" i="64"/>
  <c r="L410"/>
  <c r="BG608" i="21"/>
  <c r="L394"/>
  <c r="A390" i="73" s="1"/>
  <c r="BE580" i="64"/>
  <c r="L178"/>
  <c r="BF608" i="21"/>
  <c r="L378"/>
  <c r="A374" i="73" s="1"/>
  <c r="BF580" i="64"/>
  <c r="L194"/>
  <c r="BG580"/>
  <c r="L210"/>
  <c r="BH608" i="21"/>
  <c r="L410"/>
  <c r="A406" i="73" s="1"/>
  <c r="BS552" i="21"/>
  <c r="L90"/>
  <c r="A86" i="73" s="1"/>
  <c r="BE608" i="21"/>
  <c r="L362"/>
  <c r="A358" i="73" s="1"/>
  <c r="BS608" i="64"/>
  <c r="L458"/>
  <c r="L34" i="21"/>
  <c r="A30" i="73" s="1"/>
  <c r="L26" i="21"/>
  <c r="A22" i="73" s="1"/>
  <c r="BF552" i="21"/>
  <c r="L58" i="64"/>
  <c r="BI552"/>
  <c r="L362"/>
  <c r="BE608"/>
  <c r="BS608" i="21"/>
  <c r="L458"/>
  <c r="A454" i="73" s="1"/>
  <c r="N39" i="21"/>
  <c r="N47" s="1"/>
  <c r="O33"/>
  <c r="O41" s="1"/>
  <c r="AD41" s="1"/>
  <c r="Z596" i="64"/>
  <c r="Z610" s="1"/>
  <c r="N43"/>
  <c r="AC43" s="1"/>
  <c r="U603" i="78"/>
  <c r="U617" s="1"/>
  <c r="AC25" i="21"/>
  <c r="AE25" s="1"/>
  <c r="P25" s="1"/>
  <c r="U25" s="1"/>
  <c r="N33"/>
  <c r="N50"/>
  <c r="N58" s="1"/>
  <c r="Z597" i="64"/>
  <c r="Z611" s="1"/>
  <c r="X607" i="78"/>
  <c r="AA607" s="1"/>
  <c r="AD607" s="1"/>
  <c r="AG607" s="1"/>
  <c r="U621"/>
  <c r="O48" i="21"/>
  <c r="O56" s="1"/>
  <c r="AD32"/>
  <c r="O39"/>
  <c r="AD31"/>
  <c r="AE31" s="1"/>
  <c r="P31" s="1"/>
  <c r="S31" s="1"/>
  <c r="O47" i="64"/>
  <c r="AD39"/>
  <c r="AE39" s="1"/>
  <c r="P39" s="1"/>
  <c r="S39" s="1"/>
  <c r="U616" i="78"/>
  <c r="X602"/>
  <c r="AA602" s="1"/>
  <c r="AD602" s="1"/>
  <c r="AG602" s="1"/>
  <c r="O35" i="21"/>
  <c r="AD27"/>
  <c r="AE27" s="1"/>
  <c r="P27" s="1"/>
  <c r="W27" s="1"/>
  <c r="AD27" i="64"/>
  <c r="AE27" s="1"/>
  <c r="P27" s="1"/>
  <c r="W27" s="1"/>
  <c r="O35"/>
  <c r="Z619"/>
  <c r="AC619" s="1"/>
  <c r="AF619" s="1"/>
  <c r="AI619" s="1"/>
  <c r="AL619" s="1"/>
  <c r="AC605"/>
  <c r="AF605" s="1"/>
  <c r="AI605" s="1"/>
  <c r="AL605" s="1"/>
  <c r="AO605" s="1"/>
  <c r="AR605" s="1"/>
  <c r="X614" i="78"/>
  <c r="AA614" s="1"/>
  <c r="AD614" s="1"/>
  <c r="AG614" s="1"/>
  <c r="AJ614" s="1"/>
  <c r="AM614" s="1"/>
  <c r="U628"/>
  <c r="X628" s="1"/>
  <c r="AA628" s="1"/>
  <c r="AD628" s="1"/>
  <c r="AG628" s="1"/>
  <c r="X598"/>
  <c r="AA598" s="1"/>
  <c r="AD598" s="1"/>
  <c r="AG598" s="1"/>
  <c r="U612"/>
  <c r="AC32" i="21"/>
  <c r="N40"/>
  <c r="U613" i="78"/>
  <c r="X599"/>
  <c r="AA599" s="1"/>
  <c r="AD599" s="1"/>
  <c r="AG599" s="1"/>
  <c r="U615"/>
  <c r="X601"/>
  <c r="AA601" s="1"/>
  <c r="AD601" s="1"/>
  <c r="AG601" s="1"/>
  <c r="AC41" i="64"/>
  <c r="N49"/>
  <c r="AC592"/>
  <c r="AF592" s="1"/>
  <c r="AI592" s="1"/>
  <c r="AL592" s="1"/>
  <c r="AC48"/>
  <c r="N56"/>
  <c r="AC39" i="21"/>
  <c r="X608" i="78"/>
  <c r="AA608" s="1"/>
  <c r="AD608" s="1"/>
  <c r="AG608" s="1"/>
  <c r="U622"/>
  <c r="AC594" i="64"/>
  <c r="AF594" s="1"/>
  <c r="AI594" s="1"/>
  <c r="AL594" s="1"/>
  <c r="Z608"/>
  <c r="AC590"/>
  <c r="AF590" s="1"/>
  <c r="AI590" s="1"/>
  <c r="AL590" s="1"/>
  <c r="Z604"/>
  <c r="X620" i="78"/>
  <c r="AA620" s="1"/>
  <c r="AD620" s="1"/>
  <c r="AG620" s="1"/>
  <c r="AJ620" s="1"/>
  <c r="AM620" s="1"/>
  <c r="U634"/>
  <c r="X634" s="1"/>
  <c r="AA634" s="1"/>
  <c r="AD634" s="1"/>
  <c r="AG634" s="1"/>
  <c r="U611"/>
  <c r="X597"/>
  <c r="AA597" s="1"/>
  <c r="AD597" s="1"/>
  <c r="AG597" s="1"/>
  <c r="AC586" i="64"/>
  <c r="Z600"/>
  <c r="AD34" i="21"/>
  <c r="AE34" s="1"/>
  <c r="P34" s="1"/>
  <c r="V34" s="1"/>
  <c r="O42"/>
  <c r="Z609" i="64"/>
  <c r="AC595"/>
  <c r="AF595" s="1"/>
  <c r="AI595" s="1"/>
  <c r="AL595" s="1"/>
  <c r="AC588"/>
  <c r="AF588" s="1"/>
  <c r="AI588" s="1"/>
  <c r="AL588" s="1"/>
  <c r="Z602"/>
  <c r="U619" i="78"/>
  <c r="X605"/>
  <c r="AA605" s="1"/>
  <c r="AD605" s="1"/>
  <c r="AG605" s="1"/>
  <c r="Z621" i="64"/>
  <c r="AC621" s="1"/>
  <c r="AF621" s="1"/>
  <c r="AI621" s="1"/>
  <c r="AL621" s="1"/>
  <c r="AC607"/>
  <c r="AF607" s="1"/>
  <c r="AI607" s="1"/>
  <c r="AL607" s="1"/>
  <c r="AO607" s="1"/>
  <c r="AR607" s="1"/>
  <c r="AD38" i="21"/>
  <c r="O46"/>
  <c r="AD34" i="64"/>
  <c r="AE34" s="1"/>
  <c r="P34" s="1"/>
  <c r="V34" s="1"/>
  <c r="O42"/>
  <c r="AC38" i="21"/>
  <c r="N46"/>
  <c r="AE30"/>
  <c r="P30" s="1"/>
  <c r="R30" s="1"/>
  <c r="N58" i="64"/>
  <c r="AC50"/>
  <c r="AC47"/>
  <c r="N55"/>
  <c r="AC35" i="21"/>
  <c r="N43"/>
  <c r="AC46" i="64"/>
  <c r="N54"/>
  <c r="Z603"/>
  <c r="AC589"/>
  <c r="AF589" s="1"/>
  <c r="AI589" s="1"/>
  <c r="AL589" s="1"/>
  <c r="AD30"/>
  <c r="AE30" s="1"/>
  <c r="P30" s="1"/>
  <c r="R30" s="1"/>
  <c r="O38"/>
  <c r="X604" i="78"/>
  <c r="AA604" s="1"/>
  <c r="AD604" s="1"/>
  <c r="AG604" s="1"/>
  <c r="U618"/>
  <c r="AD32" i="64"/>
  <c r="AE32" s="1"/>
  <c r="P32" s="1"/>
  <c r="T32" s="1"/>
  <c r="O40"/>
  <c r="AD33"/>
  <c r="AE33" s="1"/>
  <c r="P33" s="1"/>
  <c r="U33" s="1"/>
  <c r="O41"/>
  <c r="Z615"/>
  <c r="AC615" s="1"/>
  <c r="AF615" s="1"/>
  <c r="AI615" s="1"/>
  <c r="AL615" s="1"/>
  <c r="AC601"/>
  <c r="AF601" s="1"/>
  <c r="AI601" s="1"/>
  <c r="AL601" s="1"/>
  <c r="AO601" s="1"/>
  <c r="AR601" s="1"/>
  <c r="AF586" l="1"/>
  <c r="H321"/>
  <c r="G278" i="75" s="1"/>
  <c r="H315" i="64"/>
  <c r="G272" i="75" s="1"/>
  <c r="H312" i="64"/>
  <c r="G270" i="75" s="1"/>
  <c r="H319" i="64"/>
  <c r="G276" i="75" s="1"/>
  <c r="H310" i="64"/>
  <c r="G268" i="75" s="1"/>
  <c r="H318" i="64"/>
  <c r="G275" i="75" s="1"/>
  <c r="H313" i="64"/>
  <c r="G271" i="75" s="1"/>
  <c r="H314" i="64"/>
  <c r="I528"/>
  <c r="I497"/>
  <c r="I480"/>
  <c r="I414"/>
  <c r="I408"/>
  <c r="I392"/>
  <c r="I320"/>
  <c r="I305"/>
  <c r="I299"/>
  <c r="I274"/>
  <c r="I217"/>
  <c r="I99"/>
  <c r="I90"/>
  <c r="I51"/>
  <c r="I49"/>
  <c r="I498"/>
  <c r="I479"/>
  <c r="I407"/>
  <c r="I315"/>
  <c r="I298"/>
  <c r="I275"/>
  <c r="I216"/>
  <c r="I210"/>
  <c r="I43"/>
  <c r="H90"/>
  <c r="J305"/>
  <c r="H264" i="75" s="1"/>
  <c r="J299" i="64"/>
  <c r="H258" i="75" s="1"/>
  <c r="J218" i="64"/>
  <c r="J99"/>
  <c r="H83" i="75" s="1"/>
  <c r="J90" i="64"/>
  <c r="J51"/>
  <c r="H41" i="75" s="1"/>
  <c r="J43" i="64"/>
  <c r="H34" i="75" s="1"/>
  <c r="J408" i="64"/>
  <c r="H354" i="75" s="1"/>
  <c r="J298" i="64"/>
  <c r="J480"/>
  <c r="H417" i="75" s="1"/>
  <c r="J497" i="64"/>
  <c r="H432" i="75" s="1"/>
  <c r="J273" i="64"/>
  <c r="H236" i="75" s="1"/>
  <c r="J414" i="64"/>
  <c r="H359" i="75" s="1"/>
  <c r="J274" i="64"/>
  <c r="J407"/>
  <c r="H353" i="75" s="1"/>
  <c r="J49" i="64"/>
  <c r="H40" i="75" s="1"/>
  <c r="J320" i="64"/>
  <c r="H277" i="75" s="1"/>
  <c r="J528" i="64"/>
  <c r="H459" i="75" s="1"/>
  <c r="J216" i="64"/>
  <c r="H186" i="75" s="1"/>
  <c r="J275" i="64"/>
  <c r="H237" i="75" s="1"/>
  <c r="I496" i="64"/>
  <c r="I481"/>
  <c r="I368"/>
  <c r="I321"/>
  <c r="J498"/>
  <c r="J368"/>
  <c r="H319" i="75" s="1"/>
  <c r="J50" i="64"/>
  <c r="J496"/>
  <c r="H431" i="75" s="1"/>
  <c r="J321" i="64"/>
  <c r="H278" i="75" s="1"/>
  <c r="J210" i="64"/>
  <c r="J315"/>
  <c r="H272" i="75" s="1"/>
  <c r="J479" i="64"/>
  <c r="H416" i="75" s="1"/>
  <c r="J409" i="64"/>
  <c r="H355" i="75" s="1"/>
  <c r="I183" i="64"/>
  <c r="I486"/>
  <c r="I310"/>
  <c r="I166"/>
  <c r="I367"/>
  <c r="I89"/>
  <c r="I478"/>
  <c r="I168"/>
  <c r="H89"/>
  <c r="G75" i="75" s="1"/>
  <c r="J175" i="64"/>
  <c r="H150" i="75" s="1"/>
  <c r="J10" i="64"/>
  <c r="J303"/>
  <c r="H262" i="75" s="1"/>
  <c r="J209" i="64"/>
  <c r="H180" i="75" s="1"/>
  <c r="J295" i="64"/>
  <c r="H255" i="75" s="1"/>
  <c r="J270" i="64"/>
  <c r="H233" i="75" s="1"/>
  <c r="J38" i="64"/>
  <c r="H30" i="75" s="1"/>
  <c r="J311" i="64"/>
  <c r="H269" i="75" s="1"/>
  <c r="J160" i="64"/>
  <c r="H137" i="75" s="1"/>
  <c r="I391" i="64"/>
  <c r="I177"/>
  <c r="I406"/>
  <c r="I294"/>
  <c r="I102"/>
  <c r="I319"/>
  <c r="I312"/>
  <c r="I88"/>
  <c r="I86"/>
  <c r="I46"/>
  <c r="J162"/>
  <c r="J177"/>
  <c r="H152" i="75" s="1"/>
  <c r="J40" i="64"/>
  <c r="H32" i="75" s="1"/>
  <c r="J158" i="64"/>
  <c r="H135" i="75" s="1"/>
  <c r="J272" i="64"/>
  <c r="H235" i="75" s="1"/>
  <c r="J494" i="64"/>
  <c r="H429" i="75" s="1"/>
  <c r="J161" i="64"/>
  <c r="H138" i="75" s="1"/>
  <c r="J502" i="64"/>
  <c r="H436" i="75" s="1"/>
  <c r="J184" i="64"/>
  <c r="H158" i="75" s="1"/>
  <c r="J104" i="64"/>
  <c r="H88" i="75" s="1"/>
  <c r="J454" i="64"/>
  <c r="H394" i="75" s="1"/>
  <c r="J174" i="64"/>
  <c r="H149" i="75" s="1"/>
  <c r="I311" i="64"/>
  <c r="I103"/>
  <c r="I390"/>
  <c r="I182"/>
  <c r="I313"/>
  <c r="I105"/>
  <c r="I302"/>
  <c r="I184"/>
  <c r="I104"/>
  <c r="I17"/>
  <c r="I38"/>
  <c r="J319"/>
  <c r="H276" i="75" s="1"/>
  <c r="J176" i="64"/>
  <c r="H151" i="75" s="1"/>
  <c r="J106" i="64"/>
  <c r="J183"/>
  <c r="H157" i="75" s="1"/>
  <c r="J39" i="64"/>
  <c r="H31" i="75" s="1"/>
  <c r="J159" i="64"/>
  <c r="H136" i="75" s="1"/>
  <c r="J526" i="64"/>
  <c r="H457" i="75" s="1"/>
  <c r="J105" i="64"/>
  <c r="H89" i="75" s="1"/>
  <c r="J206" i="64"/>
  <c r="H177" i="75" s="1"/>
  <c r="J17" i="64"/>
  <c r="H12" i="75" s="1"/>
  <c r="J98" i="64"/>
  <c r="J359"/>
  <c r="H311" i="75" s="1"/>
  <c r="I455" i="64"/>
  <c r="I295"/>
  <c r="I97"/>
  <c r="I502"/>
  <c r="I208"/>
  <c r="I527"/>
  <c r="I271"/>
  <c r="I175"/>
  <c r="I47"/>
  <c r="I398"/>
  <c r="I296"/>
  <c r="I174"/>
  <c r="I42"/>
  <c r="I10"/>
  <c r="J367"/>
  <c r="H318" i="75" s="1"/>
  <c r="J271" i="64"/>
  <c r="H234" i="75" s="1"/>
  <c r="J94" i="64"/>
  <c r="H79" i="75" s="1"/>
  <c r="J46" i="64"/>
  <c r="H37" i="75" s="1"/>
  <c r="J360" i="64"/>
  <c r="H312" i="75" s="1"/>
  <c r="J47" i="64"/>
  <c r="H38" i="75" s="1"/>
  <c r="J366" i="64"/>
  <c r="H317" i="75" s="1"/>
  <c r="J297" i="64"/>
  <c r="H257" i="75" s="1"/>
  <c r="H88" i="64"/>
  <c r="G74" i="75" s="1"/>
  <c r="I409" i="64"/>
  <c r="I304"/>
  <c r="I273"/>
  <c r="I218"/>
  <c r="I50"/>
  <c r="J481"/>
  <c r="H418" i="75" s="1"/>
  <c r="I87" i="64"/>
  <c r="I272"/>
  <c r="I297"/>
  <c r="I159"/>
  <c r="I318"/>
  <c r="J86"/>
  <c r="H72" i="75" s="1"/>
  <c r="J42" i="64"/>
  <c r="J294"/>
  <c r="H254" i="75" s="1"/>
  <c r="J7" i="64"/>
  <c r="H3" i="75" s="1"/>
  <c r="J214" i="64"/>
  <c r="H184" i="75" s="1"/>
  <c r="I209" i="64"/>
  <c r="I495"/>
  <c r="I162"/>
  <c r="I48"/>
  <c r="J312"/>
  <c r="H270" i="75" s="1"/>
  <c r="J208" i="64"/>
  <c r="H179" i="75" s="1"/>
  <c r="J495" i="64"/>
  <c r="H430" i="75" s="1"/>
  <c r="J41" i="64"/>
  <c r="H33" i="75" s="1"/>
  <c r="J103" i="64"/>
  <c r="H87" i="75" s="1"/>
  <c r="J102" i="64"/>
  <c r="H86" i="75" s="1"/>
  <c r="I167" i="64"/>
  <c r="I214"/>
  <c r="I270"/>
  <c r="I8"/>
  <c r="I9"/>
  <c r="J534"/>
  <c r="H464" i="75" s="1"/>
  <c r="J314" i="64"/>
  <c r="J406"/>
  <c r="H352" i="75" s="1"/>
  <c r="J527" i="64"/>
  <c r="H458" i="75" s="1"/>
  <c r="J455" i="64"/>
  <c r="H395" i="75" s="1"/>
  <c r="J166" i="64"/>
  <c r="H142" i="75" s="1"/>
  <c r="I161" i="64"/>
  <c r="I314"/>
  <c r="I303"/>
  <c r="I95"/>
  <c r="I360"/>
  <c r="I98"/>
  <c r="J48"/>
  <c r="H39" i="75" s="1"/>
  <c r="J390" i="64"/>
  <c r="H338" i="75" s="1"/>
  <c r="J167" i="64"/>
  <c r="H143" i="75" s="1"/>
  <c r="J95" i="64"/>
  <c r="H80" i="75" s="1"/>
  <c r="J478" i="64"/>
  <c r="H415" i="75" s="1"/>
  <c r="I215" i="64"/>
  <c r="I106"/>
  <c r="I94"/>
  <c r="J296"/>
  <c r="H256" i="75" s="1"/>
  <c r="J391" i="64"/>
  <c r="H339" i="75" s="1"/>
  <c r="J96" i="64"/>
  <c r="H81" i="75" s="1"/>
  <c r="J310" i="64"/>
  <c r="H268" i="75" s="1"/>
  <c r="J207" i="64"/>
  <c r="H178" i="75" s="1"/>
  <c r="I160" i="64"/>
  <c r="I14"/>
  <c r="J358"/>
  <c r="H310" i="75" s="1"/>
  <c r="J215" i="64"/>
  <c r="H185" i="75" s="1"/>
  <c r="I535" i="64"/>
  <c r="I96"/>
  <c r="I158"/>
  <c r="I40"/>
  <c r="J88"/>
  <c r="H74" i="75" s="1"/>
  <c r="J182" i="64"/>
  <c r="H156" i="75" s="1"/>
  <c r="J318" i="64"/>
  <c r="H275" i="75" s="1"/>
  <c r="I39" i="64"/>
  <c r="I207"/>
  <c r="I206"/>
  <c r="J14"/>
  <c r="H9" i="75" s="1"/>
  <c r="J302" i="64"/>
  <c r="H261" i="75" s="1"/>
  <c r="H87" i="64"/>
  <c r="G73" i="75" s="1"/>
  <c r="J304" i="64"/>
  <c r="H263" i="75" s="1"/>
  <c r="J217" i="64"/>
  <c r="H187" i="75" s="1"/>
  <c r="J392" i="64"/>
  <c r="H340" i="75" s="1"/>
  <c r="I358" i="64"/>
  <c r="I41"/>
  <c r="J535"/>
  <c r="H465" i="75" s="1"/>
  <c r="J398" i="64"/>
  <c r="H345" i="75" s="1"/>
  <c r="I534" i="64"/>
  <c r="I526"/>
  <c r="J9"/>
  <c r="H5" i="75" s="1"/>
  <c r="J313" i="64"/>
  <c r="H271" i="75" s="1"/>
  <c r="J8" i="64"/>
  <c r="H4" i="75" s="1"/>
  <c r="J168" i="64"/>
  <c r="H144" i="75" s="1"/>
  <c r="I454" i="64"/>
  <c r="I366"/>
  <c r="J97"/>
  <c r="H82" i="75" s="1"/>
  <c r="J87" i="64"/>
  <c r="H73" i="75" s="1"/>
  <c r="I359" i="64"/>
  <c r="I176"/>
  <c r="I494"/>
  <c r="I7"/>
  <c r="J89"/>
  <c r="H75" i="75" s="1"/>
  <c r="J486" i="64"/>
  <c r="H422" i="75" s="1"/>
  <c r="H86" i="64"/>
  <c r="G72" i="75" s="1"/>
  <c r="I16" i="64"/>
  <c r="J6"/>
  <c r="H2" i="75" s="1"/>
  <c r="J16" i="64"/>
  <c r="H11" i="75" s="1"/>
  <c r="I15" i="64"/>
  <c r="I6"/>
  <c r="J15"/>
  <c r="H10" i="75" s="1"/>
  <c r="AO600" i="21"/>
  <c r="H422"/>
  <c r="G418" i="73" s="1"/>
  <c r="H424" i="21"/>
  <c r="G420" i="73" s="1"/>
  <c r="H423" i="21"/>
  <c r="G419" i="73" s="1"/>
  <c r="BQ584" i="21"/>
  <c r="L335"/>
  <c r="A331" i="73" s="1"/>
  <c r="BP611" i="64"/>
  <c r="BP612" s="1"/>
  <c r="BP613" s="1"/>
  <c r="BP614" s="1"/>
  <c r="BP615" s="1"/>
  <c r="BP616" s="1"/>
  <c r="BP617" s="1"/>
  <c r="BP618" s="1"/>
  <c r="BP619" s="1"/>
  <c r="BP620" s="1"/>
  <c r="BP621" s="1"/>
  <c r="BP622" s="1"/>
  <c r="BP623" s="1"/>
  <c r="BP624" s="1"/>
  <c r="BP625" s="1"/>
  <c r="BP626" s="1"/>
  <c r="L502"/>
  <c r="A436" i="75" s="1"/>
  <c r="BP581" i="64"/>
  <c r="BP582" s="1"/>
  <c r="L315"/>
  <c r="A272" i="75" s="1"/>
  <c r="BR555" i="64"/>
  <c r="L166"/>
  <c r="A142" i="75" s="1"/>
  <c r="BO553" i="64"/>
  <c r="BO554" s="1"/>
  <c r="L99"/>
  <c r="A83" i="75" s="1"/>
  <c r="BE555" i="64"/>
  <c r="L14"/>
  <c r="A9" i="75" s="1"/>
  <c r="BP581" i="21"/>
  <c r="BP582" s="1"/>
  <c r="L315"/>
  <c r="A311" i="73" s="1"/>
  <c r="BO581" i="21"/>
  <c r="BO582" s="1"/>
  <c r="L283"/>
  <c r="A279" i="73" s="1"/>
  <c r="BR555" i="21"/>
  <c r="L166"/>
  <c r="A162" i="73" s="1"/>
  <c r="BP555" i="21"/>
  <c r="L134"/>
  <c r="A130" i="73" s="1"/>
  <c r="H368" i="64"/>
  <c r="G319" i="75" s="1"/>
  <c r="H359" i="64"/>
  <c r="G311" i="75" s="1"/>
  <c r="H366" i="64"/>
  <c r="G317" i="75" s="1"/>
  <c r="H367" i="64"/>
  <c r="G318" i="75" s="1"/>
  <c r="H360" i="64"/>
  <c r="G312" i="75" s="1"/>
  <c r="H358" i="64"/>
  <c r="G310" i="75" s="1"/>
  <c r="I147" i="21"/>
  <c r="I115"/>
  <c r="I90"/>
  <c r="I11"/>
  <c r="H90"/>
  <c r="G86" i="73" s="1"/>
  <c r="I162" i="21"/>
  <c r="I154"/>
  <c r="I91"/>
  <c r="H91"/>
  <c r="G87" i="73" s="1"/>
  <c r="J274" i="21"/>
  <c r="H270" i="73" s="1"/>
  <c r="J91" i="21"/>
  <c r="H87" i="73" s="1"/>
  <c r="J19" i="21"/>
  <c r="H15" i="73" s="1"/>
  <c r="J154" i="21"/>
  <c r="H150" i="73" s="1"/>
  <c r="J315" i="21"/>
  <c r="H311" i="73" s="1"/>
  <c r="J211" i="21"/>
  <c r="H207" i="73" s="1"/>
  <c r="J147" i="21"/>
  <c r="H143" i="73" s="1"/>
  <c r="J408" i="21"/>
  <c r="H404" i="73" s="1"/>
  <c r="J471" i="21"/>
  <c r="H467" i="73" s="1"/>
  <c r="J162" i="21"/>
  <c r="H158" i="73" s="1"/>
  <c r="J122" i="21"/>
  <c r="H118" i="73" s="1"/>
  <c r="J179" i="21"/>
  <c r="H175" i="73" s="1"/>
  <c r="J130" i="21"/>
  <c r="H126" i="73" s="1"/>
  <c r="J90" i="21"/>
  <c r="H86" i="73" s="1"/>
  <c r="I50" i="21"/>
  <c r="I19"/>
  <c r="J283"/>
  <c r="H279" i="73" s="1"/>
  <c r="J273" i="21"/>
  <c r="H269" i="73" s="1"/>
  <c r="J330" i="21"/>
  <c r="H326" i="73" s="1"/>
  <c r="J115" i="21"/>
  <c r="H111" i="73" s="1"/>
  <c r="J231" i="21"/>
  <c r="H227" i="73" s="1"/>
  <c r="I168" i="21"/>
  <c r="J496"/>
  <c r="H492" i="73" s="1"/>
  <c r="I126" i="21"/>
  <c r="J88"/>
  <c r="H84" i="73" s="1"/>
  <c r="J466" i="21"/>
  <c r="H462" i="73" s="1"/>
  <c r="J535" i="21"/>
  <c r="H531" i="73" s="1"/>
  <c r="J511" i="21"/>
  <c r="H507" i="73" s="1"/>
  <c r="J366" i="21"/>
  <c r="H362" i="73" s="1"/>
  <c r="J18" i="21"/>
  <c r="H14" i="73" s="1"/>
  <c r="I143" i="21"/>
  <c r="J502"/>
  <c r="H498" i="73" s="1"/>
  <c r="J407" i="21"/>
  <c r="H403" i="73" s="1"/>
  <c r="J184" i="21"/>
  <c r="H180" i="73" s="1"/>
  <c r="J118" i="21"/>
  <c r="H114" i="73" s="1"/>
  <c r="J528" i="21"/>
  <c r="H524" i="73" s="1"/>
  <c r="J161" i="21"/>
  <c r="H157" i="73" s="1"/>
  <c r="I136" i="21"/>
  <c r="J40"/>
  <c r="H36" i="73" s="1"/>
  <c r="J376" i="21"/>
  <c r="H372" i="73" s="1"/>
  <c r="I161" i="21"/>
  <c r="J392"/>
  <c r="H388" i="73" s="1"/>
  <c r="J112" i="21"/>
  <c r="H108" i="73" s="1"/>
  <c r="J214" i="21"/>
  <c r="H210" i="73" s="1"/>
  <c r="I119" i="21"/>
  <c r="I40"/>
  <c r="J9"/>
  <c r="H5" i="73" s="1"/>
  <c r="J7" i="21"/>
  <c r="H3" i="73" s="1"/>
  <c r="I7" i="21"/>
  <c r="I169"/>
  <c r="J174"/>
  <c r="H170" i="73" s="1"/>
  <c r="J319" i="21"/>
  <c r="H315" i="73" s="1"/>
  <c r="J142" i="21"/>
  <c r="H138" i="73" s="1"/>
  <c r="J465" i="21"/>
  <c r="H461" i="73" s="1"/>
  <c r="I47" i="21"/>
  <c r="J182"/>
  <c r="H178" i="73" s="1"/>
  <c r="J470" i="21"/>
  <c r="H466" i="73" s="1"/>
  <c r="I112" i="21"/>
  <c r="I14"/>
  <c r="J529"/>
  <c r="H525" i="73" s="1"/>
  <c r="J110" i="21"/>
  <c r="H106" i="73" s="1"/>
  <c r="J278" i="21"/>
  <c r="H274" i="73" s="1"/>
  <c r="J127" i="21"/>
  <c r="H123" i="73" s="1"/>
  <c r="J455" i="21"/>
  <c r="H451" i="73" s="1"/>
  <c r="J230" i="21"/>
  <c r="H226" i="73" s="1"/>
  <c r="I158" i="21"/>
  <c r="J119"/>
  <c r="H115" i="73" s="1"/>
  <c r="J216" i="21"/>
  <c r="H212" i="73" s="1"/>
  <c r="J136" i="21"/>
  <c r="H132" i="73" s="1"/>
  <c r="I152" i="21"/>
  <c r="H88"/>
  <c r="G84" i="73" s="1"/>
  <c r="I137" i="21"/>
  <c r="I166"/>
  <c r="J121"/>
  <c r="H117" i="73" s="1"/>
  <c r="I134" i="21"/>
  <c r="I129"/>
  <c r="J320"/>
  <c r="H316" i="73" s="1"/>
  <c r="J510" i="21"/>
  <c r="H506" i="73" s="1"/>
  <c r="J358" i="21"/>
  <c r="H354" i="73" s="1"/>
  <c r="J519" i="21"/>
  <c r="H515" i="73" s="1"/>
  <c r="J160" i="21"/>
  <c r="H156" i="73" s="1"/>
  <c r="I46" i="21"/>
  <c r="J534"/>
  <c r="H530" i="73" s="1"/>
  <c r="J17" i="21"/>
  <c r="H13" i="73" s="1"/>
  <c r="J463" i="21"/>
  <c r="H459" i="73" s="1"/>
  <c r="J536" i="21"/>
  <c r="H532" i="73" s="1"/>
  <c r="J414" i="21"/>
  <c r="H410" i="73" s="1"/>
  <c r="J310" i="21"/>
  <c r="H306" i="73" s="1"/>
  <c r="J279" i="21"/>
  <c r="H275" i="73" s="1"/>
  <c r="I17" i="21"/>
  <c r="J41"/>
  <c r="H37" i="73" s="1"/>
  <c r="J111" i="21"/>
  <c r="H107" i="73" s="1"/>
  <c r="J183" i="21"/>
  <c r="H179" i="73" s="1"/>
  <c r="J137" i="21"/>
  <c r="H133" i="73" s="1"/>
  <c r="J287" i="21"/>
  <c r="H283" i="73" s="1"/>
  <c r="I145" i="21"/>
  <c r="I111"/>
  <c r="J134"/>
  <c r="H130" i="73" s="1"/>
  <c r="J151" i="21"/>
  <c r="H147" i="73" s="1"/>
  <c r="I150" i="21"/>
  <c r="I113"/>
  <c r="I114"/>
  <c r="J318"/>
  <c r="H314" i="73" s="1"/>
  <c r="J177" i="21"/>
  <c r="H173" i="73" s="1"/>
  <c r="J225" i="21"/>
  <c r="H221" i="73" s="1"/>
  <c r="J335" i="21"/>
  <c r="H331" i="73" s="1"/>
  <c r="J87" i="21"/>
  <c r="H83" i="73" s="1"/>
  <c r="J166" i="21"/>
  <c r="H162" i="73" s="1"/>
  <c r="J16" i="21"/>
  <c r="H12" i="73" s="1"/>
  <c r="I87" i="21"/>
  <c r="J10"/>
  <c r="H6" i="73" s="1"/>
  <c r="J382" i="21"/>
  <c r="H378" i="73" s="1"/>
  <c r="J375" i="21"/>
  <c r="H371" i="73" s="1"/>
  <c r="J345" i="21"/>
  <c r="H341" i="73" s="1"/>
  <c r="J406" i="21"/>
  <c r="H402" i="73" s="1"/>
  <c r="J313" i="21"/>
  <c r="H309" i="73" s="1"/>
  <c r="I6" i="21"/>
  <c r="J222"/>
  <c r="H218" i="73" s="1"/>
  <c r="J495" i="21"/>
  <c r="H491" i="73" s="1"/>
  <c r="I160" i="21"/>
  <c r="I15"/>
  <c r="J527"/>
  <c r="H523" i="73" s="1"/>
  <c r="J6" i="21"/>
  <c r="H2" i="73" s="1"/>
  <c r="J46" i="21"/>
  <c r="H42" i="73" s="1"/>
  <c r="H89" i="21"/>
  <c r="G85" i="73" s="1"/>
  <c r="I146" i="21"/>
  <c r="I138"/>
  <c r="I130"/>
  <c r="I122"/>
  <c r="J337"/>
  <c r="H333" i="73" s="1"/>
  <c r="J338" i="21"/>
  <c r="H334" i="73" s="1"/>
  <c r="J138" i="21"/>
  <c r="H134" i="73" s="1"/>
  <c r="J186" i="21"/>
  <c r="H182" i="73" s="1"/>
  <c r="J50" i="21"/>
  <c r="H46" i="73" s="1"/>
  <c r="J498" i="21"/>
  <c r="H494" i="73" s="1"/>
  <c r="J11" i="21"/>
  <c r="H7" i="73" s="1"/>
  <c r="J146" i="21"/>
  <c r="H142" i="73" s="1"/>
  <c r="I38" i="21"/>
  <c r="J49"/>
  <c r="H45" i="73" s="1"/>
  <c r="I86" i="21"/>
  <c r="J153"/>
  <c r="H149" i="73" s="1"/>
  <c r="J326" i="21"/>
  <c r="H322" i="73" s="1"/>
  <c r="J223" i="21"/>
  <c r="H219" i="73" s="1"/>
  <c r="J336" i="21"/>
  <c r="H332" i="73" s="1"/>
  <c r="I135" i="21"/>
  <c r="I127"/>
  <c r="J281"/>
  <c r="H277" i="73" s="1"/>
  <c r="I153" i="21"/>
  <c r="J359"/>
  <c r="H355" i="73" s="1"/>
  <c r="I9" i="21"/>
  <c r="J143"/>
  <c r="H139" i="73" s="1"/>
  <c r="J334" i="21"/>
  <c r="H330" i="73" s="1"/>
  <c r="I18" i="21"/>
  <c r="J168"/>
  <c r="H164" i="73" s="1"/>
  <c r="J391" i="21"/>
  <c r="H387" i="73" s="1"/>
  <c r="J176" i="21"/>
  <c r="H172" i="73" s="1"/>
  <c r="J321" i="21"/>
  <c r="H317" i="73" s="1"/>
  <c r="I88" i="21"/>
  <c r="J456"/>
  <c r="H452" i="73" s="1"/>
  <c r="I118" i="21"/>
  <c r="H86"/>
  <c r="G82" i="73" s="1"/>
  <c r="I167" i="21"/>
  <c r="I42"/>
  <c r="I8"/>
  <c r="J350"/>
  <c r="H346" i="73" s="1"/>
  <c r="J150" i="21"/>
  <c r="H146" i="73" s="1"/>
  <c r="I128" i="21"/>
  <c r="J120"/>
  <c r="H116" i="73" s="1"/>
  <c r="J328" i="21"/>
  <c r="H324" i="73" s="1"/>
  <c r="J167" i="21"/>
  <c r="H163" i="73" s="1"/>
  <c r="I151" i="21"/>
  <c r="J215"/>
  <c r="H211" i="73" s="1"/>
  <c r="J288" i="21"/>
  <c r="H284" i="73" s="1"/>
  <c r="J526" i="21"/>
  <c r="H522" i="73" s="1"/>
  <c r="J462" i="21"/>
  <c r="H458" i="73" s="1"/>
  <c r="I89" i="21"/>
  <c r="I144"/>
  <c r="J42"/>
  <c r="H38" i="73" s="1"/>
  <c r="J374" i="21"/>
  <c r="H370" i="73" s="1"/>
  <c r="J390" i="21"/>
  <c r="H386" i="73" s="1"/>
  <c r="J145" i="21"/>
  <c r="H141" i="73" s="1"/>
  <c r="J464" i="21"/>
  <c r="H460" i="73" s="1"/>
  <c r="J39" i="21"/>
  <c r="H35" i="73" s="1"/>
  <c r="J113" i="21"/>
  <c r="H109" i="73" s="1"/>
  <c r="J48" i="21"/>
  <c r="H44" i="73" s="1"/>
  <c r="I41" i="21"/>
  <c r="J360"/>
  <c r="H356" i="73" s="1"/>
  <c r="I39" i="21"/>
  <c r="J342"/>
  <c r="H338" i="73" s="1"/>
  <c r="H87" i="21"/>
  <c r="G83" i="73" s="1"/>
  <c r="J169" i="21"/>
  <c r="H165" i="73" s="1"/>
  <c r="J224" i="21"/>
  <c r="H220" i="73" s="1"/>
  <c r="J289" i="21"/>
  <c r="H285" i="73" s="1"/>
  <c r="J86" i="21"/>
  <c r="H82" i="73" s="1"/>
  <c r="J286" i="21"/>
  <c r="H282" i="73" s="1"/>
  <c r="J518" i="21"/>
  <c r="H514" i="73" s="1"/>
  <c r="J158" i="21"/>
  <c r="H154" i="73" s="1"/>
  <c r="J270" i="21"/>
  <c r="H266" i="73" s="1"/>
  <c r="J312" i="21"/>
  <c r="H308" i="73" s="1"/>
  <c r="J152" i="21"/>
  <c r="H148" i="73" s="1"/>
  <c r="J344" i="21"/>
  <c r="H340" i="73" s="1"/>
  <c r="J512" i="21"/>
  <c r="H508" i="73" s="1"/>
  <c r="I110" i="21"/>
  <c r="I49"/>
  <c r="J311"/>
  <c r="H307" i="73" s="1"/>
  <c r="I142" i="21"/>
  <c r="J126"/>
  <c r="H122" i="73" s="1"/>
  <c r="J47" i="21"/>
  <c r="H43" i="73" s="1"/>
  <c r="J14" i="21"/>
  <c r="H10" i="73" s="1"/>
  <c r="J38" i="21"/>
  <c r="H34" i="73" s="1"/>
  <c r="J497" i="21"/>
  <c r="H493" i="73" s="1"/>
  <c r="J327" i="21"/>
  <c r="H323" i="73" s="1"/>
  <c r="J135" i="21"/>
  <c r="H131" i="73" s="1"/>
  <c r="I159" i="21"/>
  <c r="J129"/>
  <c r="H125" i="73" s="1"/>
  <c r="J494" i="21"/>
  <c r="H490" i="73" s="1"/>
  <c r="J272" i="21"/>
  <c r="H268" i="73" s="1"/>
  <c r="J282" i="21"/>
  <c r="H278" i="73" s="1"/>
  <c r="J114" i="21"/>
  <c r="H110" i="73" s="1"/>
  <c r="J398" i="21"/>
  <c r="H394" i="73" s="1"/>
  <c r="J175" i="21"/>
  <c r="H171" i="73" s="1"/>
  <c r="J159" i="21"/>
  <c r="H155" i="73" s="1"/>
  <c r="I121" i="21"/>
  <c r="J503"/>
  <c r="H499" i="73" s="1"/>
  <c r="J128" i="21"/>
  <c r="H124" i="73" s="1"/>
  <c r="I48" i="21"/>
  <c r="J185"/>
  <c r="H181" i="73" s="1"/>
  <c r="I120" i="21"/>
  <c r="J367"/>
  <c r="H363" i="73" s="1"/>
  <c r="J15" i="21"/>
  <c r="H11" i="73" s="1"/>
  <c r="J89" i="21"/>
  <c r="H85" i="73" s="1"/>
  <c r="J329" i="21"/>
  <c r="H325" i="73" s="1"/>
  <c r="J314" i="21"/>
  <c r="H310" i="73" s="1"/>
  <c r="J454" i="21"/>
  <c r="H450" i="73" s="1"/>
  <c r="I10" i="21"/>
  <c r="J8"/>
  <c r="H4" i="73" s="1"/>
  <c r="J178" i="21"/>
  <c r="H174" i="73" s="1"/>
  <c r="J144" i="21"/>
  <c r="H140" i="73" s="1"/>
  <c r="J343" i="21"/>
  <c r="H339" i="73" s="1"/>
  <c r="I16" i="21"/>
  <c r="J280"/>
  <c r="H276" i="73" s="1"/>
  <c r="J271" i="21"/>
  <c r="H267" i="73" s="1"/>
  <c r="AI572" i="64"/>
  <c r="H218"/>
  <c r="H216"/>
  <c r="G186" i="75" s="1"/>
  <c r="H210" i="64"/>
  <c r="H217"/>
  <c r="G187" i="75" s="1"/>
  <c r="H214" i="64"/>
  <c r="G184" i="75" s="1"/>
  <c r="H215" i="64"/>
  <c r="G185" i="75" s="1"/>
  <c r="H208" i="64"/>
  <c r="G179" i="75" s="1"/>
  <c r="H206" i="64"/>
  <c r="G177" i="75" s="1"/>
  <c r="H207" i="64"/>
  <c r="G178" i="75" s="1"/>
  <c r="H209" i="64"/>
  <c r="G180" i="75" s="1"/>
  <c r="AL558" i="21"/>
  <c r="H115"/>
  <c r="G111" i="73" s="1"/>
  <c r="H118" i="21"/>
  <c r="G114" i="73" s="1"/>
  <c r="H112" i="21"/>
  <c r="G108" i="73" s="1"/>
  <c r="H120" i="21"/>
  <c r="G116" i="73" s="1"/>
  <c r="H121" i="21"/>
  <c r="G117" i="73" s="1"/>
  <c r="H110" i="21"/>
  <c r="G106" i="73" s="1"/>
  <c r="H114" i="21"/>
  <c r="G110" i="73" s="1"/>
  <c r="H119" i="21"/>
  <c r="G115" i="73" s="1"/>
  <c r="H111" i="21"/>
  <c r="G107" i="73" s="1"/>
  <c r="H122" i="21"/>
  <c r="G118" i="73" s="1"/>
  <c r="H113" i="21"/>
  <c r="G109" i="73" s="1"/>
  <c r="BN581" i="64"/>
  <c r="BN582" s="1"/>
  <c r="L299"/>
  <c r="A258" i="75" s="1"/>
  <c r="BQ558" i="64"/>
  <c r="BQ559" s="1"/>
  <c r="BQ560" s="1"/>
  <c r="BQ561" s="1"/>
  <c r="BQ562" s="1"/>
  <c r="BQ563" s="1"/>
  <c r="BQ564" s="1"/>
  <c r="L153"/>
  <c r="A131" i="75" s="1"/>
  <c r="BR612" i="21"/>
  <c r="L535"/>
  <c r="A531" i="73" s="1"/>
  <c r="BP611" i="21"/>
  <c r="L502"/>
  <c r="A498" i="73" s="1"/>
  <c r="BO611" i="21"/>
  <c r="L470"/>
  <c r="A466" i="73" s="1"/>
  <c r="BQ553" i="21"/>
  <c r="BQ554" s="1"/>
  <c r="L147"/>
  <c r="A143" i="73" s="1"/>
  <c r="BN553" i="21"/>
  <c r="BN554" s="1"/>
  <c r="L115"/>
  <c r="A111" i="73" s="1"/>
  <c r="AO572" i="21"/>
  <c r="H344"/>
  <c r="G340" i="73" s="1"/>
  <c r="H343" i="21"/>
  <c r="G339" i="73" s="1"/>
  <c r="H345" i="21"/>
  <c r="G341" i="73" s="1"/>
  <c r="H342" i="21"/>
  <c r="G338" i="73" s="1"/>
  <c r="H350" i="21"/>
  <c r="G346" i="73" s="1"/>
  <c r="H238" i="21"/>
  <c r="G234" i="73" s="1"/>
  <c r="H241" i="21"/>
  <c r="G237" i="73" s="1"/>
  <c r="H246" i="21"/>
  <c r="G242" i="73" s="1"/>
  <c r="H240" i="21"/>
  <c r="G236" i="73" s="1"/>
  <c r="H247" i="21"/>
  <c r="G243" i="73" s="1"/>
  <c r="H239" i="21"/>
  <c r="G235" i="73" s="1"/>
  <c r="L11" i="21"/>
  <c r="A7" i="73" s="1"/>
  <c r="L19" i="21"/>
  <c r="A15" i="73" s="1"/>
  <c r="BE553" i="21"/>
  <c r="BE554" s="1"/>
  <c r="BE555" s="1"/>
  <c r="BE556" s="1"/>
  <c r="BE557" s="1"/>
  <c r="BE558" s="1"/>
  <c r="BE559" s="1"/>
  <c r="BE560" s="1"/>
  <c r="BE561" s="1"/>
  <c r="BE562" s="1"/>
  <c r="BE563" s="1"/>
  <c r="BQ583" i="64"/>
  <c r="L334"/>
  <c r="A289" i="75" s="1"/>
  <c r="H286" i="64"/>
  <c r="G247" i="75" s="1"/>
  <c r="H282" i="64"/>
  <c r="BP555"/>
  <c r="L134"/>
  <c r="A114" i="75" s="1"/>
  <c r="AL572" i="64"/>
  <c r="H233"/>
  <c r="G201" i="75" s="1"/>
  <c r="H227" i="64"/>
  <c r="G195" i="75" s="1"/>
  <c r="H226" i="64"/>
  <c r="H235"/>
  <c r="G202" i="75" s="1"/>
  <c r="H234" i="64"/>
  <c r="H232"/>
  <c r="G200" i="75" s="1"/>
  <c r="H231" i="64"/>
  <c r="G199" i="75" s="1"/>
  <c r="H223" i="64"/>
  <c r="G192" i="75" s="1"/>
  <c r="H224" i="64"/>
  <c r="G193" i="75" s="1"/>
  <c r="H225" i="64"/>
  <c r="G194" i="75" s="1"/>
  <c r="H222" i="64"/>
  <c r="G191" i="75" s="1"/>
  <c r="H230" i="64"/>
  <c r="G198" i="75" s="1"/>
  <c r="H281" i="64"/>
  <c r="G243" i="75" s="1"/>
  <c r="I465" i="64"/>
  <c r="I439"/>
  <c r="I432"/>
  <c r="I425"/>
  <c r="I377"/>
  <c r="I290"/>
  <c r="I234"/>
  <c r="I130"/>
  <c r="I115"/>
  <c r="I81"/>
  <c r="I27"/>
  <c r="J512"/>
  <c r="H445" i="75" s="1"/>
  <c r="J431" i="64"/>
  <c r="H374" i="75" s="1"/>
  <c r="J424" i="64"/>
  <c r="H368" i="75" s="1"/>
  <c r="J347" i="64"/>
  <c r="H300" i="75" s="1"/>
  <c r="J258" i="64"/>
  <c r="J234"/>
  <c r="J122"/>
  <c r="J377"/>
  <c r="H327" i="75" s="1"/>
  <c r="J256" i="64"/>
  <c r="H221" i="75" s="1"/>
  <c r="J194" i="64"/>
  <c r="J226"/>
  <c r="J81"/>
  <c r="H68" i="75" s="1"/>
  <c r="J58" i="64"/>
  <c r="J79"/>
  <c r="H66" i="75" s="1"/>
  <c r="I512" i="64"/>
  <c r="I471"/>
  <c r="I464"/>
  <c r="I431"/>
  <c r="I424"/>
  <c r="I384"/>
  <c r="I289"/>
  <c r="I258"/>
  <c r="I242"/>
  <c r="I233"/>
  <c r="I194"/>
  <c r="I114"/>
  <c r="I80"/>
  <c r="I58"/>
  <c r="I433"/>
  <c r="I282"/>
  <c r="I226"/>
  <c r="I57"/>
  <c r="I347"/>
  <c r="I257"/>
  <c r="I235"/>
  <c r="I138"/>
  <c r="I121"/>
  <c r="I65"/>
  <c r="J439"/>
  <c r="H381" i="75" s="1"/>
  <c r="J432" i="64"/>
  <c r="H375" i="75" s="1"/>
  <c r="J283" i="64"/>
  <c r="H244" i="75" s="1"/>
  <c r="J235" i="64"/>
  <c r="H202" i="75" s="1"/>
  <c r="J121" i="64"/>
  <c r="H103" i="75" s="1"/>
  <c r="J241" i="64"/>
  <c r="H208" i="75" s="1"/>
  <c r="J337" i="64"/>
  <c r="H292" i="75" s="1"/>
  <c r="J289" i="64"/>
  <c r="H250" i="75" s="1"/>
  <c r="J115" i="64"/>
  <c r="H97" i="75" s="1"/>
  <c r="J80" i="64"/>
  <c r="H67" i="75" s="1"/>
  <c r="I283" i="64"/>
  <c r="I256"/>
  <c r="I248"/>
  <c r="I227"/>
  <c r="I241"/>
  <c r="I122"/>
  <c r="J425"/>
  <c r="H369" i="75" s="1"/>
  <c r="J290" i="64"/>
  <c r="J227"/>
  <c r="H195" i="75" s="1"/>
  <c r="J464" i="64"/>
  <c r="H403" i="75" s="1"/>
  <c r="J282" i="64"/>
  <c r="J130"/>
  <c r="J465"/>
  <c r="H404" i="75" s="1"/>
  <c r="I343" i="64"/>
  <c r="I151"/>
  <c r="I62"/>
  <c r="I54"/>
  <c r="J383"/>
  <c r="H332" i="75" s="1"/>
  <c r="J423" i="64"/>
  <c r="H367" i="75" s="1"/>
  <c r="J287" i="64"/>
  <c r="H248" i="75" s="1"/>
  <c r="J335" i="64"/>
  <c r="H290" i="75" s="1"/>
  <c r="J73" i="64"/>
  <c r="H61" i="75" s="1"/>
  <c r="J279" i="64"/>
  <c r="H241" i="75" s="1"/>
  <c r="I71" i="64"/>
  <c r="I224"/>
  <c r="I287"/>
  <c r="I111"/>
  <c r="I376"/>
  <c r="I232"/>
  <c r="I110"/>
  <c r="I23"/>
  <c r="J113"/>
  <c r="H96" i="75" s="1"/>
  <c r="J438" i="64"/>
  <c r="H380" i="75" s="1"/>
  <c r="J142" i="64"/>
  <c r="H121" i="75" s="1"/>
  <c r="J127" i="64"/>
  <c r="H108" i="75" s="1"/>
  <c r="J112" i="64"/>
  <c r="H95" i="75" s="1"/>
  <c r="J326" i="64"/>
  <c r="H282" i="75" s="1"/>
  <c r="J190" i="64"/>
  <c r="H163" i="75" s="1"/>
  <c r="J198" i="64"/>
  <c r="H170" i="75" s="1"/>
  <c r="I135" i="64"/>
  <c r="I288"/>
  <c r="I150"/>
  <c r="I345"/>
  <c r="I510"/>
  <c r="I30"/>
  <c r="J286"/>
  <c r="H247" i="75" s="1"/>
  <c r="J246" i="64"/>
  <c r="H212" i="75" s="1"/>
  <c r="J23" i="64"/>
  <c r="H17" i="75" s="1"/>
  <c r="J56" i="64"/>
  <c r="H46" i="75" s="1"/>
  <c r="I193" i="64"/>
  <c r="I342"/>
  <c r="I31"/>
  <c r="J64"/>
  <c r="H53" i="75" s="1"/>
  <c r="J280" i="64"/>
  <c r="H242" i="75" s="1"/>
  <c r="J128" i="64"/>
  <c r="H109" i="75" s="1"/>
  <c r="J374" i="64"/>
  <c r="H324" i="75" s="1"/>
  <c r="J143" i="64"/>
  <c r="H122" i="75" s="1"/>
  <c r="J231" i="64"/>
  <c r="H199" i="75" s="1"/>
  <c r="J33" i="64"/>
  <c r="H26" i="75" s="1"/>
  <c r="J350" i="64"/>
  <c r="H303" i="75" s="1"/>
  <c r="I119" i="64"/>
  <c r="I329"/>
  <c r="I146"/>
  <c r="I26"/>
  <c r="J225"/>
  <c r="H194" i="75" s="1"/>
  <c r="J343" i="64"/>
  <c r="H297" i="75" s="1"/>
  <c r="I192" i="64"/>
  <c r="I239"/>
  <c r="I73"/>
  <c r="I190"/>
  <c r="J111"/>
  <c r="H94" i="75" s="1"/>
  <c r="J26" i="64"/>
  <c r="I118"/>
  <c r="I143"/>
  <c r="J422"/>
  <c r="H366" i="75" s="1"/>
  <c r="J254" i="64"/>
  <c r="H219" i="75" s="1"/>
  <c r="J55" i="64"/>
  <c r="H45" i="75" s="1"/>
  <c r="J255" i="64"/>
  <c r="H220" i="75" s="1"/>
  <c r="I383" i="64"/>
  <c r="I64"/>
  <c r="J344"/>
  <c r="H298" i="75" s="1"/>
  <c r="J346" i="64"/>
  <c r="J134"/>
  <c r="H114" i="75" s="1"/>
  <c r="I337" i="64"/>
  <c r="J433"/>
  <c r="H376" i="75" s="1"/>
  <c r="J138" i="64"/>
  <c r="J65"/>
  <c r="H54" i="75" s="1"/>
  <c r="J248" i="64"/>
  <c r="H214" i="75" s="1"/>
  <c r="I279" i="64"/>
  <c r="I422"/>
  <c r="I134"/>
  <c r="I286"/>
  <c r="J510"/>
  <c r="H443" i="75" s="1"/>
  <c r="J129" i="64"/>
  <c r="H110" i="75" s="1"/>
  <c r="J30" i="64"/>
  <c r="H23" i="75" s="1"/>
  <c r="J146" i="64"/>
  <c r="J223"/>
  <c r="H192" i="75" s="1"/>
  <c r="J31" i="64"/>
  <c r="H24" i="75" s="1"/>
  <c r="I330" i="64"/>
  <c r="I344"/>
  <c r="J200"/>
  <c r="H172" i="75" s="1"/>
  <c r="I231" i="64"/>
  <c r="I246"/>
  <c r="I430"/>
  <c r="I136"/>
  <c r="J135"/>
  <c r="H115" i="75" s="1"/>
  <c r="J152" i="64"/>
  <c r="H130" i="75" s="1"/>
  <c r="I328" i="64"/>
  <c r="I72"/>
  <c r="J232"/>
  <c r="H200" i="75" s="1"/>
  <c r="J470" i="64"/>
  <c r="H408" i="75" s="1"/>
  <c r="J376" i="64"/>
  <c r="H326" i="75" s="1"/>
  <c r="I446" i="64"/>
  <c r="I79"/>
  <c r="J257"/>
  <c r="H222" i="75" s="1"/>
  <c r="I255" i="64"/>
  <c r="I350"/>
  <c r="J144"/>
  <c r="H123" i="75" s="1"/>
  <c r="J239" i="64"/>
  <c r="H206" i="75" s="1"/>
  <c r="I327" i="64"/>
  <c r="I145"/>
  <c r="I351"/>
  <c r="J191"/>
  <c r="H164" i="75" s="1"/>
  <c r="I375" i="64"/>
  <c r="I281"/>
  <c r="I63"/>
  <c r="I70"/>
  <c r="J240"/>
  <c r="H207" i="75" s="1"/>
  <c r="J247" i="64"/>
  <c r="H213" i="75" s="1"/>
  <c r="I129" i="64"/>
  <c r="I438"/>
  <c r="I240"/>
  <c r="I112"/>
  <c r="I24"/>
  <c r="J22"/>
  <c r="H16" i="75" s="1"/>
  <c r="J192" i="64"/>
  <c r="H165" i="75" s="1"/>
  <c r="J342" i="64"/>
  <c r="H296" i="75" s="1"/>
  <c r="J329" i="64"/>
  <c r="H285" i="75" s="1"/>
  <c r="J463" i="64"/>
  <c r="H402" i="75" s="1"/>
  <c r="J327" i="64"/>
  <c r="H283" i="75" s="1"/>
  <c r="J72" i="64"/>
  <c r="H60" i="75" s="1"/>
  <c r="J63" i="64"/>
  <c r="H52" i="75" s="1"/>
  <c r="J288" i="64"/>
  <c r="H249" i="75" s="1"/>
  <c r="J518" i="64"/>
  <c r="H450" i="75" s="1"/>
  <c r="I518" i="64"/>
  <c r="I334"/>
  <c r="J78"/>
  <c r="H65" i="75" s="1"/>
  <c r="I225" i="64"/>
  <c r="J351"/>
  <c r="H304" i="75" s="1"/>
  <c r="J375" i="64"/>
  <c r="H325" i="75" s="1"/>
  <c r="I423" i="64"/>
  <c r="I382"/>
  <c r="I470"/>
  <c r="I22"/>
  <c r="J262"/>
  <c r="H226" i="75" s="1"/>
  <c r="I144" i="64"/>
  <c r="I32"/>
  <c r="J24"/>
  <c r="H18" i="75" s="1"/>
  <c r="J330" i="64"/>
  <c r="J384"/>
  <c r="H333" i="75" s="1"/>
  <c r="J242" i="64"/>
  <c r="J27"/>
  <c r="H20" i="75" s="1"/>
  <c r="I230" i="64"/>
  <c r="I511"/>
  <c r="I120"/>
  <c r="J222"/>
  <c r="H191" i="75" s="1"/>
  <c r="J334" i="64"/>
  <c r="H289" i="75" s="1"/>
  <c r="J238" i="64"/>
  <c r="H205" i="75" s="1"/>
  <c r="I247" i="64"/>
  <c r="I113"/>
  <c r="I128"/>
  <c r="I462"/>
  <c r="I142"/>
  <c r="J462"/>
  <c r="H401" i="75" s="1"/>
  <c r="J328" i="64"/>
  <c r="H284" i="75" s="1"/>
  <c r="J54" i="64"/>
  <c r="H44" i="75" s="1"/>
  <c r="J136" i="64"/>
  <c r="H116" i="75" s="1"/>
  <c r="I55" i="64"/>
  <c r="I346"/>
  <c r="I223"/>
  <c r="I222"/>
  <c r="I78"/>
  <c r="J62"/>
  <c r="H51" i="75" s="1"/>
  <c r="J278" i="64"/>
  <c r="H240" i="75" s="1"/>
  <c r="J382" i="64"/>
  <c r="H331" i="75" s="1"/>
  <c r="J511" i="64"/>
  <c r="H444" i="75" s="1"/>
  <c r="J70" i="64"/>
  <c r="H58" i="75" s="1"/>
  <c r="I374" i="64"/>
  <c r="I152"/>
  <c r="J32"/>
  <c r="H25" i="75" s="1"/>
  <c r="J137" i="64"/>
  <c r="H117" i="75" s="1"/>
  <c r="J71" i="64"/>
  <c r="H59" i="75" s="1"/>
  <c r="J430" i="64"/>
  <c r="H373" i="75" s="1"/>
  <c r="I336" i="64"/>
  <c r="I238"/>
  <c r="I25"/>
  <c r="J151"/>
  <c r="H129" i="75" s="1"/>
  <c r="J230" i="64"/>
  <c r="H198" i="75" s="1"/>
  <c r="I191" i="64"/>
  <c r="J25"/>
  <c r="H19" i="75" s="1"/>
  <c r="I199" i="64"/>
  <c r="I463"/>
  <c r="J345"/>
  <c r="H299" i="75" s="1"/>
  <c r="I335" i="64"/>
  <c r="I254"/>
  <c r="J153"/>
  <c r="H131" i="75" s="1"/>
  <c r="J120" i="64"/>
  <c r="H102" i="75" s="1"/>
  <c r="J336" i="64"/>
  <c r="H291" i="75" s="1"/>
  <c r="J57" i="64"/>
  <c r="H47" i="75" s="1"/>
  <c r="J118" i="64"/>
  <c r="H100" i="75" s="1"/>
  <c r="I153" i="64"/>
  <c r="J119"/>
  <c r="H101" i="75" s="1"/>
  <c r="J114" i="64"/>
  <c r="J471"/>
  <c r="H409" i="75" s="1"/>
  <c r="I198" i="64"/>
  <c r="J110"/>
  <c r="H93" i="75" s="1"/>
  <c r="I326" i="64"/>
  <c r="J199"/>
  <c r="H171" i="75" s="1"/>
  <c r="I126" i="64"/>
  <c r="J145"/>
  <c r="H124" i="75" s="1"/>
  <c r="J446" i="64"/>
  <c r="H387" i="75" s="1"/>
  <c r="I127" i="64"/>
  <c r="J281"/>
  <c r="H243" i="75" s="1"/>
  <c r="I280" i="64"/>
  <c r="J193"/>
  <c r="H166" i="75" s="1"/>
  <c r="I137" i="64"/>
  <c r="J150"/>
  <c r="H128" i="75" s="1"/>
  <c r="J233" i="64"/>
  <c r="H201" i="75" s="1"/>
  <c r="I33" i="64"/>
  <c r="I200"/>
  <c r="J126"/>
  <c r="H107" i="75" s="1"/>
  <c r="I262" i="64"/>
  <c r="I56"/>
  <c r="I278"/>
  <c r="J224"/>
  <c r="H193" i="75" s="1"/>
  <c r="AL558" i="64"/>
  <c r="H114"/>
  <c r="H122"/>
  <c r="H115"/>
  <c r="G97" i="75" s="1"/>
  <c r="H118" i="64"/>
  <c r="G100" i="75" s="1"/>
  <c r="H111" i="64"/>
  <c r="G94" i="75" s="1"/>
  <c r="H110" i="64"/>
  <c r="G93" i="75" s="1"/>
  <c r="H120" i="64"/>
  <c r="G102" i="75" s="1"/>
  <c r="H121" i="64"/>
  <c r="G103" i="75" s="1"/>
  <c r="H119" i="64"/>
  <c r="G101" i="75" s="1"/>
  <c r="H113" i="64"/>
  <c r="G96" i="75" s="1"/>
  <c r="H112" i="64"/>
  <c r="G95" i="75" s="1"/>
  <c r="H278" i="64"/>
  <c r="G240" i="75" s="1"/>
  <c r="BR581" i="64"/>
  <c r="BR582" s="1"/>
  <c r="L347"/>
  <c r="A300" i="75" s="1"/>
  <c r="BO581" i="64"/>
  <c r="BO582" s="1"/>
  <c r="L283"/>
  <c r="A244" i="75" s="1"/>
  <c r="H288" i="64"/>
  <c r="G249" i="75" s="1"/>
  <c r="BO612" i="64"/>
  <c r="BO613" s="1"/>
  <c r="BO614" s="1"/>
  <c r="BO615" s="1"/>
  <c r="BO616" s="1"/>
  <c r="BO617" s="1"/>
  <c r="BO618" s="1"/>
  <c r="BO619" s="1"/>
  <c r="BO620" s="1"/>
  <c r="BO621" s="1"/>
  <c r="BO622" s="1"/>
  <c r="BO623" s="1"/>
  <c r="BO624" s="1"/>
  <c r="BO625" s="1"/>
  <c r="BO626" s="1"/>
  <c r="L471"/>
  <c r="A409" i="75" s="1"/>
  <c r="I203" i="21"/>
  <c r="I106"/>
  <c r="I74"/>
  <c r="I59"/>
  <c r="J488"/>
  <c r="H484" i="73" s="1"/>
  <c r="J107" i="21"/>
  <c r="H103" i="73" s="1"/>
  <c r="J298" i="21"/>
  <c r="H294" i="73" s="1"/>
  <c r="J195" i="21"/>
  <c r="H191" i="73" s="1"/>
  <c r="J75" i="21"/>
  <c r="H71" i="73" s="1"/>
  <c r="J247" i="21"/>
  <c r="H243" i="73" s="1"/>
  <c r="J58" i="21"/>
  <c r="H54" i="73" s="1"/>
  <c r="J481" i="21"/>
  <c r="H477" i="73" s="1"/>
  <c r="I98" i="21"/>
  <c r="J297"/>
  <c r="H293" i="73" s="1"/>
  <c r="I104" i="21"/>
  <c r="I55"/>
  <c r="J302"/>
  <c r="H298" i="73" s="1"/>
  <c r="J422" i="21"/>
  <c r="H418" i="73" s="1"/>
  <c r="J80" i="21"/>
  <c r="H76" i="73" s="1"/>
  <c r="J81" i="21"/>
  <c r="H77" i="73" s="1"/>
  <c r="I31" i="21"/>
  <c r="I23"/>
  <c r="J31"/>
  <c r="H27" i="73" s="1"/>
  <c r="I105" i="21"/>
  <c r="I58"/>
  <c r="I35"/>
  <c r="J487"/>
  <c r="H483" i="73" s="1"/>
  <c r="J203" i="21"/>
  <c r="H199" i="73" s="1"/>
  <c r="J66" i="21"/>
  <c r="H62" i="73" s="1"/>
  <c r="J35" i="21"/>
  <c r="H31" i="73" s="1"/>
  <c r="J210" i="21"/>
  <c r="H206" i="73" s="1"/>
  <c r="J59" i="21"/>
  <c r="H55" i="73" s="1"/>
  <c r="J106" i="21"/>
  <c r="H102" i="73" s="1"/>
  <c r="J74" i="21"/>
  <c r="H70" i="73" s="1"/>
  <c r="J105" i="21"/>
  <c r="H101" i="73" s="1"/>
  <c r="I70" i="21"/>
  <c r="J254"/>
  <c r="H250" i="73" s="1"/>
  <c r="J190" i="21"/>
  <c r="H186" i="73" s="1"/>
  <c r="I62" i="21"/>
  <c r="J22"/>
  <c r="H18" i="73" s="1"/>
  <c r="J241" i="21"/>
  <c r="H237" i="73" s="1"/>
  <c r="J478" i="21"/>
  <c r="H474" i="73" s="1"/>
  <c r="J57" i="21"/>
  <c r="H53" i="73" s="1"/>
  <c r="I57" i="21"/>
  <c r="J71"/>
  <c r="H67" i="73" s="1"/>
  <c r="J296" i="21"/>
  <c r="H292" i="73" s="1"/>
  <c r="J23" i="21"/>
  <c r="H19" i="73" s="1"/>
  <c r="J98" i="21"/>
  <c r="H94" i="73" s="1"/>
  <c r="I56" i="21"/>
  <c r="I63"/>
  <c r="J192"/>
  <c r="H188" i="73" s="1"/>
  <c r="J202" i="21"/>
  <c r="H198" i="73" s="1"/>
  <c r="I54" i="21"/>
  <c r="J73"/>
  <c r="H69" i="73" s="1"/>
  <c r="I99" i="21"/>
  <c r="I66"/>
  <c r="I27"/>
  <c r="J65"/>
  <c r="H61" i="73" s="1"/>
  <c r="J99" i="21"/>
  <c r="H95" i="73" s="1"/>
  <c r="J480" i="21"/>
  <c r="H476" i="73" s="1"/>
  <c r="J104" i="21"/>
  <c r="H100" i="73" s="1"/>
  <c r="J200" i="21"/>
  <c r="H196" i="73" s="1"/>
  <c r="J255" i="21"/>
  <c r="H251" i="73" s="1"/>
  <c r="I22" i="21"/>
  <c r="I34"/>
  <c r="J70"/>
  <c r="H66" i="73" s="1"/>
  <c r="J55" i="21"/>
  <c r="H51" i="73" s="1"/>
  <c r="J198" i="21"/>
  <c r="H194" i="73" s="1"/>
  <c r="J62" i="21"/>
  <c r="H58" i="73" s="1"/>
  <c r="J246" i="21"/>
  <c r="H242" i="73" s="1"/>
  <c r="J207" i="21"/>
  <c r="H203" i="73" s="1"/>
  <c r="J238" i="21"/>
  <c r="H234" i="73" s="1"/>
  <c r="J94" i="21"/>
  <c r="H90" i="73" s="1"/>
  <c r="I80" i="21"/>
  <c r="I107"/>
  <c r="I75"/>
  <c r="I65"/>
  <c r="J27"/>
  <c r="H23" i="73" s="1"/>
  <c r="J102" i="21"/>
  <c r="H98" i="73" s="1"/>
  <c r="I81" i="21"/>
  <c r="J263"/>
  <c r="H259" i="73" s="1"/>
  <c r="I71" i="21"/>
  <c r="J193"/>
  <c r="H189" i="73" s="1"/>
  <c r="J486" i="21"/>
  <c r="H482" i="73" s="1"/>
  <c r="J34" i="21"/>
  <c r="H30" i="73" s="1"/>
  <c r="I102" i="21"/>
  <c r="J206"/>
  <c r="H202" i="73" s="1"/>
  <c r="J424" i="21"/>
  <c r="H420" i="73" s="1"/>
  <c r="I94" i="21"/>
  <c r="J446"/>
  <c r="H442" i="73" s="1"/>
  <c r="J26" i="21"/>
  <c r="H22" i="73" s="1"/>
  <c r="I79" i="21"/>
  <c r="I26"/>
  <c r="J201"/>
  <c r="H197" i="73" s="1"/>
  <c r="J239" i="21"/>
  <c r="H235" i="73" s="1"/>
  <c r="J303" i="21"/>
  <c r="H299" i="73" s="1"/>
  <c r="J72" i="21"/>
  <c r="H68" i="73" s="1"/>
  <c r="I72" i="21"/>
  <c r="J63"/>
  <c r="H59" i="73" s="1"/>
  <c r="I96" i="21"/>
  <c r="I95"/>
  <c r="J96"/>
  <c r="H92" i="73" s="1"/>
  <c r="J54" i="21"/>
  <c r="H50" i="73" s="1"/>
  <c r="J56" i="21"/>
  <c r="H52" i="73" s="1"/>
  <c r="I33" i="21"/>
  <c r="J438"/>
  <c r="H434" i="73" s="1"/>
  <c r="J30" i="21"/>
  <c r="H26" i="73" s="1"/>
  <c r="I64" i="21"/>
  <c r="J191"/>
  <c r="H187" i="73" s="1"/>
  <c r="J209" i="21"/>
  <c r="H205" i="73" s="1"/>
  <c r="J256" i="21"/>
  <c r="H252" i="73" s="1"/>
  <c r="J479" i="21"/>
  <c r="H475" i="73" s="1"/>
  <c r="I97" i="21"/>
  <c r="I24"/>
  <c r="I73"/>
  <c r="I25"/>
  <c r="J262"/>
  <c r="H258" i="73" s="1"/>
  <c r="J78" i="21"/>
  <c r="H74" i="73" s="1"/>
  <c r="I32" i="21"/>
  <c r="J32"/>
  <c r="H28" i="73" s="1"/>
  <c r="J240" i="21"/>
  <c r="H236" i="73" s="1"/>
  <c r="J103" i="21"/>
  <c r="H99" i="73" s="1"/>
  <c r="J423" i="21"/>
  <c r="H419" i="73" s="1"/>
  <c r="I30" i="21"/>
  <c r="I103"/>
  <c r="J79"/>
  <c r="H75" i="73" s="1"/>
  <c r="J33" i="21"/>
  <c r="H29" i="73" s="1"/>
  <c r="J199" i="21"/>
  <c r="H195" i="73" s="1"/>
  <c r="J294" i="21"/>
  <c r="H290" i="73" s="1"/>
  <c r="J97" i="21"/>
  <c r="H93" i="73" s="1"/>
  <c r="J295" i="21"/>
  <c r="H291" i="73" s="1"/>
  <c r="J257" i="21"/>
  <c r="H253" i="73" s="1"/>
  <c r="J25" i="21"/>
  <c r="H21" i="73" s="1"/>
  <c r="J194" i="21"/>
  <c r="H190" i="73" s="1"/>
  <c r="J258" i="21"/>
  <c r="H254" i="73" s="1"/>
  <c r="J95" i="21"/>
  <c r="H91" i="73" s="1"/>
  <c r="J64" i="21"/>
  <c r="H60" i="73" s="1"/>
  <c r="I78" i="21"/>
  <c r="J24"/>
  <c r="H20" i="73" s="1"/>
  <c r="J208" i="21"/>
  <c r="H204" i="73" s="1"/>
  <c r="O49" i="21"/>
  <c r="AD49" s="1"/>
  <c r="L459" i="64"/>
  <c r="A398" i="75" s="1"/>
  <c r="BS609" i="64"/>
  <c r="BS610" s="1"/>
  <c r="BS611" s="1"/>
  <c r="BS612" s="1"/>
  <c r="BS613" s="1"/>
  <c r="BS614" s="1"/>
  <c r="BS615" s="1"/>
  <c r="BS616" s="1"/>
  <c r="BS617" s="1"/>
  <c r="BS618" s="1"/>
  <c r="BS619" s="1"/>
  <c r="BS620" s="1"/>
  <c r="BS621" s="1"/>
  <c r="BS622" s="1"/>
  <c r="BS623" s="1"/>
  <c r="BS624" s="1"/>
  <c r="BS625" s="1"/>
  <c r="BS626" s="1"/>
  <c r="BG581"/>
  <c r="BG582" s="1"/>
  <c r="L211"/>
  <c r="A181" i="75" s="1"/>
  <c r="BF609" i="21"/>
  <c r="BF610" s="1"/>
  <c r="L379"/>
  <c r="A375" i="73" s="1"/>
  <c r="BM609" i="21"/>
  <c r="BM610" s="1"/>
  <c r="L443"/>
  <c r="A439" i="73" s="1"/>
  <c r="L91" i="64"/>
  <c r="A76" i="75" s="1"/>
  <c r="BS553" i="64"/>
  <c r="BS554" s="1"/>
  <c r="BS555" s="1"/>
  <c r="BS556" s="1"/>
  <c r="BS557" s="1"/>
  <c r="BS558" s="1"/>
  <c r="BS559" s="1"/>
  <c r="BS560" s="1"/>
  <c r="BS561" s="1"/>
  <c r="BS562" s="1"/>
  <c r="BS563" s="1"/>
  <c r="BS564" s="1"/>
  <c r="BL581" i="21"/>
  <c r="BL582" s="1"/>
  <c r="L259"/>
  <c r="A255" i="73" s="1"/>
  <c r="BH553" i="21"/>
  <c r="BH554" s="1"/>
  <c r="L43"/>
  <c r="A39" i="73" s="1"/>
  <c r="BK581" i="64"/>
  <c r="BK582" s="1"/>
  <c r="L259"/>
  <c r="A223" i="75" s="1"/>
  <c r="BH581" i="64"/>
  <c r="BH582" s="1"/>
  <c r="L227"/>
  <c r="A195" i="75" s="1"/>
  <c r="BI581" i="64"/>
  <c r="BI582" s="1"/>
  <c r="L243"/>
  <c r="A209" i="75" s="1"/>
  <c r="BE581" i="21"/>
  <c r="BE582" s="1"/>
  <c r="L179"/>
  <c r="A175" i="73" s="1"/>
  <c r="BI553" i="21"/>
  <c r="L59"/>
  <c r="A55" i="73" s="1"/>
  <c r="BF609" i="64"/>
  <c r="BF610" s="1"/>
  <c r="L379"/>
  <c r="A328" i="75" s="1"/>
  <c r="BH581" i="21"/>
  <c r="BH582" s="1"/>
  <c r="L227"/>
  <c r="A223" i="73" s="1"/>
  <c r="BI553" i="64"/>
  <c r="BI554" s="1"/>
  <c r="L59"/>
  <c r="A48" i="75" s="1"/>
  <c r="BE609" i="21"/>
  <c r="BE610" s="1"/>
  <c r="L363"/>
  <c r="A359" i="73" s="1"/>
  <c r="BH609" i="21"/>
  <c r="BH610" s="1"/>
  <c r="L411"/>
  <c r="A407" i="73" s="1"/>
  <c r="BF581" i="64"/>
  <c r="BF582" s="1"/>
  <c r="L195"/>
  <c r="A167" i="75" s="1"/>
  <c r="BE581" i="64"/>
  <c r="BE582" s="1"/>
  <c r="L179"/>
  <c r="A153" i="75" s="1"/>
  <c r="L411" i="64"/>
  <c r="A356" i="75" s="1"/>
  <c r="BH609" i="64"/>
  <c r="BH610" s="1"/>
  <c r="BJ581" i="21"/>
  <c r="BJ582" s="1"/>
  <c r="L243"/>
  <c r="A239" i="73" s="1"/>
  <c r="L443" i="64"/>
  <c r="A384" i="75" s="1"/>
  <c r="BL609" i="64"/>
  <c r="BL610" s="1"/>
  <c r="BF581" i="21"/>
  <c r="BF582" s="1"/>
  <c r="L195"/>
  <c r="A191" i="73" s="1"/>
  <c r="BE609" i="64"/>
  <c r="BE610" s="1"/>
  <c r="L363"/>
  <c r="A314" i="75" s="1"/>
  <c r="L27" i="21"/>
  <c r="A23" i="73" s="1"/>
  <c r="L35" i="21"/>
  <c r="A31" i="73" s="1"/>
  <c r="BF553" i="21"/>
  <c r="BF554" s="1"/>
  <c r="BF555" s="1"/>
  <c r="BF556" s="1"/>
  <c r="BF557" s="1"/>
  <c r="BF558" s="1"/>
  <c r="BF559" s="1"/>
  <c r="BF560" s="1"/>
  <c r="BF561" s="1"/>
  <c r="BF562" s="1"/>
  <c r="BF563" s="1"/>
  <c r="L91"/>
  <c r="A87" i="73" s="1"/>
  <c r="BS553" i="21"/>
  <c r="BS554" s="1"/>
  <c r="BS555" s="1"/>
  <c r="BS556" s="1"/>
  <c r="BS557" s="1"/>
  <c r="BS558" s="1"/>
  <c r="BS559" s="1"/>
  <c r="BS560" s="1"/>
  <c r="BS561" s="1"/>
  <c r="BS562" s="1"/>
  <c r="BS563" s="1"/>
  <c r="BG609"/>
  <c r="BG610" s="1"/>
  <c r="L395"/>
  <c r="A391" i="73" s="1"/>
  <c r="L275" i="21"/>
  <c r="A271" i="73" s="1"/>
  <c r="BS581" i="21"/>
  <c r="BS582" s="1"/>
  <c r="BS583" s="1"/>
  <c r="BS584" s="1"/>
  <c r="BS585" s="1"/>
  <c r="BS586" s="1"/>
  <c r="BS587" s="1"/>
  <c r="BS588" s="1"/>
  <c r="BS589" s="1"/>
  <c r="BS590" s="1"/>
  <c r="BS591" s="1"/>
  <c r="BS592" s="1"/>
  <c r="BS593" s="1"/>
  <c r="BS594" s="1"/>
  <c r="L459"/>
  <c r="A455" i="73" s="1"/>
  <c r="BS609" i="21"/>
  <c r="BS610" s="1"/>
  <c r="BS611" s="1"/>
  <c r="BS612" s="1"/>
  <c r="BS613" s="1"/>
  <c r="BS614" s="1"/>
  <c r="BS615" s="1"/>
  <c r="BS616" s="1"/>
  <c r="BS617" s="1"/>
  <c r="BS618" s="1"/>
  <c r="BS619" s="1"/>
  <c r="BS620" s="1"/>
  <c r="BS621" s="1"/>
  <c r="BS622" s="1"/>
  <c r="L75"/>
  <c r="A71" i="73" s="1"/>
  <c r="BK553" i="21"/>
  <c r="BK554" s="1"/>
  <c r="BH553" i="64"/>
  <c r="BH554" s="1"/>
  <c r="L43"/>
  <c r="A34" i="75" s="1"/>
  <c r="BJ553" i="64"/>
  <c r="BJ554" s="1"/>
  <c r="L75"/>
  <c r="A62" i="75" s="1"/>
  <c r="BG581" i="21"/>
  <c r="BG582" s="1"/>
  <c r="L211"/>
  <c r="A207" i="73" s="1"/>
  <c r="BN553" i="64"/>
  <c r="BN554" s="1"/>
  <c r="L115"/>
  <c r="A97" i="75" s="1"/>
  <c r="L275" i="64"/>
  <c r="A237" i="75" s="1"/>
  <c r="BS581" i="64"/>
  <c r="BS582" s="1"/>
  <c r="BS583" s="1"/>
  <c r="BS584" s="1"/>
  <c r="BS585" s="1"/>
  <c r="BS586" s="1"/>
  <c r="BS587" s="1"/>
  <c r="BS588" s="1"/>
  <c r="BS589" s="1"/>
  <c r="BS590" s="1"/>
  <c r="BS591" s="1"/>
  <c r="BS592" s="1"/>
  <c r="BS593" s="1"/>
  <c r="BS594" s="1"/>
  <c r="BS595" s="1"/>
  <c r="L427"/>
  <c r="A370" i="75" s="1"/>
  <c r="BI609" i="64"/>
  <c r="BI610" s="1"/>
  <c r="BJ609" i="21"/>
  <c r="BJ610" s="1"/>
  <c r="L427"/>
  <c r="A423" i="73" s="1"/>
  <c r="BG609" i="64"/>
  <c r="BG610" s="1"/>
  <c r="L395"/>
  <c r="A342" i="75" s="1"/>
  <c r="AD33" i="21"/>
  <c r="AC596" i="64"/>
  <c r="AF596" s="1"/>
  <c r="AI596" s="1"/>
  <c r="AL596" s="1"/>
  <c r="AC50" i="21"/>
  <c r="N51" i="64"/>
  <c r="N59" s="1"/>
  <c r="X603" i="78"/>
  <c r="AA603" s="1"/>
  <c r="AD603" s="1"/>
  <c r="AG603" s="1"/>
  <c r="AE32" i="21"/>
  <c r="P32" s="1"/>
  <c r="T32" s="1"/>
  <c r="AC33"/>
  <c r="N41"/>
  <c r="AC597" i="64"/>
  <c r="AF597" s="1"/>
  <c r="AI597" s="1"/>
  <c r="AL597" s="1"/>
  <c r="AD48" i="21"/>
  <c r="U635" i="78"/>
  <c r="X635" s="1"/>
  <c r="AA635" s="1"/>
  <c r="AD635" s="1"/>
  <c r="AG635" s="1"/>
  <c r="X621"/>
  <c r="AA621" s="1"/>
  <c r="AD621" s="1"/>
  <c r="AG621" s="1"/>
  <c r="AJ621" s="1"/>
  <c r="AM621" s="1"/>
  <c r="AD39" i="21"/>
  <c r="AE39" s="1"/>
  <c r="P39" s="1"/>
  <c r="S39" s="1"/>
  <c r="O47"/>
  <c r="X617" i="78"/>
  <c r="AA617" s="1"/>
  <c r="AD617" s="1"/>
  <c r="AG617" s="1"/>
  <c r="AJ617" s="1"/>
  <c r="AM617" s="1"/>
  <c r="U631"/>
  <c r="X631" s="1"/>
  <c r="AA631" s="1"/>
  <c r="AD631" s="1"/>
  <c r="AG631" s="1"/>
  <c r="O55" i="64"/>
  <c r="AD47"/>
  <c r="AE47" s="1"/>
  <c r="P47" s="1"/>
  <c r="S47" s="1"/>
  <c r="AD35"/>
  <c r="AE35" s="1"/>
  <c r="P35" s="1"/>
  <c r="W35" s="1"/>
  <c r="O43"/>
  <c r="AD35" i="21"/>
  <c r="AE35" s="1"/>
  <c r="P35" s="1"/>
  <c r="W35" s="1"/>
  <c r="O43"/>
  <c r="X616" i="78"/>
  <c r="AA616" s="1"/>
  <c r="AD616" s="1"/>
  <c r="AG616" s="1"/>
  <c r="AJ616" s="1"/>
  <c r="AM616" s="1"/>
  <c r="U630"/>
  <c r="X630" s="1"/>
  <c r="AA630" s="1"/>
  <c r="AD630" s="1"/>
  <c r="AG630" s="1"/>
  <c r="AE38" i="21"/>
  <c r="P38" s="1"/>
  <c r="R38" s="1"/>
  <c r="N48"/>
  <c r="AC40"/>
  <c r="AE40" s="1"/>
  <c r="P40" s="1"/>
  <c r="T40" s="1"/>
  <c r="U629" i="78"/>
  <c r="X629" s="1"/>
  <c r="AA629" s="1"/>
  <c r="AD629" s="1"/>
  <c r="AG629" s="1"/>
  <c r="X615"/>
  <c r="AA615" s="1"/>
  <c r="AD615" s="1"/>
  <c r="AG615" s="1"/>
  <c r="AJ615" s="1"/>
  <c r="AM615" s="1"/>
  <c r="U626"/>
  <c r="X626" s="1"/>
  <c r="AA626" s="1"/>
  <c r="AD626" s="1"/>
  <c r="AG626" s="1"/>
  <c r="X612"/>
  <c r="AA612" s="1"/>
  <c r="AD612" s="1"/>
  <c r="AG612" s="1"/>
  <c r="AJ612" s="1"/>
  <c r="AM612" s="1"/>
  <c r="X613"/>
  <c r="AA613" s="1"/>
  <c r="AD613" s="1"/>
  <c r="AG613" s="1"/>
  <c r="AJ613" s="1"/>
  <c r="AM613" s="1"/>
  <c r="U627"/>
  <c r="X627" s="1"/>
  <c r="AA627" s="1"/>
  <c r="AD627" s="1"/>
  <c r="AG627" s="1"/>
  <c r="AC49" i="64"/>
  <c r="N57"/>
  <c r="AC47" i="21"/>
  <c r="N55"/>
  <c r="AC606" i="64"/>
  <c r="AF606" s="1"/>
  <c r="AI606" s="1"/>
  <c r="AL606" s="1"/>
  <c r="AO606" s="1"/>
  <c r="AR606" s="1"/>
  <c r="Z620"/>
  <c r="AC620" s="1"/>
  <c r="AF620" s="1"/>
  <c r="AI620" s="1"/>
  <c r="AL620" s="1"/>
  <c r="X622" i="78"/>
  <c r="AA622" s="1"/>
  <c r="AD622" s="1"/>
  <c r="AG622" s="1"/>
  <c r="AJ622" s="1"/>
  <c r="AM622" s="1"/>
  <c r="U636"/>
  <c r="X636" s="1"/>
  <c r="AA636" s="1"/>
  <c r="AD636" s="1"/>
  <c r="AG636" s="1"/>
  <c r="AC56" i="64"/>
  <c r="N64"/>
  <c r="AC602"/>
  <c r="AF602" s="1"/>
  <c r="AI602" s="1"/>
  <c r="AL602" s="1"/>
  <c r="AO602" s="1"/>
  <c r="AR602" s="1"/>
  <c r="Z616"/>
  <c r="AC616" s="1"/>
  <c r="AF616" s="1"/>
  <c r="AI616" s="1"/>
  <c r="AL616" s="1"/>
  <c r="AD42" i="21"/>
  <c r="AE42" s="1"/>
  <c r="P42" s="1"/>
  <c r="V42" s="1"/>
  <c r="O50"/>
  <c r="U633" i="78"/>
  <c r="X633" s="1"/>
  <c r="AA633" s="1"/>
  <c r="AD633" s="1"/>
  <c r="AG633" s="1"/>
  <c r="X619"/>
  <c r="AA619" s="1"/>
  <c r="AD619" s="1"/>
  <c r="AG619" s="1"/>
  <c r="AJ619" s="1"/>
  <c r="AM619" s="1"/>
  <c r="X611"/>
  <c r="AA611" s="1"/>
  <c r="AD611" s="1"/>
  <c r="AG611" s="1"/>
  <c r="AJ611" s="1"/>
  <c r="AM611" s="1"/>
  <c r="U625"/>
  <c r="X625" s="1"/>
  <c r="AA625" s="1"/>
  <c r="AD625" s="1"/>
  <c r="AG625" s="1"/>
  <c r="AC608" i="64"/>
  <c r="AF608" s="1"/>
  <c r="AI608" s="1"/>
  <c r="AL608" s="1"/>
  <c r="AO608" s="1"/>
  <c r="AR608" s="1"/>
  <c r="Z622"/>
  <c r="AC622" s="1"/>
  <c r="AF622" s="1"/>
  <c r="AI622" s="1"/>
  <c r="AL622" s="1"/>
  <c r="Z614"/>
  <c r="AC600"/>
  <c r="AC610"/>
  <c r="AF610" s="1"/>
  <c r="AI610" s="1"/>
  <c r="AL610" s="1"/>
  <c r="AO610" s="1"/>
  <c r="AR610" s="1"/>
  <c r="Z624"/>
  <c r="AC624" s="1"/>
  <c r="AF624" s="1"/>
  <c r="AI624" s="1"/>
  <c r="AL624" s="1"/>
  <c r="Z623"/>
  <c r="AC623" s="1"/>
  <c r="AF623" s="1"/>
  <c r="AI623" s="1"/>
  <c r="AL623" s="1"/>
  <c r="AC609"/>
  <c r="AF609" s="1"/>
  <c r="AI609" s="1"/>
  <c r="AL609" s="1"/>
  <c r="AO609" s="1"/>
  <c r="AR609" s="1"/>
  <c r="Z618"/>
  <c r="AC618" s="1"/>
  <c r="AF618" s="1"/>
  <c r="AI618" s="1"/>
  <c r="AL618" s="1"/>
  <c r="AC604"/>
  <c r="AF604" s="1"/>
  <c r="AI604" s="1"/>
  <c r="AL604" s="1"/>
  <c r="AO604" s="1"/>
  <c r="AR604" s="1"/>
  <c r="Z625"/>
  <c r="AC625" s="1"/>
  <c r="AF625" s="1"/>
  <c r="AI625" s="1"/>
  <c r="AL625" s="1"/>
  <c r="AC611"/>
  <c r="AF611" s="1"/>
  <c r="AI611" s="1"/>
  <c r="AL611" s="1"/>
  <c r="AO611" s="1"/>
  <c r="AR611" s="1"/>
  <c r="N66"/>
  <c r="AC58"/>
  <c r="AC58" i="21"/>
  <c r="N66"/>
  <c r="U632" i="78"/>
  <c r="X632" s="1"/>
  <c r="AA632" s="1"/>
  <c r="AD632" s="1"/>
  <c r="AG632" s="1"/>
  <c r="X618"/>
  <c r="AA618" s="1"/>
  <c r="AD618" s="1"/>
  <c r="AG618" s="1"/>
  <c r="AJ618" s="1"/>
  <c r="AM618" s="1"/>
  <c r="AC43" i="21"/>
  <c r="N51"/>
  <c r="AC46"/>
  <c r="N54"/>
  <c r="AC603" i="64"/>
  <c r="AF603" s="1"/>
  <c r="AI603" s="1"/>
  <c r="AL603" s="1"/>
  <c r="AO603" s="1"/>
  <c r="AR603" s="1"/>
  <c r="Z617"/>
  <c r="AC617" s="1"/>
  <c r="AF617" s="1"/>
  <c r="AI617" s="1"/>
  <c r="AL617" s="1"/>
  <c r="AD41"/>
  <c r="AE41" s="1"/>
  <c r="P41" s="1"/>
  <c r="U41" s="1"/>
  <c r="O49"/>
  <c r="AD40"/>
  <c r="AE40" s="1"/>
  <c r="P40" s="1"/>
  <c r="T40" s="1"/>
  <c r="O48"/>
  <c r="AD38"/>
  <c r="AE38" s="1"/>
  <c r="P38" s="1"/>
  <c r="R38" s="1"/>
  <c r="O46"/>
  <c r="AC54"/>
  <c r="N62"/>
  <c r="AC55"/>
  <c r="N63"/>
  <c r="AD42"/>
  <c r="AE42" s="1"/>
  <c r="P42" s="1"/>
  <c r="V42" s="1"/>
  <c r="O50"/>
  <c r="AD46" i="21"/>
  <c r="O54"/>
  <c r="AD56"/>
  <c r="O64"/>
  <c r="AF600" i="64" l="1"/>
  <c r="H528"/>
  <c r="G459" i="75" s="1"/>
  <c r="H535" i="64"/>
  <c r="G465" i="75" s="1"/>
  <c r="H527" i="64"/>
  <c r="G458" i="75" s="1"/>
  <c r="H534" i="64"/>
  <c r="G464" i="75" s="1"/>
  <c r="H526" i="64"/>
  <c r="G457" i="75" s="1"/>
  <c r="H257" i="21"/>
  <c r="G253" i="73" s="1"/>
  <c r="H255" i="21"/>
  <c r="G251" i="73" s="1"/>
  <c r="H258" i="21"/>
  <c r="G254" i="73" s="1"/>
  <c r="H256" i="21"/>
  <c r="G252" i="73" s="1"/>
  <c r="AR572" i="21"/>
  <c r="H254"/>
  <c r="G250" i="73" s="1"/>
  <c r="H262" i="21"/>
  <c r="G258" i="73" s="1"/>
  <c r="H263" i="21"/>
  <c r="G259" i="73" s="1"/>
  <c r="BN555" i="21"/>
  <c r="L118"/>
  <c r="A114" i="73" s="1"/>
  <c r="BQ555" i="21"/>
  <c r="L150"/>
  <c r="A146" i="73" s="1"/>
  <c r="BO612" i="21"/>
  <c r="BO613" s="1"/>
  <c r="BO614" s="1"/>
  <c r="BO615" s="1"/>
  <c r="BO616" s="1"/>
  <c r="BO617" s="1"/>
  <c r="BO618" s="1"/>
  <c r="BO619" s="1"/>
  <c r="BO620" s="1"/>
  <c r="BO621" s="1"/>
  <c r="BO622" s="1"/>
  <c r="L471"/>
  <c r="A467" i="73" s="1"/>
  <c r="BP612" i="21"/>
  <c r="BP613" s="1"/>
  <c r="BP614" s="1"/>
  <c r="BP615" s="1"/>
  <c r="BP616" s="1"/>
  <c r="BP617" s="1"/>
  <c r="BP618" s="1"/>
  <c r="BP619" s="1"/>
  <c r="BP620" s="1"/>
  <c r="BP621" s="1"/>
  <c r="BP622" s="1"/>
  <c r="L503"/>
  <c r="A499" i="73" s="1"/>
  <c r="BR613" i="21"/>
  <c r="BR614" s="1"/>
  <c r="BR615" s="1"/>
  <c r="BR616" s="1"/>
  <c r="BR617" s="1"/>
  <c r="BR618" s="1"/>
  <c r="BR619" s="1"/>
  <c r="BR620" s="1"/>
  <c r="BR621" s="1"/>
  <c r="BR622" s="1"/>
  <c r="L536"/>
  <c r="A532" i="73" s="1"/>
  <c r="BN583" i="64"/>
  <c r="L302"/>
  <c r="A261" i="75" s="1"/>
  <c r="H162" i="21"/>
  <c r="G158" i="73" s="1"/>
  <c r="H158" i="21"/>
  <c r="G154" i="73" s="1"/>
  <c r="H169" i="21"/>
  <c r="G165" i="73" s="1"/>
  <c r="H159" i="21"/>
  <c r="G155" i="73" s="1"/>
  <c r="H167" i="21"/>
  <c r="G163" i="73" s="1"/>
  <c r="H168" i="21"/>
  <c r="G164" i="73" s="1"/>
  <c r="H160" i="21"/>
  <c r="G156" i="73" s="1"/>
  <c r="H161" i="21"/>
  <c r="G157" i="73" s="1"/>
  <c r="H166" i="21"/>
  <c r="G162" i="73" s="1"/>
  <c r="BP556" i="21"/>
  <c r="L135"/>
  <c r="A131" i="73" s="1"/>
  <c r="BR556" i="21"/>
  <c r="L167"/>
  <c r="A163" i="73" s="1"/>
  <c r="BO583" i="21"/>
  <c r="L286"/>
  <c r="A282" i="73" s="1"/>
  <c r="BP583" i="21"/>
  <c r="L318"/>
  <c r="A314" i="73" s="1"/>
  <c r="BE556" i="64"/>
  <c r="L15"/>
  <c r="A10" i="75" s="1"/>
  <c r="BO555" i="64"/>
  <c r="L102"/>
  <c r="A86" i="75" s="1"/>
  <c r="BR556" i="64"/>
  <c r="L167"/>
  <c r="A143" i="75" s="1"/>
  <c r="BP583" i="64"/>
  <c r="L318"/>
  <c r="A275" i="75" s="1"/>
  <c r="BQ585" i="21"/>
  <c r="L336"/>
  <c r="A332" i="73" s="1"/>
  <c r="H438" i="21"/>
  <c r="G434" i="73" s="1"/>
  <c r="AR600" i="21"/>
  <c r="H446"/>
  <c r="G442" i="73" s="1"/>
  <c r="AI586" i="64"/>
  <c r="H304"/>
  <c r="G263" i="75" s="1"/>
  <c r="H298" i="64"/>
  <c r="H299"/>
  <c r="G258" i="75" s="1"/>
  <c r="H305" i="64"/>
  <c r="G264" i="75" s="1"/>
  <c r="H302" i="64"/>
  <c r="G261" i="75" s="1"/>
  <c r="H294" i="64"/>
  <c r="G254" i="75" s="1"/>
  <c r="H303" i="64"/>
  <c r="G262" i="75" s="1"/>
  <c r="H296" i="64"/>
  <c r="G256" i="75" s="1"/>
  <c r="H295" i="64"/>
  <c r="G255" i="75" s="1"/>
  <c r="H297" i="64"/>
  <c r="G257" i="75" s="1"/>
  <c r="H161" i="64"/>
  <c r="G138" i="75" s="1"/>
  <c r="H162" i="64"/>
  <c r="H159"/>
  <c r="G136" i="75" s="1"/>
  <c r="H160" i="64"/>
  <c r="G137" i="75" s="1"/>
  <c r="H168" i="64"/>
  <c r="G144" i="75" s="1"/>
  <c r="H166" i="64"/>
  <c r="G142" i="75" s="1"/>
  <c r="H158" i="64"/>
  <c r="G135" i="75" s="1"/>
  <c r="H167" i="64"/>
  <c r="G143" i="75" s="1"/>
  <c r="H311" i="64"/>
  <c r="G269" i="75" s="1"/>
  <c r="H320" i="64"/>
  <c r="G277" i="75" s="1"/>
  <c r="AC614" i="64"/>
  <c r="H431"/>
  <c r="G374" i="75" s="1"/>
  <c r="H424" i="64"/>
  <c r="G368" i="75" s="1"/>
  <c r="H433" i="64"/>
  <c r="G376" i="75" s="1"/>
  <c r="H425" i="64"/>
  <c r="G369" i="75" s="1"/>
  <c r="H422" i="64"/>
  <c r="G366" i="75" s="1"/>
  <c r="H423" i="64"/>
  <c r="G367" i="75" s="1"/>
  <c r="H430" i="64"/>
  <c r="G373" i="75" s="1"/>
  <c r="H432" i="64"/>
  <c r="G375" i="75" s="1"/>
  <c r="BO583" i="64"/>
  <c r="L286"/>
  <c r="A247" i="75" s="1"/>
  <c r="BP556" i="64"/>
  <c r="L135"/>
  <c r="A115" i="75" s="1"/>
  <c r="BQ584" i="64"/>
  <c r="L335"/>
  <c r="A290" i="75" s="1"/>
  <c r="BI555" i="64"/>
  <c r="L62"/>
  <c r="A51" i="75" s="1"/>
  <c r="BR583" i="64"/>
  <c r="L350"/>
  <c r="A303" i="75" s="1"/>
  <c r="H336" i="64"/>
  <c r="G291" i="75" s="1"/>
  <c r="BN555" i="64"/>
  <c r="L118"/>
  <c r="A100" i="75" s="1"/>
  <c r="AO572" i="64"/>
  <c r="H242"/>
  <c r="H241"/>
  <c r="G208" i="75" s="1"/>
  <c r="H248" i="64"/>
  <c r="G214" i="75" s="1"/>
  <c r="H240" i="64"/>
  <c r="G207" i="75" s="1"/>
  <c r="H246" i="64"/>
  <c r="G212" i="75" s="1"/>
  <c r="H247" i="64"/>
  <c r="G213" i="75" s="1"/>
  <c r="H239" i="64"/>
  <c r="G206" i="75" s="1"/>
  <c r="H238" i="64"/>
  <c r="G205" i="75" s="1"/>
  <c r="H329" i="64"/>
  <c r="G285" i="75" s="1"/>
  <c r="O57" i="21"/>
  <c r="O65" s="1"/>
  <c r="AC51" i="64"/>
  <c r="BH611"/>
  <c r="L414"/>
  <c r="A359" i="75" s="1"/>
  <c r="BE611" i="64"/>
  <c r="L366"/>
  <c r="A317" i="75" s="1"/>
  <c r="L198" i="64"/>
  <c r="A170" i="75" s="1"/>
  <c r="BF583" i="64"/>
  <c r="L366" i="21"/>
  <c r="A362" i="73" s="1"/>
  <c r="BE611" i="21"/>
  <c r="L230"/>
  <c r="A226" i="73" s="1"/>
  <c r="BH583" i="21"/>
  <c r="BI554"/>
  <c r="L62"/>
  <c r="A58" i="73" s="1"/>
  <c r="L246" i="64"/>
  <c r="A212" i="75" s="1"/>
  <c r="BI583" i="64"/>
  <c r="L262"/>
  <c r="A226" i="75" s="1"/>
  <c r="BK583" i="64"/>
  <c r="L262" i="21"/>
  <c r="A258" i="73" s="1"/>
  <c r="BL583" i="21"/>
  <c r="L446"/>
  <c r="A442" i="73" s="1"/>
  <c r="BM611" i="21"/>
  <c r="L214" i="64"/>
  <c r="A184" i="75" s="1"/>
  <c r="BG583" i="64"/>
  <c r="BJ555"/>
  <c r="L78"/>
  <c r="A65" i="75" s="1"/>
  <c r="BL611" i="64"/>
  <c r="L446"/>
  <c r="A387" i="75" s="1"/>
  <c r="L430" i="21"/>
  <c r="A426" i="73" s="1"/>
  <c r="BJ611" i="21"/>
  <c r="L214"/>
  <c r="A210" i="73" s="1"/>
  <c r="BG583" i="21"/>
  <c r="BH555" i="64"/>
  <c r="L46"/>
  <c r="A37" i="75" s="1"/>
  <c r="L398" i="21"/>
  <c r="A394" i="73" s="1"/>
  <c r="BG611" i="21"/>
  <c r="BG611" i="64"/>
  <c r="L398"/>
  <c r="A345" i="75" s="1"/>
  <c r="L430" i="64"/>
  <c r="A373" i="75" s="1"/>
  <c r="BI611" i="64"/>
  <c r="BK555" i="21"/>
  <c r="L78"/>
  <c r="A74" i="73" s="1"/>
  <c r="L198" i="21"/>
  <c r="A194" i="73" s="1"/>
  <c r="BF583" i="21"/>
  <c r="L246"/>
  <c r="A242" i="73" s="1"/>
  <c r="BJ583" i="21"/>
  <c r="L182" i="64"/>
  <c r="A156" i="75" s="1"/>
  <c r="BE583" i="64"/>
  <c r="L414" i="21"/>
  <c r="A410" i="73" s="1"/>
  <c r="BH611" i="21"/>
  <c r="BI556" i="64"/>
  <c r="L63"/>
  <c r="A52" i="75" s="1"/>
  <c r="BF611" i="64"/>
  <c r="L382"/>
  <c r="A331" i="75" s="1"/>
  <c r="L182" i="21"/>
  <c r="A178" i="73" s="1"/>
  <c r="BE583" i="21"/>
  <c r="L230" i="64"/>
  <c r="A198" i="75" s="1"/>
  <c r="BH583" i="64"/>
  <c r="BH555" i="21"/>
  <c r="L46"/>
  <c r="A42" i="73" s="1"/>
  <c r="L382" i="21"/>
  <c r="A378" i="73" s="1"/>
  <c r="BF611" i="21"/>
  <c r="AE33"/>
  <c r="P33" s="1"/>
  <c r="U33" s="1"/>
  <c r="AC41"/>
  <c r="AE41" s="1"/>
  <c r="P41" s="1"/>
  <c r="U41" s="1"/>
  <c r="N49"/>
  <c r="AD47"/>
  <c r="AE47" s="1"/>
  <c r="P47" s="1"/>
  <c r="S47" s="1"/>
  <c r="O55"/>
  <c r="AD55" i="64"/>
  <c r="AE55" s="1"/>
  <c r="P55" s="1"/>
  <c r="S55" s="1"/>
  <c r="O63"/>
  <c r="O51" i="21"/>
  <c r="AD43"/>
  <c r="AE43" s="1"/>
  <c r="P43" s="1"/>
  <c r="W43" s="1"/>
  <c r="AD43" i="64"/>
  <c r="AE43" s="1"/>
  <c r="P43" s="1"/>
  <c r="W43" s="1"/>
  <c r="O51"/>
  <c r="N56" i="21"/>
  <c r="AC48"/>
  <c r="AE48" s="1"/>
  <c r="P48" s="1"/>
  <c r="T48" s="1"/>
  <c r="AC64" i="64"/>
  <c r="N72"/>
  <c r="AC55" i="21"/>
  <c r="N63"/>
  <c r="AC57" i="64"/>
  <c r="N65"/>
  <c r="AE46" i="21"/>
  <c r="P46" s="1"/>
  <c r="R46" s="1"/>
  <c r="AD50"/>
  <c r="AE50" s="1"/>
  <c r="P50" s="1"/>
  <c r="V50" s="1"/>
  <c r="O58"/>
  <c r="AC62" i="64"/>
  <c r="N70"/>
  <c r="AD48"/>
  <c r="AE48" s="1"/>
  <c r="P48" s="1"/>
  <c r="T48" s="1"/>
  <c r="O56"/>
  <c r="AC54" i="21"/>
  <c r="N62"/>
  <c r="AC51"/>
  <c r="N59"/>
  <c r="AC66"/>
  <c r="N74"/>
  <c r="AD64"/>
  <c r="O72"/>
  <c r="AD54"/>
  <c r="O62"/>
  <c r="AD50" i="64"/>
  <c r="AE50" s="1"/>
  <c r="P50" s="1"/>
  <c r="V50" s="1"/>
  <c r="O58"/>
  <c r="AC63"/>
  <c r="N71"/>
  <c r="AD46"/>
  <c r="AE46" s="1"/>
  <c r="P46" s="1"/>
  <c r="R46" s="1"/>
  <c r="O54"/>
  <c r="AD49"/>
  <c r="AE49" s="1"/>
  <c r="P49" s="1"/>
  <c r="U49" s="1"/>
  <c r="O57"/>
  <c r="AC59"/>
  <c r="N67"/>
  <c r="AD57" i="21"/>
  <c r="N74" i="64"/>
  <c r="AC66"/>
  <c r="AL586" l="1"/>
  <c r="H335"/>
  <c r="G290" i="75" s="1"/>
  <c r="H334" i="64"/>
  <c r="G289" i="75" s="1"/>
  <c r="H330" i="64"/>
  <c r="H337"/>
  <c r="G292" i="75" s="1"/>
  <c r="H327" i="64"/>
  <c r="G283" i="75" s="1"/>
  <c r="H326" i="64"/>
  <c r="G282" i="75" s="1"/>
  <c r="H328" i="64"/>
  <c r="G284" i="75" s="1"/>
  <c r="I408" i="21"/>
  <c r="I498"/>
  <c r="I471"/>
  <c r="I382"/>
  <c r="I495"/>
  <c r="I376"/>
  <c r="I526"/>
  <c r="I502"/>
  <c r="I462"/>
  <c r="I454"/>
  <c r="I494"/>
  <c r="I470"/>
  <c r="I466"/>
  <c r="I464"/>
  <c r="I456"/>
  <c r="I358"/>
  <c r="I406"/>
  <c r="I392"/>
  <c r="I511"/>
  <c r="I391"/>
  <c r="I375"/>
  <c r="I366"/>
  <c r="I534"/>
  <c r="I510"/>
  <c r="I496"/>
  <c r="H454"/>
  <c r="G450" i="73" s="1"/>
  <c r="I536" i="21"/>
  <c r="I535"/>
  <c r="I465"/>
  <c r="I519"/>
  <c r="I503"/>
  <c r="I497"/>
  <c r="I455"/>
  <c r="I360"/>
  <c r="H456"/>
  <c r="G452" i="73" s="1"/>
  <c r="I374" i="21"/>
  <c r="I527"/>
  <c r="I398"/>
  <c r="I518"/>
  <c r="I512"/>
  <c r="I463"/>
  <c r="H455"/>
  <c r="G451" i="73" s="1"/>
  <c r="I359" i="21"/>
  <c r="I407"/>
  <c r="I367"/>
  <c r="I528"/>
  <c r="I390"/>
  <c r="I414"/>
  <c r="I529"/>
  <c r="I488"/>
  <c r="I487"/>
  <c r="I479"/>
  <c r="I486"/>
  <c r="I478"/>
  <c r="I422"/>
  <c r="I481"/>
  <c r="I480"/>
  <c r="I446"/>
  <c r="I438"/>
  <c r="I424"/>
  <c r="I423"/>
  <c r="BN584" i="64"/>
  <c r="L303"/>
  <c r="A262" i="75" s="1"/>
  <c r="BQ556" i="21"/>
  <c r="L151"/>
  <c r="A147" i="73" s="1"/>
  <c r="BN556" i="21"/>
  <c r="L119"/>
  <c r="A115" i="73" s="1"/>
  <c r="I337" i="21"/>
  <c r="I330"/>
  <c r="I283"/>
  <c r="I274"/>
  <c r="I231"/>
  <c r="I211"/>
  <c r="I186"/>
  <c r="H274"/>
  <c r="G270" i="73" s="1"/>
  <c r="I179" i="21"/>
  <c r="I338"/>
  <c r="I315"/>
  <c r="I273"/>
  <c r="H273"/>
  <c r="G269" i="73" s="1"/>
  <c r="I343" i="21"/>
  <c r="I336"/>
  <c r="I282"/>
  <c r="I287"/>
  <c r="I312"/>
  <c r="I184"/>
  <c r="I289"/>
  <c r="I326"/>
  <c r="I278"/>
  <c r="I345"/>
  <c r="I281"/>
  <c r="I185"/>
  <c r="I270"/>
  <c r="I321"/>
  <c r="I225"/>
  <c r="I320"/>
  <c r="I182"/>
  <c r="I271"/>
  <c r="I328"/>
  <c r="I222"/>
  <c r="I311"/>
  <c r="I183"/>
  <c r="I314"/>
  <c r="I230"/>
  <c r="I329"/>
  <c r="I318"/>
  <c r="I216"/>
  <c r="H271"/>
  <c r="G267" i="73" s="1"/>
  <c r="I310" i="21"/>
  <c r="I344"/>
  <c r="I327"/>
  <c r="I313"/>
  <c r="I334"/>
  <c r="I279"/>
  <c r="I272"/>
  <c r="I175"/>
  <c r="I174"/>
  <c r="I342"/>
  <c r="I176"/>
  <c r="I286"/>
  <c r="H272"/>
  <c r="G268" i="73" s="1"/>
  <c r="I177" i="21"/>
  <c r="I224"/>
  <c r="I319"/>
  <c r="I280"/>
  <c r="I214"/>
  <c r="I223"/>
  <c r="I178"/>
  <c r="I335"/>
  <c r="I215"/>
  <c r="I288"/>
  <c r="I350"/>
  <c r="H270"/>
  <c r="G266" i="73" s="1"/>
  <c r="I247" i="21"/>
  <c r="I298"/>
  <c r="I206"/>
  <c r="I192"/>
  <c r="I303"/>
  <c r="I201"/>
  <c r="I295"/>
  <c r="I238"/>
  <c r="I209"/>
  <c r="I262"/>
  <c r="I254"/>
  <c r="I193"/>
  <c r="I202"/>
  <c r="I257"/>
  <c r="I239"/>
  <c r="I200"/>
  <c r="I207"/>
  <c r="I190"/>
  <c r="I195"/>
  <c r="I210"/>
  <c r="I256"/>
  <c r="I241"/>
  <c r="I240"/>
  <c r="I194"/>
  <c r="I258"/>
  <c r="I199"/>
  <c r="I296"/>
  <c r="I208"/>
  <c r="I191"/>
  <c r="I302"/>
  <c r="I263"/>
  <c r="I255"/>
  <c r="I198"/>
  <c r="I246"/>
  <c r="I294"/>
  <c r="I297"/>
  <c r="AI600" i="64"/>
  <c r="H392"/>
  <c r="G340" i="75" s="1"/>
  <c r="H391" i="64"/>
  <c r="G339" i="75" s="1"/>
  <c r="H390" i="64"/>
  <c r="G338" i="75" s="1"/>
  <c r="H398" i="64"/>
  <c r="G345" i="75" s="1"/>
  <c r="AF614" i="64"/>
  <c r="H498"/>
  <c r="H496"/>
  <c r="G431" i="75" s="1"/>
  <c r="H495" i="64"/>
  <c r="G430" i="75" s="1"/>
  <c r="H502" i="64"/>
  <c r="G436" i="75" s="1"/>
  <c r="H497" i="64"/>
  <c r="G432" i="75" s="1"/>
  <c r="H494" i="64"/>
  <c r="G429" i="75" s="1"/>
  <c r="BQ586" i="21"/>
  <c r="L337"/>
  <c r="A333" i="73" s="1"/>
  <c r="BP584" i="64"/>
  <c r="L319"/>
  <c r="A276" i="75" s="1"/>
  <c r="BR557" i="64"/>
  <c r="BR558" s="1"/>
  <c r="BR559" s="1"/>
  <c r="BR560" s="1"/>
  <c r="BR561" s="1"/>
  <c r="BR562" s="1"/>
  <c r="BR563" s="1"/>
  <c r="BR564" s="1"/>
  <c r="L168"/>
  <c r="A144" i="75" s="1"/>
  <c r="BO556" i="64"/>
  <c r="L103"/>
  <c r="A87" i="75" s="1"/>
  <c r="BE557" i="64"/>
  <c r="L16"/>
  <c r="A11" i="75" s="1"/>
  <c r="BP584" i="21"/>
  <c r="L319"/>
  <c r="A315" i="73" s="1"/>
  <c r="BO584" i="21"/>
  <c r="L287"/>
  <c r="A283" i="73" s="1"/>
  <c r="BR557" i="21"/>
  <c r="L168"/>
  <c r="A164" i="73" s="1"/>
  <c r="BP557" i="21"/>
  <c r="L136"/>
  <c r="A132" i="73" s="1"/>
  <c r="BN556" i="64"/>
  <c r="L119"/>
  <c r="A101" i="75" s="1"/>
  <c r="BP557" i="64"/>
  <c r="L136"/>
  <c r="A116" i="75" s="1"/>
  <c r="AR572" i="64"/>
  <c r="H258"/>
  <c r="H257"/>
  <c r="G222" i="75" s="1"/>
  <c r="H256" i="64"/>
  <c r="G221" i="75" s="1"/>
  <c r="H254" i="64"/>
  <c r="G219" i="75" s="1"/>
  <c r="H262" i="64"/>
  <c r="G226" i="75" s="1"/>
  <c r="H255" i="64"/>
  <c r="G220" i="75" s="1"/>
  <c r="BR584" i="64"/>
  <c r="BR585" s="1"/>
  <c r="BR586" s="1"/>
  <c r="BR587" s="1"/>
  <c r="BR588" s="1"/>
  <c r="BR589" s="1"/>
  <c r="BR590" s="1"/>
  <c r="BR591" s="1"/>
  <c r="BR592" s="1"/>
  <c r="BR593" s="1"/>
  <c r="BR594" s="1"/>
  <c r="BR595" s="1"/>
  <c r="L351"/>
  <c r="A304" i="75" s="1"/>
  <c r="BQ585" i="64"/>
  <c r="L336"/>
  <c r="A291" i="75" s="1"/>
  <c r="BO584" i="64"/>
  <c r="L287"/>
  <c r="A248" i="75" s="1"/>
  <c r="BJ584" i="21"/>
  <c r="L247"/>
  <c r="A243" i="73" s="1"/>
  <c r="BM612" i="21"/>
  <c r="L447"/>
  <c r="A443" i="73" s="1"/>
  <c r="BE612" i="21"/>
  <c r="L367"/>
  <c r="A363" i="73" s="1"/>
  <c r="BF612" i="64"/>
  <c r="L383"/>
  <c r="A332" i="75" s="1"/>
  <c r="BK556" i="21"/>
  <c r="L79"/>
  <c r="A75" i="73" s="1"/>
  <c r="BG612" i="64"/>
  <c r="L399"/>
  <c r="A346" i="75" s="1"/>
  <c r="BH556" i="64"/>
  <c r="L47"/>
  <c r="A38" i="75" s="1"/>
  <c r="BJ556" i="64"/>
  <c r="L79"/>
  <c r="A66" i="75" s="1"/>
  <c r="BI555" i="21"/>
  <c r="L63"/>
  <c r="A59" i="73" s="1"/>
  <c r="BE612" i="64"/>
  <c r="L367"/>
  <c r="A318" i="75" s="1"/>
  <c r="BH584" i="64"/>
  <c r="L231"/>
  <c r="A199" i="75" s="1"/>
  <c r="BH612" i="21"/>
  <c r="L415"/>
  <c r="A411" i="73" s="1"/>
  <c r="BJ612" i="21"/>
  <c r="L431"/>
  <c r="A427" i="73" s="1"/>
  <c r="BK584" i="64"/>
  <c r="L263"/>
  <c r="A227" i="75" s="1"/>
  <c r="L183" i="21"/>
  <c r="A179" i="73" s="1"/>
  <c r="BE584" i="21"/>
  <c r="BE584" i="64"/>
  <c r="L183"/>
  <c r="A157" i="75" s="1"/>
  <c r="BF584" i="21"/>
  <c r="L199"/>
  <c r="A195" i="73" s="1"/>
  <c r="BI612" i="64"/>
  <c r="L431"/>
  <c r="A374" i="75" s="1"/>
  <c r="BG612" i="21"/>
  <c r="L399"/>
  <c r="A395" i="73" s="1"/>
  <c r="L215" i="21"/>
  <c r="A211" i="73" s="1"/>
  <c r="BG584" i="21"/>
  <c r="BG584" i="64"/>
  <c r="L215"/>
  <c r="A185" i="75" s="1"/>
  <c r="BL584" i="21"/>
  <c r="L263"/>
  <c r="A259" i="73" s="1"/>
  <c r="BI584" i="64"/>
  <c r="L247"/>
  <c r="A213" i="75" s="1"/>
  <c r="BH584" i="21"/>
  <c r="L231"/>
  <c r="A227" i="73" s="1"/>
  <c r="BF584" i="64"/>
  <c r="L199"/>
  <c r="A171" i="75" s="1"/>
  <c r="BF612" i="21"/>
  <c r="L383"/>
  <c r="A379" i="73" s="1"/>
  <c r="L47" i="21"/>
  <c r="A43" i="73" s="1"/>
  <c r="BH556" i="21"/>
  <c r="L64" i="64"/>
  <c r="A53" i="75" s="1"/>
  <c r="BI557" i="64"/>
  <c r="BL612"/>
  <c r="L447"/>
  <c r="A388" i="75" s="1"/>
  <c r="BH612" i="64"/>
  <c r="L415"/>
  <c r="A360" i="75" s="1"/>
  <c r="AC49" i="21"/>
  <c r="AE49" s="1"/>
  <c r="P49" s="1"/>
  <c r="U49" s="1"/>
  <c r="N57"/>
  <c r="AD55"/>
  <c r="AE55" s="1"/>
  <c r="P55" s="1"/>
  <c r="S55" s="1"/>
  <c r="O63"/>
  <c r="AD63" i="64"/>
  <c r="AE63" s="1"/>
  <c r="P63" s="1"/>
  <c r="S63" s="1"/>
  <c r="O71"/>
  <c r="AD51"/>
  <c r="AE51" s="1"/>
  <c r="P51" s="1"/>
  <c r="W51" s="1"/>
  <c r="O59"/>
  <c r="AD51" i="21"/>
  <c r="AE51" s="1"/>
  <c r="P51" s="1"/>
  <c r="W51" s="1"/>
  <c r="O59"/>
  <c r="AC56"/>
  <c r="AE56" s="1"/>
  <c r="P56" s="1"/>
  <c r="T56" s="1"/>
  <c r="N64"/>
  <c r="AC72" i="64"/>
  <c r="N80"/>
  <c r="AC65"/>
  <c r="N73"/>
  <c r="AC63" i="21"/>
  <c r="N71"/>
  <c r="O66"/>
  <c r="AD58"/>
  <c r="AE58" s="1"/>
  <c r="P58" s="1"/>
  <c r="V58" s="1"/>
  <c r="AC71" i="64"/>
  <c r="N79"/>
  <c r="AD65" i="21"/>
  <c r="O73"/>
  <c r="AD62"/>
  <c r="O70"/>
  <c r="AC74"/>
  <c r="N82"/>
  <c r="AC62"/>
  <c r="N70"/>
  <c r="AC70" i="64"/>
  <c r="N78"/>
  <c r="AD57"/>
  <c r="AE57" s="1"/>
  <c r="P57" s="1"/>
  <c r="U57" s="1"/>
  <c r="O65"/>
  <c r="AD54"/>
  <c r="AE54" s="1"/>
  <c r="P54" s="1"/>
  <c r="R54" s="1"/>
  <c r="O62"/>
  <c r="AE54" i="21"/>
  <c r="P54" s="1"/>
  <c r="R54" s="1"/>
  <c r="AC74" i="64"/>
  <c r="N82"/>
  <c r="AC67"/>
  <c r="N75"/>
  <c r="AD58"/>
  <c r="AE58" s="1"/>
  <c r="P58" s="1"/>
  <c r="V58" s="1"/>
  <c r="O66"/>
  <c r="AD72" i="21"/>
  <c r="O80"/>
  <c r="AC59"/>
  <c r="N67"/>
  <c r="AD56" i="64"/>
  <c r="AE56" s="1"/>
  <c r="P56" s="1"/>
  <c r="T56" s="1"/>
  <c r="O64"/>
  <c r="AI614" l="1"/>
  <c r="H409"/>
  <c r="G355" i="75" s="1"/>
  <c r="H407" i="64"/>
  <c r="G353" i="75" s="1"/>
  <c r="H414" i="64"/>
  <c r="G359" i="75" s="1"/>
  <c r="H408" i="64"/>
  <c r="G354" i="75" s="1"/>
  <c r="H406" i="64"/>
  <c r="G352" i="75" s="1"/>
  <c r="H198" i="64"/>
  <c r="G170" i="75" s="1"/>
  <c r="H190" i="64"/>
  <c r="G163" i="75" s="1"/>
  <c r="H199" i="64"/>
  <c r="G171" i="75" s="1"/>
  <c r="H192" i="64"/>
  <c r="G165" i="75" s="1"/>
  <c r="H194" i="64"/>
  <c r="H191"/>
  <c r="G164" i="75" s="1"/>
  <c r="H193" i="64"/>
  <c r="G166" i="75" s="1"/>
  <c r="H200" i="64"/>
  <c r="G172" i="75" s="1"/>
  <c r="H275" i="64"/>
  <c r="G237" i="75" s="1"/>
  <c r="H273" i="64"/>
  <c r="G236" i="75" s="1"/>
  <c r="H274" i="64"/>
  <c r="H270"/>
  <c r="G233" i="75" s="1"/>
  <c r="H272" i="64"/>
  <c r="G235" i="75" s="1"/>
  <c r="H271" i="64"/>
  <c r="G234" i="75" s="1"/>
  <c r="BP558" i="21"/>
  <c r="L137"/>
  <c r="A133" i="73" s="1"/>
  <c r="BR558" i="21"/>
  <c r="BR559" s="1"/>
  <c r="BR560" s="1"/>
  <c r="BR561" s="1"/>
  <c r="BR562" s="1"/>
  <c r="BR563" s="1"/>
  <c r="L169"/>
  <c r="A165" i="73" s="1"/>
  <c r="BO585" i="21"/>
  <c r="L288"/>
  <c r="A284" i="73" s="1"/>
  <c r="BP585" i="21"/>
  <c r="L320"/>
  <c r="A316" i="73" s="1"/>
  <c r="L17" i="64"/>
  <c r="A12" i="75" s="1"/>
  <c r="BE558" i="64"/>
  <c r="BO557"/>
  <c r="L104"/>
  <c r="A88" i="75" s="1"/>
  <c r="BP585" i="64"/>
  <c r="L320"/>
  <c r="A277" i="75" s="1"/>
  <c r="BQ587" i="21"/>
  <c r="BQ588" s="1"/>
  <c r="BQ589" s="1"/>
  <c r="BQ590" s="1"/>
  <c r="BQ591" s="1"/>
  <c r="BQ592" s="1"/>
  <c r="BQ593" s="1"/>
  <c r="BQ594" s="1"/>
  <c r="L338"/>
  <c r="A334" i="73" s="1"/>
  <c r="AL600" i="64"/>
  <c r="H481"/>
  <c r="G418" i="75" s="1"/>
  <c r="H479" i="64"/>
  <c r="G416" i="75" s="1"/>
  <c r="H478" i="64"/>
  <c r="G415" i="75" s="1"/>
  <c r="H480" i="64"/>
  <c r="G417" i="75" s="1"/>
  <c r="H486" i="64"/>
  <c r="G422" i="75" s="1"/>
  <c r="BN557" i="21"/>
  <c r="L120"/>
  <c r="A116" i="73" s="1"/>
  <c r="BQ557" i="21"/>
  <c r="L152"/>
  <c r="A148" i="73" s="1"/>
  <c r="BN585" i="64"/>
  <c r="L304"/>
  <c r="A263" i="75" s="1"/>
  <c r="BO585" i="64"/>
  <c r="L288"/>
  <c r="A249" i="75" s="1"/>
  <c r="BP558" i="64"/>
  <c r="L137"/>
  <c r="A117" i="75" s="1"/>
  <c r="BQ586" i="64"/>
  <c r="BQ587" s="1"/>
  <c r="BQ588" s="1"/>
  <c r="BQ589" s="1"/>
  <c r="BQ590" s="1"/>
  <c r="BQ591" s="1"/>
  <c r="BQ592" s="1"/>
  <c r="BQ593" s="1"/>
  <c r="BQ594" s="1"/>
  <c r="BQ595" s="1"/>
  <c r="L337"/>
  <c r="A292" i="75" s="1"/>
  <c r="BN557" i="64"/>
  <c r="L120"/>
  <c r="A102" i="75" s="1"/>
  <c r="L416" i="64"/>
  <c r="A361" i="75" s="1"/>
  <c r="BH613" i="64"/>
  <c r="BF613" i="21"/>
  <c r="L384"/>
  <c r="A380" i="73" s="1"/>
  <c r="BH585" i="21"/>
  <c r="L232"/>
  <c r="A228" i="73" s="1"/>
  <c r="BL585" i="21"/>
  <c r="L264"/>
  <c r="A260" i="73" s="1"/>
  <c r="BI613" i="64"/>
  <c r="L432"/>
  <c r="A375" i="75" s="1"/>
  <c r="BE585" i="64"/>
  <c r="L184"/>
  <c r="A158" i="75" s="1"/>
  <c r="BK585" i="64"/>
  <c r="L264"/>
  <c r="A228" i="75" s="1"/>
  <c r="BH613" i="21"/>
  <c r="L416"/>
  <c r="A412" i="73" s="1"/>
  <c r="L368" i="64"/>
  <c r="A319" i="75" s="1"/>
  <c r="BE613" i="64"/>
  <c r="L80"/>
  <c r="A67" i="75" s="1"/>
  <c r="BJ557" i="64"/>
  <c r="L400"/>
  <c r="A347" i="75" s="1"/>
  <c r="BG613" i="64"/>
  <c r="L384"/>
  <c r="A333" i="75" s="1"/>
  <c r="BF613" i="64"/>
  <c r="BM613" i="21"/>
  <c r="L448"/>
  <c r="A444" i="73" s="1"/>
  <c r="L48" i="21"/>
  <c r="A44" i="73" s="1"/>
  <c r="BH557" i="21"/>
  <c r="BE585"/>
  <c r="L184"/>
  <c r="A180" i="73" s="1"/>
  <c r="BI558" i="64"/>
  <c r="L65"/>
  <c r="A54" i="75" s="1"/>
  <c r="BG585" i="21"/>
  <c r="L216"/>
  <c r="A212" i="73" s="1"/>
  <c r="L448" i="64"/>
  <c r="A389" i="75" s="1"/>
  <c r="BL613" i="64"/>
  <c r="BF585"/>
  <c r="L200"/>
  <c r="A172" i="75" s="1"/>
  <c r="BI585" i="64"/>
  <c r="L248"/>
  <c r="A214" i="75" s="1"/>
  <c r="BG585" i="64"/>
  <c r="L216"/>
  <c r="A186" i="75" s="1"/>
  <c r="BG613" i="21"/>
  <c r="L400"/>
  <c r="A396" i="73" s="1"/>
  <c r="BF585" i="21"/>
  <c r="L200"/>
  <c r="A196" i="73" s="1"/>
  <c r="BJ613" i="21"/>
  <c r="L432"/>
  <c r="A428" i="73" s="1"/>
  <c r="BH585" i="64"/>
  <c r="L232"/>
  <c r="A200" i="75" s="1"/>
  <c r="L64" i="21"/>
  <c r="A60" i="73" s="1"/>
  <c r="BI556" i="21"/>
  <c r="L48" i="64"/>
  <c r="A39" i="75" s="1"/>
  <c r="BH557" i="64"/>
  <c r="BK557" i="21"/>
  <c r="L80"/>
  <c r="A76" i="73" s="1"/>
  <c r="BE613" i="21"/>
  <c r="L368"/>
  <c r="A364" i="73" s="1"/>
  <c r="BJ585" i="21"/>
  <c r="L248"/>
  <c r="A244" i="73" s="1"/>
  <c r="AC57" i="21"/>
  <c r="AE57" s="1"/>
  <c r="P57" s="1"/>
  <c r="U57" s="1"/>
  <c r="N65"/>
  <c r="AD63"/>
  <c r="AE63" s="1"/>
  <c r="P63" s="1"/>
  <c r="S63" s="1"/>
  <c r="O71"/>
  <c r="O79" i="64"/>
  <c r="AD71"/>
  <c r="AE71" s="1"/>
  <c r="P71" s="1"/>
  <c r="S71" s="1"/>
  <c r="O67"/>
  <c r="AD59"/>
  <c r="AE59" s="1"/>
  <c r="P59" s="1"/>
  <c r="W59" s="1"/>
  <c r="AD59" i="21"/>
  <c r="AE59" s="1"/>
  <c r="P59" s="1"/>
  <c r="W59" s="1"/>
  <c r="O67"/>
  <c r="AE62"/>
  <c r="P62" s="1"/>
  <c r="R62" s="1"/>
  <c r="AC64"/>
  <c r="AE64" s="1"/>
  <c r="P64" s="1"/>
  <c r="T64" s="1"/>
  <c r="N72"/>
  <c r="N79"/>
  <c r="AC71"/>
  <c r="N81" i="64"/>
  <c r="AC73"/>
  <c r="AC80"/>
  <c r="N88"/>
  <c r="AD66" i="21"/>
  <c r="AE66" s="1"/>
  <c r="P66" s="1"/>
  <c r="V66" s="1"/>
  <c r="O74"/>
  <c r="AD64" i="64"/>
  <c r="AE64" s="1"/>
  <c r="P64" s="1"/>
  <c r="T64" s="1"/>
  <c r="O72"/>
  <c r="AC67" i="21"/>
  <c r="N75"/>
  <c r="AD66" i="64"/>
  <c r="AE66" s="1"/>
  <c r="P66" s="1"/>
  <c r="V66" s="1"/>
  <c r="O74"/>
  <c r="AD73" i="21"/>
  <c r="O81"/>
  <c r="AC78" i="64"/>
  <c r="N86"/>
  <c r="AC70" i="21"/>
  <c r="N78"/>
  <c r="AD70"/>
  <c r="O78"/>
  <c r="AC79" i="64"/>
  <c r="N87"/>
  <c r="AC75"/>
  <c r="N83"/>
  <c r="N90"/>
  <c r="AC82"/>
  <c r="AD80" i="21"/>
  <c r="O88"/>
  <c r="AD62" i="64"/>
  <c r="AE62" s="1"/>
  <c r="P62" s="1"/>
  <c r="R62" s="1"/>
  <c r="O70"/>
  <c r="AD65"/>
  <c r="AE65" s="1"/>
  <c r="P65" s="1"/>
  <c r="U65" s="1"/>
  <c r="O73"/>
  <c r="AC82" i="21"/>
  <c r="N90"/>
  <c r="BN586" i="64" l="1"/>
  <c r="BN587" s="1"/>
  <c r="BN588" s="1"/>
  <c r="BN589" s="1"/>
  <c r="BN590" s="1"/>
  <c r="BN591" s="1"/>
  <c r="BN592" s="1"/>
  <c r="BN593" s="1"/>
  <c r="BN594" s="1"/>
  <c r="BN595" s="1"/>
  <c r="L305"/>
  <c r="A264" i="75" s="1"/>
  <c r="BQ558" i="21"/>
  <c r="L153"/>
  <c r="A149" i="73" s="1"/>
  <c r="BN558" i="21"/>
  <c r="L121"/>
  <c r="A117" i="73" s="1"/>
  <c r="AO600" i="64"/>
  <c r="H464"/>
  <c r="G403" i="75" s="1"/>
  <c r="H462" i="64"/>
  <c r="G401" i="75" s="1"/>
  <c r="H463" i="64"/>
  <c r="G402" i="75" s="1"/>
  <c r="H471" i="64"/>
  <c r="G409" i="75" s="1"/>
  <c r="H465" i="64"/>
  <c r="G404" i="75" s="1"/>
  <c r="H470" i="64"/>
  <c r="G408" i="75" s="1"/>
  <c r="BP586" i="64"/>
  <c r="BP587" s="1"/>
  <c r="BP588" s="1"/>
  <c r="BP589" s="1"/>
  <c r="BP590" s="1"/>
  <c r="BP591" s="1"/>
  <c r="BP592" s="1"/>
  <c r="BP593" s="1"/>
  <c r="BP594" s="1"/>
  <c r="BP595" s="1"/>
  <c r="L321"/>
  <c r="A278" i="75" s="1"/>
  <c r="BO558" i="64"/>
  <c r="L105"/>
  <c r="A89" i="75" s="1"/>
  <c r="BP586" i="21"/>
  <c r="BP587" s="1"/>
  <c r="BP588" s="1"/>
  <c r="BP589" s="1"/>
  <c r="BP590" s="1"/>
  <c r="BP591" s="1"/>
  <c r="BP592" s="1"/>
  <c r="BP593" s="1"/>
  <c r="BP594" s="1"/>
  <c r="L321"/>
  <c r="A317" i="73" s="1"/>
  <c r="BO586" i="21"/>
  <c r="BO587" s="1"/>
  <c r="BO588" s="1"/>
  <c r="BO589" s="1"/>
  <c r="BO590" s="1"/>
  <c r="BO591" s="1"/>
  <c r="BO592" s="1"/>
  <c r="BO593" s="1"/>
  <c r="BO594" s="1"/>
  <c r="L289"/>
  <c r="A285" i="73" s="1"/>
  <c r="BP559" i="21"/>
  <c r="BP560" s="1"/>
  <c r="BP561" s="1"/>
  <c r="BP562" s="1"/>
  <c r="BP563" s="1"/>
  <c r="L138"/>
  <c r="A134" i="73" s="1"/>
  <c r="H512" i="64"/>
  <c r="G445" i="75" s="1"/>
  <c r="H511" i="64"/>
  <c r="G444" i="75" s="1"/>
  <c r="AL614" i="64"/>
  <c r="H518"/>
  <c r="G450" i="75" s="1"/>
  <c r="H510" i="64"/>
  <c r="G443" i="75" s="1"/>
  <c r="L18" i="64"/>
  <c r="BE559"/>
  <c r="BP559"/>
  <c r="BP560" s="1"/>
  <c r="BP561" s="1"/>
  <c r="BP562" s="1"/>
  <c r="BP563" s="1"/>
  <c r="BP564" s="1"/>
  <c r="L138"/>
  <c r="BN558"/>
  <c r="L121"/>
  <c r="A103" i="75" s="1"/>
  <c r="BO586" i="64"/>
  <c r="L289"/>
  <c r="A250" i="75" s="1"/>
  <c r="BI557" i="21"/>
  <c r="L65"/>
  <c r="A61" i="73" s="1"/>
  <c r="BJ586" i="21"/>
  <c r="L249"/>
  <c r="A245" i="73" s="1"/>
  <c r="BK558" i="21"/>
  <c r="L81"/>
  <c r="A77" i="73" s="1"/>
  <c r="BJ614" i="21"/>
  <c r="L433"/>
  <c r="A429" i="73" s="1"/>
  <c r="BG614" i="21"/>
  <c r="L401"/>
  <c r="A397" i="73" s="1"/>
  <c r="BI586" i="64"/>
  <c r="L249"/>
  <c r="A215" i="75" s="1"/>
  <c r="BI559" i="64"/>
  <c r="L66"/>
  <c r="BH614" i="21"/>
  <c r="L417"/>
  <c r="A413" i="73" s="1"/>
  <c r="BE586" i="64"/>
  <c r="L185"/>
  <c r="A159" i="75" s="1"/>
  <c r="BL586" i="21"/>
  <c r="L265"/>
  <c r="A261" i="73" s="1"/>
  <c r="BF614" i="21"/>
  <c r="L385"/>
  <c r="A381" i="73" s="1"/>
  <c r="BL614" i="64"/>
  <c r="L449"/>
  <c r="A390" i="75" s="1"/>
  <c r="L49" i="21"/>
  <c r="A45" i="73" s="1"/>
  <c r="BH558" i="21"/>
  <c r="BF614" i="64"/>
  <c r="L385"/>
  <c r="A334" i="75" s="1"/>
  <c r="BH558" i="64"/>
  <c r="L49"/>
  <c r="A40" i="75" s="1"/>
  <c r="BG614" i="64"/>
  <c r="L401"/>
  <c r="A348" i="75" s="1"/>
  <c r="BE614" i="64"/>
  <c r="L369"/>
  <c r="A320" i="75" s="1"/>
  <c r="BH614" i="64"/>
  <c r="L417"/>
  <c r="A362" i="75" s="1"/>
  <c r="BJ558" i="64"/>
  <c r="L81"/>
  <c r="A68" i="75" s="1"/>
  <c r="BE614" i="21"/>
  <c r="L369"/>
  <c r="A365" i="73" s="1"/>
  <c r="BH586" i="64"/>
  <c r="L233"/>
  <c r="A201" i="75" s="1"/>
  <c r="L201" i="21"/>
  <c r="A197" i="73" s="1"/>
  <c r="BF586" i="21"/>
  <c r="BG586" i="64"/>
  <c r="L217"/>
  <c r="A187" i="75" s="1"/>
  <c r="BF586" i="64"/>
  <c r="L201"/>
  <c r="A173" i="75" s="1"/>
  <c r="BG586" i="21"/>
  <c r="L217"/>
  <c r="A213" i="73" s="1"/>
  <c r="BE586" i="21"/>
  <c r="L185"/>
  <c r="A181" i="73" s="1"/>
  <c r="BM614" i="21"/>
  <c r="L449"/>
  <c r="A445" i="73" s="1"/>
  <c r="BK586" i="64"/>
  <c r="L265"/>
  <c r="A229" i="75" s="1"/>
  <c r="BI614" i="64"/>
  <c r="L433"/>
  <c r="A376" i="75" s="1"/>
  <c r="L233" i="21"/>
  <c r="A229" i="73" s="1"/>
  <c r="BH586" i="21"/>
  <c r="AC65"/>
  <c r="AE65" s="1"/>
  <c r="P65" s="1"/>
  <c r="U65" s="1"/>
  <c r="N73"/>
  <c r="O79"/>
  <c r="AD71"/>
  <c r="AE71" s="1"/>
  <c r="P71" s="1"/>
  <c r="S71" s="1"/>
  <c r="O87" i="64"/>
  <c r="AD79"/>
  <c r="AE79" s="1"/>
  <c r="P79" s="1"/>
  <c r="S79" s="1"/>
  <c r="AD67"/>
  <c r="AE67" s="1"/>
  <c r="P67" s="1"/>
  <c r="W67" s="1"/>
  <c r="O75"/>
  <c r="AD67" i="21"/>
  <c r="AE67" s="1"/>
  <c r="P67" s="1"/>
  <c r="W67" s="1"/>
  <c r="O75"/>
  <c r="N80"/>
  <c r="AC72"/>
  <c r="AE72" s="1"/>
  <c r="P72" s="1"/>
  <c r="T72" s="1"/>
  <c r="N89" i="64"/>
  <c r="AC81"/>
  <c r="AC88"/>
  <c r="N96"/>
  <c r="AC79" i="21"/>
  <c r="N87"/>
  <c r="AD74"/>
  <c r="AE74" s="1"/>
  <c r="P74" s="1"/>
  <c r="V74" s="1"/>
  <c r="O82"/>
  <c r="AD70" i="64"/>
  <c r="AE70" s="1"/>
  <c r="P70" s="1"/>
  <c r="R70" s="1"/>
  <c r="O78"/>
  <c r="AD81" i="21"/>
  <c r="O89"/>
  <c r="AD74" i="64"/>
  <c r="AE74" s="1"/>
  <c r="P74" s="1"/>
  <c r="V74" s="1"/>
  <c r="O82"/>
  <c r="AC75" i="21"/>
  <c r="N83"/>
  <c r="AD88"/>
  <c r="O96"/>
  <c r="AD78"/>
  <c r="O86"/>
  <c r="AC78"/>
  <c r="N86"/>
  <c r="AD73" i="64"/>
  <c r="AE73" s="1"/>
  <c r="P73" s="1"/>
  <c r="U73" s="1"/>
  <c r="O81"/>
  <c r="N98"/>
  <c r="AC90"/>
  <c r="AE70" i="21"/>
  <c r="P70" s="1"/>
  <c r="R70" s="1"/>
  <c r="AD72" i="64"/>
  <c r="AE72" s="1"/>
  <c r="P72" s="1"/>
  <c r="T72" s="1"/>
  <c r="O80"/>
  <c r="AC90" i="21"/>
  <c r="N98"/>
  <c r="AC83" i="64"/>
  <c r="N91"/>
  <c r="AC87"/>
  <c r="N95"/>
  <c r="AC86"/>
  <c r="N94"/>
  <c r="H446" l="1"/>
  <c r="G387" i="75" s="1"/>
  <c r="H438" i="64"/>
  <c r="G380" i="75" s="1"/>
  <c r="AR600" i="64"/>
  <c r="H439"/>
  <c r="G381" i="75" s="1"/>
  <c r="BN559" i="21"/>
  <c r="BN560" s="1"/>
  <c r="BN561" s="1"/>
  <c r="BN562" s="1"/>
  <c r="BN563" s="1"/>
  <c r="L122"/>
  <c r="A118" i="73" s="1"/>
  <c r="BQ559" i="21"/>
  <c r="BQ560" s="1"/>
  <c r="BQ561" s="1"/>
  <c r="BQ562" s="1"/>
  <c r="BQ563" s="1"/>
  <c r="L154"/>
  <c r="A150" i="73" s="1"/>
  <c r="BE560" i="64"/>
  <c r="BE561" s="1"/>
  <c r="BE562" s="1"/>
  <c r="BE563" s="1"/>
  <c r="BE564" s="1"/>
  <c r="L19"/>
  <c r="A13" i="75" s="1"/>
  <c r="H377" i="64"/>
  <c r="G327" i="75" s="1"/>
  <c r="H374" i="64"/>
  <c r="G324" i="75" s="1"/>
  <c r="H383" i="64"/>
  <c r="G332" i="75" s="1"/>
  <c r="H384" i="64"/>
  <c r="G333" i="75" s="1"/>
  <c r="H375" i="64"/>
  <c r="G325" i="75" s="1"/>
  <c r="H382" i="64"/>
  <c r="G331" i="75" s="1"/>
  <c r="H376" i="64"/>
  <c r="G326" i="75" s="1"/>
  <c r="BO559" i="64"/>
  <c r="BO560" s="1"/>
  <c r="BO561" s="1"/>
  <c r="BO562" s="1"/>
  <c r="BO563" s="1"/>
  <c r="BO564" s="1"/>
  <c r="L106"/>
  <c r="BN559"/>
  <c r="BN560" s="1"/>
  <c r="BN561" s="1"/>
  <c r="BN562" s="1"/>
  <c r="BN563" s="1"/>
  <c r="BN564" s="1"/>
  <c r="L122"/>
  <c r="BO587"/>
  <c r="BO588" s="1"/>
  <c r="BO589" s="1"/>
  <c r="BO590" s="1"/>
  <c r="BO591" s="1"/>
  <c r="BO592" s="1"/>
  <c r="BO593" s="1"/>
  <c r="BO594" s="1"/>
  <c r="BO595" s="1"/>
  <c r="L290"/>
  <c r="L266"/>
  <c r="BK587"/>
  <c r="L186" i="21"/>
  <c r="A182" i="73" s="1"/>
  <c r="BE587" i="21"/>
  <c r="L202" i="64"/>
  <c r="BF587"/>
  <c r="L370" i="21"/>
  <c r="A366" i="73" s="1"/>
  <c r="BE615" i="21"/>
  <c r="BH615" i="64"/>
  <c r="L418"/>
  <c r="BG615"/>
  <c r="L402"/>
  <c r="BF615"/>
  <c r="L386"/>
  <c r="L450"/>
  <c r="BL615"/>
  <c r="L266" i="21"/>
  <c r="A262" i="73" s="1"/>
  <c r="BL587" i="21"/>
  <c r="L418"/>
  <c r="A414" i="73" s="1"/>
  <c r="BH615" i="21"/>
  <c r="L250" i="64"/>
  <c r="BI587"/>
  <c r="L434" i="21"/>
  <c r="A430" i="73" s="1"/>
  <c r="BJ615" i="21"/>
  <c r="L250"/>
  <c r="A246" i="73" s="1"/>
  <c r="BJ587" i="21"/>
  <c r="BH559"/>
  <c r="L50"/>
  <c r="A46" i="73" s="1"/>
  <c r="L234" i="21"/>
  <c r="A230" i="73" s="1"/>
  <c r="BH587" i="21"/>
  <c r="L202"/>
  <c r="A198" i="73" s="1"/>
  <c r="BF587" i="21"/>
  <c r="BI615" i="64"/>
  <c r="L434"/>
  <c r="L450" i="21"/>
  <c r="A446" i="73" s="1"/>
  <c r="BM615" i="21"/>
  <c r="L218"/>
  <c r="A214" i="73" s="1"/>
  <c r="BG587" i="21"/>
  <c r="L218" i="64"/>
  <c r="BG587"/>
  <c r="L234"/>
  <c r="BH587"/>
  <c r="BJ559"/>
  <c r="L82"/>
  <c r="BE615"/>
  <c r="L370"/>
  <c r="BH559"/>
  <c r="L50"/>
  <c r="L386" i="21"/>
  <c r="A382" i="73" s="1"/>
  <c r="BF615" i="21"/>
  <c r="L186" i="64"/>
  <c r="BE587"/>
  <c r="L67"/>
  <c r="A55" i="75" s="1"/>
  <c r="BI560" i="64"/>
  <c r="BI561" s="1"/>
  <c r="BI562" s="1"/>
  <c r="BI563" s="1"/>
  <c r="BI564" s="1"/>
  <c r="L402" i="21"/>
  <c r="A398" i="73" s="1"/>
  <c r="BG615" i="21"/>
  <c r="L82"/>
  <c r="A78" i="73" s="1"/>
  <c r="BK559" i="21"/>
  <c r="BI558"/>
  <c r="L66"/>
  <c r="A62" i="73" s="1"/>
  <c r="AC73" i="21"/>
  <c r="AE73" s="1"/>
  <c r="P73" s="1"/>
  <c r="U73" s="1"/>
  <c r="N81"/>
  <c r="AD79"/>
  <c r="AE79" s="1"/>
  <c r="P79" s="1"/>
  <c r="S79" s="1"/>
  <c r="O87"/>
  <c r="O95" i="64"/>
  <c r="AD87"/>
  <c r="AE87" s="1"/>
  <c r="P87" s="1"/>
  <c r="S87" s="1"/>
  <c r="AD75"/>
  <c r="AE75" s="1"/>
  <c r="P75" s="1"/>
  <c r="W75" s="1"/>
  <c r="O83"/>
  <c r="AD75" i="21"/>
  <c r="AE75" s="1"/>
  <c r="P75" s="1"/>
  <c r="W75" s="1"/>
  <c r="O83"/>
  <c r="AC80"/>
  <c r="AE80" s="1"/>
  <c r="P80" s="1"/>
  <c r="T80" s="1"/>
  <c r="N88"/>
  <c r="AC89" i="64"/>
  <c r="N97"/>
  <c r="N95" i="21"/>
  <c r="AC87"/>
  <c r="AC96" i="64"/>
  <c r="N104"/>
  <c r="AE78" i="21"/>
  <c r="P78" s="1"/>
  <c r="R78" s="1"/>
  <c r="O90"/>
  <c r="AD82"/>
  <c r="AE82" s="1"/>
  <c r="P82" s="1"/>
  <c r="V82" s="1"/>
  <c r="AC95" i="64"/>
  <c r="N103"/>
  <c r="AC91"/>
  <c r="N99"/>
  <c r="AC94"/>
  <c r="N102"/>
  <c r="AD80"/>
  <c r="AE80" s="1"/>
  <c r="P80" s="1"/>
  <c r="T80" s="1"/>
  <c r="O88"/>
  <c r="N106"/>
  <c r="AC98"/>
  <c r="AC86" i="21"/>
  <c r="N94"/>
  <c r="AD82" i="64"/>
  <c r="AE82" s="1"/>
  <c r="P82" s="1"/>
  <c r="V82" s="1"/>
  <c r="O90"/>
  <c r="AD89" i="21"/>
  <c r="O97"/>
  <c r="AC98"/>
  <c r="N106"/>
  <c r="AD81" i="64"/>
  <c r="AE81" s="1"/>
  <c r="P81" s="1"/>
  <c r="U81" s="1"/>
  <c r="O89"/>
  <c r="AD96" i="21"/>
  <c r="O104"/>
  <c r="AD78" i="64"/>
  <c r="AE78" s="1"/>
  <c r="P78" s="1"/>
  <c r="R78" s="1"/>
  <c r="O86"/>
  <c r="AD86" i="21"/>
  <c r="O94"/>
  <c r="AC83"/>
  <c r="N91"/>
  <c r="H455" i="64" l="1"/>
  <c r="G395" i="75" s="1"/>
  <c r="H454" i="64"/>
  <c r="G394" i="75" s="1"/>
  <c r="L403" i="21"/>
  <c r="A399" i="73" s="1"/>
  <c r="BG616" i="21"/>
  <c r="BG617" s="1"/>
  <c r="BG618" s="1"/>
  <c r="BG619" s="1"/>
  <c r="BG620" s="1"/>
  <c r="BG621" s="1"/>
  <c r="BG622" s="1"/>
  <c r="L187" i="64"/>
  <c r="A160" i="75" s="1"/>
  <c r="BE588" i="64"/>
  <c r="BE589" s="1"/>
  <c r="BE590" s="1"/>
  <c r="BE591" s="1"/>
  <c r="BE592" s="1"/>
  <c r="BE593" s="1"/>
  <c r="BE594" s="1"/>
  <c r="BE595" s="1"/>
  <c r="L451" i="21"/>
  <c r="A447" i="73" s="1"/>
  <c r="BM616" i="21"/>
  <c r="BM617" s="1"/>
  <c r="BM618" s="1"/>
  <c r="BM619" s="1"/>
  <c r="BM620" s="1"/>
  <c r="BM621" s="1"/>
  <c r="BM622" s="1"/>
  <c r="L435"/>
  <c r="A431" i="73" s="1"/>
  <c r="BJ616" i="21"/>
  <c r="BJ617" s="1"/>
  <c r="BJ618" s="1"/>
  <c r="BJ619" s="1"/>
  <c r="BJ620" s="1"/>
  <c r="BJ621" s="1"/>
  <c r="BJ622" s="1"/>
  <c r="L67"/>
  <c r="A63" i="73" s="1"/>
  <c r="BI559" i="21"/>
  <c r="BI560" s="1"/>
  <c r="BI561" s="1"/>
  <c r="BI562" s="1"/>
  <c r="BI563" s="1"/>
  <c r="L51" i="64"/>
  <c r="A41" i="75" s="1"/>
  <c r="BH560" i="64"/>
  <c r="BH561" s="1"/>
  <c r="BH562" s="1"/>
  <c r="BH563" s="1"/>
  <c r="BH564" s="1"/>
  <c r="L83"/>
  <c r="A69" i="75" s="1"/>
  <c r="BJ560" i="64"/>
  <c r="BJ561" s="1"/>
  <c r="BJ562" s="1"/>
  <c r="BJ563" s="1"/>
  <c r="BJ564" s="1"/>
  <c r="L51" i="21"/>
  <c r="A47" i="73" s="1"/>
  <c r="BH560" i="21"/>
  <c r="BH561" s="1"/>
  <c r="BH562" s="1"/>
  <c r="BH563" s="1"/>
  <c r="L403" i="64"/>
  <c r="A349" i="75" s="1"/>
  <c r="BG616" i="64"/>
  <c r="BG617" s="1"/>
  <c r="BG618" s="1"/>
  <c r="BG619" s="1"/>
  <c r="BG620" s="1"/>
  <c r="BG621" s="1"/>
  <c r="BG622" s="1"/>
  <c r="BG623" s="1"/>
  <c r="BG624" s="1"/>
  <c r="BG625" s="1"/>
  <c r="BG626" s="1"/>
  <c r="L219"/>
  <c r="A188" i="75" s="1"/>
  <c r="BG588" i="64"/>
  <c r="BG589" s="1"/>
  <c r="BG590" s="1"/>
  <c r="BG591" s="1"/>
  <c r="BG592" s="1"/>
  <c r="BG593" s="1"/>
  <c r="BG594" s="1"/>
  <c r="BG595" s="1"/>
  <c r="L203" i="21"/>
  <c r="A199" i="73" s="1"/>
  <c r="BF588" i="21"/>
  <c r="BF589" s="1"/>
  <c r="BF590" s="1"/>
  <c r="BF591" s="1"/>
  <c r="BF592" s="1"/>
  <c r="BF593" s="1"/>
  <c r="BF594" s="1"/>
  <c r="L419"/>
  <c r="A415" i="73" s="1"/>
  <c r="BH616" i="21"/>
  <c r="BH617" s="1"/>
  <c r="BH618" s="1"/>
  <c r="BH619" s="1"/>
  <c r="BH620" s="1"/>
  <c r="BH621" s="1"/>
  <c r="BH622" s="1"/>
  <c r="L187"/>
  <c r="A183" i="73" s="1"/>
  <c r="BE588" i="21"/>
  <c r="BE589" s="1"/>
  <c r="BE590" s="1"/>
  <c r="BE591" s="1"/>
  <c r="BE592" s="1"/>
  <c r="BE593" s="1"/>
  <c r="BE594" s="1"/>
  <c r="L83"/>
  <c r="A79" i="73" s="1"/>
  <c r="BK560" i="21"/>
  <c r="BK561" s="1"/>
  <c r="BK562" s="1"/>
  <c r="BK563" s="1"/>
  <c r="L387"/>
  <c r="A383" i="73" s="1"/>
  <c r="BF616" i="21"/>
  <c r="BF617" s="1"/>
  <c r="BF618" s="1"/>
  <c r="BF619" s="1"/>
  <c r="BF620" s="1"/>
  <c r="BF621" s="1"/>
  <c r="BF622" s="1"/>
  <c r="L235" i="64"/>
  <c r="A202" i="75" s="1"/>
  <c r="BH588" i="64"/>
  <c r="BH589" s="1"/>
  <c r="BH590" s="1"/>
  <c r="BH591" s="1"/>
  <c r="BH592" s="1"/>
  <c r="BH593" s="1"/>
  <c r="BH594" s="1"/>
  <c r="BH595" s="1"/>
  <c r="L219" i="21"/>
  <c r="A215" i="73" s="1"/>
  <c r="BG588" i="21"/>
  <c r="BG589" s="1"/>
  <c r="BG590" s="1"/>
  <c r="BG591" s="1"/>
  <c r="BG592" s="1"/>
  <c r="BG593" s="1"/>
  <c r="BG594" s="1"/>
  <c r="L235"/>
  <c r="A231" i="73" s="1"/>
  <c r="BH588" i="21"/>
  <c r="BH589" s="1"/>
  <c r="BH590" s="1"/>
  <c r="BH591" s="1"/>
  <c r="BH592" s="1"/>
  <c r="BH593" s="1"/>
  <c r="BH594" s="1"/>
  <c r="L251"/>
  <c r="A247" i="73" s="1"/>
  <c r="BJ588" i="21"/>
  <c r="BJ589" s="1"/>
  <c r="BJ590" s="1"/>
  <c r="BJ591" s="1"/>
  <c r="BJ592" s="1"/>
  <c r="BJ593" s="1"/>
  <c r="BJ594" s="1"/>
  <c r="L251" i="64"/>
  <c r="A216" i="75" s="1"/>
  <c r="BI588" i="64"/>
  <c r="BI589" s="1"/>
  <c r="BI590" s="1"/>
  <c r="BI591" s="1"/>
  <c r="BI592" s="1"/>
  <c r="BI593" s="1"/>
  <c r="BI594" s="1"/>
  <c r="BI595" s="1"/>
  <c r="L267" i="21"/>
  <c r="A263" i="73" s="1"/>
  <c r="BL588" i="21"/>
  <c r="BL589" s="1"/>
  <c r="BL590" s="1"/>
  <c r="BL591" s="1"/>
  <c r="BL592" s="1"/>
  <c r="BL593" s="1"/>
  <c r="BL594" s="1"/>
  <c r="L203" i="64"/>
  <c r="A174" i="75" s="1"/>
  <c r="BF588" i="64"/>
  <c r="BF589" s="1"/>
  <c r="BF590" s="1"/>
  <c r="BF591" s="1"/>
  <c r="BF592" s="1"/>
  <c r="BF593" s="1"/>
  <c r="BF594" s="1"/>
  <c r="BF595" s="1"/>
  <c r="L267"/>
  <c r="A230" i="75" s="1"/>
  <c r="BK588" i="64"/>
  <c r="BK589" s="1"/>
  <c r="BK590" s="1"/>
  <c r="BK591" s="1"/>
  <c r="BK592" s="1"/>
  <c r="BK593" s="1"/>
  <c r="BK594" s="1"/>
  <c r="BK595" s="1"/>
  <c r="L451"/>
  <c r="A391" i="75" s="1"/>
  <c r="BL616" i="64"/>
  <c r="BL617" s="1"/>
  <c r="BL618" s="1"/>
  <c r="BL619" s="1"/>
  <c r="BL620" s="1"/>
  <c r="BL621" s="1"/>
  <c r="BL622" s="1"/>
  <c r="BL623" s="1"/>
  <c r="BL624" s="1"/>
  <c r="BL625" s="1"/>
  <c r="BL626" s="1"/>
  <c r="L371" i="21"/>
  <c r="A367" i="73" s="1"/>
  <c r="BE616" i="21"/>
  <c r="BE617" s="1"/>
  <c r="BE618" s="1"/>
  <c r="BE619" s="1"/>
  <c r="BE620" s="1"/>
  <c r="BE621" s="1"/>
  <c r="BE622" s="1"/>
  <c r="L371" i="64"/>
  <c r="A321" i="75" s="1"/>
  <c r="BE616" i="64"/>
  <c r="BE617" s="1"/>
  <c r="BE618" s="1"/>
  <c r="BE619" s="1"/>
  <c r="BE620" s="1"/>
  <c r="BE621" s="1"/>
  <c r="BE622" s="1"/>
  <c r="BE623" s="1"/>
  <c r="BE624" s="1"/>
  <c r="BE625" s="1"/>
  <c r="BE626" s="1"/>
  <c r="L435"/>
  <c r="A377" i="75" s="1"/>
  <c r="BI616" i="64"/>
  <c r="BI617" s="1"/>
  <c r="BI618" s="1"/>
  <c r="BI619" s="1"/>
  <c r="BI620" s="1"/>
  <c r="BI621" s="1"/>
  <c r="BI622" s="1"/>
  <c r="BI623" s="1"/>
  <c r="BI624" s="1"/>
  <c r="BI625" s="1"/>
  <c r="BI626" s="1"/>
  <c r="L387"/>
  <c r="A335" i="75" s="1"/>
  <c r="BF616" i="64"/>
  <c r="BF617" s="1"/>
  <c r="BF618" s="1"/>
  <c r="BF619" s="1"/>
  <c r="BF620" s="1"/>
  <c r="BF621" s="1"/>
  <c r="BF622" s="1"/>
  <c r="BF623" s="1"/>
  <c r="BF624" s="1"/>
  <c r="BF625" s="1"/>
  <c r="BF626" s="1"/>
  <c r="L419"/>
  <c r="A363" i="75" s="1"/>
  <c r="BH616" i="64"/>
  <c r="BH617" s="1"/>
  <c r="BH618" s="1"/>
  <c r="BH619" s="1"/>
  <c r="BH620" s="1"/>
  <c r="BH621" s="1"/>
  <c r="BH622" s="1"/>
  <c r="BH623" s="1"/>
  <c r="BH624" s="1"/>
  <c r="BH625" s="1"/>
  <c r="BH626" s="1"/>
  <c r="AC81" i="21"/>
  <c r="AE81" s="1"/>
  <c r="P81" s="1"/>
  <c r="U81" s="1"/>
  <c r="N89"/>
  <c r="O95"/>
  <c r="AD87"/>
  <c r="AE87" s="1"/>
  <c r="P87" s="1"/>
  <c r="S87" s="1"/>
  <c r="O103" i="64"/>
  <c r="AD95"/>
  <c r="AE95" s="1"/>
  <c r="P95" s="1"/>
  <c r="S95" s="1"/>
  <c r="AD83"/>
  <c r="AE83" s="1"/>
  <c r="P83" s="1"/>
  <c r="W83" s="1"/>
  <c r="O91"/>
  <c r="AD83" i="21"/>
  <c r="AE83" s="1"/>
  <c r="P83" s="1"/>
  <c r="W83" s="1"/>
  <c r="O91"/>
  <c r="AC88"/>
  <c r="AE88" s="1"/>
  <c r="P88" s="1"/>
  <c r="T88" s="1"/>
  <c r="N96"/>
  <c r="N103"/>
  <c r="AC95"/>
  <c r="AC104" i="64"/>
  <c r="N112"/>
  <c r="AC97"/>
  <c r="N105"/>
  <c r="O98" i="21"/>
  <c r="AD90"/>
  <c r="AE90" s="1"/>
  <c r="P90" s="1"/>
  <c r="V90" s="1"/>
  <c r="AE86"/>
  <c r="P86" s="1"/>
  <c r="R86" s="1"/>
  <c r="AD94"/>
  <c r="O102"/>
  <c r="AD104"/>
  <c r="O112"/>
  <c r="AC106"/>
  <c r="N114"/>
  <c r="AD90" i="64"/>
  <c r="AE90" s="1"/>
  <c r="P90" s="1"/>
  <c r="V90" s="1"/>
  <c r="O98"/>
  <c r="AD86"/>
  <c r="AE86" s="1"/>
  <c r="P86" s="1"/>
  <c r="R86" s="1"/>
  <c r="O94"/>
  <c r="AD88"/>
  <c r="AE88" s="1"/>
  <c r="P88" s="1"/>
  <c r="T88" s="1"/>
  <c r="O96"/>
  <c r="AC102"/>
  <c r="N110"/>
  <c r="AC103"/>
  <c r="N111"/>
  <c r="AC99"/>
  <c r="N107"/>
  <c r="AC91" i="21"/>
  <c r="N99"/>
  <c r="AD89" i="64"/>
  <c r="AE89" s="1"/>
  <c r="P89" s="1"/>
  <c r="U89" s="1"/>
  <c r="O97"/>
  <c r="AD97" i="21"/>
  <c r="O105"/>
  <c r="AC94"/>
  <c r="N102"/>
  <c r="AC106" i="64"/>
  <c r="N114"/>
  <c r="N97" i="21" l="1"/>
  <c r="AC89"/>
  <c r="AE89" s="1"/>
  <c r="P89" s="1"/>
  <c r="U89" s="1"/>
  <c r="AD95"/>
  <c r="AE95" s="1"/>
  <c r="P95" s="1"/>
  <c r="S95" s="1"/>
  <c r="O103"/>
  <c r="AD103" i="64"/>
  <c r="AE103" s="1"/>
  <c r="P103" s="1"/>
  <c r="S103" s="1"/>
  <c r="O111"/>
  <c r="AD91"/>
  <c r="AE91" s="1"/>
  <c r="P91" s="1"/>
  <c r="W91" s="1"/>
  <c r="O99"/>
  <c r="O99" i="21"/>
  <c r="AD91"/>
  <c r="AE91" s="1"/>
  <c r="P91" s="1"/>
  <c r="W91" s="1"/>
  <c r="AE94"/>
  <c r="P94" s="1"/>
  <c r="R94" s="1"/>
  <c r="AC96"/>
  <c r="AE96" s="1"/>
  <c r="P96" s="1"/>
  <c r="T96" s="1"/>
  <c r="N104"/>
  <c r="N120" i="64"/>
  <c r="AC112"/>
  <c r="AC103" i="21"/>
  <c r="N111"/>
  <c r="N113" i="64"/>
  <c r="AC105"/>
  <c r="AD98" i="21"/>
  <c r="AE98" s="1"/>
  <c r="P98" s="1"/>
  <c r="V98" s="1"/>
  <c r="O106"/>
  <c r="AD96" i="64"/>
  <c r="AE96" s="1"/>
  <c r="P96" s="1"/>
  <c r="T96" s="1"/>
  <c r="O104"/>
  <c r="AC102" i="21"/>
  <c r="N110"/>
  <c r="AC107" i="64"/>
  <c r="N115"/>
  <c r="AD102" i="21"/>
  <c r="O110"/>
  <c r="AD98" i="64"/>
  <c r="AE98" s="1"/>
  <c r="P98" s="1"/>
  <c r="V98" s="1"/>
  <c r="O106"/>
  <c r="AD112" i="21"/>
  <c r="O120"/>
  <c r="AC110" i="64"/>
  <c r="N118"/>
  <c r="AC114" i="21"/>
  <c r="N122"/>
  <c r="AD105"/>
  <c r="O113"/>
  <c r="AC114" i="64"/>
  <c r="N122"/>
  <c r="AD97"/>
  <c r="AE97" s="1"/>
  <c r="P97" s="1"/>
  <c r="U97" s="1"/>
  <c r="O105"/>
  <c r="AC99" i="21"/>
  <c r="N107"/>
  <c r="AC111" i="64"/>
  <c r="N119"/>
  <c r="AD94"/>
  <c r="AE94" s="1"/>
  <c r="P94" s="1"/>
  <c r="R94" s="1"/>
  <c r="O102"/>
  <c r="AC97" i="21" l="1"/>
  <c r="AE97" s="1"/>
  <c r="P97" s="1"/>
  <c r="U97" s="1"/>
  <c r="N105"/>
  <c r="AD103"/>
  <c r="AE103" s="1"/>
  <c r="P103" s="1"/>
  <c r="S103" s="1"/>
  <c r="O111"/>
  <c r="AD111" i="64"/>
  <c r="AE111" s="1"/>
  <c r="P111" s="1"/>
  <c r="S111" s="1"/>
  <c r="O119"/>
  <c r="AD99" i="21"/>
  <c r="AE99" s="1"/>
  <c r="P99" s="1"/>
  <c r="W99" s="1"/>
  <c r="O107"/>
  <c r="AD99" i="64"/>
  <c r="AE99" s="1"/>
  <c r="P99" s="1"/>
  <c r="W99" s="1"/>
  <c r="O107"/>
  <c r="AC104" i="21"/>
  <c r="AE104" s="1"/>
  <c r="P104" s="1"/>
  <c r="T104" s="1"/>
  <c r="N112"/>
  <c r="AC111"/>
  <c r="N119"/>
  <c r="N121" i="64"/>
  <c r="AC113"/>
  <c r="AC120"/>
  <c r="N128"/>
  <c r="AD106" i="21"/>
  <c r="AE106" s="1"/>
  <c r="P106" s="1"/>
  <c r="V106" s="1"/>
  <c r="O114"/>
  <c r="AD105" i="64"/>
  <c r="AE105" s="1"/>
  <c r="P105" s="1"/>
  <c r="U105" s="1"/>
  <c r="O113"/>
  <c r="AC122"/>
  <c r="N130"/>
  <c r="AD106"/>
  <c r="AE106" s="1"/>
  <c r="P106" s="1"/>
  <c r="V106" s="1"/>
  <c r="O114"/>
  <c r="AE102" i="21"/>
  <c r="P102" s="1"/>
  <c r="R102" s="1"/>
  <c r="AD102" i="64"/>
  <c r="AE102" s="1"/>
  <c r="P102" s="1"/>
  <c r="R102" s="1"/>
  <c r="O110"/>
  <c r="AD104"/>
  <c r="AE104" s="1"/>
  <c r="P104" s="1"/>
  <c r="T104" s="1"/>
  <c r="O112"/>
  <c r="AC119"/>
  <c r="N127"/>
  <c r="AC107" i="21"/>
  <c r="N115"/>
  <c r="AD113"/>
  <c r="O121"/>
  <c r="AD120"/>
  <c r="O128"/>
  <c r="AC122"/>
  <c r="N130"/>
  <c r="AC118" i="64"/>
  <c r="N126"/>
  <c r="AD110" i="21"/>
  <c r="O118"/>
  <c r="AC115" i="64"/>
  <c r="N123"/>
  <c r="AC110" i="21"/>
  <c r="N118"/>
  <c r="N113" l="1"/>
  <c r="AC105"/>
  <c r="AE105" s="1"/>
  <c r="P105" s="1"/>
  <c r="U105" s="1"/>
  <c r="O119"/>
  <c r="AD111"/>
  <c r="AE111" s="1"/>
  <c r="P111" s="1"/>
  <c r="S111" s="1"/>
  <c r="AD119" i="64"/>
  <c r="AE119" s="1"/>
  <c r="P119" s="1"/>
  <c r="S119" s="1"/>
  <c r="O127"/>
  <c r="O115"/>
  <c r="AD107"/>
  <c r="AE107" s="1"/>
  <c r="P107" s="1"/>
  <c r="W107" s="1"/>
  <c r="AD107" i="21"/>
  <c r="AE107" s="1"/>
  <c r="P107" s="1"/>
  <c r="W107" s="1"/>
  <c r="O115"/>
  <c r="AC112"/>
  <c r="AE112" s="1"/>
  <c r="P112" s="1"/>
  <c r="T112" s="1"/>
  <c r="N120"/>
  <c r="AE110"/>
  <c r="P110" s="1"/>
  <c r="R110" s="1"/>
  <c r="AC121" i="64"/>
  <c r="N129"/>
  <c r="AC119" i="21"/>
  <c r="N127"/>
  <c r="AC128" i="64"/>
  <c r="N136"/>
  <c r="AD114" i="21"/>
  <c r="AE114" s="1"/>
  <c r="P114" s="1"/>
  <c r="V114" s="1"/>
  <c r="O122"/>
  <c r="AD128"/>
  <c r="O136"/>
  <c r="AC127" i="64"/>
  <c r="N135"/>
  <c r="AD112"/>
  <c r="AE112" s="1"/>
  <c r="P112" s="1"/>
  <c r="T112" s="1"/>
  <c r="O120"/>
  <c r="AD113"/>
  <c r="AE113" s="1"/>
  <c r="P113" s="1"/>
  <c r="U113" s="1"/>
  <c r="O121"/>
  <c r="AC123"/>
  <c r="N131"/>
  <c r="AD121" i="21"/>
  <c r="O129"/>
  <c r="AC115"/>
  <c r="N123"/>
  <c r="AC130" i="64"/>
  <c r="N138"/>
  <c r="AC130" i="21"/>
  <c r="N138"/>
  <c r="AC118"/>
  <c r="N126"/>
  <c r="AD118"/>
  <c r="O126"/>
  <c r="AC126" i="64"/>
  <c r="N134"/>
  <c r="AD110"/>
  <c r="AE110" s="1"/>
  <c r="P110" s="1"/>
  <c r="R110" s="1"/>
  <c r="O118"/>
  <c r="AD114"/>
  <c r="AE114" s="1"/>
  <c r="P114" s="1"/>
  <c r="V114" s="1"/>
  <c r="O122"/>
  <c r="N121" i="21" l="1"/>
  <c r="AC113"/>
  <c r="AE113" s="1"/>
  <c r="P113" s="1"/>
  <c r="U113" s="1"/>
  <c r="O127"/>
  <c r="AD119"/>
  <c r="AE119" s="1"/>
  <c r="P119" s="1"/>
  <c r="S119" s="1"/>
  <c r="O135" i="64"/>
  <c r="AD127"/>
  <c r="AE127" s="1"/>
  <c r="P127" s="1"/>
  <c r="S127" s="1"/>
  <c r="AD115" i="21"/>
  <c r="AE115" s="1"/>
  <c r="P115" s="1"/>
  <c r="W115" s="1"/>
  <c r="O123"/>
  <c r="AD115" i="64"/>
  <c r="AE115" s="1"/>
  <c r="P115" s="1"/>
  <c r="W115" s="1"/>
  <c r="O123"/>
  <c r="AE118" i="21"/>
  <c r="P118" s="1"/>
  <c r="R118" s="1"/>
  <c r="N128"/>
  <c r="AC120"/>
  <c r="AE120" s="1"/>
  <c r="P120" s="1"/>
  <c r="T120" s="1"/>
  <c r="N137" i="64"/>
  <c r="AC129"/>
  <c r="AC127" i="21"/>
  <c r="N135"/>
  <c r="AC136" i="64"/>
  <c r="N144"/>
  <c r="AD122" i="21"/>
  <c r="AE122" s="1"/>
  <c r="P122" s="1"/>
  <c r="V122" s="1"/>
  <c r="O130"/>
  <c r="AD118" i="64"/>
  <c r="AE118" s="1"/>
  <c r="P118" s="1"/>
  <c r="R118" s="1"/>
  <c r="O126"/>
  <c r="AC123" i="21"/>
  <c r="N131"/>
  <c r="AC131" i="64"/>
  <c r="N139"/>
  <c r="AC134"/>
  <c r="N142"/>
  <c r="AC126" i="21"/>
  <c r="N134"/>
  <c r="AC138" i="64"/>
  <c r="N146"/>
  <c r="AD120"/>
  <c r="AE120" s="1"/>
  <c r="P120" s="1"/>
  <c r="T120" s="1"/>
  <c r="O128"/>
  <c r="AD129" i="21"/>
  <c r="O137"/>
  <c r="AD121" i="64"/>
  <c r="AE121" s="1"/>
  <c r="P121" s="1"/>
  <c r="U121" s="1"/>
  <c r="O129"/>
  <c r="AD122"/>
  <c r="AE122" s="1"/>
  <c r="P122" s="1"/>
  <c r="V122" s="1"/>
  <c r="O130"/>
  <c r="AD126" i="21"/>
  <c r="O134"/>
  <c r="AC138"/>
  <c r="N146"/>
  <c r="AC135" i="64"/>
  <c r="N143"/>
  <c r="AD136" i="21"/>
  <c r="O144"/>
  <c r="AC121" l="1"/>
  <c r="AE121" s="1"/>
  <c r="P121" s="1"/>
  <c r="U121" s="1"/>
  <c r="N129"/>
  <c r="AD127"/>
  <c r="AE127" s="1"/>
  <c r="P127" s="1"/>
  <c r="S127" s="1"/>
  <c r="O135"/>
  <c r="O143" i="64"/>
  <c r="AD135"/>
  <c r="AE135" s="1"/>
  <c r="P135" s="1"/>
  <c r="S135" s="1"/>
  <c r="O131" i="21"/>
  <c r="AD123"/>
  <c r="AE123" s="1"/>
  <c r="P123" s="1"/>
  <c r="W123" s="1"/>
  <c r="AD123" i="64"/>
  <c r="AE123" s="1"/>
  <c r="P123" s="1"/>
  <c r="W123" s="1"/>
  <c r="O131"/>
  <c r="AC128" i="21"/>
  <c r="AE128" s="1"/>
  <c r="P128" s="1"/>
  <c r="T128" s="1"/>
  <c r="N136"/>
  <c r="AC135"/>
  <c r="N143"/>
  <c r="N152" i="64"/>
  <c r="AC144"/>
  <c r="N145"/>
  <c r="AC137"/>
  <c r="O138" i="21"/>
  <c r="AD130"/>
  <c r="AE130" s="1"/>
  <c r="P130" s="1"/>
  <c r="V130" s="1"/>
  <c r="AD144"/>
  <c r="O152"/>
  <c r="AC139" i="64"/>
  <c r="N147"/>
  <c r="AC146" i="21"/>
  <c r="N154"/>
  <c r="AC146" i="64"/>
  <c r="N154"/>
  <c r="AC134" i="21"/>
  <c r="N142"/>
  <c r="AC143" i="64"/>
  <c r="N151"/>
  <c r="AD129"/>
  <c r="AE129" s="1"/>
  <c r="P129" s="1"/>
  <c r="U129" s="1"/>
  <c r="O137"/>
  <c r="AD137" i="21"/>
  <c r="O145"/>
  <c r="AE126"/>
  <c r="P126" s="1"/>
  <c r="R126" s="1"/>
  <c r="AC131"/>
  <c r="N139"/>
  <c r="AD126" i="64"/>
  <c r="AE126" s="1"/>
  <c r="P126" s="1"/>
  <c r="R126" s="1"/>
  <c r="O134"/>
  <c r="AD134" i="21"/>
  <c r="O142"/>
  <c r="AD130" i="64"/>
  <c r="AE130" s="1"/>
  <c r="P130" s="1"/>
  <c r="V130" s="1"/>
  <c r="O138"/>
  <c r="AD128"/>
  <c r="AE128" s="1"/>
  <c r="P128" s="1"/>
  <c r="T128" s="1"/>
  <c r="O136"/>
  <c r="AC142"/>
  <c r="N150"/>
  <c r="AC129" i="21" l="1"/>
  <c r="AE129" s="1"/>
  <c r="P129" s="1"/>
  <c r="U129" s="1"/>
  <c r="N137"/>
  <c r="O143"/>
  <c r="AD135"/>
  <c r="AE135" s="1"/>
  <c r="P135" s="1"/>
  <c r="S135" s="1"/>
  <c r="O151" i="64"/>
  <c r="AD143"/>
  <c r="AE143" s="1"/>
  <c r="P143" s="1"/>
  <c r="S143" s="1"/>
  <c r="AD131" i="21"/>
  <c r="AE131" s="1"/>
  <c r="P131" s="1"/>
  <c r="W131" s="1"/>
  <c r="O139"/>
  <c r="AD131" i="64"/>
  <c r="AE131" s="1"/>
  <c r="P131" s="1"/>
  <c r="W131" s="1"/>
  <c r="O139"/>
  <c r="N144" i="21"/>
  <c r="AC136"/>
  <c r="AE136" s="1"/>
  <c r="P136" s="1"/>
  <c r="T136" s="1"/>
  <c r="AC152" i="64"/>
  <c r="N160"/>
  <c r="AC145"/>
  <c r="N153"/>
  <c r="N151" i="21"/>
  <c r="AC143"/>
  <c r="O146"/>
  <c r="AD138"/>
  <c r="AE138" s="1"/>
  <c r="P138" s="1"/>
  <c r="V138" s="1"/>
  <c r="AD142"/>
  <c r="O150"/>
  <c r="AC139"/>
  <c r="N147"/>
  <c r="AD137" i="64"/>
  <c r="AE137" s="1"/>
  <c r="P137" s="1"/>
  <c r="U137" s="1"/>
  <c r="O145"/>
  <c r="AC142" i="21"/>
  <c r="N150"/>
  <c r="AE134"/>
  <c r="P134" s="1"/>
  <c r="R134" s="1"/>
  <c r="AC154"/>
  <c r="N162"/>
  <c r="AD152"/>
  <c r="O160"/>
  <c r="AC150" i="64"/>
  <c r="N158"/>
  <c r="AD136"/>
  <c r="AE136" s="1"/>
  <c r="P136" s="1"/>
  <c r="T136" s="1"/>
  <c r="O144"/>
  <c r="AD138"/>
  <c r="AE138" s="1"/>
  <c r="P138" s="1"/>
  <c r="V138" s="1"/>
  <c r="O146"/>
  <c r="AD134"/>
  <c r="AE134" s="1"/>
  <c r="P134" s="1"/>
  <c r="R134" s="1"/>
  <c r="O142"/>
  <c r="AD145" i="21"/>
  <c r="O153"/>
  <c r="AC151" i="64"/>
  <c r="N159"/>
  <c r="AC154"/>
  <c r="N162"/>
  <c r="AC147"/>
  <c r="N155"/>
  <c r="AC137" i="21" l="1"/>
  <c r="AE137" s="1"/>
  <c r="P137" s="1"/>
  <c r="U137" s="1"/>
  <c r="N145"/>
  <c r="O151"/>
  <c r="AD143"/>
  <c r="AE143" s="1"/>
  <c r="P143" s="1"/>
  <c r="S143" s="1"/>
  <c r="AE142"/>
  <c r="P142" s="1"/>
  <c r="R142" s="1"/>
  <c r="O159" i="64"/>
  <c r="AD151"/>
  <c r="AE151" s="1"/>
  <c r="P151" s="1"/>
  <c r="S151" s="1"/>
  <c r="AD139" i="21"/>
  <c r="AE139" s="1"/>
  <c r="P139" s="1"/>
  <c r="W139" s="1"/>
  <c r="O147"/>
  <c r="O147" i="64"/>
  <c r="AD139"/>
  <c r="AE139" s="1"/>
  <c r="P139" s="1"/>
  <c r="W139" s="1"/>
  <c r="AC144" i="21"/>
  <c r="AE144" s="1"/>
  <c r="P144" s="1"/>
  <c r="T144" s="1"/>
  <c r="N152"/>
  <c r="N161" i="64"/>
  <c r="AC153"/>
  <c r="AC151" i="21"/>
  <c r="N159"/>
  <c r="AC160" i="64"/>
  <c r="N168"/>
  <c r="AD146" i="21"/>
  <c r="AE146" s="1"/>
  <c r="P146" s="1"/>
  <c r="V146" s="1"/>
  <c r="O154"/>
  <c r="AD153"/>
  <c r="O161"/>
  <c r="AD144" i="64"/>
  <c r="AE144" s="1"/>
  <c r="P144" s="1"/>
  <c r="T144" s="1"/>
  <c r="O152"/>
  <c r="AD160" i="21"/>
  <c r="O168"/>
  <c r="AD145" i="64"/>
  <c r="AE145" s="1"/>
  <c r="P145" s="1"/>
  <c r="U145" s="1"/>
  <c r="O153"/>
  <c r="AC162" i="21"/>
  <c r="N170"/>
  <c r="AC155" i="64"/>
  <c r="N163"/>
  <c r="AC162"/>
  <c r="N170"/>
  <c r="AC159"/>
  <c r="N167"/>
  <c r="AD142"/>
  <c r="AE142" s="1"/>
  <c r="P142" s="1"/>
  <c r="R142" s="1"/>
  <c r="O150"/>
  <c r="AD146"/>
  <c r="AE146" s="1"/>
  <c r="P146" s="1"/>
  <c r="V146" s="1"/>
  <c r="O154"/>
  <c r="AC158"/>
  <c r="N166"/>
  <c r="AC150" i="21"/>
  <c r="N158"/>
  <c r="AC147"/>
  <c r="N155"/>
  <c r="AD150"/>
  <c r="O158"/>
  <c r="N153" l="1"/>
  <c r="AC145"/>
  <c r="AE145" s="1"/>
  <c r="P145" s="1"/>
  <c r="U145" s="1"/>
  <c r="O159"/>
  <c r="AD151"/>
  <c r="AE151" s="1"/>
  <c r="P151" s="1"/>
  <c r="S151" s="1"/>
  <c r="O167" i="64"/>
  <c r="AD159"/>
  <c r="AE159" s="1"/>
  <c r="P159" s="1"/>
  <c r="S159" s="1"/>
  <c r="AD147"/>
  <c r="AE147" s="1"/>
  <c r="P147" s="1"/>
  <c r="W147" s="1"/>
  <c r="O155"/>
  <c r="O155" i="21"/>
  <c r="AD147"/>
  <c r="AE147" s="1"/>
  <c r="P147" s="1"/>
  <c r="W147" s="1"/>
  <c r="AC152"/>
  <c r="AE152" s="1"/>
  <c r="P152" s="1"/>
  <c r="T152" s="1"/>
  <c r="N160"/>
  <c r="N176" i="64"/>
  <c r="AC168"/>
  <c r="N169"/>
  <c r="AC161"/>
  <c r="N167" i="21"/>
  <c r="AC159"/>
  <c r="AD154"/>
  <c r="AE154" s="1"/>
  <c r="P154" s="1"/>
  <c r="V154" s="1"/>
  <c r="O162"/>
  <c r="AC155"/>
  <c r="N163"/>
  <c r="AD153" i="64"/>
  <c r="AE153" s="1"/>
  <c r="P153" s="1"/>
  <c r="U153" s="1"/>
  <c r="O161"/>
  <c r="AD168" i="21"/>
  <c r="O176"/>
  <c r="AC158"/>
  <c r="N166"/>
  <c r="AD154" i="64"/>
  <c r="AE154" s="1"/>
  <c r="P154" s="1"/>
  <c r="V154" s="1"/>
  <c r="O162"/>
  <c r="AC167"/>
  <c r="N175"/>
  <c r="AC163"/>
  <c r="N171"/>
  <c r="AD158" i="21"/>
  <c r="O166"/>
  <c r="AE150"/>
  <c r="P150" s="1"/>
  <c r="R150" s="1"/>
  <c r="AD152" i="64"/>
  <c r="AE152" s="1"/>
  <c r="P152" s="1"/>
  <c r="T152" s="1"/>
  <c r="O160"/>
  <c r="AD161" i="21"/>
  <c r="O169"/>
  <c r="AC166" i="64"/>
  <c r="N174"/>
  <c r="AD150"/>
  <c r="AE150" s="1"/>
  <c r="P150" s="1"/>
  <c r="R150" s="1"/>
  <c r="O158"/>
  <c r="AC170"/>
  <c r="N178"/>
  <c r="AC170" i="21"/>
  <c r="N178"/>
  <c r="AC153" l="1"/>
  <c r="AE153" s="1"/>
  <c r="P153" s="1"/>
  <c r="U153" s="1"/>
  <c r="N161"/>
  <c r="AD159"/>
  <c r="AE159" s="1"/>
  <c r="P159" s="1"/>
  <c r="S159" s="1"/>
  <c r="O167"/>
  <c r="AD167" i="64"/>
  <c r="AE167" s="1"/>
  <c r="P167" s="1"/>
  <c r="S167" s="1"/>
  <c r="S172" s="1"/>
  <c r="G7" i="63" s="1"/>
  <c r="O175" i="64"/>
  <c r="O163" i="21"/>
  <c r="AD155"/>
  <c r="AE155" s="1"/>
  <c r="P155" s="1"/>
  <c r="W155" s="1"/>
  <c r="AD155" i="64"/>
  <c r="AE155" s="1"/>
  <c r="P155" s="1"/>
  <c r="W155" s="1"/>
  <c r="O163"/>
  <c r="N168" i="21"/>
  <c r="AC160"/>
  <c r="AE160" s="1"/>
  <c r="P160" s="1"/>
  <c r="T160" s="1"/>
  <c r="AC169" i="64"/>
  <c r="N177"/>
  <c r="AC167" i="21"/>
  <c r="N175"/>
  <c r="AC176" i="64"/>
  <c r="N184"/>
  <c r="O170" i="21"/>
  <c r="AD162"/>
  <c r="AE162" s="1"/>
  <c r="P162" s="1"/>
  <c r="V162" s="1"/>
  <c r="AE158"/>
  <c r="P158" s="1"/>
  <c r="R158" s="1"/>
  <c r="AC178"/>
  <c r="N186"/>
  <c r="AD158" i="64"/>
  <c r="AE158" s="1"/>
  <c r="P158" s="1"/>
  <c r="R158" s="1"/>
  <c r="O166"/>
  <c r="AD160"/>
  <c r="AE160" s="1"/>
  <c r="P160" s="1"/>
  <c r="T160" s="1"/>
  <c r="O168"/>
  <c r="AC175"/>
  <c r="N183"/>
  <c r="AD176" i="21"/>
  <c r="O184"/>
  <c r="AC163"/>
  <c r="N171"/>
  <c r="AC178" i="64"/>
  <c r="N186"/>
  <c r="AC174"/>
  <c r="N182"/>
  <c r="AD169" i="21"/>
  <c r="O177"/>
  <c r="AD166"/>
  <c r="O174"/>
  <c r="AC171" i="64"/>
  <c r="N179"/>
  <c r="AD162"/>
  <c r="AE162" s="1"/>
  <c r="P162" s="1"/>
  <c r="V162" s="1"/>
  <c r="O170"/>
  <c r="AC166" i="21"/>
  <c r="N174"/>
  <c r="AD161" i="64"/>
  <c r="AE161" s="1"/>
  <c r="P161" s="1"/>
  <c r="U161" s="1"/>
  <c r="O169"/>
  <c r="N169" i="21" l="1"/>
  <c r="AC161"/>
  <c r="AE161" s="1"/>
  <c r="P161" s="1"/>
  <c r="U161" s="1"/>
  <c r="AD167"/>
  <c r="AE167" s="1"/>
  <c r="P167" s="1"/>
  <c r="S167" s="1"/>
  <c r="S172" s="1"/>
  <c r="B7" i="63" s="1"/>
  <c r="O175" i="21"/>
  <c r="AD175" i="64"/>
  <c r="AE175" s="1"/>
  <c r="P175" s="1"/>
  <c r="S175" s="1"/>
  <c r="O183"/>
  <c r="AD163"/>
  <c r="AE163" s="1"/>
  <c r="P163" s="1"/>
  <c r="W163" s="1"/>
  <c r="O171"/>
  <c r="O171" i="21"/>
  <c r="AD163"/>
  <c r="AE163" s="1"/>
  <c r="P163" s="1"/>
  <c r="W163" s="1"/>
  <c r="AC168"/>
  <c r="AE168" s="1"/>
  <c r="P168" s="1"/>
  <c r="T168" s="1"/>
  <c r="T172" s="1"/>
  <c r="B8" i="63" s="1"/>
  <c r="N176" i="21"/>
  <c r="N183"/>
  <c r="AC175"/>
  <c r="N192" i="64"/>
  <c r="AC184"/>
  <c r="AC177"/>
  <c r="N185"/>
  <c r="AE166" i="21"/>
  <c r="P166" s="1"/>
  <c r="R166" s="1"/>
  <c r="R172" s="1"/>
  <c r="B6" i="63" s="1"/>
  <c r="AD170" i="21"/>
  <c r="AE170" s="1"/>
  <c r="P170" s="1"/>
  <c r="V170" s="1"/>
  <c r="V172" s="1"/>
  <c r="B10" i="63" s="1"/>
  <c r="O178" i="21"/>
  <c r="AD169" i="64"/>
  <c r="AE169" s="1"/>
  <c r="P169" s="1"/>
  <c r="U169" s="1"/>
  <c r="U172" s="1"/>
  <c r="G9" i="63" s="1"/>
  <c r="O177" i="64"/>
  <c r="AC174" i="21"/>
  <c r="N182"/>
  <c r="AC179" i="64"/>
  <c r="N187"/>
  <c r="AD177" i="21"/>
  <c r="O185"/>
  <c r="AC182" i="64"/>
  <c r="N190"/>
  <c r="AD184" i="21"/>
  <c r="O192"/>
  <c r="AD166" i="64"/>
  <c r="AE166" s="1"/>
  <c r="P166" s="1"/>
  <c r="R166" s="1"/>
  <c r="R172" s="1"/>
  <c r="G6" i="63" s="1"/>
  <c r="O174" i="64"/>
  <c r="AC171" i="21"/>
  <c r="N179"/>
  <c r="AD170" i="64"/>
  <c r="AE170" s="1"/>
  <c r="P170" s="1"/>
  <c r="V170" s="1"/>
  <c r="V172" s="1"/>
  <c r="G10" i="63" s="1"/>
  <c r="O178" i="64"/>
  <c r="AD174" i="21"/>
  <c r="O182"/>
  <c r="AC186" i="64"/>
  <c r="N194"/>
  <c r="AC183"/>
  <c r="N191"/>
  <c r="AD168"/>
  <c r="AE168" s="1"/>
  <c r="P168" s="1"/>
  <c r="T168" s="1"/>
  <c r="T172" s="1"/>
  <c r="G8" i="63" s="1"/>
  <c r="O176" i="64"/>
  <c r="AC186" i="21"/>
  <c r="N194"/>
  <c r="AC169" l="1"/>
  <c r="AE169" s="1"/>
  <c r="P169" s="1"/>
  <c r="U169" s="1"/>
  <c r="U172" s="1"/>
  <c r="B9" i="63" s="1"/>
  <c r="N177" i="21"/>
  <c r="AD175"/>
  <c r="AE175" s="1"/>
  <c r="P175" s="1"/>
  <c r="S175" s="1"/>
  <c r="O183"/>
  <c r="AD183" i="64"/>
  <c r="AE183" s="1"/>
  <c r="P183" s="1"/>
  <c r="S183" s="1"/>
  <c r="O191"/>
  <c r="O179" i="21"/>
  <c r="AD171"/>
  <c r="AE171" s="1"/>
  <c r="P171" s="1"/>
  <c r="W171" s="1"/>
  <c r="W172" s="1"/>
  <c r="B11" i="63" s="1"/>
  <c r="C11" s="1"/>
  <c r="O179" i="64"/>
  <c r="AD171"/>
  <c r="AE171" s="1"/>
  <c r="P171" s="1"/>
  <c r="W171" s="1"/>
  <c r="W172" s="1"/>
  <c r="G11" i="63" s="1"/>
  <c r="H11" s="1"/>
  <c r="AC176" i="21"/>
  <c r="AE176" s="1"/>
  <c r="P176" s="1"/>
  <c r="T176" s="1"/>
  <c r="N184"/>
  <c r="N193" i="64"/>
  <c r="AC185"/>
  <c r="N200"/>
  <c r="AC192"/>
  <c r="N191" i="21"/>
  <c r="AC183"/>
  <c r="O186"/>
  <c r="AD178"/>
  <c r="AE178" s="1"/>
  <c r="P178" s="1"/>
  <c r="V178" s="1"/>
  <c r="AC179"/>
  <c r="N187"/>
  <c r="AC194"/>
  <c r="N202"/>
  <c r="AD176" i="64"/>
  <c r="AE176" s="1"/>
  <c r="P176" s="1"/>
  <c r="T176" s="1"/>
  <c r="O184"/>
  <c r="AC194"/>
  <c r="N202"/>
  <c r="AD178"/>
  <c r="AE178" s="1"/>
  <c r="P178" s="1"/>
  <c r="V178" s="1"/>
  <c r="O186"/>
  <c r="AD174"/>
  <c r="AE174" s="1"/>
  <c r="P174" s="1"/>
  <c r="R174" s="1"/>
  <c r="O182"/>
  <c r="AD192" i="21"/>
  <c r="O200"/>
  <c r="AD185"/>
  <c r="O193"/>
  <c r="AC187" i="64"/>
  <c r="N195"/>
  <c r="AD177"/>
  <c r="AE177" s="1"/>
  <c r="P177" s="1"/>
  <c r="U177" s="1"/>
  <c r="O185"/>
  <c r="AC191"/>
  <c r="N199"/>
  <c r="AD182" i="21"/>
  <c r="O190"/>
  <c r="AC190" i="64"/>
  <c r="N198"/>
  <c r="AC182" i="21"/>
  <c r="N190"/>
  <c r="AE174"/>
  <c r="P174" s="1"/>
  <c r="R174" s="1"/>
  <c r="H10" i="63" l="1"/>
  <c r="C9"/>
  <c r="C10"/>
  <c r="C6"/>
  <c r="C8"/>
  <c r="C7"/>
  <c r="H7"/>
  <c r="H6"/>
  <c r="H9"/>
  <c r="N185" i="21"/>
  <c r="AC177"/>
  <c r="AE177" s="1"/>
  <c r="P177" s="1"/>
  <c r="U177" s="1"/>
  <c r="H8" i="63"/>
  <c r="AD183" i="21"/>
  <c r="AE183" s="1"/>
  <c r="P183" s="1"/>
  <c r="S183" s="1"/>
  <c r="O191"/>
  <c r="O199" i="64"/>
  <c r="AD191"/>
  <c r="AE191" s="1"/>
  <c r="P191" s="1"/>
  <c r="S191" s="1"/>
  <c r="AD179"/>
  <c r="AE179" s="1"/>
  <c r="P179" s="1"/>
  <c r="W179" s="1"/>
  <c r="O187"/>
  <c r="AD179" i="21"/>
  <c r="AE179" s="1"/>
  <c r="P179" s="1"/>
  <c r="W179" s="1"/>
  <c r="O187"/>
  <c r="N192"/>
  <c r="AC184"/>
  <c r="AE184" s="1"/>
  <c r="P184" s="1"/>
  <c r="T184" s="1"/>
  <c r="N199"/>
  <c r="AC191"/>
  <c r="N208" i="64"/>
  <c r="AC200"/>
  <c r="AC193"/>
  <c r="N201"/>
  <c r="AE182" i="21"/>
  <c r="P182" s="1"/>
  <c r="R182" s="1"/>
  <c r="AD186"/>
  <c r="AE186" s="1"/>
  <c r="P186" s="1"/>
  <c r="V186" s="1"/>
  <c r="O194"/>
  <c r="AC202"/>
  <c r="N210"/>
  <c r="AC190"/>
  <c r="N198"/>
  <c r="AC198" i="64"/>
  <c r="N206"/>
  <c r="AC199"/>
  <c r="N207"/>
  <c r="AD185"/>
  <c r="AE185" s="1"/>
  <c r="P185" s="1"/>
  <c r="U185" s="1"/>
  <c r="O193"/>
  <c r="AD193" i="21"/>
  <c r="O201"/>
  <c r="AD186" i="64"/>
  <c r="AE186" s="1"/>
  <c r="P186" s="1"/>
  <c r="V186" s="1"/>
  <c r="O194"/>
  <c r="AC202"/>
  <c r="N210"/>
  <c r="AD184"/>
  <c r="AE184" s="1"/>
  <c r="P184" s="1"/>
  <c r="T184" s="1"/>
  <c r="O192"/>
  <c r="AC187" i="21"/>
  <c r="N195"/>
  <c r="AD190"/>
  <c r="O198"/>
  <c r="AC195" i="64"/>
  <c r="N203"/>
  <c r="AD200" i="21"/>
  <c r="O208"/>
  <c r="AD182" i="64"/>
  <c r="AE182" s="1"/>
  <c r="P182" s="1"/>
  <c r="R182" s="1"/>
  <c r="O190"/>
  <c r="AC185" i="21" l="1"/>
  <c r="AE185" s="1"/>
  <c r="P185" s="1"/>
  <c r="U185" s="1"/>
  <c r="N193"/>
  <c r="AD191"/>
  <c r="AE191" s="1"/>
  <c r="P191" s="1"/>
  <c r="S191" s="1"/>
  <c r="O199"/>
  <c r="AD199" i="64"/>
  <c r="AE199" s="1"/>
  <c r="P199" s="1"/>
  <c r="S199" s="1"/>
  <c r="O207"/>
  <c r="O195"/>
  <c r="AD187"/>
  <c r="AE187" s="1"/>
  <c r="P187" s="1"/>
  <c r="W187" s="1"/>
  <c r="O195" i="21"/>
  <c r="AD187"/>
  <c r="AE187" s="1"/>
  <c r="P187" s="1"/>
  <c r="W187" s="1"/>
  <c r="AC192"/>
  <c r="AE192" s="1"/>
  <c r="P192" s="1"/>
  <c r="T192" s="1"/>
  <c r="N200"/>
  <c r="AC201" i="64"/>
  <c r="N209"/>
  <c r="AC208"/>
  <c r="N216"/>
  <c r="AC199" i="21"/>
  <c r="N207"/>
  <c r="AD194"/>
  <c r="AE194" s="1"/>
  <c r="P194" s="1"/>
  <c r="V194" s="1"/>
  <c r="O202"/>
  <c r="AC203" i="64"/>
  <c r="N211"/>
  <c r="AC198" i="21"/>
  <c r="N206"/>
  <c r="AD192" i="64"/>
  <c r="AE192" s="1"/>
  <c r="P192" s="1"/>
  <c r="T192" s="1"/>
  <c r="O200"/>
  <c r="AD194"/>
  <c r="AE194" s="1"/>
  <c r="P194" s="1"/>
  <c r="V194" s="1"/>
  <c r="O202"/>
  <c r="AD201" i="21"/>
  <c r="O209"/>
  <c r="AE190"/>
  <c r="P190" s="1"/>
  <c r="R190" s="1"/>
  <c r="AD190" i="64"/>
  <c r="AE190" s="1"/>
  <c r="P190" s="1"/>
  <c r="R190" s="1"/>
  <c r="O198"/>
  <c r="AD208" i="21"/>
  <c r="O216"/>
  <c r="AD198"/>
  <c r="O206"/>
  <c r="AC207" i="64"/>
  <c r="N215"/>
  <c r="AC206"/>
  <c r="N214"/>
  <c r="AC210" i="21"/>
  <c r="N218"/>
  <c r="AC195"/>
  <c r="N203"/>
  <c r="AC210" i="64"/>
  <c r="N218"/>
  <c r="AD193"/>
  <c r="AE193" s="1"/>
  <c r="P193" s="1"/>
  <c r="U193" s="1"/>
  <c r="O201"/>
  <c r="AC193" i="21" l="1"/>
  <c r="AE193" s="1"/>
  <c r="P193" s="1"/>
  <c r="U193" s="1"/>
  <c r="N201"/>
  <c r="AD199"/>
  <c r="AE199" s="1"/>
  <c r="P199" s="1"/>
  <c r="S199" s="1"/>
  <c r="O207"/>
  <c r="O215" i="64"/>
  <c r="AD207"/>
  <c r="AE207" s="1"/>
  <c r="P207" s="1"/>
  <c r="S207" s="1"/>
  <c r="O203" i="21"/>
  <c r="AD195"/>
  <c r="AE195" s="1"/>
  <c r="P195" s="1"/>
  <c r="W195" s="1"/>
  <c r="AD195" i="64"/>
  <c r="AE195" s="1"/>
  <c r="P195" s="1"/>
  <c r="W195" s="1"/>
  <c r="O203"/>
  <c r="N208" i="21"/>
  <c r="AC200"/>
  <c r="AE200" s="1"/>
  <c r="P200" s="1"/>
  <c r="T200" s="1"/>
  <c r="AC216" i="64"/>
  <c r="N224"/>
  <c r="AC209"/>
  <c r="N217"/>
  <c r="N215" i="21"/>
  <c r="AC207"/>
  <c r="AE198"/>
  <c r="P198" s="1"/>
  <c r="R198" s="1"/>
  <c r="O210"/>
  <c r="AD202"/>
  <c r="AE202" s="1"/>
  <c r="P202" s="1"/>
  <c r="V202" s="1"/>
  <c r="AC203"/>
  <c r="N211"/>
  <c r="AD198" i="64"/>
  <c r="AE198" s="1"/>
  <c r="P198" s="1"/>
  <c r="R198" s="1"/>
  <c r="O206"/>
  <c r="AD209" i="21"/>
  <c r="O217"/>
  <c r="AC211" i="64"/>
  <c r="N219"/>
  <c r="AC218" i="21"/>
  <c r="N226"/>
  <c r="AD206"/>
  <c r="O214"/>
  <c r="AD200" i="64"/>
  <c r="AE200" s="1"/>
  <c r="P200" s="1"/>
  <c r="T200" s="1"/>
  <c r="O208"/>
  <c r="AD201"/>
  <c r="AE201" s="1"/>
  <c r="P201" s="1"/>
  <c r="U201" s="1"/>
  <c r="O209"/>
  <c r="AC218"/>
  <c r="N226"/>
  <c r="AD202"/>
  <c r="AE202" s="1"/>
  <c r="P202" s="1"/>
  <c r="V202" s="1"/>
  <c r="O210"/>
  <c r="AD216" i="21"/>
  <c r="O224"/>
  <c r="AC214" i="64"/>
  <c r="N222"/>
  <c r="AC215"/>
  <c r="N223"/>
  <c r="AC206" i="21"/>
  <c r="N214"/>
  <c r="AE206" l="1"/>
  <c r="P206" s="1"/>
  <c r="R206" s="1"/>
  <c r="N209"/>
  <c r="AC201"/>
  <c r="AE201" s="1"/>
  <c r="P201" s="1"/>
  <c r="U201" s="1"/>
  <c r="AD207"/>
  <c r="AE207" s="1"/>
  <c r="P207" s="1"/>
  <c r="S207" s="1"/>
  <c r="O215"/>
  <c r="O223" i="64"/>
  <c r="AD215"/>
  <c r="AE215" s="1"/>
  <c r="P215" s="1"/>
  <c r="S215" s="1"/>
  <c r="AD203" i="21"/>
  <c r="AE203" s="1"/>
  <c r="P203" s="1"/>
  <c r="W203" s="1"/>
  <c r="O211"/>
  <c r="O211" i="64"/>
  <c r="AD203"/>
  <c r="AE203" s="1"/>
  <c r="P203" s="1"/>
  <c r="W203" s="1"/>
  <c r="N216" i="21"/>
  <c r="AC208"/>
  <c r="AE208" s="1"/>
  <c r="P208" s="1"/>
  <c r="T208" s="1"/>
  <c r="AC215"/>
  <c r="N223"/>
  <c r="AC217" i="64"/>
  <c r="N225"/>
  <c r="N232"/>
  <c r="AC224"/>
  <c r="AD210" i="21"/>
  <c r="AE210" s="1"/>
  <c r="P210" s="1"/>
  <c r="V210" s="1"/>
  <c r="O218"/>
  <c r="AD214"/>
  <c r="O222"/>
  <c r="AC223" i="64"/>
  <c r="N231"/>
  <c r="AD210"/>
  <c r="AE210" s="1"/>
  <c r="P210" s="1"/>
  <c r="V210" s="1"/>
  <c r="O218"/>
  <c r="AC226"/>
  <c r="N234"/>
  <c r="AC219"/>
  <c r="N227"/>
  <c r="AD224" i="21"/>
  <c r="O232"/>
  <c r="AD208" i="64"/>
  <c r="AE208" s="1"/>
  <c r="P208" s="1"/>
  <c r="T208" s="1"/>
  <c r="O216"/>
  <c r="AC226" i="21"/>
  <c r="N234"/>
  <c r="AD217"/>
  <c r="O225"/>
  <c r="AD206" i="64"/>
  <c r="AE206" s="1"/>
  <c r="P206" s="1"/>
  <c r="R206" s="1"/>
  <c r="O214"/>
  <c r="AC214" i="21"/>
  <c r="N222"/>
  <c r="AC222" i="64"/>
  <c r="N230"/>
  <c r="AD209"/>
  <c r="AE209" s="1"/>
  <c r="P209" s="1"/>
  <c r="U209" s="1"/>
  <c r="O217"/>
  <c r="AC211" i="21"/>
  <c r="N219"/>
  <c r="AC209" l="1"/>
  <c r="AE209" s="1"/>
  <c r="P209" s="1"/>
  <c r="U209" s="1"/>
  <c r="N217"/>
  <c r="O223"/>
  <c r="AD215"/>
  <c r="AE215" s="1"/>
  <c r="P215" s="1"/>
  <c r="S215" s="1"/>
  <c r="AD223" i="64"/>
  <c r="AE223" s="1"/>
  <c r="P223" s="1"/>
  <c r="S223" s="1"/>
  <c r="O231"/>
  <c r="AD211"/>
  <c r="AE211" s="1"/>
  <c r="P211" s="1"/>
  <c r="W211" s="1"/>
  <c r="O219"/>
  <c r="O219" i="21"/>
  <c r="AD211"/>
  <c r="AE211" s="1"/>
  <c r="P211" s="1"/>
  <c r="W211" s="1"/>
  <c r="AE214"/>
  <c r="P214" s="1"/>
  <c r="R214" s="1"/>
  <c r="AC216"/>
  <c r="AE216" s="1"/>
  <c r="P216" s="1"/>
  <c r="T216" s="1"/>
  <c r="N224"/>
  <c r="N240" i="64"/>
  <c r="AC232"/>
  <c r="N233"/>
  <c r="AC225"/>
  <c r="N231" i="21"/>
  <c r="AC223"/>
  <c r="AD218"/>
  <c r="AE218" s="1"/>
  <c r="P218" s="1"/>
  <c r="V218" s="1"/>
  <c r="O226"/>
  <c r="AC234"/>
  <c r="N242"/>
  <c r="AC231" i="64"/>
  <c r="N239"/>
  <c r="AC219" i="21"/>
  <c r="N227"/>
  <c r="AD232"/>
  <c r="O240"/>
  <c r="AC234" i="64"/>
  <c r="N242"/>
  <c r="AD218"/>
  <c r="AE218" s="1"/>
  <c r="P218" s="1"/>
  <c r="V218" s="1"/>
  <c r="O226"/>
  <c r="AC230"/>
  <c r="N238"/>
  <c r="AD217"/>
  <c r="AE217" s="1"/>
  <c r="P217" s="1"/>
  <c r="U217" s="1"/>
  <c r="O225"/>
  <c r="AC222" i="21"/>
  <c r="N230"/>
  <c r="AD225"/>
  <c r="O233"/>
  <c r="AD216" i="64"/>
  <c r="AE216" s="1"/>
  <c r="P216" s="1"/>
  <c r="T216" s="1"/>
  <c r="O224"/>
  <c r="AD222" i="21"/>
  <c r="O230"/>
  <c r="AD214" i="64"/>
  <c r="AE214" s="1"/>
  <c r="P214" s="1"/>
  <c r="R214" s="1"/>
  <c r="O222"/>
  <c r="AC227"/>
  <c r="N235"/>
  <c r="AC217" i="21" l="1"/>
  <c r="AE217" s="1"/>
  <c r="P217" s="1"/>
  <c r="U217" s="1"/>
  <c r="N225"/>
  <c r="AD223"/>
  <c r="AE223" s="1"/>
  <c r="P223" s="1"/>
  <c r="S223" s="1"/>
  <c r="O231"/>
  <c r="O239" i="64"/>
  <c r="AD231"/>
  <c r="AE231" s="1"/>
  <c r="P231" s="1"/>
  <c r="S231" s="1"/>
  <c r="O227" i="21"/>
  <c r="AD219"/>
  <c r="AE219" s="1"/>
  <c r="P219" s="1"/>
  <c r="W219" s="1"/>
  <c r="AD219" i="64"/>
  <c r="AE219" s="1"/>
  <c r="P219" s="1"/>
  <c r="W219" s="1"/>
  <c r="O227"/>
  <c r="AC224" i="21"/>
  <c r="AE224" s="1"/>
  <c r="P224" s="1"/>
  <c r="T224" s="1"/>
  <c r="N232"/>
  <c r="N241" i="64"/>
  <c r="AC233"/>
  <c r="N239" i="21"/>
  <c r="AC231"/>
  <c r="AC240" i="64"/>
  <c r="N248"/>
  <c r="O234" i="21"/>
  <c r="AD226"/>
  <c r="AE226" s="1"/>
  <c r="P226" s="1"/>
  <c r="V226" s="1"/>
  <c r="AE222"/>
  <c r="P222" s="1"/>
  <c r="R222" s="1"/>
  <c r="AC235" i="64"/>
  <c r="N243"/>
  <c r="AD233" i="21"/>
  <c r="O241"/>
  <c r="AD230"/>
  <c r="O238"/>
  <c r="AC230"/>
  <c r="N238"/>
  <c r="AD225" i="64"/>
  <c r="AE225" s="1"/>
  <c r="P225" s="1"/>
  <c r="U225" s="1"/>
  <c r="O233"/>
  <c r="AD226"/>
  <c r="AE226" s="1"/>
  <c r="P226" s="1"/>
  <c r="V226" s="1"/>
  <c r="O234"/>
  <c r="AD240" i="21"/>
  <c r="O248"/>
  <c r="AC242"/>
  <c r="N250"/>
  <c r="AC227"/>
  <c r="N235"/>
  <c r="AC239" i="64"/>
  <c r="N247"/>
  <c r="AD222"/>
  <c r="AE222" s="1"/>
  <c r="P222" s="1"/>
  <c r="R222" s="1"/>
  <c r="O230"/>
  <c r="AD224"/>
  <c r="AE224" s="1"/>
  <c r="P224" s="1"/>
  <c r="T224" s="1"/>
  <c r="O232"/>
  <c r="AC238"/>
  <c r="N246"/>
  <c r="AC242"/>
  <c r="N250"/>
  <c r="AC225" i="21" l="1"/>
  <c r="AE225" s="1"/>
  <c r="P225" s="1"/>
  <c r="U225" s="1"/>
  <c r="N233"/>
  <c r="O239"/>
  <c r="AD231"/>
  <c r="AE231" s="1"/>
  <c r="P231" s="1"/>
  <c r="S231" s="1"/>
  <c r="O247" i="64"/>
  <c r="AD239"/>
  <c r="AE239" s="1"/>
  <c r="P239" s="1"/>
  <c r="S239" s="1"/>
  <c r="O235"/>
  <c r="AD227"/>
  <c r="AE227" s="1"/>
  <c r="P227" s="1"/>
  <c r="W227" s="1"/>
  <c r="O235" i="21"/>
  <c r="AD227"/>
  <c r="AE227" s="1"/>
  <c r="P227" s="1"/>
  <c r="W227" s="1"/>
  <c r="N240"/>
  <c r="AC232"/>
  <c r="AE232" s="1"/>
  <c r="P232" s="1"/>
  <c r="T232" s="1"/>
  <c r="N247"/>
  <c r="AC239"/>
  <c r="AE230"/>
  <c r="P230" s="1"/>
  <c r="R230" s="1"/>
  <c r="N256" i="64"/>
  <c r="AC248"/>
  <c r="AC241"/>
  <c r="N249"/>
  <c r="AD234" i="21"/>
  <c r="AE234" s="1"/>
  <c r="P234" s="1"/>
  <c r="V234" s="1"/>
  <c r="O242"/>
  <c r="AD232" i="64"/>
  <c r="AE232" s="1"/>
  <c r="P232" s="1"/>
  <c r="T232" s="1"/>
  <c r="O240"/>
  <c r="AC246"/>
  <c r="N254"/>
  <c r="AC247"/>
  <c r="N255"/>
  <c r="AD248" i="21"/>
  <c r="O256"/>
  <c r="AD233" i="64"/>
  <c r="AE233" s="1"/>
  <c r="P233" s="1"/>
  <c r="U233" s="1"/>
  <c r="O241"/>
  <c r="AD238" i="21"/>
  <c r="O246"/>
  <c r="AC243" i="64"/>
  <c r="N251"/>
  <c r="AC250"/>
  <c r="N258"/>
  <c r="AD230"/>
  <c r="AE230" s="1"/>
  <c r="P230" s="1"/>
  <c r="R230" s="1"/>
  <c r="O238"/>
  <c r="AC235" i="21"/>
  <c r="N243"/>
  <c r="AC250"/>
  <c r="N258"/>
  <c r="AD234" i="64"/>
  <c r="AE234" s="1"/>
  <c r="P234" s="1"/>
  <c r="V234" s="1"/>
  <c r="O242"/>
  <c r="AC238" i="21"/>
  <c r="N246"/>
  <c r="AD241"/>
  <c r="O249"/>
  <c r="N241" l="1"/>
  <c r="AC233"/>
  <c r="AE233" s="1"/>
  <c r="P233" s="1"/>
  <c r="U233" s="1"/>
  <c r="AD239"/>
  <c r="AE239" s="1"/>
  <c r="P239" s="1"/>
  <c r="S239" s="1"/>
  <c r="O247"/>
  <c r="AD247" i="64"/>
  <c r="AE247" s="1"/>
  <c r="P247" s="1"/>
  <c r="S247" s="1"/>
  <c r="O255"/>
  <c r="O243" i="21"/>
  <c r="AD235"/>
  <c r="AE235" s="1"/>
  <c r="P235" s="1"/>
  <c r="W235" s="1"/>
  <c r="O243" i="64"/>
  <c r="AD235"/>
  <c r="AE235" s="1"/>
  <c r="P235" s="1"/>
  <c r="W235" s="1"/>
  <c r="AE238" i="21"/>
  <c r="P238" s="1"/>
  <c r="R238" s="1"/>
  <c r="AC240"/>
  <c r="AE240" s="1"/>
  <c r="P240" s="1"/>
  <c r="T240" s="1"/>
  <c r="N248"/>
  <c r="AC256" i="64"/>
  <c r="N264"/>
  <c r="N257"/>
  <c r="AC249"/>
  <c r="AC247" i="21"/>
  <c r="N255"/>
  <c r="AD242"/>
  <c r="AE242" s="1"/>
  <c r="P242" s="1"/>
  <c r="V242" s="1"/>
  <c r="O250"/>
  <c r="AD249"/>
  <c r="O257"/>
  <c r="AD242" i="64"/>
  <c r="AE242" s="1"/>
  <c r="P242" s="1"/>
  <c r="V242" s="1"/>
  <c r="O250"/>
  <c r="AC243" i="21"/>
  <c r="N251"/>
  <c r="AD256"/>
  <c r="O264"/>
  <c r="AC255" i="64"/>
  <c r="N263"/>
  <c r="AC254"/>
  <c r="N262"/>
  <c r="AD240"/>
  <c r="AE240" s="1"/>
  <c r="P240" s="1"/>
  <c r="T240" s="1"/>
  <c r="O248"/>
  <c r="AC246" i="21"/>
  <c r="N254"/>
  <c r="AC258"/>
  <c r="N266"/>
  <c r="AD238" i="64"/>
  <c r="AE238" s="1"/>
  <c r="P238" s="1"/>
  <c r="R238" s="1"/>
  <c r="O246"/>
  <c r="AC251"/>
  <c r="N259"/>
  <c r="AD246" i="21"/>
  <c r="O254"/>
  <c r="AD241" i="64"/>
  <c r="AE241" s="1"/>
  <c r="P241" s="1"/>
  <c r="U241" s="1"/>
  <c r="O249"/>
  <c r="AC258"/>
  <c r="N266"/>
  <c r="AC241" i="21" l="1"/>
  <c r="AE241" s="1"/>
  <c r="P241" s="1"/>
  <c r="U241" s="1"/>
  <c r="N249"/>
  <c r="O255"/>
  <c r="AD247"/>
  <c r="AE247" s="1"/>
  <c r="P247" s="1"/>
  <c r="S247" s="1"/>
  <c r="AD255" i="64"/>
  <c r="AE255" s="1"/>
  <c r="P255" s="1"/>
  <c r="S255" s="1"/>
  <c r="O263"/>
  <c r="O251"/>
  <c r="AD243"/>
  <c r="AE243" s="1"/>
  <c r="P243" s="1"/>
  <c r="W243" s="1"/>
  <c r="O251" i="21"/>
  <c r="AD243"/>
  <c r="AE243" s="1"/>
  <c r="P243" s="1"/>
  <c r="W243" s="1"/>
  <c r="N256"/>
  <c r="AC248"/>
  <c r="AE248" s="1"/>
  <c r="P248" s="1"/>
  <c r="T248" s="1"/>
  <c r="AC255"/>
  <c r="N263"/>
  <c r="AC257" i="64"/>
  <c r="N265"/>
  <c r="AC264"/>
  <c r="N272"/>
  <c r="AD250" i="21"/>
  <c r="AE250" s="1"/>
  <c r="P250" s="1"/>
  <c r="V250" s="1"/>
  <c r="O258"/>
  <c r="AE246"/>
  <c r="P246" s="1"/>
  <c r="R246" s="1"/>
  <c r="AC251"/>
  <c r="N259"/>
  <c r="AD249" i="64"/>
  <c r="AE249" s="1"/>
  <c r="P249" s="1"/>
  <c r="U249" s="1"/>
  <c r="O257"/>
  <c r="AC259"/>
  <c r="N267"/>
  <c r="AC266" i="21"/>
  <c r="N274"/>
  <c r="AC262" i="64"/>
  <c r="N270"/>
  <c r="AD264" i="21"/>
  <c r="O272"/>
  <c r="AD250" i="64"/>
  <c r="AE250" s="1"/>
  <c r="P250" s="1"/>
  <c r="V250" s="1"/>
  <c r="O258"/>
  <c r="AD257" i="21"/>
  <c r="O265"/>
  <c r="AC266" i="64"/>
  <c r="N274"/>
  <c r="AD254" i="21"/>
  <c r="O262"/>
  <c r="AD246" i="64"/>
  <c r="AE246" s="1"/>
  <c r="P246" s="1"/>
  <c r="R246" s="1"/>
  <c r="O254"/>
  <c r="AC254" i="21"/>
  <c r="N262"/>
  <c r="AD248" i="64"/>
  <c r="AE248" s="1"/>
  <c r="P248" s="1"/>
  <c r="T248" s="1"/>
  <c r="O256"/>
  <c r="AC263"/>
  <c r="N271"/>
  <c r="AE254" i="21" l="1"/>
  <c r="P254" s="1"/>
  <c r="R254" s="1"/>
  <c r="N257"/>
  <c r="AC249"/>
  <c r="AE249" s="1"/>
  <c r="P249" s="1"/>
  <c r="U249" s="1"/>
  <c r="AD255"/>
  <c r="AE255" s="1"/>
  <c r="P255" s="1"/>
  <c r="S255" s="1"/>
  <c r="O263"/>
  <c r="O271" i="64"/>
  <c r="AD263"/>
  <c r="AE263" s="1"/>
  <c r="P263" s="1"/>
  <c r="S263" s="1"/>
  <c r="O259" i="21"/>
  <c r="AD251"/>
  <c r="AE251" s="1"/>
  <c r="P251" s="1"/>
  <c r="W251" s="1"/>
  <c r="AD251" i="64"/>
  <c r="AE251" s="1"/>
  <c r="P251" s="1"/>
  <c r="W251" s="1"/>
  <c r="O259"/>
  <c r="AC256" i="21"/>
  <c r="AE256" s="1"/>
  <c r="P256" s="1"/>
  <c r="T256" s="1"/>
  <c r="N264"/>
  <c r="AC272" i="64"/>
  <c r="N280"/>
  <c r="AC265"/>
  <c r="N273"/>
  <c r="AC263" i="21"/>
  <c r="N271"/>
  <c r="AD258"/>
  <c r="AE258" s="1"/>
  <c r="P258" s="1"/>
  <c r="V258" s="1"/>
  <c r="O266"/>
  <c r="AD256" i="64"/>
  <c r="AE256" s="1"/>
  <c r="P256" s="1"/>
  <c r="T256" s="1"/>
  <c r="O264"/>
  <c r="AC262" i="21"/>
  <c r="N270"/>
  <c r="AD262"/>
  <c r="O270"/>
  <c r="AD272"/>
  <c r="O280"/>
  <c r="AC267" i="64"/>
  <c r="N275"/>
  <c r="AC274"/>
  <c r="N282"/>
  <c r="AD258"/>
  <c r="AE258" s="1"/>
  <c r="P258" s="1"/>
  <c r="V258" s="1"/>
  <c r="O266"/>
  <c r="AC271"/>
  <c r="N279"/>
  <c r="AD254"/>
  <c r="AE254" s="1"/>
  <c r="P254" s="1"/>
  <c r="R254" s="1"/>
  <c r="O262"/>
  <c r="AC270"/>
  <c r="N278"/>
  <c r="AC274" i="21"/>
  <c r="N282"/>
  <c r="AD257" i="64"/>
  <c r="AE257" s="1"/>
  <c r="P257" s="1"/>
  <c r="U257" s="1"/>
  <c r="O265"/>
  <c r="AC259" i="21"/>
  <c r="N267"/>
  <c r="AD265"/>
  <c r="O273"/>
  <c r="N265" l="1"/>
  <c r="AC257"/>
  <c r="AE257" s="1"/>
  <c r="P257" s="1"/>
  <c r="U257" s="1"/>
  <c r="O271"/>
  <c r="AD263"/>
  <c r="AE263" s="1"/>
  <c r="P263" s="1"/>
  <c r="S263" s="1"/>
  <c r="O279" i="64"/>
  <c r="AD271"/>
  <c r="AE271" s="1"/>
  <c r="P271" s="1"/>
  <c r="S271" s="1"/>
  <c r="O267"/>
  <c r="AD259"/>
  <c r="AE259" s="1"/>
  <c r="P259" s="1"/>
  <c r="W259" s="1"/>
  <c r="AD259" i="21"/>
  <c r="AE259" s="1"/>
  <c r="P259" s="1"/>
  <c r="W259" s="1"/>
  <c r="O267"/>
  <c r="N272"/>
  <c r="AC264"/>
  <c r="AE264" s="1"/>
  <c r="P264" s="1"/>
  <c r="T264" s="1"/>
  <c r="AC273" i="64"/>
  <c r="N281"/>
  <c r="AC271" i="21"/>
  <c r="N279"/>
  <c r="AC280" i="64"/>
  <c r="N288"/>
  <c r="O274" i="21"/>
  <c r="AD266"/>
  <c r="AE266" s="1"/>
  <c r="P266" s="1"/>
  <c r="V266" s="1"/>
  <c r="AC267"/>
  <c r="N275"/>
  <c r="AD265" i="64"/>
  <c r="AE265" s="1"/>
  <c r="P265" s="1"/>
  <c r="U265" s="1"/>
  <c r="O273"/>
  <c r="AC278"/>
  <c r="N286"/>
  <c r="AC282"/>
  <c r="N290"/>
  <c r="AD270" i="21"/>
  <c r="O278"/>
  <c r="AD264" i="64"/>
  <c r="AE264" s="1"/>
  <c r="P264" s="1"/>
  <c r="T264" s="1"/>
  <c r="O272"/>
  <c r="AD273" i="21"/>
  <c r="O281"/>
  <c r="AC282"/>
  <c r="N290"/>
  <c r="AD266" i="64"/>
  <c r="AE266" s="1"/>
  <c r="P266" s="1"/>
  <c r="V266" s="1"/>
  <c r="O274"/>
  <c r="AC275"/>
  <c r="N283"/>
  <c r="AD280" i="21"/>
  <c r="O288"/>
  <c r="AC270"/>
  <c r="N278"/>
  <c r="AD262" i="64"/>
  <c r="AE262" s="1"/>
  <c r="P262" s="1"/>
  <c r="R262" s="1"/>
  <c r="O270"/>
  <c r="AC279"/>
  <c r="N287"/>
  <c r="AE262" i="21"/>
  <c r="P262" s="1"/>
  <c r="R262" s="1"/>
  <c r="AC265" l="1"/>
  <c r="AE265" s="1"/>
  <c r="P265" s="1"/>
  <c r="U265" s="1"/>
  <c r="N273"/>
  <c r="O279"/>
  <c r="AD271"/>
  <c r="AE271" s="1"/>
  <c r="P271" s="1"/>
  <c r="S271" s="1"/>
  <c r="O287" i="64"/>
  <c r="AD279"/>
  <c r="AE279" s="1"/>
  <c r="P279" s="1"/>
  <c r="S279" s="1"/>
  <c r="AD267"/>
  <c r="AE267" s="1"/>
  <c r="P267" s="1"/>
  <c r="W267" s="1"/>
  <c r="O275"/>
  <c r="AE270" i="21"/>
  <c r="P270" s="1"/>
  <c r="R270" s="1"/>
  <c r="AD267"/>
  <c r="AE267" s="1"/>
  <c r="P267" s="1"/>
  <c r="W267" s="1"/>
  <c r="O275"/>
  <c r="N280"/>
  <c r="AC272"/>
  <c r="AE272" s="1"/>
  <c r="P272" s="1"/>
  <c r="T272" s="1"/>
  <c r="AC281" i="64"/>
  <c r="N289"/>
  <c r="AC279" i="21"/>
  <c r="N287"/>
  <c r="N296" i="64"/>
  <c r="AC288"/>
  <c r="AD274" i="21"/>
  <c r="AE274" s="1"/>
  <c r="P274" s="1"/>
  <c r="V274" s="1"/>
  <c r="O282"/>
  <c r="AC287" i="64"/>
  <c r="N295"/>
  <c r="AD288" i="21"/>
  <c r="O296"/>
  <c r="AD272" i="64"/>
  <c r="AE272" s="1"/>
  <c r="P272" s="1"/>
  <c r="T272" s="1"/>
  <c r="O280"/>
  <c r="AC290"/>
  <c r="N298"/>
  <c r="AD273"/>
  <c r="AE273" s="1"/>
  <c r="P273" s="1"/>
  <c r="U273" s="1"/>
  <c r="O281"/>
  <c r="AC278" i="21"/>
  <c r="N286"/>
  <c r="AC283" i="64"/>
  <c r="N291"/>
  <c r="AD274"/>
  <c r="AE274" s="1"/>
  <c r="P274" s="1"/>
  <c r="V274" s="1"/>
  <c r="O282"/>
  <c r="AC290" i="21"/>
  <c r="N298"/>
  <c r="AD281"/>
  <c r="O289"/>
  <c r="AD278"/>
  <c r="O286"/>
  <c r="AC286" i="64"/>
  <c r="N294"/>
  <c r="AC275" i="21"/>
  <c r="N283"/>
  <c r="AD270" i="64"/>
  <c r="AE270" s="1"/>
  <c r="P270" s="1"/>
  <c r="R270" s="1"/>
  <c r="O278"/>
  <c r="AC273" i="21" l="1"/>
  <c r="AE273" s="1"/>
  <c r="P273" s="1"/>
  <c r="U273" s="1"/>
  <c r="N281"/>
  <c r="O287"/>
  <c r="AD279"/>
  <c r="AE279" s="1"/>
  <c r="P279" s="1"/>
  <c r="S279" s="1"/>
  <c r="O295" i="64"/>
  <c r="AD287"/>
  <c r="AE287" s="1"/>
  <c r="P287" s="1"/>
  <c r="S287" s="1"/>
  <c r="O283" i="21"/>
  <c r="AD275"/>
  <c r="AE275" s="1"/>
  <c r="P275" s="1"/>
  <c r="W275" s="1"/>
  <c r="AD275" i="64"/>
  <c r="AE275" s="1"/>
  <c r="P275" s="1"/>
  <c r="W275" s="1"/>
  <c r="O283"/>
  <c r="N288" i="21"/>
  <c r="AC280"/>
  <c r="AE280" s="1"/>
  <c r="P280" s="1"/>
  <c r="T280" s="1"/>
  <c r="AC296" i="64"/>
  <c r="N304"/>
  <c r="N297"/>
  <c r="AC289"/>
  <c r="AC287" i="21"/>
  <c r="N295"/>
  <c r="AD282"/>
  <c r="AE282" s="1"/>
  <c r="P282" s="1"/>
  <c r="V282" s="1"/>
  <c r="O290"/>
  <c r="AE278"/>
  <c r="P278" s="1"/>
  <c r="R278" s="1"/>
  <c r="AC298" i="64"/>
  <c r="N306"/>
  <c r="AD280"/>
  <c r="AE280" s="1"/>
  <c r="P280" s="1"/>
  <c r="T280" s="1"/>
  <c r="O288"/>
  <c r="AC294"/>
  <c r="N302"/>
  <c r="AC291"/>
  <c r="N299"/>
  <c r="AD281"/>
  <c r="AE281" s="1"/>
  <c r="P281" s="1"/>
  <c r="U281" s="1"/>
  <c r="O289"/>
  <c r="AD296" i="21"/>
  <c r="O304"/>
  <c r="AC295" i="64"/>
  <c r="N303"/>
  <c r="AD278"/>
  <c r="AE278" s="1"/>
  <c r="P278" s="1"/>
  <c r="R278" s="1"/>
  <c r="O286"/>
  <c r="AD286" i="21"/>
  <c r="O294"/>
  <c r="AC298"/>
  <c r="N306"/>
  <c r="AC283"/>
  <c r="N291"/>
  <c r="AD289"/>
  <c r="O297"/>
  <c r="AD282" i="64"/>
  <c r="AE282" s="1"/>
  <c r="P282" s="1"/>
  <c r="V282" s="1"/>
  <c r="O290"/>
  <c r="AC286" i="21"/>
  <c r="N294"/>
  <c r="N289" l="1"/>
  <c r="AC281"/>
  <c r="AE281" s="1"/>
  <c r="P281" s="1"/>
  <c r="U281" s="1"/>
  <c r="O295"/>
  <c r="AD287"/>
  <c r="AE287" s="1"/>
  <c r="P287" s="1"/>
  <c r="S287" s="1"/>
  <c r="O303" i="64"/>
  <c r="AD295"/>
  <c r="AE295" s="1"/>
  <c r="P295" s="1"/>
  <c r="S295" s="1"/>
  <c r="AE286" i="21"/>
  <c r="P286" s="1"/>
  <c r="R286" s="1"/>
  <c r="AD283"/>
  <c r="AE283" s="1"/>
  <c r="P283" s="1"/>
  <c r="W283" s="1"/>
  <c r="O291"/>
  <c r="AD283" i="64"/>
  <c r="AE283" s="1"/>
  <c r="P283" s="1"/>
  <c r="W283" s="1"/>
  <c r="O291"/>
  <c r="N296" i="21"/>
  <c r="AC288"/>
  <c r="AE288" s="1"/>
  <c r="P288" s="1"/>
  <c r="T288" s="1"/>
  <c r="AC297" i="64"/>
  <c r="N305"/>
  <c r="AC304"/>
  <c r="N312"/>
  <c r="AC295" i="21"/>
  <c r="N303"/>
  <c r="AD290"/>
  <c r="AE290" s="1"/>
  <c r="P290" s="1"/>
  <c r="V290" s="1"/>
  <c r="O298"/>
  <c r="AC294"/>
  <c r="N302"/>
  <c r="AD297"/>
  <c r="O305"/>
  <c r="AC291"/>
  <c r="N299"/>
  <c r="AC306"/>
  <c r="N314"/>
  <c r="AD286" i="64"/>
  <c r="AE286" s="1"/>
  <c r="P286" s="1"/>
  <c r="R286" s="1"/>
  <c r="O294"/>
  <c r="AD304" i="21"/>
  <c r="O312"/>
  <c r="AD289" i="64"/>
  <c r="AE289" s="1"/>
  <c r="P289" s="1"/>
  <c r="U289" s="1"/>
  <c r="O297"/>
  <c r="AC306"/>
  <c r="N314"/>
  <c r="AC302"/>
  <c r="N310"/>
  <c r="AD290"/>
  <c r="AE290" s="1"/>
  <c r="P290" s="1"/>
  <c r="V290" s="1"/>
  <c r="O298"/>
  <c r="AD294" i="21"/>
  <c r="O302"/>
  <c r="AC303" i="64"/>
  <c r="N311"/>
  <c r="AD288"/>
  <c r="AE288" s="1"/>
  <c r="P288" s="1"/>
  <c r="T288" s="1"/>
  <c r="O296"/>
  <c r="AC299"/>
  <c r="N307"/>
  <c r="N297" i="21" l="1"/>
  <c r="AC289"/>
  <c r="AE289" s="1"/>
  <c r="P289" s="1"/>
  <c r="U289" s="1"/>
  <c r="AD295"/>
  <c r="AE295" s="1"/>
  <c r="P295" s="1"/>
  <c r="S295" s="1"/>
  <c r="O303"/>
  <c r="AD303" i="64"/>
  <c r="AE303" s="1"/>
  <c r="P303" s="1"/>
  <c r="S303" s="1"/>
  <c r="O311"/>
  <c r="O299" i="21"/>
  <c r="AD291"/>
  <c r="AE291" s="1"/>
  <c r="P291" s="1"/>
  <c r="W291" s="1"/>
  <c r="AD291" i="64"/>
  <c r="AE291" s="1"/>
  <c r="P291" s="1"/>
  <c r="W291" s="1"/>
  <c r="O299"/>
  <c r="N304" i="21"/>
  <c r="AC296"/>
  <c r="AE296" s="1"/>
  <c r="P296" s="1"/>
  <c r="T296" s="1"/>
  <c r="N320" i="64"/>
  <c r="AC312"/>
  <c r="AC303" i="21"/>
  <c r="N311"/>
  <c r="AC305" i="64"/>
  <c r="N313"/>
  <c r="AD298" i="21"/>
  <c r="AE298" s="1"/>
  <c r="P298" s="1"/>
  <c r="V298" s="1"/>
  <c r="O306"/>
  <c r="AC311" i="64"/>
  <c r="N319"/>
  <c r="AD298"/>
  <c r="AE298" s="1"/>
  <c r="P298" s="1"/>
  <c r="V298" s="1"/>
  <c r="O306"/>
  <c r="AC314"/>
  <c r="N322"/>
  <c r="AC307"/>
  <c r="N315"/>
  <c r="AD296"/>
  <c r="AE296" s="1"/>
  <c r="P296" s="1"/>
  <c r="T296" s="1"/>
  <c r="O304"/>
  <c r="AD294"/>
  <c r="AE294" s="1"/>
  <c r="P294" s="1"/>
  <c r="R294" s="1"/>
  <c r="O302"/>
  <c r="AC299" i="21"/>
  <c r="N307"/>
  <c r="AC302"/>
  <c r="N310"/>
  <c r="AD302"/>
  <c r="O310"/>
  <c r="AC310" i="64"/>
  <c r="N318"/>
  <c r="AE294" i="21"/>
  <c r="P294" s="1"/>
  <c r="R294" s="1"/>
  <c r="AD297" i="64"/>
  <c r="AE297" s="1"/>
  <c r="P297" s="1"/>
  <c r="U297" s="1"/>
  <c r="O305"/>
  <c r="AD312" i="21"/>
  <c r="O320"/>
  <c r="AC314"/>
  <c r="N322"/>
  <c r="AD305"/>
  <c r="O313"/>
  <c r="N305" l="1"/>
  <c r="AC297"/>
  <c r="AE297" s="1"/>
  <c r="P297" s="1"/>
  <c r="U297" s="1"/>
  <c r="AD303"/>
  <c r="AE303" s="1"/>
  <c r="P303" s="1"/>
  <c r="S303" s="1"/>
  <c r="O311"/>
  <c r="O319" i="64"/>
  <c r="AD311"/>
  <c r="AE311" s="1"/>
  <c r="P311" s="1"/>
  <c r="S311" s="1"/>
  <c r="AD299" i="21"/>
  <c r="AE299" s="1"/>
  <c r="P299" s="1"/>
  <c r="W299" s="1"/>
  <c r="O307"/>
  <c r="AD299" i="64"/>
  <c r="AE299" s="1"/>
  <c r="P299" s="1"/>
  <c r="W299" s="1"/>
  <c r="O307"/>
  <c r="N312" i="21"/>
  <c r="AC304"/>
  <c r="AE304" s="1"/>
  <c r="P304" s="1"/>
  <c r="T304" s="1"/>
  <c r="AC313" i="64"/>
  <c r="N321"/>
  <c r="N319" i="21"/>
  <c r="AC311"/>
  <c r="N328" i="64"/>
  <c r="AC320"/>
  <c r="O314" i="21"/>
  <c r="AD306"/>
  <c r="AE306" s="1"/>
  <c r="P306" s="1"/>
  <c r="V306" s="1"/>
  <c r="AD320"/>
  <c r="O328"/>
  <c r="AC318" i="64"/>
  <c r="N326"/>
  <c r="AC307" i="21"/>
  <c r="N315"/>
  <c r="AC315" i="64"/>
  <c r="N323"/>
  <c r="AC322"/>
  <c r="N330"/>
  <c r="AD313" i="21"/>
  <c r="O321"/>
  <c r="AC322"/>
  <c r="N330"/>
  <c r="AD305" i="64"/>
  <c r="AE305" s="1"/>
  <c r="P305" s="1"/>
  <c r="U305" s="1"/>
  <c r="O313"/>
  <c r="AD310" i="21"/>
  <c r="O318"/>
  <c r="AC310"/>
  <c r="N318"/>
  <c r="AD302" i="64"/>
  <c r="AE302" s="1"/>
  <c r="P302" s="1"/>
  <c r="R302" s="1"/>
  <c r="O310"/>
  <c r="AE302" i="21"/>
  <c r="P302" s="1"/>
  <c r="R302" s="1"/>
  <c r="AD304" i="64"/>
  <c r="AE304" s="1"/>
  <c r="P304" s="1"/>
  <c r="T304" s="1"/>
  <c r="O312"/>
  <c r="AD306"/>
  <c r="AE306" s="1"/>
  <c r="P306" s="1"/>
  <c r="V306" s="1"/>
  <c r="O314"/>
  <c r="AC319"/>
  <c r="N327"/>
  <c r="AC305" i="21" l="1"/>
  <c r="AE305" s="1"/>
  <c r="P305" s="1"/>
  <c r="U305" s="1"/>
  <c r="N313"/>
  <c r="AD311"/>
  <c r="AE311" s="1"/>
  <c r="P311" s="1"/>
  <c r="S311" s="1"/>
  <c r="O319"/>
  <c r="AD319" i="64"/>
  <c r="AE319" s="1"/>
  <c r="P319" s="1"/>
  <c r="S319" s="1"/>
  <c r="O327"/>
  <c r="AD307" i="21"/>
  <c r="AE307" s="1"/>
  <c r="P307" s="1"/>
  <c r="W307" s="1"/>
  <c r="O315"/>
  <c r="AD307" i="64"/>
  <c r="AE307" s="1"/>
  <c r="P307" s="1"/>
  <c r="W307" s="1"/>
  <c r="O315"/>
  <c r="AC312" i="21"/>
  <c r="AE312" s="1"/>
  <c r="P312" s="1"/>
  <c r="T312" s="1"/>
  <c r="N320"/>
  <c r="AC328" i="64"/>
  <c r="N336"/>
  <c r="N327" i="21"/>
  <c r="AC319"/>
  <c r="AC321" i="64"/>
  <c r="N329"/>
  <c r="AE310" i="21"/>
  <c r="P310" s="1"/>
  <c r="R310" s="1"/>
  <c r="O322"/>
  <c r="AD314"/>
  <c r="AE314" s="1"/>
  <c r="P314" s="1"/>
  <c r="V314" s="1"/>
  <c r="AD314" i="64"/>
  <c r="AE314" s="1"/>
  <c r="P314" s="1"/>
  <c r="V314" s="1"/>
  <c r="O322"/>
  <c r="AD312"/>
  <c r="AE312" s="1"/>
  <c r="P312" s="1"/>
  <c r="T312" s="1"/>
  <c r="O320"/>
  <c r="AD310"/>
  <c r="AE310" s="1"/>
  <c r="P310" s="1"/>
  <c r="R310" s="1"/>
  <c r="O318"/>
  <c r="AD318" i="21"/>
  <c r="O326"/>
  <c r="AC330"/>
  <c r="N338"/>
  <c r="AC330" i="64"/>
  <c r="N338"/>
  <c r="AC315" i="21"/>
  <c r="N323"/>
  <c r="AD328"/>
  <c r="O336"/>
  <c r="AC327" i="64"/>
  <c r="N335"/>
  <c r="AC318" i="21"/>
  <c r="N326"/>
  <c r="AD313" i="64"/>
  <c r="AE313" s="1"/>
  <c r="P313" s="1"/>
  <c r="U313" s="1"/>
  <c r="O321"/>
  <c r="AD321" i="21"/>
  <c r="O329"/>
  <c r="AC323" i="64"/>
  <c r="N331"/>
  <c r="AC326"/>
  <c r="N334"/>
  <c r="AC313" i="21" l="1"/>
  <c r="AE313" s="1"/>
  <c r="P313" s="1"/>
  <c r="U313" s="1"/>
  <c r="N321"/>
  <c r="AD319"/>
  <c r="AE319" s="1"/>
  <c r="P319" s="1"/>
  <c r="S319" s="1"/>
  <c r="O327"/>
  <c r="AD327" i="64"/>
  <c r="AE327" s="1"/>
  <c r="P327" s="1"/>
  <c r="S327" s="1"/>
  <c r="O335"/>
  <c r="AD315" i="21"/>
  <c r="AE315" s="1"/>
  <c r="P315" s="1"/>
  <c r="W315" s="1"/>
  <c r="O323"/>
  <c r="O323" i="64"/>
  <c r="AD315"/>
  <c r="AE315" s="1"/>
  <c r="P315" s="1"/>
  <c r="W315" s="1"/>
  <c r="AE318" i="21"/>
  <c r="P318" s="1"/>
  <c r="R318" s="1"/>
  <c r="N328"/>
  <c r="AC320"/>
  <c r="AE320" s="1"/>
  <c r="P320" s="1"/>
  <c r="T320" s="1"/>
  <c r="N335"/>
  <c r="AC327"/>
  <c r="N337" i="64"/>
  <c r="AC329"/>
  <c r="AC336"/>
  <c r="N344"/>
  <c r="AD322" i="21"/>
  <c r="AE322" s="1"/>
  <c r="P322" s="1"/>
  <c r="V322" s="1"/>
  <c r="O330"/>
  <c r="AC334" i="64"/>
  <c r="N342"/>
  <c r="AD321"/>
  <c r="AE321" s="1"/>
  <c r="P321" s="1"/>
  <c r="U321" s="1"/>
  <c r="O329"/>
  <c r="AC326" i="21"/>
  <c r="N334"/>
  <c r="AC335" i="64"/>
  <c r="N343"/>
  <c r="AD318"/>
  <c r="AE318" s="1"/>
  <c r="P318" s="1"/>
  <c r="R318" s="1"/>
  <c r="O326"/>
  <c r="AD322"/>
  <c r="AE322" s="1"/>
  <c r="P322" s="1"/>
  <c r="V322" s="1"/>
  <c r="O330"/>
  <c r="AC331"/>
  <c r="N339"/>
  <c r="AD329" i="21"/>
  <c r="O337"/>
  <c r="AD336"/>
  <c r="O344"/>
  <c r="AC323"/>
  <c r="N331"/>
  <c r="AC338" i="64"/>
  <c r="N346"/>
  <c r="AC338" i="21"/>
  <c r="N346"/>
  <c r="AD326"/>
  <c r="O334"/>
  <c r="AD320" i="64"/>
  <c r="AE320" s="1"/>
  <c r="P320" s="1"/>
  <c r="T320" s="1"/>
  <c r="O328"/>
  <c r="N329" i="21" l="1"/>
  <c r="AC321"/>
  <c r="AE321" s="1"/>
  <c r="P321" s="1"/>
  <c r="U321" s="1"/>
  <c r="O335"/>
  <c r="AD327"/>
  <c r="AE327" s="1"/>
  <c r="P327" s="1"/>
  <c r="S327" s="1"/>
  <c r="AD335" i="64"/>
  <c r="AE335" s="1"/>
  <c r="P335" s="1"/>
  <c r="S335" s="1"/>
  <c r="O343"/>
  <c r="O331"/>
  <c r="AD323"/>
  <c r="AE323" s="1"/>
  <c r="P323" s="1"/>
  <c r="W323" s="1"/>
  <c r="AD323" i="21"/>
  <c r="AE323" s="1"/>
  <c r="P323" s="1"/>
  <c r="W323" s="1"/>
  <c r="O331"/>
  <c r="AC328"/>
  <c r="AE328" s="1"/>
  <c r="P328" s="1"/>
  <c r="T328" s="1"/>
  <c r="N336"/>
  <c r="AC337" i="64"/>
  <c r="N345"/>
  <c r="AC344"/>
  <c r="N352"/>
  <c r="N343" i="21"/>
  <c r="AC335"/>
  <c r="AD330"/>
  <c r="AE330" s="1"/>
  <c r="P330" s="1"/>
  <c r="V330" s="1"/>
  <c r="O338"/>
  <c r="AC339" i="64"/>
  <c r="N347"/>
  <c r="AD334" i="21"/>
  <c r="O342"/>
  <c r="AD330" i="64"/>
  <c r="AE330" s="1"/>
  <c r="P330" s="1"/>
  <c r="V330" s="1"/>
  <c r="O338"/>
  <c r="AD326"/>
  <c r="AE326" s="1"/>
  <c r="P326" s="1"/>
  <c r="R326" s="1"/>
  <c r="O334"/>
  <c r="AC334" i="21"/>
  <c r="N342"/>
  <c r="AC342" i="64"/>
  <c r="N350"/>
  <c r="AC346"/>
  <c r="N354"/>
  <c r="AD344" i="21"/>
  <c r="O352"/>
  <c r="AD328" i="64"/>
  <c r="AE328" s="1"/>
  <c r="P328" s="1"/>
  <c r="T328" s="1"/>
  <c r="O336"/>
  <c r="AC346" i="21"/>
  <c r="N354"/>
  <c r="AC331"/>
  <c r="N339"/>
  <c r="AD337"/>
  <c r="O345"/>
  <c r="AE326"/>
  <c r="P326" s="1"/>
  <c r="R326" s="1"/>
  <c r="AC343" i="64"/>
  <c r="N351"/>
  <c r="AD329"/>
  <c r="AE329" s="1"/>
  <c r="P329" s="1"/>
  <c r="U329" s="1"/>
  <c r="O337"/>
  <c r="AC329" i="21" l="1"/>
  <c r="AE329" s="1"/>
  <c r="P329" s="1"/>
  <c r="U329" s="1"/>
  <c r="N337"/>
  <c r="AD335"/>
  <c r="AE335" s="1"/>
  <c r="P335" s="1"/>
  <c r="S335" s="1"/>
  <c r="O343"/>
  <c r="AD343" i="64"/>
  <c r="AE343" s="1"/>
  <c r="P343" s="1"/>
  <c r="S343" s="1"/>
  <c r="O351"/>
  <c r="O339" i="21"/>
  <c r="AD331"/>
  <c r="AE331" s="1"/>
  <c r="P331" s="1"/>
  <c r="W331" s="1"/>
  <c r="AD331" i="64"/>
  <c r="AE331" s="1"/>
  <c r="P331" s="1"/>
  <c r="W331" s="1"/>
  <c r="O339"/>
  <c r="AE334" i="21"/>
  <c r="P334" s="1"/>
  <c r="R334" s="1"/>
  <c r="AC336"/>
  <c r="AE336" s="1"/>
  <c r="P336" s="1"/>
  <c r="T336" s="1"/>
  <c r="N344"/>
  <c r="AC345" i="64"/>
  <c r="N353"/>
  <c r="AC343" i="21"/>
  <c r="N351"/>
  <c r="N360" i="64"/>
  <c r="AC352"/>
  <c r="AD338" i="21"/>
  <c r="AE338" s="1"/>
  <c r="P338" s="1"/>
  <c r="V338" s="1"/>
  <c r="O346"/>
  <c r="AC351" i="64"/>
  <c r="N359"/>
  <c r="AD337"/>
  <c r="AE337" s="1"/>
  <c r="P337" s="1"/>
  <c r="U337" s="1"/>
  <c r="O345"/>
  <c r="AD345" i="21"/>
  <c r="O353"/>
  <c r="AC339"/>
  <c r="N347"/>
  <c r="AD352"/>
  <c r="O360"/>
  <c r="AC350" i="64"/>
  <c r="N358"/>
  <c r="AC342" i="21"/>
  <c r="N350"/>
  <c r="AD338" i="64"/>
  <c r="AE338" s="1"/>
  <c r="P338" s="1"/>
  <c r="V338" s="1"/>
  <c r="O346"/>
  <c r="AC354" i="21"/>
  <c r="N362"/>
  <c r="AD336" i="64"/>
  <c r="AE336" s="1"/>
  <c r="P336" s="1"/>
  <c r="T336" s="1"/>
  <c r="O344"/>
  <c r="AC354"/>
  <c r="N362"/>
  <c r="AD334"/>
  <c r="AE334" s="1"/>
  <c r="P334" s="1"/>
  <c r="R334" s="1"/>
  <c r="O342"/>
  <c r="AD342" i="21"/>
  <c r="O350"/>
  <c r="AC347" i="64"/>
  <c r="N355"/>
  <c r="N345" i="21" l="1"/>
  <c r="AC337"/>
  <c r="AE337" s="1"/>
  <c r="P337" s="1"/>
  <c r="U337" s="1"/>
  <c r="AD343"/>
  <c r="AE343" s="1"/>
  <c r="P343" s="1"/>
  <c r="S343" s="1"/>
  <c r="O351"/>
  <c r="AD351" i="64"/>
  <c r="AE351" s="1"/>
  <c r="P351" s="1"/>
  <c r="S351" s="1"/>
  <c r="S356" s="1"/>
  <c r="G16" i="63" s="1"/>
  <c r="O359" i="64"/>
  <c r="O347"/>
  <c r="AD339"/>
  <c r="AE339" s="1"/>
  <c r="P339" s="1"/>
  <c r="W339" s="1"/>
  <c r="AD339" i="21"/>
  <c r="AE339" s="1"/>
  <c r="P339" s="1"/>
  <c r="W339" s="1"/>
  <c r="O347"/>
  <c r="N352"/>
  <c r="AC344"/>
  <c r="AE344" s="1"/>
  <c r="P344" s="1"/>
  <c r="T344" s="1"/>
  <c r="AC360" i="64"/>
  <c r="N368"/>
  <c r="AC353"/>
  <c r="N361"/>
  <c r="AC351" i="21"/>
  <c r="N359"/>
  <c r="AD346"/>
  <c r="AE346" s="1"/>
  <c r="P346" s="1"/>
  <c r="V346" s="1"/>
  <c r="O354"/>
  <c r="AD350"/>
  <c r="O358"/>
  <c r="AC362" i="64"/>
  <c r="N370"/>
  <c r="AC362" i="21"/>
  <c r="N370"/>
  <c r="AD346" i="64"/>
  <c r="AE346" s="1"/>
  <c r="P346" s="1"/>
  <c r="V346" s="1"/>
  <c r="O354"/>
  <c r="AC350" i="21"/>
  <c r="N358"/>
  <c r="AD360"/>
  <c r="O368"/>
  <c r="AC347"/>
  <c r="N355"/>
  <c r="AD345" i="64"/>
  <c r="AE345" s="1"/>
  <c r="P345" s="1"/>
  <c r="U345" s="1"/>
  <c r="O353"/>
  <c r="AE342" i="21"/>
  <c r="P342" s="1"/>
  <c r="R342" s="1"/>
  <c r="AC355" i="64"/>
  <c r="N363"/>
  <c r="AD342"/>
  <c r="AE342" s="1"/>
  <c r="P342" s="1"/>
  <c r="R342" s="1"/>
  <c r="O350"/>
  <c r="AD344"/>
  <c r="AE344" s="1"/>
  <c r="P344" s="1"/>
  <c r="T344" s="1"/>
  <c r="O352"/>
  <c r="AC358"/>
  <c r="N366"/>
  <c r="AD353" i="21"/>
  <c r="O361"/>
  <c r="AC359" i="64"/>
  <c r="N367"/>
  <c r="N353" i="21" l="1"/>
  <c r="AC345"/>
  <c r="AE345" s="1"/>
  <c r="P345" s="1"/>
  <c r="U345" s="1"/>
  <c r="O359"/>
  <c r="AD351"/>
  <c r="AE351" s="1"/>
  <c r="P351" s="1"/>
  <c r="S351" s="1"/>
  <c r="S356" s="1"/>
  <c r="B16" i="63" s="1"/>
  <c r="O367" i="64"/>
  <c r="AD359"/>
  <c r="AE359" s="1"/>
  <c r="P359" s="1"/>
  <c r="S359" s="1"/>
  <c r="AD347"/>
  <c r="AE347" s="1"/>
  <c r="P347" s="1"/>
  <c r="W347" s="1"/>
  <c r="O355"/>
  <c r="AD347" i="21"/>
  <c r="AE347" s="1"/>
  <c r="P347" s="1"/>
  <c r="W347" s="1"/>
  <c r="O355"/>
  <c r="N360"/>
  <c r="AC352"/>
  <c r="AE352" s="1"/>
  <c r="P352" s="1"/>
  <c r="T352" s="1"/>
  <c r="T356" s="1"/>
  <c r="B17" i="63" s="1"/>
  <c r="N369" i="64"/>
  <c r="AC361"/>
  <c r="AC359" i="21"/>
  <c r="N367"/>
  <c r="N376" i="64"/>
  <c r="AC368"/>
  <c r="AE350" i="21"/>
  <c r="P350" s="1"/>
  <c r="R350" s="1"/>
  <c r="R356" s="1"/>
  <c r="B15" i="63" s="1"/>
  <c r="AD354" i="21"/>
  <c r="AE354" s="1"/>
  <c r="P354" s="1"/>
  <c r="V354" s="1"/>
  <c r="V356" s="1"/>
  <c r="B19" i="63" s="1"/>
  <c r="O362" i="21"/>
  <c r="AC363" i="64"/>
  <c r="N371"/>
  <c r="AC367"/>
  <c r="N375"/>
  <c r="AD353"/>
  <c r="AE353" s="1"/>
  <c r="P353" s="1"/>
  <c r="U353" s="1"/>
  <c r="U356" s="1"/>
  <c r="G18" i="63" s="1"/>
  <c r="O361" i="64"/>
  <c r="AD368" i="21"/>
  <c r="O376"/>
  <c r="AD354" i="64"/>
  <c r="AE354" s="1"/>
  <c r="P354" s="1"/>
  <c r="V354" s="1"/>
  <c r="V356" s="1"/>
  <c r="G19" i="63" s="1"/>
  <c r="O362" i="64"/>
  <c r="AC370"/>
  <c r="N378"/>
  <c r="AD358" i="21"/>
  <c r="O366"/>
  <c r="AD361"/>
  <c r="O369"/>
  <c r="AC366" i="64"/>
  <c r="N374"/>
  <c r="AD352"/>
  <c r="AE352" s="1"/>
  <c r="P352" s="1"/>
  <c r="T352" s="1"/>
  <c r="T356" s="1"/>
  <c r="G17" i="63" s="1"/>
  <c r="O360" i="64"/>
  <c r="AD350"/>
  <c r="AE350" s="1"/>
  <c r="P350" s="1"/>
  <c r="R350" s="1"/>
  <c r="R356" s="1"/>
  <c r="G15" i="63" s="1"/>
  <c r="O358" i="64"/>
  <c r="AC355" i="21"/>
  <c r="N363"/>
  <c r="AC358"/>
  <c r="N366"/>
  <c r="AC370"/>
  <c r="N378"/>
  <c r="AC353" l="1"/>
  <c r="AE353" s="1"/>
  <c r="P353" s="1"/>
  <c r="U353" s="1"/>
  <c r="U356" s="1"/>
  <c r="B18" i="63" s="1"/>
  <c r="N361" i="21"/>
  <c r="O367"/>
  <c r="AD359"/>
  <c r="AE359" s="1"/>
  <c r="P359" s="1"/>
  <c r="S359" s="1"/>
  <c r="O375" i="64"/>
  <c r="AD367"/>
  <c r="AE367" s="1"/>
  <c r="P367" s="1"/>
  <c r="S367" s="1"/>
  <c r="AD355" i="21"/>
  <c r="AE355" s="1"/>
  <c r="P355" s="1"/>
  <c r="W355" s="1"/>
  <c r="W356" s="1"/>
  <c r="B20" i="63" s="1"/>
  <c r="C20" s="1"/>
  <c r="O363" i="21"/>
  <c r="AD355" i="64"/>
  <c r="AE355" s="1"/>
  <c r="P355" s="1"/>
  <c r="W355" s="1"/>
  <c r="W356" s="1"/>
  <c r="G20" i="63" s="1"/>
  <c r="H20" s="1"/>
  <c r="O363" i="64"/>
  <c r="N368" i="21"/>
  <c r="AC360"/>
  <c r="AE360" s="1"/>
  <c r="P360" s="1"/>
  <c r="T360" s="1"/>
  <c r="AC376" i="64"/>
  <c r="N384"/>
  <c r="AC369"/>
  <c r="N377"/>
  <c r="AE358" i="21"/>
  <c r="P358" s="1"/>
  <c r="R358" s="1"/>
  <c r="N375"/>
  <c r="AC367"/>
  <c r="O370"/>
  <c r="AD362"/>
  <c r="AE362" s="1"/>
  <c r="P362" s="1"/>
  <c r="V362" s="1"/>
  <c r="AC378"/>
  <c r="N386"/>
  <c r="AC366"/>
  <c r="N374"/>
  <c r="AD358" i="64"/>
  <c r="AE358" s="1"/>
  <c r="P358" s="1"/>
  <c r="R358" s="1"/>
  <c r="O366"/>
  <c r="AD369" i="21"/>
  <c r="O377"/>
  <c r="AD366"/>
  <c r="O374"/>
  <c r="AD376"/>
  <c r="O384"/>
  <c r="AC375" i="64"/>
  <c r="N383"/>
  <c r="AC363" i="21"/>
  <c r="N371"/>
  <c r="AD360" i="64"/>
  <c r="AE360" s="1"/>
  <c r="P360" s="1"/>
  <c r="T360" s="1"/>
  <c r="O368"/>
  <c r="AC374"/>
  <c r="N382"/>
  <c r="AC378"/>
  <c r="N386"/>
  <c r="AD362"/>
  <c r="AE362" s="1"/>
  <c r="P362" s="1"/>
  <c r="V362" s="1"/>
  <c r="O370"/>
  <c r="AD361"/>
  <c r="AE361" s="1"/>
  <c r="P361" s="1"/>
  <c r="U361" s="1"/>
  <c r="O369"/>
  <c r="AC371"/>
  <c r="N379"/>
  <c r="C17" i="63" l="1"/>
  <c r="H19"/>
  <c r="H16"/>
  <c r="H18"/>
  <c r="H17"/>
  <c r="H15"/>
  <c r="C18"/>
  <c r="C16"/>
  <c r="C15"/>
  <c r="C19"/>
  <c r="AC361" i="21"/>
  <c r="AE361" s="1"/>
  <c r="P361" s="1"/>
  <c r="U361" s="1"/>
  <c r="N369"/>
  <c r="O375"/>
  <c r="AD367"/>
  <c r="AE367" s="1"/>
  <c r="P367" s="1"/>
  <c r="S367" s="1"/>
  <c r="O383" i="64"/>
  <c r="AD375"/>
  <c r="AE375" s="1"/>
  <c r="P375" s="1"/>
  <c r="S375" s="1"/>
  <c r="AD363" i="21"/>
  <c r="AE363" s="1"/>
  <c r="P363" s="1"/>
  <c r="W363" s="1"/>
  <c r="O371"/>
  <c r="AD363" i="64"/>
  <c r="AE363" s="1"/>
  <c r="P363" s="1"/>
  <c r="W363" s="1"/>
  <c r="O371"/>
  <c r="AC368" i="21"/>
  <c r="AE368" s="1"/>
  <c r="P368" s="1"/>
  <c r="T368" s="1"/>
  <c r="N376"/>
  <c r="N385" i="64"/>
  <c r="AC377"/>
  <c r="AC375" i="21"/>
  <c r="N383"/>
  <c r="N392" i="64"/>
  <c r="AC384"/>
  <c r="AD370" i="21"/>
  <c r="AE370" s="1"/>
  <c r="P370" s="1"/>
  <c r="V370" s="1"/>
  <c r="O378"/>
  <c r="AD369" i="64"/>
  <c r="AE369" s="1"/>
  <c r="P369" s="1"/>
  <c r="U369" s="1"/>
  <c r="O377"/>
  <c r="AC386"/>
  <c r="N394"/>
  <c r="AC382"/>
  <c r="N390"/>
  <c r="AC371" i="21"/>
  <c r="N379"/>
  <c r="AC386"/>
  <c r="N394"/>
  <c r="AD384"/>
  <c r="O392"/>
  <c r="AD374"/>
  <c r="O382"/>
  <c r="AC379" i="64"/>
  <c r="N387"/>
  <c r="AD370"/>
  <c r="AE370" s="1"/>
  <c r="P370" s="1"/>
  <c r="V370" s="1"/>
  <c r="O378"/>
  <c r="AD368"/>
  <c r="AE368" s="1"/>
  <c r="P368" s="1"/>
  <c r="T368" s="1"/>
  <c r="O376"/>
  <c r="AC383"/>
  <c r="N391"/>
  <c r="AC374" i="21"/>
  <c r="N382"/>
  <c r="AD377"/>
  <c r="O385"/>
  <c r="AD366" i="64"/>
  <c r="AE366" s="1"/>
  <c r="P366" s="1"/>
  <c r="R366" s="1"/>
  <c r="O374"/>
  <c r="AE366" i="21"/>
  <c r="P366" s="1"/>
  <c r="R366" s="1"/>
  <c r="AC369" l="1"/>
  <c r="AE369" s="1"/>
  <c r="P369" s="1"/>
  <c r="U369" s="1"/>
  <c r="N377"/>
  <c r="AD375"/>
  <c r="AE375" s="1"/>
  <c r="P375" s="1"/>
  <c r="S375" s="1"/>
  <c r="O383"/>
  <c r="AE374"/>
  <c r="P374" s="1"/>
  <c r="R374" s="1"/>
  <c r="AD383" i="64"/>
  <c r="AE383" s="1"/>
  <c r="P383" s="1"/>
  <c r="S383" s="1"/>
  <c r="O391"/>
  <c r="O379" i="21"/>
  <c r="AD371"/>
  <c r="AE371" s="1"/>
  <c r="P371" s="1"/>
  <c r="W371" s="1"/>
  <c r="O379" i="64"/>
  <c r="AD371"/>
  <c r="AE371" s="1"/>
  <c r="P371" s="1"/>
  <c r="W371" s="1"/>
  <c r="AC376" i="21"/>
  <c r="AE376" s="1"/>
  <c r="P376" s="1"/>
  <c r="T376" s="1"/>
  <c r="N384"/>
  <c r="N400" i="64"/>
  <c r="AC392"/>
  <c r="N391" i="21"/>
  <c r="AC383"/>
  <c r="AC385" i="64"/>
  <c r="N393"/>
  <c r="AD378" i="21"/>
  <c r="AE378" s="1"/>
  <c r="P378" s="1"/>
  <c r="V378" s="1"/>
  <c r="O386"/>
  <c r="AC382"/>
  <c r="N390"/>
  <c r="AC391" i="64"/>
  <c r="N399"/>
  <c r="AD376"/>
  <c r="AE376" s="1"/>
  <c r="P376" s="1"/>
  <c r="T376" s="1"/>
  <c r="O384"/>
  <c r="AD378"/>
  <c r="AE378" s="1"/>
  <c r="P378" s="1"/>
  <c r="V378" s="1"/>
  <c r="O386"/>
  <c r="AD382" i="21"/>
  <c r="O390"/>
  <c r="AC394"/>
  <c r="N402"/>
  <c r="AC390" i="64"/>
  <c r="N398"/>
  <c r="AD377"/>
  <c r="AE377" s="1"/>
  <c r="P377" s="1"/>
  <c r="U377" s="1"/>
  <c r="O385"/>
  <c r="AD374"/>
  <c r="AE374" s="1"/>
  <c r="P374" s="1"/>
  <c r="R374" s="1"/>
  <c r="O382"/>
  <c r="AD385" i="21"/>
  <c r="O393"/>
  <c r="AC387" i="64"/>
  <c r="N395"/>
  <c r="AD392" i="21"/>
  <c r="O400"/>
  <c r="AC379"/>
  <c r="N387"/>
  <c r="AC394" i="64"/>
  <c r="N402"/>
  <c r="AC377" i="21" l="1"/>
  <c r="AE377" s="1"/>
  <c r="P377" s="1"/>
  <c r="U377" s="1"/>
  <c r="N385"/>
  <c r="AD383"/>
  <c r="AE383" s="1"/>
  <c r="P383" s="1"/>
  <c r="S383" s="1"/>
  <c r="O391"/>
  <c r="AD391" i="64"/>
  <c r="AE391" s="1"/>
  <c r="P391" s="1"/>
  <c r="S391" s="1"/>
  <c r="O399"/>
  <c r="AD379"/>
  <c r="AE379" s="1"/>
  <c r="P379" s="1"/>
  <c r="W379" s="1"/>
  <c r="O387"/>
  <c r="AD379" i="21"/>
  <c r="AE379" s="1"/>
  <c r="P379" s="1"/>
  <c r="W379" s="1"/>
  <c r="O387"/>
  <c r="AC384"/>
  <c r="AE384" s="1"/>
  <c r="P384" s="1"/>
  <c r="T384" s="1"/>
  <c r="N392"/>
  <c r="N399"/>
  <c r="AC391"/>
  <c r="AC400" i="64"/>
  <c r="N408"/>
  <c r="AC393"/>
  <c r="N401"/>
  <c r="O394" i="21"/>
  <c r="AD386"/>
  <c r="AE386" s="1"/>
  <c r="P386" s="1"/>
  <c r="V386" s="1"/>
  <c r="AC387"/>
  <c r="N395"/>
  <c r="AC402" i="64"/>
  <c r="N410"/>
  <c r="AD393" i="21"/>
  <c r="O401"/>
  <c r="AD385" i="64"/>
  <c r="AE385" s="1"/>
  <c r="P385" s="1"/>
  <c r="U385" s="1"/>
  <c r="O393"/>
  <c r="AD386"/>
  <c r="AE386" s="1"/>
  <c r="P386" s="1"/>
  <c r="V386" s="1"/>
  <c r="O394"/>
  <c r="AC399"/>
  <c r="N407"/>
  <c r="AC395"/>
  <c r="N403"/>
  <c r="AD382"/>
  <c r="AE382" s="1"/>
  <c r="P382" s="1"/>
  <c r="R382" s="1"/>
  <c r="O390"/>
  <c r="AC398"/>
  <c r="N406"/>
  <c r="AC402" i="21"/>
  <c r="N410"/>
  <c r="AD390"/>
  <c r="O398"/>
  <c r="AD384" i="64"/>
  <c r="AE384" s="1"/>
  <c r="P384" s="1"/>
  <c r="T384" s="1"/>
  <c r="O392"/>
  <c r="AC390" i="21"/>
  <c r="N398"/>
  <c r="AD400"/>
  <c r="O408"/>
  <c r="AE382"/>
  <c r="P382" s="1"/>
  <c r="R382" s="1"/>
  <c r="AE390" l="1"/>
  <c r="P390" s="1"/>
  <c r="R390" s="1"/>
  <c r="N393"/>
  <c r="AC385"/>
  <c r="AE385" s="1"/>
  <c r="P385" s="1"/>
  <c r="U385" s="1"/>
  <c r="O399"/>
  <c r="AD391"/>
  <c r="AE391" s="1"/>
  <c r="P391" s="1"/>
  <c r="S391" s="1"/>
  <c r="O407" i="64"/>
  <c r="AD399"/>
  <c r="AE399" s="1"/>
  <c r="P399" s="1"/>
  <c r="S399" s="1"/>
  <c r="AD387"/>
  <c r="AE387" s="1"/>
  <c r="P387" s="1"/>
  <c r="W387" s="1"/>
  <c r="O395"/>
  <c r="AD387" i="21"/>
  <c r="AE387" s="1"/>
  <c r="P387" s="1"/>
  <c r="W387" s="1"/>
  <c r="O395"/>
  <c r="AC392"/>
  <c r="AE392" s="1"/>
  <c r="P392" s="1"/>
  <c r="T392" s="1"/>
  <c r="N400"/>
  <c r="N409" i="64"/>
  <c r="AC401"/>
  <c r="AC399" i="21"/>
  <c r="N407"/>
  <c r="N416" i="64"/>
  <c r="AC408"/>
  <c r="AD394" i="21"/>
  <c r="AE394" s="1"/>
  <c r="P394" s="1"/>
  <c r="V394" s="1"/>
  <c r="O402"/>
  <c r="AC407" i="64"/>
  <c r="N415"/>
  <c r="AD393"/>
  <c r="AE393" s="1"/>
  <c r="P393" s="1"/>
  <c r="U393" s="1"/>
  <c r="O401"/>
  <c r="AD394"/>
  <c r="AE394" s="1"/>
  <c r="P394" s="1"/>
  <c r="V394" s="1"/>
  <c r="O402"/>
  <c r="AD401" i="21"/>
  <c r="O409"/>
  <c r="AC395"/>
  <c r="N403"/>
  <c r="AD408"/>
  <c r="O416"/>
  <c r="AD392" i="64"/>
  <c r="AE392" s="1"/>
  <c r="P392" s="1"/>
  <c r="T392" s="1"/>
  <c r="O400"/>
  <c r="AC410" i="21"/>
  <c r="N418"/>
  <c r="AD390" i="64"/>
  <c r="AE390" s="1"/>
  <c r="P390" s="1"/>
  <c r="R390" s="1"/>
  <c r="O398"/>
  <c r="AC410"/>
  <c r="N418"/>
  <c r="AC398" i="21"/>
  <c r="N406"/>
  <c r="AD398"/>
  <c r="O406"/>
  <c r="AC406" i="64"/>
  <c r="N414"/>
  <c r="AC403"/>
  <c r="N411"/>
  <c r="AC393" i="21" l="1"/>
  <c r="AE393" s="1"/>
  <c r="P393" s="1"/>
  <c r="U393" s="1"/>
  <c r="N401"/>
  <c r="O407"/>
  <c r="AD399"/>
  <c r="AE399" s="1"/>
  <c r="P399" s="1"/>
  <c r="S399" s="1"/>
  <c r="AD407" i="64"/>
  <c r="AE407" s="1"/>
  <c r="P407" s="1"/>
  <c r="S407" s="1"/>
  <c r="O415"/>
  <c r="AD395"/>
  <c r="AE395" s="1"/>
  <c r="P395" s="1"/>
  <c r="W395" s="1"/>
  <c r="O403"/>
  <c r="AD395" i="21"/>
  <c r="AE395" s="1"/>
  <c r="P395" s="1"/>
  <c r="W395" s="1"/>
  <c r="O403"/>
  <c r="N408"/>
  <c r="AC400"/>
  <c r="AE400" s="1"/>
  <c r="P400" s="1"/>
  <c r="T400" s="1"/>
  <c r="N415"/>
  <c r="AC407"/>
  <c r="N424" i="64"/>
  <c r="AC416"/>
  <c r="N417"/>
  <c r="AC409"/>
  <c r="AE398" i="21"/>
  <c r="P398" s="1"/>
  <c r="R398" s="1"/>
  <c r="AD402"/>
  <c r="AE402" s="1"/>
  <c r="P402" s="1"/>
  <c r="V402" s="1"/>
  <c r="O410"/>
  <c r="AC415" i="64"/>
  <c r="N423"/>
  <c r="AD406" i="21"/>
  <c r="O414"/>
  <c r="AC418"/>
  <c r="N426"/>
  <c r="AD416"/>
  <c r="O424"/>
  <c r="AD409"/>
  <c r="O417"/>
  <c r="AD402" i="64"/>
  <c r="AE402" s="1"/>
  <c r="P402" s="1"/>
  <c r="V402" s="1"/>
  <c r="O410"/>
  <c r="AD401"/>
  <c r="AE401" s="1"/>
  <c r="P401" s="1"/>
  <c r="U401" s="1"/>
  <c r="O409"/>
  <c r="AC411"/>
  <c r="N419"/>
  <c r="AC414"/>
  <c r="N422"/>
  <c r="AC406" i="21"/>
  <c r="N414"/>
  <c r="AC418" i="64"/>
  <c r="N426"/>
  <c r="AD398"/>
  <c r="AE398" s="1"/>
  <c r="P398" s="1"/>
  <c r="R398" s="1"/>
  <c r="O406"/>
  <c r="AD400"/>
  <c r="AE400" s="1"/>
  <c r="P400" s="1"/>
  <c r="T400" s="1"/>
  <c r="O408"/>
  <c r="AC403" i="21"/>
  <c r="N411"/>
  <c r="AC401" l="1"/>
  <c r="AE401" s="1"/>
  <c r="P401" s="1"/>
  <c r="U401" s="1"/>
  <c r="N409"/>
  <c r="AD407"/>
  <c r="AE407" s="1"/>
  <c r="P407" s="1"/>
  <c r="S407" s="1"/>
  <c r="O415"/>
  <c r="AD415" i="64"/>
  <c r="AE415" s="1"/>
  <c r="P415" s="1"/>
  <c r="S415" s="1"/>
  <c r="O423"/>
  <c r="O411"/>
  <c r="AD403"/>
  <c r="AE403" s="1"/>
  <c r="P403" s="1"/>
  <c r="W403" s="1"/>
  <c r="O411" i="21"/>
  <c r="AD403"/>
  <c r="AE403" s="1"/>
  <c r="P403" s="1"/>
  <c r="W403" s="1"/>
  <c r="AE406"/>
  <c r="P406" s="1"/>
  <c r="R406" s="1"/>
  <c r="N416"/>
  <c r="AC408"/>
  <c r="AE408" s="1"/>
  <c r="P408" s="1"/>
  <c r="T408" s="1"/>
  <c r="AC417" i="64"/>
  <c r="N425"/>
  <c r="AC415" i="21"/>
  <c r="N423"/>
  <c r="AC424" i="64"/>
  <c r="N432"/>
  <c r="AD410" i="21"/>
  <c r="AE410" s="1"/>
  <c r="P410" s="1"/>
  <c r="V410" s="1"/>
  <c r="O418"/>
  <c r="AD409" i="64"/>
  <c r="AE409" s="1"/>
  <c r="P409" s="1"/>
  <c r="U409" s="1"/>
  <c r="O417"/>
  <c r="AD410"/>
  <c r="AE410" s="1"/>
  <c r="P410" s="1"/>
  <c r="V410" s="1"/>
  <c r="O418"/>
  <c r="AC426" i="21"/>
  <c r="N434"/>
  <c r="AD414"/>
  <c r="O422"/>
  <c r="AC423" i="64"/>
  <c r="N431"/>
  <c r="AC419"/>
  <c r="N427"/>
  <c r="AC411" i="21"/>
  <c r="N419"/>
  <c r="AD406" i="64"/>
  <c r="AE406" s="1"/>
  <c r="P406" s="1"/>
  <c r="R406" s="1"/>
  <c r="O414"/>
  <c r="AC426"/>
  <c r="N434"/>
  <c r="AC422"/>
  <c r="N430"/>
  <c r="AD408"/>
  <c r="AE408" s="1"/>
  <c r="P408" s="1"/>
  <c r="T408" s="1"/>
  <c r="O416"/>
  <c r="AC414" i="21"/>
  <c r="N422"/>
  <c r="AD417"/>
  <c r="O425"/>
  <c r="AD424"/>
  <c r="O432"/>
  <c r="N417" l="1"/>
  <c r="AC409"/>
  <c r="AE409" s="1"/>
  <c r="P409" s="1"/>
  <c r="U409" s="1"/>
  <c r="AD415"/>
  <c r="AE415" s="1"/>
  <c r="P415" s="1"/>
  <c r="S415" s="1"/>
  <c r="O423"/>
  <c r="AD423" i="64"/>
  <c r="AE423" s="1"/>
  <c r="P423" s="1"/>
  <c r="S423" s="1"/>
  <c r="O431"/>
  <c r="O419" i="21"/>
  <c r="AD411"/>
  <c r="AE411" s="1"/>
  <c r="P411" s="1"/>
  <c r="W411" s="1"/>
  <c r="O419" i="64"/>
  <c r="AD411"/>
  <c r="AE411" s="1"/>
  <c r="P411" s="1"/>
  <c r="W411" s="1"/>
  <c r="AC416" i="21"/>
  <c r="AE416" s="1"/>
  <c r="P416" s="1"/>
  <c r="T416" s="1"/>
  <c r="N424"/>
  <c r="AC423"/>
  <c r="N431"/>
  <c r="AC432" i="64"/>
  <c r="N440"/>
  <c r="AC425"/>
  <c r="N433"/>
  <c r="AD418" i="21"/>
  <c r="AE418" s="1"/>
  <c r="P418" s="1"/>
  <c r="V418" s="1"/>
  <c r="O426"/>
  <c r="AD425"/>
  <c r="O433"/>
  <c r="AE414"/>
  <c r="P414" s="1"/>
  <c r="R414" s="1"/>
  <c r="AC430" i="64"/>
  <c r="N438"/>
  <c r="AD414"/>
  <c r="AE414" s="1"/>
  <c r="P414" s="1"/>
  <c r="R414" s="1"/>
  <c r="O422"/>
  <c r="AC431"/>
  <c r="N439"/>
  <c r="AD417"/>
  <c r="AE417" s="1"/>
  <c r="P417" s="1"/>
  <c r="U417" s="1"/>
  <c r="O425"/>
  <c r="AC422" i="21"/>
  <c r="N430"/>
  <c r="AD432"/>
  <c r="O440"/>
  <c r="AD416" i="64"/>
  <c r="AE416" s="1"/>
  <c r="P416" s="1"/>
  <c r="T416" s="1"/>
  <c r="O424"/>
  <c r="AC434"/>
  <c r="N442"/>
  <c r="AC419" i="21"/>
  <c r="N427"/>
  <c r="AC427" i="64"/>
  <c r="N435"/>
  <c r="AD422" i="21"/>
  <c r="O430"/>
  <c r="AC434"/>
  <c r="N442"/>
  <c r="AD418" i="64"/>
  <c r="AE418" s="1"/>
  <c r="P418" s="1"/>
  <c r="V418" s="1"/>
  <c r="O426"/>
  <c r="N425" i="21" l="1"/>
  <c r="AC417"/>
  <c r="AE417" s="1"/>
  <c r="P417" s="1"/>
  <c r="U417" s="1"/>
  <c r="AD423"/>
  <c r="AE423" s="1"/>
  <c r="P423" s="1"/>
  <c r="S423" s="1"/>
  <c r="O431"/>
  <c r="O439" i="64"/>
  <c r="AD431"/>
  <c r="AE431" s="1"/>
  <c r="P431" s="1"/>
  <c r="S431" s="1"/>
  <c r="O427"/>
  <c r="AD419"/>
  <c r="AE419" s="1"/>
  <c r="P419" s="1"/>
  <c r="W419" s="1"/>
  <c r="AD419" i="21"/>
  <c r="AE419" s="1"/>
  <c r="P419" s="1"/>
  <c r="W419" s="1"/>
  <c r="O427"/>
  <c r="AC424"/>
  <c r="AE424" s="1"/>
  <c r="P424" s="1"/>
  <c r="T424" s="1"/>
  <c r="N432"/>
  <c r="N441" i="64"/>
  <c r="AC433"/>
  <c r="AC431" i="21"/>
  <c r="N439"/>
  <c r="AC440" i="64"/>
  <c r="N448"/>
  <c r="O434" i="21"/>
  <c r="AD426"/>
  <c r="AE426" s="1"/>
  <c r="P426" s="1"/>
  <c r="V426" s="1"/>
  <c r="AD426" i="64"/>
  <c r="AE426" s="1"/>
  <c r="P426" s="1"/>
  <c r="V426" s="1"/>
  <c r="O434"/>
  <c r="AD430" i="21"/>
  <c r="O438"/>
  <c r="AC435" i="64"/>
  <c r="N443"/>
  <c r="AC442"/>
  <c r="N450"/>
  <c r="AD424"/>
  <c r="AE424" s="1"/>
  <c r="P424" s="1"/>
  <c r="T424" s="1"/>
  <c r="O432"/>
  <c r="AD440" i="21"/>
  <c r="O448"/>
  <c r="AC430"/>
  <c r="N438"/>
  <c r="AD425" i="64"/>
  <c r="AE425" s="1"/>
  <c r="P425" s="1"/>
  <c r="U425" s="1"/>
  <c r="O433"/>
  <c r="AD422"/>
  <c r="AE422" s="1"/>
  <c r="P422" s="1"/>
  <c r="R422" s="1"/>
  <c r="O430"/>
  <c r="AE422" i="21"/>
  <c r="P422" s="1"/>
  <c r="R422" s="1"/>
  <c r="AD433"/>
  <c r="O441"/>
  <c r="AC442"/>
  <c r="N450"/>
  <c r="AC427"/>
  <c r="N435"/>
  <c r="AC439" i="64"/>
  <c r="N447"/>
  <c r="AC438"/>
  <c r="N446"/>
  <c r="AC425" i="21" l="1"/>
  <c r="AE425" s="1"/>
  <c r="P425" s="1"/>
  <c r="U425" s="1"/>
  <c r="N433"/>
  <c r="AD431"/>
  <c r="AE431" s="1"/>
  <c r="P431" s="1"/>
  <c r="S431" s="1"/>
  <c r="O439"/>
  <c r="AE430"/>
  <c r="P430" s="1"/>
  <c r="R430" s="1"/>
  <c r="O447" i="64"/>
  <c r="AD439"/>
  <c r="AE439" s="1"/>
  <c r="P439" s="1"/>
  <c r="S439" s="1"/>
  <c r="AD427" i="21"/>
  <c r="AE427" s="1"/>
  <c r="P427" s="1"/>
  <c r="W427" s="1"/>
  <c r="O435"/>
  <c r="O435" i="64"/>
  <c r="AD427"/>
  <c r="AE427" s="1"/>
  <c r="P427" s="1"/>
  <c r="W427" s="1"/>
  <c r="AC432" i="21"/>
  <c r="AE432" s="1"/>
  <c r="P432" s="1"/>
  <c r="T432" s="1"/>
  <c r="N440"/>
  <c r="AC441" i="64"/>
  <c r="N449"/>
  <c r="N456"/>
  <c r="AC448"/>
  <c r="AC439" i="21"/>
  <c r="N447"/>
  <c r="AD434"/>
  <c r="AE434" s="1"/>
  <c r="P434" s="1"/>
  <c r="V434" s="1"/>
  <c r="O442"/>
  <c r="AD441"/>
  <c r="O449"/>
  <c r="AD433" i="64"/>
  <c r="AE433" s="1"/>
  <c r="P433" s="1"/>
  <c r="U433" s="1"/>
  <c r="O441"/>
  <c r="AD448" i="21"/>
  <c r="O456"/>
  <c r="AC443" i="64"/>
  <c r="N451"/>
  <c r="AD434"/>
  <c r="AE434" s="1"/>
  <c r="P434" s="1"/>
  <c r="V434" s="1"/>
  <c r="O442"/>
  <c r="AC446"/>
  <c r="N454"/>
  <c r="AC447"/>
  <c r="N455"/>
  <c r="AC435" i="21"/>
  <c r="N443"/>
  <c r="AC450"/>
  <c r="N458"/>
  <c r="AD430" i="64"/>
  <c r="AE430" s="1"/>
  <c r="P430" s="1"/>
  <c r="R430" s="1"/>
  <c r="O438"/>
  <c r="AC438" i="21"/>
  <c r="N446"/>
  <c r="AD432" i="64"/>
  <c r="AE432" s="1"/>
  <c r="P432" s="1"/>
  <c r="T432" s="1"/>
  <c r="O440"/>
  <c r="AC450"/>
  <c r="N458"/>
  <c r="AD438" i="21"/>
  <c r="O446"/>
  <c r="AC433" l="1"/>
  <c r="AE433" s="1"/>
  <c r="P433" s="1"/>
  <c r="U433" s="1"/>
  <c r="N441"/>
  <c r="AD439"/>
  <c r="AE439" s="1"/>
  <c r="P439" s="1"/>
  <c r="S439" s="1"/>
  <c r="O447"/>
  <c r="AD447" i="64"/>
  <c r="AE447" s="1"/>
  <c r="P447" s="1"/>
  <c r="S447" s="1"/>
  <c r="O455"/>
  <c r="AD435"/>
  <c r="AE435" s="1"/>
  <c r="P435" s="1"/>
  <c r="W435" s="1"/>
  <c r="O443"/>
  <c r="O443" i="21"/>
  <c r="AD435"/>
  <c r="AE435" s="1"/>
  <c r="P435" s="1"/>
  <c r="W435" s="1"/>
  <c r="AC440"/>
  <c r="AE440" s="1"/>
  <c r="P440" s="1"/>
  <c r="T440" s="1"/>
  <c r="N448"/>
  <c r="AE438"/>
  <c r="P438" s="1"/>
  <c r="R438" s="1"/>
  <c r="N464" i="64"/>
  <c r="AC456"/>
  <c r="AC447" i="21"/>
  <c r="N455"/>
  <c r="AC449" i="64"/>
  <c r="N457"/>
  <c r="AD442" i="21"/>
  <c r="AE442" s="1"/>
  <c r="P442" s="1"/>
  <c r="V442" s="1"/>
  <c r="O450"/>
  <c r="AD440" i="64"/>
  <c r="AE440" s="1"/>
  <c r="P440" s="1"/>
  <c r="T440" s="1"/>
  <c r="O448"/>
  <c r="AD442"/>
  <c r="AE442" s="1"/>
  <c r="P442" s="1"/>
  <c r="V442" s="1"/>
  <c r="O450"/>
  <c r="AD449" i="21"/>
  <c r="O457"/>
  <c r="AC455" i="64"/>
  <c r="N463"/>
  <c r="AC458"/>
  <c r="N466"/>
  <c r="AC446" i="21"/>
  <c r="N454"/>
  <c r="AD438" i="64"/>
  <c r="AE438" s="1"/>
  <c r="P438" s="1"/>
  <c r="R438" s="1"/>
  <c r="O446"/>
  <c r="AC443" i="21"/>
  <c r="N451"/>
  <c r="AC454" i="64"/>
  <c r="N462"/>
  <c r="AC451"/>
  <c r="N459"/>
  <c r="AD456" i="21"/>
  <c r="O464"/>
  <c r="AD446"/>
  <c r="O454"/>
  <c r="AC458"/>
  <c r="N466"/>
  <c r="AD441" i="64"/>
  <c r="AE441" s="1"/>
  <c r="P441" s="1"/>
  <c r="U441" s="1"/>
  <c r="O449"/>
  <c r="N449" i="21" l="1"/>
  <c r="AC441"/>
  <c r="AE441" s="1"/>
  <c r="P441" s="1"/>
  <c r="U441" s="1"/>
  <c r="AD447"/>
  <c r="AE447" s="1"/>
  <c r="P447" s="1"/>
  <c r="S447" s="1"/>
  <c r="O455"/>
  <c r="O463" i="64"/>
  <c r="AD455"/>
  <c r="AE455" s="1"/>
  <c r="P455" s="1"/>
  <c r="S455" s="1"/>
  <c r="AD443" i="21"/>
  <c r="AE443" s="1"/>
  <c r="P443" s="1"/>
  <c r="W443" s="1"/>
  <c r="O451"/>
  <c r="AD443" i="64"/>
  <c r="AE443" s="1"/>
  <c r="P443" s="1"/>
  <c r="W443" s="1"/>
  <c r="O451"/>
  <c r="AC448" i="21"/>
  <c r="AE448" s="1"/>
  <c r="P448" s="1"/>
  <c r="T448" s="1"/>
  <c r="N456"/>
  <c r="N465" i="64"/>
  <c r="AC457"/>
  <c r="AC455" i="21"/>
  <c r="N463"/>
  <c r="N472" i="64"/>
  <c r="AC464"/>
  <c r="AD450" i="21"/>
  <c r="AE450" s="1"/>
  <c r="P450" s="1"/>
  <c r="V450" s="1"/>
  <c r="O458"/>
  <c r="AD457"/>
  <c r="O465"/>
  <c r="AC466"/>
  <c r="N474"/>
  <c r="AC459" i="64"/>
  <c r="N467"/>
  <c r="AC462"/>
  <c r="N470"/>
  <c r="AC451" i="21"/>
  <c r="N459"/>
  <c r="AC454"/>
  <c r="N462"/>
  <c r="AE446"/>
  <c r="P446" s="1"/>
  <c r="R446" s="1"/>
  <c r="AD450" i="64"/>
  <c r="AE450" s="1"/>
  <c r="P450" s="1"/>
  <c r="V450" s="1"/>
  <c r="O458"/>
  <c r="AD448"/>
  <c r="AE448" s="1"/>
  <c r="P448" s="1"/>
  <c r="T448" s="1"/>
  <c r="O456"/>
  <c r="AD449"/>
  <c r="AE449" s="1"/>
  <c r="P449" s="1"/>
  <c r="U449" s="1"/>
  <c r="O457"/>
  <c r="AD454" i="21"/>
  <c r="O462"/>
  <c r="AD464"/>
  <c r="O472"/>
  <c r="AD446" i="64"/>
  <c r="AE446" s="1"/>
  <c r="P446" s="1"/>
  <c r="R446" s="1"/>
  <c r="O454"/>
  <c r="AC466"/>
  <c r="N474"/>
  <c r="AC463"/>
  <c r="N471"/>
  <c r="AC449" i="21" l="1"/>
  <c r="AE449" s="1"/>
  <c r="P449" s="1"/>
  <c r="U449" s="1"/>
  <c r="N457"/>
  <c r="O463"/>
  <c r="AD455"/>
  <c r="AE455" s="1"/>
  <c r="P455" s="1"/>
  <c r="S455" s="1"/>
  <c r="O471" i="64"/>
  <c r="AD463"/>
  <c r="AE463" s="1"/>
  <c r="P463" s="1"/>
  <c r="S463" s="1"/>
  <c r="AD451" i="21"/>
  <c r="AE451" s="1"/>
  <c r="P451" s="1"/>
  <c r="W451" s="1"/>
  <c r="O459"/>
  <c r="O459" i="64"/>
  <c r="AD451"/>
  <c r="AE451" s="1"/>
  <c r="P451" s="1"/>
  <c r="W451" s="1"/>
  <c r="N464" i="21"/>
  <c r="AC456"/>
  <c r="AE456" s="1"/>
  <c r="P456" s="1"/>
  <c r="T456" s="1"/>
  <c r="AC472" i="64"/>
  <c r="N480"/>
  <c r="N471" i="21"/>
  <c r="AC463"/>
  <c r="N473" i="64"/>
  <c r="AC465"/>
  <c r="O466" i="21"/>
  <c r="AD458"/>
  <c r="AE458" s="1"/>
  <c r="P458" s="1"/>
  <c r="V458" s="1"/>
  <c r="AE454"/>
  <c r="P454" s="1"/>
  <c r="R454" s="1"/>
  <c r="AD462"/>
  <c r="O470"/>
  <c r="AC471" i="64"/>
  <c r="N479"/>
  <c r="AC474"/>
  <c r="N482"/>
  <c r="AD472" i="21"/>
  <c r="O480"/>
  <c r="AD456" i="64"/>
  <c r="AE456" s="1"/>
  <c r="P456" s="1"/>
  <c r="T456" s="1"/>
  <c r="O464"/>
  <c r="AC459" i="21"/>
  <c r="N467"/>
  <c r="AC467" i="64"/>
  <c r="N475"/>
  <c r="AD465" i="21"/>
  <c r="O473"/>
  <c r="AD457" i="64"/>
  <c r="AE457" s="1"/>
  <c r="P457" s="1"/>
  <c r="U457" s="1"/>
  <c r="O465"/>
  <c r="AD454"/>
  <c r="AE454" s="1"/>
  <c r="P454" s="1"/>
  <c r="R454" s="1"/>
  <c r="O462"/>
  <c r="AD458"/>
  <c r="AE458" s="1"/>
  <c r="P458" s="1"/>
  <c r="V458" s="1"/>
  <c r="O466"/>
  <c r="AC462" i="21"/>
  <c r="N470"/>
  <c r="AC470" i="64"/>
  <c r="N478"/>
  <c r="AC474" i="21"/>
  <c r="N482"/>
  <c r="N465" l="1"/>
  <c r="AC457"/>
  <c r="AE457" s="1"/>
  <c r="P457" s="1"/>
  <c r="U457" s="1"/>
  <c r="AD463"/>
  <c r="AE463" s="1"/>
  <c r="P463" s="1"/>
  <c r="S463" s="1"/>
  <c r="O471"/>
  <c r="AD471" i="64"/>
  <c r="AE471" s="1"/>
  <c r="P471" s="1"/>
  <c r="S471" s="1"/>
  <c r="O479"/>
  <c r="O467"/>
  <c r="AD459"/>
  <c r="AE459" s="1"/>
  <c r="P459" s="1"/>
  <c r="W459" s="1"/>
  <c r="AD459" i="21"/>
  <c r="AE459" s="1"/>
  <c r="P459" s="1"/>
  <c r="W459" s="1"/>
  <c r="O467"/>
  <c r="AE462"/>
  <c r="P462" s="1"/>
  <c r="R462" s="1"/>
  <c r="AC464"/>
  <c r="AE464" s="1"/>
  <c r="P464" s="1"/>
  <c r="T464" s="1"/>
  <c r="N472"/>
  <c r="N479"/>
  <c r="AC471"/>
  <c r="N481" i="64"/>
  <c r="AC473"/>
  <c r="N488"/>
  <c r="AC480"/>
  <c r="O474" i="21"/>
  <c r="AD466"/>
  <c r="AE466" s="1"/>
  <c r="P466" s="1"/>
  <c r="V466" s="1"/>
  <c r="AD462" i="64"/>
  <c r="AE462" s="1"/>
  <c r="P462" s="1"/>
  <c r="R462" s="1"/>
  <c r="O470"/>
  <c r="AC467" i="21"/>
  <c r="N475"/>
  <c r="AD480"/>
  <c r="O488"/>
  <c r="AC482" i="64"/>
  <c r="N490"/>
  <c r="AD470" i="21"/>
  <c r="O478"/>
  <c r="AD466" i="64"/>
  <c r="AE466" s="1"/>
  <c r="P466" s="1"/>
  <c r="V466" s="1"/>
  <c r="O474"/>
  <c r="AC482" i="21"/>
  <c r="N490"/>
  <c r="AC478" i="64"/>
  <c r="N486"/>
  <c r="AD465"/>
  <c r="AE465" s="1"/>
  <c r="P465" s="1"/>
  <c r="U465" s="1"/>
  <c r="O473"/>
  <c r="AD473" i="21"/>
  <c r="O481"/>
  <c r="AC475" i="64"/>
  <c r="N483"/>
  <c r="AC470" i="21"/>
  <c r="N478"/>
  <c r="AD464" i="64"/>
  <c r="AE464" s="1"/>
  <c r="P464" s="1"/>
  <c r="T464" s="1"/>
  <c r="O472"/>
  <c r="AC479"/>
  <c r="N487"/>
  <c r="AC465" i="21" l="1"/>
  <c r="AE465" s="1"/>
  <c r="P465" s="1"/>
  <c r="U465" s="1"/>
  <c r="N473"/>
  <c r="O479"/>
  <c r="AD471"/>
  <c r="AE471" s="1"/>
  <c r="P471" s="1"/>
  <c r="S471" s="1"/>
  <c r="AE470"/>
  <c r="P470" s="1"/>
  <c r="R470" s="1"/>
  <c r="AD479" i="64"/>
  <c r="AE479" s="1"/>
  <c r="P479" s="1"/>
  <c r="S479" s="1"/>
  <c r="O487"/>
  <c r="AD467" i="21"/>
  <c r="AE467" s="1"/>
  <c r="P467" s="1"/>
  <c r="W467" s="1"/>
  <c r="O475"/>
  <c r="AD467" i="64"/>
  <c r="AE467" s="1"/>
  <c r="P467" s="1"/>
  <c r="W467" s="1"/>
  <c r="O475"/>
  <c r="AC472" i="21"/>
  <c r="AE472" s="1"/>
  <c r="P472" s="1"/>
  <c r="T472" s="1"/>
  <c r="N480"/>
  <c r="AC488" i="64"/>
  <c r="N496"/>
  <c r="AC481"/>
  <c r="N489"/>
  <c r="AC479" i="21"/>
  <c r="N487"/>
  <c r="AD474"/>
  <c r="AE474" s="1"/>
  <c r="P474" s="1"/>
  <c r="V474" s="1"/>
  <c r="O482"/>
  <c r="AD474" i="64"/>
  <c r="AE474" s="1"/>
  <c r="P474" s="1"/>
  <c r="V474" s="1"/>
  <c r="O482"/>
  <c r="AD470"/>
  <c r="AE470" s="1"/>
  <c r="P470" s="1"/>
  <c r="R470" s="1"/>
  <c r="O478"/>
  <c r="AD472"/>
  <c r="AE472" s="1"/>
  <c r="P472" s="1"/>
  <c r="T472" s="1"/>
  <c r="O480"/>
  <c r="AC483"/>
  <c r="N491"/>
  <c r="AD473"/>
  <c r="AE473" s="1"/>
  <c r="P473" s="1"/>
  <c r="U473" s="1"/>
  <c r="O481"/>
  <c r="AC486"/>
  <c r="N494"/>
  <c r="AD478" i="21"/>
  <c r="O486"/>
  <c r="AD488"/>
  <c r="O496"/>
  <c r="AC475"/>
  <c r="N483"/>
  <c r="AD481"/>
  <c r="O489"/>
  <c r="AC490"/>
  <c r="N498"/>
  <c r="AC490" i="64"/>
  <c r="N498"/>
  <c r="AC487"/>
  <c r="N495"/>
  <c r="AC478" i="21"/>
  <c r="N486"/>
  <c r="AC473" l="1"/>
  <c r="AE473" s="1"/>
  <c r="P473" s="1"/>
  <c r="U473" s="1"/>
  <c r="N481"/>
  <c r="AD479"/>
  <c r="AE479" s="1"/>
  <c r="P479" s="1"/>
  <c r="S479" s="1"/>
  <c r="O487"/>
  <c r="AE478"/>
  <c r="P478" s="1"/>
  <c r="R478" s="1"/>
  <c r="AD487" i="64"/>
  <c r="AE487" s="1"/>
  <c r="P487" s="1"/>
  <c r="S487" s="1"/>
  <c r="O495"/>
  <c r="AD475" i="21"/>
  <c r="AE475" s="1"/>
  <c r="P475" s="1"/>
  <c r="W475" s="1"/>
  <c r="O483"/>
  <c r="AD475" i="64"/>
  <c r="AE475" s="1"/>
  <c r="P475" s="1"/>
  <c r="W475" s="1"/>
  <c r="O483"/>
  <c r="AC480" i="21"/>
  <c r="AE480" s="1"/>
  <c r="P480" s="1"/>
  <c r="T480" s="1"/>
  <c r="N488"/>
  <c r="AC496" i="64"/>
  <c r="N504"/>
  <c r="N497"/>
  <c r="AC489"/>
  <c r="AC487" i="21"/>
  <c r="N495"/>
  <c r="O490"/>
  <c r="AD482"/>
  <c r="AE482" s="1"/>
  <c r="P482" s="1"/>
  <c r="V482" s="1"/>
  <c r="AC498" i="64"/>
  <c r="N506"/>
  <c r="AD489" i="21"/>
  <c r="O497"/>
  <c r="AC483"/>
  <c r="N491"/>
  <c r="AD486"/>
  <c r="O494"/>
  <c r="AC494" i="64"/>
  <c r="N502"/>
  <c r="AD481"/>
  <c r="AE481" s="1"/>
  <c r="P481" s="1"/>
  <c r="U481" s="1"/>
  <c r="O489"/>
  <c r="AD480"/>
  <c r="AE480" s="1"/>
  <c r="P480" s="1"/>
  <c r="T480" s="1"/>
  <c r="O488"/>
  <c r="AD482"/>
  <c r="AE482" s="1"/>
  <c r="P482" s="1"/>
  <c r="V482" s="1"/>
  <c r="O490"/>
  <c r="AC486" i="21"/>
  <c r="N494"/>
  <c r="AC495" i="64"/>
  <c r="N503"/>
  <c r="AC498" i="21"/>
  <c r="N506"/>
  <c r="AD496"/>
  <c r="O504"/>
  <c r="AC491" i="64"/>
  <c r="N499"/>
  <c r="AD478"/>
  <c r="AE478" s="1"/>
  <c r="P478" s="1"/>
  <c r="R478" s="1"/>
  <c r="O486"/>
  <c r="N489" i="21" l="1"/>
  <c r="AC481"/>
  <c r="AE481" s="1"/>
  <c r="P481" s="1"/>
  <c r="U481" s="1"/>
  <c r="O495"/>
  <c r="AD487"/>
  <c r="AE487" s="1"/>
  <c r="P487" s="1"/>
  <c r="S487" s="1"/>
  <c r="O503" i="64"/>
  <c r="AD495"/>
  <c r="AE495" s="1"/>
  <c r="P495" s="1"/>
  <c r="S495" s="1"/>
  <c r="AD483" i="21"/>
  <c r="AE483" s="1"/>
  <c r="P483" s="1"/>
  <c r="W483" s="1"/>
  <c r="O491"/>
  <c r="O491" i="64"/>
  <c r="AD483"/>
  <c r="AE483" s="1"/>
  <c r="P483" s="1"/>
  <c r="W483" s="1"/>
  <c r="AC488" i="21"/>
  <c r="AE488" s="1"/>
  <c r="P488" s="1"/>
  <c r="T488" s="1"/>
  <c r="N496"/>
  <c r="AC495"/>
  <c r="N503"/>
  <c r="AC497" i="64"/>
  <c r="N505"/>
  <c r="N512"/>
  <c r="AC504"/>
  <c r="AD490" i="21"/>
  <c r="AE490" s="1"/>
  <c r="P490" s="1"/>
  <c r="V490" s="1"/>
  <c r="O498"/>
  <c r="AC506"/>
  <c r="N514"/>
  <c r="AD488" i="64"/>
  <c r="AE488" s="1"/>
  <c r="P488" s="1"/>
  <c r="T488" s="1"/>
  <c r="O496"/>
  <c r="AC502"/>
  <c r="N510"/>
  <c r="AC491" i="21"/>
  <c r="N499"/>
  <c r="AC506" i="64"/>
  <c r="N514"/>
  <c r="AD504" i="21"/>
  <c r="O512"/>
  <c r="AC494"/>
  <c r="N502"/>
  <c r="AE486"/>
  <c r="P486" s="1"/>
  <c r="R486" s="1"/>
  <c r="AD486" i="64"/>
  <c r="AE486" s="1"/>
  <c r="P486" s="1"/>
  <c r="R486" s="1"/>
  <c r="O494"/>
  <c r="AC499"/>
  <c r="N507"/>
  <c r="AC503"/>
  <c r="N511"/>
  <c r="AD490"/>
  <c r="AE490" s="1"/>
  <c r="P490" s="1"/>
  <c r="V490" s="1"/>
  <c r="O498"/>
  <c r="AD489"/>
  <c r="AE489" s="1"/>
  <c r="P489" s="1"/>
  <c r="U489" s="1"/>
  <c r="O497"/>
  <c r="AD494" i="21"/>
  <c r="O502"/>
  <c r="AD497"/>
  <c r="O505"/>
  <c r="N497" l="1"/>
  <c r="AC489"/>
  <c r="AE489" s="1"/>
  <c r="P489" s="1"/>
  <c r="U489" s="1"/>
  <c r="AD495"/>
  <c r="AE495" s="1"/>
  <c r="P495" s="1"/>
  <c r="S495" s="1"/>
  <c r="O503"/>
  <c r="O511" i="64"/>
  <c r="AD503"/>
  <c r="AE503" s="1"/>
  <c r="P503" s="1"/>
  <c r="S503" s="1"/>
  <c r="AD491" i="21"/>
  <c r="AE491" s="1"/>
  <c r="P491" s="1"/>
  <c r="W491" s="1"/>
  <c r="O499"/>
  <c r="AD491" i="64"/>
  <c r="AE491" s="1"/>
  <c r="P491" s="1"/>
  <c r="W491" s="1"/>
  <c r="O499"/>
  <c r="AE494" i="21"/>
  <c r="P494" s="1"/>
  <c r="R494" s="1"/>
  <c r="N504"/>
  <c r="AC496"/>
  <c r="AE496" s="1"/>
  <c r="P496" s="1"/>
  <c r="T496" s="1"/>
  <c r="AC503"/>
  <c r="N511"/>
  <c r="N520" i="64"/>
  <c r="AC512"/>
  <c r="AC505"/>
  <c r="N513"/>
  <c r="O506" i="21"/>
  <c r="AD498"/>
  <c r="AE498" s="1"/>
  <c r="P498" s="1"/>
  <c r="V498" s="1"/>
  <c r="AD498" i="64"/>
  <c r="AE498" s="1"/>
  <c r="P498" s="1"/>
  <c r="V498" s="1"/>
  <c r="O506"/>
  <c r="AC499" i="21"/>
  <c r="N507"/>
  <c r="AD512"/>
  <c r="O520"/>
  <c r="AD502"/>
  <c r="O510"/>
  <c r="AC507" i="64"/>
  <c r="N515"/>
  <c r="AD496"/>
  <c r="AE496" s="1"/>
  <c r="P496" s="1"/>
  <c r="T496" s="1"/>
  <c r="O504"/>
  <c r="AD505" i="21"/>
  <c r="O513"/>
  <c r="AD497" i="64"/>
  <c r="AE497" s="1"/>
  <c r="P497" s="1"/>
  <c r="U497" s="1"/>
  <c r="O505"/>
  <c r="AC511"/>
  <c r="N519"/>
  <c r="AD494"/>
  <c r="AE494" s="1"/>
  <c r="P494" s="1"/>
  <c r="R494" s="1"/>
  <c r="O502"/>
  <c r="AC514"/>
  <c r="N522"/>
  <c r="AC510"/>
  <c r="N518"/>
  <c r="AC502" i="21"/>
  <c r="N510"/>
  <c r="AC514"/>
  <c r="N522"/>
  <c r="AC497" l="1"/>
  <c r="AE497" s="1"/>
  <c r="P497" s="1"/>
  <c r="U497" s="1"/>
  <c r="N505"/>
  <c r="O511"/>
  <c r="AD503"/>
  <c r="AE503" s="1"/>
  <c r="P503" s="1"/>
  <c r="S503" s="1"/>
  <c r="O519" i="64"/>
  <c r="AD511"/>
  <c r="AE511" s="1"/>
  <c r="P511" s="1"/>
  <c r="S511" s="1"/>
  <c r="AD499"/>
  <c r="AE499" s="1"/>
  <c r="P499" s="1"/>
  <c r="W499" s="1"/>
  <c r="O507"/>
  <c r="AD499" i="21"/>
  <c r="AE499" s="1"/>
  <c r="P499" s="1"/>
  <c r="W499" s="1"/>
  <c r="O507"/>
  <c r="N512"/>
  <c r="AC504"/>
  <c r="AE504" s="1"/>
  <c r="P504" s="1"/>
  <c r="T504" s="1"/>
  <c r="N528" i="64"/>
  <c r="AC520"/>
  <c r="AC511" i="21"/>
  <c r="N519"/>
  <c r="AC513" i="64"/>
  <c r="N521"/>
  <c r="AD506" i="21"/>
  <c r="AE506" s="1"/>
  <c r="P506" s="1"/>
  <c r="V506" s="1"/>
  <c r="O514"/>
  <c r="AC522"/>
  <c r="N530"/>
  <c r="AD502" i="64"/>
  <c r="AE502" s="1"/>
  <c r="P502" s="1"/>
  <c r="R502" s="1"/>
  <c r="O510"/>
  <c r="AC515"/>
  <c r="N523"/>
  <c r="AD505"/>
  <c r="AE505" s="1"/>
  <c r="P505" s="1"/>
  <c r="U505" s="1"/>
  <c r="O513"/>
  <c r="AD506"/>
  <c r="AE506" s="1"/>
  <c r="P506" s="1"/>
  <c r="V506" s="1"/>
  <c r="O514"/>
  <c r="AC518"/>
  <c r="N526"/>
  <c r="AD513" i="21"/>
  <c r="O521"/>
  <c r="AC507"/>
  <c r="N515"/>
  <c r="AC522" i="64"/>
  <c r="N530"/>
  <c r="AD504"/>
  <c r="AE504" s="1"/>
  <c r="P504" s="1"/>
  <c r="T504" s="1"/>
  <c r="O512"/>
  <c r="AC510" i="21"/>
  <c r="N518"/>
  <c r="AC519" i="64"/>
  <c r="N527"/>
  <c r="AE502" i="21"/>
  <c r="P502" s="1"/>
  <c r="R502" s="1"/>
  <c r="AD510"/>
  <c r="O518"/>
  <c r="AD520"/>
  <c r="O528"/>
  <c r="AC505" l="1"/>
  <c r="AE505" s="1"/>
  <c r="P505" s="1"/>
  <c r="U505" s="1"/>
  <c r="N513"/>
  <c r="AD511"/>
  <c r="AE511" s="1"/>
  <c r="P511" s="1"/>
  <c r="S511" s="1"/>
  <c r="O519"/>
  <c r="AD519" i="64"/>
  <c r="AE519" s="1"/>
  <c r="P519" s="1"/>
  <c r="S519" s="1"/>
  <c r="O527"/>
  <c r="O515"/>
  <c r="AD507"/>
  <c r="AE507" s="1"/>
  <c r="P507" s="1"/>
  <c r="W507" s="1"/>
  <c r="O515" i="21"/>
  <c r="AD507"/>
  <c r="AE507" s="1"/>
  <c r="P507" s="1"/>
  <c r="W507" s="1"/>
  <c r="AC512"/>
  <c r="AE512" s="1"/>
  <c r="P512" s="1"/>
  <c r="T512" s="1"/>
  <c r="N520"/>
  <c r="AC521" i="64"/>
  <c r="N529"/>
  <c r="AC519" i="21"/>
  <c r="N527"/>
  <c r="N536" i="64"/>
  <c r="AC536" s="1"/>
  <c r="AC528"/>
  <c r="O522" i="21"/>
  <c r="AD514"/>
  <c r="AE514" s="1"/>
  <c r="P514" s="1"/>
  <c r="V514" s="1"/>
  <c r="AE510"/>
  <c r="P510" s="1"/>
  <c r="R510" s="1"/>
  <c r="AD513" i="64"/>
  <c r="AE513" s="1"/>
  <c r="P513" s="1"/>
  <c r="U513" s="1"/>
  <c r="O521"/>
  <c r="AC527"/>
  <c r="N535"/>
  <c r="AC535" s="1"/>
  <c r="AD521" i="21"/>
  <c r="O529"/>
  <c r="AD510" i="64"/>
  <c r="AE510" s="1"/>
  <c r="P510" s="1"/>
  <c r="R510" s="1"/>
  <c r="O518"/>
  <c r="AD514"/>
  <c r="AE514" s="1"/>
  <c r="P514" s="1"/>
  <c r="V514" s="1"/>
  <c r="O522"/>
  <c r="AC530" i="21"/>
  <c r="N538"/>
  <c r="AC538" s="1"/>
  <c r="AC526" i="64"/>
  <c r="N534"/>
  <c r="AC534" s="1"/>
  <c r="AC523"/>
  <c r="N531"/>
  <c r="AD518" i="21"/>
  <c r="O526"/>
  <c r="AD512" i="64"/>
  <c r="AE512" s="1"/>
  <c r="P512" s="1"/>
  <c r="T512" s="1"/>
  <c r="O520"/>
  <c r="AD528" i="21"/>
  <c r="O536"/>
  <c r="AD536" s="1"/>
  <c r="AC518"/>
  <c r="N526"/>
  <c r="AC530" i="64"/>
  <c r="N538"/>
  <c r="AC538" s="1"/>
  <c r="AC515" i="21"/>
  <c r="N523"/>
  <c r="N521" l="1"/>
  <c r="AC513"/>
  <c r="AE513" s="1"/>
  <c r="P513" s="1"/>
  <c r="U513" s="1"/>
  <c r="AD519"/>
  <c r="AE519" s="1"/>
  <c r="P519" s="1"/>
  <c r="S519" s="1"/>
  <c r="O527"/>
  <c r="O535" i="64"/>
  <c r="AD535" s="1"/>
  <c r="AE535" s="1"/>
  <c r="P535" s="1"/>
  <c r="S535" s="1"/>
  <c r="AD527"/>
  <c r="AE527" s="1"/>
  <c r="P527" s="1"/>
  <c r="S527" s="1"/>
  <c r="AD515" i="21"/>
  <c r="AE515" s="1"/>
  <c r="P515" s="1"/>
  <c r="W515" s="1"/>
  <c r="O523"/>
  <c r="AD515" i="64"/>
  <c r="AE515" s="1"/>
  <c r="P515" s="1"/>
  <c r="W515" s="1"/>
  <c r="O523"/>
  <c r="AC520" i="21"/>
  <c r="AE520" s="1"/>
  <c r="P520" s="1"/>
  <c r="T520" s="1"/>
  <c r="N528"/>
  <c r="AC527"/>
  <c r="N535"/>
  <c r="AC535" s="1"/>
  <c r="N537" i="64"/>
  <c r="AC537" s="1"/>
  <c r="AC529"/>
  <c r="AD522" i="21"/>
  <c r="AE522" s="1"/>
  <c r="P522" s="1"/>
  <c r="V522" s="1"/>
  <c r="O530"/>
  <c r="AC526"/>
  <c r="N534"/>
  <c r="AC534" s="1"/>
  <c r="AC531" i="64"/>
  <c r="N539"/>
  <c r="AC539" s="1"/>
  <c r="AD518"/>
  <c r="AE518" s="1"/>
  <c r="P518" s="1"/>
  <c r="R518" s="1"/>
  <c r="O526"/>
  <c r="AC523" i="21"/>
  <c r="N531"/>
  <c r="AD520" i="64"/>
  <c r="AE520" s="1"/>
  <c r="P520" s="1"/>
  <c r="T520" s="1"/>
  <c r="O528"/>
  <c r="AE518" i="21"/>
  <c r="P518" s="1"/>
  <c r="R518" s="1"/>
  <c r="AD521" i="64"/>
  <c r="AE521" s="1"/>
  <c r="P521" s="1"/>
  <c r="U521" s="1"/>
  <c r="O529"/>
  <c r="AD526" i="21"/>
  <c r="O534"/>
  <c r="AD534" s="1"/>
  <c r="AD522" i="64"/>
  <c r="AE522" s="1"/>
  <c r="P522" s="1"/>
  <c r="V522" s="1"/>
  <c r="O530"/>
  <c r="AD529" i="21"/>
  <c r="O537"/>
  <c r="AD537" s="1"/>
  <c r="AC521" l="1"/>
  <c r="AE521" s="1"/>
  <c r="P521" s="1"/>
  <c r="U521" s="1"/>
  <c r="N529"/>
  <c r="AD527"/>
  <c r="AE527" s="1"/>
  <c r="P527" s="1"/>
  <c r="S527" s="1"/>
  <c r="O535"/>
  <c r="AD535" s="1"/>
  <c r="AE535" s="1"/>
  <c r="P535" s="1"/>
  <c r="S535" s="1"/>
  <c r="S540" i="64"/>
  <c r="G25" i="63" s="1"/>
  <c r="AD523" i="64"/>
  <c r="AE523" s="1"/>
  <c r="P523" s="1"/>
  <c r="W523" s="1"/>
  <c r="O531"/>
  <c r="O531" i="21"/>
  <c r="AD523"/>
  <c r="AE523" s="1"/>
  <c r="P523" s="1"/>
  <c r="W523" s="1"/>
  <c r="AC528"/>
  <c r="AE528" s="1"/>
  <c r="P528" s="1"/>
  <c r="T528" s="1"/>
  <c r="N536"/>
  <c r="AC536" s="1"/>
  <c r="AE536" s="1"/>
  <c r="P536" s="1"/>
  <c r="T536" s="1"/>
  <c r="AE534"/>
  <c r="P534" s="1"/>
  <c r="R534" s="1"/>
  <c r="O538"/>
  <c r="AD538" s="1"/>
  <c r="AE538" s="1"/>
  <c r="P538" s="1"/>
  <c r="V538" s="1"/>
  <c r="AD530"/>
  <c r="AE530" s="1"/>
  <c r="P530" s="1"/>
  <c r="V530" s="1"/>
  <c r="AD530" i="64"/>
  <c r="AE530" s="1"/>
  <c r="P530" s="1"/>
  <c r="V530" s="1"/>
  <c r="O538"/>
  <c r="AD538" s="1"/>
  <c r="AE538" s="1"/>
  <c r="P538" s="1"/>
  <c r="V538" s="1"/>
  <c r="AD529"/>
  <c r="AE529" s="1"/>
  <c r="P529" s="1"/>
  <c r="U529" s="1"/>
  <c r="O537"/>
  <c r="AD537" s="1"/>
  <c r="AE537" s="1"/>
  <c r="P537" s="1"/>
  <c r="U537" s="1"/>
  <c r="AD526"/>
  <c r="AE526" s="1"/>
  <c r="P526" s="1"/>
  <c r="R526" s="1"/>
  <c r="O534"/>
  <c r="AD534" s="1"/>
  <c r="AE534" s="1"/>
  <c r="P534" s="1"/>
  <c r="R534" s="1"/>
  <c r="AC531" i="21"/>
  <c r="N539"/>
  <c r="AC539" s="1"/>
  <c r="AE526"/>
  <c r="P526" s="1"/>
  <c r="R526" s="1"/>
  <c r="AD528" i="64"/>
  <c r="AE528" s="1"/>
  <c r="P528" s="1"/>
  <c r="T528" s="1"/>
  <c r="O536"/>
  <c r="AD536" s="1"/>
  <c r="AE536" s="1"/>
  <c r="P536" s="1"/>
  <c r="T536" s="1"/>
  <c r="N537" i="21" l="1"/>
  <c r="AC537" s="1"/>
  <c r="AE537" s="1"/>
  <c r="P537" s="1"/>
  <c r="U537" s="1"/>
  <c r="AC529"/>
  <c r="AE529" s="1"/>
  <c r="P529" s="1"/>
  <c r="U529" s="1"/>
  <c r="R540" i="64"/>
  <c r="G24" i="63" s="1"/>
  <c r="V540" i="64"/>
  <c r="G28" i="63" s="1"/>
  <c r="H28" s="1"/>
  <c r="S540" i="21"/>
  <c r="B25" i="63" s="1"/>
  <c r="R540" i="21"/>
  <c r="B24" i="63" s="1"/>
  <c r="O539" i="21"/>
  <c r="AD539" s="1"/>
  <c r="AE539" s="1"/>
  <c r="P539" s="1"/>
  <c r="W539" s="1"/>
  <c r="AD531"/>
  <c r="AE531" s="1"/>
  <c r="P531" s="1"/>
  <c r="W531" s="1"/>
  <c r="AD531" i="64"/>
  <c r="AE531" s="1"/>
  <c r="P531" s="1"/>
  <c r="W531" s="1"/>
  <c r="O539"/>
  <c r="AD539" s="1"/>
  <c r="AE539" s="1"/>
  <c r="P539" s="1"/>
  <c r="W539" s="1"/>
  <c r="U540"/>
  <c r="G27" i="63" s="1"/>
  <c r="V540" i="21"/>
  <c r="B28" i="63" s="1"/>
  <c r="T540" i="21"/>
  <c r="B26" i="63" s="1"/>
  <c r="T540" i="64"/>
  <c r="G26" i="63" s="1"/>
  <c r="U540" i="21" l="1"/>
  <c r="B27" i="63" s="1"/>
  <c r="B34"/>
  <c r="B33"/>
  <c r="W540" i="64"/>
  <c r="G29" i="63" s="1"/>
  <c r="H29" s="1"/>
  <c r="W540" i="21"/>
  <c r="B29" i="63" s="1"/>
  <c r="C29" s="1"/>
  <c r="B37"/>
  <c r="B35"/>
  <c r="C27" l="1"/>
  <c r="C28"/>
  <c r="C26"/>
  <c r="C25"/>
  <c r="H27"/>
  <c r="H25"/>
  <c r="H24"/>
  <c r="H26"/>
  <c r="C24"/>
  <c r="B36"/>
  <c r="B38"/>
  <c r="C38" l="1"/>
  <c r="C36"/>
  <c r="C37"/>
  <c r="C33"/>
  <c r="C34"/>
  <c r="C35"/>
</calcChain>
</file>

<file path=xl/comments1.xml><?xml version="1.0" encoding="utf-8"?>
<comments xmlns="http://schemas.openxmlformats.org/spreadsheetml/2006/main">
  <authors>
    <author>ian</author>
  </authors>
  <commentList>
    <comment ref="G38" authorId="0">
      <text>
        <r>
          <rPr>
            <b/>
            <sz val="20"/>
            <color indexed="81"/>
            <rFont val="Tahoma"/>
            <family val="2"/>
          </rPr>
          <t>format
1:50.7</t>
        </r>
        <r>
          <rPr>
            <sz val="20"/>
            <color indexed="81"/>
            <rFont val="Tahoma"/>
            <family val="2"/>
          </rPr>
          <t xml:space="preserve">
</t>
        </r>
      </text>
    </comment>
    <comment ref="G39" authorId="0">
      <text>
        <r>
          <rPr>
            <b/>
            <sz val="20"/>
            <color indexed="81"/>
            <rFont val="Tahoma"/>
            <family val="2"/>
          </rPr>
          <t>format
1:50.7</t>
        </r>
        <r>
          <rPr>
            <sz val="20"/>
            <color indexed="81"/>
            <rFont val="Tahoma"/>
            <family val="2"/>
          </rPr>
          <t xml:space="preserve">
</t>
        </r>
      </text>
    </comment>
    <comment ref="G40" authorId="0">
      <text>
        <r>
          <rPr>
            <b/>
            <sz val="20"/>
            <color indexed="81"/>
            <rFont val="Tahoma"/>
            <family val="2"/>
          </rPr>
          <t>format
1:50.7</t>
        </r>
        <r>
          <rPr>
            <sz val="20"/>
            <color indexed="81"/>
            <rFont val="Tahoma"/>
            <family val="2"/>
          </rPr>
          <t xml:space="preserve">
</t>
        </r>
      </text>
    </comment>
    <comment ref="G41" authorId="0">
      <text>
        <r>
          <rPr>
            <b/>
            <sz val="20"/>
            <color indexed="81"/>
            <rFont val="Tahoma"/>
            <family val="2"/>
          </rPr>
          <t>format
1:50.7</t>
        </r>
        <r>
          <rPr>
            <sz val="20"/>
            <color indexed="81"/>
            <rFont val="Tahoma"/>
            <family val="2"/>
          </rPr>
          <t xml:space="preserve">
</t>
        </r>
      </text>
    </comment>
    <comment ref="G42" authorId="0">
      <text>
        <r>
          <rPr>
            <b/>
            <sz val="20"/>
            <color indexed="81"/>
            <rFont val="Tahoma"/>
            <family val="2"/>
          </rPr>
          <t>format
1:50.7</t>
        </r>
        <r>
          <rPr>
            <sz val="20"/>
            <color indexed="81"/>
            <rFont val="Tahoma"/>
            <family val="2"/>
          </rPr>
          <t xml:space="preserve">
</t>
        </r>
      </text>
    </comment>
    <comment ref="G43" authorId="0">
      <text>
        <r>
          <rPr>
            <b/>
            <sz val="20"/>
            <color indexed="81"/>
            <rFont val="Tahoma"/>
            <family val="2"/>
          </rPr>
          <t>format
1:50.7</t>
        </r>
        <r>
          <rPr>
            <sz val="20"/>
            <color indexed="81"/>
            <rFont val="Tahoma"/>
            <family val="2"/>
          </rPr>
          <t xml:space="preserve">
</t>
        </r>
      </text>
    </comment>
    <comment ref="G46" authorId="0">
      <text>
        <r>
          <rPr>
            <b/>
            <sz val="20"/>
            <color indexed="81"/>
            <rFont val="Tahoma"/>
            <family val="2"/>
          </rPr>
          <t>format
1:50.7</t>
        </r>
        <r>
          <rPr>
            <sz val="20"/>
            <color indexed="81"/>
            <rFont val="Tahoma"/>
            <family val="2"/>
          </rPr>
          <t xml:space="preserve">
</t>
        </r>
      </text>
    </comment>
    <comment ref="G47" authorId="0">
      <text>
        <r>
          <rPr>
            <b/>
            <sz val="20"/>
            <color indexed="81"/>
            <rFont val="Tahoma"/>
            <family val="2"/>
          </rPr>
          <t>format
1:50.7</t>
        </r>
        <r>
          <rPr>
            <sz val="20"/>
            <color indexed="81"/>
            <rFont val="Tahoma"/>
            <family val="2"/>
          </rPr>
          <t xml:space="preserve">
</t>
        </r>
      </text>
    </comment>
    <comment ref="G48" authorId="0">
      <text>
        <r>
          <rPr>
            <b/>
            <sz val="20"/>
            <color indexed="81"/>
            <rFont val="Tahoma"/>
            <family val="2"/>
          </rPr>
          <t>format
1:50.7</t>
        </r>
        <r>
          <rPr>
            <sz val="20"/>
            <color indexed="81"/>
            <rFont val="Tahoma"/>
            <family val="2"/>
          </rPr>
          <t xml:space="preserve">
</t>
        </r>
      </text>
    </comment>
    <comment ref="G49" authorId="0">
      <text>
        <r>
          <rPr>
            <b/>
            <sz val="20"/>
            <color indexed="81"/>
            <rFont val="Tahoma"/>
            <family val="2"/>
          </rPr>
          <t>format
1:50.7</t>
        </r>
        <r>
          <rPr>
            <sz val="20"/>
            <color indexed="81"/>
            <rFont val="Tahoma"/>
            <family val="2"/>
          </rPr>
          <t xml:space="preserve">
</t>
        </r>
      </text>
    </comment>
    <comment ref="G50" authorId="0">
      <text>
        <r>
          <rPr>
            <b/>
            <sz val="20"/>
            <color indexed="81"/>
            <rFont val="Tahoma"/>
            <family val="2"/>
          </rPr>
          <t>format
1:50.7</t>
        </r>
        <r>
          <rPr>
            <sz val="20"/>
            <color indexed="81"/>
            <rFont val="Tahoma"/>
            <family val="2"/>
          </rPr>
          <t xml:space="preserve">
</t>
        </r>
      </text>
    </comment>
    <comment ref="G51" authorId="0">
      <text>
        <r>
          <rPr>
            <b/>
            <sz val="20"/>
            <color indexed="81"/>
            <rFont val="Tahoma"/>
            <family val="2"/>
          </rPr>
          <t>format
1:50.7</t>
        </r>
        <r>
          <rPr>
            <sz val="20"/>
            <color indexed="81"/>
            <rFont val="Tahoma"/>
            <family val="2"/>
          </rPr>
          <t xml:space="preserve">
</t>
        </r>
      </text>
    </comment>
    <comment ref="G54" authorId="0">
      <text>
        <r>
          <rPr>
            <b/>
            <sz val="20"/>
            <color indexed="81"/>
            <rFont val="Tahoma"/>
            <family val="2"/>
          </rPr>
          <t>format
1:50.7</t>
        </r>
        <r>
          <rPr>
            <sz val="20"/>
            <color indexed="81"/>
            <rFont val="Tahoma"/>
            <family val="2"/>
          </rPr>
          <t xml:space="preserve">
</t>
        </r>
      </text>
    </comment>
    <comment ref="G55" authorId="0">
      <text>
        <r>
          <rPr>
            <b/>
            <sz val="20"/>
            <color indexed="81"/>
            <rFont val="Tahoma"/>
            <family val="2"/>
          </rPr>
          <t>format
1:50.7</t>
        </r>
        <r>
          <rPr>
            <sz val="20"/>
            <color indexed="81"/>
            <rFont val="Tahoma"/>
            <family val="2"/>
          </rPr>
          <t xml:space="preserve">
</t>
        </r>
      </text>
    </comment>
    <comment ref="G56" authorId="0">
      <text>
        <r>
          <rPr>
            <b/>
            <sz val="20"/>
            <color indexed="81"/>
            <rFont val="Tahoma"/>
            <family val="2"/>
          </rPr>
          <t>format
1:50.7</t>
        </r>
        <r>
          <rPr>
            <sz val="20"/>
            <color indexed="81"/>
            <rFont val="Tahoma"/>
            <family val="2"/>
          </rPr>
          <t xml:space="preserve">
</t>
        </r>
      </text>
    </comment>
    <comment ref="G57" authorId="0">
      <text>
        <r>
          <rPr>
            <b/>
            <sz val="20"/>
            <color indexed="81"/>
            <rFont val="Tahoma"/>
            <family val="2"/>
          </rPr>
          <t>format
1:50.7</t>
        </r>
        <r>
          <rPr>
            <sz val="20"/>
            <color indexed="81"/>
            <rFont val="Tahoma"/>
            <family val="2"/>
          </rPr>
          <t xml:space="preserve">
</t>
        </r>
      </text>
    </comment>
    <comment ref="G58" authorId="0">
      <text>
        <r>
          <rPr>
            <b/>
            <sz val="20"/>
            <color indexed="81"/>
            <rFont val="Tahoma"/>
            <family val="2"/>
          </rPr>
          <t>format
1:50.7</t>
        </r>
        <r>
          <rPr>
            <sz val="20"/>
            <color indexed="81"/>
            <rFont val="Tahoma"/>
            <family val="2"/>
          </rPr>
          <t xml:space="preserve">
</t>
        </r>
      </text>
    </comment>
    <comment ref="G59" authorId="0">
      <text>
        <r>
          <rPr>
            <b/>
            <sz val="20"/>
            <color indexed="81"/>
            <rFont val="Tahoma"/>
            <family val="2"/>
          </rPr>
          <t>format
1:50.7</t>
        </r>
        <r>
          <rPr>
            <sz val="20"/>
            <color indexed="81"/>
            <rFont val="Tahoma"/>
            <family val="2"/>
          </rPr>
          <t xml:space="preserve">
</t>
        </r>
      </text>
    </comment>
    <comment ref="G62" authorId="0">
      <text>
        <r>
          <rPr>
            <b/>
            <sz val="20"/>
            <color indexed="81"/>
            <rFont val="Tahoma"/>
            <family val="2"/>
          </rPr>
          <t>format
1:50.7</t>
        </r>
        <r>
          <rPr>
            <sz val="20"/>
            <color indexed="81"/>
            <rFont val="Tahoma"/>
            <family val="2"/>
          </rPr>
          <t xml:space="preserve">
</t>
        </r>
      </text>
    </comment>
    <comment ref="G63" authorId="0">
      <text>
        <r>
          <rPr>
            <b/>
            <sz val="20"/>
            <color indexed="81"/>
            <rFont val="Tahoma"/>
            <family val="2"/>
          </rPr>
          <t>format
1:50.7</t>
        </r>
        <r>
          <rPr>
            <sz val="20"/>
            <color indexed="81"/>
            <rFont val="Tahoma"/>
            <family val="2"/>
          </rPr>
          <t xml:space="preserve">
</t>
        </r>
      </text>
    </comment>
    <comment ref="G64" authorId="0">
      <text>
        <r>
          <rPr>
            <b/>
            <sz val="20"/>
            <color indexed="81"/>
            <rFont val="Tahoma"/>
            <family val="2"/>
          </rPr>
          <t>format
1:50.7</t>
        </r>
        <r>
          <rPr>
            <sz val="20"/>
            <color indexed="81"/>
            <rFont val="Tahoma"/>
            <family val="2"/>
          </rPr>
          <t xml:space="preserve">
</t>
        </r>
      </text>
    </comment>
    <comment ref="G65" authorId="0">
      <text>
        <r>
          <rPr>
            <b/>
            <sz val="20"/>
            <color indexed="81"/>
            <rFont val="Tahoma"/>
            <family val="2"/>
          </rPr>
          <t>format
1:50.7</t>
        </r>
        <r>
          <rPr>
            <sz val="20"/>
            <color indexed="81"/>
            <rFont val="Tahoma"/>
            <family val="2"/>
          </rPr>
          <t xml:space="preserve">
</t>
        </r>
      </text>
    </comment>
    <comment ref="G66" authorId="0">
      <text>
        <r>
          <rPr>
            <b/>
            <sz val="20"/>
            <color indexed="81"/>
            <rFont val="Tahoma"/>
            <family val="2"/>
          </rPr>
          <t>format
1:50.7</t>
        </r>
        <r>
          <rPr>
            <sz val="20"/>
            <color indexed="81"/>
            <rFont val="Tahoma"/>
            <family val="2"/>
          </rPr>
          <t xml:space="preserve">
</t>
        </r>
      </text>
    </comment>
    <comment ref="G67" authorId="0">
      <text>
        <r>
          <rPr>
            <b/>
            <sz val="20"/>
            <color indexed="81"/>
            <rFont val="Tahoma"/>
            <family val="2"/>
          </rPr>
          <t>format
1:50.7</t>
        </r>
        <r>
          <rPr>
            <sz val="20"/>
            <color indexed="81"/>
            <rFont val="Tahoma"/>
            <family val="2"/>
          </rPr>
          <t xml:space="preserve">
</t>
        </r>
      </text>
    </comment>
    <comment ref="G222" authorId="0">
      <text>
        <r>
          <rPr>
            <b/>
            <sz val="20"/>
            <color indexed="81"/>
            <rFont val="Tahoma"/>
            <family val="2"/>
          </rPr>
          <t>format
1:50.7</t>
        </r>
        <r>
          <rPr>
            <sz val="20"/>
            <color indexed="81"/>
            <rFont val="Tahoma"/>
            <family val="2"/>
          </rPr>
          <t xml:space="preserve">
</t>
        </r>
      </text>
    </comment>
    <comment ref="G223" authorId="0">
      <text>
        <r>
          <rPr>
            <b/>
            <sz val="20"/>
            <color indexed="81"/>
            <rFont val="Tahoma"/>
            <family val="2"/>
          </rPr>
          <t>format
1:50.7</t>
        </r>
        <r>
          <rPr>
            <sz val="20"/>
            <color indexed="81"/>
            <rFont val="Tahoma"/>
            <family val="2"/>
          </rPr>
          <t xml:space="preserve">
</t>
        </r>
      </text>
    </comment>
    <comment ref="G224" authorId="0">
      <text>
        <r>
          <rPr>
            <b/>
            <sz val="20"/>
            <color indexed="81"/>
            <rFont val="Tahoma"/>
            <family val="2"/>
          </rPr>
          <t>format
1:50.7</t>
        </r>
        <r>
          <rPr>
            <sz val="20"/>
            <color indexed="81"/>
            <rFont val="Tahoma"/>
            <family val="2"/>
          </rPr>
          <t xml:space="preserve">
</t>
        </r>
      </text>
    </comment>
    <comment ref="G225" authorId="0">
      <text>
        <r>
          <rPr>
            <b/>
            <sz val="20"/>
            <color indexed="81"/>
            <rFont val="Tahoma"/>
            <family val="2"/>
          </rPr>
          <t>format
1:50.7</t>
        </r>
        <r>
          <rPr>
            <sz val="20"/>
            <color indexed="81"/>
            <rFont val="Tahoma"/>
            <family val="2"/>
          </rPr>
          <t xml:space="preserve">
</t>
        </r>
      </text>
    </comment>
    <comment ref="G226" authorId="0">
      <text>
        <r>
          <rPr>
            <b/>
            <sz val="20"/>
            <color indexed="81"/>
            <rFont val="Tahoma"/>
            <family val="2"/>
          </rPr>
          <t>format
1:50.7</t>
        </r>
        <r>
          <rPr>
            <sz val="20"/>
            <color indexed="81"/>
            <rFont val="Tahoma"/>
            <family val="2"/>
          </rPr>
          <t xml:space="preserve">
</t>
        </r>
      </text>
    </comment>
    <comment ref="G227" authorId="0">
      <text>
        <r>
          <rPr>
            <b/>
            <sz val="20"/>
            <color indexed="81"/>
            <rFont val="Tahoma"/>
            <family val="2"/>
          </rPr>
          <t>format
1:50.7</t>
        </r>
        <r>
          <rPr>
            <sz val="20"/>
            <color indexed="81"/>
            <rFont val="Tahoma"/>
            <family val="2"/>
          </rPr>
          <t xml:space="preserve">
</t>
        </r>
      </text>
    </comment>
    <comment ref="G230" authorId="0">
      <text>
        <r>
          <rPr>
            <b/>
            <sz val="20"/>
            <color indexed="81"/>
            <rFont val="Tahoma"/>
            <family val="2"/>
          </rPr>
          <t>format
1:50.7</t>
        </r>
        <r>
          <rPr>
            <sz val="20"/>
            <color indexed="81"/>
            <rFont val="Tahoma"/>
            <family val="2"/>
          </rPr>
          <t xml:space="preserve">
</t>
        </r>
      </text>
    </comment>
    <comment ref="G231" authorId="0">
      <text>
        <r>
          <rPr>
            <b/>
            <sz val="20"/>
            <color indexed="81"/>
            <rFont val="Tahoma"/>
            <family val="2"/>
          </rPr>
          <t>format
1:50.7</t>
        </r>
        <r>
          <rPr>
            <sz val="20"/>
            <color indexed="81"/>
            <rFont val="Tahoma"/>
            <family val="2"/>
          </rPr>
          <t xml:space="preserve">
</t>
        </r>
      </text>
    </comment>
    <comment ref="G232" authorId="0">
      <text>
        <r>
          <rPr>
            <b/>
            <sz val="20"/>
            <color indexed="81"/>
            <rFont val="Tahoma"/>
            <family val="2"/>
          </rPr>
          <t>format
1:50.7</t>
        </r>
        <r>
          <rPr>
            <sz val="20"/>
            <color indexed="81"/>
            <rFont val="Tahoma"/>
            <family val="2"/>
          </rPr>
          <t xml:space="preserve">
</t>
        </r>
      </text>
    </comment>
    <comment ref="G233" authorId="0">
      <text>
        <r>
          <rPr>
            <b/>
            <sz val="20"/>
            <color indexed="81"/>
            <rFont val="Tahoma"/>
            <family val="2"/>
          </rPr>
          <t>format
1:50.7</t>
        </r>
        <r>
          <rPr>
            <sz val="20"/>
            <color indexed="81"/>
            <rFont val="Tahoma"/>
            <family val="2"/>
          </rPr>
          <t xml:space="preserve">
</t>
        </r>
      </text>
    </comment>
    <comment ref="G234" authorId="0">
      <text>
        <r>
          <rPr>
            <b/>
            <sz val="20"/>
            <color indexed="81"/>
            <rFont val="Tahoma"/>
            <family val="2"/>
          </rPr>
          <t>format
1:50.7</t>
        </r>
        <r>
          <rPr>
            <sz val="20"/>
            <color indexed="81"/>
            <rFont val="Tahoma"/>
            <family val="2"/>
          </rPr>
          <t xml:space="preserve">
</t>
        </r>
      </text>
    </comment>
    <comment ref="G235" authorId="0">
      <text>
        <r>
          <rPr>
            <b/>
            <sz val="20"/>
            <color indexed="81"/>
            <rFont val="Tahoma"/>
            <family val="2"/>
          </rPr>
          <t>format
1:50.7</t>
        </r>
        <r>
          <rPr>
            <sz val="20"/>
            <color indexed="81"/>
            <rFont val="Tahoma"/>
            <family val="2"/>
          </rPr>
          <t xml:space="preserve">
</t>
        </r>
      </text>
    </comment>
    <comment ref="G238" authorId="0">
      <text>
        <r>
          <rPr>
            <b/>
            <sz val="20"/>
            <color indexed="81"/>
            <rFont val="Tahoma"/>
            <family val="2"/>
          </rPr>
          <t>format
1:50.7</t>
        </r>
        <r>
          <rPr>
            <sz val="20"/>
            <color indexed="81"/>
            <rFont val="Tahoma"/>
            <family val="2"/>
          </rPr>
          <t xml:space="preserve">
</t>
        </r>
      </text>
    </comment>
    <comment ref="G239" authorId="0">
      <text>
        <r>
          <rPr>
            <b/>
            <sz val="20"/>
            <color indexed="81"/>
            <rFont val="Tahoma"/>
            <family val="2"/>
          </rPr>
          <t>format
1:50.7</t>
        </r>
        <r>
          <rPr>
            <sz val="20"/>
            <color indexed="81"/>
            <rFont val="Tahoma"/>
            <family val="2"/>
          </rPr>
          <t xml:space="preserve">
</t>
        </r>
      </text>
    </comment>
    <comment ref="G240" authorId="0">
      <text>
        <r>
          <rPr>
            <b/>
            <sz val="20"/>
            <color indexed="81"/>
            <rFont val="Tahoma"/>
            <family val="2"/>
          </rPr>
          <t>format
1:50.7</t>
        </r>
        <r>
          <rPr>
            <sz val="20"/>
            <color indexed="81"/>
            <rFont val="Tahoma"/>
            <family val="2"/>
          </rPr>
          <t xml:space="preserve">
</t>
        </r>
      </text>
    </comment>
    <comment ref="G241" authorId="0">
      <text>
        <r>
          <rPr>
            <b/>
            <sz val="20"/>
            <color indexed="81"/>
            <rFont val="Tahoma"/>
            <family val="2"/>
          </rPr>
          <t>format
1:50.7</t>
        </r>
        <r>
          <rPr>
            <sz val="20"/>
            <color indexed="81"/>
            <rFont val="Tahoma"/>
            <family val="2"/>
          </rPr>
          <t xml:space="preserve">
</t>
        </r>
      </text>
    </comment>
    <comment ref="G242" authorId="0">
      <text>
        <r>
          <rPr>
            <b/>
            <sz val="20"/>
            <color indexed="81"/>
            <rFont val="Tahoma"/>
            <family val="2"/>
          </rPr>
          <t>format
1:50.7</t>
        </r>
        <r>
          <rPr>
            <sz val="20"/>
            <color indexed="81"/>
            <rFont val="Tahoma"/>
            <family val="2"/>
          </rPr>
          <t xml:space="preserve">
</t>
        </r>
      </text>
    </comment>
    <comment ref="G243" authorId="0">
      <text>
        <r>
          <rPr>
            <b/>
            <sz val="20"/>
            <color indexed="81"/>
            <rFont val="Tahoma"/>
            <family val="2"/>
          </rPr>
          <t>format
1:50.7</t>
        </r>
        <r>
          <rPr>
            <sz val="20"/>
            <color indexed="81"/>
            <rFont val="Tahoma"/>
            <family val="2"/>
          </rPr>
          <t xml:space="preserve">
</t>
        </r>
      </text>
    </comment>
    <comment ref="G246" authorId="0">
      <text>
        <r>
          <rPr>
            <b/>
            <sz val="20"/>
            <color indexed="81"/>
            <rFont val="Tahoma"/>
            <family val="2"/>
          </rPr>
          <t>format
1:50.7</t>
        </r>
        <r>
          <rPr>
            <sz val="20"/>
            <color indexed="81"/>
            <rFont val="Tahoma"/>
            <family val="2"/>
          </rPr>
          <t xml:space="preserve">
</t>
        </r>
      </text>
    </comment>
    <comment ref="G247" authorId="0">
      <text>
        <r>
          <rPr>
            <b/>
            <sz val="20"/>
            <color indexed="81"/>
            <rFont val="Tahoma"/>
            <family val="2"/>
          </rPr>
          <t>format
1:50.7</t>
        </r>
        <r>
          <rPr>
            <sz val="20"/>
            <color indexed="81"/>
            <rFont val="Tahoma"/>
            <family val="2"/>
          </rPr>
          <t xml:space="preserve">
</t>
        </r>
      </text>
    </comment>
    <comment ref="G248" authorId="0">
      <text>
        <r>
          <rPr>
            <b/>
            <sz val="20"/>
            <color indexed="81"/>
            <rFont val="Tahoma"/>
            <family val="2"/>
          </rPr>
          <t>format
1:50.7</t>
        </r>
        <r>
          <rPr>
            <sz val="20"/>
            <color indexed="81"/>
            <rFont val="Tahoma"/>
            <family val="2"/>
          </rPr>
          <t xml:space="preserve">
</t>
        </r>
      </text>
    </comment>
    <comment ref="G249" authorId="0">
      <text>
        <r>
          <rPr>
            <b/>
            <sz val="20"/>
            <color indexed="81"/>
            <rFont val="Tahoma"/>
            <family val="2"/>
          </rPr>
          <t>format
1:50.7</t>
        </r>
        <r>
          <rPr>
            <sz val="20"/>
            <color indexed="81"/>
            <rFont val="Tahoma"/>
            <family val="2"/>
          </rPr>
          <t xml:space="preserve">
</t>
        </r>
      </text>
    </comment>
    <comment ref="G250" authorId="0">
      <text>
        <r>
          <rPr>
            <b/>
            <sz val="20"/>
            <color indexed="81"/>
            <rFont val="Tahoma"/>
            <family val="2"/>
          </rPr>
          <t>format
1:50.7</t>
        </r>
        <r>
          <rPr>
            <sz val="20"/>
            <color indexed="81"/>
            <rFont val="Tahoma"/>
            <family val="2"/>
          </rPr>
          <t xml:space="preserve">
</t>
        </r>
      </text>
    </comment>
    <comment ref="G251" authorId="0">
      <text>
        <r>
          <rPr>
            <b/>
            <sz val="20"/>
            <color indexed="81"/>
            <rFont val="Tahoma"/>
            <family val="2"/>
          </rPr>
          <t>format
1:50.7</t>
        </r>
        <r>
          <rPr>
            <sz val="20"/>
            <color indexed="81"/>
            <rFont val="Tahoma"/>
            <family val="2"/>
          </rPr>
          <t xml:space="preserve">
</t>
        </r>
      </text>
    </comment>
    <comment ref="K405" authorId="0">
      <text>
        <r>
          <rPr>
            <b/>
            <sz val="20"/>
            <color indexed="81"/>
            <rFont val="Tahoma"/>
            <family val="2"/>
          </rPr>
          <t>format
1:50.7</t>
        </r>
        <r>
          <rPr>
            <sz val="20"/>
            <color indexed="81"/>
            <rFont val="Tahoma"/>
            <family val="2"/>
          </rPr>
          <t xml:space="preserve">
</t>
        </r>
      </text>
    </comment>
    <comment ref="G406" authorId="0">
      <text>
        <r>
          <rPr>
            <b/>
            <sz val="20"/>
            <color indexed="81"/>
            <rFont val="Tahoma"/>
            <family val="2"/>
          </rPr>
          <t>format
1:50.7</t>
        </r>
        <r>
          <rPr>
            <sz val="20"/>
            <color indexed="81"/>
            <rFont val="Tahoma"/>
            <family val="2"/>
          </rPr>
          <t xml:space="preserve">
</t>
        </r>
      </text>
    </comment>
    <comment ref="G407" authorId="0">
      <text>
        <r>
          <rPr>
            <b/>
            <sz val="20"/>
            <color indexed="81"/>
            <rFont val="Tahoma"/>
            <family val="2"/>
          </rPr>
          <t>format
1:50.7</t>
        </r>
        <r>
          <rPr>
            <sz val="20"/>
            <color indexed="81"/>
            <rFont val="Tahoma"/>
            <family val="2"/>
          </rPr>
          <t xml:space="preserve">
</t>
        </r>
      </text>
    </comment>
    <comment ref="G408" authorId="0">
      <text>
        <r>
          <rPr>
            <b/>
            <sz val="20"/>
            <color indexed="81"/>
            <rFont val="Tahoma"/>
            <family val="2"/>
          </rPr>
          <t>format
1:50.7</t>
        </r>
        <r>
          <rPr>
            <sz val="20"/>
            <color indexed="81"/>
            <rFont val="Tahoma"/>
            <family val="2"/>
          </rPr>
          <t xml:space="preserve">
</t>
        </r>
      </text>
    </comment>
    <comment ref="G409" authorId="0">
      <text>
        <r>
          <rPr>
            <b/>
            <sz val="20"/>
            <color indexed="81"/>
            <rFont val="Tahoma"/>
            <family val="2"/>
          </rPr>
          <t>format
1:50.7</t>
        </r>
        <r>
          <rPr>
            <sz val="20"/>
            <color indexed="81"/>
            <rFont val="Tahoma"/>
            <family val="2"/>
          </rPr>
          <t xml:space="preserve">
</t>
        </r>
      </text>
    </comment>
    <comment ref="G410" authorId="0">
      <text>
        <r>
          <rPr>
            <b/>
            <sz val="20"/>
            <color indexed="81"/>
            <rFont val="Tahoma"/>
            <family val="2"/>
          </rPr>
          <t>format
1:50.7</t>
        </r>
        <r>
          <rPr>
            <sz val="20"/>
            <color indexed="81"/>
            <rFont val="Tahoma"/>
            <family val="2"/>
          </rPr>
          <t xml:space="preserve">
</t>
        </r>
      </text>
    </comment>
    <comment ref="G411" authorId="0">
      <text>
        <r>
          <rPr>
            <b/>
            <sz val="20"/>
            <color indexed="81"/>
            <rFont val="Tahoma"/>
            <family val="2"/>
          </rPr>
          <t>format
1:50.7</t>
        </r>
        <r>
          <rPr>
            <sz val="20"/>
            <color indexed="81"/>
            <rFont val="Tahoma"/>
            <family val="2"/>
          </rPr>
          <t xml:space="preserve">
</t>
        </r>
      </text>
    </comment>
    <comment ref="K413" authorId="0">
      <text>
        <r>
          <rPr>
            <b/>
            <sz val="20"/>
            <color indexed="81"/>
            <rFont val="Tahoma"/>
            <family val="2"/>
          </rPr>
          <t>format
1:50.7</t>
        </r>
        <r>
          <rPr>
            <sz val="20"/>
            <color indexed="81"/>
            <rFont val="Tahoma"/>
            <family val="2"/>
          </rPr>
          <t xml:space="preserve">
</t>
        </r>
      </text>
    </comment>
    <comment ref="G414" authorId="0">
      <text>
        <r>
          <rPr>
            <b/>
            <sz val="20"/>
            <color indexed="81"/>
            <rFont val="Tahoma"/>
            <family val="2"/>
          </rPr>
          <t>format
1:50.7</t>
        </r>
        <r>
          <rPr>
            <sz val="20"/>
            <color indexed="81"/>
            <rFont val="Tahoma"/>
            <family val="2"/>
          </rPr>
          <t xml:space="preserve">
</t>
        </r>
      </text>
    </comment>
    <comment ref="G415" authorId="0">
      <text>
        <r>
          <rPr>
            <b/>
            <sz val="20"/>
            <color indexed="81"/>
            <rFont val="Tahoma"/>
            <family val="2"/>
          </rPr>
          <t>format
1:50.7</t>
        </r>
        <r>
          <rPr>
            <sz val="20"/>
            <color indexed="81"/>
            <rFont val="Tahoma"/>
            <family val="2"/>
          </rPr>
          <t xml:space="preserve">
</t>
        </r>
      </text>
    </comment>
    <comment ref="G416" authorId="0">
      <text>
        <r>
          <rPr>
            <b/>
            <sz val="20"/>
            <color indexed="81"/>
            <rFont val="Tahoma"/>
            <family val="2"/>
          </rPr>
          <t>format
1:50.7</t>
        </r>
        <r>
          <rPr>
            <sz val="20"/>
            <color indexed="81"/>
            <rFont val="Tahoma"/>
            <family val="2"/>
          </rPr>
          <t xml:space="preserve">
</t>
        </r>
      </text>
    </comment>
    <comment ref="G417" authorId="0">
      <text>
        <r>
          <rPr>
            <b/>
            <sz val="20"/>
            <color indexed="81"/>
            <rFont val="Tahoma"/>
            <family val="2"/>
          </rPr>
          <t>format
1:50.7</t>
        </r>
        <r>
          <rPr>
            <sz val="20"/>
            <color indexed="81"/>
            <rFont val="Tahoma"/>
            <family val="2"/>
          </rPr>
          <t xml:space="preserve">
</t>
        </r>
      </text>
    </comment>
    <comment ref="G418" authorId="0">
      <text>
        <r>
          <rPr>
            <b/>
            <sz val="20"/>
            <color indexed="81"/>
            <rFont val="Tahoma"/>
            <family val="2"/>
          </rPr>
          <t>format
1:50.7</t>
        </r>
        <r>
          <rPr>
            <sz val="20"/>
            <color indexed="81"/>
            <rFont val="Tahoma"/>
            <family val="2"/>
          </rPr>
          <t xml:space="preserve">
</t>
        </r>
      </text>
    </comment>
    <comment ref="G419" authorId="0">
      <text>
        <r>
          <rPr>
            <b/>
            <sz val="20"/>
            <color indexed="81"/>
            <rFont val="Tahoma"/>
            <family val="2"/>
          </rPr>
          <t>format
1:50.7</t>
        </r>
        <r>
          <rPr>
            <sz val="20"/>
            <color indexed="81"/>
            <rFont val="Tahoma"/>
            <family val="2"/>
          </rPr>
          <t xml:space="preserve">
</t>
        </r>
      </text>
    </comment>
    <comment ref="K421" authorId="0">
      <text>
        <r>
          <rPr>
            <b/>
            <sz val="20"/>
            <color indexed="81"/>
            <rFont val="Tahoma"/>
            <family val="2"/>
          </rPr>
          <t>format
1:50.7</t>
        </r>
        <r>
          <rPr>
            <sz val="20"/>
            <color indexed="81"/>
            <rFont val="Tahoma"/>
            <family val="2"/>
          </rPr>
          <t xml:space="preserve">
</t>
        </r>
      </text>
    </comment>
    <comment ref="G422" authorId="0">
      <text>
        <r>
          <rPr>
            <b/>
            <sz val="20"/>
            <color indexed="81"/>
            <rFont val="Tahoma"/>
            <family val="2"/>
          </rPr>
          <t>format
1:50.7</t>
        </r>
        <r>
          <rPr>
            <sz val="20"/>
            <color indexed="81"/>
            <rFont val="Tahoma"/>
            <family val="2"/>
          </rPr>
          <t xml:space="preserve">
</t>
        </r>
      </text>
    </comment>
    <comment ref="G423" authorId="0">
      <text>
        <r>
          <rPr>
            <b/>
            <sz val="20"/>
            <color indexed="81"/>
            <rFont val="Tahoma"/>
            <family val="2"/>
          </rPr>
          <t>format
1:50.7</t>
        </r>
        <r>
          <rPr>
            <sz val="20"/>
            <color indexed="81"/>
            <rFont val="Tahoma"/>
            <family val="2"/>
          </rPr>
          <t xml:space="preserve">
</t>
        </r>
      </text>
    </comment>
    <comment ref="G424" authorId="0">
      <text>
        <r>
          <rPr>
            <b/>
            <sz val="20"/>
            <color indexed="81"/>
            <rFont val="Tahoma"/>
            <family val="2"/>
          </rPr>
          <t>format
1:50.7</t>
        </r>
        <r>
          <rPr>
            <sz val="20"/>
            <color indexed="81"/>
            <rFont val="Tahoma"/>
            <family val="2"/>
          </rPr>
          <t xml:space="preserve">
</t>
        </r>
      </text>
    </comment>
    <comment ref="G425" authorId="0">
      <text>
        <r>
          <rPr>
            <b/>
            <sz val="20"/>
            <color indexed="81"/>
            <rFont val="Tahoma"/>
            <family val="2"/>
          </rPr>
          <t>format
1:50.7</t>
        </r>
        <r>
          <rPr>
            <sz val="20"/>
            <color indexed="81"/>
            <rFont val="Tahoma"/>
            <family val="2"/>
          </rPr>
          <t xml:space="preserve">
</t>
        </r>
      </text>
    </comment>
    <comment ref="G426" authorId="0">
      <text>
        <r>
          <rPr>
            <b/>
            <sz val="20"/>
            <color indexed="81"/>
            <rFont val="Tahoma"/>
            <family val="2"/>
          </rPr>
          <t>format
1:50.7</t>
        </r>
        <r>
          <rPr>
            <sz val="20"/>
            <color indexed="81"/>
            <rFont val="Tahoma"/>
            <family val="2"/>
          </rPr>
          <t xml:space="preserve">
</t>
        </r>
      </text>
    </comment>
    <comment ref="G427" authorId="0">
      <text>
        <r>
          <rPr>
            <b/>
            <sz val="20"/>
            <color indexed="81"/>
            <rFont val="Tahoma"/>
            <family val="2"/>
          </rPr>
          <t>format
1:50.7</t>
        </r>
        <r>
          <rPr>
            <sz val="20"/>
            <color indexed="81"/>
            <rFont val="Tahoma"/>
            <family val="2"/>
          </rPr>
          <t xml:space="preserve">
</t>
        </r>
      </text>
    </comment>
    <comment ref="K429" authorId="0">
      <text>
        <r>
          <rPr>
            <b/>
            <sz val="20"/>
            <color indexed="81"/>
            <rFont val="Tahoma"/>
            <family val="2"/>
          </rPr>
          <t>format
1:50.7</t>
        </r>
        <r>
          <rPr>
            <sz val="20"/>
            <color indexed="81"/>
            <rFont val="Tahoma"/>
            <family val="2"/>
          </rPr>
          <t xml:space="preserve">
</t>
        </r>
      </text>
    </comment>
    <comment ref="G430" authorId="0">
      <text>
        <r>
          <rPr>
            <b/>
            <sz val="20"/>
            <color indexed="81"/>
            <rFont val="Tahoma"/>
            <family val="2"/>
          </rPr>
          <t>format
1:50.7</t>
        </r>
        <r>
          <rPr>
            <sz val="20"/>
            <color indexed="81"/>
            <rFont val="Tahoma"/>
            <family val="2"/>
          </rPr>
          <t xml:space="preserve">
</t>
        </r>
      </text>
    </comment>
    <comment ref="G431" authorId="0">
      <text>
        <r>
          <rPr>
            <b/>
            <sz val="20"/>
            <color indexed="81"/>
            <rFont val="Tahoma"/>
            <family val="2"/>
          </rPr>
          <t>format
1:50.7</t>
        </r>
        <r>
          <rPr>
            <sz val="20"/>
            <color indexed="81"/>
            <rFont val="Tahoma"/>
            <family val="2"/>
          </rPr>
          <t xml:space="preserve">
</t>
        </r>
      </text>
    </comment>
    <comment ref="G432" authorId="0">
      <text>
        <r>
          <rPr>
            <b/>
            <sz val="20"/>
            <color indexed="81"/>
            <rFont val="Tahoma"/>
            <family val="2"/>
          </rPr>
          <t>format
1:50.7</t>
        </r>
        <r>
          <rPr>
            <sz val="20"/>
            <color indexed="81"/>
            <rFont val="Tahoma"/>
            <family val="2"/>
          </rPr>
          <t xml:space="preserve">
</t>
        </r>
      </text>
    </comment>
    <comment ref="G433" authorId="0">
      <text>
        <r>
          <rPr>
            <b/>
            <sz val="20"/>
            <color indexed="81"/>
            <rFont val="Tahoma"/>
            <family val="2"/>
          </rPr>
          <t>format
1:50.7</t>
        </r>
        <r>
          <rPr>
            <sz val="20"/>
            <color indexed="81"/>
            <rFont val="Tahoma"/>
            <family val="2"/>
          </rPr>
          <t xml:space="preserve">
</t>
        </r>
      </text>
    </comment>
    <comment ref="G434" authorId="0">
      <text>
        <r>
          <rPr>
            <b/>
            <sz val="20"/>
            <color indexed="81"/>
            <rFont val="Tahoma"/>
            <family val="2"/>
          </rPr>
          <t>format
1:50.7</t>
        </r>
        <r>
          <rPr>
            <sz val="20"/>
            <color indexed="81"/>
            <rFont val="Tahoma"/>
            <family val="2"/>
          </rPr>
          <t xml:space="preserve">
</t>
        </r>
      </text>
    </comment>
    <comment ref="G435" authorId="0">
      <text>
        <r>
          <rPr>
            <b/>
            <sz val="20"/>
            <color indexed="81"/>
            <rFont val="Tahoma"/>
            <family val="2"/>
          </rPr>
          <t>format
1:50.7</t>
        </r>
        <r>
          <rPr>
            <sz val="20"/>
            <color indexed="81"/>
            <rFont val="Tahoma"/>
            <family val="2"/>
          </rPr>
          <t xml:space="preserve">
</t>
        </r>
      </text>
    </comment>
  </commentList>
</comments>
</file>

<file path=xl/comments2.xml><?xml version="1.0" encoding="utf-8"?>
<comments xmlns="http://schemas.openxmlformats.org/spreadsheetml/2006/main">
  <authors>
    <author>ian</author>
  </authors>
  <commentList>
    <comment ref="G38" authorId="0">
      <text>
        <r>
          <rPr>
            <b/>
            <sz val="20"/>
            <color indexed="81"/>
            <rFont val="Tahoma"/>
            <family val="2"/>
          </rPr>
          <t>format
1:50.7</t>
        </r>
        <r>
          <rPr>
            <sz val="20"/>
            <color indexed="81"/>
            <rFont val="Tahoma"/>
            <family val="2"/>
          </rPr>
          <t xml:space="preserve">
</t>
        </r>
      </text>
    </comment>
    <comment ref="G39" authorId="0">
      <text>
        <r>
          <rPr>
            <b/>
            <sz val="20"/>
            <color indexed="81"/>
            <rFont val="Tahoma"/>
            <family val="2"/>
          </rPr>
          <t>format
1:50.7</t>
        </r>
        <r>
          <rPr>
            <sz val="20"/>
            <color indexed="81"/>
            <rFont val="Tahoma"/>
            <family val="2"/>
          </rPr>
          <t xml:space="preserve">
</t>
        </r>
      </text>
    </comment>
    <comment ref="G40" authorId="0">
      <text>
        <r>
          <rPr>
            <b/>
            <sz val="20"/>
            <color indexed="81"/>
            <rFont val="Tahoma"/>
            <family val="2"/>
          </rPr>
          <t>format
1:50.7</t>
        </r>
        <r>
          <rPr>
            <sz val="20"/>
            <color indexed="81"/>
            <rFont val="Tahoma"/>
            <family val="2"/>
          </rPr>
          <t xml:space="preserve">
</t>
        </r>
      </text>
    </comment>
    <comment ref="G41" authorId="0">
      <text>
        <r>
          <rPr>
            <b/>
            <sz val="20"/>
            <color indexed="81"/>
            <rFont val="Tahoma"/>
            <family val="2"/>
          </rPr>
          <t>format
1:50.7</t>
        </r>
        <r>
          <rPr>
            <sz val="20"/>
            <color indexed="81"/>
            <rFont val="Tahoma"/>
            <family val="2"/>
          </rPr>
          <t xml:space="preserve">
</t>
        </r>
      </text>
    </comment>
    <comment ref="G42" authorId="0">
      <text>
        <r>
          <rPr>
            <b/>
            <sz val="20"/>
            <color indexed="81"/>
            <rFont val="Tahoma"/>
            <family val="2"/>
          </rPr>
          <t>format
1:50.7</t>
        </r>
        <r>
          <rPr>
            <sz val="20"/>
            <color indexed="81"/>
            <rFont val="Tahoma"/>
            <family val="2"/>
          </rPr>
          <t xml:space="preserve">
</t>
        </r>
      </text>
    </comment>
    <comment ref="G43" authorId="0">
      <text>
        <r>
          <rPr>
            <b/>
            <sz val="20"/>
            <color indexed="81"/>
            <rFont val="Tahoma"/>
            <family val="2"/>
          </rPr>
          <t>format
1:50.7</t>
        </r>
        <r>
          <rPr>
            <sz val="20"/>
            <color indexed="81"/>
            <rFont val="Tahoma"/>
            <family val="2"/>
          </rPr>
          <t xml:space="preserve">
</t>
        </r>
      </text>
    </comment>
    <comment ref="G46" authorId="0">
      <text>
        <r>
          <rPr>
            <b/>
            <sz val="20"/>
            <color indexed="81"/>
            <rFont val="Tahoma"/>
            <family val="2"/>
          </rPr>
          <t>format
1:50.7</t>
        </r>
        <r>
          <rPr>
            <sz val="20"/>
            <color indexed="81"/>
            <rFont val="Tahoma"/>
            <family val="2"/>
          </rPr>
          <t xml:space="preserve">
</t>
        </r>
      </text>
    </comment>
    <comment ref="G47" authorId="0">
      <text>
        <r>
          <rPr>
            <b/>
            <sz val="20"/>
            <color indexed="81"/>
            <rFont val="Tahoma"/>
            <family val="2"/>
          </rPr>
          <t>format
1:50.7</t>
        </r>
        <r>
          <rPr>
            <sz val="20"/>
            <color indexed="81"/>
            <rFont val="Tahoma"/>
            <family val="2"/>
          </rPr>
          <t xml:space="preserve">
</t>
        </r>
      </text>
    </comment>
    <comment ref="G48" authorId="0">
      <text>
        <r>
          <rPr>
            <b/>
            <sz val="20"/>
            <color indexed="81"/>
            <rFont val="Tahoma"/>
            <family val="2"/>
          </rPr>
          <t>format
1:50.7</t>
        </r>
        <r>
          <rPr>
            <sz val="20"/>
            <color indexed="81"/>
            <rFont val="Tahoma"/>
            <family val="2"/>
          </rPr>
          <t xml:space="preserve">
</t>
        </r>
      </text>
    </comment>
    <comment ref="G49" authorId="0">
      <text>
        <r>
          <rPr>
            <b/>
            <sz val="20"/>
            <color indexed="81"/>
            <rFont val="Tahoma"/>
            <family val="2"/>
          </rPr>
          <t>format
1:50.7</t>
        </r>
        <r>
          <rPr>
            <sz val="20"/>
            <color indexed="81"/>
            <rFont val="Tahoma"/>
            <family val="2"/>
          </rPr>
          <t xml:space="preserve">
</t>
        </r>
      </text>
    </comment>
    <comment ref="G50" authorId="0">
      <text>
        <r>
          <rPr>
            <b/>
            <sz val="20"/>
            <color indexed="81"/>
            <rFont val="Tahoma"/>
            <family val="2"/>
          </rPr>
          <t>format
1:50.7</t>
        </r>
        <r>
          <rPr>
            <sz val="20"/>
            <color indexed="81"/>
            <rFont val="Tahoma"/>
            <family val="2"/>
          </rPr>
          <t xml:space="preserve">
</t>
        </r>
      </text>
    </comment>
    <comment ref="G51" authorId="0">
      <text>
        <r>
          <rPr>
            <b/>
            <sz val="20"/>
            <color indexed="81"/>
            <rFont val="Tahoma"/>
            <family val="2"/>
          </rPr>
          <t>format
1:50.7</t>
        </r>
        <r>
          <rPr>
            <sz val="20"/>
            <color indexed="81"/>
            <rFont val="Tahoma"/>
            <family val="2"/>
          </rPr>
          <t xml:space="preserve">
</t>
        </r>
      </text>
    </comment>
    <comment ref="G54" authorId="0">
      <text>
        <r>
          <rPr>
            <b/>
            <sz val="20"/>
            <color indexed="81"/>
            <rFont val="Tahoma"/>
            <family val="2"/>
          </rPr>
          <t>format
1:50.7</t>
        </r>
        <r>
          <rPr>
            <sz val="20"/>
            <color indexed="81"/>
            <rFont val="Tahoma"/>
            <family val="2"/>
          </rPr>
          <t xml:space="preserve">
</t>
        </r>
      </text>
    </comment>
    <comment ref="G55" authorId="0">
      <text>
        <r>
          <rPr>
            <b/>
            <sz val="20"/>
            <color indexed="81"/>
            <rFont val="Tahoma"/>
            <family val="2"/>
          </rPr>
          <t>format
1:50.7</t>
        </r>
        <r>
          <rPr>
            <sz val="20"/>
            <color indexed="81"/>
            <rFont val="Tahoma"/>
            <family val="2"/>
          </rPr>
          <t xml:space="preserve">
</t>
        </r>
      </text>
    </comment>
    <comment ref="G56" authorId="0">
      <text>
        <r>
          <rPr>
            <b/>
            <sz val="20"/>
            <color indexed="81"/>
            <rFont val="Tahoma"/>
            <family val="2"/>
          </rPr>
          <t>format
1:50.7</t>
        </r>
        <r>
          <rPr>
            <sz val="20"/>
            <color indexed="81"/>
            <rFont val="Tahoma"/>
            <family val="2"/>
          </rPr>
          <t xml:space="preserve">
</t>
        </r>
      </text>
    </comment>
    <comment ref="G57" authorId="0">
      <text>
        <r>
          <rPr>
            <b/>
            <sz val="20"/>
            <color indexed="81"/>
            <rFont val="Tahoma"/>
            <family val="2"/>
          </rPr>
          <t>format
1:50.7</t>
        </r>
        <r>
          <rPr>
            <sz val="20"/>
            <color indexed="81"/>
            <rFont val="Tahoma"/>
            <family val="2"/>
          </rPr>
          <t xml:space="preserve">
</t>
        </r>
      </text>
    </comment>
    <comment ref="G58" authorId="0">
      <text>
        <r>
          <rPr>
            <b/>
            <sz val="20"/>
            <color indexed="81"/>
            <rFont val="Tahoma"/>
            <family val="2"/>
          </rPr>
          <t>format
1:50.7</t>
        </r>
        <r>
          <rPr>
            <sz val="20"/>
            <color indexed="81"/>
            <rFont val="Tahoma"/>
            <family val="2"/>
          </rPr>
          <t xml:space="preserve">
</t>
        </r>
      </text>
    </comment>
    <comment ref="G59" authorId="0">
      <text>
        <r>
          <rPr>
            <b/>
            <sz val="20"/>
            <color indexed="81"/>
            <rFont val="Tahoma"/>
            <family val="2"/>
          </rPr>
          <t>format
1:50.7</t>
        </r>
        <r>
          <rPr>
            <sz val="20"/>
            <color indexed="81"/>
            <rFont val="Tahoma"/>
            <family val="2"/>
          </rPr>
          <t xml:space="preserve">
</t>
        </r>
      </text>
    </comment>
    <comment ref="G62" authorId="0">
      <text>
        <r>
          <rPr>
            <b/>
            <sz val="20"/>
            <color indexed="81"/>
            <rFont val="Tahoma"/>
            <family val="2"/>
          </rPr>
          <t>format
1:50.7</t>
        </r>
        <r>
          <rPr>
            <sz val="20"/>
            <color indexed="81"/>
            <rFont val="Tahoma"/>
            <family val="2"/>
          </rPr>
          <t xml:space="preserve">
</t>
        </r>
      </text>
    </comment>
    <comment ref="G63" authorId="0">
      <text>
        <r>
          <rPr>
            <b/>
            <sz val="20"/>
            <color indexed="81"/>
            <rFont val="Tahoma"/>
            <family val="2"/>
          </rPr>
          <t>format
1:50.7</t>
        </r>
        <r>
          <rPr>
            <sz val="20"/>
            <color indexed="81"/>
            <rFont val="Tahoma"/>
            <family val="2"/>
          </rPr>
          <t xml:space="preserve">
</t>
        </r>
      </text>
    </comment>
    <comment ref="G64" authorId="0">
      <text>
        <r>
          <rPr>
            <b/>
            <sz val="20"/>
            <color indexed="81"/>
            <rFont val="Tahoma"/>
            <family val="2"/>
          </rPr>
          <t>format
1:50.7</t>
        </r>
        <r>
          <rPr>
            <sz val="20"/>
            <color indexed="81"/>
            <rFont val="Tahoma"/>
            <family val="2"/>
          </rPr>
          <t xml:space="preserve">
</t>
        </r>
      </text>
    </comment>
    <comment ref="G65" authorId="0">
      <text>
        <r>
          <rPr>
            <b/>
            <sz val="20"/>
            <color indexed="81"/>
            <rFont val="Tahoma"/>
            <family val="2"/>
          </rPr>
          <t>format
1:50.7</t>
        </r>
        <r>
          <rPr>
            <sz val="20"/>
            <color indexed="81"/>
            <rFont val="Tahoma"/>
            <family val="2"/>
          </rPr>
          <t xml:space="preserve">
</t>
        </r>
      </text>
    </comment>
    <comment ref="G66" authorId="0">
      <text>
        <r>
          <rPr>
            <b/>
            <sz val="20"/>
            <color indexed="81"/>
            <rFont val="Tahoma"/>
            <family val="2"/>
          </rPr>
          <t>format
1:50.7</t>
        </r>
        <r>
          <rPr>
            <sz val="20"/>
            <color indexed="81"/>
            <rFont val="Tahoma"/>
            <family val="2"/>
          </rPr>
          <t xml:space="preserve">
</t>
        </r>
      </text>
    </comment>
    <comment ref="G67" authorId="0">
      <text>
        <r>
          <rPr>
            <b/>
            <sz val="20"/>
            <color indexed="81"/>
            <rFont val="Tahoma"/>
            <family val="2"/>
          </rPr>
          <t>format
1:50.7</t>
        </r>
        <r>
          <rPr>
            <sz val="20"/>
            <color indexed="81"/>
            <rFont val="Tahoma"/>
            <family val="2"/>
          </rPr>
          <t xml:space="preserve">
</t>
        </r>
      </text>
    </comment>
    <comment ref="K221" authorId="0">
      <text>
        <r>
          <rPr>
            <b/>
            <sz val="20"/>
            <color indexed="81"/>
            <rFont val="Tahoma"/>
            <family val="2"/>
          </rPr>
          <t>format
1:50.7</t>
        </r>
        <r>
          <rPr>
            <sz val="20"/>
            <color indexed="81"/>
            <rFont val="Tahoma"/>
            <family val="2"/>
          </rPr>
          <t xml:space="preserve">
</t>
        </r>
      </text>
    </comment>
    <comment ref="G222" authorId="0">
      <text>
        <r>
          <rPr>
            <b/>
            <sz val="20"/>
            <color indexed="81"/>
            <rFont val="Tahoma"/>
            <family val="2"/>
          </rPr>
          <t>format
1:50.7</t>
        </r>
        <r>
          <rPr>
            <sz val="20"/>
            <color indexed="81"/>
            <rFont val="Tahoma"/>
            <family val="2"/>
          </rPr>
          <t xml:space="preserve">
</t>
        </r>
      </text>
    </comment>
    <comment ref="G223" authorId="0">
      <text>
        <r>
          <rPr>
            <b/>
            <sz val="20"/>
            <color indexed="81"/>
            <rFont val="Tahoma"/>
            <family val="2"/>
          </rPr>
          <t>format
1:50.7</t>
        </r>
        <r>
          <rPr>
            <sz val="20"/>
            <color indexed="81"/>
            <rFont val="Tahoma"/>
            <family val="2"/>
          </rPr>
          <t xml:space="preserve">
</t>
        </r>
      </text>
    </comment>
    <comment ref="G224" authorId="0">
      <text>
        <r>
          <rPr>
            <b/>
            <sz val="20"/>
            <color indexed="81"/>
            <rFont val="Tahoma"/>
            <family val="2"/>
          </rPr>
          <t>format
1:50.7</t>
        </r>
        <r>
          <rPr>
            <sz val="20"/>
            <color indexed="81"/>
            <rFont val="Tahoma"/>
            <family val="2"/>
          </rPr>
          <t xml:space="preserve">
</t>
        </r>
      </text>
    </comment>
    <comment ref="G225" authorId="0">
      <text>
        <r>
          <rPr>
            <b/>
            <sz val="20"/>
            <color indexed="81"/>
            <rFont val="Tahoma"/>
            <family val="2"/>
          </rPr>
          <t>format
1:50.7</t>
        </r>
        <r>
          <rPr>
            <sz val="20"/>
            <color indexed="81"/>
            <rFont val="Tahoma"/>
            <family val="2"/>
          </rPr>
          <t xml:space="preserve">
</t>
        </r>
      </text>
    </comment>
    <comment ref="G226" authorId="0">
      <text>
        <r>
          <rPr>
            <b/>
            <sz val="20"/>
            <color indexed="81"/>
            <rFont val="Tahoma"/>
            <family val="2"/>
          </rPr>
          <t>format
1:50.7</t>
        </r>
        <r>
          <rPr>
            <sz val="20"/>
            <color indexed="81"/>
            <rFont val="Tahoma"/>
            <family val="2"/>
          </rPr>
          <t xml:space="preserve">
</t>
        </r>
      </text>
    </comment>
    <comment ref="G227" authorId="0">
      <text>
        <r>
          <rPr>
            <b/>
            <sz val="20"/>
            <color indexed="81"/>
            <rFont val="Tahoma"/>
            <family val="2"/>
          </rPr>
          <t>format
1:50.7</t>
        </r>
        <r>
          <rPr>
            <sz val="20"/>
            <color indexed="81"/>
            <rFont val="Tahoma"/>
            <family val="2"/>
          </rPr>
          <t xml:space="preserve">
</t>
        </r>
      </text>
    </comment>
    <comment ref="K229" authorId="0">
      <text>
        <r>
          <rPr>
            <b/>
            <sz val="20"/>
            <color indexed="81"/>
            <rFont val="Tahoma"/>
            <family val="2"/>
          </rPr>
          <t>format
1:50.7</t>
        </r>
        <r>
          <rPr>
            <sz val="20"/>
            <color indexed="81"/>
            <rFont val="Tahoma"/>
            <family val="2"/>
          </rPr>
          <t xml:space="preserve">
</t>
        </r>
      </text>
    </comment>
    <comment ref="G230" authorId="0">
      <text>
        <r>
          <rPr>
            <b/>
            <sz val="20"/>
            <color indexed="81"/>
            <rFont val="Tahoma"/>
            <family val="2"/>
          </rPr>
          <t>format
1:50.7</t>
        </r>
        <r>
          <rPr>
            <sz val="20"/>
            <color indexed="81"/>
            <rFont val="Tahoma"/>
            <family val="2"/>
          </rPr>
          <t xml:space="preserve">
</t>
        </r>
      </text>
    </comment>
    <comment ref="G231" authorId="0">
      <text>
        <r>
          <rPr>
            <b/>
            <sz val="20"/>
            <color indexed="81"/>
            <rFont val="Tahoma"/>
            <family val="2"/>
          </rPr>
          <t>format
1:50.7</t>
        </r>
        <r>
          <rPr>
            <sz val="20"/>
            <color indexed="81"/>
            <rFont val="Tahoma"/>
            <family val="2"/>
          </rPr>
          <t xml:space="preserve">
</t>
        </r>
      </text>
    </comment>
    <comment ref="G232" authorId="0">
      <text>
        <r>
          <rPr>
            <b/>
            <sz val="20"/>
            <color indexed="81"/>
            <rFont val="Tahoma"/>
            <family val="2"/>
          </rPr>
          <t>format
1:50.7</t>
        </r>
        <r>
          <rPr>
            <sz val="20"/>
            <color indexed="81"/>
            <rFont val="Tahoma"/>
            <family val="2"/>
          </rPr>
          <t xml:space="preserve">
</t>
        </r>
      </text>
    </comment>
    <comment ref="G233" authorId="0">
      <text>
        <r>
          <rPr>
            <b/>
            <sz val="20"/>
            <color indexed="81"/>
            <rFont val="Tahoma"/>
            <family val="2"/>
          </rPr>
          <t>format
1:50.7</t>
        </r>
        <r>
          <rPr>
            <sz val="20"/>
            <color indexed="81"/>
            <rFont val="Tahoma"/>
            <family val="2"/>
          </rPr>
          <t xml:space="preserve">
</t>
        </r>
      </text>
    </comment>
    <comment ref="G234" authorId="0">
      <text>
        <r>
          <rPr>
            <b/>
            <sz val="20"/>
            <color indexed="81"/>
            <rFont val="Tahoma"/>
            <family val="2"/>
          </rPr>
          <t>format
1:50.7</t>
        </r>
        <r>
          <rPr>
            <sz val="20"/>
            <color indexed="81"/>
            <rFont val="Tahoma"/>
            <family val="2"/>
          </rPr>
          <t xml:space="preserve">
</t>
        </r>
      </text>
    </comment>
    <comment ref="G235" authorId="0">
      <text>
        <r>
          <rPr>
            <b/>
            <sz val="20"/>
            <color indexed="81"/>
            <rFont val="Tahoma"/>
            <family val="2"/>
          </rPr>
          <t>format
1:50.7</t>
        </r>
        <r>
          <rPr>
            <sz val="20"/>
            <color indexed="81"/>
            <rFont val="Tahoma"/>
            <family val="2"/>
          </rPr>
          <t xml:space="preserve">
</t>
        </r>
      </text>
    </comment>
    <comment ref="K237" authorId="0">
      <text>
        <r>
          <rPr>
            <b/>
            <sz val="20"/>
            <color indexed="81"/>
            <rFont val="Tahoma"/>
            <family val="2"/>
          </rPr>
          <t>format
1:50.7</t>
        </r>
        <r>
          <rPr>
            <sz val="20"/>
            <color indexed="81"/>
            <rFont val="Tahoma"/>
            <family val="2"/>
          </rPr>
          <t xml:space="preserve">
</t>
        </r>
      </text>
    </comment>
    <comment ref="G238" authorId="0">
      <text>
        <r>
          <rPr>
            <b/>
            <sz val="20"/>
            <color indexed="81"/>
            <rFont val="Tahoma"/>
            <family val="2"/>
          </rPr>
          <t>format
1:50.7</t>
        </r>
        <r>
          <rPr>
            <sz val="20"/>
            <color indexed="81"/>
            <rFont val="Tahoma"/>
            <family val="2"/>
          </rPr>
          <t xml:space="preserve">
</t>
        </r>
      </text>
    </comment>
    <comment ref="G239" authorId="0">
      <text>
        <r>
          <rPr>
            <b/>
            <sz val="20"/>
            <color indexed="81"/>
            <rFont val="Tahoma"/>
            <family val="2"/>
          </rPr>
          <t>format
1:50.7</t>
        </r>
        <r>
          <rPr>
            <sz val="20"/>
            <color indexed="81"/>
            <rFont val="Tahoma"/>
            <family val="2"/>
          </rPr>
          <t xml:space="preserve">
</t>
        </r>
      </text>
    </comment>
    <comment ref="G240" authorId="0">
      <text>
        <r>
          <rPr>
            <b/>
            <sz val="20"/>
            <color indexed="81"/>
            <rFont val="Tahoma"/>
            <family val="2"/>
          </rPr>
          <t>format
1:50.7</t>
        </r>
        <r>
          <rPr>
            <sz val="20"/>
            <color indexed="81"/>
            <rFont val="Tahoma"/>
            <family val="2"/>
          </rPr>
          <t xml:space="preserve">
</t>
        </r>
      </text>
    </comment>
    <comment ref="G241" authorId="0">
      <text>
        <r>
          <rPr>
            <b/>
            <sz val="20"/>
            <color indexed="81"/>
            <rFont val="Tahoma"/>
            <family val="2"/>
          </rPr>
          <t>format
1:50.7</t>
        </r>
        <r>
          <rPr>
            <sz val="20"/>
            <color indexed="81"/>
            <rFont val="Tahoma"/>
            <family val="2"/>
          </rPr>
          <t xml:space="preserve">
</t>
        </r>
      </text>
    </comment>
    <comment ref="G242" authorId="0">
      <text>
        <r>
          <rPr>
            <b/>
            <sz val="20"/>
            <color indexed="81"/>
            <rFont val="Tahoma"/>
            <family val="2"/>
          </rPr>
          <t>format
1:50.7</t>
        </r>
        <r>
          <rPr>
            <sz val="20"/>
            <color indexed="81"/>
            <rFont val="Tahoma"/>
            <family val="2"/>
          </rPr>
          <t xml:space="preserve">
</t>
        </r>
      </text>
    </comment>
    <comment ref="G243" authorId="0">
      <text>
        <r>
          <rPr>
            <b/>
            <sz val="20"/>
            <color indexed="81"/>
            <rFont val="Tahoma"/>
            <family val="2"/>
          </rPr>
          <t>format
1:50.7</t>
        </r>
        <r>
          <rPr>
            <sz val="20"/>
            <color indexed="81"/>
            <rFont val="Tahoma"/>
            <family val="2"/>
          </rPr>
          <t xml:space="preserve">
</t>
        </r>
      </text>
    </comment>
    <comment ref="K245" authorId="0">
      <text>
        <r>
          <rPr>
            <b/>
            <sz val="20"/>
            <color indexed="81"/>
            <rFont val="Tahoma"/>
            <family val="2"/>
          </rPr>
          <t>format
1:50.7</t>
        </r>
        <r>
          <rPr>
            <sz val="20"/>
            <color indexed="81"/>
            <rFont val="Tahoma"/>
            <family val="2"/>
          </rPr>
          <t xml:space="preserve">
</t>
        </r>
      </text>
    </comment>
    <comment ref="G246" authorId="0">
      <text>
        <r>
          <rPr>
            <b/>
            <sz val="20"/>
            <color indexed="81"/>
            <rFont val="Tahoma"/>
            <family val="2"/>
          </rPr>
          <t>format
1:50.7</t>
        </r>
        <r>
          <rPr>
            <sz val="20"/>
            <color indexed="81"/>
            <rFont val="Tahoma"/>
            <family val="2"/>
          </rPr>
          <t xml:space="preserve">
</t>
        </r>
      </text>
    </comment>
    <comment ref="G247" authorId="0">
      <text>
        <r>
          <rPr>
            <b/>
            <sz val="20"/>
            <color indexed="81"/>
            <rFont val="Tahoma"/>
            <family val="2"/>
          </rPr>
          <t>format
1:50.7</t>
        </r>
        <r>
          <rPr>
            <sz val="20"/>
            <color indexed="81"/>
            <rFont val="Tahoma"/>
            <family val="2"/>
          </rPr>
          <t xml:space="preserve">
</t>
        </r>
      </text>
    </comment>
    <comment ref="G248" authorId="0">
      <text>
        <r>
          <rPr>
            <b/>
            <sz val="20"/>
            <color indexed="81"/>
            <rFont val="Tahoma"/>
            <family val="2"/>
          </rPr>
          <t>format
1:50.7</t>
        </r>
        <r>
          <rPr>
            <sz val="20"/>
            <color indexed="81"/>
            <rFont val="Tahoma"/>
            <family val="2"/>
          </rPr>
          <t xml:space="preserve">
</t>
        </r>
      </text>
    </comment>
    <comment ref="G249" authorId="0">
      <text>
        <r>
          <rPr>
            <b/>
            <sz val="20"/>
            <color indexed="81"/>
            <rFont val="Tahoma"/>
            <family val="2"/>
          </rPr>
          <t>format
1:50.7</t>
        </r>
        <r>
          <rPr>
            <sz val="20"/>
            <color indexed="81"/>
            <rFont val="Tahoma"/>
            <family val="2"/>
          </rPr>
          <t xml:space="preserve">
</t>
        </r>
      </text>
    </comment>
    <comment ref="G250" authorId="0">
      <text>
        <r>
          <rPr>
            <b/>
            <sz val="20"/>
            <color indexed="81"/>
            <rFont val="Tahoma"/>
            <family val="2"/>
          </rPr>
          <t>format
1:50.7</t>
        </r>
        <r>
          <rPr>
            <sz val="20"/>
            <color indexed="81"/>
            <rFont val="Tahoma"/>
            <family val="2"/>
          </rPr>
          <t xml:space="preserve">
</t>
        </r>
      </text>
    </comment>
    <comment ref="G251" authorId="0">
      <text>
        <r>
          <rPr>
            <b/>
            <sz val="20"/>
            <color indexed="81"/>
            <rFont val="Tahoma"/>
            <family val="2"/>
          </rPr>
          <t>format
1:50.7</t>
        </r>
        <r>
          <rPr>
            <sz val="20"/>
            <color indexed="81"/>
            <rFont val="Tahoma"/>
            <family val="2"/>
          </rPr>
          <t xml:space="preserve">
</t>
        </r>
      </text>
    </comment>
    <comment ref="K405" authorId="0">
      <text>
        <r>
          <rPr>
            <b/>
            <sz val="20"/>
            <color indexed="81"/>
            <rFont val="Tahoma"/>
            <family val="2"/>
          </rPr>
          <t>format
1:50.7</t>
        </r>
        <r>
          <rPr>
            <sz val="20"/>
            <color indexed="81"/>
            <rFont val="Tahoma"/>
            <family val="2"/>
          </rPr>
          <t xml:space="preserve">
</t>
        </r>
      </text>
    </comment>
    <comment ref="G406" authorId="0">
      <text>
        <r>
          <rPr>
            <b/>
            <sz val="20"/>
            <color indexed="81"/>
            <rFont val="Tahoma"/>
            <family val="2"/>
          </rPr>
          <t>format
1:50.7</t>
        </r>
        <r>
          <rPr>
            <sz val="20"/>
            <color indexed="81"/>
            <rFont val="Tahoma"/>
            <family val="2"/>
          </rPr>
          <t xml:space="preserve">
</t>
        </r>
      </text>
    </comment>
    <comment ref="G407" authorId="0">
      <text>
        <r>
          <rPr>
            <b/>
            <sz val="20"/>
            <color indexed="81"/>
            <rFont val="Tahoma"/>
            <family val="2"/>
          </rPr>
          <t>format
1:50.7</t>
        </r>
        <r>
          <rPr>
            <sz val="20"/>
            <color indexed="81"/>
            <rFont val="Tahoma"/>
            <family val="2"/>
          </rPr>
          <t xml:space="preserve">
</t>
        </r>
      </text>
    </comment>
    <comment ref="G408" authorId="0">
      <text>
        <r>
          <rPr>
            <b/>
            <sz val="20"/>
            <color indexed="81"/>
            <rFont val="Tahoma"/>
            <family val="2"/>
          </rPr>
          <t>format
1:50.7</t>
        </r>
        <r>
          <rPr>
            <sz val="20"/>
            <color indexed="81"/>
            <rFont val="Tahoma"/>
            <family val="2"/>
          </rPr>
          <t xml:space="preserve">
</t>
        </r>
      </text>
    </comment>
    <comment ref="G409" authorId="0">
      <text>
        <r>
          <rPr>
            <b/>
            <sz val="20"/>
            <color indexed="81"/>
            <rFont val="Tahoma"/>
            <family val="2"/>
          </rPr>
          <t>format
1:50.7</t>
        </r>
        <r>
          <rPr>
            <sz val="20"/>
            <color indexed="81"/>
            <rFont val="Tahoma"/>
            <family val="2"/>
          </rPr>
          <t xml:space="preserve">
</t>
        </r>
      </text>
    </comment>
    <comment ref="G410" authorId="0">
      <text>
        <r>
          <rPr>
            <b/>
            <sz val="20"/>
            <color indexed="81"/>
            <rFont val="Tahoma"/>
            <family val="2"/>
          </rPr>
          <t>format
1:50.7</t>
        </r>
        <r>
          <rPr>
            <sz val="20"/>
            <color indexed="81"/>
            <rFont val="Tahoma"/>
            <family val="2"/>
          </rPr>
          <t xml:space="preserve">
</t>
        </r>
      </text>
    </comment>
    <comment ref="G411" authorId="0">
      <text>
        <r>
          <rPr>
            <b/>
            <sz val="20"/>
            <color indexed="81"/>
            <rFont val="Tahoma"/>
            <family val="2"/>
          </rPr>
          <t>format
1:50.7</t>
        </r>
        <r>
          <rPr>
            <sz val="20"/>
            <color indexed="81"/>
            <rFont val="Tahoma"/>
            <family val="2"/>
          </rPr>
          <t xml:space="preserve">
</t>
        </r>
      </text>
    </comment>
    <comment ref="K413" authorId="0">
      <text>
        <r>
          <rPr>
            <b/>
            <sz val="20"/>
            <color indexed="81"/>
            <rFont val="Tahoma"/>
            <family val="2"/>
          </rPr>
          <t>format
1:50.7</t>
        </r>
        <r>
          <rPr>
            <sz val="20"/>
            <color indexed="81"/>
            <rFont val="Tahoma"/>
            <family val="2"/>
          </rPr>
          <t xml:space="preserve">
</t>
        </r>
      </text>
    </comment>
    <comment ref="G414" authorId="0">
      <text>
        <r>
          <rPr>
            <b/>
            <sz val="20"/>
            <color indexed="81"/>
            <rFont val="Tahoma"/>
            <family val="2"/>
          </rPr>
          <t>format
1:50.7</t>
        </r>
        <r>
          <rPr>
            <sz val="20"/>
            <color indexed="81"/>
            <rFont val="Tahoma"/>
            <family val="2"/>
          </rPr>
          <t xml:space="preserve">
</t>
        </r>
      </text>
    </comment>
    <comment ref="G415" authorId="0">
      <text>
        <r>
          <rPr>
            <b/>
            <sz val="20"/>
            <color indexed="81"/>
            <rFont val="Tahoma"/>
            <family val="2"/>
          </rPr>
          <t>format
1:50.7</t>
        </r>
        <r>
          <rPr>
            <sz val="20"/>
            <color indexed="81"/>
            <rFont val="Tahoma"/>
            <family val="2"/>
          </rPr>
          <t xml:space="preserve">
</t>
        </r>
      </text>
    </comment>
    <comment ref="G416" authorId="0">
      <text>
        <r>
          <rPr>
            <b/>
            <sz val="20"/>
            <color indexed="81"/>
            <rFont val="Tahoma"/>
            <family val="2"/>
          </rPr>
          <t>format
1:50.7</t>
        </r>
        <r>
          <rPr>
            <sz val="20"/>
            <color indexed="81"/>
            <rFont val="Tahoma"/>
            <family val="2"/>
          </rPr>
          <t xml:space="preserve">
</t>
        </r>
      </text>
    </comment>
    <comment ref="G417" authorId="0">
      <text>
        <r>
          <rPr>
            <b/>
            <sz val="20"/>
            <color indexed="81"/>
            <rFont val="Tahoma"/>
            <family val="2"/>
          </rPr>
          <t>format
1:50.7</t>
        </r>
        <r>
          <rPr>
            <sz val="20"/>
            <color indexed="81"/>
            <rFont val="Tahoma"/>
            <family val="2"/>
          </rPr>
          <t xml:space="preserve">
</t>
        </r>
      </text>
    </comment>
    <comment ref="G418" authorId="0">
      <text>
        <r>
          <rPr>
            <b/>
            <sz val="20"/>
            <color indexed="81"/>
            <rFont val="Tahoma"/>
            <family val="2"/>
          </rPr>
          <t>format
1:50.7</t>
        </r>
        <r>
          <rPr>
            <sz val="20"/>
            <color indexed="81"/>
            <rFont val="Tahoma"/>
            <family val="2"/>
          </rPr>
          <t xml:space="preserve">
</t>
        </r>
      </text>
    </comment>
    <comment ref="G419" authorId="0">
      <text>
        <r>
          <rPr>
            <b/>
            <sz val="20"/>
            <color indexed="81"/>
            <rFont val="Tahoma"/>
            <family val="2"/>
          </rPr>
          <t>format
1:50.7</t>
        </r>
        <r>
          <rPr>
            <sz val="20"/>
            <color indexed="81"/>
            <rFont val="Tahoma"/>
            <family val="2"/>
          </rPr>
          <t xml:space="preserve">
</t>
        </r>
      </text>
    </comment>
    <comment ref="K421" authorId="0">
      <text>
        <r>
          <rPr>
            <b/>
            <sz val="20"/>
            <color indexed="81"/>
            <rFont val="Tahoma"/>
            <family val="2"/>
          </rPr>
          <t>format
1:50.7</t>
        </r>
        <r>
          <rPr>
            <sz val="20"/>
            <color indexed="81"/>
            <rFont val="Tahoma"/>
            <family val="2"/>
          </rPr>
          <t xml:space="preserve">
</t>
        </r>
      </text>
    </comment>
    <comment ref="G422" authorId="0">
      <text>
        <r>
          <rPr>
            <b/>
            <sz val="20"/>
            <color indexed="81"/>
            <rFont val="Tahoma"/>
            <family val="2"/>
          </rPr>
          <t>format
1:50.7</t>
        </r>
        <r>
          <rPr>
            <sz val="20"/>
            <color indexed="81"/>
            <rFont val="Tahoma"/>
            <family val="2"/>
          </rPr>
          <t xml:space="preserve">
</t>
        </r>
      </text>
    </comment>
    <comment ref="G423" authorId="0">
      <text>
        <r>
          <rPr>
            <b/>
            <sz val="20"/>
            <color indexed="81"/>
            <rFont val="Tahoma"/>
            <family val="2"/>
          </rPr>
          <t>format
1:50.7</t>
        </r>
        <r>
          <rPr>
            <sz val="20"/>
            <color indexed="81"/>
            <rFont val="Tahoma"/>
            <family val="2"/>
          </rPr>
          <t xml:space="preserve">
</t>
        </r>
      </text>
    </comment>
    <comment ref="G424" authorId="0">
      <text>
        <r>
          <rPr>
            <b/>
            <sz val="20"/>
            <color indexed="81"/>
            <rFont val="Tahoma"/>
            <family val="2"/>
          </rPr>
          <t>format
1:50.7</t>
        </r>
        <r>
          <rPr>
            <sz val="20"/>
            <color indexed="81"/>
            <rFont val="Tahoma"/>
            <family val="2"/>
          </rPr>
          <t xml:space="preserve">
</t>
        </r>
      </text>
    </comment>
    <comment ref="G425" authorId="0">
      <text>
        <r>
          <rPr>
            <b/>
            <sz val="20"/>
            <color indexed="81"/>
            <rFont val="Tahoma"/>
            <family val="2"/>
          </rPr>
          <t>format
1:50.7</t>
        </r>
        <r>
          <rPr>
            <sz val="20"/>
            <color indexed="81"/>
            <rFont val="Tahoma"/>
            <family val="2"/>
          </rPr>
          <t xml:space="preserve">
</t>
        </r>
      </text>
    </comment>
    <comment ref="G426" authorId="0">
      <text>
        <r>
          <rPr>
            <b/>
            <sz val="20"/>
            <color indexed="81"/>
            <rFont val="Tahoma"/>
            <family val="2"/>
          </rPr>
          <t>format
1:50.7</t>
        </r>
        <r>
          <rPr>
            <sz val="20"/>
            <color indexed="81"/>
            <rFont val="Tahoma"/>
            <family val="2"/>
          </rPr>
          <t xml:space="preserve">
</t>
        </r>
      </text>
    </comment>
    <comment ref="G427" authorId="0">
      <text>
        <r>
          <rPr>
            <b/>
            <sz val="20"/>
            <color indexed="81"/>
            <rFont val="Tahoma"/>
            <family val="2"/>
          </rPr>
          <t>format
1:50.7</t>
        </r>
        <r>
          <rPr>
            <sz val="20"/>
            <color indexed="81"/>
            <rFont val="Tahoma"/>
            <family val="2"/>
          </rPr>
          <t xml:space="preserve">
</t>
        </r>
      </text>
    </comment>
    <comment ref="K429" authorId="0">
      <text>
        <r>
          <rPr>
            <b/>
            <sz val="20"/>
            <color indexed="81"/>
            <rFont val="Tahoma"/>
            <family val="2"/>
          </rPr>
          <t>format
1:50.7</t>
        </r>
        <r>
          <rPr>
            <sz val="20"/>
            <color indexed="81"/>
            <rFont val="Tahoma"/>
            <family val="2"/>
          </rPr>
          <t xml:space="preserve">
</t>
        </r>
      </text>
    </comment>
    <comment ref="G430" authorId="0">
      <text>
        <r>
          <rPr>
            <b/>
            <sz val="20"/>
            <color indexed="81"/>
            <rFont val="Tahoma"/>
            <family val="2"/>
          </rPr>
          <t>format
1:50.7</t>
        </r>
        <r>
          <rPr>
            <sz val="20"/>
            <color indexed="81"/>
            <rFont val="Tahoma"/>
            <family val="2"/>
          </rPr>
          <t xml:space="preserve">
</t>
        </r>
      </text>
    </comment>
    <comment ref="G431" authorId="0">
      <text>
        <r>
          <rPr>
            <b/>
            <sz val="20"/>
            <color indexed="81"/>
            <rFont val="Tahoma"/>
            <family val="2"/>
          </rPr>
          <t>format
1:50.7</t>
        </r>
        <r>
          <rPr>
            <sz val="20"/>
            <color indexed="81"/>
            <rFont val="Tahoma"/>
            <family val="2"/>
          </rPr>
          <t xml:space="preserve">
</t>
        </r>
      </text>
    </comment>
    <comment ref="G432" authorId="0">
      <text>
        <r>
          <rPr>
            <b/>
            <sz val="20"/>
            <color indexed="81"/>
            <rFont val="Tahoma"/>
            <family val="2"/>
          </rPr>
          <t>format
1:50.7</t>
        </r>
        <r>
          <rPr>
            <sz val="20"/>
            <color indexed="81"/>
            <rFont val="Tahoma"/>
            <family val="2"/>
          </rPr>
          <t xml:space="preserve">
</t>
        </r>
      </text>
    </comment>
    <comment ref="G433" authorId="0">
      <text>
        <r>
          <rPr>
            <b/>
            <sz val="20"/>
            <color indexed="81"/>
            <rFont val="Tahoma"/>
            <family val="2"/>
          </rPr>
          <t>format
1:50.7</t>
        </r>
        <r>
          <rPr>
            <sz val="20"/>
            <color indexed="81"/>
            <rFont val="Tahoma"/>
            <family val="2"/>
          </rPr>
          <t xml:space="preserve">
</t>
        </r>
      </text>
    </comment>
    <comment ref="G434" authorId="0">
      <text>
        <r>
          <rPr>
            <b/>
            <sz val="20"/>
            <color indexed="81"/>
            <rFont val="Tahoma"/>
            <family val="2"/>
          </rPr>
          <t>format
1:50.7</t>
        </r>
        <r>
          <rPr>
            <sz val="20"/>
            <color indexed="81"/>
            <rFont val="Tahoma"/>
            <family val="2"/>
          </rPr>
          <t xml:space="preserve">
</t>
        </r>
      </text>
    </comment>
    <comment ref="G435" authorId="0">
      <text>
        <r>
          <rPr>
            <b/>
            <sz val="20"/>
            <color indexed="81"/>
            <rFont val="Tahoma"/>
            <family val="2"/>
          </rPr>
          <t>format
1:50.7</t>
        </r>
        <r>
          <rPr>
            <sz val="20"/>
            <color indexed="81"/>
            <rFont val="Tahoma"/>
            <family val="2"/>
          </rPr>
          <t xml:space="preserve">
</t>
        </r>
      </text>
    </comment>
  </commentList>
</comments>
</file>

<file path=xl/comments3.xml><?xml version="1.0" encoding="utf-8"?>
<comments xmlns="http://schemas.openxmlformats.org/spreadsheetml/2006/main">
  <authors>
    <author>ian</author>
  </authors>
  <commentList>
    <comment ref="K80" authorId="0">
      <text>
        <r>
          <rPr>
            <b/>
            <sz val="20"/>
            <color indexed="81"/>
            <rFont val="Tahoma"/>
            <family val="2"/>
          </rPr>
          <t>format
1:50.7</t>
        </r>
        <r>
          <rPr>
            <sz val="20"/>
            <color indexed="81"/>
            <rFont val="Tahoma"/>
            <family val="2"/>
          </rPr>
          <t xml:space="preserve">
</t>
        </r>
      </text>
    </comment>
  </commentList>
</comments>
</file>

<file path=xl/sharedStrings.xml><?xml version="1.0" encoding="utf-8"?>
<sst xmlns="http://schemas.openxmlformats.org/spreadsheetml/2006/main" count="12497" uniqueCount="1337">
  <si>
    <t>A</t>
  </si>
  <si>
    <t>B</t>
  </si>
  <si>
    <t>100m</t>
  </si>
  <si>
    <t>800m</t>
  </si>
  <si>
    <t>200m</t>
  </si>
  <si>
    <t>400m</t>
  </si>
  <si>
    <t>1500m</t>
  </si>
  <si>
    <t>long jump</t>
  </si>
  <si>
    <t>4 x 100m</t>
  </si>
  <si>
    <t>75mH</t>
  </si>
  <si>
    <t>UNDER 13 GIRLS</t>
  </si>
  <si>
    <t>UNDER 15 GIRLS</t>
  </si>
  <si>
    <t>UNDER 17 WOMEN</t>
  </si>
  <si>
    <t>300m</t>
  </si>
  <si>
    <t>70mH</t>
  </si>
  <si>
    <t>80mH</t>
  </si>
  <si>
    <t>UNDER 13 BOYS</t>
  </si>
  <si>
    <t>UNDER 15 BOYS</t>
  </si>
  <si>
    <t>UNDER 17 MEN</t>
  </si>
  <si>
    <t>OO</t>
  </si>
  <si>
    <t>O</t>
  </si>
  <si>
    <t>VENUE</t>
  </si>
  <si>
    <t>DATE</t>
  </si>
  <si>
    <t>1200m</t>
  </si>
  <si>
    <t>4 x 100 relay</t>
  </si>
  <si>
    <t>high jump</t>
  </si>
  <si>
    <t>shot</t>
  </si>
  <si>
    <t>discus</t>
  </si>
  <si>
    <t>javelin</t>
  </si>
  <si>
    <t>70 hurdles</t>
  </si>
  <si>
    <t>NO</t>
  </si>
  <si>
    <t>Name</t>
  </si>
  <si>
    <t>Club</t>
  </si>
  <si>
    <t>age</t>
  </si>
  <si>
    <t>time/dist</t>
  </si>
  <si>
    <t>TEAM 2</t>
  </si>
  <si>
    <t>TEAM 3</t>
  </si>
  <si>
    <t>TEAM 4</t>
  </si>
  <si>
    <t>TEAM 5</t>
  </si>
  <si>
    <t>HOST</t>
  </si>
  <si>
    <t>P</t>
  </si>
  <si>
    <t>Z</t>
  </si>
  <si>
    <t>100mH</t>
  </si>
  <si>
    <t>MATCH</t>
  </si>
  <si>
    <t>under 13 girls</t>
  </si>
  <si>
    <t>75m hurdles</t>
  </si>
  <si>
    <t xml:space="preserve">discus </t>
  </si>
  <si>
    <t>F</t>
  </si>
  <si>
    <t>T</t>
  </si>
  <si>
    <t/>
  </si>
  <si>
    <t>under 15 girls</t>
  </si>
  <si>
    <t>80m hurdles</t>
  </si>
  <si>
    <t>under 15 boys</t>
  </si>
  <si>
    <t>under 13 boys</t>
  </si>
  <si>
    <t>70m hurdles</t>
  </si>
  <si>
    <t>under 17 girls</t>
  </si>
  <si>
    <t>under 17 boys</t>
  </si>
  <si>
    <t>100m hurdles</t>
  </si>
  <si>
    <t>grade 1</t>
  </si>
  <si>
    <t>grade 2</t>
  </si>
  <si>
    <t>grade 3</t>
  </si>
  <si>
    <t>grade 4</t>
  </si>
  <si>
    <t>AAA standards grades</t>
  </si>
  <si>
    <t>D16    F16</t>
  </si>
  <si>
    <t>D15    F15</t>
  </si>
  <si>
    <t>D11    F11</t>
  </si>
  <si>
    <t>D9    F9</t>
  </si>
  <si>
    <t>UNDER 13 GIRLS 4x100m RELAY</t>
  </si>
  <si>
    <t>UNDER 15 GIRLS 4x100m RELAY</t>
  </si>
  <si>
    <t>D</t>
  </si>
  <si>
    <t>G</t>
  </si>
  <si>
    <t>E</t>
  </si>
  <si>
    <t>EE</t>
  </si>
  <si>
    <t>75 hurdles</t>
  </si>
  <si>
    <t>UNDER 17 WOMEN 4x100m RELAY</t>
  </si>
  <si>
    <t>name</t>
  </si>
  <si>
    <t>club</t>
  </si>
  <si>
    <t>80 hurdles</t>
  </si>
  <si>
    <t>Event</t>
  </si>
  <si>
    <t xml:space="preserve">U17 </t>
  </si>
  <si>
    <t xml:space="preserve">U15 </t>
  </si>
  <si>
    <t xml:space="preserve">U13 </t>
  </si>
  <si>
    <t>-</t>
  </si>
  <si>
    <t>70H</t>
  </si>
  <si>
    <t>75H</t>
  </si>
  <si>
    <t>80H</t>
  </si>
  <si>
    <t>100H</t>
  </si>
  <si>
    <t>400H</t>
  </si>
  <si>
    <t>HJ</t>
  </si>
  <si>
    <t>LJ</t>
  </si>
  <si>
    <t>SP</t>
  </si>
  <si>
    <t>DT</t>
  </si>
  <si>
    <t>JT</t>
  </si>
  <si>
    <t>4x100</t>
  </si>
  <si>
    <t>ATHLETICS WEEKLY  BOYS</t>
  </si>
  <si>
    <t>ATHLETICS WEEKLY  GIRLS</t>
  </si>
  <si>
    <t>AW</t>
  </si>
  <si>
    <t>UNDER 13 BOYS 4x100m RELAY</t>
  </si>
  <si>
    <t>UNDER 15 BOYS 4x100m RELAY</t>
  </si>
  <si>
    <t>UNDER 17 MEN 4x100m RELAY</t>
  </si>
  <si>
    <t>100 hurdles</t>
  </si>
  <si>
    <t>CLUB</t>
  </si>
  <si>
    <t>POINTS</t>
  </si>
  <si>
    <t>POSITION</t>
  </si>
  <si>
    <t>MATCH POINTS</t>
  </si>
  <si>
    <t>TEAM</t>
  </si>
  <si>
    <t>M</t>
  </si>
  <si>
    <t>MM</t>
  </si>
  <si>
    <t>R</t>
  </si>
  <si>
    <t>RR</t>
  </si>
  <si>
    <t>N</t>
  </si>
  <si>
    <t>NN</t>
  </si>
  <si>
    <t>WESSEX YOUNG ATHLETES</t>
  </si>
  <si>
    <t>FEMALE TEAM DECLARATION</t>
  </si>
  <si>
    <t>LONG JUMP</t>
  </si>
  <si>
    <t>SHOT</t>
  </si>
  <si>
    <t>DISCUS</t>
  </si>
  <si>
    <t>HIGH JUMP</t>
  </si>
  <si>
    <t>JAVELIN</t>
  </si>
  <si>
    <t>MALE TEAM DECLARATION</t>
  </si>
  <si>
    <t>I</t>
  </si>
  <si>
    <t>II</t>
  </si>
  <si>
    <t>Date</t>
  </si>
  <si>
    <t>Host</t>
  </si>
  <si>
    <t>Venue</t>
  </si>
  <si>
    <t>K</t>
  </si>
  <si>
    <t>U</t>
  </si>
  <si>
    <t>J</t>
  </si>
  <si>
    <t>X</t>
  </si>
  <si>
    <t>S</t>
  </si>
  <si>
    <t>W</t>
  </si>
  <si>
    <t>ZZ</t>
  </si>
  <si>
    <t>BB</t>
  </si>
  <si>
    <t>PP</t>
  </si>
  <si>
    <t>AA</t>
  </si>
  <si>
    <t>KK</t>
  </si>
  <si>
    <t>UU</t>
  </si>
  <si>
    <t>JJ</t>
  </si>
  <si>
    <t>XX</t>
  </si>
  <si>
    <t>SS</t>
  </si>
  <si>
    <t>WW</t>
  </si>
  <si>
    <t>DD</t>
  </si>
  <si>
    <t>ENTER RELEVANT MACTH ID NUMBER FROM COLUMN F</t>
  </si>
  <si>
    <t>MATCH ID NO</t>
  </si>
  <si>
    <t>U13</t>
  </si>
  <si>
    <t>U15</t>
  </si>
  <si>
    <t>U17</t>
  </si>
  <si>
    <t>League record</t>
  </si>
  <si>
    <t>LEAGUE RECORDS</t>
  </si>
  <si>
    <t>Discus</t>
  </si>
  <si>
    <t>Long Jump</t>
  </si>
  <si>
    <t>event</t>
  </si>
  <si>
    <t>MADJA</t>
  </si>
  <si>
    <t>GG</t>
  </si>
  <si>
    <t>High Jump</t>
  </si>
  <si>
    <t>Shot</t>
  </si>
  <si>
    <t>Javelin</t>
  </si>
  <si>
    <t>4 X 100m</t>
  </si>
  <si>
    <t xml:space="preserve">75mH </t>
  </si>
  <si>
    <t>4X100m</t>
  </si>
  <si>
    <t xml:space="preserve">80mH </t>
  </si>
  <si>
    <t xml:space="preserve">80mh </t>
  </si>
  <si>
    <t xml:space="preserve">4X100m </t>
  </si>
  <si>
    <t>100mh</t>
  </si>
  <si>
    <t>Triple Jump</t>
  </si>
  <si>
    <t>U 13 G</t>
  </si>
  <si>
    <t>U 15 G</t>
  </si>
  <si>
    <t>U 13 B</t>
  </si>
  <si>
    <t>U 15 B</t>
  </si>
  <si>
    <t>U 17 W</t>
  </si>
  <si>
    <t>U  17 M</t>
  </si>
  <si>
    <t>Gender</t>
  </si>
  <si>
    <t>Age Grp</t>
  </si>
  <si>
    <t>AD Code</t>
  </si>
  <si>
    <t>A/B/ht</t>
  </si>
  <si>
    <t>Position</t>
  </si>
  <si>
    <t>Result</t>
  </si>
  <si>
    <t>Wind</t>
  </si>
  <si>
    <t>Sequence</t>
  </si>
  <si>
    <t>Comment</t>
  </si>
  <si>
    <t>Notes</t>
  </si>
  <si>
    <t>League Record</t>
  </si>
  <si>
    <t>UNDER 13 GIRLS 100m A String</t>
  </si>
  <si>
    <t>UNDER 13 GIRLS 100m B String</t>
  </si>
  <si>
    <t>UNDER 13 GIRLS 200m A String</t>
  </si>
  <si>
    <t>UNDER 13 GIRLS 200m B String</t>
  </si>
  <si>
    <t>UNDER 13 GIRLS 800m A String</t>
  </si>
  <si>
    <t>HEADER</t>
  </si>
  <si>
    <t>UNDER 13 GIRLS 800m B String</t>
  </si>
  <si>
    <t>UNDER 13 GIRLS 1200m A String</t>
  </si>
  <si>
    <t>UNDER 13 GIRLS 1200m B String</t>
  </si>
  <si>
    <t>UNDER 13 GIRLS 70m hurdles A String</t>
  </si>
  <si>
    <t>UNDER 13 GIRLS 70m hurdles B String</t>
  </si>
  <si>
    <t>UNDER 13 GIRLS LONG JUMP A String</t>
  </si>
  <si>
    <t>UNDER 13 GIRLS LONG JUMP B String</t>
  </si>
  <si>
    <t>.</t>
  </si>
  <si>
    <t xml:space="preserve">LJ </t>
  </si>
  <si>
    <t>UNDER 13 GIRLS HIGH JUMP A String</t>
  </si>
  <si>
    <t>UNDER 13 GIRLS HIGH JUMP B String</t>
  </si>
  <si>
    <t xml:space="preserve">HJ </t>
  </si>
  <si>
    <t>UNDER 13 GIRLS SHOT A String</t>
  </si>
  <si>
    <t>UNDER 13 GIRLS SHOT B String</t>
  </si>
  <si>
    <t>UNDER 13 GIRLS DISCUS A String</t>
  </si>
  <si>
    <t>UNDER 13 GIRLS DISCUS B String</t>
  </si>
  <si>
    <t>UNDER 13 GIRLS JAVELIN A String</t>
  </si>
  <si>
    <t>UNDER 13 GIRLS JAVELIN B String</t>
  </si>
  <si>
    <t>UNDER 15 GIRLS 100m A String</t>
  </si>
  <si>
    <t>UNDER 15 GIRLS 100m B String</t>
  </si>
  <si>
    <t>UNDER 15 GIRLS 200m A String</t>
  </si>
  <si>
    <t>UNDER 15 GIRLS 200m B String</t>
  </si>
  <si>
    <t>UNDER 15 GIRLS 300m A String</t>
  </si>
  <si>
    <t>UNDER 15 GIRLS 300m B String</t>
  </si>
  <si>
    <t>UNDER 15 GIRLS 800m A String</t>
  </si>
  <si>
    <t>UNDER 15 GIRLS 800m B String</t>
  </si>
  <si>
    <t>UNDER 15 GIRLS 1500m A String</t>
  </si>
  <si>
    <t>UNDER 15 GIRLS 75m hurdles A String</t>
  </si>
  <si>
    <t>UNDER 15 GIRLS LONG JUMP A String</t>
  </si>
  <si>
    <t>UNDER 15 GIRLS HIGH JUMP A String</t>
  </si>
  <si>
    <t>UNDER 15 GIRLS SHOT A String</t>
  </si>
  <si>
    <t>UNDER 15 GIRLS DISCUS A String</t>
  </si>
  <si>
    <t>UNDER 15 GIRLS JAVELIN A String</t>
  </si>
  <si>
    <t>UNDER 17 WOMEN 100m A String</t>
  </si>
  <si>
    <t>UNDER 17 WOMEN 200m A String</t>
  </si>
  <si>
    <t>UNDER 17 WOMEN 300m A String</t>
  </si>
  <si>
    <t>UNDER 17 WOMEN 800m A String</t>
  </si>
  <si>
    <t>UNDER 17 WOMEN 1500m A String</t>
  </si>
  <si>
    <t>UNDER 17 WOMEN 80m hurdles A String</t>
  </si>
  <si>
    <t>UNDER 17 WOMEN LONG JUMP A String</t>
  </si>
  <si>
    <t>UNDER 17 WOMEN HIGH JUMP A String</t>
  </si>
  <si>
    <t>UNDER 17 WOMEN SHOT A String</t>
  </si>
  <si>
    <t>UNDER 17 WOMEN DISCUS A String</t>
  </si>
  <si>
    <t>UNDER 17 WOMEN JAVELIN A String</t>
  </si>
  <si>
    <t>UNDER 15 GIRLS 75m hurdles B String</t>
  </si>
  <si>
    <t>UNDER 15 GIRLS LONG JUMP B String</t>
  </si>
  <si>
    <t>UNDER 15 GIRLS HIGH JUMP B String</t>
  </si>
  <si>
    <t>UNDER 15 GIRLS JAVELIN B String</t>
  </si>
  <si>
    <t>UNDER 15 GIRLS DISCUS B String</t>
  </si>
  <si>
    <t>UNDER 15 GIRLS SHOT B String</t>
  </si>
  <si>
    <t>UNDER 17 WOMEN 100m B String</t>
  </si>
  <si>
    <t>UNDER 17 WOMEN 200m B String</t>
  </si>
  <si>
    <t>UNDER 17 WOMEN 300m B String</t>
  </si>
  <si>
    <t>UNDER 17 WOMEN 800m B String</t>
  </si>
  <si>
    <t>UNDER 17 WOMEN 1500m B String</t>
  </si>
  <si>
    <t>UNDER 17 WOMEN 80m hurdles B String</t>
  </si>
  <si>
    <t>UNDER 17 WOMEN LONG JUMP B String</t>
  </si>
  <si>
    <t>UNDER 17 WOMEN HIGH JUMP B String</t>
  </si>
  <si>
    <t>UNDER 17 WOMEN SHOT B String</t>
  </si>
  <si>
    <t>UNDER 17 WOMEN DISCUS B String</t>
  </si>
  <si>
    <t>UNDER 17 WOMEN JAVELIN B String</t>
  </si>
  <si>
    <t>UNDER 13 BOYS 100m A String</t>
  </si>
  <si>
    <t>UNDER 13 BOYS 200m A String</t>
  </si>
  <si>
    <t>UNDER 13 BOYS 800m A String</t>
  </si>
  <si>
    <t>UNDER 13 BOYS 1500m A String</t>
  </si>
  <si>
    <t>UNDER 13 BOYS 75m hurdles A String</t>
  </si>
  <si>
    <t>UNDER 13 BOYS LONG JUMP A String</t>
  </si>
  <si>
    <t>UNDER 13 BOYS HIGH JUMP A String</t>
  </si>
  <si>
    <t>UNDER 13 BOYS SHOT A String</t>
  </si>
  <si>
    <t>UNDER 13 BOYS DISCUS A String</t>
  </si>
  <si>
    <t>UNDER 13 BOYS JAVELIN A String</t>
  </si>
  <si>
    <t>UNDER 15 BOYS 100m A String</t>
  </si>
  <si>
    <t>UNDER 15 BOYS 200m A String</t>
  </si>
  <si>
    <t>UNDER 15 BOYS 800m A String</t>
  </si>
  <si>
    <t>UNDER 15 BOYS 1500m A String</t>
  </si>
  <si>
    <t>UNDER 15 BOYS 80m hurdles A String</t>
  </si>
  <si>
    <t>UNDER 15 BOYS LONG JUMP A String</t>
  </si>
  <si>
    <t>UNDER 15 BOYS HIGH JUMP A String</t>
  </si>
  <si>
    <t>UNDER 15 BOYS SHOT A String</t>
  </si>
  <si>
    <t>UNDER 15 BOYS DISCUS A String</t>
  </si>
  <si>
    <t>UNDER 15 BOYS JAVELIN A String</t>
  </si>
  <si>
    <t>UNDER 17 MEN 100m A String</t>
  </si>
  <si>
    <t>UNDER 17 MEN 200m A String</t>
  </si>
  <si>
    <t>UNDER 17 MEN 400m A String</t>
  </si>
  <si>
    <t>UNDER 17 MEN 800m A String</t>
  </si>
  <si>
    <t>UNDER 17 MEN 1500m A String</t>
  </si>
  <si>
    <t>UNDER 17 MEN 100m hurdles A String</t>
  </si>
  <si>
    <t>UNDER 17 MEN LONG JUMP A String</t>
  </si>
  <si>
    <t>UNDER 17 MEN HIGH JUMP A String</t>
  </si>
  <si>
    <t>UNDER 17 MEN SHOT A String</t>
  </si>
  <si>
    <t>UNDER 17 MEN DISCUS A String</t>
  </si>
  <si>
    <t>UNDER 17 MEN JAVELIN A String</t>
  </si>
  <si>
    <t>UNDER 13 BOYS 100m B String</t>
  </si>
  <si>
    <t>UNDER 13 BOYS 200m B String</t>
  </si>
  <si>
    <t>UNDER 13 BOYS 800m B String</t>
  </si>
  <si>
    <t>UNDER 13 BOYS 1500m B String</t>
  </si>
  <si>
    <t>UNDER 13 BOYS 75m hurdles B String</t>
  </si>
  <si>
    <t>UNDER 13 BOYS LONG JUMP B String</t>
  </si>
  <si>
    <t>UNDER 13 BOYS HIGH JUMP B String</t>
  </si>
  <si>
    <t>UNDER 13 BOYS SHOT B String</t>
  </si>
  <si>
    <t>UNDER 13 BOYS DISCUS B String</t>
  </si>
  <si>
    <t>UNDER 13 BOYS JAVELIN B String</t>
  </si>
  <si>
    <t>UNDER 15 BOYS 100m B String</t>
  </si>
  <si>
    <t>UNDER 15 BOYS 200m B String</t>
  </si>
  <si>
    <t>UNDER 15 BOYS 800m B String</t>
  </si>
  <si>
    <t>UNDER 15 BOYS 1500m B String</t>
  </si>
  <si>
    <t>UNDER 15 BOYS 80m hurdles B String</t>
  </si>
  <si>
    <t>UNDER 15 BOYS LONG JUMP B String</t>
  </si>
  <si>
    <t>UNDER 15 BOYS HIGH JUMP B String</t>
  </si>
  <si>
    <t>UNDER 15 BOYS SHOT B String</t>
  </si>
  <si>
    <t>UNDER 15 BOYS DISCUS B String</t>
  </si>
  <si>
    <t>UNDER 15 BOYS JAVELIN B String</t>
  </si>
  <si>
    <t>UNDER 17 MEN 100m B String</t>
  </si>
  <si>
    <t>UNDER 17 MEN 200m B String</t>
  </si>
  <si>
    <t>UNDER 17 MEN 400m B String</t>
  </si>
  <si>
    <t>UNDER 17 MEN 800m B String</t>
  </si>
  <si>
    <t>UNDER 17 MEN 1500m B String</t>
  </si>
  <si>
    <t>UNDER 17 MEN 100m hurdles B String</t>
  </si>
  <si>
    <t>UNDER 17 MEN LONG JUMP B String</t>
  </si>
  <si>
    <t>UNDER 17 MEN HIGH JUMP B String</t>
  </si>
  <si>
    <t>UNDER 17 MEN SHOT B String</t>
  </si>
  <si>
    <t>UNDER 17 MEN DISCUS B String</t>
  </si>
  <si>
    <t>UNDER 17 MEN JAVELIN B String</t>
  </si>
  <si>
    <t>AW standard</t>
  </si>
  <si>
    <t>UNDER 15 GIRLS 1500m B String</t>
  </si>
  <si>
    <t>OVERALL</t>
  </si>
  <si>
    <t>AFD</t>
  </si>
  <si>
    <t>"</t>
  </si>
  <si>
    <t>70HU13W</t>
  </si>
  <si>
    <t xml:space="preserve">SPU13W </t>
  </si>
  <si>
    <t xml:space="preserve">DTU13W </t>
  </si>
  <si>
    <t xml:space="preserve">JTU13W </t>
  </si>
  <si>
    <t>75HU15W</t>
  </si>
  <si>
    <t xml:space="preserve">JTU15W </t>
  </si>
  <si>
    <t>DTU15W</t>
  </si>
  <si>
    <t>SPU15W</t>
  </si>
  <si>
    <t>80HU17W</t>
  </si>
  <si>
    <t>SPU17W</t>
  </si>
  <si>
    <t>DTU17W</t>
  </si>
  <si>
    <t xml:space="preserve">JTU17W </t>
  </si>
  <si>
    <t>75HU13M</t>
  </si>
  <si>
    <t xml:space="preserve">SPU13M </t>
  </si>
  <si>
    <t xml:space="preserve">DTU13M </t>
  </si>
  <si>
    <t xml:space="preserve">JTU13M </t>
  </si>
  <si>
    <t>80HU15M</t>
  </si>
  <si>
    <t>100HU17M</t>
  </si>
  <si>
    <t>SPU15M</t>
  </si>
  <si>
    <t>DTU15M</t>
  </si>
  <si>
    <t xml:space="preserve">JTU15M </t>
  </si>
  <si>
    <t>SPU17M</t>
  </si>
  <si>
    <t>DTU17M</t>
  </si>
  <si>
    <t xml:space="preserve">JTU17M </t>
  </si>
  <si>
    <t>TT</t>
  </si>
  <si>
    <t>V</t>
  </si>
  <si>
    <t>VV</t>
  </si>
  <si>
    <t>AW name</t>
  </si>
  <si>
    <t>Bournemouth</t>
  </si>
  <si>
    <t>Salisbury</t>
  </si>
  <si>
    <t>Basingstoke</t>
  </si>
  <si>
    <t>Southampton</t>
  </si>
  <si>
    <t>Woking</t>
  </si>
  <si>
    <t>Portsmouth</t>
  </si>
  <si>
    <t>Winchester</t>
  </si>
  <si>
    <t>Swindon</t>
  </si>
  <si>
    <t>Aldershot</t>
  </si>
  <si>
    <t>Poole Runners</t>
  </si>
  <si>
    <t>Camberley</t>
  </si>
  <si>
    <t>Team Kennet</t>
  </si>
  <si>
    <t>Wimborne</t>
  </si>
  <si>
    <t>Poole AC</t>
  </si>
  <si>
    <t>Y</t>
  </si>
  <si>
    <t>C</t>
  </si>
  <si>
    <t>FF</t>
  </si>
  <si>
    <t>YY</t>
  </si>
  <si>
    <t>CC</t>
  </si>
  <si>
    <t>TEAM 6</t>
  </si>
  <si>
    <t>TRACK &amp; FIELD LEAGUE</t>
  </si>
  <si>
    <t>UNDER 15 BOYS 300m A String</t>
  </si>
  <si>
    <t>UNDER 15 BOYS 300m B String</t>
  </si>
  <si>
    <t>300 / 400</t>
  </si>
  <si>
    <t>u13</t>
  </si>
  <si>
    <t>u15</t>
  </si>
  <si>
    <t>u17</t>
  </si>
  <si>
    <t>x</t>
  </si>
  <si>
    <t>New Forest Juniors</t>
  </si>
  <si>
    <t>POS</t>
  </si>
  <si>
    <t>letter</t>
  </si>
  <si>
    <t>time / dist</t>
  </si>
  <si>
    <t>aaa grade</t>
  </si>
  <si>
    <t>athletics weekly</t>
  </si>
  <si>
    <t>age / sex</t>
  </si>
  <si>
    <t>Match</t>
  </si>
  <si>
    <t>Fleet</t>
  </si>
  <si>
    <t>H</t>
  </si>
  <si>
    <t>HH</t>
  </si>
  <si>
    <t>ROUND</t>
  </si>
  <si>
    <t>U13 GIRLS</t>
  </si>
  <si>
    <t>U15 GIRLS</t>
  </si>
  <si>
    <t>U17 WOMEN</t>
  </si>
  <si>
    <t>U13 BOYS</t>
  </si>
  <si>
    <t>U15 BOYS</t>
  </si>
  <si>
    <t>U17 MEN</t>
  </si>
  <si>
    <t>Shot 3.0</t>
  </si>
  <si>
    <t>Javelin 500</t>
  </si>
  <si>
    <t>,x = non scoring</t>
  </si>
  <si>
    <t>Grade</t>
  </si>
  <si>
    <t>Licence
No</t>
  </si>
  <si>
    <t>TimeKeeper</t>
  </si>
  <si>
    <t>Track Judge</t>
  </si>
  <si>
    <t>Field Official</t>
  </si>
  <si>
    <t>Team Manager QK Boys</t>
  </si>
  <si>
    <t>Team Manager QK Girls</t>
  </si>
  <si>
    <t>Team Manager U13 Girls</t>
  </si>
  <si>
    <t>Team Manager U15 Girls</t>
  </si>
  <si>
    <t>Team Manager U17 Girls</t>
  </si>
  <si>
    <t>Team Manager U13 Boys</t>
  </si>
  <si>
    <t>Team Manager U15 Boys</t>
  </si>
  <si>
    <t>Team Manager U17 Boys</t>
  </si>
  <si>
    <t>Starter</t>
  </si>
  <si>
    <t>Marksman</t>
  </si>
  <si>
    <t>Results</t>
  </si>
  <si>
    <t>Track Ref</t>
  </si>
  <si>
    <t>Field Ref</t>
  </si>
  <si>
    <t>U17 w</t>
  </si>
  <si>
    <t>U20 w</t>
  </si>
  <si>
    <t>U17 m</t>
  </si>
  <si>
    <t>U20 m</t>
  </si>
  <si>
    <t>X = NON
SCORING</t>
  </si>
  <si>
    <t>NUMBER</t>
  </si>
  <si>
    <t>OFFICIALS SIGNING IN</t>
  </si>
  <si>
    <t>matches 14, 15, 16</t>
  </si>
  <si>
    <t>Waverley &amp; Haslemere</t>
  </si>
  <si>
    <t>Andover &amp; Overton</t>
  </si>
  <si>
    <t>Grade 3</t>
  </si>
  <si>
    <t>1.30m</t>
  </si>
  <si>
    <t>4.20m</t>
  </si>
  <si>
    <t>7.20m</t>
  </si>
  <si>
    <t>17.80m</t>
  </si>
  <si>
    <t>19.20m</t>
  </si>
  <si>
    <t>1.47m</t>
  </si>
  <si>
    <t>4.70m</t>
  </si>
  <si>
    <t>9.10m</t>
  </si>
  <si>
    <t>23.00m</t>
  </si>
  <si>
    <t>26.90m</t>
  </si>
  <si>
    <t>1.55m</t>
  </si>
  <si>
    <t>5.05m</t>
  </si>
  <si>
    <t>10.15m</t>
  </si>
  <si>
    <t>25.75m</t>
  </si>
  <si>
    <t>31.45m</t>
  </si>
  <si>
    <t>1.35m</t>
  </si>
  <si>
    <t>4.40m</t>
  </si>
  <si>
    <t>8.10m</t>
  </si>
  <si>
    <t>19.75m</t>
  </si>
  <si>
    <t>25.45m</t>
  </si>
  <si>
    <t>1.60m</t>
  </si>
  <si>
    <t>5.30m</t>
  </si>
  <si>
    <t>10.95m</t>
  </si>
  <si>
    <t>29.70m</t>
  </si>
  <si>
    <t>36.65m</t>
  </si>
  <si>
    <t>1.76m</t>
  </si>
  <si>
    <t>5.90m</t>
  </si>
  <si>
    <t>11.45m</t>
  </si>
  <si>
    <t>11.70m</t>
  </si>
  <si>
    <t>33.45m</t>
  </si>
  <si>
    <t>44.15m</t>
  </si>
  <si>
    <t>A String</t>
  </si>
  <si>
    <t>B String</t>
  </si>
  <si>
    <t>Non Scoring</t>
  </si>
  <si>
    <t>U20 Women</t>
  </si>
  <si>
    <t>U20 Men</t>
  </si>
  <si>
    <t>N/A</t>
  </si>
  <si>
    <t>NA</t>
  </si>
  <si>
    <t>UPDATE AS APPROPRIATE</t>
  </si>
  <si>
    <t>Enter yellow data only</t>
  </si>
  <si>
    <t>THESE COLUMNS ARE AUTO-POPULATED</t>
  </si>
  <si>
    <t>2. RECORD RESULTS HERE</t>
  </si>
  <si>
    <t>1. ASSIGN NUMBERS HERE (Column 'I')
Note: You can optionally filter only Non-Scoring by filtering column J to show 'X'</t>
  </si>
  <si>
    <t>URN</t>
  </si>
  <si>
    <t>AC</t>
  </si>
  <si>
    <t>AD</t>
  </si>
  <si>
    <t>AB</t>
  </si>
  <si>
    <t>AJ</t>
  </si>
  <si>
    <t>AQ</t>
  </si>
  <si>
    <t>AN</t>
  </si>
  <si>
    <t>AS</t>
  </si>
  <si>
    <t>AP</t>
  </si>
  <si>
    <t>AL</t>
  </si>
  <si>
    <t>AT</t>
  </si>
  <si>
    <t>AK</t>
  </si>
  <si>
    <t>AR</t>
  </si>
  <si>
    <t>AO</t>
  </si>
  <si>
    <t>AI</t>
  </si>
  <si>
    <t>AM</t>
  </si>
  <si>
    <t>L</t>
  </si>
  <si>
    <t>Adam Aardvark</t>
  </si>
  <si>
    <t>Bruce Baboon</t>
  </si>
  <si>
    <t>Ciaren Cat</t>
  </si>
  <si>
    <t>Dave Dog</t>
  </si>
  <si>
    <t>Eddie Eagle</t>
  </si>
  <si>
    <t>Team I</t>
  </si>
  <si>
    <t>Team B</t>
  </si>
  <si>
    <t>Team A</t>
  </si>
  <si>
    <t>Team M</t>
  </si>
  <si>
    <t>Team O</t>
  </si>
  <si>
    <t>G1</t>
  </si>
  <si>
    <t>G2</t>
  </si>
  <si>
    <t>G3</t>
  </si>
  <si>
    <t>4=</t>
  </si>
  <si>
    <t>https://www.youtube.com/channel/UCPcjLymo3OvOZr-ag6fhi1g</t>
  </si>
  <si>
    <t>Quick Help: Non Scoring</t>
  </si>
  <si>
    <t>Step 1:</t>
  </si>
  <si>
    <t>Pre-requisite:</t>
  </si>
  <si>
    <t>Enter declarations, ensuring non scorers are marked with 'X'</t>
  </si>
  <si>
    <t xml:space="preserve">Step 2: </t>
  </si>
  <si>
    <t>Assign non-scorers numbers on the 'Non Scoring' sheet (right hand side)</t>
  </si>
  <si>
    <t>When a result comes in, enter the athlete number, performance and event (left hand side)</t>
  </si>
  <si>
    <t>Quick Help: Entering declarations</t>
  </si>
  <si>
    <t xml:space="preserve">You need to copy the declaration from the separate Excel file submitted to the host club.  Ammendments can be made on the day by editing the declaration sheets in this program.  </t>
  </si>
  <si>
    <t>More help available on the YouTube channel</t>
  </si>
  <si>
    <t>Quick Help: Entering results on the Boys or Girls sheet</t>
  </si>
  <si>
    <t>Declaration sheets are: 'HOST', 'TEAM 2', 'TEAM 3', 'TEAM 4', 'TEAM 5', 'TEAM 6'</t>
  </si>
  <si>
    <t>Waverley Harriers</t>
  </si>
  <si>
    <t>Isle of Wight</t>
  </si>
  <si>
    <t>Oxford</t>
  </si>
  <si>
    <t>Andover</t>
  </si>
  <si>
    <t>Slough Juniors</t>
  </si>
  <si>
    <t>U13 b</t>
  </si>
  <si>
    <t>U15 b</t>
  </si>
  <si>
    <t>U15 g</t>
  </si>
  <si>
    <t>U13 g</t>
  </si>
  <si>
    <t>WESSEX YOUNG ATHLETES TRACK &amp; FIELD LEAGUE - MAIN MATCH</t>
  </si>
  <si>
    <t>QUICK HELP GUIDE</t>
  </si>
  <si>
    <t>For videos &amp; tutorials please see the YouTube Help Channel:</t>
  </si>
  <si>
    <t>1=</t>
  </si>
  <si>
    <t>2=</t>
  </si>
  <si>
    <t>3=</t>
  </si>
  <si>
    <t>5=</t>
  </si>
  <si>
    <t>6=</t>
  </si>
  <si>
    <t>1==</t>
  </si>
  <si>
    <t>2==</t>
  </si>
  <si>
    <t>3==</t>
  </si>
  <si>
    <t>4==</t>
  </si>
  <si>
    <t>5==</t>
  </si>
  <si>
    <t>6==</t>
  </si>
  <si>
    <t>1===</t>
  </si>
  <si>
    <t>2===</t>
  </si>
  <si>
    <t>3===</t>
  </si>
  <si>
    <t>4===</t>
  </si>
  <si>
    <t>5===</t>
  </si>
  <si>
    <t>6===</t>
  </si>
  <si>
    <t>#</t>
  </si>
  <si>
    <t>1====</t>
  </si>
  <si>
    <t>2====</t>
  </si>
  <si>
    <t>3====</t>
  </si>
  <si>
    <t>4====</t>
  </si>
  <si>
    <t>5====</t>
  </si>
  <si>
    <t>6====</t>
  </si>
  <si>
    <t>1=====</t>
  </si>
  <si>
    <t>2=====</t>
  </si>
  <si>
    <t>3=====</t>
  </si>
  <si>
    <t>4=====</t>
  </si>
  <si>
    <t>5=====</t>
  </si>
  <si>
    <t>6=====</t>
  </si>
  <si>
    <t>Points per position</t>
  </si>
  <si>
    <t>7=</t>
  </si>
  <si>
    <t>8=</t>
  </si>
  <si>
    <t>7==</t>
  </si>
  <si>
    <t>8==</t>
  </si>
  <si>
    <t>7===</t>
  </si>
  <si>
    <t>8===</t>
  </si>
  <si>
    <t>7====</t>
  </si>
  <si>
    <t>8====</t>
  </si>
  <si>
    <t>7=====</t>
  </si>
  <si>
    <t>8=====</t>
  </si>
  <si>
    <t>1======</t>
  </si>
  <si>
    <t>2======</t>
  </si>
  <si>
    <t>3======</t>
  </si>
  <si>
    <t>4======</t>
  </si>
  <si>
    <t>5======</t>
  </si>
  <si>
    <t>6======</t>
  </si>
  <si>
    <t>7======</t>
  </si>
  <si>
    <t>8======</t>
  </si>
  <si>
    <t>1=======</t>
  </si>
  <si>
    <t>2=======</t>
  </si>
  <si>
    <t>3=======</t>
  </si>
  <si>
    <t>4=======</t>
  </si>
  <si>
    <t>5=======</t>
  </si>
  <si>
    <t>6=======</t>
  </si>
  <si>
    <t>7=======</t>
  </si>
  <si>
    <t>8=======</t>
  </si>
  <si>
    <t>Row in point lookup array</t>
  </si>
  <si>
    <t>Points for this position</t>
  </si>
  <si>
    <t>0 if should receive no points</t>
  </si>
  <si>
    <t>Points to receive for this position</t>
  </si>
  <si>
    <t>Points to receive for this club (A)</t>
  </si>
  <si>
    <t>Points to receive for this club (B)</t>
  </si>
  <si>
    <t>Total points for this club</t>
  </si>
  <si>
    <t>Number of occurances of letter across event</t>
  </si>
  <si>
    <t>N/S 4x100m Relay Team</t>
  </si>
  <si>
    <t>Weymouth</t>
  </si>
  <si>
    <t>Oxford City</t>
  </si>
  <si>
    <t>Poole</t>
  </si>
  <si>
    <t>Newbury</t>
  </si>
  <si>
    <t>Dorchester</t>
  </si>
  <si>
    <t>Team Name</t>
  </si>
  <si>
    <t>QUICK Help: End of day</t>
  </si>
  <si>
    <t>1. Circulate provisional results for initial checking to competing clubs only.  Please also include Nigel Harding for additional checking at this stage.</t>
  </si>
  <si>
    <t>2. Normal processing timeline:</t>
  </si>
  <si>
    <t>a) Results are scored during the meeting</t>
  </si>
  <si>
    <t>b) Data entry is completed after the meeting finishes.</t>
  </si>
  <si>
    <t>c) Provisional results are circulated as soon as possible.</t>
  </si>
  <si>
    <t>There is a period of time for checking.  Teams are asked to submit corrections to the hosts within 24 hours at the most.</t>
  </si>
  <si>
    <t>"Final" results are supplied to Power of 10 and published on the league website.  Please notify Nigel Harding of any further amendments so these can be updated on the websites.</t>
  </si>
  <si>
    <t>3. Please can clubs encourage parents to raise results queries initially with team managers</t>
  </si>
  <si>
    <t>Note that the earliest results can reasonably be expected on Power of 10 is the Tuesday following the meeting.  PoT will also give priority to A and B strings over non-scoring results.</t>
  </si>
  <si>
    <t>And</t>
  </si>
  <si>
    <t>BHM</t>
  </si>
  <si>
    <t>B'mth</t>
  </si>
  <si>
    <t>C'ley</t>
  </si>
  <si>
    <t>IoW</t>
  </si>
  <si>
    <t>Marl J</t>
  </si>
  <si>
    <t>New FJ</t>
  </si>
  <si>
    <t>Newb</t>
  </si>
  <si>
    <t>W'ley</t>
  </si>
  <si>
    <t>Oxf C</t>
  </si>
  <si>
    <t>Poole R</t>
  </si>
  <si>
    <t>Ports</t>
  </si>
  <si>
    <t>Salis</t>
  </si>
  <si>
    <t>Slough J</t>
  </si>
  <si>
    <t>Soton</t>
  </si>
  <si>
    <t>Swin</t>
  </si>
  <si>
    <t>Team K</t>
  </si>
  <si>
    <t>Dor</t>
  </si>
  <si>
    <t>W'borne</t>
  </si>
  <si>
    <t>Win</t>
  </si>
  <si>
    <t>Use this row and below to enter non scorers from clubs not competing in the main match</t>
  </si>
  <si>
    <t>WESSEX YOUNG ATHLETES TRACK &amp; FIELD LEAGUE 2019</t>
  </si>
  <si>
    <t>7th April</t>
  </si>
  <si>
    <t>28th April</t>
  </si>
  <si>
    <t>3rd August</t>
  </si>
  <si>
    <t>2nd June</t>
  </si>
  <si>
    <t>9th June</t>
  </si>
  <si>
    <t>30th June</t>
  </si>
  <si>
    <t>7th July</t>
  </si>
  <si>
    <t>14th July</t>
  </si>
  <si>
    <t>Aldershot Military Stadium</t>
  </si>
  <si>
    <t>Team kennet</t>
  </si>
  <si>
    <t>16th June</t>
  </si>
  <si>
    <t>Guildford</t>
  </si>
  <si>
    <t xml:space="preserve">Winchester </t>
  </si>
  <si>
    <t>Winchester &amp; District AC</t>
  </si>
  <si>
    <t>Newbury AC</t>
  </si>
  <si>
    <t xml:space="preserve">Salisbury </t>
  </si>
  <si>
    <t>Wendy Dunsford</t>
  </si>
  <si>
    <t>Lee Wrey Brown</t>
  </si>
  <si>
    <t>Steve Torrance</t>
  </si>
  <si>
    <t>Richard Beck</t>
  </si>
  <si>
    <t>John Fuller</t>
  </si>
  <si>
    <t>Stuart Horsewood</t>
  </si>
  <si>
    <t>Tamsin Hoult</t>
  </si>
  <si>
    <t>Stephanie Burrows</t>
  </si>
  <si>
    <t>Tara McKinney</t>
  </si>
  <si>
    <t>Gary Bettridge</t>
  </si>
  <si>
    <t>Paul Weeks</t>
  </si>
  <si>
    <t>Jane Robertson</t>
  </si>
  <si>
    <t>Sarah Jones</t>
  </si>
  <si>
    <t>Jo Fields</t>
  </si>
  <si>
    <t>Q</t>
  </si>
  <si>
    <t>Vic Pearson</t>
  </si>
  <si>
    <t>Roz Pearson</t>
  </si>
  <si>
    <t>Sarah Fowler</t>
  </si>
  <si>
    <t>Andy Tuttle</t>
  </si>
  <si>
    <t>Caroilne Tuttle</t>
  </si>
  <si>
    <t>Emma Jayne Bailey</t>
  </si>
  <si>
    <t>Jenny O'Connor</t>
  </si>
  <si>
    <t>Keith Baker</t>
  </si>
  <si>
    <t xml:space="preserve">Fiona Edgington </t>
  </si>
  <si>
    <t>Jacqui Sykes</t>
  </si>
  <si>
    <t>Margaret Thonpson</t>
  </si>
  <si>
    <t>Duncan Short</t>
  </si>
  <si>
    <t>Shelley Pritchard</t>
  </si>
  <si>
    <t>Paul Warren</t>
  </si>
  <si>
    <t>Susan Hazzard</t>
  </si>
  <si>
    <t>Denise von Roretz</t>
  </si>
  <si>
    <t>Andy Webb</t>
  </si>
  <si>
    <t>Dave Amey</t>
  </si>
  <si>
    <t>2b</t>
  </si>
  <si>
    <t>Jill Coles</t>
  </si>
  <si>
    <t>Lisa Miller</t>
  </si>
  <si>
    <t>Richard Davidson</t>
  </si>
  <si>
    <t>Andy Holme</t>
  </si>
  <si>
    <t xml:space="preserve">Andy Holme </t>
  </si>
  <si>
    <t>Gwyneth Hueter</t>
  </si>
  <si>
    <t>Rupert Ashby</t>
  </si>
  <si>
    <t>Ray Finch</t>
  </si>
  <si>
    <t>Sam Jonkers</t>
  </si>
  <si>
    <t>Debbi Carter</t>
  </si>
  <si>
    <t>Denise Shorter</t>
  </si>
  <si>
    <t>Leanne Edwards</t>
  </si>
  <si>
    <t>Wendy Fowler</t>
  </si>
  <si>
    <t>Katie Sutcloffe</t>
  </si>
  <si>
    <t>Gareth Davies</t>
  </si>
  <si>
    <t>Bernardo Naveira</t>
  </si>
  <si>
    <t>Craig Munt</t>
  </si>
  <si>
    <t>Jake Brech</t>
  </si>
  <si>
    <t>Conrad Rowland</t>
  </si>
  <si>
    <t>John Oladunjoye</t>
  </si>
  <si>
    <t>Laura Biscardi</t>
  </si>
  <si>
    <t>Sacha Brech</t>
  </si>
  <si>
    <t>Salwa Irfan</t>
  </si>
  <si>
    <t>Francesca Rowland</t>
  </si>
  <si>
    <t>Oxford City AC</t>
  </si>
  <si>
    <t>Francesca Powell</t>
  </si>
  <si>
    <t>Beth Hunter</t>
  </si>
  <si>
    <t>Holly Hunter</t>
  </si>
  <si>
    <t>Eugenia Mutero</t>
  </si>
  <si>
    <t>Annie Sutcliffe</t>
  </si>
  <si>
    <t>Emily Haines-Gray</t>
  </si>
  <si>
    <t>Amy Shayler</t>
  </si>
  <si>
    <t>Lily Peach</t>
  </si>
  <si>
    <t>Olivia Barton</t>
  </si>
  <si>
    <t>Nasrin Aminu</t>
  </si>
  <si>
    <t xml:space="preserve"> Lily Martin</t>
  </si>
  <si>
    <t>Margot Ward</t>
  </si>
  <si>
    <t>Libby Blackstock</t>
  </si>
  <si>
    <t>Lily Brabbin</t>
  </si>
  <si>
    <t>Jonathan Davies</t>
  </si>
  <si>
    <t>Henry Channon</t>
  </si>
  <si>
    <t>Jack Brown</t>
  </si>
  <si>
    <t>N/S</t>
  </si>
  <si>
    <t>Thomas Cove</t>
  </si>
  <si>
    <t>Scott Jones</t>
  </si>
  <si>
    <t>Rasool Aminu</t>
  </si>
  <si>
    <t>Fallou Faye</t>
  </si>
  <si>
    <t>Joseph Conway</t>
  </si>
  <si>
    <t>Farrell Ledford</t>
  </si>
  <si>
    <t>Harry Richards</t>
  </si>
  <si>
    <t>Ben Davies</t>
  </si>
  <si>
    <t>Adam Davenport</t>
  </si>
  <si>
    <t>Matthew Stacey</t>
  </si>
  <si>
    <t>Drew Hogger</t>
  </si>
  <si>
    <t>Willem Walker-Smith</t>
  </si>
  <si>
    <t>Roshan Mowatt</t>
  </si>
  <si>
    <t>Fionn Leaney</t>
  </si>
  <si>
    <t>Billy McCauley</t>
  </si>
  <si>
    <t>Payton Carter</t>
  </si>
  <si>
    <t>3739871</t>
  </si>
  <si>
    <t>Emily Channon</t>
  </si>
  <si>
    <t>3340073</t>
  </si>
  <si>
    <t>Remie Dorling Mason</t>
  </si>
  <si>
    <t>3866203</t>
  </si>
  <si>
    <t>N/S4</t>
  </si>
  <si>
    <t>Dominique Dunn</t>
  </si>
  <si>
    <t>3367853</t>
  </si>
  <si>
    <t>Isabella Haines-Gray</t>
  </si>
  <si>
    <t>3505510</t>
  </si>
  <si>
    <t>Sienna Hardy</t>
  </si>
  <si>
    <t>3743021</t>
  </si>
  <si>
    <t>Annie Jonkers</t>
  </si>
  <si>
    <t>3580323</t>
  </si>
  <si>
    <t>Alanna O'Neill</t>
  </si>
  <si>
    <t>3626735</t>
  </si>
  <si>
    <t>Venetia Mahony</t>
  </si>
  <si>
    <t>3742103</t>
  </si>
  <si>
    <t>Evie Paton</t>
  </si>
  <si>
    <t>3867186</t>
  </si>
  <si>
    <t>N/S3</t>
  </si>
  <si>
    <t>Florence Wootten</t>
  </si>
  <si>
    <t>3827118</t>
  </si>
  <si>
    <t>N/S2</t>
  </si>
  <si>
    <t>Keira Williams</t>
  </si>
  <si>
    <t>3867180</t>
  </si>
  <si>
    <t>N/S1</t>
  </si>
  <si>
    <t>Ellen Walker-Smith</t>
  </si>
  <si>
    <t>3775373</t>
  </si>
  <si>
    <t>Riuth Vunivalu</t>
  </si>
  <si>
    <t>3774052</t>
  </si>
  <si>
    <t>Albert Wootten</t>
  </si>
  <si>
    <t>3792402</t>
  </si>
  <si>
    <t>Ben Straughan</t>
  </si>
  <si>
    <t>3739907</t>
  </si>
  <si>
    <t>Connor Legg</t>
  </si>
  <si>
    <t>3867174</t>
  </si>
  <si>
    <t>Julian Laird</t>
  </si>
  <si>
    <t>3832988</t>
  </si>
  <si>
    <t>Ben Jackson</t>
  </si>
  <si>
    <t>3738415</t>
  </si>
  <si>
    <t>Euan Lewis</t>
  </si>
  <si>
    <t>3828713</t>
  </si>
  <si>
    <t>Jonty Poole</t>
  </si>
  <si>
    <t>3740987</t>
  </si>
  <si>
    <t>Harry Cann</t>
  </si>
  <si>
    <t>3739909</t>
  </si>
  <si>
    <t>Habib Aminu</t>
  </si>
  <si>
    <t>3867182</t>
  </si>
  <si>
    <t>Nigel Harding</t>
  </si>
  <si>
    <t>Timekeeoer</t>
  </si>
  <si>
    <t>Alice Clegg</t>
  </si>
  <si>
    <t>3705813</t>
  </si>
  <si>
    <t>Betti Smith</t>
  </si>
  <si>
    <t>3774097</t>
  </si>
  <si>
    <t xml:space="preserve">Elisa De Liberali </t>
  </si>
  <si>
    <t>3705820</t>
  </si>
  <si>
    <t>Erin McBriar</t>
  </si>
  <si>
    <t>3714811</t>
  </si>
  <si>
    <t>Francesca Hitchins</t>
  </si>
  <si>
    <t>3773900</t>
  </si>
  <si>
    <t>Grace Weeks</t>
  </si>
  <si>
    <t>3689962</t>
  </si>
  <si>
    <t>Isabelle Steel</t>
  </si>
  <si>
    <t>3827915</t>
  </si>
  <si>
    <t>Lucy Smith</t>
  </si>
  <si>
    <t>3794834</t>
  </si>
  <si>
    <t>Millie Morgan</t>
  </si>
  <si>
    <t>3824702</t>
  </si>
  <si>
    <t>Natasha Harrison</t>
  </si>
  <si>
    <t>3648697</t>
  </si>
  <si>
    <t>Talya Wright</t>
  </si>
  <si>
    <t>3774269</t>
  </si>
  <si>
    <t>Safiya Husain</t>
  </si>
  <si>
    <t>3708281</t>
  </si>
  <si>
    <t>Addie Thomas</t>
  </si>
  <si>
    <t>3702283</t>
  </si>
  <si>
    <t>Kirsten Hazelwood</t>
  </si>
  <si>
    <t>3773791</t>
  </si>
  <si>
    <t>Amy Porter</t>
  </si>
  <si>
    <t>3739596</t>
  </si>
  <si>
    <t>Lauren Richards</t>
  </si>
  <si>
    <t>3773037</t>
  </si>
  <si>
    <t>Elreza Mulder</t>
  </si>
  <si>
    <t>3774275</t>
  </si>
  <si>
    <t>Zara Barker</t>
  </si>
  <si>
    <t>3705340</t>
  </si>
  <si>
    <t>Antonia Salter</t>
  </si>
  <si>
    <t>3789449</t>
  </si>
  <si>
    <t>Isabel Ord</t>
  </si>
  <si>
    <t>3739587</t>
  </si>
  <si>
    <t>Tula Nandy</t>
  </si>
  <si>
    <t>3697587</t>
  </si>
  <si>
    <t>Ella Hunter</t>
  </si>
  <si>
    <t>3794703</t>
  </si>
  <si>
    <t>Lucy Thomson</t>
  </si>
  <si>
    <t>3774260</t>
  </si>
  <si>
    <t>Julia Kozevnikova</t>
  </si>
  <si>
    <t>3878308</t>
  </si>
  <si>
    <t>Maisie Curtis</t>
  </si>
  <si>
    <t>3647493</t>
  </si>
  <si>
    <t>Summer Curtis</t>
  </si>
  <si>
    <t>3867305</t>
  </si>
  <si>
    <t>Aisling Hitchman</t>
  </si>
  <si>
    <t>Beth Thorpe</t>
  </si>
  <si>
    <t>Connie Brush</t>
  </si>
  <si>
    <t>Daisy Shaw</t>
  </si>
  <si>
    <t>Ellie McErlean</t>
  </si>
  <si>
    <t>Emma Shedden</t>
  </si>
  <si>
    <t>India Kingsland</t>
  </si>
  <si>
    <t>Jasmine Jones</t>
  </si>
  <si>
    <t>Kayleigh Harrison</t>
  </si>
  <si>
    <t>Martha Harris</t>
  </si>
  <si>
    <t>Natasha Mitchell</t>
  </si>
  <si>
    <t>Olivia Busher</t>
  </si>
  <si>
    <t>Jess Marinus</t>
  </si>
  <si>
    <t>Elizabeth Brown</t>
  </si>
  <si>
    <t>Emily Staggs</t>
  </si>
  <si>
    <t>Evie Beck</t>
  </si>
  <si>
    <t>Alice Eyssens</t>
  </si>
  <si>
    <t>Leihaana Amonoo-Kuofi</t>
  </si>
  <si>
    <t>Tobi Akindeinde</t>
  </si>
  <si>
    <t>Emily Smith</t>
  </si>
  <si>
    <t>Emily Weeks</t>
  </si>
  <si>
    <t>Katie Nicholson</t>
  </si>
  <si>
    <t xml:space="preserve">Olivia Jones </t>
  </si>
  <si>
    <t>Serena Charles</t>
  </si>
  <si>
    <t>Sophie Torrance</t>
  </si>
  <si>
    <t>Aisling Dunne</t>
  </si>
  <si>
    <t>Lucy Spurrier</t>
  </si>
  <si>
    <t>Alice Claisse</t>
  </si>
  <si>
    <t>Alina Eichhorst</t>
  </si>
  <si>
    <t>Hannah Foster</t>
  </si>
  <si>
    <t>Grace Griffiths</t>
  </si>
  <si>
    <t>Alfie Carpenter</t>
  </si>
  <si>
    <t>3869061</t>
  </si>
  <si>
    <t>Aston Howse</t>
  </si>
  <si>
    <t>3742068</t>
  </si>
  <si>
    <t>James Humphreys</t>
  </si>
  <si>
    <t>3337927</t>
  </si>
  <si>
    <t>Archie Matthews</t>
  </si>
  <si>
    <t>3743051</t>
  </si>
  <si>
    <t>Mawgan Bird</t>
  </si>
  <si>
    <t>3869055</t>
  </si>
  <si>
    <t>Lincoln Williams</t>
  </si>
  <si>
    <t>3869120</t>
  </si>
  <si>
    <t>Jacob Brocklesby</t>
  </si>
  <si>
    <t>3901536</t>
  </si>
  <si>
    <t>Elliot Robins</t>
  </si>
  <si>
    <t>3391128</t>
  </si>
  <si>
    <t>William Hennah</t>
  </si>
  <si>
    <t>3870465</t>
  </si>
  <si>
    <t>James Houghton</t>
  </si>
  <si>
    <t>3494142</t>
  </si>
  <si>
    <t>Nathan Delavere</t>
  </si>
  <si>
    <t>3391129</t>
  </si>
  <si>
    <t>Andrew Points</t>
  </si>
  <si>
    <t>3567821</t>
  </si>
  <si>
    <t>William Houghton</t>
  </si>
  <si>
    <t>Ed Langdon</t>
  </si>
  <si>
    <t>3869187</t>
  </si>
  <si>
    <t>Ollie Lloyd-Hole</t>
  </si>
  <si>
    <t>Robert Richardson</t>
  </si>
  <si>
    <t>Sam Craig</t>
  </si>
  <si>
    <t>Marcus Bu-Rashid</t>
  </si>
  <si>
    <t>Alistair Jardine</t>
  </si>
  <si>
    <t>George Ferguson</t>
  </si>
  <si>
    <t>3527415</t>
  </si>
  <si>
    <t>Oliver Brashaw</t>
  </si>
  <si>
    <t>3484995</t>
  </si>
  <si>
    <t>Callum Potts</t>
  </si>
  <si>
    <t>3467495</t>
  </si>
  <si>
    <t>Ben Newman</t>
  </si>
  <si>
    <t>3879860</t>
  </si>
  <si>
    <t>SOPHIE LIVINGSTONE</t>
  </si>
  <si>
    <t>3338304</t>
  </si>
  <si>
    <t>ANNA DELAVERE</t>
  </si>
  <si>
    <t>3391058</t>
  </si>
  <si>
    <t>ELIZABETH PALMER</t>
  </si>
  <si>
    <t>3880514</t>
  </si>
  <si>
    <t>ISABEL MOORE</t>
  </si>
  <si>
    <t>3897383</t>
  </si>
  <si>
    <t>THEA OSBORNE</t>
  </si>
  <si>
    <t>3712777</t>
  </si>
  <si>
    <t>CLEMENTINE BARRY</t>
  </si>
  <si>
    <t>3888184</t>
  </si>
  <si>
    <t>LIBBY STOCKWELL</t>
  </si>
  <si>
    <t>3712793</t>
  </si>
  <si>
    <t>ROSIE STOCKWELL</t>
  </si>
  <si>
    <t>3743055</t>
  </si>
  <si>
    <t>LILY NEWMAN</t>
  </si>
  <si>
    <t>3892026</t>
  </si>
  <si>
    <t>GEORGIA KNIGHT</t>
  </si>
  <si>
    <t>3896203</t>
  </si>
  <si>
    <t>MEG ARCHIBALD</t>
  </si>
  <si>
    <t>3869053</t>
  </si>
  <si>
    <t>PHOEBE RYDER</t>
  </si>
  <si>
    <t>FRANCESCA BAILEY</t>
  </si>
  <si>
    <t>POLLY CRANFIELD</t>
  </si>
  <si>
    <t>CLAUDIA COSA</t>
  </si>
  <si>
    <t>MADDY LEEK</t>
  </si>
  <si>
    <t>SOPHIE BHATT</t>
  </si>
  <si>
    <t>MIRIAM COOPER</t>
  </si>
  <si>
    <t>JOSIE ROBERTSON</t>
  </si>
  <si>
    <t>SCARLETT O'CONNOR</t>
  </si>
  <si>
    <t>ABI WILLIAMS</t>
  </si>
  <si>
    <t>LUCI ROBERTSON</t>
  </si>
  <si>
    <t>MAISIE JEGER</t>
  </si>
  <si>
    <t>Amber Waring-Jones</t>
  </si>
  <si>
    <t>3612568</t>
  </si>
  <si>
    <t>Jojo Kiggell</t>
  </si>
  <si>
    <t>3572428</t>
  </si>
  <si>
    <t>Ellie Hamill</t>
  </si>
  <si>
    <t>Megan Hamill</t>
  </si>
  <si>
    <t>Esme Montague</t>
  </si>
  <si>
    <t>Evie Hallsworth</t>
  </si>
  <si>
    <t>Lucy White</t>
  </si>
  <si>
    <t>Florence Miller</t>
  </si>
  <si>
    <t>3689891</t>
  </si>
  <si>
    <t>Ellie Mullins</t>
  </si>
  <si>
    <t>3572443</t>
  </si>
  <si>
    <t>Rosie Burridge</t>
  </si>
  <si>
    <t>3899417</t>
  </si>
  <si>
    <t>Anna White</t>
  </si>
  <si>
    <t>Tabitha Rex</t>
  </si>
  <si>
    <t>Ella Rudman Bromley</t>
  </si>
  <si>
    <t>Ophelia PYE</t>
  </si>
  <si>
    <t>Amber DICKIN</t>
  </si>
  <si>
    <t>Katie BLOSSOM</t>
  </si>
  <si>
    <t>Phoebe COX</t>
  </si>
  <si>
    <t xml:space="preserve">Catriona Edington </t>
  </si>
  <si>
    <t>William Hook</t>
  </si>
  <si>
    <t>3697255</t>
  </si>
  <si>
    <t>George Davison</t>
  </si>
  <si>
    <t>3822816</t>
  </si>
  <si>
    <t>Kai McGarry</t>
  </si>
  <si>
    <t>Luke Elkins</t>
  </si>
  <si>
    <t>Connor Mcgarry</t>
  </si>
  <si>
    <t>Doug Rogan Rea</t>
  </si>
  <si>
    <t>Tim Hook</t>
  </si>
  <si>
    <t>Jacob Pritchard</t>
  </si>
  <si>
    <t>Ali Edington</t>
  </si>
  <si>
    <t>Ben Llewelyn</t>
  </si>
  <si>
    <t>Jacob Kelly</t>
  </si>
  <si>
    <t>Greg Rogan Rea</t>
  </si>
  <si>
    <t>Charlie Curry</t>
  </si>
  <si>
    <t>Anela Akoun</t>
  </si>
  <si>
    <t>Bethany Jones</t>
  </si>
  <si>
    <t>Brianna Garraway</t>
  </si>
  <si>
    <t>Demi Obilanade</t>
  </si>
  <si>
    <t>Emilia Wilkinson</t>
  </si>
  <si>
    <t>Florence Lee Rubis</t>
  </si>
  <si>
    <t>Isla Jones</t>
  </si>
  <si>
    <t>Krissie Koceva</t>
  </si>
  <si>
    <t>Marli Webb</t>
  </si>
  <si>
    <t>Mia Woodley</t>
  </si>
  <si>
    <t>Rachael Kennedy Hodgson</t>
  </si>
  <si>
    <t>Aimee Munt</t>
  </si>
  <si>
    <t>Dami Obilanade</t>
  </si>
  <si>
    <t>Eva Barnett</t>
  </si>
  <si>
    <t>Madisyn Woodley</t>
  </si>
  <si>
    <t>Maria Odino</t>
  </si>
  <si>
    <t>Orla Roche</t>
  </si>
  <si>
    <t>Jessica Fewkes</t>
  </si>
  <si>
    <t>Naomi Igbindion</t>
  </si>
  <si>
    <t>Olivia Michael</t>
  </si>
  <si>
    <t>Sinead Curtiss</t>
  </si>
  <si>
    <t>Tope Obele</t>
  </si>
  <si>
    <t>Abraham Gaye</t>
  </si>
  <si>
    <t>Aedan Sharp</t>
  </si>
  <si>
    <t>Arjun Gupta</t>
  </si>
  <si>
    <t>Elliott Tucker</t>
  </si>
  <si>
    <t xml:space="preserve">Harry Roberts </t>
  </si>
  <si>
    <t>Joshua Pilgerstorfer</t>
  </si>
  <si>
    <t>Sonny Wilkinson</t>
  </si>
  <si>
    <t>Temmy Odutoye</t>
  </si>
  <si>
    <t>Daniel Hasan Diaz</t>
  </si>
  <si>
    <t>Freddie Fenton</t>
  </si>
  <si>
    <t>Gregory Menkiti</t>
  </si>
  <si>
    <t>Indraneel Kandlagunta</t>
  </si>
  <si>
    <t>Matthew Smith</t>
  </si>
  <si>
    <t>Ollie Storer</t>
  </si>
  <si>
    <t>Trey Bennett</t>
  </si>
  <si>
    <t>Russell Zvoma</t>
  </si>
  <si>
    <t>Danyal Choudhry</t>
  </si>
  <si>
    <t>Max Brech</t>
  </si>
  <si>
    <t>Daniel Egharevba</t>
  </si>
  <si>
    <t>Timon Francis</t>
  </si>
  <si>
    <t xml:space="preserve">3867316 </t>
  </si>
  <si>
    <t>Andrew White</t>
  </si>
  <si>
    <t xml:space="preserve">3723863 </t>
  </si>
  <si>
    <t>Boaz Lurcock</t>
  </si>
  <si>
    <t xml:space="preserve">3867534 </t>
  </si>
  <si>
    <t xml:space="preserve">Ethan Imhofe </t>
  </si>
  <si>
    <t xml:space="preserve">3867533 </t>
  </si>
  <si>
    <t xml:space="preserve">Jack Moores </t>
  </si>
  <si>
    <t xml:space="preserve">3773003 </t>
  </si>
  <si>
    <t>Daniel Harrison</t>
  </si>
  <si>
    <t xml:space="preserve">3772999 </t>
  </si>
  <si>
    <t>Stan Parkinson</t>
  </si>
  <si>
    <t>3519726</t>
  </si>
  <si>
    <t>Zac Weatherup</t>
  </si>
  <si>
    <t xml:space="preserve">3878364 </t>
  </si>
  <si>
    <t>Musa Sanyang</t>
  </si>
  <si>
    <t xml:space="preserve">3774564 </t>
  </si>
  <si>
    <t>Orlando Hutchinson</t>
  </si>
  <si>
    <t xml:space="preserve">3646008 </t>
  </si>
  <si>
    <t xml:space="preserve">Oscar Webb </t>
  </si>
  <si>
    <t xml:space="preserve">3767297 </t>
  </si>
  <si>
    <t>Philip Cain</t>
  </si>
  <si>
    <t xml:space="preserve">3791683 </t>
  </si>
  <si>
    <t xml:space="preserve">Reuben Hobbs </t>
  </si>
  <si>
    <t xml:space="preserve">3825425 </t>
  </si>
  <si>
    <t xml:space="preserve">Rocco Quayle </t>
  </si>
  <si>
    <t xml:space="preserve">3773798 </t>
  </si>
  <si>
    <t>Sam Nicholson</t>
  </si>
  <si>
    <t xml:space="preserve">3773796 </t>
  </si>
  <si>
    <t xml:space="preserve">Josh Davies </t>
  </si>
  <si>
    <t xml:space="preserve">3827605 </t>
  </si>
  <si>
    <t xml:space="preserve">Ruben Price </t>
  </si>
  <si>
    <t>3874067</t>
  </si>
  <si>
    <t>Oliver Gittins</t>
  </si>
  <si>
    <t>3706253</t>
  </si>
  <si>
    <t>Morgan Holloway</t>
  </si>
  <si>
    <t xml:space="preserve">3875990 </t>
  </si>
  <si>
    <t xml:space="preserve">Ieuan Thomas </t>
  </si>
  <si>
    <t>3773053</t>
  </si>
  <si>
    <t xml:space="preserve">Benjamin Bewick </t>
  </si>
  <si>
    <t>3786434</t>
  </si>
  <si>
    <t xml:space="preserve">Toby Roberts </t>
  </si>
  <si>
    <t>3863765</t>
  </si>
  <si>
    <t>Harry Davis</t>
  </si>
  <si>
    <t>3871823</t>
  </si>
  <si>
    <t>Danny Perrin</t>
  </si>
  <si>
    <t xml:space="preserve">3773903 </t>
  </si>
  <si>
    <t>Andrew Griffin</t>
  </si>
  <si>
    <t xml:space="preserve">3773008 </t>
  </si>
  <si>
    <t>Alex Nicholson</t>
  </si>
  <si>
    <t>Alexander Beck</t>
  </si>
  <si>
    <t>Ben Chesterfield</t>
  </si>
  <si>
    <t>Charlie Elford Pond</t>
  </si>
  <si>
    <t xml:space="preserve">Matthew Dean </t>
  </si>
  <si>
    <t xml:space="preserve">Ben Schofield </t>
  </si>
  <si>
    <t xml:space="preserve">Ollie Withers </t>
  </si>
  <si>
    <t>Finlay Wrey Brown</t>
  </si>
  <si>
    <t>Michael Shingleton-Smith</t>
  </si>
  <si>
    <t>Connor Dutton</t>
  </si>
  <si>
    <t>Ollie Carr</t>
  </si>
  <si>
    <t>Matt De Lara</t>
  </si>
  <si>
    <t xml:space="preserve">Thomas Smith </t>
  </si>
  <si>
    <t xml:space="preserve">Dan Kimber </t>
  </si>
  <si>
    <t>Luke Rodgers</t>
  </si>
  <si>
    <t xml:space="preserve">Edward Bruce </t>
  </si>
  <si>
    <t xml:space="preserve">Sam Evans </t>
  </si>
  <si>
    <t xml:space="preserve">Sello Mtshweni </t>
  </si>
  <si>
    <t>William Thompson</t>
  </si>
  <si>
    <t>Ruben Burrows</t>
  </si>
  <si>
    <t>Harry Wilson</t>
  </si>
  <si>
    <t xml:space="preserve">3864371 </t>
  </si>
  <si>
    <t>Matt Duckering</t>
  </si>
  <si>
    <t>Toby McLauchlan</t>
  </si>
  <si>
    <t>Sam Cliffton</t>
  </si>
  <si>
    <t>Luc Pearce</t>
  </si>
  <si>
    <t xml:space="preserve">Montel Gondwe </t>
  </si>
  <si>
    <t>Iwan Wrey Brown</t>
  </si>
  <si>
    <t>James Medley</t>
  </si>
  <si>
    <t>Sam Roberts</t>
  </si>
  <si>
    <t>Daniel Teape</t>
  </si>
  <si>
    <t>Ben Thomas</t>
  </si>
  <si>
    <t>Daniel Thomas</t>
  </si>
  <si>
    <t>Amelia Brace</t>
  </si>
  <si>
    <t>3889103</t>
  </si>
  <si>
    <t>Neve Cousins</t>
  </si>
  <si>
    <t>3875463</t>
  </si>
  <si>
    <t>Lara Woodhouse</t>
  </si>
  <si>
    <t>3869569</t>
  </si>
  <si>
    <t>Kaitlin Miller</t>
  </si>
  <si>
    <t>3613226</t>
  </si>
  <si>
    <t>Katya Buttigieg</t>
  </si>
  <si>
    <t>3710894</t>
  </si>
  <si>
    <t>Megan Thomas</t>
  </si>
  <si>
    <t>3901349</t>
  </si>
  <si>
    <t>Maddie Vernon</t>
  </si>
  <si>
    <t>3810875</t>
  </si>
  <si>
    <t>Millie Cowey</t>
  </si>
  <si>
    <t>3613200</t>
  </si>
  <si>
    <t>Rumaisa Malik</t>
  </si>
  <si>
    <t>3829085</t>
  </si>
  <si>
    <t>Zoe Thomas</t>
  </si>
  <si>
    <t>Lola Darch</t>
  </si>
  <si>
    <t>Sophie Cowey</t>
  </si>
  <si>
    <t>Poppy Nolan</t>
  </si>
  <si>
    <t>Evelyn Routledge</t>
  </si>
  <si>
    <t>Alicia Finnis</t>
  </si>
  <si>
    <t>Mali Jones</t>
  </si>
  <si>
    <t>Amelia Watling</t>
  </si>
  <si>
    <t>Charlotte Miller</t>
  </si>
  <si>
    <t>Lottie Fotheringham</t>
  </si>
  <si>
    <t>Ellie Davidson</t>
  </si>
  <si>
    <t>Jessica Boardman</t>
  </si>
  <si>
    <t>Jade Griscti</t>
  </si>
  <si>
    <t>Ellie Yarwood</t>
  </si>
  <si>
    <t>Molly Hole</t>
  </si>
  <si>
    <t>Lucy Wilkinson</t>
  </si>
  <si>
    <t>Nia Jones</t>
  </si>
  <si>
    <t>Kieran McCullam</t>
  </si>
  <si>
    <t>3690114</t>
  </si>
  <si>
    <t>Will Miles</t>
  </si>
  <si>
    <t>3791713</t>
  </si>
  <si>
    <t>Harry Jordan</t>
  </si>
  <si>
    <t>3612418</t>
  </si>
  <si>
    <t>Thomas Holme</t>
  </si>
  <si>
    <t>3625792</t>
  </si>
  <si>
    <t>Charlie Coles</t>
  </si>
  <si>
    <t>3828915</t>
  </si>
  <si>
    <t>Caleb Etheridge</t>
  </si>
  <si>
    <t>3828914</t>
  </si>
  <si>
    <t>Isaac Routledge</t>
  </si>
  <si>
    <t>3829606</t>
  </si>
  <si>
    <t>Joseph Holme</t>
  </si>
  <si>
    <t>3630247</t>
  </si>
  <si>
    <t>Will Barnard</t>
  </si>
  <si>
    <t>3613169</t>
  </si>
  <si>
    <t>George Yarwood</t>
  </si>
  <si>
    <t>Guy Mitchell</t>
  </si>
  <si>
    <t>Rory Glover</t>
  </si>
  <si>
    <t>Cameron Jacobs</t>
  </si>
  <si>
    <t>Thomas Wood</t>
  </si>
  <si>
    <t>Lukas Bailey</t>
  </si>
  <si>
    <t>Josh Dyer</t>
  </si>
  <si>
    <t>Leo Smith</t>
  </si>
  <si>
    <t>Freddie Kaine</t>
  </si>
  <si>
    <t>Bridget Cornelius</t>
  </si>
  <si>
    <t>Hastings Arko</t>
  </si>
  <si>
    <t>14.0</t>
  </si>
  <si>
    <t>13.8</t>
  </si>
  <si>
    <t>23.8</t>
  </si>
  <si>
    <t>33.8</t>
  </si>
  <si>
    <t>15.2</t>
  </si>
  <si>
    <t>15.7</t>
  </si>
  <si>
    <t>15.8</t>
  </si>
  <si>
    <t>18.0</t>
  </si>
  <si>
    <t>16.2</t>
  </si>
  <si>
    <t>16.1</t>
  </si>
  <si>
    <t>4.76</t>
  </si>
  <si>
    <t>Bo Stewart</t>
  </si>
  <si>
    <t>2.87</t>
  </si>
  <si>
    <t>3.24</t>
  </si>
  <si>
    <t>3.25</t>
  </si>
  <si>
    <t>3.62</t>
  </si>
  <si>
    <t>3.30</t>
  </si>
  <si>
    <t>5:40.1</t>
  </si>
  <si>
    <t>5:42.0</t>
  </si>
  <si>
    <t>5:03.6</t>
  </si>
  <si>
    <t>5:21.0</t>
  </si>
  <si>
    <t>5:17.1</t>
  </si>
  <si>
    <t>5:23.3</t>
  </si>
  <si>
    <t>32..1</t>
  </si>
  <si>
    <t>13.19</t>
  </si>
  <si>
    <t>11.66</t>
  </si>
  <si>
    <t>7.30</t>
  </si>
  <si>
    <t>j</t>
  </si>
  <si>
    <t>o</t>
  </si>
  <si>
    <t>w</t>
  </si>
  <si>
    <t>t</t>
  </si>
  <si>
    <t>4.04</t>
  </si>
  <si>
    <t>3.68</t>
  </si>
  <si>
    <t>4.24</t>
  </si>
  <si>
    <t>5.69</t>
  </si>
  <si>
    <t>5.41</t>
  </si>
  <si>
    <t>1.15</t>
  </si>
  <si>
    <t>1.20</t>
  </si>
  <si>
    <t>24.1</t>
  </si>
  <si>
    <t>24.4</t>
  </si>
  <si>
    <t>30.3</t>
  </si>
  <si>
    <t>30.6</t>
  </si>
  <si>
    <t>30.8</t>
  </si>
  <si>
    <t>32.3</t>
  </si>
  <si>
    <t>32.8</t>
  </si>
  <si>
    <t>35.9</t>
  </si>
  <si>
    <t>29.5</t>
  </si>
  <si>
    <t>31.5</t>
  </si>
  <si>
    <t>31.8</t>
  </si>
  <si>
    <t>31.7</t>
  </si>
  <si>
    <t>33.2</t>
  </si>
  <si>
    <t>34.8</t>
  </si>
  <si>
    <t>37.1</t>
  </si>
  <si>
    <t>30.0</t>
  </si>
  <si>
    <t>31.1</t>
  </si>
  <si>
    <t>35.1</t>
  </si>
  <si>
    <t>33.4</t>
  </si>
  <si>
    <t>34.0</t>
  </si>
  <si>
    <t>34.4</t>
  </si>
  <si>
    <t>34.5</t>
  </si>
  <si>
    <t>29.2</t>
  </si>
  <si>
    <t>32.0</t>
  </si>
  <si>
    <t>32.4</t>
  </si>
  <si>
    <t>28.2</t>
  </si>
  <si>
    <t>28.5</t>
  </si>
  <si>
    <t>28.9</t>
  </si>
  <si>
    <t>25.5</t>
  </si>
  <si>
    <t>26.1</t>
  </si>
  <si>
    <t>26.2</t>
  </si>
  <si>
    <t>27.9</t>
  </si>
  <si>
    <t>29.9</t>
  </si>
  <si>
    <t>31.6</t>
  </si>
  <si>
    <t>7.76</t>
  </si>
  <si>
    <t>2:33.4</t>
  </si>
  <si>
    <t>2:38.5</t>
  </si>
  <si>
    <t>2:40.7</t>
  </si>
  <si>
    <t>2:46.5</t>
  </si>
  <si>
    <t>2:49.5</t>
  </si>
  <si>
    <t>2:44.9</t>
  </si>
  <si>
    <t>2:48.1</t>
  </si>
  <si>
    <t>2:50.7</t>
  </si>
  <si>
    <t>2:54.7</t>
  </si>
  <si>
    <t>2:58.6</t>
  </si>
  <si>
    <t>3:00.8</t>
  </si>
  <si>
    <t>3:00.9</t>
  </si>
  <si>
    <t>3:04.1</t>
  </si>
  <si>
    <t>3:06.28</t>
  </si>
  <si>
    <t>3:10.6</t>
  </si>
  <si>
    <t>11.64</t>
  </si>
  <si>
    <t>12.17</t>
  </si>
  <si>
    <t>19.98</t>
  </si>
  <si>
    <t>2:33.8</t>
  </si>
  <si>
    <t>2:48.6</t>
  </si>
  <si>
    <t>3:08.5</t>
  </si>
  <si>
    <t>40.02</t>
  </si>
  <si>
    <t>37.94</t>
  </si>
  <si>
    <t>2:15.7</t>
  </si>
  <si>
    <t>2:17.7</t>
  </si>
  <si>
    <t>2:24.2</t>
  </si>
  <si>
    <t>2:26.6</t>
  </si>
  <si>
    <t>2:27.7</t>
  </si>
  <si>
    <t>4.63</t>
  </si>
  <si>
    <t>3.59</t>
  </si>
  <si>
    <t>4.41</t>
  </si>
  <si>
    <t>24.74</t>
  </si>
  <si>
    <t>11.8</t>
  </si>
  <si>
    <t>11.9</t>
  </si>
  <si>
    <t>12.1</t>
  </si>
  <si>
    <t>12.3</t>
  </si>
  <si>
    <t>12.4</t>
  </si>
  <si>
    <t>15.1</t>
  </si>
  <si>
    <t>15.3</t>
  </si>
  <si>
    <t>15.4</t>
  </si>
  <si>
    <t>15.9</t>
  </si>
  <si>
    <t>16.7</t>
  </si>
  <si>
    <t>14.6</t>
  </si>
  <si>
    <t>16.4</t>
  </si>
  <si>
    <t>17.2</t>
  </si>
  <si>
    <t>17.4</t>
  </si>
  <si>
    <t>14.8</t>
  </si>
  <si>
    <t>16</t>
  </si>
  <si>
    <t>16.0</t>
  </si>
  <si>
    <t>14.4</t>
  </si>
  <si>
    <t>14.7</t>
  </si>
  <si>
    <t>15.5</t>
  </si>
  <si>
    <t>17.7</t>
  </si>
  <si>
    <t>18.6</t>
  </si>
  <si>
    <t>12.9</t>
  </si>
  <si>
    <t>13.0</t>
  </si>
  <si>
    <t>13.7</t>
  </si>
  <si>
    <t>14.1</t>
  </si>
  <si>
    <t>14.3</t>
  </si>
  <si>
    <t>14.9</t>
  </si>
  <si>
    <t>13.43</t>
  </si>
  <si>
    <t>12.52</t>
  </si>
  <si>
    <t>19.18</t>
  </si>
  <si>
    <t>4.03</t>
  </si>
  <si>
    <t>3.37</t>
  </si>
  <si>
    <t>3.56</t>
  </si>
  <si>
    <t>3.61</t>
  </si>
  <si>
    <t>41.6</t>
  </si>
  <si>
    <t>44.1</t>
  </si>
  <si>
    <t>50.3</t>
  </si>
  <si>
    <t>42.5</t>
  </si>
  <si>
    <t>46.0</t>
  </si>
  <si>
    <t>50.4</t>
  </si>
  <si>
    <t>10.74</t>
  </si>
  <si>
    <t>17.5</t>
  </si>
  <si>
    <t>8.62</t>
  </si>
  <si>
    <t>10.59</t>
  </si>
  <si>
    <t>14.42</t>
  </si>
  <si>
    <t>10.42</t>
  </si>
  <si>
    <t>8.34</t>
  </si>
  <si>
    <t>59.7</t>
  </si>
  <si>
    <t>1.40</t>
  </si>
  <si>
    <t>100m N/S Relay</t>
  </si>
  <si>
    <t>59.9</t>
  </si>
  <si>
    <t>61.5</t>
  </si>
  <si>
    <t>62.4</t>
  </si>
  <si>
    <t>63.0</t>
  </si>
  <si>
    <t>5.75</t>
  </si>
  <si>
    <t>60.7</t>
  </si>
  <si>
    <t>62.7</t>
  </si>
  <si>
    <t>O was DQ'ed</t>
  </si>
  <si>
    <t>55.1</t>
  </si>
  <si>
    <t>56</t>
  </si>
  <si>
    <t>4.39.8</t>
  </si>
  <si>
    <t>4.47.8</t>
  </si>
  <si>
    <t>49.8</t>
  </si>
</sst>
</file>

<file path=xl/styles.xml><?xml version="1.0" encoding="utf-8"?>
<styleSheet xmlns="http://schemas.openxmlformats.org/spreadsheetml/2006/main">
  <numFmts count="5">
    <numFmt numFmtId="164" formatCode="0.0"/>
    <numFmt numFmtId="165" formatCode="[$-F800]dddd\,\ mmmm\ dd\,\ yyyy"/>
    <numFmt numFmtId="166" formatCode="m:ss.0"/>
    <numFmt numFmtId="167" formatCode="mm:ss.00"/>
    <numFmt numFmtId="168" formatCode="m:ss.00"/>
  </numFmts>
  <fonts count="82">
    <font>
      <sz val="10"/>
      <name val="Arial"/>
    </font>
    <font>
      <sz val="10"/>
      <name val="Arial"/>
      <family val="2"/>
    </font>
    <font>
      <sz val="8"/>
      <name val="Arial"/>
      <family val="2"/>
    </font>
    <font>
      <b/>
      <sz val="10"/>
      <name val="Arial"/>
      <family val="2"/>
    </font>
    <font>
      <b/>
      <sz val="12"/>
      <name val="Arial"/>
      <family val="2"/>
    </font>
    <font>
      <b/>
      <sz val="14"/>
      <name val="Arial"/>
      <family val="2"/>
    </font>
    <font>
      <sz val="10"/>
      <name val="Arial"/>
      <family val="2"/>
    </font>
    <font>
      <sz val="12"/>
      <name val="Arial"/>
      <family val="2"/>
    </font>
    <font>
      <sz val="8"/>
      <name val="Arial"/>
      <family val="2"/>
    </font>
    <font>
      <sz val="14"/>
      <name val="Arial"/>
      <family val="2"/>
    </font>
    <font>
      <b/>
      <sz val="26"/>
      <name val="Arial"/>
      <family val="2"/>
    </font>
    <font>
      <b/>
      <sz val="20"/>
      <name val="Arial"/>
      <family val="2"/>
    </font>
    <font>
      <b/>
      <sz val="16"/>
      <name val="Arial"/>
      <family val="2"/>
    </font>
    <font>
      <b/>
      <sz val="18"/>
      <name val="Arial"/>
      <family val="2"/>
    </font>
    <font>
      <b/>
      <u/>
      <sz val="22"/>
      <name val="Arial"/>
      <family val="2"/>
    </font>
    <font>
      <sz val="14"/>
      <name val="Arial"/>
      <family val="2"/>
    </font>
    <font>
      <b/>
      <sz val="14"/>
      <name val="Arial"/>
      <family val="2"/>
    </font>
    <font>
      <sz val="16"/>
      <name val="Arial"/>
      <family val="2"/>
    </font>
    <font>
      <b/>
      <u/>
      <sz val="20"/>
      <name val="Arial"/>
      <family val="2"/>
    </font>
    <font>
      <b/>
      <sz val="20"/>
      <color indexed="81"/>
      <name val="Tahoma"/>
      <family val="2"/>
    </font>
    <font>
      <sz val="20"/>
      <color indexed="81"/>
      <name val="Tahoma"/>
      <family val="2"/>
    </font>
    <font>
      <sz val="12"/>
      <name val="Arial"/>
      <family val="2"/>
    </font>
    <font>
      <b/>
      <sz val="16"/>
      <name val="Arial"/>
      <family val="2"/>
    </font>
    <font>
      <sz val="10"/>
      <name val="Arial Narrow"/>
      <family val="2"/>
    </font>
    <font>
      <sz val="8"/>
      <name val="Arial Narrow"/>
      <family val="2"/>
    </font>
    <font>
      <b/>
      <sz val="24"/>
      <name val="Arial Black"/>
      <family val="2"/>
    </font>
    <font>
      <b/>
      <u/>
      <sz val="26"/>
      <name val="Arial"/>
      <family val="2"/>
    </font>
    <font>
      <sz val="12"/>
      <name val="Arial Narrow"/>
      <family val="2"/>
    </font>
    <font>
      <b/>
      <sz val="12"/>
      <name val="Arial Narrow"/>
      <family val="2"/>
    </font>
    <font>
      <b/>
      <sz val="22"/>
      <name val="Arial"/>
      <family val="2"/>
    </font>
    <font>
      <b/>
      <i/>
      <sz val="12"/>
      <name val="Arial"/>
      <family val="2"/>
    </font>
    <font>
      <sz val="10"/>
      <name val="Arial"/>
      <family val="2"/>
    </font>
    <font>
      <sz val="26"/>
      <name val="Arial"/>
      <family val="2"/>
    </font>
    <font>
      <sz val="5"/>
      <name val="Arial"/>
      <family val="2"/>
    </font>
    <font>
      <b/>
      <sz val="24"/>
      <name val="Arial"/>
      <family val="2"/>
    </font>
    <font>
      <sz val="22"/>
      <name val="Arial"/>
      <family val="2"/>
    </font>
    <font>
      <b/>
      <sz val="28"/>
      <name val="Arial"/>
      <family val="2"/>
    </font>
    <font>
      <sz val="28"/>
      <name val="Arial"/>
      <family val="2"/>
    </font>
    <font>
      <sz val="10"/>
      <name val="Arial Narrow"/>
      <family val="2"/>
    </font>
    <font>
      <u/>
      <sz val="10"/>
      <name val="Arial"/>
      <family val="2"/>
    </font>
    <font>
      <sz val="10"/>
      <name val="Arial"/>
      <family val="2"/>
    </font>
    <font>
      <i/>
      <sz val="12"/>
      <name val="Arial"/>
      <family val="2"/>
    </font>
    <font>
      <b/>
      <u/>
      <sz val="18"/>
      <name val="Arial"/>
      <family val="2"/>
    </font>
    <font>
      <sz val="10"/>
      <color theme="0"/>
      <name val="Arial"/>
      <family val="2"/>
    </font>
    <font>
      <sz val="14"/>
      <color theme="0"/>
      <name val="Arial"/>
      <family val="2"/>
    </font>
    <font>
      <sz val="8"/>
      <color theme="0"/>
      <name val="Arial"/>
      <family val="2"/>
    </font>
    <font>
      <u/>
      <sz val="14"/>
      <color theme="3"/>
      <name val="Arial"/>
      <family val="2"/>
    </font>
    <font>
      <b/>
      <sz val="20"/>
      <color theme="1"/>
      <name val="Arial"/>
      <family val="2"/>
    </font>
    <font>
      <u/>
      <sz val="10"/>
      <color theme="10"/>
      <name val="Arial"/>
      <family val="2"/>
    </font>
    <font>
      <u/>
      <sz val="14"/>
      <color theme="10"/>
      <name val="Arial"/>
      <family val="2"/>
    </font>
    <font>
      <sz val="18"/>
      <name val="Arial"/>
      <family val="2"/>
    </font>
    <font>
      <sz val="14"/>
      <name val="Arial"/>
      <family val="2"/>
    </font>
    <font>
      <b/>
      <sz val="26"/>
      <name val="Arial"/>
      <family val="2"/>
    </font>
    <font>
      <sz val="20"/>
      <name val="Arial"/>
      <family val="2"/>
    </font>
    <font>
      <b/>
      <sz val="20"/>
      <name val="Arial Black"/>
      <family val="2"/>
    </font>
    <font>
      <b/>
      <sz val="16"/>
      <name val="Arial"/>
      <family val="2"/>
    </font>
    <font>
      <sz val="10"/>
      <color theme="1"/>
      <name val="Calibri"/>
      <family val="2"/>
      <scheme val="minor"/>
    </font>
    <font>
      <b/>
      <sz val="22"/>
      <name val="Arial"/>
      <family val="2"/>
    </font>
    <font>
      <b/>
      <sz val="36"/>
      <name val="Arial"/>
      <family val="2"/>
    </font>
    <font>
      <b/>
      <sz val="14"/>
      <name val="Arial"/>
      <family val="2"/>
    </font>
    <font>
      <sz val="14"/>
      <color theme="0"/>
      <name val="Arial"/>
      <family val="2"/>
    </font>
    <font>
      <sz val="10"/>
      <name val="Arial"/>
      <family val="2"/>
    </font>
    <font>
      <sz val="8"/>
      <name val="Arial"/>
      <family val="2"/>
    </font>
    <font>
      <sz val="10"/>
      <name val="Arial"/>
      <family val="2"/>
    </font>
    <font>
      <sz val="36"/>
      <name val="Arial"/>
      <family val="2"/>
    </font>
    <font>
      <sz val="14"/>
      <color theme="1"/>
      <name val="Arial"/>
      <family val="2"/>
    </font>
    <font>
      <b/>
      <sz val="26"/>
      <color indexed="10"/>
      <name val="Arial Black"/>
      <family val="2"/>
    </font>
    <font>
      <sz val="16"/>
      <name val="Arial"/>
      <family val="2"/>
    </font>
    <font>
      <sz val="16"/>
      <color theme="0"/>
      <name val="Tahoma"/>
      <family val="2"/>
    </font>
    <font>
      <b/>
      <sz val="8"/>
      <name val="Arial"/>
      <family val="2"/>
    </font>
    <font>
      <sz val="16"/>
      <name val="Arial Narrow"/>
      <family val="2"/>
    </font>
    <font>
      <sz val="11"/>
      <color rgb="FF000000"/>
      <name val="Calibri"/>
      <family val="2"/>
      <scheme val="minor"/>
    </font>
    <font>
      <sz val="16"/>
      <color theme="1"/>
      <name val="Arial Narrow"/>
      <family val="2"/>
    </font>
    <font>
      <sz val="11"/>
      <name val="Calibri"/>
      <family val="2"/>
      <scheme val="minor"/>
    </font>
    <font>
      <sz val="12"/>
      <color rgb="FF000000"/>
      <name val="Arial Narrow"/>
      <family val="2"/>
    </font>
    <font>
      <sz val="10"/>
      <color rgb="FF000000"/>
      <name val="Arial"/>
      <family val="2"/>
    </font>
    <font>
      <sz val="12"/>
      <color rgb="FF000000"/>
      <name val="Arial"/>
      <family val="2"/>
    </font>
    <font>
      <sz val="12"/>
      <name val="Calibri"/>
      <family val="2"/>
      <scheme val="minor"/>
    </font>
    <font>
      <sz val="12"/>
      <color rgb="FF000000"/>
      <name val="Calibri"/>
      <family val="2"/>
      <scheme val="minor"/>
    </font>
    <font>
      <sz val="12"/>
      <color theme="1"/>
      <name val="Calibri"/>
      <family val="2"/>
      <scheme val="minor"/>
    </font>
    <font>
      <sz val="12"/>
      <color rgb="FF000000"/>
      <name val="Arial Narrow"/>
      <family val="2"/>
    </font>
    <font>
      <sz val="12"/>
      <color rgb="FF000000"/>
      <name val="Calibri"/>
      <family val="2"/>
    </font>
  </fonts>
  <fills count="25">
    <fill>
      <patternFill patternType="none"/>
    </fill>
    <fill>
      <patternFill patternType="gray125"/>
    </fill>
    <fill>
      <patternFill patternType="solid">
        <fgColor indexed="44"/>
        <bgColor indexed="64"/>
      </patternFill>
    </fill>
    <fill>
      <patternFill patternType="solid">
        <fgColor indexed="11"/>
        <bgColor indexed="64"/>
      </patternFill>
    </fill>
    <fill>
      <patternFill patternType="solid">
        <fgColor indexed="45"/>
        <bgColor indexed="64"/>
      </patternFill>
    </fill>
    <fill>
      <patternFill patternType="solid">
        <fgColor indexed="9"/>
        <bgColor indexed="64"/>
      </patternFill>
    </fill>
    <fill>
      <patternFill patternType="solid">
        <fgColor indexed="13"/>
        <bgColor indexed="64"/>
      </patternFill>
    </fill>
    <fill>
      <patternFill patternType="gray0625"/>
    </fill>
    <fill>
      <patternFill patternType="solid">
        <fgColor rgb="FF00FF00"/>
        <bgColor indexed="64"/>
      </patternFill>
    </fill>
    <fill>
      <patternFill patternType="solid">
        <fgColor rgb="FFFF0000"/>
        <bgColor indexed="64"/>
      </patternFill>
    </fill>
    <fill>
      <patternFill patternType="solid">
        <fgColor rgb="FFFFFF66"/>
        <bgColor indexed="64"/>
      </patternFill>
    </fill>
    <fill>
      <patternFill patternType="solid">
        <fgColor theme="6" tint="0.39997558519241921"/>
        <bgColor indexed="64"/>
      </patternFill>
    </fill>
    <fill>
      <patternFill patternType="solid">
        <fgColor rgb="FFFF7C80"/>
        <bgColor indexed="64"/>
      </patternFill>
    </fill>
    <fill>
      <patternFill patternType="solid">
        <fgColor theme="4" tint="0.59999389629810485"/>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theme="5" tint="0.79995117038483843"/>
        <bgColor indexed="64"/>
      </patternFill>
    </fill>
    <fill>
      <patternFill patternType="solid">
        <fgColor rgb="FFFFFF99"/>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FFFF"/>
        <bgColor rgb="FFFFFFFF"/>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ck">
        <color indexed="64"/>
      </left>
      <right style="thick">
        <color indexed="64"/>
      </right>
      <top/>
      <bottom/>
      <diagonal/>
    </border>
    <border>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top style="thin">
        <color indexed="64"/>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s>
  <cellStyleXfs count="7">
    <xf numFmtId="0" fontId="0" fillId="0" borderId="0"/>
    <xf numFmtId="0" fontId="6" fillId="0" borderId="0"/>
    <xf numFmtId="0" fontId="38" fillId="0" borderId="0"/>
    <xf numFmtId="0" fontId="23" fillId="0" borderId="0"/>
    <xf numFmtId="0" fontId="6" fillId="0" borderId="0"/>
    <xf numFmtId="0" fontId="48" fillId="0" borderId="0" applyNumberFormat="0" applyFill="0" applyBorder="0" applyAlignment="0" applyProtection="0"/>
    <xf numFmtId="0" fontId="1" fillId="0" borderId="0"/>
  </cellStyleXfs>
  <cellXfs count="650">
    <xf numFmtId="0" fontId="0" fillId="0" borderId="0" xfId="0"/>
    <xf numFmtId="0" fontId="2" fillId="0" borderId="0" xfId="0" applyFont="1"/>
    <xf numFmtId="0" fontId="6" fillId="0" borderId="0" xfId="0" applyFont="1" applyFill="1" applyBorder="1" applyAlignment="1">
      <alignment horizontal="center" vertical="center"/>
    </xf>
    <xf numFmtId="0" fontId="2" fillId="0" borderId="0" xfId="0" applyFont="1" applyFill="1" applyAlignment="1">
      <alignment horizontal="center" vertical="center"/>
    </xf>
    <xf numFmtId="0" fontId="7" fillId="0" borderId="0" xfId="0" applyFont="1" applyFill="1" applyAlignment="1">
      <alignment horizontal="center" vertical="center"/>
    </xf>
    <xf numFmtId="0" fontId="6" fillId="0" borderId="0" xfId="0" applyFont="1" applyFill="1" applyAlignment="1">
      <alignment horizontal="center" vertical="center"/>
    </xf>
    <xf numFmtId="0" fontId="3" fillId="0" borderId="0" xfId="0" applyFont="1" applyFill="1" applyBorder="1" applyAlignment="1">
      <alignment horizontal="center" vertical="center"/>
    </xf>
    <xf numFmtId="0" fontId="2" fillId="0" borderId="0" xfId="0" applyFont="1" applyFill="1" applyBorder="1"/>
    <xf numFmtId="0" fontId="7" fillId="0" borderId="0" xfId="0" applyFont="1" applyFill="1" applyBorder="1" applyAlignment="1">
      <alignment horizontal="center" vertical="center"/>
    </xf>
    <xf numFmtId="0" fontId="7" fillId="0" borderId="1" xfId="0" applyFont="1" applyFill="1" applyBorder="1" applyAlignment="1">
      <alignment horizontal="center" vertical="center"/>
    </xf>
    <xf numFmtId="0" fontId="3"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0" xfId="0" applyFont="1"/>
    <xf numFmtId="0" fontId="0" fillId="0" borderId="0" xfId="0" applyAlignment="1">
      <alignment horizontal="center" vertical="center"/>
    </xf>
    <xf numFmtId="0" fontId="1" fillId="0" borderId="1" xfId="0" applyFont="1" applyBorder="1" applyAlignment="1">
      <alignment horizontal="center" vertical="center"/>
    </xf>
    <xf numFmtId="0" fontId="1" fillId="0" borderId="0" xfId="0" applyFont="1" applyAlignment="1">
      <alignment horizontal="center" vertical="center"/>
    </xf>
    <xf numFmtId="0" fontId="5" fillId="0" borderId="1" xfId="0" applyFont="1" applyBorder="1" applyAlignment="1">
      <alignment horizontal="center" vertical="center" wrapText="1"/>
    </xf>
    <xf numFmtId="0" fontId="4" fillId="0" borderId="0" xfId="0" applyFont="1" applyFill="1" applyAlignment="1">
      <alignment horizontal="center" vertical="center"/>
    </xf>
    <xf numFmtId="0" fontId="4" fillId="0" borderId="0" xfId="0" applyFont="1" applyFill="1" applyBorder="1" applyAlignment="1">
      <alignment horizontal="center" vertical="center"/>
    </xf>
    <xf numFmtId="0" fontId="15" fillId="0" borderId="0" xfId="0" applyFont="1" applyAlignment="1">
      <alignment horizontal="center"/>
    </xf>
    <xf numFmtId="0" fontId="6" fillId="0" borderId="0" xfId="0" quotePrefix="1" applyFont="1" applyFill="1" applyBorder="1" applyAlignment="1">
      <alignment horizontal="center" vertical="center"/>
    </xf>
    <xf numFmtId="0" fontId="6" fillId="0" borderId="0" xfId="0" applyFont="1" applyFill="1" applyBorder="1" applyAlignment="1">
      <alignment vertical="center"/>
    </xf>
    <xf numFmtId="0" fontId="2" fillId="0" borderId="0" xfId="0" applyFont="1" applyAlignment="1"/>
    <xf numFmtId="0" fontId="0" fillId="0" borderId="0" xfId="0" applyBorder="1"/>
    <xf numFmtId="0" fontId="0" fillId="0" borderId="0" xfId="0" applyFill="1" applyBorder="1" applyAlignment="1">
      <alignment horizontal="center" vertical="center"/>
    </xf>
    <xf numFmtId="0" fontId="6" fillId="0" borderId="0" xfId="0" applyFont="1" applyFill="1" applyAlignment="1">
      <alignment vertical="center"/>
    </xf>
    <xf numFmtId="0" fontId="7" fillId="0" borderId="0" xfId="0" applyFont="1" applyFill="1" applyAlignment="1">
      <alignment vertical="center"/>
    </xf>
    <xf numFmtId="0" fontId="9" fillId="0" borderId="0" xfId="0" applyFont="1" applyFill="1" applyAlignment="1">
      <alignment vertical="center"/>
    </xf>
    <xf numFmtId="0" fontId="9" fillId="0" borderId="0" xfId="0" applyFont="1" applyFill="1" applyAlignment="1">
      <alignment horizontal="center" vertical="center"/>
    </xf>
    <xf numFmtId="0" fontId="9" fillId="0" borderId="0" xfId="0" applyFont="1"/>
    <xf numFmtId="0" fontId="2" fillId="0" borderId="0" xfId="0" applyFont="1" applyFill="1" applyBorder="1" applyAlignment="1">
      <alignment horizontal="center" vertical="center"/>
    </xf>
    <xf numFmtId="0" fontId="9" fillId="0" borderId="0" xfId="0" applyFont="1" applyFill="1" applyAlignment="1"/>
    <xf numFmtId="0" fontId="9" fillId="0" borderId="0" xfId="0" applyFont="1" applyFill="1"/>
    <xf numFmtId="0" fontId="9"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9" fillId="0" borderId="0" xfId="0" applyFont="1" applyFill="1" applyBorder="1" applyAlignment="1">
      <alignment horizontal="center" vertical="center"/>
    </xf>
    <xf numFmtId="2" fontId="7" fillId="0" borderId="0" xfId="0" applyNumberFormat="1" applyFont="1" applyFill="1" applyBorder="1" applyAlignment="1">
      <alignment horizontal="center" vertical="center"/>
    </xf>
    <xf numFmtId="0" fontId="1" fillId="0" borderId="0" xfId="0" applyFont="1" applyAlignment="1">
      <alignment horizontal="left" vertical="center"/>
    </xf>
    <xf numFmtId="0" fontId="9" fillId="0" borderId="0" xfId="0" applyFont="1" applyFill="1" applyBorder="1" applyAlignment="1">
      <alignment horizontal="left" vertical="center"/>
    </xf>
    <xf numFmtId="0" fontId="9" fillId="0" borderId="0" xfId="0" applyFont="1" applyFill="1" applyAlignment="1">
      <alignment horizontal="left" vertical="center"/>
    </xf>
    <xf numFmtId="49" fontId="15" fillId="0" borderId="0" xfId="0" applyNumberFormat="1" applyFont="1" applyAlignment="1">
      <alignment horizontal="center"/>
    </xf>
    <xf numFmtId="0" fontId="15" fillId="0" borderId="0" xfId="0" applyFont="1" applyBorder="1" applyAlignment="1">
      <alignment horizontal="center"/>
    </xf>
    <xf numFmtId="49" fontId="15" fillId="0" borderId="0" xfId="0" applyNumberFormat="1" applyFont="1" applyBorder="1" applyAlignment="1">
      <alignment horizontal="center"/>
    </xf>
    <xf numFmtId="0" fontId="15" fillId="0" borderId="0" xfId="0" applyFont="1" applyBorder="1" applyAlignment="1"/>
    <xf numFmtId="0" fontId="5" fillId="0" borderId="0" xfId="0" applyFont="1" applyFill="1" applyBorder="1" applyAlignment="1">
      <alignment horizontal="center" vertical="center"/>
    </xf>
    <xf numFmtId="0" fontId="9" fillId="0" borderId="0" xfId="0" applyFont="1" applyFill="1" applyBorder="1"/>
    <xf numFmtId="0" fontId="9" fillId="0" borderId="0" xfId="0" quotePrefix="1" applyFont="1" applyFill="1" applyBorder="1" applyAlignment="1">
      <alignment horizontal="center" vertical="center"/>
    </xf>
    <xf numFmtId="0" fontId="9" fillId="0" borderId="0" xfId="0" quotePrefix="1" applyFont="1" applyFill="1" applyBorder="1"/>
    <xf numFmtId="0" fontId="9" fillId="0" borderId="0" xfId="0" applyFont="1" applyFill="1" applyBorder="1" applyAlignment="1"/>
    <xf numFmtId="49" fontId="9" fillId="0" borderId="0" xfId="0" applyNumberFormat="1" applyFont="1" applyFill="1" applyAlignment="1">
      <alignment horizontal="center" vertical="center"/>
    </xf>
    <xf numFmtId="2" fontId="9" fillId="0" borderId="0" xfId="0" applyNumberFormat="1" applyFont="1" applyFill="1" applyAlignment="1">
      <alignment horizontal="center" vertical="center"/>
    </xf>
    <xf numFmtId="47" fontId="9" fillId="0" borderId="0" xfId="0" applyNumberFormat="1" applyFont="1" applyFill="1" applyAlignment="1">
      <alignment horizontal="center" vertical="center"/>
    </xf>
    <xf numFmtId="0" fontId="21" fillId="0" borderId="0" xfId="0" applyFont="1" applyAlignment="1">
      <alignment horizontal="center" vertical="center"/>
    </xf>
    <xf numFmtId="0" fontId="21" fillId="0" borderId="1" xfId="0" applyFont="1" applyBorder="1" applyAlignment="1">
      <alignment horizontal="center" vertical="center"/>
    </xf>
    <xf numFmtId="0" fontId="21" fillId="0" borderId="0" xfId="0" applyFont="1" applyAlignment="1">
      <alignment horizontal="center" vertical="center" wrapText="1"/>
    </xf>
    <xf numFmtId="0" fontId="21" fillId="0" borderId="0" xfId="0" applyFont="1" applyAlignment="1">
      <alignment horizontal="left" vertical="center"/>
    </xf>
    <xf numFmtId="0" fontId="1" fillId="0" borderId="1" xfId="0" applyFont="1" applyBorder="1" applyAlignment="1">
      <alignment horizontal="center" vertical="center" wrapText="1"/>
    </xf>
    <xf numFmtId="0" fontId="17" fillId="0" borderId="0" xfId="0" applyFont="1" applyAlignment="1">
      <alignment horizontal="center" vertical="center"/>
    </xf>
    <xf numFmtId="1" fontId="12" fillId="0" borderId="0" xfId="0" applyNumberFormat="1" applyFont="1" applyAlignment="1">
      <alignment horizontal="left" vertical="center" indent="1"/>
    </xf>
    <xf numFmtId="0" fontId="16" fillId="0" borderId="1" xfId="0" applyFont="1" applyFill="1" applyBorder="1" applyAlignment="1">
      <alignment horizontal="center"/>
    </xf>
    <xf numFmtId="0" fontId="5" fillId="0" borderId="1" xfId="0" applyFont="1" applyFill="1" applyBorder="1" applyAlignment="1">
      <alignment horizontal="center"/>
    </xf>
    <xf numFmtId="0" fontId="0" fillId="0" borderId="0" xfId="0" applyFill="1"/>
    <xf numFmtId="0" fontId="15" fillId="0" borderId="1" xfId="0" applyFont="1" applyFill="1" applyBorder="1"/>
    <xf numFmtId="0" fontId="0" fillId="0" borderId="0" xfId="0" applyFill="1" applyBorder="1"/>
    <xf numFmtId="2" fontId="15" fillId="0" borderId="0" xfId="0" applyNumberFormat="1" applyFont="1" applyFill="1" applyBorder="1" applyAlignment="1">
      <alignment horizontal="center"/>
    </xf>
    <xf numFmtId="0" fontId="15" fillId="0" borderId="1" xfId="0" applyFont="1" applyFill="1" applyBorder="1" applyAlignment="1">
      <alignment horizontal="center"/>
    </xf>
    <xf numFmtId="0" fontId="15" fillId="0" borderId="0" xfId="0" applyFont="1" applyFill="1"/>
    <xf numFmtId="0" fontId="15" fillId="0" borderId="0" xfId="0" applyFont="1" applyFill="1" applyAlignment="1">
      <alignment horizontal="center"/>
    </xf>
    <xf numFmtId="0" fontId="5" fillId="0" borderId="0" xfId="0" applyFont="1" applyFill="1" applyAlignment="1">
      <alignment horizontal="center"/>
    </xf>
    <xf numFmtId="0" fontId="21" fillId="0" borderId="0" xfId="0"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7" fillId="0" borderId="0" xfId="3" applyFont="1" applyFill="1" applyBorder="1" applyAlignment="1">
      <alignment horizontal="center" vertical="center" wrapText="1"/>
    </xf>
    <xf numFmtId="0" fontId="7" fillId="0" borderId="0" xfId="3" applyFont="1" applyFill="1" applyAlignment="1">
      <alignment horizontal="center" vertical="center"/>
    </xf>
    <xf numFmtId="0" fontId="7" fillId="0" borderId="0" xfId="3" applyFont="1" applyFill="1" applyBorder="1" applyAlignment="1">
      <alignment horizontal="center" vertical="center"/>
    </xf>
    <xf numFmtId="0" fontId="4" fillId="0" borderId="0" xfId="3" applyFont="1" applyFill="1" applyAlignment="1">
      <alignment horizontal="center" vertical="center"/>
    </xf>
    <xf numFmtId="0" fontId="7" fillId="0" borderId="0" xfId="3" applyFont="1" applyBorder="1" applyAlignment="1">
      <alignment horizontal="center" vertical="center" textRotation="90" wrapText="1"/>
    </xf>
    <xf numFmtId="0" fontId="4" fillId="0" borderId="0" xfId="3" applyFont="1" applyFill="1" applyAlignment="1">
      <alignment horizontal="center"/>
    </xf>
    <xf numFmtId="2" fontId="7" fillId="0" borderId="0" xfId="3" applyNumberFormat="1" applyFont="1" applyBorder="1" applyAlignment="1">
      <alignment horizontal="center" vertical="center" textRotation="90" wrapText="1"/>
    </xf>
    <xf numFmtId="0" fontId="7" fillId="0" borderId="0" xfId="3" applyFont="1" applyFill="1" applyAlignment="1">
      <alignment vertical="center" textRotation="90"/>
    </xf>
    <xf numFmtId="0" fontId="27" fillId="0" borderId="0" xfId="3" applyFont="1" applyFill="1" applyBorder="1" applyAlignment="1">
      <alignment horizontal="center"/>
    </xf>
    <xf numFmtId="0" fontId="27" fillId="0" borderId="0" xfId="3" applyFont="1" applyFill="1"/>
    <xf numFmtId="0" fontId="27" fillId="0" borderId="0" xfId="3" applyFont="1" applyFill="1" applyBorder="1"/>
    <xf numFmtId="0" fontId="7" fillId="0" borderId="0" xfId="0" applyFont="1" applyFill="1" applyBorder="1" applyAlignment="1">
      <alignment horizontal="center" vertical="center" wrapText="1"/>
    </xf>
    <xf numFmtId="0" fontId="7" fillId="0" borderId="0" xfId="0" applyFont="1" applyBorder="1" applyAlignment="1">
      <alignment horizontal="center" vertical="center" textRotation="90" wrapText="1"/>
    </xf>
    <xf numFmtId="0" fontId="4" fillId="0" borderId="0" xfId="0" applyFont="1" applyFill="1" applyAlignment="1">
      <alignment horizontal="center"/>
    </xf>
    <xf numFmtId="2" fontId="7" fillId="0" borderId="0" xfId="0" applyNumberFormat="1" applyFont="1" applyBorder="1" applyAlignment="1">
      <alignment horizontal="center" vertical="center" textRotation="90" wrapText="1"/>
    </xf>
    <xf numFmtId="0" fontId="7" fillId="0" borderId="0" xfId="0" applyFont="1" applyFill="1" applyAlignment="1">
      <alignment vertical="center" textRotation="90"/>
    </xf>
    <xf numFmtId="0" fontId="27" fillId="0" borderId="0" xfId="0" applyFont="1" applyFill="1" applyBorder="1" applyAlignment="1">
      <alignment horizontal="center"/>
    </xf>
    <xf numFmtId="0" fontId="27" fillId="0" borderId="0" xfId="0" applyFont="1" applyFill="1"/>
    <xf numFmtId="0" fontId="27" fillId="0" borderId="0" xfId="0" applyFont="1" applyFill="1" applyBorder="1"/>
    <xf numFmtId="0" fontId="7" fillId="0" borderId="0" xfId="0" applyFont="1" applyFill="1" applyBorder="1" applyAlignment="1">
      <alignment vertical="center"/>
    </xf>
    <xf numFmtId="0" fontId="2" fillId="0" borderId="0" xfId="0" applyFont="1" applyFill="1"/>
    <xf numFmtId="0" fontId="2" fillId="0" borderId="1" xfId="0" applyFont="1" applyFill="1" applyBorder="1" applyAlignment="1">
      <alignment horizontal="center" vertical="center"/>
    </xf>
    <xf numFmtId="2" fontId="9" fillId="0" borderId="1" xfId="0" applyNumberFormat="1" applyFont="1" applyFill="1" applyBorder="1" applyAlignment="1">
      <alignment horizontal="center" vertical="center"/>
    </xf>
    <xf numFmtId="47" fontId="9" fillId="0" borderId="1" xfId="0" applyNumberFormat="1" applyFont="1" applyFill="1" applyBorder="1" applyAlignment="1">
      <alignment horizontal="center" vertical="center"/>
    </xf>
    <xf numFmtId="0" fontId="2" fillId="0" borderId="0" xfId="0" applyFont="1" applyFill="1" applyAlignment="1"/>
    <xf numFmtId="0" fontId="4" fillId="0" borderId="1" xfId="0" quotePrefix="1" applyFont="1" applyFill="1" applyBorder="1" applyAlignment="1">
      <alignment horizontal="center" vertical="center"/>
    </xf>
    <xf numFmtId="2" fontId="9" fillId="0" borderId="0" xfId="0" applyNumberFormat="1" applyFont="1" applyFill="1" applyBorder="1" applyAlignment="1">
      <alignment horizontal="center" vertical="center"/>
    </xf>
    <xf numFmtId="47" fontId="9" fillId="0" borderId="0" xfId="0" applyNumberFormat="1" applyFont="1" applyFill="1" applyBorder="1" applyAlignment="1">
      <alignment horizontal="center" vertical="center"/>
    </xf>
    <xf numFmtId="0" fontId="0" fillId="0" borderId="0" xfId="0" applyAlignment="1">
      <alignment horizontal="left" vertical="center" indent="1"/>
    </xf>
    <xf numFmtId="0" fontId="15" fillId="0" borderId="0" xfId="0" applyFont="1" applyFill="1" applyBorder="1"/>
    <xf numFmtId="0" fontId="31" fillId="0" borderId="0" xfId="0" applyFont="1"/>
    <xf numFmtId="0" fontId="0" fillId="0" borderId="5" xfId="0" applyBorder="1"/>
    <xf numFmtId="0" fontId="6" fillId="0" borderId="3" xfId="0" applyFont="1" applyBorder="1"/>
    <xf numFmtId="0" fontId="31" fillId="0" borderId="3" xfId="0" applyFont="1" applyBorder="1"/>
    <xf numFmtId="0" fontId="31" fillId="0" borderId="5" xfId="0" applyFont="1" applyBorder="1"/>
    <xf numFmtId="1" fontId="9" fillId="0" borderId="1" xfId="0" applyNumberFormat="1" applyFont="1" applyBorder="1" applyAlignment="1">
      <alignment horizontal="center" vertical="center" wrapText="1"/>
    </xf>
    <xf numFmtId="0" fontId="9" fillId="0" borderId="6" xfId="0" applyFont="1" applyFill="1" applyBorder="1" applyAlignment="1">
      <alignment horizontal="center" vertical="center"/>
    </xf>
    <xf numFmtId="0" fontId="9" fillId="0" borderId="0" xfId="0" applyFont="1" applyAlignment="1">
      <alignment horizontal="center" vertical="center"/>
    </xf>
    <xf numFmtId="49" fontId="9" fillId="0" borderId="1" xfId="0" applyNumberFormat="1" applyFont="1" applyFill="1" applyBorder="1" applyAlignment="1">
      <alignment horizontal="center" vertical="center"/>
    </xf>
    <xf numFmtId="0" fontId="9" fillId="0" borderId="8" xfId="0" applyFont="1" applyFill="1" applyBorder="1" applyAlignment="1">
      <alignment horizontal="center" vertical="center"/>
    </xf>
    <xf numFmtId="0" fontId="7" fillId="0" borderId="1" xfId="0" applyFont="1" applyFill="1" applyBorder="1" applyAlignment="1">
      <alignment horizontal="left" vertical="center"/>
    </xf>
    <xf numFmtId="0" fontId="0" fillId="0" borderId="0" xfId="0" applyFill="1" applyBorder="1" applyAlignment="1"/>
    <xf numFmtId="0" fontId="5" fillId="0" borderId="0" xfId="0" applyFont="1" applyFill="1" applyBorder="1" applyAlignment="1">
      <alignment vertical="center"/>
    </xf>
    <xf numFmtId="0" fontId="6" fillId="0" borderId="0" xfId="0" applyFont="1" applyFill="1" applyBorder="1" applyAlignment="1">
      <alignment horizontal="left" vertical="center" indent="1"/>
    </xf>
    <xf numFmtId="0" fontId="33" fillId="0" borderId="0" xfId="0" applyFont="1" applyFill="1" applyBorder="1" applyAlignment="1">
      <alignment vertical="center"/>
    </xf>
    <xf numFmtId="0" fontId="5" fillId="0" borderId="0" xfId="0" applyFont="1" applyFill="1" applyBorder="1" applyAlignment="1">
      <alignment horizontal="left" vertical="center" indent="4"/>
    </xf>
    <xf numFmtId="0" fontId="0" fillId="0" borderId="0" xfId="0" applyFill="1" applyBorder="1" applyAlignment="1">
      <alignment horizontal="center"/>
    </xf>
    <xf numFmtId="0" fontId="9" fillId="0" borderId="1" xfId="0" applyFont="1" applyBorder="1" applyAlignment="1">
      <alignment horizontal="center" vertical="center"/>
    </xf>
    <xf numFmtId="0" fontId="2" fillId="0" borderId="1" xfId="0" applyFont="1" applyBorder="1"/>
    <xf numFmtId="0" fontId="7" fillId="0" borderId="1" xfId="0" applyFont="1" applyFill="1" applyBorder="1" applyAlignment="1">
      <alignment horizontal="left" vertical="center" wrapText="1"/>
    </xf>
    <xf numFmtId="0" fontId="7" fillId="0" borderId="0" xfId="0" applyFont="1" applyFill="1" applyAlignment="1">
      <alignment horizontal="left" vertical="center"/>
    </xf>
    <xf numFmtId="0" fontId="18" fillId="0" borderId="0" xfId="0" applyFont="1" applyFill="1" applyBorder="1" applyAlignment="1">
      <alignment horizontal="center" vertical="center"/>
    </xf>
    <xf numFmtId="0" fontId="5" fillId="0" borderId="0" xfId="0" applyFont="1" applyFill="1" applyBorder="1" applyAlignment="1">
      <alignment horizontal="center"/>
    </xf>
    <xf numFmtId="165" fontId="9" fillId="0" borderId="0" xfId="0" applyNumberFormat="1" applyFont="1" applyFill="1" applyBorder="1" applyAlignment="1">
      <alignment horizontal="center" vertical="center"/>
    </xf>
    <xf numFmtId="0" fontId="5" fillId="0" borderId="0" xfId="0" applyFont="1" applyFill="1" applyBorder="1" applyAlignment="1">
      <alignment horizontal="left" vertical="center"/>
    </xf>
    <xf numFmtId="0" fontId="6" fillId="0" borderId="0" xfId="0" applyFont="1" applyFill="1" applyBorder="1" applyAlignment="1">
      <alignment horizontal="left" vertical="center"/>
    </xf>
    <xf numFmtId="49" fontId="0" fillId="0" borderId="0" xfId="0" applyNumberFormat="1" applyAlignment="1">
      <alignment horizontal="center"/>
    </xf>
    <xf numFmtId="0" fontId="22" fillId="0" borderId="0" xfId="0" applyFont="1" applyBorder="1" applyAlignment="1">
      <alignment vertical="center"/>
    </xf>
    <xf numFmtId="0" fontId="7" fillId="0" borderId="1" xfId="0" quotePrefix="1" applyFont="1" applyFill="1" applyBorder="1" applyAlignment="1">
      <alignment horizontal="left" vertical="center" wrapText="1"/>
    </xf>
    <xf numFmtId="0" fontId="7" fillId="0" borderId="1" xfId="0" quotePrefix="1" applyFont="1" applyFill="1" applyBorder="1" applyAlignment="1">
      <alignment horizontal="left" vertical="center"/>
    </xf>
    <xf numFmtId="0" fontId="9" fillId="0" borderId="0" xfId="0" quotePrefix="1" applyFont="1" applyAlignment="1">
      <alignment horizontal="left" vertical="center"/>
    </xf>
    <xf numFmtId="49" fontId="0" fillId="0" borderId="0" xfId="0" applyNumberFormat="1" applyAlignment="1">
      <alignment horizontal="center" vertical="center" wrapText="1"/>
    </xf>
    <xf numFmtId="0" fontId="0" fillId="0" borderId="0" xfId="0" applyAlignment="1">
      <alignment horizontal="center" vertical="center" wrapText="1"/>
    </xf>
    <xf numFmtId="2" fontId="0" fillId="0" borderId="0" xfId="0" applyNumberFormat="1" applyAlignment="1">
      <alignment horizontal="center" vertical="center" wrapText="1"/>
    </xf>
    <xf numFmtId="0" fontId="7" fillId="0" borderId="2" xfId="0" applyFont="1" applyFill="1" applyBorder="1" applyAlignment="1">
      <alignment horizontal="center" vertical="center"/>
    </xf>
    <xf numFmtId="0" fontId="9" fillId="0" borderId="2" xfId="0" applyFont="1" applyFill="1" applyBorder="1" applyAlignment="1">
      <alignment horizontal="center" vertical="center"/>
    </xf>
    <xf numFmtId="0" fontId="7" fillId="0" borderId="4" xfId="0" applyFont="1" applyFill="1" applyBorder="1" applyAlignment="1">
      <alignment horizontal="center" vertical="center"/>
    </xf>
    <xf numFmtId="0" fontId="17" fillId="0" borderId="0" xfId="0" applyFont="1" applyFill="1" applyAlignment="1">
      <alignment horizontal="center" vertical="center"/>
    </xf>
    <xf numFmtId="0" fontId="16" fillId="8" borderId="1" xfId="0" applyFont="1" applyFill="1" applyBorder="1"/>
    <xf numFmtId="0" fontId="5" fillId="8" borderId="1" xfId="0" applyFont="1" applyFill="1" applyBorder="1" applyAlignment="1">
      <alignment horizontal="center" vertical="center"/>
    </xf>
    <xf numFmtId="0" fontId="5" fillId="8" borderId="1" xfId="0" applyFont="1" applyFill="1" applyBorder="1" applyAlignment="1">
      <alignment horizontal="center"/>
    </xf>
    <xf numFmtId="0" fontId="15" fillId="8" borderId="1" xfId="0" applyFont="1" applyFill="1" applyBorder="1"/>
    <xf numFmtId="2" fontId="15" fillId="8" borderId="1" xfId="0" applyNumberFormat="1" applyFont="1" applyFill="1" applyBorder="1" applyAlignment="1">
      <alignment horizontal="center"/>
    </xf>
    <xf numFmtId="47" fontId="15" fillId="8" borderId="1" xfId="0" applyNumberFormat="1" applyFont="1" applyFill="1" applyBorder="1" applyAlignment="1">
      <alignment horizontal="center"/>
    </xf>
    <xf numFmtId="0" fontId="15" fillId="9" borderId="1" xfId="0" applyFont="1" applyFill="1" applyBorder="1"/>
    <xf numFmtId="2" fontId="15" fillId="9" borderId="1" xfId="0" applyNumberFormat="1" applyFont="1" applyFill="1" applyBorder="1" applyAlignment="1">
      <alignment horizontal="center"/>
    </xf>
    <xf numFmtId="0" fontId="5" fillId="9" borderId="1" xfId="0" applyFont="1" applyFill="1" applyBorder="1" applyAlignment="1">
      <alignment horizontal="center"/>
    </xf>
    <xf numFmtId="0" fontId="9" fillId="8" borderId="1" xfId="0" quotePrefix="1" applyFont="1" applyFill="1" applyBorder="1" applyAlignment="1">
      <alignment horizontal="left"/>
    </xf>
    <xf numFmtId="0" fontId="9" fillId="8" borderId="1" xfId="0" applyFont="1" applyFill="1" applyBorder="1"/>
    <xf numFmtId="0" fontId="5" fillId="8" borderId="1" xfId="0" quotePrefix="1" applyFont="1" applyFill="1" applyBorder="1" applyAlignment="1">
      <alignment horizontal="left"/>
    </xf>
    <xf numFmtId="0" fontId="9" fillId="0" borderId="1" xfId="0" applyFont="1" applyFill="1" applyBorder="1" applyAlignment="1" applyProtection="1">
      <alignment horizontal="center" vertical="center"/>
      <protection locked="0"/>
    </xf>
    <xf numFmtId="0" fontId="9" fillId="0" borderId="0" xfId="0" applyFont="1" applyFill="1" applyBorder="1" applyAlignment="1" applyProtection="1">
      <alignment horizontal="center" vertical="center"/>
      <protection locked="0"/>
    </xf>
    <xf numFmtId="0" fontId="6" fillId="0" borderId="1" xfId="0" applyFont="1" applyBorder="1" applyAlignment="1" applyProtection="1">
      <alignment horizontal="left" vertical="center" indent="1"/>
    </xf>
    <xf numFmtId="20" fontId="9" fillId="0" borderId="1" xfId="0" quotePrefix="1" applyNumberFormat="1" applyFont="1" applyBorder="1" applyAlignment="1">
      <alignment horizontal="right" vertical="center" wrapText="1"/>
    </xf>
    <xf numFmtId="0" fontId="9" fillId="0" borderId="5" xfId="0" applyFont="1" applyBorder="1" applyAlignment="1">
      <alignment vertical="center"/>
    </xf>
    <xf numFmtId="0" fontId="9" fillId="0" borderId="0" xfId="0" applyFont="1" applyAlignment="1">
      <alignment vertical="center"/>
    </xf>
    <xf numFmtId="0" fontId="9" fillId="0" borderId="1" xfId="1" applyFont="1" applyBorder="1" applyAlignment="1">
      <alignment horizontal="center" vertical="center"/>
    </xf>
    <xf numFmtId="0" fontId="7" fillId="0" borderId="0" xfId="1" applyFont="1" applyAlignment="1">
      <alignment horizontal="center" vertical="center"/>
    </xf>
    <xf numFmtId="0" fontId="17" fillId="0" borderId="0" xfId="1" applyFont="1" applyAlignment="1">
      <alignment horizontal="center" vertical="center"/>
    </xf>
    <xf numFmtId="0" fontId="12" fillId="0" borderId="0" xfId="1" applyFont="1" applyAlignment="1">
      <alignment horizontal="center" vertical="center"/>
    </xf>
    <xf numFmtId="0" fontId="17" fillId="0" borderId="1" xfId="1" applyFont="1" applyBorder="1" applyAlignment="1">
      <alignment horizontal="center" vertical="center"/>
    </xf>
    <xf numFmtId="0" fontId="17" fillId="0" borderId="1" xfId="1" applyFont="1" applyBorder="1" applyAlignment="1">
      <alignment horizontal="center" vertical="center" wrapText="1"/>
    </xf>
    <xf numFmtId="0" fontId="35" fillId="0" borderId="0" xfId="1" applyFont="1" applyAlignment="1">
      <alignment horizontal="center" vertical="center"/>
    </xf>
    <xf numFmtId="0" fontId="6" fillId="0" borderId="1" xfId="0" applyFont="1" applyBorder="1" applyAlignment="1">
      <alignment horizontal="center" vertical="center"/>
    </xf>
    <xf numFmtId="0" fontId="6" fillId="0" borderId="1" xfId="0" applyFont="1" applyBorder="1"/>
    <xf numFmtId="0" fontId="6" fillId="0" borderId="0" xfId="0" applyFont="1" applyFill="1" applyBorder="1"/>
    <xf numFmtId="0" fontId="9" fillId="0" borderId="1" xfId="1" applyFont="1" applyBorder="1" applyAlignment="1">
      <alignment horizontal="right" vertical="center" indent="1"/>
    </xf>
    <xf numFmtId="0" fontId="9" fillId="0" borderId="1" xfId="1" applyFont="1" applyBorder="1" applyAlignment="1">
      <alignment horizontal="left" vertical="center" indent="1"/>
    </xf>
    <xf numFmtId="0" fontId="9" fillId="0" borderId="0" xfId="1" applyFont="1" applyAlignment="1">
      <alignment horizontal="left" vertical="center" indent="1"/>
    </xf>
    <xf numFmtId="0" fontId="9" fillId="0" borderId="1" xfId="1" applyFont="1" applyBorder="1" applyAlignment="1">
      <alignment horizontal="center" vertical="center" wrapText="1"/>
    </xf>
    <xf numFmtId="0" fontId="37" fillId="0" borderId="0" xfId="1" applyFont="1" applyAlignment="1">
      <alignment horizontal="center" vertical="center"/>
    </xf>
    <xf numFmtId="2" fontId="7" fillId="0" borderId="0" xfId="0" applyNumberFormat="1" applyFont="1" applyFill="1" applyAlignment="1">
      <alignment horizontal="center" vertical="center"/>
    </xf>
    <xf numFmtId="2" fontId="9" fillId="0" borderId="0" xfId="0" quotePrefix="1" applyNumberFormat="1" applyFont="1" applyFill="1" applyAlignment="1">
      <alignment horizontal="center" vertical="center"/>
    </xf>
    <xf numFmtId="0" fontId="6" fillId="0" borderId="1" xfId="0" applyFont="1" applyBorder="1" applyAlignment="1">
      <alignment horizontal="center"/>
    </xf>
    <xf numFmtId="47" fontId="9" fillId="8" borderId="1" xfId="0" applyNumberFormat="1" applyFont="1" applyFill="1" applyBorder="1" applyAlignment="1">
      <alignment horizontal="center"/>
    </xf>
    <xf numFmtId="0" fontId="9" fillId="0" borderId="1" xfId="0" applyFont="1" applyBorder="1" applyAlignment="1">
      <alignment horizontal="center"/>
    </xf>
    <xf numFmtId="49" fontId="9" fillId="0" borderId="1" xfId="0" applyNumberFormat="1" applyFont="1" applyBorder="1" applyAlignment="1">
      <alignment horizontal="center"/>
    </xf>
    <xf numFmtId="2" fontId="9" fillId="0" borderId="1" xfId="0" applyNumberFormat="1" applyFont="1" applyBorder="1" applyAlignment="1">
      <alignment horizontal="center"/>
    </xf>
    <xf numFmtId="47" fontId="9" fillId="0" borderId="1" xfId="0" applyNumberFormat="1" applyFont="1" applyBorder="1" applyAlignment="1">
      <alignment horizontal="center"/>
    </xf>
    <xf numFmtId="0" fontId="9" fillId="0" borderId="0" xfId="0" applyFont="1" applyAlignment="1">
      <alignment horizontal="center"/>
    </xf>
    <xf numFmtId="2" fontId="9" fillId="0" borderId="0" xfId="0" applyNumberFormat="1" applyFont="1" applyBorder="1" applyAlignment="1">
      <alignment horizontal="center"/>
    </xf>
    <xf numFmtId="47" fontId="9" fillId="0" borderId="0" xfId="0" applyNumberFormat="1" applyFont="1" applyBorder="1" applyAlignment="1">
      <alignment horizontal="center"/>
    </xf>
    <xf numFmtId="49" fontId="9" fillId="0" borderId="0" xfId="0" applyNumberFormat="1" applyFont="1" applyBorder="1" applyAlignment="1">
      <alignment horizontal="center"/>
    </xf>
    <xf numFmtId="0" fontId="14" fillId="0" borderId="1" xfId="0" applyFont="1" applyFill="1" applyBorder="1" applyAlignment="1" applyProtection="1">
      <alignment horizontal="center" vertical="center" wrapText="1"/>
      <protection locked="0"/>
    </xf>
    <xf numFmtId="0" fontId="9" fillId="0" borderId="0" xfId="0" applyFont="1" applyAlignment="1" applyProtection="1">
      <alignment vertical="center"/>
    </xf>
    <xf numFmtId="0" fontId="9" fillId="0" borderId="2" xfId="0" applyFont="1" applyBorder="1" applyAlignment="1" applyProtection="1">
      <alignment horizontal="center" vertical="center"/>
    </xf>
    <xf numFmtId="0" fontId="9" fillId="0" borderId="5" xfId="0" applyFont="1" applyBorder="1" applyAlignment="1" applyProtection="1">
      <alignment vertical="center"/>
    </xf>
    <xf numFmtId="0" fontId="5" fillId="0" borderId="1" xfId="0" applyFont="1" applyBorder="1" applyAlignment="1" applyProtection="1">
      <alignment horizontal="center" vertical="center" wrapText="1"/>
    </xf>
    <xf numFmtId="0" fontId="5" fillId="0" borderId="1" xfId="0" applyFont="1" applyBorder="1" applyAlignment="1" applyProtection="1">
      <alignment horizontal="left" vertical="center"/>
    </xf>
    <xf numFmtId="0" fontId="5" fillId="0" borderId="1" xfId="0" applyFont="1" applyBorder="1" applyAlignment="1" applyProtection="1">
      <alignment horizontal="center" vertical="center"/>
    </xf>
    <xf numFmtId="0" fontId="5" fillId="0" borderId="1" xfId="0" quotePrefix="1" applyFont="1" applyBorder="1" applyAlignment="1" applyProtection="1">
      <alignment horizontal="center" vertical="center"/>
    </xf>
    <xf numFmtId="0" fontId="7" fillId="0" borderId="18" xfId="0" applyFont="1" applyFill="1" applyBorder="1" applyAlignment="1">
      <alignment horizontal="center" vertical="center"/>
    </xf>
    <xf numFmtId="0" fontId="7" fillId="0" borderId="27" xfId="0" applyFont="1" applyFill="1" applyBorder="1" applyAlignment="1">
      <alignment vertical="center"/>
    </xf>
    <xf numFmtId="0" fontId="7" fillId="0" borderId="27" xfId="0" applyFont="1" applyFill="1" applyBorder="1" applyAlignment="1">
      <alignment horizontal="center" vertical="center"/>
    </xf>
    <xf numFmtId="0" fontId="7" fillId="0" borderId="27" xfId="0" applyFont="1" applyFill="1" applyBorder="1" applyAlignment="1" applyProtection="1">
      <alignment vertical="center"/>
      <protection locked="0"/>
    </xf>
    <xf numFmtId="0" fontId="40" fillId="0" borderId="0" xfId="0" applyFont="1" applyFill="1" applyBorder="1" applyAlignment="1">
      <alignment horizontal="center" vertical="center"/>
    </xf>
    <xf numFmtId="0" fontId="40" fillId="0" borderId="1" xfId="0" applyFont="1" applyFill="1" applyBorder="1" applyAlignment="1">
      <alignment horizontal="center" vertical="center"/>
    </xf>
    <xf numFmtId="0" fontId="7" fillId="0" borderId="28" xfId="0" applyFont="1" applyFill="1" applyBorder="1" applyAlignment="1">
      <alignment horizontal="left" vertical="center"/>
    </xf>
    <xf numFmtId="0" fontId="7" fillId="0" borderId="28" xfId="0" applyFont="1" applyFill="1" applyBorder="1" applyAlignment="1">
      <alignment horizontal="center" vertical="center"/>
    </xf>
    <xf numFmtId="0" fontId="7" fillId="0" borderId="17" xfId="0" applyFont="1" applyFill="1" applyBorder="1" applyAlignment="1">
      <alignment horizontal="center" vertical="center"/>
    </xf>
    <xf numFmtId="0" fontId="9" fillId="0" borderId="6" xfId="0" applyFont="1" applyBorder="1" applyAlignment="1">
      <alignment horizontal="center" vertical="center"/>
    </xf>
    <xf numFmtId="0" fontId="30" fillId="0" borderId="0" xfId="0" quotePrefix="1" applyFont="1" applyFill="1" applyBorder="1" applyAlignment="1">
      <alignment horizontal="right" vertical="center"/>
    </xf>
    <xf numFmtId="0" fontId="7" fillId="0" borderId="28" xfId="0" quotePrefix="1" applyFont="1" applyFill="1" applyBorder="1" applyAlignment="1">
      <alignment horizontal="left" vertical="center"/>
    </xf>
    <xf numFmtId="0" fontId="9" fillId="0" borderId="2" xfId="0" applyFont="1" applyFill="1" applyBorder="1" applyAlignment="1" applyProtection="1">
      <alignment horizontal="center" vertical="center"/>
      <protection locked="0"/>
    </xf>
    <xf numFmtId="0" fontId="41" fillId="0" borderId="0" xfId="0" quotePrefix="1" applyFont="1" applyFill="1" applyBorder="1" applyAlignment="1">
      <alignment horizontal="right" vertical="center"/>
    </xf>
    <xf numFmtId="0" fontId="5" fillId="14" borderId="27" xfId="0" quotePrefix="1" applyFont="1" applyFill="1" applyBorder="1" applyAlignment="1" applyProtection="1">
      <alignment horizontal="left" vertical="center"/>
      <protection locked="0"/>
    </xf>
    <xf numFmtId="0" fontId="5" fillId="14" borderId="29" xfId="0" quotePrefix="1" applyFont="1" applyFill="1" applyBorder="1" applyAlignment="1">
      <alignment horizontal="left" vertical="center"/>
    </xf>
    <xf numFmtId="0" fontId="7" fillId="0" borderId="2" xfId="0" quotePrefix="1" applyFont="1" applyFill="1" applyBorder="1" applyAlignment="1">
      <alignment horizontal="left" vertical="center"/>
    </xf>
    <xf numFmtId="0" fontId="7" fillId="0" borderId="2" xfId="0" applyFont="1" applyFill="1" applyBorder="1" applyAlignment="1">
      <alignment horizontal="left" vertical="center"/>
    </xf>
    <xf numFmtId="0" fontId="7" fillId="0" borderId="30" xfId="0" applyFont="1" applyFill="1" applyBorder="1" applyAlignment="1">
      <alignment horizontal="center" vertical="center"/>
    </xf>
    <xf numFmtId="0" fontId="7" fillId="15" borderId="28" xfId="0" applyFont="1" applyFill="1" applyBorder="1" applyAlignment="1" applyProtection="1">
      <alignment horizontal="center" vertical="center"/>
      <protection locked="0"/>
    </xf>
    <xf numFmtId="2" fontId="7" fillId="15" borderId="28" xfId="0" quotePrefix="1" applyNumberFormat="1" applyFont="1" applyFill="1" applyBorder="1" applyAlignment="1" applyProtection="1">
      <alignment horizontal="center" vertical="center"/>
      <protection locked="0"/>
    </xf>
    <xf numFmtId="0" fontId="7" fillId="15" borderId="1" xfId="0" applyFont="1" applyFill="1" applyBorder="1" applyAlignment="1" applyProtection="1">
      <alignment horizontal="center" vertical="center"/>
      <protection locked="0"/>
    </xf>
    <xf numFmtId="2" fontId="7" fillId="15" borderId="1" xfId="0" quotePrefix="1" applyNumberFormat="1" applyFont="1" applyFill="1" applyBorder="1" applyAlignment="1" applyProtection="1">
      <alignment horizontal="center" vertical="center"/>
      <protection locked="0"/>
    </xf>
    <xf numFmtId="0" fontId="7" fillId="15" borderId="2" xfId="0" applyFont="1" applyFill="1" applyBorder="1" applyAlignment="1" applyProtection="1">
      <alignment horizontal="center" vertical="center"/>
      <protection locked="0"/>
    </xf>
    <xf numFmtId="2" fontId="7" fillId="15" borderId="2" xfId="0" quotePrefix="1" applyNumberFormat="1" applyFont="1" applyFill="1" applyBorder="1" applyAlignment="1" applyProtection="1">
      <alignment horizontal="center" vertical="center"/>
      <protection locked="0"/>
    </xf>
    <xf numFmtId="0" fontId="9" fillId="0" borderId="2" xfId="0" quotePrefix="1" applyFont="1" applyFill="1" applyBorder="1" applyAlignment="1">
      <alignment horizontal="center" vertical="center"/>
    </xf>
    <xf numFmtId="0" fontId="7" fillId="0" borderId="2" xfId="0" applyFont="1" applyFill="1" applyBorder="1" applyAlignment="1">
      <alignment horizontal="center" vertical="center" wrapText="1"/>
    </xf>
    <xf numFmtId="0" fontId="5" fillId="14" borderId="27" xfId="0" quotePrefix="1" applyFont="1" applyFill="1" applyBorder="1" applyAlignment="1" applyProtection="1">
      <alignment horizontal="center" vertical="center"/>
      <protection locked="0"/>
    </xf>
    <xf numFmtId="167" fontId="7" fillId="15" borderId="28" xfId="0" quotePrefix="1" applyNumberFormat="1" applyFont="1" applyFill="1" applyBorder="1" applyAlignment="1" applyProtection="1">
      <alignment horizontal="center" vertical="center"/>
      <protection locked="0"/>
    </xf>
    <xf numFmtId="167" fontId="7" fillId="15" borderId="1" xfId="0" quotePrefix="1" applyNumberFormat="1" applyFont="1" applyFill="1" applyBorder="1" applyAlignment="1" applyProtection="1">
      <alignment horizontal="center" vertical="center"/>
      <protection locked="0"/>
    </xf>
    <xf numFmtId="167" fontId="7" fillId="15" borderId="2" xfId="0" quotePrefix="1" applyNumberFormat="1" applyFont="1" applyFill="1" applyBorder="1" applyAlignment="1" applyProtection="1">
      <alignment horizontal="center" vertical="center"/>
      <protection locked="0"/>
    </xf>
    <xf numFmtId="0" fontId="7" fillId="0" borderId="28" xfId="0" applyFont="1" applyFill="1" applyBorder="1" applyAlignment="1">
      <alignment horizontal="left" vertical="center" wrapText="1"/>
    </xf>
    <xf numFmtId="0" fontId="7" fillId="0" borderId="2" xfId="0" applyFont="1" applyFill="1" applyBorder="1" applyAlignment="1">
      <alignment horizontal="left" vertical="center" wrapText="1"/>
    </xf>
    <xf numFmtId="0" fontId="6" fillId="3" borderId="0" xfId="0" applyFont="1" applyFill="1" applyBorder="1" applyAlignment="1">
      <alignment horizontal="center" vertical="center"/>
    </xf>
    <xf numFmtId="0" fontId="7" fillId="0" borderId="28" xfId="0" quotePrefix="1" applyFont="1" applyFill="1" applyBorder="1" applyAlignment="1">
      <alignment horizontal="left" vertical="center" wrapText="1"/>
    </xf>
    <xf numFmtId="0" fontId="7" fillId="0" borderId="2" xfId="0" quotePrefix="1" applyFont="1" applyFill="1" applyBorder="1" applyAlignment="1">
      <alignment horizontal="left" vertical="center" wrapText="1"/>
    </xf>
    <xf numFmtId="0" fontId="2" fillId="0" borderId="6" xfId="0" applyFont="1" applyBorder="1"/>
    <xf numFmtId="0" fontId="7" fillId="0" borderId="0" xfId="0" applyFont="1" applyFill="1" applyBorder="1" applyAlignment="1">
      <alignment horizontal="left" vertical="center"/>
    </xf>
    <xf numFmtId="0" fontId="5" fillId="16" borderId="27" xfId="0" quotePrefix="1" applyFont="1" applyFill="1" applyBorder="1" applyAlignment="1" applyProtection="1">
      <alignment horizontal="left" vertical="center"/>
      <protection locked="0"/>
    </xf>
    <xf numFmtId="0" fontId="5" fillId="16" borderId="29" xfId="0" quotePrefix="1" applyFont="1" applyFill="1" applyBorder="1" applyAlignment="1">
      <alignment horizontal="left" vertical="center"/>
    </xf>
    <xf numFmtId="0" fontId="6" fillId="0" borderId="2" xfId="0" applyFont="1" applyFill="1" applyBorder="1" applyAlignment="1">
      <alignment vertical="center"/>
    </xf>
    <xf numFmtId="2" fontId="7" fillId="0" borderId="27" xfId="0" quotePrefix="1" applyNumberFormat="1" applyFont="1" applyFill="1" applyBorder="1" applyAlignment="1">
      <alignment vertical="center"/>
    </xf>
    <xf numFmtId="2" fontId="7" fillId="0" borderId="27" xfId="0" quotePrefix="1" applyNumberFormat="1" applyFont="1" applyFill="1" applyBorder="1" applyAlignment="1" applyProtection="1">
      <alignment vertical="center"/>
      <protection locked="0"/>
    </xf>
    <xf numFmtId="47" fontId="7" fillId="15" borderId="28" xfId="0" quotePrefix="1" applyNumberFormat="1" applyFont="1" applyFill="1" applyBorder="1" applyAlignment="1" applyProtection="1">
      <alignment horizontal="center" vertical="center"/>
      <protection locked="0"/>
    </xf>
    <xf numFmtId="47" fontId="7" fillId="15" borderId="1" xfId="0" quotePrefix="1" applyNumberFormat="1" applyFont="1" applyFill="1" applyBorder="1" applyAlignment="1" applyProtection="1">
      <alignment horizontal="center" vertical="center"/>
      <protection locked="0"/>
    </xf>
    <xf numFmtId="47" fontId="7" fillId="15" borderId="2" xfId="0" quotePrefix="1" applyNumberFormat="1" applyFont="1" applyFill="1" applyBorder="1" applyAlignment="1" applyProtection="1">
      <alignment horizontal="center" vertical="center"/>
      <protection locked="0"/>
    </xf>
    <xf numFmtId="0" fontId="9" fillId="0" borderId="0" xfId="0" applyFont="1" applyFill="1" applyBorder="1" applyAlignment="1">
      <alignment vertical="center"/>
    </xf>
    <xf numFmtId="0" fontId="43" fillId="0" borderId="0" xfId="0" applyFont="1" applyFill="1" applyAlignment="1">
      <alignment horizontal="center" vertical="center"/>
    </xf>
    <xf numFmtId="0" fontId="45" fillId="0" borderId="0" xfId="0" applyFont="1" applyFill="1" applyAlignment="1">
      <alignment horizontal="center" vertical="center"/>
    </xf>
    <xf numFmtId="0" fontId="1" fillId="0" borderId="3" xfId="0" applyFont="1" applyBorder="1" applyAlignment="1">
      <alignment horizontal="center" vertical="center"/>
    </xf>
    <xf numFmtId="0" fontId="1" fillId="0" borderId="26" xfId="0" applyFont="1" applyBorder="1" applyAlignment="1">
      <alignment horizontal="center" vertical="center"/>
    </xf>
    <xf numFmtId="0" fontId="21" fillId="0" borderId="26" xfId="0" applyFont="1" applyBorder="1" applyAlignment="1">
      <alignment horizontal="center" vertical="center"/>
    </xf>
    <xf numFmtId="0" fontId="9" fillId="17" borderId="2" xfId="0" applyFont="1" applyFill="1" applyBorder="1" applyAlignment="1" applyProtection="1">
      <alignment horizontal="center" vertical="center"/>
    </xf>
    <xf numFmtId="2" fontId="9" fillId="17" borderId="2" xfId="0" applyNumberFormat="1" applyFont="1" applyFill="1" applyBorder="1" applyAlignment="1" applyProtection="1">
      <alignment horizontal="center" vertical="center"/>
    </xf>
    <xf numFmtId="0" fontId="9" fillId="17" borderId="2" xfId="0" applyFont="1" applyFill="1" applyBorder="1" applyAlignment="1">
      <alignment horizontal="center" vertical="center"/>
    </xf>
    <xf numFmtId="2" fontId="9" fillId="17" borderId="2" xfId="0" applyNumberFormat="1" applyFont="1" applyFill="1" applyBorder="1" applyAlignment="1">
      <alignment horizontal="center" vertical="center"/>
    </xf>
    <xf numFmtId="0" fontId="6" fillId="17" borderId="1" xfId="0" quotePrefix="1" applyFont="1" applyFill="1" applyBorder="1" applyAlignment="1" applyProtection="1">
      <alignment horizontal="center" vertical="center"/>
      <protection locked="0"/>
    </xf>
    <xf numFmtId="2" fontId="31" fillId="17" borderId="1" xfId="0" applyNumberFormat="1" applyFont="1" applyFill="1" applyBorder="1" applyAlignment="1" applyProtection="1">
      <alignment horizontal="center" vertical="center"/>
      <protection locked="0"/>
    </xf>
    <xf numFmtId="0" fontId="6" fillId="17" borderId="1" xfId="0" applyFont="1" applyFill="1" applyBorder="1" applyAlignment="1" applyProtection="1">
      <alignment horizontal="center" vertical="center"/>
      <protection locked="0"/>
    </xf>
    <xf numFmtId="2" fontId="0" fillId="17" borderId="1" xfId="0" applyNumberFormat="1" applyFont="1" applyFill="1" applyBorder="1" applyAlignment="1" applyProtection="1">
      <alignment horizontal="center" vertical="center"/>
      <protection locked="0"/>
    </xf>
    <xf numFmtId="0" fontId="0" fillId="0" borderId="0" xfId="0" applyFill="1" applyAlignment="1">
      <alignment horizontal="center" vertical="center"/>
    </xf>
    <xf numFmtId="2" fontId="0" fillId="0" borderId="0" xfId="0" applyNumberFormat="1" applyFill="1" applyAlignment="1">
      <alignment horizontal="center" vertical="center"/>
    </xf>
    <xf numFmtId="0" fontId="43" fillId="0" borderId="0" xfId="0" applyFont="1"/>
    <xf numFmtId="0" fontId="43" fillId="0" borderId="0" xfId="0" applyFont="1" applyFill="1" applyBorder="1"/>
    <xf numFmtId="0" fontId="44" fillId="0" borderId="0" xfId="0" applyFont="1" applyAlignment="1" applyProtection="1">
      <alignment vertical="center"/>
    </xf>
    <xf numFmtId="0" fontId="44" fillId="0" borderId="0" xfId="0" applyFont="1" applyAlignment="1">
      <alignment vertical="center"/>
    </xf>
    <xf numFmtId="0" fontId="39" fillId="17" borderId="1" xfId="0" applyFont="1" applyFill="1" applyBorder="1" applyAlignment="1" applyProtection="1">
      <alignment horizontal="center" vertical="top"/>
      <protection locked="0"/>
    </xf>
    <xf numFmtId="0" fontId="6" fillId="17" borderId="1" xfId="0" applyFont="1" applyFill="1" applyBorder="1" applyAlignment="1" applyProtection="1">
      <alignment horizontal="center" vertical="top"/>
      <protection locked="0"/>
    </xf>
    <xf numFmtId="0" fontId="31" fillId="0" borderId="0" xfId="0" applyFont="1" applyBorder="1"/>
    <xf numFmtId="0" fontId="6" fillId="0" borderId="0" xfId="0" applyFont="1" applyBorder="1"/>
    <xf numFmtId="0" fontId="40" fillId="0" borderId="1" xfId="0" applyFont="1" applyFill="1" applyBorder="1" applyAlignment="1" applyProtection="1">
      <alignment horizontal="center" vertical="center"/>
    </xf>
    <xf numFmtId="0" fontId="40" fillId="0" borderId="0" xfId="0" applyFont="1" applyFill="1" applyAlignment="1">
      <alignment horizontal="center" vertical="center"/>
    </xf>
    <xf numFmtId="0" fontId="40" fillId="0" borderId="0" xfId="0" quotePrefix="1" applyFont="1" applyFill="1" applyBorder="1" applyAlignment="1">
      <alignment horizontal="center" vertical="center"/>
    </xf>
    <xf numFmtId="0" fontId="4" fillId="0" borderId="0" xfId="3" applyFont="1" applyFill="1" applyBorder="1" applyAlignment="1">
      <alignment horizontal="center" vertical="center"/>
    </xf>
    <xf numFmtId="0" fontId="4" fillId="0" borderId="0" xfId="3" applyFont="1" applyFill="1" applyBorder="1" applyAlignment="1">
      <alignment horizontal="center"/>
    </xf>
    <xf numFmtId="0" fontId="7" fillId="0" borderId="0" xfId="3" applyFont="1" applyFill="1" applyBorder="1" applyAlignment="1">
      <alignment vertical="center" textRotation="90"/>
    </xf>
    <xf numFmtId="0" fontId="4" fillId="0" borderId="0" xfId="0" applyFont="1" applyFill="1" applyBorder="1" applyAlignment="1">
      <alignment horizontal="center"/>
    </xf>
    <xf numFmtId="0" fontId="7" fillId="0" borderId="0" xfId="0" applyFont="1" applyFill="1" applyBorder="1" applyAlignment="1">
      <alignment vertical="center" textRotation="90"/>
    </xf>
    <xf numFmtId="0" fontId="27" fillId="0" borderId="1" xfId="0" applyFont="1" applyFill="1" applyBorder="1" applyAlignment="1" applyProtection="1">
      <alignment horizontal="center" vertical="center"/>
      <protection locked="0"/>
    </xf>
    <xf numFmtId="0" fontId="12" fillId="18" borderId="1" xfId="0" applyFont="1" applyFill="1" applyBorder="1" applyAlignment="1">
      <alignment horizontal="center" vertical="center"/>
    </xf>
    <xf numFmtId="0" fontId="12" fillId="18" borderId="1" xfId="0" applyFont="1" applyFill="1" applyBorder="1" applyAlignment="1">
      <alignment horizontal="center" vertical="center" wrapText="1"/>
    </xf>
    <xf numFmtId="0" fontId="12" fillId="19" borderId="1" xfId="3" applyFont="1" applyFill="1" applyBorder="1" applyAlignment="1">
      <alignment horizontal="center" vertical="center"/>
    </xf>
    <xf numFmtId="0" fontId="12" fillId="19" borderId="1" xfId="3" applyFont="1" applyFill="1" applyBorder="1" applyAlignment="1">
      <alignment horizontal="center" vertical="center" wrapText="1"/>
    </xf>
    <xf numFmtId="0" fontId="26" fillId="0" borderId="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textRotation="90" wrapText="1"/>
      <protection locked="0"/>
    </xf>
    <xf numFmtId="0" fontId="4" fillId="0" borderId="2" xfId="0" applyFont="1" applyFill="1" applyBorder="1" applyAlignment="1" applyProtection="1">
      <alignment vertical="center" wrapText="1"/>
      <protection locked="0"/>
    </xf>
    <xf numFmtId="0" fontId="7" fillId="0" borderId="2" xfId="0" applyFont="1" applyBorder="1" applyAlignment="1" applyProtection="1">
      <alignment vertical="center" textRotation="90" wrapText="1"/>
      <protection locked="0"/>
    </xf>
    <xf numFmtId="0" fontId="4" fillId="0" borderId="1" xfId="0" applyFont="1" applyFill="1" applyBorder="1" applyAlignment="1" applyProtection="1">
      <alignment horizontal="right" vertical="center"/>
      <protection locked="0"/>
    </xf>
    <xf numFmtId="20" fontId="7" fillId="0" borderId="1" xfId="0" applyNumberFormat="1" applyFont="1" applyFill="1" applyBorder="1" applyAlignment="1" applyProtection="1">
      <alignment horizontal="center" vertical="center" textRotation="90" wrapText="1"/>
      <protection locked="0"/>
    </xf>
    <xf numFmtId="0" fontId="4" fillId="0" borderId="3" xfId="0" applyFont="1" applyFill="1" applyBorder="1" applyAlignment="1" applyProtection="1">
      <alignment vertical="center" wrapText="1"/>
      <protection locked="0"/>
    </xf>
    <xf numFmtId="0" fontId="7" fillId="0" borderId="3" xfId="0" applyFont="1" applyBorder="1" applyAlignment="1" applyProtection="1">
      <alignment vertical="center" textRotation="90" wrapText="1"/>
      <protection locked="0"/>
    </xf>
    <xf numFmtId="0" fontId="7" fillId="0" borderId="1" xfId="0" applyFont="1" applyBorder="1" applyAlignment="1" applyProtection="1">
      <alignment horizontal="center" vertical="center" textRotation="90" wrapText="1"/>
      <protection locked="0"/>
    </xf>
    <xf numFmtId="0" fontId="9" fillId="0" borderId="2" xfId="0" quotePrefix="1" applyFont="1" applyFill="1" applyBorder="1" applyAlignment="1" applyProtection="1">
      <alignment horizontal="center" vertical="center"/>
      <protection locked="0"/>
    </xf>
    <xf numFmtId="0" fontId="5" fillId="14" borderId="31" xfId="0" quotePrefix="1" applyFont="1" applyFill="1" applyBorder="1" applyAlignment="1" applyProtection="1">
      <alignment horizontal="left" vertical="center"/>
      <protection locked="0"/>
    </xf>
    <xf numFmtId="0" fontId="7" fillId="0" borderId="13" xfId="0" applyFont="1" applyFill="1" applyBorder="1" applyAlignment="1" applyProtection="1">
      <alignment horizontal="center" vertical="center"/>
      <protection locked="0"/>
    </xf>
    <xf numFmtId="0" fontId="7" fillId="0" borderId="11" xfId="0" applyFont="1" applyFill="1" applyBorder="1" applyAlignment="1" applyProtection="1">
      <alignment horizontal="center" vertical="center"/>
      <protection locked="0"/>
    </xf>
    <xf numFmtId="0" fontId="7" fillId="0" borderId="37" xfId="0" applyFont="1" applyFill="1" applyBorder="1" applyAlignment="1" applyProtection="1">
      <alignment horizontal="center" vertical="center"/>
      <protection locked="0"/>
    </xf>
    <xf numFmtId="0" fontId="7" fillId="0" borderId="13" xfId="0" quotePrefix="1" applyFont="1" applyFill="1" applyBorder="1" applyAlignment="1" applyProtection="1">
      <alignment horizontal="center" vertical="center"/>
      <protection locked="0"/>
    </xf>
    <xf numFmtId="0" fontId="7" fillId="0" borderId="11" xfId="0" quotePrefix="1" applyFont="1" applyFill="1" applyBorder="1" applyAlignment="1" applyProtection="1">
      <alignment horizontal="center" vertical="center"/>
      <protection locked="0"/>
    </xf>
    <xf numFmtId="0" fontId="7" fillId="0" borderId="37" xfId="0" quotePrefix="1" applyFont="1" applyFill="1" applyBorder="1" applyAlignment="1" applyProtection="1">
      <alignment horizontal="center" vertical="center"/>
      <protection locked="0"/>
    </xf>
    <xf numFmtId="0" fontId="17" fillId="0" borderId="0" xfId="0" applyFont="1" applyFill="1" applyBorder="1" applyAlignment="1">
      <alignment horizontal="center" vertical="center"/>
    </xf>
    <xf numFmtId="0" fontId="3" fillId="0" borderId="33" xfId="0" applyFont="1" applyFill="1" applyBorder="1" applyAlignment="1">
      <alignment horizontal="center" vertical="center"/>
    </xf>
    <xf numFmtId="0" fontId="6" fillId="0" borderId="33" xfId="0" applyFont="1" applyFill="1" applyBorder="1" applyAlignment="1">
      <alignment horizontal="center" vertical="center"/>
    </xf>
    <xf numFmtId="0" fontId="7" fillId="0" borderId="0" xfId="0" applyFont="1" applyFill="1" applyBorder="1" applyAlignment="1" applyProtection="1">
      <alignment horizontal="center" vertical="center"/>
      <protection locked="0"/>
    </xf>
    <xf numFmtId="0" fontId="7" fillId="0" borderId="0" xfId="0" applyFont="1" applyFill="1" applyBorder="1" applyAlignment="1" applyProtection="1">
      <alignment vertical="center"/>
      <protection locked="0"/>
    </xf>
    <xf numFmtId="0" fontId="7" fillId="0" borderId="0" xfId="0" quotePrefix="1" applyFont="1" applyFill="1" applyBorder="1" applyAlignment="1" applyProtection="1">
      <alignment horizontal="center" vertical="center"/>
      <protection locked="0"/>
    </xf>
    <xf numFmtId="0" fontId="7" fillId="0" borderId="0" xfId="0" applyFont="1" applyFill="1" applyBorder="1" applyAlignment="1">
      <alignment horizontal="left" vertical="center" wrapText="1"/>
    </xf>
    <xf numFmtId="0" fontId="7" fillId="0" borderId="0" xfId="0" quotePrefix="1" applyFont="1" applyFill="1" applyBorder="1" applyAlignment="1">
      <alignment horizontal="left" vertical="center"/>
    </xf>
    <xf numFmtId="0" fontId="7" fillId="0" borderId="0" xfId="0" quotePrefix="1" applyFont="1" applyFill="1" applyBorder="1" applyAlignment="1">
      <alignment horizontal="left" vertical="center" wrapText="1"/>
    </xf>
    <xf numFmtId="0" fontId="5" fillId="0" borderId="0" xfId="0" quotePrefix="1" applyFont="1" applyFill="1" applyBorder="1" applyAlignment="1" applyProtection="1">
      <alignment horizontal="left" vertical="center"/>
      <protection locked="0"/>
    </xf>
    <xf numFmtId="0" fontId="5" fillId="0" borderId="0" xfId="0" quotePrefix="1" applyFont="1" applyFill="1" applyBorder="1" applyAlignment="1">
      <alignment horizontal="left" vertical="center"/>
    </xf>
    <xf numFmtId="2" fontId="7" fillId="0" borderId="0" xfId="0" quotePrefix="1" applyNumberFormat="1" applyFont="1" applyFill="1" applyBorder="1" applyAlignment="1" applyProtection="1">
      <alignment horizontal="center" vertical="center"/>
      <protection locked="0"/>
    </xf>
    <xf numFmtId="0" fontId="5" fillId="0" borderId="0" xfId="0" quotePrefix="1" applyFont="1" applyFill="1" applyBorder="1" applyAlignment="1" applyProtection="1">
      <alignment horizontal="center" vertical="center"/>
      <protection locked="0"/>
    </xf>
    <xf numFmtId="167" fontId="7" fillId="0" borderId="0" xfId="0" quotePrefix="1" applyNumberFormat="1" applyFont="1" applyFill="1" applyBorder="1" applyAlignment="1" applyProtection="1">
      <alignment horizontal="center" vertical="center"/>
      <protection locked="0"/>
    </xf>
    <xf numFmtId="0" fontId="9" fillId="0" borderId="0" xfId="0" quotePrefix="1" applyFont="1" applyFill="1" applyBorder="1" applyAlignment="1" applyProtection="1">
      <alignment horizontal="center" vertical="center"/>
      <protection locked="0"/>
    </xf>
    <xf numFmtId="2" fontId="7" fillId="21" borderId="28" xfId="0" quotePrefix="1" applyNumberFormat="1" applyFont="1" applyFill="1" applyBorder="1" applyAlignment="1" applyProtection="1">
      <alignment horizontal="center" vertical="center"/>
      <protection locked="0"/>
    </xf>
    <xf numFmtId="0" fontId="7" fillId="7" borderId="28" xfId="0" applyFont="1" applyFill="1" applyBorder="1" applyAlignment="1">
      <alignment horizontal="left" vertical="center"/>
    </xf>
    <xf numFmtId="0" fontId="7" fillId="7" borderId="28" xfId="0" applyFont="1" applyFill="1" applyBorder="1" applyAlignment="1">
      <alignment horizontal="center" vertical="center"/>
    </xf>
    <xf numFmtId="0" fontId="7" fillId="7" borderId="17" xfId="0" applyFont="1" applyFill="1" applyBorder="1" applyAlignment="1">
      <alignment horizontal="center" vertical="center"/>
    </xf>
    <xf numFmtId="0" fontId="7" fillId="7" borderId="1" xfId="0" applyFont="1" applyFill="1" applyBorder="1" applyAlignment="1">
      <alignment horizontal="left" vertical="center"/>
    </xf>
    <xf numFmtId="0" fontId="7" fillId="7" borderId="1" xfId="0" applyFont="1" applyFill="1" applyBorder="1" applyAlignment="1">
      <alignment horizontal="center" vertical="center"/>
    </xf>
    <xf numFmtId="0" fontId="7" fillId="7" borderId="18" xfId="0" applyFont="1" applyFill="1" applyBorder="1" applyAlignment="1">
      <alignment horizontal="center" vertical="center"/>
    </xf>
    <xf numFmtId="0" fontId="7" fillId="7" borderId="2" xfId="0" applyFont="1" applyFill="1" applyBorder="1" applyAlignment="1">
      <alignment horizontal="left" vertical="center"/>
    </xf>
    <xf numFmtId="0" fontId="7" fillId="7" borderId="2" xfId="0" applyFont="1" applyFill="1" applyBorder="1" applyAlignment="1">
      <alignment horizontal="center" vertical="center"/>
    </xf>
    <xf numFmtId="0" fontId="7" fillId="7" borderId="30" xfId="0" applyFont="1" applyFill="1" applyBorder="1" applyAlignment="1">
      <alignment horizontal="center" vertical="center"/>
    </xf>
    <xf numFmtId="0" fontId="13" fillId="0" borderId="0" xfId="0" quotePrefix="1" applyFont="1" applyFill="1" applyBorder="1" applyAlignment="1" applyProtection="1">
      <alignment horizontal="left" vertical="center"/>
      <protection locked="0"/>
    </xf>
    <xf numFmtId="0" fontId="4" fillId="0" borderId="0" xfId="0" applyFont="1" applyFill="1" applyBorder="1" applyAlignment="1" applyProtection="1">
      <alignment vertical="center"/>
      <protection locked="0"/>
    </xf>
    <xf numFmtId="0" fontId="7" fillId="0" borderId="0" xfId="0" applyFont="1" applyFill="1" applyBorder="1" applyAlignment="1" applyProtection="1">
      <alignment horizontal="left" vertical="center"/>
      <protection locked="0"/>
    </xf>
    <xf numFmtId="0" fontId="47" fillId="0" borderId="0" xfId="0" applyFont="1" applyFill="1" applyAlignment="1">
      <alignment horizontal="left" vertical="center"/>
    </xf>
    <xf numFmtId="49" fontId="27" fillId="0" borderId="0" xfId="3" applyNumberFormat="1" applyFont="1" applyFill="1" applyAlignment="1">
      <alignment shrinkToFit="1"/>
    </xf>
    <xf numFmtId="49" fontId="32" fillId="0" borderId="2" xfId="0" applyNumberFormat="1" applyFont="1" applyFill="1" applyBorder="1" applyAlignment="1" applyProtection="1">
      <alignment horizontal="center" vertical="center" shrinkToFit="1"/>
      <protection locked="0"/>
    </xf>
    <xf numFmtId="49" fontId="4" fillId="0" borderId="4" xfId="0" applyNumberFormat="1" applyFont="1" applyFill="1" applyBorder="1" applyAlignment="1" applyProtection="1">
      <alignment horizontal="right" vertical="center" shrinkToFit="1"/>
      <protection locked="0"/>
    </xf>
    <xf numFmtId="49" fontId="27" fillId="0" borderId="0" xfId="3" applyNumberFormat="1" applyFont="1" applyFill="1" applyBorder="1" applyAlignment="1">
      <alignment shrinkToFit="1"/>
    </xf>
    <xf numFmtId="0" fontId="27" fillId="0" borderId="0" xfId="3" applyFont="1" applyFill="1" applyBorder="1" applyAlignment="1">
      <alignment shrinkToFit="1"/>
    </xf>
    <xf numFmtId="0" fontId="1" fillId="0" borderId="1" xfId="0" applyFont="1" applyBorder="1"/>
    <xf numFmtId="0" fontId="6" fillId="0" borderId="1" xfId="0" applyNumberFormat="1" applyFont="1" applyBorder="1" applyAlignment="1">
      <alignment horizontal="center" vertical="center"/>
    </xf>
    <xf numFmtId="0" fontId="6" fillId="0" borderId="1" xfId="0" applyNumberFormat="1" applyFont="1" applyBorder="1" applyAlignment="1">
      <alignment horizontal="center"/>
    </xf>
    <xf numFmtId="0" fontId="1" fillId="0" borderId="1" xfId="0" applyNumberFormat="1" applyFont="1" applyBorder="1" applyAlignment="1">
      <alignment horizontal="center"/>
    </xf>
    <xf numFmtId="0" fontId="49" fillId="0" borderId="0" xfId="5" applyFont="1" applyFill="1" applyBorder="1" applyAlignment="1">
      <alignment horizontal="left" vertical="center"/>
    </xf>
    <xf numFmtId="0" fontId="46" fillId="0" borderId="0" xfId="0" applyFont="1" applyFill="1" applyBorder="1" applyAlignment="1">
      <alignment horizontal="left" vertical="center"/>
    </xf>
    <xf numFmtId="0" fontId="47" fillId="0" borderId="0" xfId="0" applyFont="1" applyFill="1" applyAlignment="1">
      <alignment horizontal="center" vertical="center"/>
    </xf>
    <xf numFmtId="0" fontId="1" fillId="17" borderId="1" xfId="0" applyFont="1" applyFill="1" applyBorder="1" applyAlignment="1" applyProtection="1">
      <alignment horizontal="center" vertical="top"/>
      <protection locked="0"/>
    </xf>
    <xf numFmtId="49" fontId="31" fillId="17" borderId="1" xfId="0" applyNumberFormat="1" applyFont="1" applyFill="1" applyBorder="1" applyAlignment="1" applyProtection="1">
      <alignment horizontal="center" vertical="center"/>
      <protection locked="0"/>
    </xf>
    <xf numFmtId="49" fontId="1" fillId="17" borderId="1" xfId="0" applyNumberFormat="1" applyFont="1" applyFill="1" applyBorder="1" applyAlignment="1" applyProtection="1">
      <alignment horizontal="center" vertical="center"/>
      <protection locked="0"/>
    </xf>
    <xf numFmtId="0" fontId="51" fillId="0" borderId="0" xfId="0" applyFont="1" applyAlignment="1">
      <alignment horizontal="center" vertical="center"/>
    </xf>
    <xf numFmtId="0" fontId="52" fillId="0" borderId="1" xfId="0" applyFont="1" applyBorder="1" applyAlignment="1">
      <alignment horizontal="center" vertical="center" wrapText="1"/>
    </xf>
    <xf numFmtId="0" fontId="52" fillId="0" borderId="14" xfId="4" applyFont="1" applyBorder="1" applyAlignment="1">
      <alignment horizontal="center" vertical="center" wrapText="1"/>
    </xf>
    <xf numFmtId="0" fontId="52" fillId="0" borderId="15" xfId="4" applyFont="1" applyBorder="1" applyAlignment="1">
      <alignment horizontal="center" vertical="center" wrapText="1"/>
    </xf>
    <xf numFmtId="0" fontId="52" fillId="0" borderId="16" xfId="4" applyFont="1" applyBorder="1" applyAlignment="1">
      <alignment horizontal="center" vertical="center" wrapText="1"/>
    </xf>
    <xf numFmtId="0" fontId="51" fillId="0" borderId="6" xfId="0" applyFont="1" applyFill="1" applyBorder="1" applyAlignment="1">
      <alignment horizontal="center" vertical="center"/>
    </xf>
    <xf numFmtId="1" fontId="51" fillId="0" borderId="1" xfId="0" applyNumberFormat="1" applyFont="1" applyFill="1" applyBorder="1" applyAlignment="1">
      <alignment horizontal="center" vertical="center"/>
    </xf>
    <xf numFmtId="0" fontId="53" fillId="0" borderId="1" xfId="0" applyFont="1" applyFill="1" applyBorder="1" applyAlignment="1">
      <alignment vertical="center" wrapText="1"/>
    </xf>
    <xf numFmtId="0" fontId="54" fillId="3" borderId="1" xfId="0" applyFont="1" applyFill="1" applyBorder="1" applyAlignment="1">
      <alignment horizontal="center" vertical="center"/>
    </xf>
    <xf numFmtId="0" fontId="55" fillId="0" borderId="17" xfId="0" applyFont="1" applyBorder="1" applyAlignment="1">
      <alignment horizontal="center" vertical="center" wrapText="1"/>
    </xf>
    <xf numFmtId="0" fontId="56" fillId="10" borderId="1" xfId="0" applyFont="1" applyFill="1" applyBorder="1" applyAlignment="1">
      <alignment horizontal="center" vertical="center" wrapText="1"/>
    </xf>
    <xf numFmtId="0" fontId="56" fillId="10" borderId="6" xfId="0" applyFont="1" applyFill="1" applyBorder="1" applyAlignment="1">
      <alignment horizontal="center" vertical="center" wrapText="1"/>
    </xf>
    <xf numFmtId="165" fontId="51" fillId="0" borderId="1" xfId="0" applyNumberFormat="1" applyFont="1" applyFill="1" applyBorder="1" applyAlignment="1">
      <alignment horizontal="center" vertical="center"/>
    </xf>
    <xf numFmtId="0" fontId="55" fillId="0" borderId="18" xfId="0" applyFont="1" applyBorder="1" applyAlignment="1">
      <alignment horizontal="center" vertical="center" wrapText="1"/>
    </xf>
    <xf numFmtId="0" fontId="56" fillId="10" borderId="6" xfId="0" quotePrefix="1" applyFont="1" applyFill="1" applyBorder="1" applyAlignment="1">
      <alignment horizontal="center" vertical="center" wrapText="1"/>
    </xf>
    <xf numFmtId="0" fontId="51" fillId="0" borderId="1" xfId="0" applyFont="1" applyFill="1" applyBorder="1" applyAlignment="1">
      <alignment horizontal="center" vertical="center"/>
    </xf>
    <xf numFmtId="0" fontId="55" fillId="5" borderId="19" xfId="0" applyFont="1" applyFill="1" applyBorder="1" applyAlignment="1">
      <alignment horizontal="center" vertical="center" wrapText="1"/>
    </xf>
    <xf numFmtId="0" fontId="55" fillId="5" borderId="17" xfId="0" applyFont="1" applyFill="1" applyBorder="1" applyAlignment="1">
      <alignment horizontal="center" vertical="center" wrapText="1"/>
    </xf>
    <xf numFmtId="0" fontId="56" fillId="11" borderId="1" xfId="0" applyFont="1" applyFill="1" applyBorder="1" applyAlignment="1">
      <alignment horizontal="center" vertical="center" wrapText="1"/>
    </xf>
    <xf numFmtId="0" fontId="56" fillId="11" borderId="6" xfId="0" quotePrefix="1" applyFont="1" applyFill="1" applyBorder="1" applyAlignment="1">
      <alignment horizontal="center" vertical="center" wrapText="1"/>
    </xf>
    <xf numFmtId="0" fontId="55" fillId="5" borderId="18" xfId="0" applyFont="1" applyFill="1" applyBorder="1" applyAlignment="1">
      <alignment horizontal="center" vertical="center" wrapText="1"/>
    </xf>
    <xf numFmtId="0" fontId="56" fillId="11" borderId="6" xfId="0" applyFont="1" applyFill="1" applyBorder="1" applyAlignment="1">
      <alignment horizontal="center" vertical="center" wrapText="1"/>
    </xf>
    <xf numFmtId="0" fontId="55" fillId="0" borderId="19" xfId="0" applyFont="1" applyBorder="1" applyAlignment="1">
      <alignment horizontal="center" vertical="center" wrapText="1"/>
    </xf>
    <xf numFmtId="0" fontId="56" fillId="12" borderId="1" xfId="0" applyFont="1" applyFill="1" applyBorder="1" applyAlignment="1">
      <alignment horizontal="center" vertical="center" wrapText="1"/>
    </xf>
    <xf numFmtId="0" fontId="56" fillId="12" borderId="6" xfId="0" applyFont="1" applyFill="1" applyBorder="1" applyAlignment="1">
      <alignment horizontal="center" vertical="center" wrapText="1"/>
    </xf>
    <xf numFmtId="0" fontId="51" fillId="0" borderId="0" xfId="0" applyFont="1" applyFill="1" applyBorder="1" applyAlignment="1">
      <alignment horizontal="center" vertical="center"/>
    </xf>
    <xf numFmtId="0" fontId="57" fillId="3" borderId="9" xfId="0" quotePrefix="1" applyFont="1" applyFill="1" applyBorder="1" applyAlignment="1">
      <alignment horizontal="center" vertical="center" wrapText="1"/>
    </xf>
    <xf numFmtId="0" fontId="57" fillId="3" borderId="20" xfId="0" applyFont="1" applyFill="1" applyBorder="1" applyAlignment="1">
      <alignment horizontal="center" vertical="center" wrapText="1"/>
    </xf>
    <xf numFmtId="0" fontId="59" fillId="0" borderId="17" xfId="0" applyFont="1" applyBorder="1" applyAlignment="1">
      <alignment horizontal="center" vertical="center"/>
    </xf>
    <xf numFmtId="0" fontId="56" fillId="13" borderId="1" xfId="0" applyFont="1" applyFill="1" applyBorder="1" applyAlignment="1">
      <alignment horizontal="center" vertical="center" wrapText="1"/>
    </xf>
    <xf numFmtId="0" fontId="56" fillId="13" borderId="6" xfId="0" applyFont="1" applyFill="1" applyBorder="1" applyAlignment="1">
      <alignment horizontal="center" vertical="center" wrapText="1"/>
    </xf>
    <xf numFmtId="0" fontId="57" fillId="3" borderId="10" xfId="0" quotePrefix="1" applyFont="1" applyFill="1" applyBorder="1" applyAlignment="1">
      <alignment horizontal="center" vertical="center" wrapText="1"/>
    </xf>
    <xf numFmtId="0" fontId="59" fillId="0" borderId="18" xfId="0" applyFont="1" applyBorder="1" applyAlignment="1">
      <alignment horizontal="center" vertical="center"/>
    </xf>
    <xf numFmtId="0" fontId="56" fillId="13" borderId="6" xfId="0" quotePrefix="1" applyFont="1" applyFill="1" applyBorder="1" applyAlignment="1">
      <alignment horizontal="center" vertical="center" wrapText="1"/>
    </xf>
    <xf numFmtId="0" fontId="52" fillId="0" borderId="0" xfId="0" quotePrefix="1" applyFont="1" applyAlignment="1">
      <alignment horizontal="center" vertical="center" wrapText="1"/>
    </xf>
    <xf numFmtId="0" fontId="60" fillId="0" borderId="0" xfId="0" applyFont="1" applyAlignment="1">
      <alignment horizontal="center" vertical="center"/>
    </xf>
    <xf numFmtId="0" fontId="51" fillId="0" borderId="0" xfId="0" applyFont="1" applyBorder="1" applyAlignment="1">
      <alignment horizontal="center" vertical="center"/>
    </xf>
    <xf numFmtId="0" fontId="61" fillId="0" borderId="0" xfId="0" quotePrefix="1" applyFont="1" applyAlignment="1"/>
    <xf numFmtId="0" fontId="61" fillId="0" borderId="0" xfId="0" applyFont="1" applyAlignment="1"/>
    <xf numFmtId="0" fontId="59" fillId="0" borderId="19" xfId="0" applyFont="1" applyBorder="1" applyAlignment="1">
      <alignment horizontal="center" vertical="center"/>
    </xf>
    <xf numFmtId="0" fontId="58" fillId="0" borderId="0" xfId="0" applyFont="1" applyAlignment="1">
      <alignment horizontal="center" vertical="center"/>
    </xf>
    <xf numFmtId="0" fontId="62" fillId="0" borderId="0" xfId="0" applyFont="1" applyBorder="1" applyAlignment="1">
      <alignment horizontal="center" vertical="center"/>
    </xf>
    <xf numFmtId="0" fontId="63" fillId="0" borderId="0" xfId="0" quotePrefix="1" applyFont="1" applyFill="1" applyBorder="1" applyAlignment="1">
      <alignment horizontal="center" vertical="center"/>
    </xf>
    <xf numFmtId="0" fontId="63" fillId="0" borderId="0" xfId="0" applyFont="1" applyBorder="1" applyAlignment="1">
      <alignment horizontal="center" vertical="center"/>
    </xf>
    <xf numFmtId="0" fontId="62" fillId="0" borderId="0" xfId="0" applyFont="1" applyAlignment="1">
      <alignment horizontal="center" vertical="center"/>
    </xf>
    <xf numFmtId="0" fontId="64" fillId="0" borderId="1" xfId="0" applyFont="1" applyBorder="1" applyAlignment="1">
      <alignment horizontal="center" vertical="center"/>
    </xf>
    <xf numFmtId="0" fontId="65" fillId="0" borderId="0" xfId="0" applyFont="1" applyFill="1" applyAlignment="1">
      <alignment horizontal="left" vertical="center" indent="1"/>
    </xf>
    <xf numFmtId="0" fontId="65" fillId="0" borderId="0" xfId="0" applyFont="1" applyFill="1" applyAlignment="1">
      <alignment horizontal="center" vertical="center"/>
    </xf>
    <xf numFmtId="0" fontId="51" fillId="0" borderId="1" xfId="0" applyFont="1" applyBorder="1" applyAlignment="1">
      <alignment horizontal="center" vertical="center"/>
    </xf>
    <xf numFmtId="0" fontId="51" fillId="0" borderId="0" xfId="0" quotePrefix="1" applyFont="1" applyFill="1" applyBorder="1" applyAlignment="1">
      <alignment horizontal="center" vertical="center"/>
    </xf>
    <xf numFmtId="0" fontId="51" fillId="0" borderId="7" xfId="0" quotePrefix="1" applyFont="1" applyBorder="1" applyAlignment="1">
      <alignment horizontal="right" vertical="center"/>
    </xf>
    <xf numFmtId="0" fontId="51" fillId="0" borderId="0" xfId="0" quotePrefix="1" applyFont="1" applyAlignment="1">
      <alignment horizontal="right" vertical="center"/>
    </xf>
    <xf numFmtId="0" fontId="51" fillId="0" borderId="0" xfId="0" quotePrefix="1" applyFont="1" applyAlignment="1">
      <alignment horizontal="left" vertical="center"/>
    </xf>
    <xf numFmtId="0" fontId="52" fillId="0" borderId="0" xfId="0" applyFont="1" applyFill="1" applyBorder="1" applyAlignment="1">
      <alignment vertical="center" wrapText="1"/>
    </xf>
    <xf numFmtId="0" fontId="67" fillId="0" borderId="0" xfId="0" applyFont="1" applyAlignment="1">
      <alignment horizontal="center" vertical="center"/>
    </xf>
    <xf numFmtId="0" fontId="67" fillId="4" borderId="22" xfId="0" applyFont="1" applyFill="1" applyBorder="1" applyAlignment="1">
      <alignment horizontal="center" vertical="top"/>
    </xf>
    <xf numFmtId="0" fontId="67" fillId="4" borderId="23" xfId="0" applyFont="1" applyFill="1" applyBorder="1" applyAlignment="1">
      <alignment horizontal="center" vertical="top"/>
    </xf>
    <xf numFmtId="2" fontId="67" fillId="0" borderId="1" xfId="0" applyNumberFormat="1" applyFont="1" applyFill="1" applyBorder="1" applyAlignment="1">
      <alignment horizontal="center" vertical="top"/>
    </xf>
    <xf numFmtId="164" fontId="68" fillId="0" borderId="0" xfId="0" applyNumberFormat="1" applyFont="1" applyFill="1" applyBorder="1" applyAlignment="1">
      <alignment horizontal="right"/>
    </xf>
    <xf numFmtId="0" fontId="67" fillId="4" borderId="11" xfId="0" applyFont="1" applyFill="1" applyBorder="1" applyAlignment="1">
      <alignment horizontal="center" vertical="top"/>
    </xf>
    <xf numFmtId="0" fontId="67" fillId="4" borderId="6" xfId="0" applyFont="1" applyFill="1" applyBorder="1" applyAlignment="1">
      <alignment horizontal="center" vertical="top"/>
    </xf>
    <xf numFmtId="0" fontId="68" fillId="0" borderId="0" xfId="0" applyFont="1" applyFill="1" applyBorder="1" applyAlignment="1">
      <alignment horizontal="right"/>
    </xf>
    <xf numFmtId="47" fontId="67" fillId="0" borderId="1" xfId="0" applyNumberFormat="1" applyFont="1" applyFill="1" applyBorder="1" applyAlignment="1">
      <alignment horizontal="center" vertical="top"/>
    </xf>
    <xf numFmtId="166" fontId="68" fillId="0" borderId="0" xfId="0" applyNumberFormat="1" applyFont="1" applyFill="1" applyBorder="1" applyAlignment="1">
      <alignment horizontal="right"/>
    </xf>
    <xf numFmtId="2" fontId="67" fillId="0" borderId="1" xfId="0" quotePrefix="1" applyNumberFormat="1" applyFont="1" applyFill="1" applyBorder="1" applyAlignment="1">
      <alignment horizontal="center" vertical="top"/>
    </xf>
    <xf numFmtId="20" fontId="68" fillId="0" borderId="0" xfId="0" applyNumberFormat="1" applyFont="1" applyFill="1" applyBorder="1" applyAlignment="1">
      <alignment horizontal="right"/>
    </xf>
    <xf numFmtId="0" fontId="67" fillId="4" borderId="12" xfId="0" applyFont="1" applyFill="1" applyBorder="1" applyAlignment="1">
      <alignment horizontal="center" vertical="top"/>
    </xf>
    <xf numFmtId="0" fontId="67" fillId="4" borderId="24" xfId="0" applyFont="1" applyFill="1" applyBorder="1" applyAlignment="1">
      <alignment horizontal="center" vertical="top"/>
    </xf>
    <xf numFmtId="0" fontId="67" fillId="4" borderId="13" xfId="0" applyFont="1" applyFill="1" applyBorder="1" applyAlignment="1">
      <alignment horizontal="center" vertical="top"/>
    </xf>
    <xf numFmtId="0" fontId="67" fillId="4" borderId="25" xfId="0" applyFont="1" applyFill="1" applyBorder="1" applyAlignment="1">
      <alignment horizontal="center" vertical="top"/>
    </xf>
    <xf numFmtId="167" fontId="67" fillId="0" borderId="1" xfId="0" applyNumberFormat="1" applyFont="1" applyFill="1" applyBorder="1" applyAlignment="1">
      <alignment horizontal="center" vertical="top"/>
    </xf>
    <xf numFmtId="168" fontId="68" fillId="0" borderId="0" xfId="0" applyNumberFormat="1" applyFont="1" applyFill="1" applyBorder="1" applyAlignment="1">
      <alignment horizontal="right"/>
    </xf>
    <xf numFmtId="0" fontId="67" fillId="2" borderId="13" xfId="0" applyFont="1" applyFill="1" applyBorder="1" applyAlignment="1">
      <alignment horizontal="center" vertical="top"/>
    </xf>
    <xf numFmtId="0" fontId="67" fillId="2" borderId="25" xfId="0" applyFont="1" applyFill="1" applyBorder="1" applyAlignment="1">
      <alignment horizontal="center" vertical="top"/>
    </xf>
    <xf numFmtId="0" fontId="67" fillId="2" borderId="11" xfId="0" applyFont="1" applyFill="1" applyBorder="1" applyAlignment="1">
      <alignment horizontal="center" vertical="top"/>
    </xf>
    <xf numFmtId="0" fontId="67" fillId="2" borderId="6" xfId="0" applyFont="1" applyFill="1" applyBorder="1" applyAlignment="1">
      <alignment horizontal="center" vertical="top"/>
    </xf>
    <xf numFmtId="0" fontId="67" fillId="2" borderId="12" xfId="0" applyFont="1" applyFill="1" applyBorder="1" applyAlignment="1">
      <alignment horizontal="center" vertical="top"/>
    </xf>
    <xf numFmtId="0" fontId="67" fillId="2" borderId="24" xfId="0" applyFont="1" applyFill="1" applyBorder="1" applyAlignment="1">
      <alignment horizontal="center" vertical="top"/>
    </xf>
    <xf numFmtId="2" fontId="68" fillId="0" borderId="0" xfId="0" applyNumberFormat="1" applyFont="1" applyFill="1" applyBorder="1" applyAlignment="1">
      <alignment horizontal="right"/>
    </xf>
    <xf numFmtId="0" fontId="69" fillId="0" borderId="1" xfId="0" applyFont="1" applyBorder="1"/>
    <xf numFmtId="0" fontId="5" fillId="14" borderId="31" xfId="0" quotePrefix="1" applyFont="1" applyFill="1" applyBorder="1" applyAlignment="1" applyProtection="1">
      <alignment horizontal="left" vertical="center"/>
    </xf>
    <xf numFmtId="0" fontId="5" fillId="16" borderId="31" xfId="0" quotePrefix="1" applyFont="1" applyFill="1" applyBorder="1" applyAlignment="1" applyProtection="1">
      <alignment horizontal="left" vertical="center"/>
    </xf>
    <xf numFmtId="0" fontId="1" fillId="0" borderId="0" xfId="0" applyFont="1" applyFill="1" applyAlignment="1">
      <alignment vertical="center"/>
    </xf>
    <xf numFmtId="0" fontId="1" fillId="0" borderId="1" xfId="0" applyFont="1" applyBorder="1" applyAlignment="1">
      <alignment horizontal="center"/>
    </xf>
    <xf numFmtId="0" fontId="1" fillId="17" borderId="1" xfId="0" quotePrefix="1" applyFont="1" applyFill="1" applyBorder="1" applyAlignment="1" applyProtection="1">
      <alignment horizontal="center" vertical="center"/>
      <protection locked="0"/>
    </xf>
    <xf numFmtId="49" fontId="27" fillId="0" borderId="1" xfId="0" applyNumberFormat="1" applyFont="1" applyFill="1" applyBorder="1" applyAlignment="1" applyProtection="1">
      <alignment horizontal="left" vertical="center" indent="1"/>
      <protection locked="0"/>
    </xf>
    <xf numFmtId="0" fontId="27" fillId="0" borderId="1" xfId="0" applyFont="1" applyFill="1" applyBorder="1" applyAlignment="1" applyProtection="1">
      <alignment horizontal="center" vertical="center"/>
    </xf>
    <xf numFmtId="0" fontId="7" fillId="22" borderId="1" xfId="0" applyFont="1" applyFill="1" applyBorder="1" applyAlignment="1" applyProtection="1">
      <alignment horizontal="center" vertical="center" wrapText="1"/>
    </xf>
    <xf numFmtId="0" fontId="27" fillId="0" borderId="1" xfId="0" applyFont="1" applyFill="1" applyBorder="1" applyAlignment="1" applyProtection="1">
      <alignment horizontal="left" vertical="center" indent="1"/>
      <protection locked="0"/>
    </xf>
    <xf numFmtId="0" fontId="27" fillId="0" borderId="1" xfId="0" applyFont="1" applyBorder="1" applyAlignment="1" applyProtection="1">
      <alignment horizontal="left" indent="1"/>
      <protection locked="0"/>
    </xf>
    <xf numFmtId="0" fontId="7" fillId="22" borderId="1" xfId="0" applyFont="1" applyFill="1" applyBorder="1" applyAlignment="1" applyProtection="1">
      <alignment horizontal="right" vertical="center" indent="1"/>
    </xf>
    <xf numFmtId="0" fontId="28" fillId="22" borderId="1" xfId="0" applyFont="1" applyFill="1" applyBorder="1" applyAlignment="1" applyProtection="1">
      <alignment horizontal="center" vertical="center"/>
    </xf>
    <xf numFmtId="0" fontId="27" fillId="22" borderId="1" xfId="0" applyFont="1" applyFill="1" applyBorder="1" applyAlignment="1" applyProtection="1">
      <alignment horizontal="center" vertical="center"/>
    </xf>
    <xf numFmtId="0" fontId="18" fillId="0" borderId="1" xfId="0" applyFont="1" applyFill="1" applyBorder="1" applyAlignment="1" applyProtection="1">
      <alignment horizontal="center" vertical="center" wrapText="1"/>
      <protection locked="0"/>
    </xf>
    <xf numFmtId="0" fontId="7" fillId="22" borderId="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right" vertical="center" indent="1"/>
      <protection locked="0"/>
    </xf>
    <xf numFmtId="0" fontId="27" fillId="22" borderId="1" xfId="0" applyFont="1" applyFill="1" applyBorder="1" applyAlignment="1" applyProtection="1">
      <alignment horizontal="center" vertical="center"/>
      <protection locked="0"/>
    </xf>
    <xf numFmtId="0" fontId="13" fillId="22" borderId="1" xfId="0" applyFont="1" applyFill="1" applyBorder="1" applyAlignment="1" applyProtection="1">
      <alignment vertical="center" wrapText="1"/>
      <protection locked="0"/>
    </xf>
    <xf numFmtId="0" fontId="13" fillId="22" borderId="1" xfId="0" applyFont="1" applyFill="1" applyBorder="1" applyAlignment="1" applyProtection="1">
      <alignment vertical="center" wrapText="1"/>
    </xf>
    <xf numFmtId="0" fontId="10" fillId="0" borderId="14" xfId="4" applyFont="1" applyBorder="1" applyAlignment="1">
      <alignment horizontal="center" vertical="center" wrapText="1"/>
    </xf>
    <xf numFmtId="0" fontId="56" fillId="10" borderId="28" xfId="0" applyFont="1" applyFill="1" applyBorder="1" applyAlignment="1">
      <alignment horizontal="center" vertical="center" wrapText="1"/>
    </xf>
    <xf numFmtId="0" fontId="56" fillId="10" borderId="1" xfId="0" quotePrefix="1" applyFont="1" applyFill="1" applyBorder="1" applyAlignment="1">
      <alignment horizontal="center" vertical="center" wrapText="1"/>
    </xf>
    <xf numFmtId="0" fontId="56" fillId="11" borderId="1" xfId="0" quotePrefix="1" applyFont="1" applyFill="1" applyBorder="1" applyAlignment="1">
      <alignment horizontal="center" vertical="center" wrapText="1"/>
    </xf>
    <xf numFmtId="0" fontId="56" fillId="13" borderId="1" xfId="0" quotePrefix="1" applyFont="1" applyFill="1" applyBorder="1" applyAlignment="1">
      <alignment horizontal="center" vertical="center" wrapText="1"/>
    </xf>
    <xf numFmtId="0" fontId="51" fillId="0" borderId="38" xfId="0" applyFont="1" applyBorder="1" applyAlignment="1">
      <alignment horizontal="center" vertical="center"/>
    </xf>
    <xf numFmtId="0" fontId="65" fillId="0" borderId="1" xfId="0" applyFont="1" applyFill="1" applyBorder="1" applyAlignment="1">
      <alignment horizontal="left" vertical="center" indent="1"/>
    </xf>
    <xf numFmtId="0" fontId="65" fillId="0" borderId="1" xfId="0" quotePrefix="1" applyFont="1" applyFill="1" applyBorder="1" applyAlignment="1">
      <alignment horizontal="left" vertical="center" indent="1"/>
    </xf>
    <xf numFmtId="0" fontId="51" fillId="0" borderId="39" xfId="0" applyFont="1" applyBorder="1" applyAlignment="1">
      <alignment horizontal="left" vertical="center"/>
    </xf>
    <xf numFmtId="0" fontId="51" fillId="0" borderId="40" xfId="0" applyFont="1" applyBorder="1" applyAlignment="1">
      <alignment horizontal="left" vertical="center"/>
    </xf>
    <xf numFmtId="0" fontId="65" fillId="0" borderId="1" xfId="0" applyFont="1" applyFill="1" applyBorder="1" applyAlignment="1">
      <alignment horizontal="center" vertical="center"/>
    </xf>
    <xf numFmtId="0" fontId="5" fillId="0" borderId="1" xfId="0" applyFont="1" applyBorder="1" applyAlignment="1">
      <alignment horizontal="center" vertical="center" textRotation="90"/>
    </xf>
    <xf numFmtId="0" fontId="9" fillId="0" borderId="1" xfId="0" applyFont="1" applyFill="1" applyBorder="1" applyAlignment="1">
      <alignment horizontal="center" vertical="center"/>
    </xf>
    <xf numFmtId="0" fontId="7" fillId="0" borderId="0"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protection locked="0"/>
    </xf>
    <xf numFmtId="0" fontId="9" fillId="0" borderId="1" xfId="0" applyFont="1" applyFill="1" applyBorder="1" applyAlignment="1">
      <alignment horizontal="center" vertical="center"/>
    </xf>
    <xf numFmtId="0" fontId="9" fillId="0" borderId="0" xfId="0" quotePrefix="1" applyFont="1" applyFill="1" applyBorder="1" applyAlignment="1" applyProtection="1">
      <alignment horizontal="left" vertical="center"/>
      <protection locked="0"/>
    </xf>
    <xf numFmtId="0" fontId="9" fillId="0" borderId="1" xfId="0" applyFont="1" applyFill="1" applyBorder="1" applyAlignment="1">
      <alignment horizontal="center" vertical="center"/>
    </xf>
    <xf numFmtId="0" fontId="9" fillId="0" borderId="1" xfId="0" quotePrefix="1" applyFont="1" applyFill="1" applyBorder="1" applyAlignment="1">
      <alignment horizontal="center" vertical="center"/>
    </xf>
    <xf numFmtId="0" fontId="1" fillId="22" borderId="1" xfId="0" applyFont="1" applyFill="1" applyBorder="1" applyAlignment="1">
      <alignment horizontal="center" vertical="center"/>
    </xf>
    <xf numFmtId="0" fontId="3" fillId="0" borderId="0" xfId="0" applyFont="1"/>
    <xf numFmtId="0" fontId="9" fillId="0" borderId="1" xfId="1" applyFont="1" applyBorder="1" applyAlignment="1">
      <alignment horizontal="left" vertical="center" indent="1"/>
    </xf>
    <xf numFmtId="0" fontId="9" fillId="0" borderId="0" xfId="1" applyFont="1" applyAlignment="1">
      <alignment horizontal="left" vertical="center"/>
    </xf>
    <xf numFmtId="0" fontId="9" fillId="0" borderId="1" xfId="1" applyFont="1" applyBorder="1" applyAlignment="1">
      <alignment horizontal="left" vertical="center" indent="1"/>
    </xf>
    <xf numFmtId="0" fontId="9" fillId="0" borderId="1" xfId="1" applyFont="1" applyBorder="1" applyAlignment="1">
      <alignment horizontal="left" vertical="center" indent="1"/>
    </xf>
    <xf numFmtId="0" fontId="4" fillId="0" borderId="0" xfId="0" applyFont="1" applyFill="1" applyBorder="1"/>
    <xf numFmtId="0" fontId="4" fillId="0" borderId="1" xfId="0" applyFont="1" applyBorder="1" applyAlignment="1" applyProtection="1">
      <alignment horizontal="left" indent="1"/>
      <protection locked="0"/>
    </xf>
    <xf numFmtId="0" fontId="70" fillId="0" borderId="1" xfId="0" applyFont="1" applyFill="1" applyBorder="1" applyAlignment="1" applyProtection="1">
      <alignment vertical="center"/>
      <protection locked="0"/>
    </xf>
    <xf numFmtId="0" fontId="70" fillId="0" borderId="1" xfId="0" applyFont="1" applyBorder="1" applyAlignment="1" applyProtection="1">
      <alignment vertical="center"/>
      <protection locked="0"/>
    </xf>
    <xf numFmtId="0" fontId="70" fillId="0" borderId="1" xfId="0" applyFont="1" applyFill="1" applyBorder="1" applyAlignment="1" applyProtection="1">
      <alignment horizontal="left" vertical="top"/>
      <protection locked="0"/>
    </xf>
    <xf numFmtId="0" fontId="70" fillId="0" borderId="1" xfId="0" applyFont="1" applyFill="1" applyBorder="1" applyAlignment="1">
      <alignment vertical="center"/>
    </xf>
    <xf numFmtId="0" fontId="70" fillId="0" borderId="1" xfId="0" applyFont="1" applyBorder="1"/>
    <xf numFmtId="0" fontId="71" fillId="23" borderId="1" xfId="0" applyFont="1" applyFill="1" applyBorder="1"/>
    <xf numFmtId="0" fontId="72" fillId="0" borderId="1" xfId="0" applyFont="1" applyFill="1" applyBorder="1" applyAlignment="1" applyProtection="1">
      <alignment vertical="center"/>
      <protection locked="0"/>
    </xf>
    <xf numFmtId="0" fontId="73" fillId="23" borderId="1" xfId="0" applyFont="1" applyFill="1" applyBorder="1"/>
    <xf numFmtId="0" fontId="71" fillId="0" borderId="0" xfId="0" applyFont="1"/>
    <xf numFmtId="0" fontId="0" fillId="0" borderId="0" xfId="0" applyAlignment="1">
      <alignment horizontal="right"/>
    </xf>
    <xf numFmtId="0" fontId="9" fillId="0" borderId="1" xfId="1" applyFont="1" applyBorder="1" applyAlignment="1">
      <alignment horizontal="left" vertical="center" indent="1"/>
    </xf>
    <xf numFmtId="0" fontId="27" fillId="0" borderId="1" xfId="0" applyFont="1" applyBorder="1" applyAlignment="1" applyProtection="1">
      <alignment horizontal="left" vertical="center" indent="1"/>
      <protection locked="0"/>
    </xf>
    <xf numFmtId="49" fontId="27" fillId="0" borderId="1" xfId="0" applyNumberFormat="1" applyFont="1" applyFill="1" applyBorder="1" applyAlignment="1" applyProtection="1">
      <alignment horizontal="center" vertical="center"/>
      <protection locked="0"/>
    </xf>
    <xf numFmtId="0" fontId="27" fillId="0" borderId="0" xfId="0" applyFont="1" applyAlignment="1">
      <alignment horizontal="center"/>
    </xf>
    <xf numFmtId="0" fontId="7" fillId="0" borderId="1" xfId="0" applyFont="1" applyBorder="1" applyAlignment="1" applyProtection="1">
      <alignment horizontal="right" vertical="center" indent="1"/>
      <protection locked="0"/>
    </xf>
    <xf numFmtId="0" fontId="7" fillId="0" borderId="33" xfId="0" applyFont="1" applyBorder="1" applyAlignment="1" applyProtection="1">
      <alignment horizontal="right" vertical="center" indent="1"/>
      <protection locked="0"/>
    </xf>
    <xf numFmtId="0" fontId="27" fillId="0" borderId="33" xfId="0" applyFont="1" applyBorder="1" applyAlignment="1">
      <alignment horizontal="center" vertical="center"/>
    </xf>
    <xf numFmtId="0" fontId="27" fillId="0" borderId="33" xfId="0" applyFont="1" applyBorder="1" applyAlignment="1" applyProtection="1">
      <alignment horizontal="center" vertical="center"/>
      <protection locked="0"/>
    </xf>
    <xf numFmtId="0" fontId="27" fillId="23" borderId="1" xfId="0" applyFont="1" applyFill="1" applyBorder="1" applyAlignment="1" applyProtection="1">
      <alignment horizontal="left" vertical="center" indent="1"/>
      <protection locked="0"/>
    </xf>
    <xf numFmtId="0" fontId="74" fillId="0" borderId="0" xfId="0" applyFont="1" applyAlignment="1">
      <alignment horizontal="left" vertical="center"/>
    </xf>
    <xf numFmtId="0" fontId="75" fillId="0" borderId="0" xfId="0" applyFont="1" applyAlignment="1">
      <alignment horizontal="left"/>
    </xf>
    <xf numFmtId="0" fontId="27" fillId="0" borderId="1" xfId="0" applyFont="1" applyFill="1" applyBorder="1" applyAlignment="1" applyProtection="1">
      <alignment horizontal="left" vertical="center"/>
      <protection locked="0"/>
    </xf>
    <xf numFmtId="0" fontId="76" fillId="0" borderId="0" xfId="0" applyFont="1" applyAlignment="1">
      <alignment horizontal="left"/>
    </xf>
    <xf numFmtId="0" fontId="27" fillId="23" borderId="1" xfId="0" applyFont="1" applyFill="1" applyBorder="1" applyAlignment="1" applyProtection="1">
      <alignment horizontal="left" indent="1"/>
      <protection locked="0"/>
    </xf>
    <xf numFmtId="0" fontId="27" fillId="0" borderId="1" xfId="0" applyFont="1" applyBorder="1" applyAlignment="1" applyProtection="1">
      <alignment horizontal="left"/>
      <protection locked="0"/>
    </xf>
    <xf numFmtId="0" fontId="7" fillId="24" borderId="41" xfId="0" applyFont="1" applyFill="1" applyBorder="1" applyAlignment="1">
      <alignment horizontal="left" vertical="center"/>
    </xf>
    <xf numFmtId="0" fontId="7" fillId="0" borderId="1" xfId="0" applyFont="1" applyBorder="1" applyAlignment="1" applyProtection="1">
      <alignment horizontal="center" vertical="center"/>
      <protection locked="0"/>
    </xf>
    <xf numFmtId="0" fontId="27" fillId="0" borderId="1" xfId="0" applyFont="1" applyBorder="1" applyAlignment="1">
      <alignment horizontal="center" vertical="center"/>
    </xf>
    <xf numFmtId="0" fontId="27" fillId="0" borderId="4" xfId="0" applyFont="1" applyBorder="1" applyAlignment="1" applyProtection="1">
      <alignment horizontal="center" vertical="center"/>
      <protection locked="0"/>
    </xf>
    <xf numFmtId="0" fontId="27" fillId="0" borderId="4" xfId="0" applyFont="1" applyBorder="1" applyAlignment="1">
      <alignment horizontal="center" vertical="center"/>
    </xf>
    <xf numFmtId="0" fontId="27" fillId="0" borderId="36"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0" fontId="7" fillId="0" borderId="0" xfId="0" applyFont="1" applyAlignment="1">
      <alignment horizontal="left"/>
    </xf>
    <xf numFmtId="49" fontId="77" fillId="0" borderId="1" xfId="0" applyNumberFormat="1" applyFont="1" applyFill="1" applyBorder="1" applyAlignment="1" applyProtection="1">
      <alignment horizontal="left" vertical="center" indent="1"/>
      <protection locked="0"/>
    </xf>
    <xf numFmtId="0" fontId="77" fillId="0" borderId="1" xfId="6" applyFont="1" applyFill="1" applyBorder="1" applyAlignment="1">
      <alignment horizontal="left" vertical="center" wrapText="1"/>
    </xf>
    <xf numFmtId="0" fontId="77" fillId="0" borderId="1" xfId="0" applyFont="1" applyFill="1" applyBorder="1" applyAlignment="1" applyProtection="1">
      <alignment horizontal="center" vertical="center"/>
    </xf>
    <xf numFmtId="0" fontId="77" fillId="0" borderId="1" xfId="0" applyFont="1" applyFill="1" applyBorder="1" applyAlignment="1" applyProtection="1">
      <alignment horizontal="center" vertical="center"/>
      <protection locked="0"/>
    </xf>
    <xf numFmtId="0" fontId="77" fillId="0" borderId="1" xfId="6" applyNumberFormat="1" applyFont="1" applyFill="1" applyBorder="1" applyAlignment="1">
      <alignment horizontal="left" vertical="center" wrapText="1"/>
    </xf>
    <xf numFmtId="0" fontId="78" fillId="0" borderId="1" xfId="0" applyFont="1" applyBorder="1" applyAlignment="1">
      <alignment horizontal="left" vertical="center"/>
    </xf>
    <xf numFmtId="0" fontId="77" fillId="0" borderId="1" xfId="0" applyNumberFormat="1" applyFont="1" applyFill="1" applyBorder="1" applyAlignment="1" applyProtection="1">
      <alignment horizontal="left" vertical="center"/>
      <protection locked="0"/>
    </xf>
    <xf numFmtId="0" fontId="77" fillId="0" borderId="1" xfId="0" applyFont="1" applyFill="1" applyBorder="1" applyAlignment="1" applyProtection="1">
      <alignment horizontal="left" vertical="center" indent="1"/>
      <protection locked="0"/>
    </xf>
    <xf numFmtId="0" fontId="77" fillId="0" borderId="1" xfId="0" applyFont="1" applyFill="1" applyBorder="1" applyAlignment="1" applyProtection="1">
      <alignment horizontal="left" vertical="center"/>
      <protection locked="0"/>
    </xf>
    <xf numFmtId="0" fontId="78" fillId="0" borderId="1" xfId="0" applyFont="1" applyBorder="1" applyAlignment="1">
      <alignment horizontal="left" vertical="center" wrapText="1"/>
    </xf>
    <xf numFmtId="0" fontId="77" fillId="0" borderId="1" xfId="0" applyFont="1" applyBorder="1" applyAlignment="1" applyProtection="1">
      <alignment horizontal="left" vertical="center" indent="1"/>
      <protection locked="0"/>
    </xf>
    <xf numFmtId="0" fontId="77" fillId="0" borderId="1" xfId="0" applyFont="1" applyBorder="1" applyAlignment="1" applyProtection="1">
      <alignment horizontal="left" indent="1"/>
      <protection locked="0"/>
    </xf>
    <xf numFmtId="0" fontId="77" fillId="0" borderId="1" xfId="0" applyFont="1" applyFill="1" applyBorder="1" applyAlignment="1">
      <alignment horizontal="left" vertical="center" wrapText="1"/>
    </xf>
    <xf numFmtId="0" fontId="77" fillId="0" borderId="1" xfId="0" applyFont="1" applyBorder="1" applyAlignment="1" applyProtection="1">
      <alignment horizontal="left" vertical="center"/>
      <protection locked="0"/>
    </xf>
    <xf numFmtId="0" fontId="77" fillId="0" borderId="1" xfId="6" applyFont="1" applyFill="1" applyBorder="1" applyAlignment="1">
      <alignment horizontal="left" vertical="center"/>
    </xf>
    <xf numFmtId="0" fontId="79" fillId="0" borderId="1" xfId="6" applyFont="1" applyFill="1" applyBorder="1" applyAlignment="1">
      <alignment horizontal="left" vertical="center" wrapText="1"/>
    </xf>
    <xf numFmtId="0" fontId="77" fillId="0" borderId="1" xfId="0" applyFont="1" applyFill="1" applyBorder="1" applyAlignment="1">
      <alignment horizontal="left" vertical="center"/>
    </xf>
    <xf numFmtId="49" fontId="27" fillId="0" borderId="1" xfId="0" applyNumberFormat="1" applyFont="1" applyBorder="1" applyAlignment="1" applyProtection="1">
      <alignment vertical="center"/>
      <protection locked="0"/>
    </xf>
    <xf numFmtId="0" fontId="27" fillId="0" borderId="1" xfId="0" applyFont="1" applyBorder="1" applyAlignment="1" applyProtection="1">
      <alignment horizontal="center" vertical="center"/>
      <protection locked="0"/>
    </xf>
    <xf numFmtId="0" fontId="80" fillId="0" borderId="0" xfId="0" applyFont="1" applyAlignment="1">
      <alignment vertical="center" wrapText="1"/>
    </xf>
    <xf numFmtId="0" fontId="27" fillId="0" borderId="1" xfId="0" applyFont="1" applyBorder="1" applyProtection="1">
      <protection locked="0"/>
    </xf>
    <xf numFmtId="0" fontId="27" fillId="0" borderId="1" xfId="0" applyFont="1" applyBorder="1" applyAlignment="1" applyProtection="1">
      <alignment vertical="center"/>
      <protection locked="0"/>
    </xf>
    <xf numFmtId="0" fontId="27" fillId="0" borderId="1" xfId="0" applyFont="1" applyBorder="1" applyAlignment="1" applyProtection="1">
      <alignment horizontal="left" vertical="center"/>
      <protection locked="0"/>
    </xf>
    <xf numFmtId="0" fontId="81" fillId="0" borderId="1" xfId="0" applyFont="1" applyBorder="1"/>
    <xf numFmtId="49" fontId="27" fillId="0" borderId="1" xfId="0" applyNumberFormat="1" applyFont="1" applyBorder="1" applyAlignment="1" applyProtection="1">
      <alignment horizontal="left" vertical="center"/>
      <protection locked="0"/>
    </xf>
    <xf numFmtId="0" fontId="27" fillId="0" borderId="0" xfId="0" applyFont="1" applyAlignment="1" applyProtection="1">
      <alignment vertical="center"/>
      <protection locked="0"/>
    </xf>
    <xf numFmtId="0" fontId="28" fillId="0" borderId="1" xfId="0" applyFont="1" applyBorder="1" applyAlignment="1">
      <alignment horizontal="center" vertical="center"/>
    </xf>
    <xf numFmtId="0" fontId="28" fillId="0" borderId="1" xfId="0" applyFont="1" applyBorder="1" applyAlignment="1" applyProtection="1">
      <alignment horizontal="center" vertical="center"/>
      <protection locked="0"/>
    </xf>
    <xf numFmtId="0" fontId="7" fillId="0" borderId="1" xfId="0" applyFont="1" applyBorder="1" applyAlignment="1" applyProtection="1">
      <alignment horizontal="left" vertical="center" indent="1"/>
      <protection locked="0"/>
    </xf>
    <xf numFmtId="0" fontId="1" fillId="17" borderId="1" xfId="0" applyFont="1" applyFill="1" applyBorder="1" applyAlignment="1" applyProtection="1">
      <alignment horizontal="center" vertical="center"/>
      <protection locked="0"/>
    </xf>
    <xf numFmtId="2" fontId="1" fillId="17" borderId="1" xfId="0" applyNumberFormat="1" applyFont="1" applyFill="1" applyBorder="1" applyAlignment="1" applyProtection="1">
      <alignment horizontal="center" vertical="center"/>
      <protection locked="0"/>
    </xf>
    <xf numFmtId="0" fontId="5" fillId="0" borderId="0" xfId="0" quotePrefix="1" applyFont="1" applyFill="1" applyBorder="1" applyAlignment="1">
      <alignment horizontal="left" vertical="center" indent="1"/>
    </xf>
    <xf numFmtId="2" fontId="41"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33" xfId="0" applyFont="1" applyFill="1" applyBorder="1" applyAlignment="1">
      <alignment horizontal="center" vertical="center"/>
    </xf>
    <xf numFmtId="167" fontId="41" fillId="0" borderId="0" xfId="0" quotePrefix="1" applyNumberFormat="1" applyFont="1" applyFill="1" applyBorder="1" applyAlignment="1">
      <alignment horizontal="center" vertical="center"/>
    </xf>
    <xf numFmtId="0" fontId="7" fillId="0" borderId="0"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protection locked="0"/>
    </xf>
    <xf numFmtId="0" fontId="47" fillId="0" borderId="0" xfId="0" applyFont="1" applyFill="1" applyAlignment="1">
      <alignment horizontal="center" vertical="center"/>
    </xf>
    <xf numFmtId="0" fontId="5" fillId="0" borderId="6" xfId="0" quotePrefix="1" applyFont="1" applyFill="1" applyBorder="1" applyAlignment="1">
      <alignment horizontal="left" vertical="center" indent="1"/>
    </xf>
    <xf numFmtId="0" fontId="5" fillId="0" borderId="8" xfId="0" quotePrefix="1" applyFont="1" applyFill="1" applyBorder="1" applyAlignment="1">
      <alignment horizontal="left" vertical="center" indent="1"/>
    </xf>
    <xf numFmtId="0" fontId="5" fillId="0" borderId="33" xfId="0" quotePrefix="1" applyFont="1" applyFill="1" applyBorder="1" applyAlignment="1">
      <alignment horizontal="left" vertical="center" indent="1"/>
    </xf>
    <xf numFmtId="0" fontId="6" fillId="0" borderId="1" xfId="0" applyFont="1" applyFill="1" applyBorder="1" applyAlignment="1">
      <alignment horizontal="center" vertical="center" textRotation="90"/>
    </xf>
    <xf numFmtId="0" fontId="9" fillId="0" borderId="1" xfId="0" applyFont="1" applyFill="1" applyBorder="1" applyAlignment="1">
      <alignment horizontal="center" vertical="center"/>
    </xf>
    <xf numFmtId="0" fontId="18" fillId="0" borderId="1" xfId="0" applyFont="1" applyFill="1" applyBorder="1" applyAlignment="1">
      <alignment horizontal="center" vertical="center"/>
    </xf>
    <xf numFmtId="1" fontId="9" fillId="0" borderId="1" xfId="0" applyNumberFormat="1" applyFont="1" applyFill="1" applyBorder="1" applyAlignment="1">
      <alignment horizontal="center" vertical="center"/>
    </xf>
    <xf numFmtId="0" fontId="9" fillId="0" borderId="1" xfId="0" applyFont="1" applyFill="1" applyBorder="1" applyAlignment="1">
      <alignment horizontal="center"/>
    </xf>
    <xf numFmtId="165" fontId="9" fillId="0" borderId="1" xfId="0" applyNumberFormat="1" applyFont="1" applyFill="1" applyBorder="1" applyAlignment="1">
      <alignment horizontal="center" vertical="center"/>
    </xf>
    <xf numFmtId="167" fontId="41" fillId="0" borderId="0" xfId="0" applyNumberFormat="1" applyFont="1" applyFill="1" applyBorder="1" applyAlignment="1">
      <alignment horizontal="center" vertical="center"/>
    </xf>
    <xf numFmtId="0" fontId="5" fillId="0" borderId="1" xfId="0" applyFont="1" applyFill="1" applyBorder="1" applyAlignment="1">
      <alignment horizontal="center"/>
    </xf>
    <xf numFmtId="0" fontId="5" fillId="0" borderId="21" xfId="0" applyFont="1" applyFill="1" applyBorder="1" applyAlignment="1">
      <alignment horizontal="center" vertical="center"/>
    </xf>
    <xf numFmtId="0" fontId="5" fillId="0" borderId="2" xfId="0" applyFont="1" applyFill="1" applyBorder="1" applyAlignment="1">
      <alignment horizontal="center" vertical="center"/>
    </xf>
    <xf numFmtId="47" fontId="41" fillId="0" borderId="0" xfId="0" applyNumberFormat="1" applyFont="1" applyFill="1" applyBorder="1" applyAlignment="1">
      <alignment horizontal="center" vertical="center"/>
    </xf>
    <xf numFmtId="0" fontId="5" fillId="20" borderId="6" xfId="0" applyFont="1" applyFill="1" applyBorder="1" applyAlignment="1">
      <alignment horizontal="center" vertical="center" wrapText="1"/>
    </xf>
    <xf numFmtId="0" fontId="5" fillId="20" borderId="8" xfId="0" applyFont="1" applyFill="1" applyBorder="1" applyAlignment="1">
      <alignment horizontal="center" vertical="center" wrapText="1"/>
    </xf>
    <xf numFmtId="0" fontId="5" fillId="20" borderId="33" xfId="0" applyFont="1" applyFill="1" applyBorder="1" applyAlignment="1">
      <alignment horizontal="center" vertical="center" wrapText="1"/>
    </xf>
    <xf numFmtId="0" fontId="32" fillId="17" borderId="34" xfId="0" applyFont="1" applyFill="1" applyBorder="1" applyAlignment="1">
      <alignment horizontal="center" vertical="center"/>
    </xf>
    <xf numFmtId="20" fontId="17" fillId="0" borderId="6" xfId="0" applyNumberFormat="1" applyFont="1" applyBorder="1" applyAlignment="1">
      <alignment horizontal="center" vertical="center" wrapText="1"/>
    </xf>
    <xf numFmtId="20" fontId="17" fillId="0" borderId="8" xfId="0" applyNumberFormat="1" applyFont="1" applyBorder="1" applyAlignment="1">
      <alignment horizontal="center" vertical="center" wrapText="1"/>
    </xf>
    <xf numFmtId="20" fontId="17" fillId="0" borderId="33" xfId="0" applyNumberFormat="1" applyFont="1" applyBorder="1" applyAlignment="1">
      <alignment horizontal="center" vertical="center" wrapText="1"/>
    </xf>
    <xf numFmtId="0" fontId="34" fillId="0" borderId="6" xfId="0" applyFont="1" applyFill="1" applyBorder="1" applyAlignment="1">
      <alignment horizontal="center" vertical="center"/>
    </xf>
    <xf numFmtId="0" fontId="34" fillId="0" borderId="8" xfId="0" applyFont="1" applyFill="1" applyBorder="1" applyAlignment="1">
      <alignment horizontal="center" vertical="center"/>
    </xf>
    <xf numFmtId="0" fontId="34" fillId="0" borderId="33" xfId="0" applyFont="1" applyFill="1" applyBorder="1" applyAlignment="1">
      <alignment horizontal="center" vertical="center"/>
    </xf>
    <xf numFmtId="165" fontId="9" fillId="0" borderId="6" xfId="0" applyNumberFormat="1" applyFont="1" applyFill="1" applyBorder="1" applyAlignment="1">
      <alignment horizontal="center" vertical="center" wrapText="1"/>
    </xf>
    <xf numFmtId="165" fontId="9" fillId="0" borderId="8" xfId="0" applyNumberFormat="1" applyFont="1" applyFill="1" applyBorder="1" applyAlignment="1">
      <alignment horizontal="center" vertical="center" wrapText="1"/>
    </xf>
    <xf numFmtId="20" fontId="9" fillId="0" borderId="8" xfId="0" applyNumberFormat="1" applyFont="1" applyBorder="1" applyAlignment="1">
      <alignment horizontal="center" vertical="center" wrapText="1"/>
    </xf>
    <xf numFmtId="20" fontId="9" fillId="0" borderId="33" xfId="0" applyNumberFormat="1" applyFont="1" applyBorder="1" applyAlignment="1">
      <alignment horizontal="center" vertical="center" wrapText="1"/>
    </xf>
    <xf numFmtId="0" fontId="29" fillId="0" borderId="35" xfId="0" applyFont="1" applyBorder="1" applyAlignment="1">
      <alignment horizontal="center" vertical="center" wrapText="1"/>
    </xf>
    <xf numFmtId="0" fontId="29" fillId="0" borderId="32" xfId="0" applyFont="1" applyBorder="1" applyAlignment="1">
      <alignment horizontal="center" vertical="center" wrapText="1"/>
    </xf>
    <xf numFmtId="0" fontId="29" fillId="0" borderId="21" xfId="0" applyFont="1" applyBorder="1" applyAlignment="1">
      <alignment horizontal="center" vertical="center" wrapText="1"/>
    </xf>
    <xf numFmtId="0" fontId="29" fillId="0" borderId="26"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23" xfId="0" applyFont="1" applyBorder="1" applyAlignment="1">
      <alignment horizontal="center" vertical="center" wrapText="1"/>
    </xf>
    <xf numFmtId="0" fontId="29" fillId="0" borderId="34" xfId="0" applyFont="1" applyBorder="1" applyAlignment="1">
      <alignment horizontal="center" vertical="center" wrapText="1"/>
    </xf>
    <xf numFmtId="0" fontId="29" fillId="0" borderId="36" xfId="0" applyFont="1" applyBorder="1" applyAlignment="1">
      <alignment horizontal="center" vertical="center"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22" fillId="0" borderId="33" xfId="0" applyFont="1" applyBorder="1" applyAlignment="1">
      <alignment horizontal="center" vertical="center"/>
    </xf>
    <xf numFmtId="0" fontId="12" fillId="0" borderId="1" xfId="0" applyFont="1" applyBorder="1" applyAlignment="1">
      <alignment horizontal="center" vertical="center"/>
    </xf>
    <xf numFmtId="0" fontId="12" fillId="0" borderId="6" xfId="0" applyFont="1" applyBorder="1" applyAlignment="1">
      <alignment horizontal="center" vertical="center"/>
    </xf>
    <xf numFmtId="0" fontId="12" fillId="0" borderId="8" xfId="0" applyFont="1" applyBorder="1" applyAlignment="1">
      <alignment horizontal="center" vertical="center"/>
    </xf>
    <xf numFmtId="0" fontId="12" fillId="0" borderId="33" xfId="0" applyFont="1" applyBorder="1" applyAlignment="1">
      <alignment horizontal="center" vertical="center"/>
    </xf>
    <xf numFmtId="0" fontId="22" fillId="0" borderId="1" xfId="0" applyFont="1" applyBorder="1" applyAlignment="1">
      <alignment horizontal="center" vertical="center"/>
    </xf>
    <xf numFmtId="0" fontId="42" fillId="0" borderId="0" xfId="0" applyFont="1" applyAlignment="1">
      <alignment horizontal="center" vertical="center"/>
    </xf>
    <xf numFmtId="0" fontId="12" fillId="0" borderId="0" xfId="0" applyFont="1" applyAlignment="1">
      <alignment horizontal="center" vertical="center"/>
    </xf>
    <xf numFmtId="165" fontId="12" fillId="0" borderId="0" xfId="0" applyNumberFormat="1" applyFont="1" applyAlignment="1">
      <alignment horizontal="center" vertical="center"/>
    </xf>
    <xf numFmtId="165" fontId="5" fillId="0" borderId="0" xfId="0" applyNumberFormat="1" applyFont="1" applyAlignment="1">
      <alignment horizontal="center" vertical="center"/>
    </xf>
    <xf numFmtId="0" fontId="25" fillId="19" borderId="1" xfId="3" applyFont="1" applyFill="1" applyBorder="1" applyAlignment="1">
      <alignment horizontal="center" vertical="center" wrapText="1"/>
    </xf>
    <xf numFmtId="0" fontId="17" fillId="0" borderId="2" xfId="0" applyFont="1" applyFill="1" applyBorder="1" applyAlignment="1" applyProtection="1">
      <alignment horizontal="center" vertical="center" textRotation="90"/>
      <protection locked="0"/>
    </xf>
    <xf numFmtId="0" fontId="17" fillId="0" borderId="4" xfId="0" applyFont="1" applyFill="1" applyBorder="1" applyAlignment="1" applyProtection="1">
      <alignment horizontal="center" vertical="center" textRotation="90"/>
      <protection locked="0"/>
    </xf>
    <xf numFmtId="0" fontId="25" fillId="18" borderId="1" xfId="0" applyFont="1" applyFill="1" applyBorder="1" applyAlignment="1">
      <alignment horizontal="center" vertical="center" wrapText="1"/>
    </xf>
    <xf numFmtId="0" fontId="4" fillId="19" borderId="23" xfId="3" applyFont="1" applyFill="1" applyBorder="1" applyAlignment="1">
      <alignment horizontal="center" vertical="center" wrapText="1"/>
    </xf>
    <xf numFmtId="0" fontId="4" fillId="19" borderId="34" xfId="3" applyFont="1" applyFill="1" applyBorder="1" applyAlignment="1">
      <alignment horizontal="center" vertical="center" wrapText="1"/>
    </xf>
    <xf numFmtId="0" fontId="4" fillId="19" borderId="36" xfId="3" applyFont="1" applyFill="1" applyBorder="1" applyAlignment="1">
      <alignment horizontal="center" vertical="center" wrapText="1"/>
    </xf>
    <xf numFmtId="165" fontId="11" fillId="19" borderId="6" xfId="3" applyNumberFormat="1" applyFont="1" applyFill="1" applyBorder="1" applyAlignment="1">
      <alignment horizontal="center" vertical="center" wrapText="1"/>
    </xf>
    <xf numFmtId="165" fontId="11" fillId="19" borderId="8" xfId="3" applyNumberFormat="1" applyFont="1" applyFill="1" applyBorder="1" applyAlignment="1">
      <alignment horizontal="center" vertical="center" wrapText="1"/>
    </xf>
    <xf numFmtId="165" fontId="11" fillId="19" borderId="33" xfId="3" applyNumberFormat="1" applyFont="1" applyFill="1" applyBorder="1" applyAlignment="1">
      <alignment horizontal="center" vertical="center" wrapText="1"/>
    </xf>
    <xf numFmtId="0" fontId="4" fillId="18" borderId="6" xfId="0" applyFont="1" applyFill="1" applyBorder="1" applyAlignment="1">
      <alignment horizontal="center" vertical="center" wrapText="1"/>
    </xf>
    <xf numFmtId="0" fontId="4" fillId="18" borderId="8" xfId="0" applyFont="1" applyFill="1" applyBorder="1" applyAlignment="1">
      <alignment horizontal="center" vertical="center" wrapText="1"/>
    </xf>
    <xf numFmtId="0" fontId="4" fillId="18" borderId="33" xfId="0" applyFont="1" applyFill="1" applyBorder="1" applyAlignment="1">
      <alignment horizontal="center" vertical="center" wrapText="1"/>
    </xf>
    <xf numFmtId="165" fontId="11" fillId="18" borderId="6" xfId="0" applyNumberFormat="1" applyFont="1" applyFill="1" applyBorder="1" applyAlignment="1">
      <alignment horizontal="center" vertical="center" wrapText="1"/>
    </xf>
    <xf numFmtId="165" fontId="11" fillId="18" borderId="8" xfId="0" applyNumberFormat="1" applyFont="1" applyFill="1" applyBorder="1" applyAlignment="1">
      <alignment horizontal="center" vertical="center" wrapText="1"/>
    </xf>
    <xf numFmtId="165" fontId="11" fillId="18" borderId="33" xfId="0" applyNumberFormat="1" applyFont="1" applyFill="1" applyBorder="1" applyAlignment="1">
      <alignment horizontal="center" vertical="center" wrapText="1"/>
    </xf>
    <xf numFmtId="0" fontId="11" fillId="18" borderId="1" xfId="0" applyFont="1" applyFill="1" applyBorder="1" applyAlignment="1">
      <alignment horizontal="center" vertical="center" wrapText="1"/>
    </xf>
    <xf numFmtId="0" fontId="25" fillId="18" borderId="6" xfId="0" applyFont="1" applyFill="1" applyBorder="1" applyAlignment="1">
      <alignment horizontal="center" vertical="center" wrapText="1"/>
    </xf>
    <xf numFmtId="0" fontId="25" fillId="18" borderId="8" xfId="0" applyFont="1" applyFill="1" applyBorder="1" applyAlignment="1">
      <alignment horizontal="center" vertical="center" wrapText="1"/>
    </xf>
    <xf numFmtId="0" fontId="25" fillId="18" borderId="33" xfId="0" applyFont="1" applyFill="1" applyBorder="1" applyAlignment="1">
      <alignment horizontal="center" vertical="center" wrapText="1"/>
    </xf>
    <xf numFmtId="0" fontId="10" fillId="18" borderId="1" xfId="0" applyFont="1" applyFill="1" applyBorder="1" applyAlignment="1">
      <alignment horizontal="center" vertical="center"/>
    </xf>
    <xf numFmtId="0" fontId="10" fillId="19" borderId="1" xfId="3" applyFont="1" applyFill="1" applyBorder="1" applyAlignment="1">
      <alignment horizontal="center" vertical="center" wrapText="1"/>
    </xf>
    <xf numFmtId="0" fontId="10" fillId="19" borderId="1" xfId="3" applyFont="1" applyFill="1" applyBorder="1" applyAlignment="1">
      <alignment horizontal="center" vertical="center"/>
    </xf>
    <xf numFmtId="0" fontId="5" fillId="19" borderId="1" xfId="3" applyFont="1" applyFill="1" applyBorder="1" applyAlignment="1">
      <alignment horizontal="center" vertical="center" wrapText="1"/>
    </xf>
    <xf numFmtId="0" fontId="11" fillId="19" borderId="1" xfId="3" applyFont="1" applyFill="1" applyBorder="1" applyAlignment="1">
      <alignment horizontal="center" vertical="center" wrapText="1"/>
    </xf>
    <xf numFmtId="0" fontId="5" fillId="18" borderId="6" xfId="0" applyFont="1" applyFill="1" applyBorder="1" applyAlignment="1">
      <alignment horizontal="center" vertical="center" wrapText="1"/>
    </xf>
    <xf numFmtId="0" fontId="5" fillId="18" borderId="8" xfId="0" applyFont="1" applyFill="1" applyBorder="1" applyAlignment="1">
      <alignment horizontal="center" vertical="center" wrapText="1"/>
    </xf>
    <xf numFmtId="0" fontId="5" fillId="18" borderId="33" xfId="0" applyFont="1" applyFill="1" applyBorder="1" applyAlignment="1">
      <alignment horizontal="center" vertical="center" wrapText="1"/>
    </xf>
    <xf numFmtId="0" fontId="10" fillId="18" borderId="6" xfId="0" applyFont="1" applyFill="1" applyBorder="1" applyAlignment="1">
      <alignment horizontal="center" vertical="center" wrapText="1"/>
    </xf>
    <xf numFmtId="0" fontId="10" fillId="18" borderId="8" xfId="0" applyFont="1" applyFill="1" applyBorder="1" applyAlignment="1">
      <alignment horizontal="center" vertical="center" wrapText="1"/>
    </xf>
    <xf numFmtId="0" fontId="10" fillId="18" borderId="33"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34"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66" fillId="6" borderId="35" xfId="0" applyFont="1" applyFill="1" applyBorder="1" applyAlignment="1">
      <alignment horizontal="center" vertical="center"/>
    </xf>
    <xf numFmtId="0" fontId="66" fillId="6" borderId="32" xfId="0" applyFont="1" applyFill="1" applyBorder="1" applyAlignment="1">
      <alignment horizontal="center" vertical="center"/>
    </xf>
    <xf numFmtId="0" fontId="66" fillId="6" borderId="21" xfId="0" applyFont="1" applyFill="1" applyBorder="1" applyAlignment="1">
      <alignment horizontal="center" vertical="center"/>
    </xf>
    <xf numFmtId="0" fontId="50" fillId="0" borderId="1" xfId="0" quotePrefix="1" applyFont="1" applyFill="1" applyBorder="1" applyAlignment="1">
      <alignment horizontal="center" vertical="center" wrapText="1"/>
    </xf>
    <xf numFmtId="0" fontId="50" fillId="0" borderId="1" xfId="0" applyFont="1" applyFill="1" applyBorder="1" applyAlignment="1">
      <alignment horizontal="center" vertical="center" wrapText="1"/>
    </xf>
    <xf numFmtId="0" fontId="57" fillId="3" borderId="9" xfId="0" quotePrefix="1" applyFont="1" applyFill="1" applyBorder="1" applyAlignment="1">
      <alignment horizontal="center" vertical="center" wrapText="1"/>
    </xf>
    <xf numFmtId="0" fontId="57" fillId="3" borderId="20" xfId="0" quotePrefix="1" applyFont="1" applyFill="1" applyBorder="1" applyAlignment="1">
      <alignment horizontal="center" vertical="center" wrapText="1"/>
    </xf>
    <xf numFmtId="0" fontId="57" fillId="3" borderId="10" xfId="0" quotePrefix="1" applyFont="1" applyFill="1" applyBorder="1" applyAlignment="1">
      <alignment horizontal="center" vertical="center" wrapText="1"/>
    </xf>
    <xf numFmtId="0" fontId="58" fillId="6" borderId="9" xfId="0" applyFont="1" applyFill="1" applyBorder="1" applyAlignment="1" applyProtection="1">
      <alignment horizontal="center" vertical="center"/>
      <protection locked="0"/>
    </xf>
    <xf numFmtId="0" fontId="58" fillId="6" borderId="20" xfId="0" applyFont="1" applyFill="1" applyBorder="1" applyAlignment="1" applyProtection="1">
      <alignment horizontal="center" vertical="center"/>
      <protection locked="0"/>
    </xf>
    <xf numFmtId="0" fontId="58" fillId="6" borderId="10" xfId="0" applyFont="1" applyFill="1" applyBorder="1" applyAlignment="1" applyProtection="1">
      <alignment horizontal="center" vertical="center"/>
      <protection locked="0"/>
    </xf>
    <xf numFmtId="0" fontId="51" fillId="5" borderId="6" xfId="0" applyFont="1" applyFill="1" applyBorder="1" applyAlignment="1">
      <alignment horizontal="center" vertical="center" wrapText="1"/>
    </xf>
    <xf numFmtId="0" fontId="51" fillId="5" borderId="8" xfId="0" applyFont="1" applyFill="1" applyBorder="1" applyAlignment="1">
      <alignment horizontal="center" vertical="center" wrapText="1"/>
    </xf>
    <xf numFmtId="0" fontId="51" fillId="5" borderId="33" xfId="0" applyFont="1" applyFill="1" applyBorder="1" applyAlignment="1">
      <alignment horizontal="center" vertical="center" wrapText="1"/>
    </xf>
    <xf numFmtId="0" fontId="9" fillId="0" borderId="1" xfId="1" applyFont="1" applyBorder="1" applyAlignment="1">
      <alignment horizontal="left" vertical="center" indent="1"/>
    </xf>
    <xf numFmtId="0" fontId="12" fillId="0" borderId="1" xfId="1" applyFont="1" applyBorder="1" applyAlignment="1">
      <alignment horizontal="center" vertical="center"/>
    </xf>
    <xf numFmtId="0" fontId="36" fillId="0" borderId="6" xfId="1" applyFont="1" applyBorder="1" applyAlignment="1">
      <alignment horizontal="center" vertical="center"/>
    </xf>
    <xf numFmtId="0" fontId="36" fillId="0" borderId="8" xfId="1" applyFont="1" applyBorder="1" applyAlignment="1">
      <alignment horizontal="center" vertical="center"/>
    </xf>
    <xf numFmtId="0" fontId="36" fillId="0" borderId="33" xfId="1" applyFont="1" applyBorder="1" applyAlignment="1">
      <alignment horizontal="center" vertical="center"/>
    </xf>
    <xf numFmtId="0" fontId="12" fillId="0" borderId="1" xfId="1" applyFont="1" applyBorder="1" applyAlignment="1">
      <alignment horizontal="left" vertical="center" indent="1"/>
    </xf>
    <xf numFmtId="0" fontId="12" fillId="0" borderId="1" xfId="1" quotePrefix="1" applyFont="1" applyBorder="1" applyAlignment="1">
      <alignment horizontal="left" vertical="center" indent="1"/>
    </xf>
    <xf numFmtId="165" fontId="17" fillId="0" borderId="1" xfId="1" applyNumberFormat="1" applyFont="1" applyBorder="1" applyAlignment="1">
      <alignment horizontal="left" vertical="center" indent="1"/>
    </xf>
    <xf numFmtId="0" fontId="36" fillId="0" borderId="23" xfId="1" quotePrefix="1" applyFont="1" applyBorder="1" applyAlignment="1">
      <alignment horizontal="center" vertical="center" shrinkToFit="1"/>
    </xf>
    <xf numFmtId="0" fontId="36" fillId="0" borderId="34" xfId="1" quotePrefix="1" applyFont="1" applyBorder="1" applyAlignment="1">
      <alignment horizontal="center" vertical="center" shrinkToFit="1"/>
    </xf>
    <xf numFmtId="0" fontId="36" fillId="0" borderId="36" xfId="1" quotePrefix="1" applyFont="1" applyBorder="1" applyAlignment="1">
      <alignment horizontal="center" vertical="center" shrinkToFit="1"/>
    </xf>
    <xf numFmtId="0" fontId="5" fillId="0" borderId="1" xfId="1" applyFont="1" applyBorder="1" applyAlignment="1">
      <alignment horizontal="left" vertical="center" indent="1"/>
    </xf>
    <xf numFmtId="0" fontId="9" fillId="0" borderId="1" xfId="0" applyFont="1" applyBorder="1" applyAlignment="1">
      <alignment horizontal="center"/>
    </xf>
    <xf numFmtId="0" fontId="16" fillId="0" borderId="1" xfId="0" applyFont="1" applyFill="1" applyBorder="1" applyAlignment="1">
      <alignment horizontal="center"/>
    </xf>
  </cellXfs>
  <cellStyles count="7">
    <cellStyle name="Hyperlink" xfId="5" builtinId="8"/>
    <cellStyle name="Normal" xfId="0" builtinId="0"/>
    <cellStyle name="Normal 2" xfId="1"/>
    <cellStyle name="Normal 2 2" xfId="6"/>
    <cellStyle name="Normal 3" xfId="2"/>
    <cellStyle name="Normal_2010 declaration sheet Female" xfId="3"/>
    <cellStyle name="Normal_2011 Wessex scoresheet V3  AW" xfId="4"/>
  </cellStyles>
  <dxfs count="143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ont>
        <b/>
        <i val="0"/>
        <strike val="0"/>
        <color theme="0"/>
      </font>
      <fill>
        <patternFill>
          <bgColor rgb="FFFF0000"/>
        </patternFill>
      </fill>
    </dxf>
    <dxf>
      <font>
        <b/>
        <i val="0"/>
        <strike val="0"/>
      </font>
      <fill>
        <patternFill>
          <bgColor them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strike val="0"/>
        <color theme="0"/>
      </font>
      <fill>
        <patternFill>
          <bgColor rgb="FFFF0000"/>
        </patternFill>
      </fill>
    </dxf>
    <dxf>
      <font>
        <b/>
        <i val="0"/>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https://www.youtube.com/channel/UCPcjLymo3OvOZr-ag6fhi1g"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22</xdr:row>
      <xdr:rowOff>66675</xdr:rowOff>
    </xdr:from>
    <xdr:to>
      <xdr:col>1</xdr:col>
      <xdr:colOff>511284</xdr:colOff>
      <xdr:row>24</xdr:row>
      <xdr:rowOff>142875</xdr:rowOff>
    </xdr:to>
    <xdr:sp macro="" textlink="">
      <xdr:nvSpPr>
        <xdr:cNvPr id="2" name="AutoShape 3">
          <a:extLst>
            <a:ext uri="{FF2B5EF4-FFF2-40B4-BE49-F238E27FC236}">
              <a16:creationId xmlns:a16="http://schemas.microsoft.com/office/drawing/2014/main" xmlns="" id="{9155DF58-87A2-4068-B43C-F238C58A142D}"/>
            </a:ext>
          </a:extLst>
        </xdr:cNvPr>
        <xdr:cNvSpPr>
          <a:spLocks noChangeArrowheads="1"/>
        </xdr:cNvSpPr>
      </xdr:nvSpPr>
      <xdr:spPr bwMode="auto">
        <a:xfrm>
          <a:off x="0" y="4886325"/>
          <a:ext cx="1035159" cy="571500"/>
        </a:xfrm>
        <a:prstGeom prst="wedgeRoundRectCallout">
          <a:avLst>
            <a:gd name="adj1" fmla="val 19621"/>
            <a:gd name="adj2" fmla="val -112155"/>
            <a:gd name="adj3" fmla="val 16667"/>
          </a:avLst>
        </a:prstGeom>
        <a:solidFill>
          <a:sysClr val="window" lastClr="FFFFFF"/>
        </a:solidFill>
        <a:ln w="19050">
          <a:solidFill>
            <a:schemeClr val="tx1"/>
          </a:solidFill>
          <a:miter lim="800000"/>
          <a:headEnd/>
          <a:tailEnd/>
        </a:ln>
      </xdr:spPr>
      <xdr:txBody>
        <a:bodyPr vertOverflow="clip" wrap="square" lIns="27432" tIns="18288" rIns="0" bIns="0" anchor="t" upright="1"/>
        <a:lstStyle/>
        <a:p>
          <a:pPr marL="0" indent="0" algn="l" rtl="0">
            <a:defRPr sz="1000"/>
          </a:pPr>
          <a:r>
            <a:rPr lang="en-GB" sz="1400" b="0" i="0" u="none" strike="noStrike" baseline="0">
              <a:solidFill>
                <a:sysClr val="windowText" lastClr="000000"/>
              </a:solidFill>
              <a:latin typeface="Arial"/>
              <a:ea typeface="+mn-ea"/>
              <a:cs typeface="Arial"/>
            </a:rPr>
            <a:t>Enter club letter</a:t>
          </a:r>
        </a:p>
      </xdr:txBody>
    </xdr:sp>
    <xdr:clientData/>
  </xdr:twoCellAnchor>
  <xdr:twoCellAnchor>
    <xdr:from>
      <xdr:col>2</xdr:col>
      <xdr:colOff>576263</xdr:colOff>
      <xdr:row>6</xdr:row>
      <xdr:rowOff>171451</xdr:rowOff>
    </xdr:from>
    <xdr:to>
      <xdr:col>3</xdr:col>
      <xdr:colOff>1852612</xdr:colOff>
      <xdr:row>13</xdr:row>
      <xdr:rowOff>179086</xdr:rowOff>
    </xdr:to>
    <xdr:sp macro="" textlink="">
      <xdr:nvSpPr>
        <xdr:cNvPr id="3" name="AutoShape 4">
          <a:extLst>
            <a:ext uri="{FF2B5EF4-FFF2-40B4-BE49-F238E27FC236}">
              <a16:creationId xmlns:a16="http://schemas.microsoft.com/office/drawing/2014/main" xmlns="" id="{652A4393-1A11-44DE-A261-F13EEF6BE300}"/>
            </a:ext>
          </a:extLst>
        </xdr:cNvPr>
        <xdr:cNvSpPr>
          <a:spLocks noChangeArrowheads="1"/>
        </xdr:cNvSpPr>
      </xdr:nvSpPr>
      <xdr:spPr bwMode="auto">
        <a:xfrm>
          <a:off x="1600201" y="2100264"/>
          <a:ext cx="2121692" cy="1591166"/>
        </a:xfrm>
        <a:prstGeom prst="wedgeRoundRectCallout">
          <a:avLst>
            <a:gd name="adj1" fmla="val -44512"/>
            <a:gd name="adj2" fmla="val 90001"/>
            <a:gd name="adj3" fmla="val 16667"/>
          </a:avLst>
        </a:prstGeom>
        <a:solidFill>
          <a:srgbClr val="FFFF00"/>
        </a:solidFill>
        <a:ln w="19050">
          <a:solidFill>
            <a:schemeClr val="tx1"/>
          </a:solidFill>
          <a:miter lim="800000"/>
          <a:headEnd/>
          <a:tailEnd/>
        </a:ln>
      </xdr:spPr>
      <xdr:txBody>
        <a:bodyPr vertOverflow="clip" wrap="square" lIns="27432" tIns="18288" rIns="0" bIns="0" anchor="t" upright="1"/>
        <a:lstStyle/>
        <a:p>
          <a:pPr marL="0" indent="0" algn="l" rtl="0">
            <a:defRPr sz="1000"/>
          </a:pPr>
          <a:r>
            <a:rPr lang="en-GB" sz="1400" b="0" i="0" u="none" strike="noStrike" baseline="0">
              <a:solidFill>
                <a:sysClr val="windowText" lastClr="000000"/>
              </a:solidFill>
              <a:latin typeface="Arial"/>
              <a:ea typeface="+mn-ea"/>
              <a:cs typeface="Arial"/>
            </a:rPr>
            <a:t>Enter time or distance.</a:t>
          </a:r>
        </a:p>
        <a:p>
          <a:pPr marL="0" indent="0" algn="l" rtl="0">
            <a:defRPr sz="1000"/>
          </a:pPr>
          <a:r>
            <a:rPr lang="en-GB" sz="1400" b="1" i="0" u="none" strike="noStrike" baseline="0">
              <a:solidFill>
                <a:sysClr val="windowText" lastClr="000000"/>
              </a:solidFill>
              <a:latin typeface="Arial"/>
              <a:ea typeface="+mn-ea"/>
              <a:cs typeface="Arial"/>
            </a:rPr>
            <a:t>Format for Middle Distance is: MM:SS.0</a:t>
          </a:r>
          <a:r>
            <a:rPr lang="en-GB" sz="1400" b="0" i="0" u="none" strike="noStrike" baseline="0">
              <a:solidFill>
                <a:sysClr val="windowText" lastClr="000000"/>
              </a:solidFill>
              <a:latin typeface="Arial"/>
              <a:ea typeface="+mn-ea"/>
              <a:cs typeface="Arial"/>
            </a:rPr>
            <a:t> (NOTE the ':', required for record recognition)</a:t>
          </a:r>
        </a:p>
        <a:p>
          <a:pPr marL="0" indent="0" algn="l" rtl="0">
            <a:defRPr sz="1000"/>
          </a:pPr>
          <a:endParaRPr lang="en-GB" sz="1400" b="0" i="0" u="none" strike="noStrike" baseline="0">
            <a:solidFill>
              <a:sysClr val="windowText" lastClr="000000"/>
            </a:solidFill>
            <a:latin typeface="Arial"/>
            <a:ea typeface="+mn-ea"/>
            <a:cs typeface="Arial"/>
          </a:endParaRPr>
        </a:p>
      </xdr:txBody>
    </xdr:sp>
    <xdr:clientData/>
  </xdr:twoCellAnchor>
  <xdr:twoCellAnchor>
    <xdr:from>
      <xdr:col>3</xdr:col>
      <xdr:colOff>2009776</xdr:colOff>
      <xdr:row>8</xdr:row>
      <xdr:rowOff>190500</xdr:rowOff>
    </xdr:from>
    <xdr:to>
      <xdr:col>4</xdr:col>
      <xdr:colOff>1181101</xdr:colOff>
      <xdr:row>13</xdr:row>
      <xdr:rowOff>50871</xdr:rowOff>
    </xdr:to>
    <xdr:sp macro="" textlink="">
      <xdr:nvSpPr>
        <xdr:cNvPr id="4" name="AutoShape 1">
          <a:extLst>
            <a:ext uri="{FF2B5EF4-FFF2-40B4-BE49-F238E27FC236}">
              <a16:creationId xmlns:a16="http://schemas.microsoft.com/office/drawing/2014/main" xmlns="" id="{F614BF5A-1AE2-4DC6-9D0B-22424E4F8088}"/>
            </a:ext>
          </a:extLst>
        </xdr:cNvPr>
        <xdr:cNvSpPr>
          <a:spLocks noChangeArrowheads="1"/>
        </xdr:cNvSpPr>
      </xdr:nvSpPr>
      <xdr:spPr bwMode="auto">
        <a:xfrm>
          <a:off x="3924301" y="2162175"/>
          <a:ext cx="1962150" cy="955746"/>
        </a:xfrm>
        <a:prstGeom prst="wedgeRoundRectCallout">
          <a:avLst>
            <a:gd name="adj1" fmla="val -63934"/>
            <a:gd name="adj2" fmla="val 137862"/>
            <a:gd name="adj3" fmla="val 16667"/>
          </a:avLst>
        </a:prstGeom>
        <a:solidFill>
          <a:sysClr val="window" lastClr="FFFFFF"/>
        </a:solidFill>
        <a:ln w="19050">
          <a:solidFill>
            <a:schemeClr val="tx1"/>
          </a:solidFill>
          <a:miter lim="800000"/>
          <a:headEnd/>
          <a:tailEnd/>
        </a:ln>
      </xdr:spPr>
      <xdr:txBody>
        <a:bodyPr vertOverflow="clip" wrap="square" lIns="27432" tIns="18288" rIns="0" bIns="0" anchor="t" upright="1"/>
        <a:lstStyle/>
        <a:p>
          <a:pPr marL="0" indent="0" algn="l" rtl="0">
            <a:defRPr sz="1000"/>
          </a:pPr>
          <a:r>
            <a:rPr lang="en-GB" sz="1400" b="0" i="0" u="none" strike="noStrike" baseline="0">
              <a:solidFill>
                <a:sysClr val="windowText" lastClr="000000"/>
              </a:solidFill>
              <a:latin typeface="Arial"/>
              <a:ea typeface="+mn-ea"/>
              <a:cs typeface="Arial"/>
            </a:rPr>
            <a:t>Name will appear from team sheet when club letter is entered</a:t>
          </a:r>
        </a:p>
      </xdr:txBody>
    </xdr:sp>
    <xdr:clientData/>
  </xdr:twoCellAnchor>
  <xdr:twoCellAnchor>
    <xdr:from>
      <xdr:col>4</xdr:col>
      <xdr:colOff>1390650</xdr:colOff>
      <xdr:row>9</xdr:row>
      <xdr:rowOff>190499</xdr:rowOff>
    </xdr:from>
    <xdr:to>
      <xdr:col>6</xdr:col>
      <xdr:colOff>66675</xdr:colOff>
      <xdr:row>13</xdr:row>
      <xdr:rowOff>163250</xdr:rowOff>
    </xdr:to>
    <xdr:sp macro="" textlink="">
      <xdr:nvSpPr>
        <xdr:cNvPr id="5" name="AutoShape 5">
          <a:extLst>
            <a:ext uri="{FF2B5EF4-FFF2-40B4-BE49-F238E27FC236}">
              <a16:creationId xmlns:a16="http://schemas.microsoft.com/office/drawing/2014/main" xmlns="" id="{78E846CF-E65A-470C-B494-2D49F45E0A87}"/>
            </a:ext>
          </a:extLst>
        </xdr:cNvPr>
        <xdr:cNvSpPr>
          <a:spLocks noChangeArrowheads="1"/>
        </xdr:cNvSpPr>
      </xdr:nvSpPr>
      <xdr:spPr bwMode="auto">
        <a:xfrm>
          <a:off x="6096000" y="2381249"/>
          <a:ext cx="1781175" cy="849051"/>
        </a:xfrm>
        <a:prstGeom prst="wedgeRoundRectCallout">
          <a:avLst>
            <a:gd name="adj1" fmla="val -66825"/>
            <a:gd name="adj2" fmla="val 122241"/>
            <a:gd name="adj3" fmla="val 16667"/>
          </a:avLst>
        </a:prstGeom>
        <a:solidFill>
          <a:sysClr val="window" lastClr="FFFFFF"/>
        </a:solidFill>
        <a:ln w="19050">
          <a:solidFill>
            <a:schemeClr val="tx1"/>
          </a:solidFill>
          <a:miter lim="800000"/>
          <a:headEnd/>
          <a:tailEnd/>
        </a:ln>
      </xdr:spPr>
      <xdr:txBody>
        <a:bodyPr vertOverflow="clip" wrap="square" lIns="27432" tIns="18288" rIns="0" bIns="0" anchor="t" upright="1"/>
        <a:lstStyle/>
        <a:p>
          <a:pPr marL="0" indent="0" algn="l" rtl="0">
            <a:lnSpc>
              <a:spcPts val="1300"/>
            </a:lnSpc>
            <a:defRPr sz="1000"/>
          </a:pPr>
          <a:r>
            <a:rPr lang="en-GB" sz="1400" b="0" i="0" u="none" strike="noStrike" baseline="0">
              <a:solidFill>
                <a:sysClr val="windowText" lastClr="000000"/>
              </a:solidFill>
              <a:latin typeface="Arial"/>
              <a:ea typeface="+mn-ea"/>
              <a:cs typeface="Arial"/>
            </a:rPr>
            <a:t>Club will appear from team declaration sheet when club letter is entered</a:t>
          </a:r>
        </a:p>
      </xdr:txBody>
    </xdr:sp>
    <xdr:clientData/>
  </xdr:twoCellAnchor>
  <xdr:twoCellAnchor>
    <xdr:from>
      <xdr:col>1</xdr:col>
      <xdr:colOff>323851</xdr:colOff>
      <xdr:row>24</xdr:row>
      <xdr:rowOff>200026</xdr:rowOff>
    </xdr:from>
    <xdr:to>
      <xdr:col>3</xdr:col>
      <xdr:colOff>495300</xdr:colOff>
      <xdr:row>28</xdr:row>
      <xdr:rowOff>76200</xdr:rowOff>
    </xdr:to>
    <xdr:sp macro="" textlink="">
      <xdr:nvSpPr>
        <xdr:cNvPr id="6" name="AutoShape 11">
          <a:extLst>
            <a:ext uri="{FF2B5EF4-FFF2-40B4-BE49-F238E27FC236}">
              <a16:creationId xmlns:a16="http://schemas.microsoft.com/office/drawing/2014/main" xmlns="" id="{04F9DE1B-6809-4D9F-BBC7-408E48A1B294}"/>
            </a:ext>
          </a:extLst>
        </xdr:cNvPr>
        <xdr:cNvSpPr>
          <a:spLocks noChangeArrowheads="1"/>
        </xdr:cNvSpPr>
      </xdr:nvSpPr>
      <xdr:spPr bwMode="auto">
        <a:xfrm>
          <a:off x="847726" y="5514976"/>
          <a:ext cx="1562099" cy="866774"/>
        </a:xfrm>
        <a:prstGeom prst="wedgeRoundRectCallout">
          <a:avLst>
            <a:gd name="adj1" fmla="val -31147"/>
            <a:gd name="adj2" fmla="val -275774"/>
            <a:gd name="adj3" fmla="val 16667"/>
          </a:avLst>
        </a:prstGeom>
        <a:solidFill>
          <a:sysClr val="window" lastClr="FFFFFF"/>
        </a:solidFill>
        <a:ln w="19050">
          <a:solidFill>
            <a:schemeClr val="tx1"/>
          </a:solidFill>
          <a:miter lim="800000"/>
          <a:headEnd/>
          <a:tailEnd/>
        </a:ln>
      </xdr:spPr>
      <xdr:txBody>
        <a:bodyPr vertOverflow="clip" wrap="square" lIns="27432" tIns="18288" rIns="0" bIns="0" anchor="t" upright="1"/>
        <a:lstStyle/>
        <a:p>
          <a:pPr marL="0" indent="0" algn="l" rtl="0">
            <a:defRPr sz="1000"/>
          </a:pPr>
          <a:r>
            <a:rPr lang="en-GB" sz="1400" b="0" i="0" u="none" strike="noStrike" baseline="0">
              <a:solidFill>
                <a:sysClr val="windowText" lastClr="000000"/>
              </a:solidFill>
              <a:latin typeface="Arial"/>
              <a:ea typeface="+mn-ea"/>
              <a:cs typeface="Arial"/>
            </a:rPr>
            <a:t>Time or distance will go yellow if a new record is set.</a:t>
          </a:r>
        </a:p>
      </xdr:txBody>
    </xdr:sp>
    <xdr:clientData/>
  </xdr:twoCellAnchor>
  <xdr:twoCellAnchor>
    <xdr:from>
      <xdr:col>3</xdr:col>
      <xdr:colOff>609600</xdr:colOff>
      <xdr:row>22</xdr:row>
      <xdr:rowOff>85724</xdr:rowOff>
    </xdr:from>
    <xdr:to>
      <xdr:col>4</xdr:col>
      <xdr:colOff>409575</xdr:colOff>
      <xdr:row>28</xdr:row>
      <xdr:rowOff>85725</xdr:rowOff>
    </xdr:to>
    <xdr:sp macro="" textlink="">
      <xdr:nvSpPr>
        <xdr:cNvPr id="7" name="AutoShape 8">
          <a:extLst>
            <a:ext uri="{FF2B5EF4-FFF2-40B4-BE49-F238E27FC236}">
              <a16:creationId xmlns:a16="http://schemas.microsoft.com/office/drawing/2014/main" xmlns="" id="{26064729-4DD7-49CB-9950-33012DE51B6B}"/>
            </a:ext>
          </a:extLst>
        </xdr:cNvPr>
        <xdr:cNvSpPr>
          <a:spLocks noChangeArrowheads="1"/>
        </xdr:cNvSpPr>
      </xdr:nvSpPr>
      <xdr:spPr bwMode="auto">
        <a:xfrm>
          <a:off x="2524125" y="4905374"/>
          <a:ext cx="2590800" cy="1485901"/>
        </a:xfrm>
        <a:prstGeom prst="wedgeRoundRectCallout">
          <a:avLst>
            <a:gd name="adj1" fmla="val -79125"/>
            <a:gd name="adj2" fmla="val -76975"/>
            <a:gd name="adj3" fmla="val 16667"/>
          </a:avLst>
        </a:prstGeom>
        <a:solidFill>
          <a:srgbClr val="FFFF00"/>
        </a:solidFill>
        <a:ln w="19050">
          <a:solidFill>
            <a:schemeClr val="tx1"/>
          </a:solidFill>
          <a:miter lim="800000"/>
          <a:headEnd/>
          <a:tailEnd/>
        </a:ln>
      </xdr:spPr>
      <xdr:txBody>
        <a:bodyPr vertOverflow="clip" wrap="square" lIns="27432" tIns="18288" rIns="0" bIns="0" anchor="t" upright="1"/>
        <a:lstStyle/>
        <a:p>
          <a:pPr marL="0" indent="0" algn="l" rtl="0">
            <a:defRPr sz="1000"/>
          </a:pPr>
          <a:r>
            <a:rPr lang="en-GB" sz="1400" b="1" i="0" u="none" strike="noStrike" baseline="0">
              <a:solidFill>
                <a:sysClr val="windowText" lastClr="000000"/>
              </a:solidFill>
              <a:latin typeface="Arial"/>
              <a:ea typeface="+mn-ea"/>
              <a:cs typeface="Arial"/>
            </a:rPr>
            <a:t>New in 2018</a:t>
          </a:r>
          <a:r>
            <a:rPr lang="en-GB" sz="1400" b="0" i="0" u="none" strike="noStrike" baseline="0">
              <a:solidFill>
                <a:sysClr val="windowText" lastClr="000000"/>
              </a:solidFill>
              <a:latin typeface="Arial"/>
              <a:ea typeface="+mn-ea"/>
              <a:cs typeface="Arial"/>
            </a:rPr>
            <a:t>:</a:t>
          </a:r>
        </a:p>
        <a:p>
          <a:pPr marL="0" indent="0" algn="l" rtl="0">
            <a:defRPr sz="1000"/>
          </a:pPr>
          <a:r>
            <a:rPr lang="en-GB" sz="1400" b="1" i="0" u="none" strike="noStrike" baseline="0">
              <a:solidFill>
                <a:sysClr val="windowText" lastClr="000000"/>
              </a:solidFill>
              <a:latin typeface="Arial"/>
              <a:ea typeface="+mn-ea"/>
              <a:cs typeface="Arial"/>
            </a:rPr>
            <a:t>DQ, DNF, DNS, No Height, No Distance will all award NO</a:t>
          </a:r>
          <a:r>
            <a:rPr lang="en-GB" sz="1400" b="0" i="0" u="none" strike="noStrike" baseline="0">
              <a:solidFill>
                <a:sysClr val="windowText" lastClr="000000"/>
              </a:solidFill>
              <a:latin typeface="Arial"/>
              <a:ea typeface="+mn-ea"/>
              <a:cs typeface="Arial"/>
            </a:rPr>
            <a:t> points.</a:t>
          </a:r>
        </a:p>
        <a:p>
          <a:pPr marL="0" indent="0" algn="l" rtl="0">
            <a:defRPr sz="1000"/>
          </a:pPr>
          <a:r>
            <a:rPr lang="en-GB" sz="1400" b="1" i="0" u="none" strike="noStrike" baseline="0">
              <a:solidFill>
                <a:sysClr val="windowText" lastClr="000000"/>
              </a:solidFill>
              <a:latin typeface="Arial"/>
              <a:ea typeface="+mn-ea"/>
              <a:cs typeface="Arial"/>
            </a:rPr>
            <a:t>Untimed WILL</a:t>
          </a:r>
          <a:r>
            <a:rPr lang="en-GB" sz="1400" b="0" i="0" u="none" strike="noStrike" baseline="0">
              <a:solidFill>
                <a:sysClr val="windowText" lastClr="000000"/>
              </a:solidFill>
              <a:latin typeface="Arial"/>
              <a:ea typeface="+mn-ea"/>
              <a:cs typeface="Arial"/>
            </a:rPr>
            <a:t> receive points.</a:t>
          </a:r>
          <a:endParaRPr lang="en-GB" sz="1400" b="1" i="0" u="none" strike="noStrike" baseline="0">
            <a:solidFill>
              <a:sysClr val="windowText" lastClr="000000"/>
            </a:solidFill>
            <a:latin typeface="Arial"/>
            <a:ea typeface="+mn-ea"/>
            <a:cs typeface="Arial"/>
          </a:endParaRPr>
        </a:p>
      </xdr:txBody>
    </xdr:sp>
    <xdr:clientData/>
  </xdr:twoCellAnchor>
  <xdr:twoCellAnchor>
    <xdr:from>
      <xdr:col>4</xdr:col>
      <xdr:colOff>1076325</xdr:colOff>
      <xdr:row>22</xdr:row>
      <xdr:rowOff>190500</xdr:rowOff>
    </xdr:from>
    <xdr:to>
      <xdr:col>5</xdr:col>
      <xdr:colOff>247650</xdr:colOff>
      <xdr:row>27</xdr:row>
      <xdr:rowOff>133350</xdr:rowOff>
    </xdr:to>
    <xdr:sp macro="" textlink="">
      <xdr:nvSpPr>
        <xdr:cNvPr id="8" name="AutoShape 7">
          <a:extLst>
            <a:ext uri="{FF2B5EF4-FFF2-40B4-BE49-F238E27FC236}">
              <a16:creationId xmlns:a16="http://schemas.microsoft.com/office/drawing/2014/main" xmlns="" id="{87A0549E-DBEF-4D16-AEE1-CBD7C2BC51C8}"/>
            </a:ext>
          </a:extLst>
        </xdr:cNvPr>
        <xdr:cNvSpPr>
          <a:spLocks noChangeArrowheads="1"/>
        </xdr:cNvSpPr>
      </xdr:nvSpPr>
      <xdr:spPr bwMode="auto">
        <a:xfrm>
          <a:off x="5781675" y="5438775"/>
          <a:ext cx="1685925" cy="1181100"/>
        </a:xfrm>
        <a:prstGeom prst="wedgeRoundRectCallout">
          <a:avLst>
            <a:gd name="adj1" fmla="val -52173"/>
            <a:gd name="adj2" fmla="val -82916"/>
            <a:gd name="adj3" fmla="val 16667"/>
          </a:avLst>
        </a:prstGeom>
        <a:solidFill>
          <a:sysClr val="window" lastClr="FFFFFF"/>
        </a:solidFill>
        <a:ln w="19050">
          <a:solidFill>
            <a:schemeClr val="tx1"/>
          </a:solidFill>
          <a:miter lim="800000"/>
          <a:headEnd/>
          <a:tailEnd/>
        </a:ln>
      </xdr:spPr>
      <xdr:txBody>
        <a:bodyPr vertOverflow="clip" wrap="square" lIns="27432" tIns="18288" rIns="0" bIns="0" anchor="t" upright="1"/>
        <a:lstStyle/>
        <a:p>
          <a:pPr marL="0" indent="0" algn="l" rtl="0">
            <a:defRPr sz="1000"/>
          </a:pPr>
          <a:r>
            <a:rPr lang="en-GB" sz="1400" b="0" i="0" u="none" strike="noStrike" baseline="0">
              <a:solidFill>
                <a:sysClr val="windowText" lastClr="000000"/>
              </a:solidFill>
              <a:latin typeface="Arial"/>
              <a:ea typeface="+mn-ea"/>
              <a:cs typeface="Arial"/>
            </a:rPr>
            <a:t>These dotted cells will self-populate.  </a:t>
          </a:r>
          <a:r>
            <a:rPr lang="en-GB" sz="1400" b="1" i="0" u="none" strike="noStrike" baseline="0">
              <a:solidFill>
                <a:sysClr val="windowText" lastClr="000000"/>
              </a:solidFill>
              <a:latin typeface="Arial"/>
              <a:ea typeface="+mn-ea"/>
              <a:cs typeface="Arial"/>
            </a:rPr>
            <a:t>Do not enter data here</a:t>
          </a:r>
        </a:p>
      </xdr:txBody>
    </xdr:sp>
    <xdr:clientData/>
  </xdr:twoCellAnchor>
  <xdr:twoCellAnchor>
    <xdr:from>
      <xdr:col>8</xdr:col>
      <xdr:colOff>228600</xdr:colOff>
      <xdr:row>22</xdr:row>
      <xdr:rowOff>133350</xdr:rowOff>
    </xdr:from>
    <xdr:to>
      <xdr:col>11</xdr:col>
      <xdr:colOff>285750</xdr:colOff>
      <xdr:row>26</xdr:row>
      <xdr:rowOff>66675</xdr:rowOff>
    </xdr:to>
    <xdr:sp macro="" textlink="">
      <xdr:nvSpPr>
        <xdr:cNvPr id="9" name="AutoShape 6">
          <a:extLst>
            <a:ext uri="{FF2B5EF4-FFF2-40B4-BE49-F238E27FC236}">
              <a16:creationId xmlns:a16="http://schemas.microsoft.com/office/drawing/2014/main" xmlns="" id="{7E454D76-8A64-4C38-A52F-EFE4075382A4}"/>
            </a:ext>
          </a:extLst>
        </xdr:cNvPr>
        <xdr:cNvSpPr>
          <a:spLocks noChangeArrowheads="1"/>
        </xdr:cNvSpPr>
      </xdr:nvSpPr>
      <xdr:spPr bwMode="auto">
        <a:xfrm>
          <a:off x="8953500" y="5381625"/>
          <a:ext cx="1590675" cy="923925"/>
        </a:xfrm>
        <a:prstGeom prst="wedgeRoundRectCallout">
          <a:avLst>
            <a:gd name="adj1" fmla="val -94024"/>
            <a:gd name="adj2" fmla="val -71420"/>
            <a:gd name="adj3" fmla="val 16667"/>
          </a:avLst>
        </a:prstGeom>
        <a:solidFill>
          <a:sysClr val="window" lastClr="FFFFFF"/>
        </a:solidFill>
        <a:ln w="19050">
          <a:solidFill>
            <a:schemeClr val="tx1"/>
          </a:solidFill>
          <a:miter lim="800000"/>
          <a:headEnd/>
          <a:tailEnd/>
        </a:ln>
      </xdr:spPr>
      <xdr:txBody>
        <a:bodyPr vertOverflow="clip" wrap="square" lIns="27432" tIns="18288" rIns="0" bIns="0" anchor="t" upright="1"/>
        <a:lstStyle/>
        <a:p>
          <a:pPr marL="0" indent="0" algn="l" rtl="0">
            <a:lnSpc>
              <a:spcPts val="1200"/>
            </a:lnSpc>
            <a:defRPr sz="1000"/>
          </a:pPr>
          <a:r>
            <a:rPr lang="en-GB" sz="1400" b="0" i="0" u="none" strike="noStrike" baseline="0">
              <a:solidFill>
                <a:sysClr val="windowText" lastClr="000000"/>
              </a:solidFill>
              <a:latin typeface="Arial"/>
              <a:ea typeface="+mn-ea"/>
              <a:cs typeface="Arial"/>
            </a:rPr>
            <a:t>Athletics weekly standard applicable to performance</a:t>
          </a:r>
        </a:p>
      </xdr:txBody>
    </xdr:sp>
    <xdr:clientData/>
  </xdr:twoCellAnchor>
  <xdr:twoCellAnchor>
    <xdr:from>
      <xdr:col>6</xdr:col>
      <xdr:colOff>323850</xdr:colOff>
      <xdr:row>9</xdr:row>
      <xdr:rowOff>161925</xdr:rowOff>
    </xdr:from>
    <xdr:to>
      <xdr:col>10</xdr:col>
      <xdr:colOff>511280</xdr:colOff>
      <xdr:row>14</xdr:row>
      <xdr:rowOff>76329</xdr:rowOff>
    </xdr:to>
    <xdr:sp macro="" textlink="">
      <xdr:nvSpPr>
        <xdr:cNvPr id="10" name="AutoShape 2">
          <a:extLst>
            <a:ext uri="{FF2B5EF4-FFF2-40B4-BE49-F238E27FC236}">
              <a16:creationId xmlns:a16="http://schemas.microsoft.com/office/drawing/2014/main" xmlns="" id="{44068A6D-9C00-4121-8107-76BD081D584C}"/>
            </a:ext>
          </a:extLst>
        </xdr:cNvPr>
        <xdr:cNvSpPr>
          <a:spLocks noChangeArrowheads="1"/>
        </xdr:cNvSpPr>
      </xdr:nvSpPr>
      <xdr:spPr bwMode="auto">
        <a:xfrm>
          <a:off x="8134350" y="2352675"/>
          <a:ext cx="1835255" cy="1009779"/>
        </a:xfrm>
        <a:prstGeom prst="wedgeRoundRectCallout">
          <a:avLst>
            <a:gd name="adj1" fmla="val -71774"/>
            <a:gd name="adj2" fmla="val 102116"/>
            <a:gd name="adj3" fmla="val 16667"/>
          </a:avLst>
        </a:prstGeom>
        <a:solidFill>
          <a:sysClr val="window" lastClr="FFFFFF"/>
        </a:solidFill>
        <a:ln w="19050">
          <a:solidFill>
            <a:schemeClr val="tx1"/>
          </a:solidFill>
          <a:miter lim="800000"/>
          <a:headEnd/>
          <a:tailEnd/>
        </a:ln>
      </xdr:spPr>
      <xdr:txBody>
        <a:bodyPr vertOverflow="clip" wrap="square" lIns="27432" tIns="18288" rIns="0" bIns="0" anchor="t" upright="1"/>
        <a:lstStyle/>
        <a:p>
          <a:pPr marL="0" indent="0" algn="l" rtl="0">
            <a:defRPr sz="1000"/>
          </a:pPr>
          <a:r>
            <a:rPr lang="en-GB" sz="1400" b="0" i="0" u="none" strike="noStrike" baseline="0">
              <a:solidFill>
                <a:sysClr val="windowText" lastClr="000000"/>
              </a:solidFill>
              <a:latin typeface="Arial"/>
              <a:ea typeface="+mn-ea"/>
              <a:cs typeface="Arial"/>
            </a:rPr>
            <a:t>AAA grade will appear here if time or distance warrants</a:t>
          </a:r>
        </a:p>
      </xdr:txBody>
    </xdr:sp>
    <xdr:clientData/>
  </xdr:twoCellAnchor>
  <xdr:twoCellAnchor>
    <xdr:from>
      <xdr:col>12</xdr:col>
      <xdr:colOff>57150</xdr:colOff>
      <xdr:row>7</xdr:row>
      <xdr:rowOff>142875</xdr:rowOff>
    </xdr:from>
    <xdr:to>
      <xdr:col>17</xdr:col>
      <xdr:colOff>119063</xdr:colOff>
      <xdr:row>14</xdr:row>
      <xdr:rowOff>9654</xdr:rowOff>
    </xdr:to>
    <xdr:sp macro="" textlink="">
      <xdr:nvSpPr>
        <xdr:cNvPr id="11" name="AutoShape 2">
          <a:extLst>
            <a:ext uri="{FF2B5EF4-FFF2-40B4-BE49-F238E27FC236}">
              <a16:creationId xmlns:a16="http://schemas.microsoft.com/office/drawing/2014/main" xmlns="" id="{9A890C29-7BDC-4398-9DEC-CCD467FBB252}"/>
            </a:ext>
          </a:extLst>
        </xdr:cNvPr>
        <xdr:cNvSpPr>
          <a:spLocks noChangeArrowheads="1"/>
        </xdr:cNvSpPr>
      </xdr:nvSpPr>
      <xdr:spPr bwMode="auto">
        <a:xfrm>
          <a:off x="10522744" y="2297906"/>
          <a:ext cx="2324100" cy="1450311"/>
        </a:xfrm>
        <a:prstGeom prst="wedgeRoundRectCallout">
          <a:avLst>
            <a:gd name="adj1" fmla="val -75501"/>
            <a:gd name="adj2" fmla="val 106855"/>
            <a:gd name="adj3" fmla="val 16667"/>
          </a:avLst>
        </a:prstGeom>
        <a:solidFill>
          <a:sysClr val="window" lastClr="FFFFFF"/>
        </a:solidFill>
        <a:ln w="19050">
          <a:solidFill>
            <a:schemeClr val="tx1"/>
          </a:solidFill>
          <a:miter lim="800000"/>
          <a:headEnd/>
          <a:tailEnd/>
        </a:ln>
      </xdr:spPr>
      <xdr:txBody>
        <a:bodyPr vertOverflow="clip" wrap="square" lIns="27432" tIns="18288" rIns="0" bIns="0" anchor="t" upright="1"/>
        <a:lstStyle/>
        <a:p>
          <a:pPr algn="l" rtl="0">
            <a:defRPr sz="1000"/>
          </a:pPr>
          <a:r>
            <a:rPr lang="en-GB" sz="1400" b="1" i="0" u="none" strike="noStrike" baseline="0">
              <a:solidFill>
                <a:sysClr val="windowText" lastClr="000000"/>
              </a:solidFill>
              <a:latin typeface="Arial"/>
              <a:cs typeface="Arial"/>
            </a:rPr>
            <a:t>New in 2018</a:t>
          </a:r>
          <a:r>
            <a:rPr lang="en-GB" sz="1400" b="0" i="0" u="none" strike="noStrike" baseline="0">
              <a:solidFill>
                <a:sysClr val="windowText" lastClr="000000"/>
              </a:solidFill>
              <a:latin typeface="Arial"/>
              <a:cs typeface="Arial"/>
            </a:rPr>
            <a:t>:</a:t>
          </a:r>
        </a:p>
        <a:p>
          <a:pPr algn="l" rtl="0">
            <a:defRPr sz="1000"/>
          </a:pPr>
          <a:r>
            <a:rPr lang="en-GB" sz="1400" b="0" i="0" u="none" strike="noStrike" baseline="0">
              <a:solidFill>
                <a:sysClr val="windowText" lastClr="000000"/>
              </a:solidFill>
              <a:latin typeface="Arial"/>
              <a:cs typeface="Arial"/>
            </a:rPr>
            <a:t>Do Not modify these values, if equal performances then give both athletes the same position.</a:t>
          </a:r>
        </a:p>
      </xdr:txBody>
    </xdr:sp>
    <xdr:clientData/>
  </xdr:twoCellAnchor>
  <xdr:twoCellAnchor>
    <xdr:from>
      <xdr:col>0</xdr:col>
      <xdr:colOff>107156</xdr:colOff>
      <xdr:row>6</xdr:row>
      <xdr:rowOff>152399</xdr:rowOff>
    </xdr:from>
    <xdr:to>
      <xdr:col>2</xdr:col>
      <xdr:colOff>452437</xdr:colOff>
      <xdr:row>12</xdr:row>
      <xdr:rowOff>130969</xdr:rowOff>
    </xdr:to>
    <xdr:sp macro="" textlink="">
      <xdr:nvSpPr>
        <xdr:cNvPr id="12" name="AutoShape 3">
          <a:extLst>
            <a:ext uri="{FF2B5EF4-FFF2-40B4-BE49-F238E27FC236}">
              <a16:creationId xmlns:a16="http://schemas.microsoft.com/office/drawing/2014/main" xmlns="" id="{49CE1D3C-8E49-436C-B1A2-1FED047DD120}"/>
            </a:ext>
          </a:extLst>
        </xdr:cNvPr>
        <xdr:cNvSpPr>
          <a:spLocks noChangeArrowheads="1"/>
        </xdr:cNvSpPr>
      </xdr:nvSpPr>
      <xdr:spPr bwMode="auto">
        <a:xfrm>
          <a:off x="107156" y="2081212"/>
          <a:ext cx="1369219" cy="1335882"/>
        </a:xfrm>
        <a:prstGeom prst="wedgeRoundRectCallout">
          <a:avLst>
            <a:gd name="adj1" fmla="val -28581"/>
            <a:gd name="adj2" fmla="val 142056"/>
            <a:gd name="adj3" fmla="val 16667"/>
          </a:avLst>
        </a:prstGeom>
        <a:solidFill>
          <a:srgbClr val="FFFF00"/>
        </a:solidFill>
        <a:ln w="19050">
          <a:solidFill>
            <a:schemeClr val="tx1"/>
          </a:solidFill>
          <a:miter lim="800000"/>
          <a:headEnd/>
          <a:tailEnd/>
        </a:ln>
      </xdr:spPr>
      <xdr:txBody>
        <a:bodyPr vertOverflow="clip" wrap="square" lIns="27432" tIns="18288" rIns="0" bIns="0" anchor="t" upright="1"/>
        <a:lstStyle/>
        <a:p>
          <a:pPr marL="0" indent="0" algn="l" rtl="0">
            <a:defRPr sz="1000"/>
          </a:pPr>
          <a:r>
            <a:rPr lang="en-GB" sz="1400" b="1" i="0" u="none" strike="noStrike" baseline="0">
              <a:solidFill>
                <a:sysClr val="windowText" lastClr="000000"/>
              </a:solidFill>
              <a:latin typeface="Arial"/>
              <a:ea typeface="+mn-ea"/>
              <a:cs typeface="Arial"/>
            </a:rPr>
            <a:t>New in 2018</a:t>
          </a:r>
          <a:r>
            <a:rPr lang="en-GB" sz="1400" b="0" i="0" u="none" strike="noStrike" baseline="0">
              <a:solidFill>
                <a:sysClr val="windowText" lastClr="000000"/>
              </a:solidFill>
              <a:latin typeface="Arial"/>
              <a:ea typeface="+mn-ea"/>
              <a:cs typeface="Arial"/>
            </a:rPr>
            <a:t>:</a:t>
          </a:r>
        </a:p>
        <a:p>
          <a:pPr marL="0" indent="0" algn="l" rtl="0">
            <a:defRPr sz="1000"/>
          </a:pPr>
          <a:r>
            <a:rPr lang="en-GB" sz="1400" b="0" i="0" u="none" strike="noStrike" baseline="0">
              <a:solidFill>
                <a:sysClr val="windowText" lastClr="000000"/>
              </a:solidFill>
              <a:latin typeface="Arial"/>
              <a:ea typeface="+mn-ea"/>
              <a:cs typeface="Arial"/>
            </a:rPr>
            <a:t>Manually alter positions to show </a:t>
          </a:r>
          <a:r>
            <a:rPr lang="en-GB" sz="1400" b="1" i="0" u="none" strike="noStrike" baseline="0">
              <a:solidFill>
                <a:sysClr val="windowText" lastClr="000000"/>
              </a:solidFill>
              <a:latin typeface="Arial"/>
              <a:ea typeface="+mn-ea"/>
              <a:cs typeface="Arial"/>
            </a:rPr>
            <a:t>equal performances</a:t>
          </a:r>
        </a:p>
      </xdr:txBody>
    </xdr:sp>
    <xdr:clientData/>
  </xdr:twoCellAnchor>
  <xdr:twoCellAnchor editAs="oneCell">
    <xdr:from>
      <xdr:col>7</xdr:col>
      <xdr:colOff>38100</xdr:colOff>
      <xdr:row>4</xdr:row>
      <xdr:rowOff>59531</xdr:rowOff>
    </xdr:from>
    <xdr:to>
      <xdr:col>10</xdr:col>
      <xdr:colOff>569881</xdr:colOff>
      <xdr:row>7</xdr:row>
      <xdr:rowOff>209550</xdr:rowOff>
    </xdr:to>
    <xdr:pic>
      <xdr:nvPicPr>
        <xdr:cNvPr id="13" name="Picture 12" descr="Image result for youtube icon">
          <a:hlinkClick xmlns:r="http://schemas.openxmlformats.org/officeDocument/2006/relationships" r:id="rId1"/>
          <a:extLst>
            <a:ext uri="{FF2B5EF4-FFF2-40B4-BE49-F238E27FC236}">
              <a16:creationId xmlns:a16="http://schemas.microsoft.com/office/drawing/2014/main" xmlns="" id="{DE240D56-FF4A-4E1B-9505-6C43B9714ED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301038" y="1393031"/>
          <a:ext cx="1496187" cy="971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166687</xdr:colOff>
      <xdr:row>0</xdr:row>
      <xdr:rowOff>95251</xdr:rowOff>
    </xdr:from>
    <xdr:to>
      <xdr:col>1</xdr:col>
      <xdr:colOff>476250</xdr:colOff>
      <xdr:row>2</xdr:row>
      <xdr:rowOff>245201</xdr:rowOff>
    </xdr:to>
    <xdr:pic>
      <xdr:nvPicPr>
        <xdr:cNvPr id="14" name="Picture 13">
          <a:extLst>
            <a:ext uri="{FF2B5EF4-FFF2-40B4-BE49-F238E27FC236}">
              <a16:creationId xmlns:a16="http://schemas.microsoft.com/office/drawing/2014/main" xmlns="" id="{3250A533-E23C-43C1-8EDB-0869F598369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66687" y="95251"/>
          <a:ext cx="821532" cy="8167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channel/UCPcjLymo3OvOZr-ag6fhi1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Sheet17">
    <tabColor rgb="FF002060"/>
    <pageSetUpPr fitToPage="1"/>
  </sheetPr>
  <dimension ref="A1:CG928"/>
  <sheetViews>
    <sheetView topLeftCell="A16" zoomScale="80" zoomScaleNormal="80" zoomScaleSheetLayoutView="70" workbookViewId="0">
      <selection activeCell="F7" sqref="F7"/>
    </sheetView>
  </sheetViews>
  <sheetFormatPr defaultColWidth="9.140625" defaultRowHeight="12.95" customHeight="1"/>
  <cols>
    <col min="1" max="2" width="7.7109375" style="4" customWidth="1"/>
    <col min="3" max="3" width="12.7109375" style="175" customWidth="1"/>
    <col min="4" max="4" width="40.7109375" style="124" customWidth="1"/>
    <col min="5" max="5" width="36.7109375" style="124" customWidth="1"/>
    <col min="6" max="6" width="8.7109375" style="27" customWidth="1"/>
    <col min="7" max="7" width="9.7109375" style="27" customWidth="1"/>
    <col min="8" max="8" width="3.7109375" style="22" customWidth="1"/>
    <col min="9" max="9" width="4" style="41" customWidth="1"/>
    <col min="10" max="10" width="6.7109375" style="41" customWidth="1"/>
    <col min="11" max="11" width="11.7109375" style="29" customWidth="1"/>
    <col min="12" max="18" width="6.7109375" style="26" customWidth="1"/>
    <col min="19" max="19" width="6.42578125" style="26" customWidth="1"/>
    <col min="20" max="20" width="28.140625" style="26" customWidth="1"/>
    <col min="21" max="22" width="4.7109375" style="3" customWidth="1"/>
    <col min="23" max="23" width="20.7109375" style="3" customWidth="1"/>
    <col min="24" max="25" width="4.7109375" style="3" customWidth="1"/>
    <col min="26" max="26" width="20.7109375" style="3" customWidth="1"/>
    <col min="27" max="28" width="4.7109375" style="3" customWidth="1"/>
    <col min="29" max="29" width="20.7109375" style="3" customWidth="1"/>
    <col min="30" max="31" width="4.7109375" style="3" customWidth="1"/>
    <col min="32" max="32" width="20.7109375" style="3" customWidth="1"/>
    <col min="33" max="34" width="4.7109375" style="3" customWidth="1"/>
    <col min="35" max="35" width="20.7109375" style="3" customWidth="1"/>
    <col min="36" max="37" width="4.7109375" style="3" customWidth="1"/>
    <col min="38" max="38" width="20.7109375" style="3" customWidth="1"/>
    <col min="39" max="39" width="12.28515625" style="3" customWidth="1"/>
    <col min="40" max="40" width="4.7109375" style="3" customWidth="1"/>
    <col min="41" max="41" width="20.7109375" style="3" customWidth="1"/>
    <col min="42" max="42" width="4.7109375" style="3" customWidth="1"/>
    <col min="43" max="43" width="20.7109375" style="3" customWidth="1"/>
    <col min="44" max="44" width="4.7109375" style="3" customWidth="1"/>
    <col min="45" max="45" width="20.7109375" style="3" customWidth="1"/>
    <col min="46" max="46" width="4.7109375" style="3" customWidth="1"/>
    <col min="47" max="47" width="20.7109375" style="3" customWidth="1"/>
    <col min="48" max="48" width="4.7109375" style="3" customWidth="1"/>
    <col min="49" max="49" width="20.7109375" style="3" customWidth="1"/>
    <col min="50" max="50" width="23.42578125" style="3" customWidth="1"/>
    <col min="51" max="54" width="8.7109375" style="29" customWidth="1"/>
    <col min="55" max="57" width="10.85546875" style="29" customWidth="1"/>
    <col min="58" max="67" width="8.7109375" style="33" customWidth="1"/>
    <col min="68" max="68" width="25.85546875" style="33" customWidth="1"/>
    <col min="69" max="69" width="8.7109375" style="33" customWidth="1"/>
    <col min="70" max="70" width="9.140625" style="33" customWidth="1"/>
    <col min="71" max="71" width="11.42578125" style="33" customWidth="1"/>
    <col min="72" max="72" width="9.140625" style="33" customWidth="1"/>
    <col min="73" max="73" width="9.140625" style="94" customWidth="1"/>
    <col min="74" max="74" width="11.42578125" style="94" customWidth="1"/>
    <col min="75" max="76" width="9.140625" style="94"/>
    <col min="77" max="77" width="11.42578125" style="94" customWidth="1"/>
    <col min="78" max="79" width="9.140625" style="94"/>
    <col min="80" max="80" width="11.42578125" style="1" customWidth="1"/>
    <col min="81" max="16384" width="9.140625" style="1"/>
  </cols>
  <sheetData>
    <row r="1" spans="1:63" ht="26.25">
      <c r="A1" s="538" t="s">
        <v>518</v>
      </c>
      <c r="B1" s="538"/>
      <c r="C1" s="538"/>
      <c r="D1" s="538"/>
      <c r="E1" s="538"/>
      <c r="F1" s="538"/>
      <c r="G1" s="538"/>
      <c r="H1" s="538"/>
      <c r="I1" s="538"/>
      <c r="J1" s="538"/>
      <c r="K1" s="538"/>
      <c r="L1" s="538"/>
      <c r="M1" s="538"/>
      <c r="N1" s="538"/>
      <c r="O1" s="538"/>
    </row>
    <row r="2" spans="1:63" ht="26.25">
      <c r="A2" s="538" t="s">
        <v>519</v>
      </c>
      <c r="B2" s="538"/>
      <c r="C2" s="538"/>
      <c r="D2" s="538"/>
      <c r="E2" s="538"/>
      <c r="F2" s="538"/>
      <c r="G2" s="538"/>
      <c r="H2" s="538"/>
      <c r="I2" s="538"/>
      <c r="J2" s="538"/>
      <c r="K2" s="538"/>
      <c r="L2" s="538"/>
      <c r="M2" s="538"/>
      <c r="N2" s="538"/>
      <c r="O2" s="538"/>
    </row>
    <row r="3" spans="1:63" ht="26.25">
      <c r="A3" s="335"/>
      <c r="B3" s="335"/>
      <c r="C3" s="335"/>
      <c r="D3" s="335"/>
      <c r="E3" s="335"/>
      <c r="F3" s="335"/>
      <c r="G3" s="335"/>
      <c r="H3" s="335"/>
      <c r="I3" s="335"/>
      <c r="J3" s="335"/>
      <c r="K3" s="335"/>
      <c r="L3" s="335"/>
      <c r="M3" s="335"/>
      <c r="N3" s="335"/>
      <c r="O3" s="335"/>
    </row>
    <row r="4" spans="1:63" ht="26.25">
      <c r="A4" s="323" t="s">
        <v>520</v>
      </c>
      <c r="B4" s="335"/>
      <c r="C4" s="335"/>
      <c r="D4" s="335"/>
      <c r="E4" s="335"/>
      <c r="F4" s="335"/>
      <c r="G4" s="333" t="s">
        <v>496</v>
      </c>
      <c r="H4" s="335"/>
      <c r="I4" s="335"/>
      <c r="J4" s="335"/>
      <c r="K4" s="335"/>
      <c r="L4" s="335"/>
      <c r="M4" s="335"/>
      <c r="N4" s="335"/>
      <c r="O4" s="335"/>
    </row>
    <row r="5" spans="1:63" ht="23.25">
      <c r="A5" s="320"/>
      <c r="B5" s="1"/>
      <c r="C5" s="334"/>
      <c r="D5" s="320"/>
      <c r="E5" s="1"/>
      <c r="F5" s="334"/>
      <c r="G5" s="334"/>
      <c r="H5" s="334"/>
      <c r="I5" s="1"/>
      <c r="J5" s="1"/>
      <c r="K5" s="1"/>
      <c r="L5" s="22"/>
      <c r="M5" s="22"/>
      <c r="N5" s="22"/>
      <c r="O5" s="22"/>
      <c r="P5" s="22"/>
      <c r="Q5" s="22"/>
      <c r="R5" s="22"/>
      <c r="BF5" s="32"/>
      <c r="BG5" s="32"/>
      <c r="BH5" s="32"/>
      <c r="BI5" s="32"/>
      <c r="BJ5" s="32"/>
      <c r="BK5" s="32"/>
    </row>
    <row r="6" spans="1:63" ht="23.25">
      <c r="A6" s="320" t="s">
        <v>507</v>
      </c>
      <c r="B6" s="155"/>
      <c r="C6" s="155"/>
      <c r="D6" s="37"/>
      <c r="E6" s="8"/>
      <c r="F6" s="85"/>
      <c r="G6" s="85"/>
      <c r="H6" s="8"/>
      <c r="I6" s="40"/>
      <c r="J6" s="40"/>
      <c r="K6" s="37"/>
      <c r="L6" s="22"/>
      <c r="M6" s="22"/>
      <c r="N6" s="22"/>
      <c r="O6"/>
      <c r="P6" s="22"/>
      <c r="Q6" s="22"/>
      <c r="R6" s="22"/>
      <c r="BF6" s="32"/>
      <c r="BG6" s="32"/>
      <c r="BH6" s="32"/>
      <c r="BI6" s="32"/>
      <c r="BJ6" s="32"/>
      <c r="BK6" s="32"/>
    </row>
    <row r="7" spans="1:63" ht="18">
      <c r="A7" s="309"/>
      <c r="B7" s="155"/>
      <c r="C7" s="155"/>
      <c r="D7" s="37"/>
      <c r="E7" s="8"/>
      <c r="F7" s="85"/>
      <c r="G7" s="85"/>
      <c r="H7" s="8"/>
      <c r="I7" s="40"/>
      <c r="J7" s="40"/>
      <c r="K7" s="37"/>
      <c r="L7" s="22"/>
      <c r="M7" s="22"/>
      <c r="N7" s="22"/>
      <c r="O7" s="22"/>
      <c r="P7" s="22"/>
      <c r="Q7" s="22"/>
      <c r="R7" s="22"/>
      <c r="BF7" s="32"/>
      <c r="BG7" s="32"/>
      <c r="BH7" s="32"/>
      <c r="BI7" s="32"/>
      <c r="BJ7" s="32"/>
      <c r="BK7" s="32"/>
    </row>
    <row r="8" spans="1:63" ht="18">
      <c r="A8" s="309"/>
      <c r="B8" s="155"/>
      <c r="C8" s="155"/>
      <c r="D8" s="37"/>
      <c r="E8" s="8"/>
      <c r="F8" s="85"/>
      <c r="G8" s="85"/>
      <c r="H8" s="8"/>
      <c r="I8" s="40"/>
      <c r="J8" s="40"/>
      <c r="K8" s="37"/>
      <c r="L8" s="22"/>
      <c r="M8" s="22"/>
      <c r="N8" s="22"/>
      <c r="O8" s="22"/>
      <c r="P8" s="22"/>
      <c r="Q8" s="22"/>
      <c r="R8" s="22"/>
      <c r="BF8" s="32"/>
      <c r="BG8" s="32"/>
      <c r="BH8" s="32"/>
      <c r="BI8" s="32"/>
      <c r="BJ8" s="32"/>
      <c r="BK8" s="32"/>
    </row>
    <row r="9" spans="1:63" ht="18">
      <c r="A9" s="309"/>
      <c r="B9" s="155"/>
      <c r="C9" s="155"/>
      <c r="D9" s="37"/>
      <c r="E9" s="8"/>
      <c r="F9" s="85"/>
      <c r="G9" s="85"/>
      <c r="H9" s="8"/>
      <c r="I9" s="40"/>
      <c r="J9" s="40"/>
      <c r="K9" s="37"/>
      <c r="L9" s="22"/>
      <c r="M9" s="22"/>
      <c r="N9" s="22"/>
      <c r="O9" s="22"/>
      <c r="P9" s="22"/>
      <c r="Q9" s="22"/>
      <c r="R9" s="22"/>
      <c r="BF9" s="32"/>
      <c r="BG9" s="32"/>
      <c r="BH9" s="32"/>
      <c r="BI9" s="32"/>
      <c r="BJ9" s="32"/>
      <c r="BK9" s="32"/>
    </row>
    <row r="10" spans="1:63" ht="18">
      <c r="A10" s="309"/>
      <c r="B10" s="155"/>
      <c r="C10" s="155"/>
      <c r="D10" s="37"/>
      <c r="E10" s="8"/>
      <c r="F10" s="85"/>
      <c r="G10" s="85"/>
      <c r="H10" s="8"/>
      <c r="I10" s="40"/>
      <c r="J10" s="40"/>
      <c r="K10" s="37"/>
      <c r="L10" s="22"/>
      <c r="M10" s="22"/>
      <c r="N10" s="22"/>
      <c r="O10" s="22"/>
      <c r="P10" s="22"/>
      <c r="Q10" s="22"/>
      <c r="R10" s="22"/>
      <c r="BF10" s="32"/>
      <c r="BG10" s="32"/>
      <c r="BH10" s="32"/>
      <c r="BI10" s="32"/>
      <c r="BJ10" s="32"/>
      <c r="BK10" s="32"/>
    </row>
    <row r="11" spans="1:63" ht="18">
      <c r="A11" s="309"/>
      <c r="B11" s="155"/>
      <c r="C11" s="155"/>
      <c r="D11" s="37"/>
      <c r="E11" s="8"/>
      <c r="F11" s="85"/>
      <c r="G11" s="85"/>
      <c r="H11" s="8"/>
      <c r="I11" s="40"/>
      <c r="J11" s="40"/>
      <c r="K11" s="37"/>
      <c r="L11" s="22"/>
      <c r="M11" s="22"/>
      <c r="N11" s="22"/>
      <c r="O11" s="22"/>
      <c r="P11" s="22"/>
      <c r="Q11" s="22"/>
      <c r="R11" s="22"/>
      <c r="BF11" s="32"/>
      <c r="BG11" s="32"/>
      <c r="BH11" s="32"/>
      <c r="BI11" s="32"/>
      <c r="BJ11" s="32"/>
      <c r="BK11" s="32"/>
    </row>
    <row r="12" spans="1:63" ht="18">
      <c r="A12" s="309"/>
      <c r="B12" s="155"/>
      <c r="C12" s="155"/>
      <c r="D12" s="37"/>
      <c r="E12" s="8"/>
      <c r="F12" s="85"/>
      <c r="G12" s="85"/>
      <c r="H12" s="8"/>
      <c r="I12" s="40"/>
      <c r="J12" s="40"/>
      <c r="K12" s="37"/>
      <c r="L12" s="22"/>
      <c r="M12" s="22"/>
      <c r="N12" s="22"/>
      <c r="O12" s="22"/>
      <c r="P12" s="22"/>
      <c r="Q12" s="22"/>
      <c r="R12" s="22"/>
      <c r="BF12" s="32"/>
      <c r="BG12" s="32"/>
      <c r="BH12" s="32"/>
      <c r="BI12" s="32"/>
      <c r="BJ12" s="32"/>
      <c r="BK12" s="32"/>
    </row>
    <row r="13" spans="1:63" ht="18">
      <c r="A13" s="309"/>
      <c r="B13" s="155"/>
      <c r="C13" s="155"/>
      <c r="D13" s="37"/>
      <c r="E13" s="8"/>
      <c r="F13" s="85"/>
      <c r="G13" s="85"/>
      <c r="H13" s="8"/>
      <c r="I13" s="40"/>
      <c r="J13" s="40"/>
      <c r="K13" s="37"/>
      <c r="L13" s="22"/>
      <c r="M13" s="22"/>
      <c r="N13" s="22"/>
      <c r="O13" s="22"/>
      <c r="P13" s="22"/>
      <c r="Q13" s="22"/>
      <c r="R13" s="22"/>
      <c r="BF13" s="32"/>
      <c r="BG13" s="32"/>
      <c r="BH13" s="32"/>
      <c r="BI13" s="32"/>
      <c r="BJ13" s="32"/>
      <c r="BK13" s="32"/>
    </row>
    <row r="14" spans="1:63" ht="18">
      <c r="A14" s="309"/>
      <c r="B14" s="155"/>
      <c r="C14" s="155"/>
      <c r="D14" s="37"/>
      <c r="E14" s="8"/>
      <c r="F14" s="85"/>
      <c r="G14" s="85"/>
      <c r="H14" s="8"/>
      <c r="I14" s="40"/>
      <c r="J14" s="40"/>
      <c r="K14" s="37"/>
      <c r="L14" s="22"/>
      <c r="M14" s="22"/>
      <c r="N14" s="22"/>
      <c r="O14" s="22"/>
      <c r="P14" s="22"/>
      <c r="Q14" s="22"/>
      <c r="R14" s="22"/>
      <c r="BF14" s="32"/>
      <c r="BG14" s="32"/>
      <c r="BH14" s="32"/>
      <c r="BI14" s="32"/>
      <c r="BJ14" s="32"/>
      <c r="BK14" s="32"/>
    </row>
    <row r="15" spans="1:63" ht="18.75" thickBot="1">
      <c r="A15" s="309"/>
      <c r="B15" s="155"/>
      <c r="C15" s="155"/>
      <c r="D15" s="37"/>
      <c r="E15" s="8"/>
      <c r="F15" s="85"/>
      <c r="G15" s="85"/>
      <c r="H15" s="8"/>
      <c r="I15" s="40"/>
      <c r="J15" s="40"/>
      <c r="K15" s="37"/>
      <c r="L15" s="22"/>
      <c r="M15" s="22"/>
      <c r="N15" s="22"/>
      <c r="O15" s="22"/>
      <c r="P15" s="22"/>
      <c r="Q15" s="22"/>
      <c r="R15" s="22"/>
      <c r="BF15" s="32"/>
      <c r="BG15" s="32"/>
      <c r="BH15" s="32"/>
      <c r="BI15" s="32"/>
      <c r="BJ15" s="32"/>
      <c r="BK15" s="32"/>
    </row>
    <row r="16" spans="1:63" ht="20.100000000000001" customHeight="1" thickBot="1">
      <c r="A16" s="288" t="s">
        <v>249</v>
      </c>
      <c r="B16" s="209"/>
      <c r="C16" s="209"/>
      <c r="D16" s="210"/>
      <c r="E16" s="208" t="s">
        <v>181</v>
      </c>
      <c r="F16" s="530">
        <f>DETAILS!K88</f>
        <v>12.2</v>
      </c>
      <c r="G16" s="530"/>
      <c r="H16" s="128"/>
      <c r="I16" s="40"/>
      <c r="J16" s="40"/>
      <c r="K16" s="37"/>
      <c r="L16" s="22"/>
      <c r="M16" s="22"/>
      <c r="N16" s="22"/>
      <c r="O16" s="22"/>
      <c r="P16" s="22"/>
      <c r="Q16" s="22"/>
      <c r="R16" s="22"/>
    </row>
    <row r="17" spans="1:85" ht="20.100000000000001" customHeight="1">
      <c r="A17" s="289">
        <v>1</v>
      </c>
      <c r="B17" s="214" t="s">
        <v>120</v>
      </c>
      <c r="C17" s="310">
        <v>12.1</v>
      </c>
      <c r="D17" s="311" t="s">
        <v>482</v>
      </c>
      <c r="E17" s="311" t="s">
        <v>487</v>
      </c>
      <c r="F17" s="312" t="s">
        <v>492</v>
      </c>
      <c r="G17" s="313" t="s">
        <v>96</v>
      </c>
      <c r="H17" s="2"/>
      <c r="I17" s="34" t="s">
        <v>120</v>
      </c>
      <c r="J17" s="34" t="s">
        <v>121</v>
      </c>
      <c r="K17" s="154">
        <v>6</v>
      </c>
      <c r="L17" s="2"/>
      <c r="M17" s="12">
        <f>K17</f>
        <v>6</v>
      </c>
      <c r="N17" s="12"/>
      <c r="O17" s="12"/>
      <c r="P17" s="12"/>
      <c r="Q17" s="12"/>
      <c r="R17" s="12"/>
      <c r="S17" s="6"/>
      <c r="T17" s="6"/>
      <c r="W17" s="5"/>
      <c r="Z17" s="5"/>
      <c r="AC17" s="5"/>
      <c r="AF17" s="5"/>
      <c r="AI17" s="5"/>
      <c r="AL17" s="5"/>
      <c r="AO17" s="5"/>
      <c r="AP17" s="5"/>
      <c r="AQ17" s="5"/>
      <c r="AR17" s="5"/>
      <c r="AS17" s="5"/>
      <c r="AT17" s="5"/>
      <c r="AU17" s="5"/>
      <c r="AV17" s="5"/>
      <c r="AW17" s="5"/>
    </row>
    <row r="18" spans="1:85" ht="20.100000000000001" customHeight="1">
      <c r="A18" s="290">
        <v>2</v>
      </c>
      <c r="B18" s="216" t="s">
        <v>1</v>
      </c>
      <c r="C18" s="217">
        <v>12.3</v>
      </c>
      <c r="D18" s="314" t="s">
        <v>483</v>
      </c>
      <c r="E18" s="314" t="s">
        <v>488</v>
      </c>
      <c r="F18" s="315" t="s">
        <v>493</v>
      </c>
      <c r="G18" s="316" t="s">
        <v>96</v>
      </c>
      <c r="H18" s="2"/>
      <c r="I18" s="34" t="s">
        <v>106</v>
      </c>
      <c r="J18" s="34" t="s">
        <v>107</v>
      </c>
      <c r="K18" s="154">
        <v>3</v>
      </c>
      <c r="L18" s="2"/>
      <c r="M18" s="12"/>
      <c r="N18" s="12">
        <f>K18</f>
        <v>3</v>
      </c>
      <c r="O18" s="12"/>
      <c r="P18" s="12"/>
      <c r="Q18" s="12"/>
      <c r="R18" s="12"/>
      <c r="S18" s="2"/>
      <c r="AV18" s="8"/>
      <c r="AW18" s="8"/>
      <c r="AX18" s="19"/>
      <c r="AY18" s="37"/>
      <c r="AZ18" s="46"/>
      <c r="BA18" s="37"/>
      <c r="BB18" s="46"/>
      <c r="BC18" s="37"/>
      <c r="BD18" s="46"/>
      <c r="BE18" s="37"/>
      <c r="BF18" s="47"/>
      <c r="BG18" s="47"/>
      <c r="BH18" s="47"/>
      <c r="BI18" s="47"/>
      <c r="BJ18" s="47"/>
      <c r="BK18" s="47"/>
      <c r="BL18" s="47"/>
      <c r="BM18" s="47"/>
      <c r="BN18" s="47"/>
      <c r="BO18" s="47"/>
      <c r="BP18" s="47"/>
      <c r="BQ18" s="47"/>
      <c r="BR18" s="47"/>
      <c r="BS18" s="47"/>
      <c r="BT18" s="47"/>
      <c r="BU18" s="7"/>
      <c r="BV18" s="7"/>
      <c r="BW18" s="7"/>
    </row>
    <row r="19" spans="1:85" ht="20.100000000000001" customHeight="1">
      <c r="A19" s="290">
        <v>3</v>
      </c>
      <c r="B19" s="216" t="s">
        <v>0</v>
      </c>
      <c r="C19" s="217">
        <v>13</v>
      </c>
      <c r="D19" s="314" t="s">
        <v>484</v>
      </c>
      <c r="E19" s="314" t="s">
        <v>489</v>
      </c>
      <c r="F19" s="315" t="s">
        <v>494</v>
      </c>
      <c r="G19" s="316" t="s">
        <v>96</v>
      </c>
      <c r="H19" s="2"/>
      <c r="I19" s="34" t="s">
        <v>20</v>
      </c>
      <c r="J19" s="34" t="s">
        <v>19</v>
      </c>
      <c r="K19" s="154">
        <v>2</v>
      </c>
      <c r="L19" s="2"/>
      <c r="M19" s="12"/>
      <c r="N19" s="12"/>
      <c r="O19" s="12">
        <f>K19</f>
        <v>2</v>
      </c>
      <c r="P19" s="12"/>
      <c r="Q19" s="12"/>
      <c r="R19" s="12"/>
      <c r="S19" s="2"/>
      <c r="AV19" s="2"/>
      <c r="AW19" s="2"/>
      <c r="AX19" s="2"/>
      <c r="AY19" s="37"/>
      <c r="AZ19" s="37"/>
      <c r="BA19" s="37"/>
      <c r="BB19" s="37"/>
      <c r="BC19" s="37"/>
      <c r="BD19" s="37"/>
      <c r="BE19" s="37"/>
      <c r="BF19" s="47"/>
      <c r="BG19" s="47"/>
      <c r="BH19" s="47"/>
      <c r="BI19" s="47"/>
      <c r="BJ19" s="47"/>
      <c r="BK19" s="47"/>
      <c r="BL19" s="47"/>
      <c r="BM19" s="47"/>
      <c r="BN19" s="47"/>
      <c r="BO19" s="47"/>
      <c r="BP19" s="47"/>
      <c r="BQ19" s="47"/>
      <c r="BR19" s="47"/>
      <c r="BS19" s="47"/>
      <c r="BT19" s="47"/>
      <c r="BU19" s="7"/>
      <c r="BV19" s="7"/>
      <c r="BW19" s="7"/>
    </row>
    <row r="20" spans="1:85" ht="20.100000000000001" customHeight="1">
      <c r="A20" s="290" t="s">
        <v>495</v>
      </c>
      <c r="B20" s="216" t="s">
        <v>106</v>
      </c>
      <c r="C20" s="217">
        <v>13.1</v>
      </c>
      <c r="D20" s="314" t="s">
        <v>485</v>
      </c>
      <c r="E20" s="314" t="s">
        <v>490</v>
      </c>
      <c r="F20" s="315"/>
      <c r="G20" s="316"/>
      <c r="H20" s="2"/>
      <c r="I20" s="34" t="s">
        <v>0</v>
      </c>
      <c r="J20" s="34" t="s">
        <v>134</v>
      </c>
      <c r="K20" s="154">
        <v>4.5</v>
      </c>
      <c r="L20" s="2"/>
      <c r="M20" s="12"/>
      <c r="N20" s="12"/>
      <c r="O20" s="12"/>
      <c r="P20" s="12">
        <f>K20</f>
        <v>4.5</v>
      </c>
      <c r="Q20" s="12"/>
      <c r="R20" s="12"/>
      <c r="S20" s="2"/>
      <c r="AV20" s="2"/>
      <c r="AW20" s="2"/>
      <c r="AX20" s="2"/>
      <c r="AY20" s="37"/>
      <c r="AZ20" s="37"/>
      <c r="BA20" s="37"/>
      <c r="BB20" s="37"/>
      <c r="BC20" s="37"/>
      <c r="BD20" s="37"/>
      <c r="BE20" s="37"/>
      <c r="BF20" s="47"/>
      <c r="BG20" s="47"/>
      <c r="BH20" s="47"/>
      <c r="BI20" s="47"/>
      <c r="BJ20" s="47"/>
      <c r="BK20" s="47"/>
      <c r="BL20" s="47"/>
      <c r="BM20" s="47"/>
      <c r="BN20" s="47"/>
      <c r="BO20" s="47"/>
      <c r="BP20" s="47"/>
      <c r="BQ20" s="47"/>
      <c r="BR20" s="47"/>
      <c r="BS20" s="47"/>
      <c r="BT20" s="47"/>
      <c r="BU20" s="7"/>
      <c r="BV20" s="7"/>
      <c r="BW20" s="7"/>
    </row>
    <row r="21" spans="1:85" ht="20.100000000000001" customHeight="1">
      <c r="A21" s="290" t="s">
        <v>495</v>
      </c>
      <c r="B21" s="216" t="s">
        <v>20</v>
      </c>
      <c r="C21" s="217">
        <v>13.1</v>
      </c>
      <c r="D21" s="314" t="s">
        <v>486</v>
      </c>
      <c r="E21" s="314" t="s">
        <v>491</v>
      </c>
      <c r="F21" s="315"/>
      <c r="G21" s="316"/>
      <c r="H21" s="2"/>
      <c r="I21" s="34" t="s">
        <v>1</v>
      </c>
      <c r="J21" s="34" t="s">
        <v>132</v>
      </c>
      <c r="K21" s="154">
        <v>4.5</v>
      </c>
      <c r="L21" s="2"/>
      <c r="M21" s="12"/>
      <c r="N21" s="12"/>
      <c r="O21" s="12"/>
      <c r="P21" s="12"/>
      <c r="Q21" s="12">
        <f>K21</f>
        <v>4.5</v>
      </c>
      <c r="R21" s="12"/>
      <c r="S21" s="2"/>
      <c r="AV21" s="2"/>
      <c r="AW21" s="2"/>
      <c r="AX21" s="2"/>
      <c r="AY21" s="37"/>
      <c r="AZ21" s="37"/>
      <c r="BA21" s="37"/>
      <c r="BB21" s="37"/>
      <c r="BC21" s="37"/>
      <c r="BD21" s="37"/>
      <c r="BE21" s="37"/>
      <c r="BF21" s="47"/>
      <c r="BG21" s="47"/>
      <c r="BH21" s="47"/>
      <c r="BI21" s="47"/>
      <c r="BJ21" s="47"/>
      <c r="BK21" s="47"/>
      <c r="BL21" s="47"/>
      <c r="BM21" s="47"/>
      <c r="BN21" s="47"/>
      <c r="BO21" s="47"/>
      <c r="BP21" s="47"/>
      <c r="BQ21" s="47"/>
      <c r="BR21" s="47"/>
      <c r="BS21" s="47"/>
      <c r="BT21" s="47"/>
      <c r="BU21" s="7"/>
      <c r="BV21" s="7"/>
      <c r="BW21" s="7"/>
    </row>
    <row r="22" spans="1:85" ht="20.100000000000001" customHeight="1" thickBot="1">
      <c r="A22" s="291">
        <v>6</v>
      </c>
      <c r="B22" s="218"/>
      <c r="C22" s="219" t="s">
        <v>49</v>
      </c>
      <c r="D22" s="317"/>
      <c r="E22" s="317"/>
      <c r="F22" s="318"/>
      <c r="G22" s="319"/>
      <c r="H22" s="2"/>
      <c r="I22" s="34" t="s">
        <v>359</v>
      </c>
      <c r="J22" s="34" t="s">
        <v>362</v>
      </c>
      <c r="K22" s="154">
        <v>0</v>
      </c>
      <c r="L22" s="2"/>
      <c r="M22" s="12"/>
      <c r="N22" s="12"/>
      <c r="O22" s="12"/>
      <c r="P22" s="12"/>
      <c r="Q22" s="12"/>
      <c r="R22" s="12">
        <f>K22</f>
        <v>0</v>
      </c>
      <c r="S22" s="2"/>
      <c r="AV22" s="2"/>
      <c r="AW22" s="2"/>
      <c r="AX22" s="2"/>
      <c r="BO22" s="29"/>
      <c r="BP22" s="29"/>
      <c r="BQ22" s="47"/>
      <c r="BR22" s="47"/>
      <c r="BS22" s="47"/>
      <c r="BT22" s="47"/>
      <c r="BU22" s="7"/>
      <c r="BV22" s="7"/>
      <c r="BW22" s="7"/>
    </row>
    <row r="23" spans="1:85" ht="20.100000000000001" customHeight="1">
      <c r="A23" s="198"/>
      <c r="B23" s="198"/>
      <c r="C23" s="198"/>
      <c r="D23" s="196"/>
      <c r="E23" s="196"/>
      <c r="F23" s="196"/>
      <c r="G23" s="196"/>
      <c r="H23" s="8"/>
      <c r="I23" s="37"/>
      <c r="J23" s="37"/>
      <c r="K23" s="155"/>
      <c r="L23" s="199"/>
      <c r="M23" s="199"/>
      <c r="N23" s="199"/>
      <c r="O23" s="199"/>
      <c r="P23" s="199"/>
      <c r="Q23" s="199"/>
      <c r="R23" s="199"/>
      <c r="S23" s="2"/>
      <c r="AV23" s="2"/>
      <c r="AW23" s="2"/>
      <c r="AX23" s="2"/>
      <c r="BO23" s="47"/>
      <c r="BP23" s="47"/>
      <c r="BQ23" s="47"/>
      <c r="BR23" s="47"/>
      <c r="BS23" s="47"/>
      <c r="BT23" s="47"/>
      <c r="BU23" s="7"/>
      <c r="BV23" s="7"/>
      <c r="BW23" s="7"/>
    </row>
    <row r="24" spans="1:85" ht="20.100000000000001" customHeight="1">
      <c r="A24" s="304"/>
      <c r="B24" s="304"/>
      <c r="C24" s="304"/>
      <c r="D24" s="305"/>
      <c r="E24" s="208"/>
      <c r="F24" s="530"/>
      <c r="G24" s="530"/>
      <c r="H24" s="128"/>
      <c r="I24" s="40"/>
      <c r="J24" s="40"/>
      <c r="K24" s="37"/>
      <c r="L24" s="22"/>
      <c r="M24" s="22"/>
      <c r="N24" s="22"/>
      <c r="O24" s="22"/>
      <c r="P24" s="22"/>
      <c r="Q24" s="22"/>
      <c r="R24" s="22"/>
      <c r="S24" s="2"/>
      <c r="T24" s="22"/>
      <c r="AV24" s="2"/>
      <c r="AW24" s="2"/>
      <c r="AX24" s="2"/>
      <c r="BO24" s="47"/>
      <c r="BP24" s="47"/>
      <c r="BQ24" s="47"/>
      <c r="BR24" s="47"/>
      <c r="BS24" s="47"/>
      <c r="BT24" s="47"/>
      <c r="BU24" s="7"/>
      <c r="BV24" s="7"/>
      <c r="BW24" s="7"/>
    </row>
    <row r="25" spans="1:85" ht="20.100000000000001" customHeight="1">
      <c r="A25" s="298"/>
      <c r="B25" s="298"/>
      <c r="C25" s="306"/>
      <c r="D25" s="232"/>
      <c r="E25" s="232"/>
      <c r="F25" s="8"/>
      <c r="G25" s="8"/>
      <c r="H25" s="2"/>
      <c r="I25" s="37"/>
      <c r="J25" s="37"/>
      <c r="K25" s="155"/>
      <c r="L25" s="2"/>
      <c r="M25" s="2"/>
      <c r="N25" s="2"/>
      <c r="O25" s="2"/>
      <c r="P25" s="2"/>
      <c r="Q25" s="2"/>
      <c r="R25" s="2"/>
      <c r="S25" s="2"/>
      <c r="T25" s="22"/>
      <c r="AV25" s="2"/>
      <c r="AW25" s="2"/>
      <c r="AX25" s="2"/>
      <c r="BO25" s="47"/>
      <c r="BP25" s="47"/>
      <c r="BQ25" s="47"/>
      <c r="BR25" s="47"/>
      <c r="BS25" s="47"/>
      <c r="BT25" s="47"/>
      <c r="BU25" s="7"/>
      <c r="BV25" s="7"/>
      <c r="BW25" s="7"/>
    </row>
    <row r="26" spans="1:85" ht="20.100000000000001" customHeight="1">
      <c r="A26" s="298"/>
      <c r="B26" s="298"/>
      <c r="C26" s="306"/>
      <c r="D26" s="232"/>
      <c r="E26" s="232"/>
      <c r="F26" s="8"/>
      <c r="G26" s="8"/>
      <c r="H26" s="2"/>
      <c r="I26" s="37"/>
      <c r="J26" s="37"/>
      <c r="K26" s="155"/>
      <c r="L26" s="2"/>
      <c r="M26" s="2"/>
      <c r="N26" s="2"/>
      <c r="O26" s="2"/>
      <c r="P26" s="2"/>
      <c r="Q26" s="2"/>
      <c r="R26" s="2"/>
      <c r="S26" s="2"/>
      <c r="T26" s="22"/>
      <c r="AV26" s="2"/>
      <c r="AW26" s="2"/>
      <c r="AX26" s="2"/>
      <c r="BO26" s="47"/>
      <c r="BP26" s="47"/>
      <c r="BQ26" s="47"/>
      <c r="BR26" s="47"/>
      <c r="BS26" s="47"/>
      <c r="BT26" s="47"/>
      <c r="BU26" s="7"/>
      <c r="BV26" s="7"/>
      <c r="BW26" s="7"/>
    </row>
    <row r="27" spans="1:85" ht="20.100000000000001" customHeight="1">
      <c r="A27" s="298"/>
      <c r="B27" s="298"/>
      <c r="C27" s="306"/>
      <c r="D27" s="232"/>
      <c r="E27" s="232"/>
      <c r="F27" s="8"/>
      <c r="G27" s="8"/>
      <c r="H27" s="2"/>
      <c r="I27" s="37"/>
      <c r="J27" s="37"/>
      <c r="K27" s="155"/>
      <c r="L27" s="2"/>
      <c r="M27" s="2"/>
      <c r="N27" s="2"/>
      <c r="O27" s="2"/>
      <c r="P27" s="2"/>
      <c r="Q27" s="2"/>
      <c r="R27" s="2"/>
      <c r="S27" s="2"/>
      <c r="T27" s="22"/>
      <c r="AV27" s="2"/>
      <c r="AW27" s="2"/>
      <c r="AX27" s="2"/>
      <c r="BO27" s="47"/>
      <c r="BP27" s="47"/>
      <c r="BQ27" s="47"/>
      <c r="BR27" s="47"/>
      <c r="BS27" s="47"/>
      <c r="BT27" s="47"/>
      <c r="BU27" s="7"/>
      <c r="BV27" s="7"/>
      <c r="BW27" s="7"/>
    </row>
    <row r="28" spans="1:85" s="94" customFormat="1" ht="20.100000000000001" customHeight="1">
      <c r="A28" s="298"/>
      <c r="B28" s="298"/>
      <c r="C28" s="306"/>
      <c r="D28" s="232"/>
      <c r="E28" s="232"/>
      <c r="F28" s="8"/>
      <c r="G28" s="8"/>
      <c r="H28" s="2"/>
      <c r="I28" s="37"/>
      <c r="J28" s="37"/>
      <c r="K28" s="155"/>
      <c r="L28" s="2"/>
      <c r="M28" s="2"/>
      <c r="N28" s="2"/>
      <c r="O28" s="2"/>
      <c r="P28" s="2"/>
      <c r="Q28" s="2"/>
      <c r="R28" s="2"/>
      <c r="S28" s="2"/>
      <c r="T28" s="22"/>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2"/>
      <c r="AW28" s="2"/>
      <c r="AX28" s="2"/>
      <c r="AY28" s="29"/>
      <c r="AZ28" s="29"/>
      <c r="BA28" s="29"/>
      <c r="BB28" s="29"/>
      <c r="BC28" s="29"/>
      <c r="BD28" s="29"/>
      <c r="BE28" s="29"/>
      <c r="BF28" s="33"/>
      <c r="BG28" s="33"/>
      <c r="BH28" s="33"/>
      <c r="BI28" s="33"/>
      <c r="BJ28" s="33"/>
      <c r="BK28" s="33"/>
      <c r="BL28" s="33"/>
      <c r="BM28" s="33"/>
      <c r="BN28" s="33"/>
      <c r="BO28" s="47"/>
      <c r="BP28" s="47"/>
      <c r="BQ28" s="47"/>
      <c r="BR28" s="47"/>
      <c r="BS28" s="47"/>
      <c r="BT28" s="47"/>
      <c r="BU28" s="7"/>
      <c r="BV28" s="7"/>
      <c r="BW28" s="7"/>
      <c r="CB28" s="1"/>
      <c r="CC28" s="1"/>
      <c r="CD28" s="1"/>
      <c r="CE28" s="1"/>
      <c r="CF28" s="1"/>
      <c r="CG28" s="1"/>
    </row>
    <row r="29" spans="1:85" s="94" customFormat="1" ht="20.100000000000001" customHeight="1">
      <c r="A29" s="298"/>
      <c r="B29" s="298"/>
      <c r="C29" s="306"/>
      <c r="D29" s="232"/>
      <c r="E29" s="232"/>
      <c r="F29" s="8"/>
      <c r="G29" s="8"/>
      <c r="H29" s="2"/>
      <c r="I29" s="37"/>
      <c r="J29" s="37"/>
      <c r="K29" s="155"/>
      <c r="L29" s="2"/>
      <c r="M29" s="2"/>
      <c r="N29" s="2"/>
      <c r="O29" s="2"/>
      <c r="P29" s="2"/>
      <c r="Q29" s="2"/>
      <c r="R29" s="2"/>
      <c r="S29" s="2"/>
      <c r="T29" s="22"/>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2"/>
      <c r="AW29" s="2"/>
      <c r="AX29" s="2"/>
      <c r="AY29" s="29"/>
      <c r="AZ29" s="29"/>
      <c r="BA29" s="29"/>
      <c r="BB29" s="29"/>
      <c r="BC29" s="29"/>
      <c r="BD29" s="29"/>
      <c r="BE29" s="29"/>
      <c r="BF29" s="33"/>
      <c r="BG29" s="33"/>
      <c r="BH29" s="33"/>
      <c r="BI29" s="33"/>
      <c r="BJ29" s="33"/>
      <c r="BK29" s="33"/>
      <c r="BL29" s="33"/>
      <c r="BM29" s="33"/>
      <c r="BN29" s="33"/>
      <c r="BO29" s="47"/>
      <c r="BP29" s="47"/>
      <c r="BQ29" s="47"/>
      <c r="BR29" s="47"/>
      <c r="BS29" s="47"/>
      <c r="BT29" s="47"/>
      <c r="BU29" s="7"/>
      <c r="BV29" s="7"/>
      <c r="BW29" s="7"/>
      <c r="CB29" s="1"/>
      <c r="CC29" s="1"/>
      <c r="CD29" s="1"/>
      <c r="CE29" s="1"/>
      <c r="CF29" s="1"/>
      <c r="CG29" s="1"/>
    </row>
    <row r="30" spans="1:85" s="94" customFormat="1" ht="20.100000000000001" customHeight="1">
      <c r="A30" s="320" t="s">
        <v>497</v>
      </c>
      <c r="B30" s="298"/>
      <c r="C30" s="306"/>
      <c r="D30" s="232"/>
      <c r="E30" s="232"/>
      <c r="F30" s="8"/>
      <c r="G30" s="8"/>
      <c r="H30" s="2"/>
      <c r="I30" s="37"/>
      <c r="J30" s="37"/>
      <c r="K30" s="155"/>
      <c r="L30" s="2"/>
      <c r="M30" s="2"/>
      <c r="N30" s="2"/>
      <c r="O30" s="2"/>
      <c r="P30" s="2"/>
      <c r="Q30" s="2"/>
      <c r="R30" s="2"/>
      <c r="S30" s="2"/>
      <c r="T30" s="22"/>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2"/>
      <c r="AW30" s="2"/>
      <c r="AX30" s="2"/>
      <c r="AY30" s="29"/>
      <c r="AZ30" s="29"/>
      <c r="BA30" s="29"/>
      <c r="BB30" s="29"/>
      <c r="BC30" s="29"/>
      <c r="BD30" s="29"/>
      <c r="BE30" s="29"/>
      <c r="BF30" s="33"/>
      <c r="BG30" s="33"/>
      <c r="BH30" s="33"/>
      <c r="BI30" s="33"/>
      <c r="BJ30" s="33"/>
      <c r="BK30" s="33"/>
      <c r="BL30" s="33"/>
      <c r="BM30" s="33"/>
      <c r="BN30" s="33"/>
      <c r="BO30" s="47"/>
      <c r="BP30" s="47"/>
      <c r="BQ30" s="47"/>
      <c r="BR30" s="47"/>
      <c r="BS30" s="47"/>
      <c r="BT30" s="47"/>
      <c r="BU30" s="7"/>
      <c r="BV30" s="7"/>
      <c r="BW30" s="7"/>
      <c r="CB30" s="1"/>
      <c r="CC30" s="1"/>
      <c r="CD30" s="1"/>
      <c r="CE30" s="1"/>
      <c r="CF30" s="1"/>
      <c r="CG30" s="1"/>
    </row>
    <row r="31" spans="1:85" s="94" customFormat="1" ht="20.100000000000001" customHeight="1">
      <c r="A31" s="537" t="s">
        <v>499</v>
      </c>
      <c r="B31" s="537"/>
      <c r="C31" s="321" t="s">
        <v>500</v>
      </c>
      <c r="D31" s="93"/>
      <c r="E31" s="93"/>
      <c r="F31" s="93"/>
      <c r="G31" s="93"/>
      <c r="H31" s="8"/>
      <c r="I31" s="37"/>
      <c r="J31" s="37"/>
      <c r="K31" s="155"/>
      <c r="L31" s="199"/>
      <c r="M31" s="199"/>
      <c r="N31" s="199"/>
      <c r="O31" s="199"/>
      <c r="P31" s="199"/>
      <c r="Q31" s="199"/>
      <c r="R31" s="199"/>
      <c r="S31" s="2"/>
      <c r="T31" s="22"/>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2"/>
      <c r="AW31" s="2"/>
      <c r="AX31" s="2"/>
      <c r="AY31" s="29"/>
      <c r="AZ31" s="29"/>
      <c r="BA31" s="29"/>
      <c r="BB31" s="29"/>
      <c r="BC31" s="29"/>
      <c r="BD31" s="29"/>
      <c r="BE31" s="29"/>
      <c r="BF31" s="33"/>
      <c r="BG31" s="33"/>
      <c r="BH31" s="33"/>
      <c r="BI31" s="33"/>
      <c r="BJ31" s="33"/>
      <c r="BK31" s="33"/>
      <c r="BL31" s="33"/>
      <c r="BM31" s="33"/>
      <c r="BN31" s="33"/>
      <c r="BO31" s="47"/>
      <c r="BP31" s="47"/>
      <c r="BQ31" s="47"/>
      <c r="BR31" s="47"/>
      <c r="BS31" s="47"/>
      <c r="BT31" s="47"/>
      <c r="BU31" s="7"/>
      <c r="BV31" s="7"/>
      <c r="BW31" s="7"/>
      <c r="CB31" s="1"/>
      <c r="CC31" s="1"/>
      <c r="CD31" s="1"/>
      <c r="CE31" s="1"/>
      <c r="CF31" s="1"/>
      <c r="CG31" s="1"/>
    </row>
    <row r="32" spans="1:85" s="94" customFormat="1" ht="20.100000000000001" customHeight="1">
      <c r="A32" s="536" t="s">
        <v>498</v>
      </c>
      <c r="B32" s="536"/>
      <c r="C32" s="299" t="s">
        <v>502</v>
      </c>
      <c r="D32" s="305"/>
      <c r="E32" s="208"/>
      <c r="F32" s="37"/>
      <c r="G32" s="22"/>
      <c r="H32" s="22"/>
      <c r="I32" s="22"/>
      <c r="J32" s="22"/>
      <c r="K32" s="22"/>
      <c r="L32" s="22"/>
      <c r="M32" s="22"/>
      <c r="N32" s="22"/>
      <c r="O32" s="22"/>
      <c r="P32" s="22"/>
      <c r="Q32" s="22"/>
      <c r="R32" s="22"/>
      <c r="S32" s="2"/>
      <c r="T32" s="22"/>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2"/>
      <c r="AW32" s="2"/>
      <c r="AX32" s="2"/>
      <c r="AY32" s="29"/>
      <c r="AZ32" s="29"/>
      <c r="BA32" s="29"/>
      <c r="BB32" s="29"/>
      <c r="BC32" s="29"/>
      <c r="BD32" s="29"/>
      <c r="BE32" s="29"/>
      <c r="BF32" s="33"/>
      <c r="BG32" s="33"/>
      <c r="BH32" s="33"/>
      <c r="BI32" s="33"/>
      <c r="BJ32" s="33"/>
      <c r="BK32" s="33"/>
      <c r="BL32" s="33"/>
      <c r="BM32" s="33"/>
      <c r="BN32" s="33"/>
      <c r="BO32" s="47"/>
      <c r="BP32" s="47"/>
      <c r="BQ32" s="47"/>
      <c r="BR32" s="47"/>
      <c r="BS32" s="47"/>
      <c r="BT32" s="47"/>
      <c r="BU32" s="7"/>
      <c r="BV32" s="7"/>
      <c r="BW32" s="7"/>
      <c r="CB32" s="1"/>
      <c r="CC32" s="1"/>
      <c r="CD32" s="1"/>
      <c r="CE32" s="1"/>
      <c r="CF32" s="1"/>
      <c r="CG32" s="1"/>
    </row>
    <row r="33" spans="1:85" s="94" customFormat="1" ht="20.100000000000001" customHeight="1">
      <c r="A33" s="536" t="s">
        <v>501</v>
      </c>
      <c r="B33" s="536"/>
      <c r="C33" s="299" t="s">
        <v>503</v>
      </c>
      <c r="D33" s="232"/>
      <c r="E33" s="232"/>
      <c r="F33" s="155"/>
      <c r="G33" s="2"/>
      <c r="H33" s="2"/>
      <c r="I33" s="2"/>
      <c r="J33" s="2"/>
      <c r="K33" s="2"/>
      <c r="L33" s="2"/>
      <c r="M33" s="2"/>
      <c r="N33" s="2"/>
      <c r="O33" s="2"/>
      <c r="P33" s="2"/>
      <c r="Q33" s="2"/>
      <c r="R33" s="2"/>
      <c r="S33" s="2"/>
      <c r="T33" s="22"/>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2"/>
      <c r="AW33" s="2"/>
      <c r="AX33" s="2"/>
      <c r="AY33" s="29"/>
      <c r="AZ33" s="29"/>
      <c r="BA33" s="29"/>
      <c r="BB33" s="29"/>
      <c r="BC33" s="29"/>
      <c r="BD33" s="29"/>
      <c r="BE33" s="29"/>
      <c r="BF33" s="33"/>
      <c r="BG33" s="33"/>
      <c r="BH33" s="33"/>
      <c r="BI33" s="33"/>
      <c r="BJ33" s="33"/>
      <c r="BK33" s="33"/>
      <c r="BL33" s="33"/>
      <c r="BM33" s="33"/>
      <c r="BN33" s="33"/>
      <c r="BO33" s="47"/>
      <c r="BP33" s="47"/>
      <c r="BQ33" s="47"/>
      <c r="BR33" s="47"/>
      <c r="BS33" s="47"/>
      <c r="BT33" s="47"/>
      <c r="BU33" s="7"/>
      <c r="BV33" s="7"/>
      <c r="BW33" s="7"/>
      <c r="CB33" s="1"/>
      <c r="CC33" s="1"/>
      <c r="CD33" s="1"/>
      <c r="CE33" s="1"/>
      <c r="CF33" s="1"/>
      <c r="CG33" s="1"/>
    </row>
    <row r="34" spans="1:85" s="94" customFormat="1" ht="20.100000000000001" customHeight="1">
      <c r="A34" s="298"/>
      <c r="B34" s="298"/>
      <c r="C34" s="306"/>
      <c r="D34" s="232"/>
      <c r="E34" s="232"/>
      <c r="F34" s="8"/>
      <c r="G34" s="8"/>
      <c r="H34" s="2"/>
      <c r="I34" s="37"/>
      <c r="J34" s="37"/>
      <c r="K34" s="155"/>
      <c r="L34" s="2"/>
      <c r="M34" s="2"/>
      <c r="N34" s="2"/>
      <c r="O34" s="2"/>
      <c r="P34" s="2"/>
      <c r="Q34" s="2"/>
      <c r="R34" s="2"/>
      <c r="S34" s="2"/>
      <c r="T34" s="22"/>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2"/>
      <c r="AW34" s="2"/>
      <c r="AX34" s="2"/>
      <c r="AY34" s="29"/>
      <c r="AZ34" s="29"/>
      <c r="BA34" s="29"/>
      <c r="BB34" s="29"/>
      <c r="BC34" s="29"/>
      <c r="BD34" s="29"/>
      <c r="BE34" s="29"/>
      <c r="BF34" s="33"/>
      <c r="BG34" s="33"/>
      <c r="BH34" s="33"/>
      <c r="BI34" s="33"/>
      <c r="BJ34" s="33"/>
      <c r="BK34" s="33"/>
      <c r="BL34" s="33"/>
      <c r="BM34" s="33"/>
      <c r="BN34" s="33"/>
      <c r="BO34" s="47"/>
      <c r="BP34" s="47"/>
      <c r="BQ34" s="47"/>
      <c r="BR34" s="47"/>
      <c r="BS34" s="47"/>
      <c r="BT34" s="47"/>
      <c r="BU34" s="7"/>
      <c r="BV34" s="7"/>
      <c r="BW34" s="7"/>
      <c r="CB34" s="1"/>
      <c r="CC34" s="1"/>
      <c r="CD34" s="1"/>
      <c r="CE34" s="1"/>
      <c r="CF34" s="1"/>
      <c r="CG34" s="1"/>
    </row>
    <row r="35" spans="1:85" s="94" customFormat="1" ht="20.100000000000001" customHeight="1">
      <c r="A35" s="320" t="s">
        <v>504</v>
      </c>
      <c r="B35" s="298"/>
      <c r="C35" s="306"/>
      <c r="D35" s="232"/>
      <c r="E35" s="232"/>
      <c r="F35" s="8"/>
      <c r="G35" s="8"/>
      <c r="H35" s="2"/>
      <c r="I35" s="37"/>
      <c r="J35" s="37"/>
      <c r="K35" s="155"/>
      <c r="L35" s="2"/>
      <c r="M35" s="2"/>
      <c r="N35" s="2"/>
      <c r="O35" s="2"/>
      <c r="P35" s="2"/>
      <c r="Q35" s="2"/>
      <c r="R35" s="2"/>
      <c r="S35" s="2"/>
      <c r="T35" s="22"/>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2"/>
      <c r="AW35" s="2"/>
      <c r="AX35" s="2"/>
      <c r="AY35" s="29"/>
      <c r="AZ35" s="29"/>
      <c r="BA35" s="29"/>
      <c r="BB35" s="29"/>
      <c r="BC35" s="29"/>
      <c r="BD35" s="29"/>
      <c r="BE35" s="29"/>
      <c r="BF35" s="33"/>
      <c r="BG35" s="33"/>
      <c r="BH35" s="33"/>
      <c r="BI35" s="33"/>
      <c r="BJ35" s="33"/>
      <c r="BK35" s="33"/>
      <c r="BL35" s="33"/>
      <c r="BM35" s="33"/>
      <c r="BN35" s="33"/>
      <c r="BO35" s="47"/>
      <c r="BP35" s="47"/>
      <c r="BQ35" s="47"/>
      <c r="BR35" s="47"/>
      <c r="BS35" s="47"/>
      <c r="BT35" s="47"/>
      <c r="BU35" s="7"/>
      <c r="BV35" s="7"/>
      <c r="BW35" s="7"/>
      <c r="CB35" s="1"/>
      <c r="CC35" s="1"/>
      <c r="CD35" s="1"/>
      <c r="CE35" s="1"/>
      <c r="CF35" s="1"/>
      <c r="CG35" s="1"/>
    </row>
    <row r="36" spans="1:85" s="94" customFormat="1" ht="20.100000000000001" customHeight="1">
      <c r="A36" s="322" t="s">
        <v>505</v>
      </c>
      <c r="B36" s="298"/>
      <c r="C36" s="306"/>
      <c r="D36" s="232"/>
      <c r="E36" s="232"/>
      <c r="F36" s="8"/>
      <c r="G36" s="8"/>
      <c r="H36" s="2"/>
      <c r="I36" s="37"/>
      <c r="J36" s="37"/>
      <c r="K36" s="155"/>
      <c r="L36" s="2"/>
      <c r="M36" s="2"/>
      <c r="N36" s="2"/>
      <c r="O36" s="2"/>
      <c r="P36" s="2"/>
      <c r="Q36" s="2"/>
      <c r="R36" s="2"/>
      <c r="S36" s="2"/>
      <c r="T36" s="22"/>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2"/>
      <c r="AW36" s="2"/>
      <c r="AX36" s="2"/>
      <c r="AY36" s="37"/>
      <c r="AZ36" s="37"/>
      <c r="BA36" s="37"/>
      <c r="BB36" s="37"/>
      <c r="BC36" s="37"/>
      <c r="BD36" s="37"/>
      <c r="BE36" s="37"/>
      <c r="BF36" s="47"/>
      <c r="BG36" s="47"/>
      <c r="BH36" s="47"/>
      <c r="BI36" s="47"/>
      <c r="BJ36" s="47"/>
      <c r="BK36" s="47"/>
      <c r="BL36" s="47"/>
      <c r="BM36" s="47"/>
      <c r="BN36" s="47"/>
      <c r="BO36" s="47"/>
      <c r="BP36" s="47"/>
      <c r="BQ36" s="47"/>
      <c r="BR36" s="47"/>
      <c r="BS36" s="47"/>
      <c r="BT36" s="47"/>
      <c r="BU36" s="7"/>
      <c r="BV36" s="7"/>
      <c r="BW36" s="7"/>
      <c r="CB36" s="1"/>
      <c r="CC36" s="1"/>
      <c r="CD36" s="1"/>
      <c r="CE36" s="1"/>
      <c r="CF36" s="1"/>
      <c r="CG36" s="1"/>
    </row>
    <row r="37" spans="1:85" s="94" customFormat="1" ht="20.100000000000001" customHeight="1">
      <c r="A37" s="322" t="s">
        <v>506</v>
      </c>
      <c r="B37" s="298"/>
      <c r="C37" s="306"/>
      <c r="D37" s="232"/>
      <c r="E37" s="232"/>
      <c r="F37" s="8"/>
      <c r="G37" s="8"/>
      <c r="H37" s="2"/>
      <c r="I37" s="37"/>
      <c r="J37" s="37"/>
      <c r="K37" s="155"/>
      <c r="L37" s="2"/>
      <c r="M37" s="2"/>
      <c r="N37" s="2"/>
      <c r="O37" s="2"/>
      <c r="P37" s="2"/>
      <c r="Q37" s="2"/>
      <c r="R37" s="2"/>
      <c r="S37" s="2"/>
      <c r="T37" s="22"/>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2"/>
      <c r="AW37" s="2"/>
      <c r="AX37" s="2"/>
      <c r="AY37" s="37"/>
      <c r="AZ37" s="37"/>
      <c r="BA37" s="37"/>
      <c r="BB37" s="37"/>
      <c r="BC37" s="37"/>
      <c r="BD37" s="37"/>
      <c r="BE37" s="37"/>
      <c r="BF37" s="47"/>
      <c r="BG37" s="47"/>
      <c r="BH37" s="47"/>
      <c r="BI37" s="47"/>
      <c r="BJ37" s="47"/>
      <c r="BK37" s="47"/>
      <c r="BL37" s="47"/>
      <c r="BM37" s="47"/>
      <c r="BN37" s="47"/>
      <c r="BO37" s="47"/>
      <c r="BP37" s="47"/>
      <c r="BQ37" s="47"/>
      <c r="BR37" s="47"/>
      <c r="BS37" s="47"/>
      <c r="BT37" s="47"/>
      <c r="BU37" s="7"/>
      <c r="BV37" s="7"/>
      <c r="BW37" s="7"/>
      <c r="CB37" s="1"/>
      <c r="CC37" s="1"/>
      <c r="CD37" s="1"/>
      <c r="CE37" s="1"/>
      <c r="CF37" s="1"/>
      <c r="CG37" s="1"/>
    </row>
    <row r="38" spans="1:85" s="94" customFormat="1" ht="20.100000000000001" customHeight="1">
      <c r="A38" s="322" t="s">
        <v>508</v>
      </c>
      <c r="B38" s="298"/>
      <c r="C38" s="306"/>
      <c r="D38" s="232"/>
      <c r="E38" s="232"/>
      <c r="F38" s="8"/>
      <c r="G38" s="8"/>
      <c r="H38" s="2"/>
      <c r="I38" s="37"/>
      <c r="J38" s="37"/>
      <c r="K38" s="155"/>
      <c r="L38" s="2"/>
      <c r="M38" s="2"/>
      <c r="N38" s="2"/>
      <c r="O38" s="2"/>
      <c r="P38" s="2"/>
      <c r="Q38" s="2"/>
      <c r="R38" s="2"/>
      <c r="S38" s="2"/>
      <c r="T38" s="22"/>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2"/>
      <c r="AW38" s="2"/>
      <c r="AX38" s="2"/>
      <c r="AY38" s="37"/>
      <c r="AZ38" s="37"/>
      <c r="BA38" s="37"/>
      <c r="BB38" s="37"/>
      <c r="BC38" s="37"/>
      <c r="BD38" s="37"/>
      <c r="BE38" s="37"/>
      <c r="BF38" s="47"/>
      <c r="BG38" s="47"/>
      <c r="BH38" s="47"/>
      <c r="BI38" s="47"/>
      <c r="BJ38" s="47"/>
      <c r="BK38" s="47"/>
      <c r="BL38" s="47"/>
      <c r="BM38" s="47"/>
      <c r="BN38" s="47"/>
      <c r="BO38" s="47"/>
      <c r="BP38" s="47"/>
      <c r="BQ38" s="47"/>
      <c r="BR38" s="47"/>
      <c r="BS38" s="47"/>
      <c r="BT38" s="47"/>
      <c r="BU38" s="7"/>
      <c r="BV38" s="7"/>
      <c r="BW38" s="7"/>
      <c r="CB38" s="1"/>
      <c r="CC38" s="1"/>
      <c r="CD38" s="1"/>
      <c r="CE38" s="1"/>
      <c r="CF38" s="1"/>
      <c r="CG38" s="1"/>
    </row>
    <row r="39" spans="1:85" s="94" customFormat="1" ht="20.100000000000001" customHeight="1">
      <c r="A39" s="299"/>
      <c r="B39" s="299"/>
      <c r="C39" s="299"/>
      <c r="D39" s="93"/>
      <c r="E39" s="93"/>
      <c r="F39" s="93"/>
      <c r="G39" s="93"/>
      <c r="H39" s="199"/>
      <c r="I39" s="37"/>
      <c r="J39" s="37"/>
      <c r="K39" s="155"/>
      <c r="L39" s="199"/>
      <c r="M39" s="199"/>
      <c r="N39" s="199"/>
      <c r="O39" s="199"/>
      <c r="P39" s="199"/>
      <c r="Q39" s="199"/>
      <c r="R39" s="199"/>
      <c r="S39" s="2"/>
      <c r="T39" s="22"/>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2"/>
      <c r="AW39" s="2"/>
      <c r="AX39" s="2"/>
      <c r="AY39" s="37"/>
      <c r="AZ39" s="37"/>
      <c r="BA39" s="37"/>
      <c r="BB39" s="37"/>
      <c r="BC39" s="37"/>
      <c r="BD39" s="37"/>
      <c r="BE39" s="37"/>
      <c r="BF39" s="47"/>
      <c r="BG39" s="47"/>
      <c r="BH39" s="47"/>
      <c r="BI39" s="47"/>
      <c r="BJ39" s="47"/>
      <c r="BK39" s="47"/>
      <c r="BL39" s="47"/>
      <c r="BM39" s="47"/>
      <c r="BN39" s="47"/>
      <c r="BO39" s="47"/>
      <c r="BP39" s="47"/>
      <c r="BQ39" s="47"/>
      <c r="BR39" s="47"/>
      <c r="BS39" s="47"/>
      <c r="BT39" s="47"/>
      <c r="BU39" s="7"/>
      <c r="BV39" s="7"/>
      <c r="BW39" s="7"/>
      <c r="CB39" s="1"/>
      <c r="CC39" s="1"/>
      <c r="CD39" s="1"/>
      <c r="CE39" s="1"/>
      <c r="CF39" s="1"/>
      <c r="CG39" s="1"/>
    </row>
    <row r="40" spans="1:85" s="94" customFormat="1" ht="20.100000000000001" customHeight="1">
      <c r="A40" s="320" t="s">
        <v>593</v>
      </c>
      <c r="B40" s="304"/>
      <c r="C40" s="307"/>
      <c r="D40" s="305"/>
      <c r="E40" s="208"/>
      <c r="F40" s="530"/>
      <c r="G40" s="530"/>
      <c r="H40" s="128"/>
      <c r="I40" s="40"/>
      <c r="J40" s="40"/>
      <c r="K40" s="37"/>
      <c r="L40" s="22"/>
      <c r="M40" s="22"/>
      <c r="N40" s="22"/>
      <c r="O40" s="22"/>
      <c r="P40" s="22"/>
      <c r="Q40" s="22"/>
      <c r="R40" s="22"/>
      <c r="S40" s="2"/>
      <c r="T40" s="22"/>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2"/>
      <c r="AW40" s="2"/>
      <c r="AX40" s="2"/>
      <c r="AY40" s="37"/>
      <c r="AZ40" s="37"/>
      <c r="BA40" s="37"/>
      <c r="BB40" s="37"/>
      <c r="BC40" s="37"/>
      <c r="BD40" s="37"/>
      <c r="BE40" s="37"/>
      <c r="BF40" s="47"/>
      <c r="BG40" s="47"/>
      <c r="BH40" s="47"/>
      <c r="BI40" s="47"/>
      <c r="BJ40" s="47"/>
      <c r="BK40" s="47"/>
      <c r="BL40" s="47"/>
      <c r="BM40" s="47"/>
      <c r="BN40" s="47"/>
      <c r="BO40" s="47"/>
      <c r="BP40" s="47"/>
      <c r="BQ40" s="47"/>
      <c r="BR40" s="47"/>
      <c r="BS40" s="47"/>
      <c r="BT40" s="47"/>
      <c r="BU40" s="7"/>
      <c r="BV40" s="7"/>
      <c r="BW40" s="7"/>
      <c r="CB40" s="1"/>
      <c r="CC40" s="1"/>
      <c r="CD40" s="1"/>
      <c r="CE40" s="1"/>
      <c r="CF40" s="1"/>
      <c r="CG40" s="1"/>
    </row>
    <row r="41" spans="1:85" s="94" customFormat="1" ht="20.100000000000001" customHeight="1">
      <c r="A41" s="451" t="s">
        <v>594</v>
      </c>
      <c r="B41" s="298"/>
      <c r="C41" s="306"/>
      <c r="D41" s="232"/>
      <c r="E41" s="232"/>
      <c r="F41" s="8"/>
      <c r="G41" s="8"/>
      <c r="H41" s="2"/>
      <c r="I41" s="37"/>
      <c r="J41" s="37"/>
      <c r="K41" s="155"/>
      <c r="L41" s="2"/>
      <c r="M41" s="2"/>
      <c r="N41" s="2"/>
      <c r="O41" s="2"/>
      <c r="P41" s="2"/>
      <c r="Q41" s="2"/>
      <c r="R41" s="2"/>
      <c r="S41" s="2"/>
      <c r="T41" s="22"/>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2"/>
      <c r="AW41" s="2"/>
      <c r="AX41" s="2"/>
      <c r="AY41" s="37"/>
      <c r="AZ41" s="37"/>
      <c r="BA41" s="37"/>
      <c r="BB41" s="37"/>
      <c r="BC41" s="37"/>
      <c r="BD41" s="37"/>
      <c r="BE41" s="37"/>
      <c r="BF41" s="47"/>
      <c r="BG41" s="47"/>
      <c r="BH41" s="47"/>
      <c r="BI41" s="47"/>
      <c r="BJ41" s="47"/>
      <c r="BK41" s="47"/>
      <c r="BL41" s="47"/>
      <c r="BM41" s="47"/>
      <c r="BN41" s="47"/>
      <c r="BO41" s="47"/>
      <c r="BP41" s="47"/>
      <c r="BQ41" s="47"/>
      <c r="BR41" s="47"/>
      <c r="BS41" s="47"/>
      <c r="BT41" s="47"/>
      <c r="BU41" s="7"/>
      <c r="BV41" s="7"/>
      <c r="BW41" s="7"/>
      <c r="CB41" s="1"/>
      <c r="CC41" s="1"/>
      <c r="CD41" s="1"/>
      <c r="CE41" s="1"/>
      <c r="CF41" s="1"/>
      <c r="CG41" s="1"/>
    </row>
    <row r="42" spans="1:85" s="94" customFormat="1" ht="20.100000000000001" customHeight="1">
      <c r="A42" s="451" t="s">
        <v>595</v>
      </c>
      <c r="B42" s="298"/>
      <c r="C42" s="306"/>
      <c r="D42" s="232"/>
      <c r="E42" s="232"/>
      <c r="F42" s="8"/>
      <c r="G42" s="8"/>
      <c r="H42" s="2"/>
      <c r="I42" s="37"/>
      <c r="J42" s="37"/>
      <c r="K42" s="155"/>
      <c r="L42" s="2"/>
      <c r="M42" s="2"/>
      <c r="N42" s="2"/>
      <c r="O42" s="2"/>
      <c r="P42" s="2"/>
      <c r="Q42" s="2"/>
      <c r="R42" s="2"/>
      <c r="S42" s="2"/>
      <c r="T42" s="22"/>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2"/>
      <c r="AW42" s="2"/>
      <c r="AX42" s="2"/>
      <c r="AY42" s="37"/>
      <c r="AZ42" s="37"/>
      <c r="BA42" s="37"/>
      <c r="BB42" s="37"/>
      <c r="BC42" s="37"/>
      <c r="BD42" s="37"/>
      <c r="BE42" s="37"/>
      <c r="BF42" s="47"/>
      <c r="BG42" s="47"/>
      <c r="BH42" s="47"/>
      <c r="BI42" s="47"/>
      <c r="BJ42" s="47"/>
      <c r="BK42" s="47"/>
      <c r="BL42" s="47"/>
      <c r="BM42" s="47"/>
      <c r="BN42" s="47"/>
      <c r="BO42" s="47"/>
      <c r="BP42" s="47"/>
      <c r="BQ42" s="47"/>
      <c r="BR42" s="47"/>
      <c r="BS42" s="47"/>
      <c r="BT42" s="47"/>
      <c r="BU42" s="7"/>
      <c r="BV42" s="7"/>
      <c r="BW42" s="7"/>
      <c r="CB42" s="1"/>
      <c r="CC42" s="1"/>
      <c r="CD42" s="1"/>
      <c r="CE42" s="1"/>
      <c r="CF42" s="1"/>
      <c r="CG42" s="1"/>
    </row>
    <row r="43" spans="1:85" s="94" customFormat="1" ht="20.100000000000001" customHeight="1">
      <c r="A43" s="298"/>
      <c r="B43" s="451" t="s">
        <v>596</v>
      </c>
      <c r="C43" s="306"/>
      <c r="D43" s="232"/>
      <c r="E43" s="232"/>
      <c r="F43" s="8"/>
      <c r="G43" s="8"/>
      <c r="H43" s="2"/>
      <c r="I43" s="37"/>
      <c r="J43" s="37"/>
      <c r="K43" s="155"/>
      <c r="L43" s="2"/>
      <c r="M43" s="2"/>
      <c r="N43" s="2"/>
      <c r="O43" s="2"/>
      <c r="P43" s="2"/>
      <c r="Q43" s="2"/>
      <c r="R43" s="2"/>
      <c r="S43" s="2"/>
      <c r="T43" s="22"/>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2"/>
      <c r="AW43" s="2"/>
      <c r="AX43" s="2"/>
      <c r="AY43" s="37"/>
      <c r="AZ43" s="37"/>
      <c r="BA43" s="37"/>
      <c r="BB43" s="37"/>
      <c r="BC43" s="37"/>
      <c r="BD43" s="37"/>
      <c r="BE43" s="37"/>
      <c r="BF43" s="47"/>
      <c r="BG43" s="47"/>
      <c r="BH43" s="47"/>
      <c r="BI43" s="47"/>
      <c r="BJ43" s="47"/>
      <c r="BK43" s="47"/>
      <c r="BL43" s="47"/>
      <c r="BM43" s="47"/>
      <c r="BN43" s="47"/>
      <c r="BO43" s="47"/>
      <c r="BP43" s="47"/>
      <c r="BQ43" s="47"/>
      <c r="BR43" s="47"/>
      <c r="BS43" s="47"/>
      <c r="BT43" s="47"/>
      <c r="BU43" s="7"/>
      <c r="BV43" s="7"/>
      <c r="BW43" s="7"/>
      <c r="CB43" s="1"/>
      <c r="CC43" s="1"/>
      <c r="CD43" s="1"/>
      <c r="CE43" s="1"/>
      <c r="CF43" s="1"/>
      <c r="CG43" s="1"/>
    </row>
    <row r="44" spans="1:85" s="94" customFormat="1" ht="20.100000000000001" customHeight="1">
      <c r="A44" s="298"/>
      <c r="B44" s="451" t="s">
        <v>597</v>
      </c>
      <c r="C44" s="306"/>
      <c r="D44" s="232"/>
      <c r="E44" s="232"/>
      <c r="F44" s="8"/>
      <c r="G44" s="8"/>
      <c r="H44" s="2"/>
      <c r="I44" s="37"/>
      <c r="J44" s="37"/>
      <c r="K44" s="155"/>
      <c r="L44" s="2"/>
      <c r="M44" s="2"/>
      <c r="N44" s="2"/>
      <c r="O44" s="2"/>
      <c r="P44" s="2"/>
      <c r="Q44" s="2"/>
      <c r="R44" s="2"/>
      <c r="S44" s="2"/>
      <c r="T44" s="22"/>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2"/>
      <c r="AW44" s="2"/>
      <c r="AX44" s="2"/>
      <c r="AY44" s="37"/>
      <c r="AZ44" s="37"/>
      <c r="BA44" s="37"/>
      <c r="BB44" s="37"/>
      <c r="BC44" s="37"/>
      <c r="BD44" s="37"/>
      <c r="BE44" s="37"/>
      <c r="BF44" s="47"/>
      <c r="BG44" s="47"/>
      <c r="BH44" s="47"/>
      <c r="BI44" s="47"/>
      <c r="BJ44" s="47"/>
      <c r="BK44" s="47"/>
      <c r="BL44" s="47"/>
      <c r="BM44" s="47"/>
      <c r="BN44" s="47"/>
      <c r="BO44" s="47"/>
      <c r="BP44" s="47"/>
      <c r="BQ44" s="47"/>
      <c r="BR44" s="47"/>
      <c r="BS44" s="47"/>
      <c r="BT44" s="47"/>
      <c r="BU44" s="7"/>
      <c r="BV44" s="7"/>
      <c r="BW44" s="7"/>
      <c r="CB44" s="1"/>
      <c r="CC44" s="1"/>
      <c r="CD44" s="1"/>
      <c r="CE44" s="1"/>
      <c r="CF44" s="1"/>
      <c r="CG44" s="1"/>
    </row>
    <row r="45" spans="1:85" s="94" customFormat="1" ht="20.100000000000001" customHeight="1">
      <c r="A45" s="298"/>
      <c r="B45" s="451" t="s">
        <v>598</v>
      </c>
      <c r="C45" s="306"/>
      <c r="D45" s="232"/>
      <c r="E45" s="232"/>
      <c r="F45" s="8"/>
      <c r="G45" s="8"/>
      <c r="H45" s="2"/>
      <c r="I45" s="37"/>
      <c r="J45" s="37"/>
      <c r="K45" s="155"/>
      <c r="L45" s="2"/>
      <c r="M45" s="2"/>
      <c r="N45" s="2"/>
      <c r="O45" s="2"/>
      <c r="P45" s="2"/>
      <c r="Q45" s="2"/>
      <c r="R45" s="2"/>
      <c r="S45" s="2"/>
      <c r="T45" s="22"/>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2"/>
      <c r="AW45" s="2"/>
      <c r="AX45" s="2"/>
      <c r="AY45" s="37"/>
      <c r="AZ45" s="37"/>
      <c r="BA45" s="37"/>
      <c r="BB45" s="37"/>
      <c r="BC45" s="37"/>
      <c r="BD45" s="37"/>
      <c r="BE45" s="37"/>
      <c r="BF45" s="47"/>
      <c r="BG45" s="47"/>
      <c r="BH45" s="47"/>
      <c r="BI45" s="47"/>
      <c r="BJ45" s="47"/>
      <c r="BK45" s="47"/>
      <c r="BL45" s="47"/>
      <c r="BM45" s="47"/>
      <c r="BN45" s="47"/>
      <c r="BO45" s="47"/>
      <c r="BP45" s="47"/>
      <c r="BQ45" s="47"/>
      <c r="BR45" s="47"/>
      <c r="BS45" s="47"/>
      <c r="BT45" s="47"/>
      <c r="BU45" s="7"/>
      <c r="BV45" s="7"/>
      <c r="BW45" s="7"/>
      <c r="CB45" s="1"/>
      <c r="CC45" s="1"/>
      <c r="CD45" s="1"/>
      <c r="CE45" s="1"/>
      <c r="CF45" s="1"/>
      <c r="CG45" s="1"/>
    </row>
    <row r="46" spans="1:85" s="94" customFormat="1" ht="20.100000000000001" customHeight="1">
      <c r="A46" s="298"/>
      <c r="B46" s="451" t="s">
        <v>599</v>
      </c>
      <c r="C46" s="306"/>
      <c r="D46" s="232"/>
      <c r="E46" s="232"/>
      <c r="F46" s="8"/>
      <c r="G46" s="8"/>
      <c r="H46" s="2"/>
      <c r="I46" s="37"/>
      <c r="J46" s="37"/>
      <c r="K46" s="155"/>
      <c r="L46" s="2"/>
      <c r="M46" s="2"/>
      <c r="N46" s="2"/>
      <c r="O46" s="2"/>
      <c r="P46" s="2"/>
      <c r="Q46" s="2"/>
      <c r="R46" s="2"/>
      <c r="S46" s="2"/>
      <c r="T46" s="22"/>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2"/>
      <c r="AW46" s="2"/>
      <c r="AX46" s="2"/>
      <c r="AY46" s="37"/>
      <c r="AZ46" s="37"/>
      <c r="BA46" s="37"/>
      <c r="BB46" s="37"/>
      <c r="BC46" s="37"/>
      <c r="BD46" s="37"/>
      <c r="BE46" s="37"/>
      <c r="BF46" s="47"/>
      <c r="BG46" s="47"/>
      <c r="BH46" s="47"/>
      <c r="BI46" s="47"/>
      <c r="BJ46" s="47"/>
      <c r="BK46" s="47"/>
      <c r="BL46" s="47"/>
      <c r="BM46" s="47"/>
      <c r="BN46" s="47"/>
      <c r="BO46" s="47"/>
      <c r="BP46" s="47"/>
      <c r="BQ46" s="47"/>
      <c r="BR46" s="47"/>
      <c r="BS46" s="47"/>
      <c r="BT46" s="47"/>
      <c r="BU46" s="7"/>
      <c r="BV46" s="7"/>
      <c r="BW46" s="7"/>
      <c r="CB46" s="1"/>
      <c r="CC46" s="1"/>
      <c r="CD46" s="1"/>
      <c r="CE46" s="1"/>
      <c r="CF46" s="1"/>
      <c r="CG46" s="1"/>
    </row>
    <row r="47" spans="1:85" s="94" customFormat="1" ht="20.100000000000001" customHeight="1">
      <c r="B47" s="299" t="s">
        <v>600</v>
      </c>
      <c r="C47" s="299"/>
      <c r="D47" s="93"/>
      <c r="E47" s="93"/>
      <c r="F47" s="93"/>
      <c r="G47" s="93"/>
      <c r="H47" s="8"/>
      <c r="I47" s="37"/>
      <c r="J47" s="37"/>
      <c r="K47" s="155"/>
      <c r="L47" s="199"/>
      <c r="M47" s="199"/>
      <c r="N47" s="199"/>
      <c r="O47" s="199"/>
      <c r="P47" s="199"/>
      <c r="Q47" s="199"/>
      <c r="R47" s="199"/>
      <c r="S47" s="2"/>
      <c r="T47" s="22"/>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21"/>
      <c r="AW47" s="21"/>
      <c r="AX47" s="21"/>
      <c r="AY47" s="48"/>
      <c r="AZ47" s="48"/>
      <c r="BA47" s="48"/>
      <c r="BB47" s="48"/>
      <c r="BC47" s="48"/>
      <c r="BD47" s="48"/>
      <c r="BE47" s="48"/>
      <c r="BF47" s="49"/>
      <c r="BG47" s="47"/>
      <c r="BH47" s="47"/>
      <c r="BI47" s="47"/>
      <c r="BJ47" s="47"/>
      <c r="BK47" s="47"/>
      <c r="BL47" s="47"/>
      <c r="BM47" s="47"/>
      <c r="BN47" s="47"/>
      <c r="BO47" s="47"/>
      <c r="BP47" s="47"/>
      <c r="BQ47" s="47"/>
      <c r="BR47" s="47"/>
      <c r="BS47" s="47"/>
      <c r="BT47" s="47"/>
      <c r="BU47" s="7"/>
      <c r="BV47" s="7"/>
      <c r="BW47" s="7"/>
      <c r="CB47" s="1"/>
      <c r="CC47" s="1"/>
      <c r="CD47" s="1"/>
      <c r="CE47" s="1"/>
      <c r="CF47" s="1"/>
      <c r="CG47" s="1"/>
    </row>
    <row r="48" spans="1:85" s="94" customFormat="1" ht="20.100000000000001" customHeight="1">
      <c r="A48" s="454" t="s">
        <v>601</v>
      </c>
      <c r="B48" s="304"/>
      <c r="C48" s="304"/>
      <c r="D48" s="305"/>
      <c r="E48" s="208"/>
      <c r="F48" s="8"/>
      <c r="G48" s="8"/>
      <c r="H48" s="128"/>
      <c r="I48" s="40"/>
      <c r="J48" s="40"/>
      <c r="K48" s="37"/>
      <c r="L48" s="22"/>
      <c r="M48" s="22"/>
      <c r="N48" s="22"/>
      <c r="O48" s="22"/>
      <c r="P48" s="22"/>
      <c r="Q48" s="22"/>
      <c r="R48" s="22"/>
      <c r="S48" s="2"/>
      <c r="T48" s="22"/>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21"/>
      <c r="AW48" s="21"/>
      <c r="AX48" s="21"/>
      <c r="AY48" s="48"/>
      <c r="AZ48" s="48"/>
      <c r="BA48" s="48"/>
      <c r="BB48" s="48"/>
      <c r="BC48" s="48"/>
      <c r="BD48" s="48"/>
      <c r="BE48" s="48"/>
      <c r="BF48" s="47"/>
      <c r="BG48" s="47"/>
      <c r="BH48" s="47"/>
      <c r="BI48" s="47"/>
      <c r="BJ48" s="47"/>
      <c r="BK48" s="47"/>
      <c r="BL48" s="47"/>
      <c r="BM48" s="47"/>
      <c r="BN48" s="47"/>
      <c r="BO48" s="47"/>
      <c r="BP48" s="47"/>
      <c r="BQ48" s="47"/>
      <c r="BR48" s="47"/>
      <c r="BS48" s="47"/>
      <c r="BT48" s="47"/>
      <c r="BU48" s="7"/>
      <c r="BV48" s="7"/>
      <c r="BW48" s="7"/>
      <c r="CB48" s="1"/>
      <c r="CC48" s="1"/>
      <c r="CD48" s="1"/>
      <c r="CE48" s="1"/>
      <c r="CF48" s="1"/>
      <c r="CG48" s="1"/>
    </row>
    <row r="49" spans="1:85" s="94" customFormat="1" ht="20.100000000000001" customHeight="1">
      <c r="A49" s="452" t="s">
        <v>602</v>
      </c>
      <c r="B49" s="298"/>
      <c r="C49" s="308"/>
      <c r="D49" s="232"/>
      <c r="E49" s="232"/>
      <c r="F49" s="8"/>
      <c r="G49" s="8"/>
      <c r="H49" s="2"/>
      <c r="I49" s="37"/>
      <c r="J49" s="37"/>
      <c r="K49" s="155"/>
      <c r="L49" s="2"/>
      <c r="M49" s="2"/>
      <c r="N49" s="2"/>
      <c r="O49" s="2"/>
      <c r="P49" s="2"/>
      <c r="Q49" s="2"/>
      <c r="R49" s="2"/>
      <c r="S49" s="2"/>
      <c r="T49" s="22"/>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29"/>
      <c r="AZ49" s="29"/>
      <c r="BA49" s="29"/>
      <c r="BB49" s="29"/>
      <c r="BC49" s="29"/>
      <c r="BD49" s="29"/>
      <c r="BE49" s="29"/>
      <c r="BF49" s="33"/>
      <c r="BG49" s="33"/>
      <c r="BH49" s="33"/>
      <c r="BI49" s="33"/>
      <c r="BJ49" s="33"/>
      <c r="BK49" s="33"/>
      <c r="BL49" s="33"/>
      <c r="BM49" s="33"/>
      <c r="BN49" s="33"/>
      <c r="BO49" s="33"/>
      <c r="BP49" s="33"/>
      <c r="BQ49" s="33"/>
      <c r="BR49" s="33"/>
      <c r="BS49" s="33"/>
      <c r="BT49" s="33"/>
      <c r="CB49" s="1"/>
      <c r="CC49" s="1"/>
      <c r="CD49" s="1"/>
      <c r="CE49" s="1"/>
      <c r="CF49" s="1"/>
      <c r="CG49" s="1"/>
    </row>
    <row r="50" spans="1:85" s="94" customFormat="1" ht="20.100000000000001" customHeight="1">
      <c r="A50" s="298"/>
      <c r="B50" s="298"/>
      <c r="C50" s="308"/>
      <c r="D50" s="232"/>
      <c r="E50" s="232"/>
      <c r="F50" s="8"/>
      <c r="G50" s="8"/>
      <c r="H50" s="2"/>
      <c r="I50" s="37"/>
      <c r="J50" s="37"/>
      <c r="K50" s="155"/>
      <c r="L50" s="2"/>
      <c r="M50" s="2"/>
      <c r="N50" s="2"/>
      <c r="O50" s="2"/>
      <c r="P50" s="2"/>
      <c r="Q50" s="2"/>
      <c r="R50" s="2"/>
      <c r="S50" s="6"/>
      <c r="T50" s="22"/>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29"/>
      <c r="AZ50" s="29"/>
      <c r="BA50" s="29"/>
      <c r="BB50" s="29"/>
      <c r="BC50" s="29"/>
      <c r="BD50" s="29"/>
      <c r="BE50" s="29"/>
      <c r="BF50" s="33"/>
      <c r="BG50" s="33"/>
      <c r="BH50" s="33"/>
      <c r="BI50" s="33"/>
      <c r="BJ50" s="33"/>
      <c r="BK50" s="33"/>
      <c r="BL50" s="33"/>
      <c r="BM50" s="33"/>
      <c r="BN50" s="33"/>
      <c r="BO50" s="33"/>
      <c r="BP50" s="33"/>
      <c r="BQ50" s="33"/>
      <c r="BR50" s="33"/>
      <c r="BS50" s="33"/>
      <c r="BT50" s="33"/>
      <c r="CB50" s="1"/>
      <c r="CC50" s="1"/>
      <c r="CD50" s="1"/>
      <c r="CE50" s="1"/>
      <c r="CF50" s="1"/>
      <c r="CG50" s="1"/>
    </row>
    <row r="51" spans="1:85" s="94" customFormat="1" ht="20.100000000000001" customHeight="1">
      <c r="A51" s="298"/>
      <c r="B51" s="298"/>
      <c r="C51" s="308"/>
      <c r="D51" s="232"/>
      <c r="E51" s="232"/>
      <c r="F51" s="8"/>
      <c r="G51" s="8"/>
      <c r="H51" s="2"/>
      <c r="I51" s="37"/>
      <c r="J51" s="37"/>
      <c r="K51" s="155"/>
      <c r="L51" s="2"/>
      <c r="M51" s="2"/>
      <c r="N51" s="2"/>
      <c r="O51" s="2"/>
      <c r="P51" s="2"/>
      <c r="Q51" s="2"/>
      <c r="R51" s="2"/>
      <c r="S51" s="2"/>
      <c r="T51" s="22"/>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8"/>
      <c r="AW51" s="8"/>
      <c r="AX51" s="19"/>
      <c r="AY51" s="37"/>
      <c r="AZ51" s="46"/>
      <c r="BA51" s="37"/>
      <c r="BB51" s="46"/>
      <c r="BC51" s="37"/>
      <c r="BD51" s="46"/>
      <c r="BE51" s="37"/>
      <c r="BF51" s="33"/>
      <c r="BG51" s="33"/>
      <c r="BH51" s="33"/>
      <c r="BI51" s="33"/>
      <c r="BJ51" s="33"/>
      <c r="BK51" s="33"/>
      <c r="BL51" s="33"/>
      <c r="BM51" s="33"/>
      <c r="BN51" s="33"/>
      <c r="BO51" s="33"/>
      <c r="BP51" s="33"/>
      <c r="BQ51" s="33"/>
      <c r="BR51" s="33"/>
      <c r="BS51" s="33"/>
      <c r="BT51" s="33"/>
      <c r="CB51" s="1"/>
      <c r="CC51" s="1"/>
      <c r="CD51" s="1"/>
      <c r="CE51" s="1"/>
      <c r="CF51" s="1"/>
      <c r="CG51" s="1"/>
    </row>
    <row r="52" spans="1:85" s="94" customFormat="1" ht="20.100000000000001" customHeight="1">
      <c r="A52" s="298"/>
      <c r="B52" s="298"/>
      <c r="C52" s="308"/>
      <c r="D52" s="232"/>
      <c r="E52" s="232"/>
      <c r="F52" s="8"/>
      <c r="G52" s="8"/>
      <c r="H52" s="2"/>
      <c r="I52" s="37"/>
      <c r="J52" s="37"/>
      <c r="K52" s="155"/>
      <c r="L52" s="2"/>
      <c r="M52" s="2"/>
      <c r="N52" s="2"/>
      <c r="O52" s="2"/>
      <c r="P52" s="2"/>
      <c r="Q52" s="2"/>
      <c r="R52" s="2"/>
      <c r="S52" s="2"/>
      <c r="T52" s="22"/>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2"/>
      <c r="AW52" s="2"/>
      <c r="AX52" s="2"/>
      <c r="AY52" s="37"/>
      <c r="AZ52" s="37"/>
      <c r="BA52" s="37"/>
      <c r="BB52" s="37"/>
      <c r="BC52" s="37"/>
      <c r="BD52" s="37"/>
      <c r="BE52" s="37"/>
      <c r="BF52" s="33"/>
      <c r="BG52" s="33"/>
      <c r="BH52" s="33"/>
      <c r="BI52" s="33"/>
      <c r="BJ52" s="33"/>
      <c r="BK52" s="33"/>
      <c r="BL52" s="33"/>
      <c r="BM52" s="33"/>
      <c r="BN52" s="33"/>
      <c r="BO52" s="33"/>
      <c r="BP52" s="33"/>
      <c r="BQ52" s="33"/>
      <c r="BR52" s="33"/>
      <c r="BS52" s="33"/>
      <c r="BT52" s="33"/>
      <c r="CB52" s="1"/>
      <c r="CC52" s="1"/>
      <c r="CD52" s="1"/>
      <c r="CE52" s="1"/>
      <c r="CF52" s="1"/>
      <c r="CG52" s="1"/>
    </row>
    <row r="53" spans="1:85" s="94" customFormat="1" ht="20.100000000000001" customHeight="1">
      <c r="A53" s="298"/>
      <c r="B53" s="298"/>
      <c r="C53" s="308"/>
      <c r="D53" s="232"/>
      <c r="E53" s="232"/>
      <c r="F53" s="8"/>
      <c r="G53" s="8"/>
      <c r="H53" s="2"/>
      <c r="I53" s="37"/>
      <c r="J53" s="37"/>
      <c r="K53" s="155"/>
      <c r="L53" s="2"/>
      <c r="M53" s="2"/>
      <c r="N53" s="2"/>
      <c r="O53" s="2"/>
      <c r="P53" s="2"/>
      <c r="Q53" s="2"/>
      <c r="R53" s="2"/>
      <c r="S53" s="2"/>
      <c r="T53" s="22"/>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2"/>
      <c r="AW53" s="2"/>
      <c r="AX53" s="2"/>
      <c r="AY53" s="37"/>
      <c r="AZ53" s="37"/>
      <c r="BA53" s="37"/>
      <c r="BB53" s="37"/>
      <c r="BC53" s="37"/>
      <c r="BD53" s="37"/>
      <c r="BE53" s="37"/>
      <c r="BF53" s="33"/>
      <c r="BG53" s="33"/>
      <c r="BH53" s="33"/>
      <c r="BI53" s="33"/>
      <c r="BJ53" s="33"/>
      <c r="BK53" s="33"/>
      <c r="BL53" s="33"/>
      <c r="BM53" s="33"/>
      <c r="BN53" s="33"/>
      <c r="BO53" s="33"/>
      <c r="BP53" s="33"/>
      <c r="BQ53" s="33"/>
      <c r="BR53" s="33"/>
      <c r="BS53" s="33"/>
      <c r="BT53" s="33"/>
      <c r="CB53" s="1"/>
      <c r="CC53" s="1"/>
      <c r="CD53" s="1"/>
      <c r="CE53" s="1"/>
      <c r="CF53" s="1"/>
      <c r="CG53" s="1"/>
    </row>
    <row r="54" spans="1:85" s="94" customFormat="1" ht="20.100000000000001" customHeight="1">
      <c r="A54" s="298"/>
      <c r="B54" s="298"/>
      <c r="C54" s="308"/>
      <c r="D54" s="232"/>
      <c r="E54" s="232"/>
      <c r="F54" s="8"/>
      <c r="G54" s="8"/>
      <c r="H54" s="2"/>
      <c r="I54" s="37"/>
      <c r="J54" s="37"/>
      <c r="K54" s="155"/>
      <c r="L54" s="2"/>
      <c r="M54" s="2"/>
      <c r="N54" s="2"/>
      <c r="O54" s="2"/>
      <c r="P54" s="2"/>
      <c r="Q54" s="2"/>
      <c r="R54" s="2"/>
      <c r="S54" s="2"/>
      <c r="T54" s="22"/>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2"/>
      <c r="AW54" s="2"/>
      <c r="AX54" s="2"/>
      <c r="AY54" s="37"/>
      <c r="AZ54" s="37"/>
      <c r="BA54" s="37"/>
      <c r="BB54" s="37"/>
      <c r="BC54" s="37"/>
      <c r="BD54" s="37"/>
      <c r="BE54" s="37"/>
      <c r="BF54" s="33"/>
      <c r="BG54" s="33"/>
      <c r="BH54" s="33"/>
      <c r="BI54" s="33"/>
      <c r="BJ54" s="33"/>
      <c r="BK54" s="33"/>
      <c r="BL54" s="33"/>
      <c r="BM54" s="33"/>
      <c r="BN54" s="33"/>
      <c r="BO54" s="33"/>
      <c r="BP54" s="33"/>
      <c r="BQ54" s="33"/>
      <c r="BR54" s="33"/>
      <c r="BS54" s="33"/>
      <c r="BT54" s="33"/>
      <c r="CB54" s="1"/>
      <c r="CC54" s="1"/>
      <c r="CD54" s="1"/>
      <c r="CE54" s="1"/>
      <c r="CF54" s="1"/>
      <c r="CG54" s="1"/>
    </row>
    <row r="55" spans="1:85" s="94" customFormat="1" ht="20.100000000000001" customHeight="1">
      <c r="A55" s="299"/>
      <c r="B55" s="299"/>
      <c r="C55" s="299"/>
      <c r="D55" s="93"/>
      <c r="E55" s="93"/>
      <c r="F55" s="93"/>
      <c r="G55" s="93"/>
      <c r="H55" s="199"/>
      <c r="I55" s="37"/>
      <c r="J55" s="37"/>
      <c r="K55" s="155"/>
      <c r="L55" s="199"/>
      <c r="M55" s="199"/>
      <c r="N55" s="199"/>
      <c r="O55" s="199"/>
      <c r="P55" s="199"/>
      <c r="Q55" s="199"/>
      <c r="R55" s="199"/>
      <c r="S55" s="2"/>
      <c r="T55" s="22"/>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2"/>
      <c r="AW55" s="2"/>
      <c r="AX55" s="2"/>
      <c r="AY55" s="37"/>
      <c r="AZ55" s="37"/>
      <c r="BA55" s="37"/>
      <c r="BB55" s="37"/>
      <c r="BC55" s="37"/>
      <c r="BD55" s="37"/>
      <c r="BE55" s="37"/>
      <c r="BF55" s="33"/>
      <c r="BG55" s="33"/>
      <c r="BH55" s="33"/>
      <c r="BI55" s="33"/>
      <c r="BJ55" s="33"/>
      <c r="BK55" s="33"/>
      <c r="BL55" s="33"/>
      <c r="BM55" s="33"/>
      <c r="BN55" s="33"/>
      <c r="BO55" s="33"/>
      <c r="BP55" s="33"/>
      <c r="BQ55" s="33"/>
      <c r="BR55" s="33"/>
      <c r="BS55" s="33"/>
      <c r="BT55" s="33"/>
      <c r="CB55" s="1"/>
      <c r="CC55" s="1"/>
      <c r="CD55" s="1"/>
      <c r="CE55" s="1"/>
      <c r="CF55" s="1"/>
      <c r="CG55" s="1"/>
    </row>
    <row r="56" spans="1:85" s="94" customFormat="1" ht="20.100000000000001" customHeight="1">
      <c r="A56" s="304"/>
      <c r="B56" s="304"/>
      <c r="C56" s="304"/>
      <c r="D56" s="305"/>
      <c r="E56" s="208"/>
      <c r="F56" s="535"/>
      <c r="G56" s="535"/>
      <c r="H56" s="128"/>
      <c r="I56" s="40"/>
      <c r="J56" s="40"/>
      <c r="K56" s="37"/>
      <c r="L56" s="22"/>
      <c r="M56" s="22"/>
      <c r="N56" s="22"/>
      <c r="O56" s="22"/>
      <c r="P56" s="22"/>
      <c r="Q56" s="22"/>
      <c r="R56" s="22"/>
      <c r="S56" s="2"/>
      <c r="T56" s="22"/>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2"/>
      <c r="AW56" s="2"/>
      <c r="AX56" s="2"/>
      <c r="AY56" s="37"/>
      <c r="AZ56" s="37"/>
      <c r="BA56" s="37"/>
      <c r="BB56" s="37"/>
      <c r="BC56" s="37"/>
      <c r="BD56" s="37"/>
      <c r="BE56" s="37"/>
      <c r="BF56" s="33"/>
      <c r="BG56" s="33"/>
      <c r="BH56" s="33"/>
      <c r="BI56" s="33"/>
      <c r="BJ56" s="33"/>
      <c r="BK56" s="33"/>
      <c r="BL56" s="33"/>
      <c r="BM56" s="33"/>
      <c r="BN56" s="33"/>
      <c r="BO56" s="33"/>
      <c r="BP56" s="33"/>
      <c r="BQ56" s="33"/>
      <c r="BR56" s="33"/>
      <c r="BS56" s="33"/>
      <c r="BT56" s="33"/>
      <c r="CB56" s="1"/>
      <c r="CC56" s="1"/>
      <c r="CD56" s="1"/>
      <c r="CE56" s="1"/>
      <c r="CF56" s="1"/>
      <c r="CG56" s="1"/>
    </row>
    <row r="57" spans="1:85" s="94" customFormat="1" ht="20.100000000000001" customHeight="1">
      <c r="A57" s="298"/>
      <c r="B57" s="298"/>
      <c r="C57" s="308"/>
      <c r="D57" s="232"/>
      <c r="E57" s="232"/>
      <c r="F57" s="8"/>
      <c r="G57" s="8"/>
      <c r="H57" s="2"/>
      <c r="I57" s="37"/>
      <c r="J57" s="37"/>
      <c r="K57" s="155"/>
      <c r="L57" s="2"/>
      <c r="M57" s="2"/>
      <c r="N57" s="2"/>
      <c r="O57" s="2"/>
      <c r="P57" s="2"/>
      <c r="Q57" s="2"/>
      <c r="R57" s="2"/>
      <c r="S57" s="2"/>
      <c r="T57" s="22"/>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2"/>
      <c r="AW57" s="2"/>
      <c r="AX57" s="2"/>
      <c r="AY57" s="37"/>
      <c r="AZ57" s="37"/>
      <c r="BA57" s="37"/>
      <c r="BB57" s="37"/>
      <c r="BC57" s="37"/>
      <c r="BD57" s="37"/>
      <c r="BE57" s="37"/>
      <c r="BF57" s="33"/>
      <c r="BG57" s="33"/>
      <c r="BH57" s="33"/>
      <c r="BI57" s="33"/>
      <c r="BJ57" s="33"/>
      <c r="BK57" s="33"/>
      <c r="BL57" s="33"/>
      <c r="BM57" s="33"/>
      <c r="BN57" s="33"/>
      <c r="BO57" s="33"/>
      <c r="BP57" s="33"/>
      <c r="BQ57" s="33"/>
      <c r="BR57" s="33"/>
      <c r="BS57" s="33"/>
      <c r="BT57" s="33"/>
      <c r="CB57" s="1"/>
      <c r="CC57" s="1"/>
      <c r="CD57" s="1"/>
      <c r="CE57" s="1"/>
      <c r="CF57" s="1"/>
      <c r="CG57" s="1"/>
    </row>
    <row r="58" spans="1:85" s="94" customFormat="1" ht="20.100000000000001" customHeight="1">
      <c r="A58" s="298"/>
      <c r="B58" s="298"/>
      <c r="C58" s="308"/>
      <c r="D58" s="232"/>
      <c r="E58" s="232"/>
      <c r="F58" s="8"/>
      <c r="G58" s="8"/>
      <c r="H58" s="2"/>
      <c r="I58" s="37"/>
      <c r="J58" s="37"/>
      <c r="K58" s="155"/>
      <c r="L58" s="2"/>
      <c r="M58" s="2"/>
      <c r="N58" s="2"/>
      <c r="O58" s="2"/>
      <c r="P58" s="2"/>
      <c r="Q58" s="2"/>
      <c r="R58" s="2"/>
      <c r="S58" s="2"/>
      <c r="T58" s="22"/>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2"/>
      <c r="AW58" s="2"/>
      <c r="AX58" s="2"/>
      <c r="AY58" s="37"/>
      <c r="AZ58" s="37"/>
      <c r="BA58" s="37"/>
      <c r="BB58" s="37"/>
      <c r="BC58" s="37"/>
      <c r="BD58" s="37"/>
      <c r="BE58" s="37"/>
      <c r="BF58" s="33"/>
      <c r="BG58" s="33"/>
      <c r="BH58" s="33"/>
      <c r="BI58" s="33"/>
      <c r="BJ58" s="33"/>
      <c r="BK58" s="33"/>
      <c r="BL58" s="33"/>
      <c r="BM58" s="33"/>
      <c r="BN58" s="33"/>
      <c r="BO58" s="33"/>
      <c r="BP58" s="33"/>
      <c r="BQ58" s="33"/>
      <c r="BR58" s="33"/>
      <c r="BS58" s="33"/>
      <c r="BT58" s="33"/>
      <c r="CB58" s="1"/>
      <c r="CC58" s="1"/>
      <c r="CD58" s="1"/>
      <c r="CE58" s="1"/>
      <c r="CF58" s="1"/>
      <c r="CG58" s="1"/>
    </row>
    <row r="59" spans="1:85" s="94" customFormat="1" ht="20.100000000000001" customHeight="1">
      <c r="A59" s="298"/>
      <c r="B59" s="298"/>
      <c r="C59" s="308"/>
      <c r="D59" s="232"/>
      <c r="E59" s="232"/>
      <c r="F59" s="8"/>
      <c r="G59" s="8"/>
      <c r="H59" s="2"/>
      <c r="I59" s="37"/>
      <c r="J59" s="37"/>
      <c r="K59" s="155"/>
      <c r="L59" s="2"/>
      <c r="M59" s="2"/>
      <c r="N59" s="2"/>
      <c r="O59" s="2"/>
      <c r="P59" s="2"/>
      <c r="Q59" s="2"/>
      <c r="R59" s="2"/>
      <c r="S59" s="2"/>
      <c r="T59" s="22"/>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2"/>
      <c r="AW59" s="2"/>
      <c r="AX59" s="2"/>
      <c r="AY59" s="37"/>
      <c r="AZ59" s="37"/>
      <c r="BA59" s="37"/>
      <c r="BB59" s="37"/>
      <c r="BC59" s="37"/>
      <c r="BD59" s="37"/>
      <c r="BE59" s="37"/>
      <c r="BF59" s="33"/>
      <c r="BG59" s="33"/>
      <c r="BH59" s="33"/>
      <c r="BI59" s="33"/>
      <c r="BJ59" s="33"/>
      <c r="BK59" s="33"/>
      <c r="BL59" s="33"/>
      <c r="BM59" s="33"/>
      <c r="BN59" s="33"/>
      <c r="BO59" s="33"/>
      <c r="BP59" s="33"/>
      <c r="BQ59" s="33"/>
      <c r="BR59" s="33"/>
      <c r="BS59" s="33"/>
      <c r="BT59" s="33"/>
      <c r="CB59" s="1"/>
      <c r="CC59" s="1"/>
      <c r="CD59" s="1"/>
      <c r="CE59" s="1"/>
      <c r="CF59" s="1"/>
      <c r="CG59" s="1"/>
    </row>
    <row r="60" spans="1:85" s="33" customFormat="1" ht="20.100000000000001" customHeight="1">
      <c r="A60" s="298"/>
      <c r="B60" s="298"/>
      <c r="C60" s="308"/>
      <c r="D60" s="232"/>
      <c r="E60" s="232"/>
      <c r="F60" s="8"/>
      <c r="G60" s="8"/>
      <c r="H60" s="2"/>
      <c r="I60" s="37"/>
      <c r="J60" s="37"/>
      <c r="K60" s="155"/>
      <c r="L60" s="2"/>
      <c r="M60" s="2"/>
      <c r="N60" s="2"/>
      <c r="O60" s="2"/>
      <c r="P60" s="2"/>
      <c r="Q60" s="2"/>
      <c r="R60" s="2"/>
      <c r="S60" s="2"/>
      <c r="T60" s="22"/>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2"/>
      <c r="AW60" s="2"/>
      <c r="AX60" s="2"/>
      <c r="AY60" s="37"/>
      <c r="AZ60" s="37"/>
      <c r="BA60" s="37"/>
      <c r="BB60" s="37"/>
      <c r="BC60" s="37"/>
      <c r="BD60" s="37"/>
      <c r="BE60" s="37"/>
      <c r="BU60" s="94"/>
      <c r="BV60" s="94"/>
      <c r="BW60" s="94"/>
      <c r="BX60" s="94"/>
      <c r="BY60" s="94"/>
      <c r="BZ60" s="94"/>
      <c r="CA60" s="94"/>
      <c r="CB60" s="1"/>
      <c r="CC60" s="1"/>
      <c r="CD60" s="1"/>
      <c r="CE60" s="1"/>
      <c r="CF60" s="1"/>
      <c r="CG60" s="1"/>
    </row>
    <row r="61" spans="1:85" s="33" customFormat="1" ht="20.100000000000001" customHeight="1">
      <c r="A61" s="298"/>
      <c r="B61" s="298"/>
      <c r="C61" s="308"/>
      <c r="D61" s="232"/>
      <c r="E61" s="232"/>
      <c r="F61" s="8"/>
      <c r="G61" s="8"/>
      <c r="H61" s="2"/>
      <c r="I61" s="37"/>
      <c r="J61" s="37"/>
      <c r="K61" s="155"/>
      <c r="L61" s="2"/>
      <c r="M61" s="2"/>
      <c r="N61" s="2"/>
      <c r="O61" s="2"/>
      <c r="P61" s="2"/>
      <c r="Q61" s="2"/>
      <c r="R61" s="2"/>
      <c r="S61" s="2"/>
      <c r="T61" s="22"/>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2"/>
      <c r="AW61" s="2"/>
      <c r="AX61" s="2"/>
      <c r="AY61" s="37"/>
      <c r="AZ61" s="37"/>
      <c r="BA61" s="37"/>
      <c r="BB61" s="37"/>
      <c r="BC61" s="37"/>
      <c r="BD61" s="37"/>
      <c r="BE61" s="37"/>
      <c r="BU61" s="94"/>
      <c r="BV61" s="94"/>
      <c r="BW61" s="94"/>
      <c r="BX61" s="94"/>
      <c r="BY61" s="94"/>
      <c r="BZ61" s="94"/>
      <c r="CA61" s="94"/>
      <c r="CB61" s="1"/>
      <c r="CC61" s="1"/>
      <c r="CD61" s="1"/>
      <c r="CE61" s="1"/>
      <c r="CF61" s="1"/>
      <c r="CG61" s="1"/>
    </row>
    <row r="62" spans="1:85" s="33" customFormat="1" ht="20.100000000000001" customHeight="1">
      <c r="A62" s="298"/>
      <c r="B62" s="298"/>
      <c r="C62" s="308"/>
      <c r="D62" s="232"/>
      <c r="E62" s="232"/>
      <c r="F62" s="8"/>
      <c r="G62" s="8"/>
      <c r="H62" s="2"/>
      <c r="I62" s="37"/>
      <c r="J62" s="37"/>
      <c r="K62" s="155"/>
      <c r="L62" s="2"/>
      <c r="M62" s="2"/>
      <c r="N62" s="2"/>
      <c r="O62" s="2"/>
      <c r="P62" s="2"/>
      <c r="Q62" s="2"/>
      <c r="R62" s="2"/>
      <c r="S62" s="2"/>
      <c r="T62" s="22"/>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2"/>
      <c r="AW62" s="2"/>
      <c r="AX62" s="2"/>
      <c r="AY62" s="37"/>
      <c r="AZ62" s="37"/>
      <c r="BA62" s="37"/>
      <c r="BB62" s="37"/>
      <c r="BC62" s="37"/>
      <c r="BD62" s="37"/>
      <c r="BE62" s="37"/>
      <c r="BU62" s="94"/>
      <c r="BV62" s="94"/>
      <c r="BW62" s="94"/>
      <c r="BX62" s="94"/>
      <c r="BY62" s="94"/>
      <c r="BZ62" s="94"/>
      <c r="CA62" s="94"/>
      <c r="CB62" s="1"/>
      <c r="CC62" s="1"/>
      <c r="CD62" s="1"/>
      <c r="CE62" s="1"/>
      <c r="CF62" s="1"/>
      <c r="CG62" s="1"/>
    </row>
    <row r="63" spans="1:85" s="33" customFormat="1" ht="20.100000000000001" customHeight="1">
      <c r="A63" s="299"/>
      <c r="B63" s="299"/>
      <c r="C63" s="299"/>
      <c r="D63" s="93"/>
      <c r="E63" s="93"/>
      <c r="F63" s="93"/>
      <c r="G63" s="93"/>
      <c r="H63" s="8"/>
      <c r="I63" s="37"/>
      <c r="J63" s="37"/>
      <c r="K63" s="155"/>
      <c r="L63" s="199"/>
      <c r="M63" s="199"/>
      <c r="N63" s="199"/>
      <c r="O63" s="199"/>
      <c r="P63" s="199"/>
      <c r="Q63" s="199"/>
      <c r="R63" s="199"/>
      <c r="S63" s="2"/>
      <c r="T63" s="22"/>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2"/>
      <c r="AW63" s="2"/>
      <c r="AX63" s="2"/>
      <c r="AY63" s="37"/>
      <c r="AZ63" s="37"/>
      <c r="BA63" s="37"/>
      <c r="BB63" s="37"/>
      <c r="BC63" s="37"/>
      <c r="BD63" s="37"/>
      <c r="BE63" s="37"/>
      <c r="BU63" s="94"/>
      <c r="BV63" s="94"/>
      <c r="BW63" s="94"/>
      <c r="BX63" s="94"/>
      <c r="BY63" s="94"/>
      <c r="BZ63" s="94"/>
      <c r="CA63" s="94"/>
      <c r="CB63" s="1"/>
      <c r="CC63" s="1"/>
      <c r="CD63" s="1"/>
      <c r="CE63" s="1"/>
      <c r="CF63" s="1"/>
      <c r="CG63" s="1"/>
    </row>
    <row r="64" spans="1:85" s="33" customFormat="1" ht="20.100000000000001" customHeight="1">
      <c r="A64" s="304"/>
      <c r="B64" s="304"/>
      <c r="C64" s="304"/>
      <c r="D64" s="305"/>
      <c r="E64" s="208"/>
      <c r="F64" s="535"/>
      <c r="G64" s="535"/>
      <c r="H64" s="128"/>
      <c r="I64" s="40"/>
      <c r="J64" s="40"/>
      <c r="K64" s="37"/>
      <c r="L64" s="22"/>
      <c r="M64" s="22"/>
      <c r="N64" s="22"/>
      <c r="O64" s="22"/>
      <c r="P64" s="22"/>
      <c r="Q64" s="22"/>
      <c r="R64" s="22"/>
      <c r="S64" s="2"/>
      <c r="T64" s="22"/>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2"/>
      <c r="AW64" s="2"/>
      <c r="AX64" s="2"/>
      <c r="AY64" s="37"/>
      <c r="AZ64" s="37"/>
      <c r="BA64" s="37"/>
      <c r="BB64" s="37"/>
      <c r="BC64" s="37"/>
      <c r="BD64" s="37"/>
      <c r="BE64" s="37"/>
      <c r="BU64" s="94"/>
      <c r="BV64" s="94"/>
      <c r="BW64" s="94"/>
      <c r="BX64" s="94"/>
      <c r="BY64" s="94"/>
      <c r="BZ64" s="94"/>
      <c r="CA64" s="94"/>
      <c r="CB64" s="1"/>
      <c r="CC64" s="1"/>
      <c r="CD64" s="1"/>
      <c r="CE64" s="1"/>
      <c r="CF64" s="1"/>
      <c r="CG64" s="1"/>
    </row>
    <row r="65" spans="1:85" s="33" customFormat="1" ht="20.100000000000001" customHeight="1">
      <c r="A65" s="300"/>
      <c r="B65" s="298"/>
      <c r="C65" s="308"/>
      <c r="D65" s="232"/>
      <c r="E65" s="232"/>
      <c r="F65" s="8"/>
      <c r="G65" s="8"/>
      <c r="H65" s="2"/>
      <c r="I65" s="37"/>
      <c r="J65" s="37"/>
      <c r="K65" s="155"/>
      <c r="L65" s="2"/>
      <c r="M65" s="2"/>
      <c r="N65" s="2"/>
      <c r="O65" s="2"/>
      <c r="P65" s="2"/>
      <c r="Q65" s="2"/>
      <c r="R65" s="2"/>
      <c r="S65" s="2"/>
      <c r="T65" s="22"/>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2"/>
      <c r="AW65" s="2"/>
      <c r="AX65" s="2"/>
      <c r="AY65" s="37"/>
      <c r="AZ65" s="37"/>
      <c r="BA65" s="37"/>
      <c r="BB65" s="37"/>
      <c r="BC65" s="37"/>
      <c r="BD65" s="37"/>
      <c r="BE65" s="37"/>
      <c r="BU65" s="94"/>
      <c r="BV65" s="94"/>
      <c r="BW65" s="94"/>
      <c r="BX65" s="94"/>
      <c r="BY65" s="94"/>
      <c r="BZ65" s="94"/>
      <c r="CA65" s="94"/>
      <c r="CB65" s="1"/>
      <c r="CC65" s="1"/>
      <c r="CD65" s="1"/>
      <c r="CE65" s="1"/>
      <c r="CF65" s="1"/>
      <c r="CG65" s="1"/>
    </row>
    <row r="66" spans="1:85" s="33" customFormat="1" ht="20.100000000000001" customHeight="1">
      <c r="A66" s="300"/>
      <c r="B66" s="298"/>
      <c r="C66" s="308"/>
      <c r="D66" s="232"/>
      <c r="E66" s="232"/>
      <c r="F66" s="8"/>
      <c r="G66" s="8"/>
      <c r="H66" s="2"/>
      <c r="I66" s="37"/>
      <c r="J66" s="37"/>
      <c r="K66" s="155"/>
      <c r="L66" s="2"/>
      <c r="M66" s="2"/>
      <c r="N66" s="2"/>
      <c r="O66" s="2"/>
      <c r="P66" s="2"/>
      <c r="Q66" s="2"/>
      <c r="R66" s="2"/>
      <c r="S66" s="2"/>
      <c r="T66" s="22"/>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2"/>
      <c r="AW66" s="2"/>
      <c r="AX66" s="2"/>
      <c r="AY66" s="37"/>
      <c r="AZ66" s="37"/>
      <c r="BA66" s="37"/>
      <c r="BB66" s="37"/>
      <c r="BC66" s="37"/>
      <c r="BD66" s="37"/>
      <c r="BE66" s="37"/>
      <c r="BU66" s="94"/>
      <c r="BV66" s="94"/>
      <c r="BW66" s="94"/>
      <c r="BX66" s="94"/>
      <c r="BY66" s="94"/>
      <c r="BZ66" s="94"/>
      <c r="CA66" s="94"/>
      <c r="CB66" s="1"/>
      <c r="CC66" s="1"/>
      <c r="CD66" s="1"/>
      <c r="CE66" s="1"/>
      <c r="CF66" s="1"/>
      <c r="CG66" s="1"/>
    </row>
    <row r="67" spans="1:85" s="33" customFormat="1" ht="20.100000000000001" customHeight="1">
      <c r="A67" s="300"/>
      <c r="B67" s="298"/>
      <c r="C67" s="308"/>
      <c r="D67" s="232"/>
      <c r="E67" s="232"/>
      <c r="F67" s="8"/>
      <c r="G67" s="8"/>
      <c r="H67" s="2"/>
      <c r="I67" s="37"/>
      <c r="J67" s="37"/>
      <c r="K67" s="155"/>
      <c r="L67" s="2"/>
      <c r="M67" s="2"/>
      <c r="N67" s="2"/>
      <c r="O67" s="2"/>
      <c r="P67" s="2"/>
      <c r="Q67" s="2"/>
      <c r="R67" s="2"/>
      <c r="S67" s="2"/>
      <c r="T67" s="22"/>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2"/>
      <c r="AW67" s="2"/>
      <c r="AX67" s="2"/>
      <c r="AY67" s="37"/>
      <c r="AZ67" s="37"/>
      <c r="BA67" s="37"/>
      <c r="BB67" s="37"/>
      <c r="BC67" s="37"/>
      <c r="BD67" s="37"/>
      <c r="BE67" s="37"/>
      <c r="BU67" s="94"/>
      <c r="BV67" s="94"/>
      <c r="BW67" s="94"/>
      <c r="BX67" s="94"/>
      <c r="BY67" s="94"/>
      <c r="BZ67" s="94"/>
      <c r="CA67" s="94"/>
      <c r="CB67" s="1"/>
      <c r="CC67" s="1"/>
      <c r="CD67" s="1"/>
      <c r="CE67" s="1"/>
      <c r="CF67" s="1"/>
      <c r="CG67" s="1"/>
    </row>
    <row r="68" spans="1:85" s="33" customFormat="1" ht="20.100000000000001" customHeight="1">
      <c r="A68" s="300"/>
      <c r="B68" s="298"/>
      <c r="C68" s="308"/>
      <c r="D68" s="232"/>
      <c r="E68" s="232"/>
      <c r="F68" s="8"/>
      <c r="G68" s="8"/>
      <c r="H68" s="2"/>
      <c r="I68" s="37"/>
      <c r="J68" s="37"/>
      <c r="K68" s="155"/>
      <c r="L68" s="2"/>
      <c r="M68" s="2"/>
      <c r="N68" s="2"/>
      <c r="O68" s="2"/>
      <c r="P68" s="2"/>
      <c r="Q68" s="2"/>
      <c r="R68" s="2"/>
      <c r="S68" s="2"/>
      <c r="T68" s="22"/>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2"/>
      <c r="AW68" s="2"/>
      <c r="AX68" s="2"/>
      <c r="AY68" s="37"/>
      <c r="AZ68" s="37"/>
      <c r="BA68" s="37"/>
      <c r="BB68" s="37"/>
      <c r="BC68" s="37"/>
      <c r="BD68" s="37"/>
      <c r="BE68" s="37"/>
      <c r="BU68" s="94"/>
      <c r="BV68" s="94"/>
      <c r="BW68" s="94"/>
      <c r="BX68" s="94"/>
      <c r="BY68" s="94"/>
      <c r="BZ68" s="94"/>
      <c r="CA68" s="94"/>
      <c r="CB68" s="1"/>
      <c r="CC68" s="1"/>
      <c r="CD68" s="1"/>
      <c r="CE68" s="1"/>
      <c r="CF68" s="1"/>
      <c r="CG68" s="1"/>
    </row>
    <row r="69" spans="1:85" s="33" customFormat="1" ht="20.100000000000001" customHeight="1">
      <c r="A69" s="300"/>
      <c r="B69" s="298"/>
      <c r="C69" s="308"/>
      <c r="D69" s="232"/>
      <c r="E69" s="232"/>
      <c r="F69" s="8"/>
      <c r="G69" s="8"/>
      <c r="H69" s="2"/>
      <c r="I69" s="37"/>
      <c r="J69" s="37"/>
      <c r="K69" s="155"/>
      <c r="L69" s="2"/>
      <c r="M69" s="2"/>
      <c r="N69" s="2"/>
      <c r="O69" s="2"/>
      <c r="P69" s="2"/>
      <c r="Q69" s="2"/>
      <c r="R69" s="2"/>
      <c r="S69" s="2"/>
      <c r="T69" s="22"/>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2"/>
      <c r="AW69" s="2"/>
      <c r="AX69" s="2"/>
      <c r="AY69" s="37"/>
      <c r="AZ69" s="37"/>
      <c r="BA69" s="37"/>
      <c r="BB69" s="37"/>
      <c r="BC69" s="37"/>
      <c r="BD69" s="37"/>
      <c r="BE69" s="37"/>
      <c r="BU69" s="94"/>
      <c r="BV69" s="94"/>
      <c r="BW69" s="94"/>
      <c r="BX69" s="94"/>
      <c r="BY69" s="94"/>
      <c r="BZ69" s="94"/>
      <c r="CA69" s="94"/>
      <c r="CB69" s="1"/>
      <c r="CC69" s="1"/>
      <c r="CD69" s="1"/>
      <c r="CE69" s="1"/>
      <c r="CF69" s="1"/>
      <c r="CG69" s="1"/>
    </row>
    <row r="70" spans="1:85" s="33" customFormat="1" ht="20.100000000000001" customHeight="1">
      <c r="A70" s="300"/>
      <c r="B70" s="298"/>
      <c r="C70" s="308"/>
      <c r="D70" s="232"/>
      <c r="E70" s="232"/>
      <c r="F70" s="8"/>
      <c r="G70" s="8"/>
      <c r="H70" s="2"/>
      <c r="I70" s="37"/>
      <c r="J70" s="37"/>
      <c r="K70" s="155"/>
      <c r="L70" s="2"/>
      <c r="M70" s="2"/>
      <c r="N70" s="2"/>
      <c r="O70" s="2"/>
      <c r="P70" s="2"/>
      <c r="Q70" s="2"/>
      <c r="R70" s="2"/>
      <c r="S70" s="2"/>
      <c r="T70" s="22"/>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2"/>
      <c r="AW70" s="2"/>
      <c r="AX70" s="2"/>
      <c r="AY70" s="37"/>
      <c r="AZ70" s="37"/>
      <c r="BA70" s="37"/>
      <c r="BB70" s="37"/>
      <c r="BC70" s="37"/>
      <c r="BD70" s="37"/>
      <c r="BE70" s="37"/>
      <c r="BU70" s="94"/>
      <c r="BV70" s="94"/>
      <c r="BW70" s="94"/>
      <c r="BX70" s="94"/>
      <c r="BY70" s="94"/>
      <c r="BZ70" s="94"/>
      <c r="CA70" s="94"/>
      <c r="CB70" s="1"/>
      <c r="CC70" s="1"/>
      <c r="CD70" s="1"/>
      <c r="CE70" s="1"/>
      <c r="CF70" s="1"/>
      <c r="CG70" s="1"/>
    </row>
    <row r="71" spans="1:85" s="33" customFormat="1" ht="20.100000000000001" customHeight="1">
      <c r="A71" s="299"/>
      <c r="B71" s="299"/>
      <c r="C71" s="299"/>
      <c r="D71" s="93"/>
      <c r="E71" s="93"/>
      <c r="F71" s="93"/>
      <c r="G71" s="93"/>
      <c r="H71" s="199"/>
      <c r="I71" s="37"/>
      <c r="J71" s="37"/>
      <c r="K71" s="155"/>
      <c r="L71" s="199"/>
      <c r="M71" s="199"/>
      <c r="N71" s="199"/>
      <c r="O71" s="199"/>
      <c r="P71" s="199"/>
      <c r="Q71" s="199"/>
      <c r="R71" s="199"/>
      <c r="S71" s="2"/>
      <c r="T71" s="22"/>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2"/>
      <c r="AW71" s="2"/>
      <c r="AX71" s="2"/>
      <c r="AY71" s="37"/>
      <c r="AZ71" s="37"/>
      <c r="BA71" s="37"/>
      <c r="BB71" s="37"/>
      <c r="BC71" s="37"/>
      <c r="BD71" s="37"/>
      <c r="BE71" s="37"/>
      <c r="BU71" s="94"/>
      <c r="BV71" s="94"/>
      <c r="BW71" s="94"/>
      <c r="BX71" s="94"/>
      <c r="BY71" s="94"/>
      <c r="BZ71" s="94"/>
      <c r="CA71" s="94"/>
      <c r="CB71" s="1"/>
      <c r="CC71" s="1"/>
      <c r="CD71" s="1"/>
      <c r="CE71" s="1"/>
      <c r="CF71" s="1"/>
      <c r="CG71" s="1"/>
    </row>
    <row r="72" spans="1:85" s="33" customFormat="1" ht="20.100000000000001" customHeight="1">
      <c r="A72" s="304"/>
      <c r="B72" s="304"/>
      <c r="C72" s="304"/>
      <c r="D72" s="305"/>
      <c r="E72" s="208"/>
      <c r="F72" s="535"/>
      <c r="G72" s="535"/>
      <c r="H72" s="128"/>
      <c r="I72" s="40"/>
      <c r="J72" s="40"/>
      <c r="K72" s="37"/>
      <c r="L72" s="22"/>
      <c r="M72" s="22"/>
      <c r="N72" s="22"/>
      <c r="O72" s="22"/>
      <c r="P72" s="22"/>
      <c r="Q72" s="22"/>
      <c r="R72" s="22"/>
      <c r="S72" s="2"/>
      <c r="T72" s="22"/>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2"/>
      <c r="AW72" s="2"/>
      <c r="AX72" s="2"/>
      <c r="AY72" s="37"/>
      <c r="AZ72" s="37"/>
      <c r="BA72" s="37"/>
      <c r="BB72" s="37"/>
      <c r="BC72" s="37"/>
      <c r="BD72" s="37"/>
      <c r="BE72" s="37"/>
      <c r="BU72" s="94"/>
      <c r="BV72" s="94"/>
      <c r="BW72" s="94"/>
      <c r="BX72" s="94"/>
      <c r="BY72" s="94"/>
      <c r="BZ72" s="94"/>
      <c r="CA72" s="94"/>
      <c r="CB72" s="1"/>
      <c r="CC72" s="1"/>
      <c r="CD72" s="1"/>
      <c r="CE72" s="1"/>
      <c r="CF72" s="1"/>
      <c r="CG72" s="1"/>
    </row>
    <row r="73" spans="1:85" s="33" customFormat="1" ht="20.100000000000001" customHeight="1">
      <c r="A73" s="300"/>
      <c r="B73" s="298"/>
      <c r="C73" s="308"/>
      <c r="D73" s="232"/>
      <c r="E73" s="232"/>
      <c r="F73" s="8"/>
      <c r="G73" s="8"/>
      <c r="H73" s="2"/>
      <c r="I73" s="37"/>
      <c r="J73" s="37"/>
      <c r="K73" s="155"/>
      <c r="L73" s="2"/>
      <c r="M73" s="2"/>
      <c r="N73" s="2"/>
      <c r="O73" s="2"/>
      <c r="P73" s="2"/>
      <c r="Q73" s="2"/>
      <c r="R73" s="2"/>
      <c r="S73" s="2"/>
      <c r="T73" s="22"/>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2"/>
      <c r="AW73" s="2"/>
      <c r="AX73" s="2"/>
      <c r="AY73" s="37"/>
      <c r="AZ73" s="37"/>
      <c r="BA73" s="37"/>
      <c r="BB73" s="37"/>
      <c r="BC73" s="37"/>
      <c r="BD73" s="37"/>
      <c r="BE73" s="37"/>
      <c r="BU73" s="94"/>
      <c r="BV73" s="94"/>
      <c r="BW73" s="94"/>
      <c r="BX73" s="94"/>
      <c r="BY73" s="94"/>
      <c r="BZ73" s="94"/>
      <c r="CA73" s="94"/>
      <c r="CB73" s="1"/>
      <c r="CC73" s="1"/>
      <c r="CD73" s="1"/>
      <c r="CE73" s="1"/>
      <c r="CF73" s="1"/>
      <c r="CG73" s="1"/>
    </row>
    <row r="74" spans="1:85" s="33" customFormat="1" ht="20.100000000000001" customHeight="1">
      <c r="A74" s="300"/>
      <c r="B74" s="298"/>
      <c r="C74" s="308"/>
      <c r="D74" s="232"/>
      <c r="E74" s="232"/>
      <c r="F74" s="8"/>
      <c r="G74" s="8"/>
      <c r="H74" s="2"/>
      <c r="I74" s="37"/>
      <c r="J74" s="37"/>
      <c r="K74" s="155"/>
      <c r="L74" s="2"/>
      <c r="M74" s="2"/>
      <c r="N74" s="2"/>
      <c r="O74" s="2"/>
      <c r="P74" s="2"/>
      <c r="Q74" s="2"/>
      <c r="R74" s="2"/>
      <c r="S74" s="2"/>
      <c r="T74" s="22"/>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2"/>
      <c r="AW74" s="2"/>
      <c r="AX74" s="2"/>
      <c r="AY74" s="37"/>
      <c r="AZ74" s="37"/>
      <c r="BA74" s="37"/>
      <c r="BB74" s="37"/>
      <c r="BC74" s="37"/>
      <c r="BD74" s="37"/>
      <c r="BE74" s="37"/>
      <c r="BU74" s="94"/>
      <c r="BV74" s="94"/>
      <c r="BW74" s="94"/>
      <c r="BX74" s="94"/>
      <c r="BY74" s="94"/>
      <c r="BZ74" s="94"/>
      <c r="CA74" s="94"/>
      <c r="CB74" s="1"/>
      <c r="CC74" s="1"/>
      <c r="CD74" s="1"/>
      <c r="CE74" s="1"/>
      <c r="CF74" s="1"/>
      <c r="CG74" s="1"/>
    </row>
    <row r="75" spans="1:85" s="33" customFormat="1" ht="20.100000000000001" customHeight="1">
      <c r="A75" s="300"/>
      <c r="B75" s="298"/>
      <c r="C75" s="308"/>
      <c r="D75" s="232"/>
      <c r="E75" s="232"/>
      <c r="F75" s="8"/>
      <c r="G75" s="8"/>
      <c r="H75" s="2"/>
      <c r="I75" s="37"/>
      <c r="J75" s="37"/>
      <c r="K75" s="155"/>
      <c r="L75" s="2"/>
      <c r="M75" s="2"/>
      <c r="N75" s="2"/>
      <c r="O75" s="2"/>
      <c r="P75" s="2"/>
      <c r="Q75" s="2"/>
      <c r="R75" s="2"/>
      <c r="S75" s="2"/>
      <c r="T75" s="22"/>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2"/>
      <c r="AW75" s="2"/>
      <c r="AX75" s="2"/>
      <c r="AY75" s="37"/>
      <c r="AZ75" s="37"/>
      <c r="BA75" s="37"/>
      <c r="BB75" s="37"/>
      <c r="BC75" s="37"/>
      <c r="BD75" s="37"/>
      <c r="BE75" s="37"/>
      <c r="BU75" s="94"/>
      <c r="BV75" s="94"/>
      <c r="BW75" s="94"/>
      <c r="BX75" s="94"/>
      <c r="BY75" s="94"/>
      <c r="BZ75" s="94"/>
      <c r="CA75" s="94"/>
      <c r="CB75" s="1"/>
      <c r="CC75" s="1"/>
      <c r="CD75" s="1"/>
      <c r="CE75" s="1"/>
      <c r="CF75" s="1"/>
      <c r="CG75" s="1"/>
    </row>
    <row r="76" spans="1:85" s="33" customFormat="1" ht="20.100000000000001" customHeight="1">
      <c r="A76" s="300"/>
      <c r="B76" s="298"/>
      <c r="C76" s="308"/>
      <c r="D76" s="232"/>
      <c r="E76" s="232"/>
      <c r="F76" s="8"/>
      <c r="G76" s="8"/>
      <c r="H76" s="2"/>
      <c r="I76" s="37"/>
      <c r="J76" s="37"/>
      <c r="K76" s="155"/>
      <c r="L76" s="2"/>
      <c r="M76" s="2"/>
      <c r="N76" s="2"/>
      <c r="O76" s="2"/>
      <c r="P76" s="2"/>
      <c r="Q76" s="2"/>
      <c r="R76" s="2"/>
      <c r="S76" s="2"/>
      <c r="T76" s="22"/>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2"/>
      <c r="AW76" s="2"/>
      <c r="AX76" s="2"/>
      <c r="AY76" s="37"/>
      <c r="AZ76" s="37"/>
      <c r="BA76" s="37"/>
      <c r="BB76" s="37"/>
      <c r="BC76" s="37"/>
      <c r="BD76" s="37"/>
      <c r="BE76" s="37"/>
      <c r="BU76" s="94"/>
      <c r="BV76" s="94"/>
      <c r="BW76" s="94"/>
      <c r="BX76" s="94"/>
      <c r="BY76" s="94"/>
      <c r="BZ76" s="94"/>
      <c r="CA76" s="94"/>
      <c r="CB76" s="1"/>
      <c r="CC76" s="1"/>
      <c r="CD76" s="1"/>
      <c r="CE76" s="1"/>
      <c r="CF76" s="1"/>
      <c r="CG76" s="1"/>
    </row>
    <row r="77" spans="1:85" s="33" customFormat="1" ht="20.100000000000001" customHeight="1">
      <c r="A77" s="300"/>
      <c r="B77" s="298"/>
      <c r="C77" s="308"/>
      <c r="D77" s="232"/>
      <c r="E77" s="232"/>
      <c r="F77" s="8"/>
      <c r="G77" s="8"/>
      <c r="H77" s="2"/>
      <c r="I77" s="37"/>
      <c r="J77" s="37"/>
      <c r="K77" s="155"/>
      <c r="L77" s="2"/>
      <c r="M77" s="2"/>
      <c r="N77" s="2"/>
      <c r="O77" s="2"/>
      <c r="P77" s="2"/>
      <c r="Q77" s="2"/>
      <c r="R77" s="2"/>
      <c r="S77" s="2"/>
      <c r="T77" s="22"/>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2"/>
      <c r="AW77" s="2"/>
      <c r="AX77" s="2"/>
      <c r="AY77" s="37"/>
      <c r="AZ77" s="37"/>
      <c r="BA77" s="37"/>
      <c r="BB77" s="37"/>
      <c r="BC77" s="37"/>
      <c r="BD77" s="37"/>
      <c r="BE77" s="37"/>
      <c r="BU77" s="94"/>
      <c r="BV77" s="94"/>
      <c r="BW77" s="94"/>
      <c r="BX77" s="94"/>
      <c r="BY77" s="94"/>
      <c r="BZ77" s="94"/>
      <c r="CA77" s="94"/>
      <c r="CB77" s="1"/>
      <c r="CC77" s="1"/>
      <c r="CD77" s="1"/>
      <c r="CE77" s="1"/>
      <c r="CF77" s="1"/>
      <c r="CG77" s="1"/>
    </row>
    <row r="78" spans="1:85" s="33" customFormat="1" ht="20.100000000000001" customHeight="1">
      <c r="A78" s="300"/>
      <c r="B78" s="298"/>
      <c r="C78" s="308"/>
      <c r="D78" s="232"/>
      <c r="E78" s="232"/>
      <c r="F78" s="8"/>
      <c r="G78" s="8"/>
      <c r="H78" s="2"/>
      <c r="I78" s="37"/>
      <c r="J78" s="37"/>
      <c r="K78" s="155"/>
      <c r="L78" s="2"/>
      <c r="M78" s="2"/>
      <c r="N78" s="2"/>
      <c r="O78" s="2"/>
      <c r="P78" s="2"/>
      <c r="Q78" s="2"/>
      <c r="R78" s="2"/>
      <c r="S78" s="2"/>
      <c r="T78" s="22"/>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2"/>
      <c r="AW78" s="2"/>
      <c r="AX78" s="2"/>
      <c r="AY78" s="37"/>
      <c r="AZ78" s="37"/>
      <c r="BA78" s="37"/>
      <c r="BB78" s="37"/>
      <c r="BC78" s="37"/>
      <c r="BD78" s="37"/>
      <c r="BE78" s="37"/>
      <c r="BU78" s="94"/>
      <c r="BV78" s="94"/>
      <c r="BW78" s="94"/>
      <c r="BX78" s="94"/>
      <c r="BY78" s="94"/>
      <c r="BZ78" s="94"/>
      <c r="CA78" s="94"/>
      <c r="CB78" s="1"/>
      <c r="CC78" s="1"/>
      <c r="CD78" s="1"/>
      <c r="CE78" s="1"/>
      <c r="CF78" s="1"/>
      <c r="CG78" s="1"/>
    </row>
    <row r="79" spans="1:85" s="33" customFormat="1" ht="20.100000000000001" customHeight="1">
      <c r="A79" s="299"/>
      <c r="B79" s="299"/>
      <c r="C79" s="299"/>
      <c r="D79" s="93"/>
      <c r="E79" s="93"/>
      <c r="F79" s="93"/>
      <c r="G79" s="93"/>
      <c r="H79" s="8"/>
      <c r="I79" s="37"/>
      <c r="J79" s="37"/>
      <c r="K79" s="155"/>
      <c r="L79" s="2"/>
      <c r="M79" s="2"/>
      <c r="N79" s="2"/>
      <c r="O79" s="2"/>
      <c r="P79" s="2"/>
      <c r="Q79" s="2"/>
      <c r="R79" s="2"/>
      <c r="S79" s="2"/>
      <c r="T79" s="22"/>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2"/>
      <c r="AW79" s="2"/>
      <c r="AX79" s="2"/>
      <c r="AY79" s="37"/>
      <c r="AZ79" s="37"/>
      <c r="BA79" s="37"/>
      <c r="BB79" s="37"/>
      <c r="BC79" s="37"/>
      <c r="BD79" s="37"/>
      <c r="BE79" s="37"/>
      <c r="BU79" s="94"/>
      <c r="BV79" s="94"/>
      <c r="BW79" s="94"/>
      <c r="BX79" s="94"/>
      <c r="BY79" s="94"/>
      <c r="BZ79" s="94"/>
      <c r="CA79" s="94"/>
      <c r="CB79" s="1"/>
      <c r="CC79" s="1"/>
      <c r="CD79" s="1"/>
      <c r="CE79" s="1"/>
      <c r="CF79" s="1"/>
      <c r="CG79" s="1"/>
    </row>
    <row r="80" spans="1:85" s="33" customFormat="1" ht="20.100000000000001" customHeight="1">
      <c r="A80" s="304"/>
      <c r="B80" s="304"/>
      <c r="C80" s="304"/>
      <c r="D80" s="305"/>
      <c r="E80" s="208"/>
      <c r="F80" s="530"/>
      <c r="G80" s="530"/>
      <c r="H80" s="128"/>
      <c r="I80" s="40"/>
      <c r="J80" s="40"/>
      <c r="K80" s="37"/>
      <c r="L80" s="22"/>
      <c r="M80" s="22"/>
      <c r="N80" s="22"/>
      <c r="O80" s="22"/>
      <c r="P80" s="22"/>
      <c r="Q80" s="22"/>
      <c r="R80" s="22"/>
      <c r="S80" s="2"/>
      <c r="T80" s="22"/>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21"/>
      <c r="AW80" s="21"/>
      <c r="AX80" s="2"/>
      <c r="AY80" s="37"/>
      <c r="AZ80" s="37"/>
      <c r="BA80" s="37"/>
      <c r="BB80" s="37"/>
      <c r="BC80" s="37"/>
      <c r="BD80" s="37"/>
      <c r="BE80" s="37"/>
      <c r="BU80" s="94"/>
      <c r="BV80" s="94"/>
      <c r="BW80" s="94"/>
      <c r="BX80" s="94"/>
      <c r="BY80" s="94"/>
      <c r="BZ80" s="94"/>
      <c r="CA80" s="94"/>
      <c r="CB80" s="1"/>
      <c r="CC80" s="1"/>
      <c r="CD80" s="1"/>
      <c r="CE80" s="1"/>
      <c r="CF80" s="1"/>
      <c r="CG80" s="1"/>
    </row>
    <row r="81" spans="1:85" s="33" customFormat="1" ht="20.100000000000001" customHeight="1">
      <c r="A81" s="300"/>
      <c r="B81" s="298"/>
      <c r="C81" s="306"/>
      <c r="D81" s="232"/>
      <c r="E81" s="232"/>
      <c r="F81" s="8"/>
      <c r="G81" s="8"/>
      <c r="H81" s="2"/>
      <c r="I81" s="37"/>
      <c r="J81" s="37"/>
      <c r="K81" s="155"/>
      <c r="L81" s="2"/>
      <c r="M81" s="2"/>
      <c r="N81" s="2"/>
      <c r="O81" s="2"/>
      <c r="P81" s="2"/>
      <c r="Q81" s="2"/>
      <c r="R81" s="2"/>
      <c r="S81" s="2"/>
      <c r="T81" s="22"/>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2"/>
      <c r="AW81" s="2"/>
      <c r="AX81" s="2"/>
      <c r="AY81" s="37"/>
      <c r="AZ81" s="37"/>
      <c r="BA81" s="37"/>
      <c r="BB81" s="37"/>
      <c r="BC81" s="37"/>
      <c r="BD81" s="37"/>
      <c r="BE81" s="37"/>
      <c r="BU81" s="94"/>
      <c r="BV81" s="94"/>
      <c r="BW81" s="94"/>
      <c r="BX81" s="94"/>
      <c r="BY81" s="94"/>
      <c r="BZ81" s="94"/>
      <c r="CA81" s="94"/>
      <c r="CB81" s="1"/>
      <c r="CC81" s="1"/>
      <c r="CD81" s="1"/>
      <c r="CE81" s="1"/>
      <c r="CF81" s="1"/>
      <c r="CG81" s="1"/>
    </row>
    <row r="82" spans="1:85" s="33" customFormat="1" ht="20.100000000000001" customHeight="1">
      <c r="A82" s="300"/>
      <c r="B82" s="298"/>
      <c r="C82" s="306"/>
      <c r="D82" s="232"/>
      <c r="E82" s="232"/>
      <c r="F82" s="8"/>
      <c r="G82" s="8"/>
      <c r="H82" s="2"/>
      <c r="I82" s="37"/>
      <c r="J82" s="37"/>
      <c r="K82" s="155"/>
      <c r="L82" s="2"/>
      <c r="M82" s="2"/>
      <c r="N82" s="2"/>
      <c r="O82" s="2"/>
      <c r="P82" s="2"/>
      <c r="Q82" s="2"/>
      <c r="R82" s="2"/>
      <c r="S82" s="2"/>
      <c r="T82" s="2"/>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29"/>
      <c r="AZ82" s="29"/>
      <c r="BA82" s="29"/>
      <c r="BB82" s="29"/>
      <c r="BC82" s="29"/>
      <c r="BD82" s="29"/>
      <c r="BE82" s="29"/>
      <c r="BU82" s="94"/>
      <c r="BV82" s="94"/>
      <c r="BW82" s="94"/>
      <c r="BX82" s="94"/>
      <c r="BY82" s="94"/>
      <c r="BZ82" s="94"/>
      <c r="CA82" s="94"/>
      <c r="CB82" s="1"/>
      <c r="CC82" s="1"/>
      <c r="CD82" s="1"/>
      <c r="CE82" s="1"/>
      <c r="CF82" s="1"/>
      <c r="CG82" s="1"/>
    </row>
    <row r="83" spans="1:85" s="33" customFormat="1" ht="20.100000000000001" customHeight="1">
      <c r="A83" s="300"/>
      <c r="B83" s="298"/>
      <c r="C83" s="306"/>
      <c r="D83" s="232"/>
      <c r="E83" s="232"/>
      <c r="F83" s="8"/>
      <c r="G83" s="8"/>
      <c r="H83" s="2"/>
      <c r="I83" s="37"/>
      <c r="J83" s="37"/>
      <c r="K83" s="155"/>
      <c r="L83" s="2"/>
      <c r="M83" s="2"/>
      <c r="N83" s="2"/>
      <c r="O83" s="2"/>
      <c r="P83" s="2"/>
      <c r="Q83" s="2"/>
      <c r="R83" s="2"/>
      <c r="S83" s="2"/>
      <c r="T83" s="2"/>
      <c r="U83" s="31"/>
      <c r="V83" s="31"/>
      <c r="W83" s="31"/>
      <c r="X83" s="31"/>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29"/>
      <c r="AZ83" s="29"/>
      <c r="BA83" s="29"/>
      <c r="BB83" s="29"/>
      <c r="BC83" s="29"/>
      <c r="BD83" s="29"/>
      <c r="BE83" s="29"/>
      <c r="BU83" s="94"/>
      <c r="BV83" s="94"/>
      <c r="BW83" s="94"/>
      <c r="BX83" s="94"/>
      <c r="BY83" s="94"/>
      <c r="BZ83" s="94"/>
      <c r="CA83" s="94"/>
      <c r="CB83" s="1"/>
      <c r="CC83" s="1"/>
      <c r="CD83" s="1"/>
      <c r="CE83" s="1"/>
      <c r="CF83" s="1"/>
      <c r="CG83" s="1"/>
    </row>
    <row r="84" spans="1:85" s="33" customFormat="1" ht="20.100000000000001" customHeight="1">
      <c r="A84" s="300"/>
      <c r="B84" s="298"/>
      <c r="C84" s="306"/>
      <c r="D84" s="232"/>
      <c r="E84" s="232"/>
      <c r="F84" s="8"/>
      <c r="G84" s="8"/>
      <c r="H84" s="2"/>
      <c r="I84" s="37"/>
      <c r="J84" s="37"/>
      <c r="K84" s="155"/>
      <c r="L84" s="2"/>
      <c r="M84" s="2"/>
      <c r="N84" s="2"/>
      <c r="O84" s="2"/>
      <c r="P84" s="2"/>
      <c r="Q84" s="2"/>
      <c r="R84" s="2"/>
      <c r="S84" s="2"/>
      <c r="T84" s="2"/>
      <c r="U84" s="31"/>
      <c r="V84" s="31"/>
      <c r="W84" s="31"/>
      <c r="X84" s="31"/>
      <c r="Y84" s="3"/>
      <c r="Z84" s="3"/>
      <c r="AA84" s="3"/>
      <c r="AB84" s="3"/>
      <c r="AC84" s="3"/>
      <c r="AD84" s="3"/>
      <c r="AE84" s="3"/>
      <c r="AF84" s="3"/>
      <c r="AG84" s="3"/>
      <c r="AH84" s="3"/>
      <c r="AI84" s="3"/>
      <c r="AJ84" s="3"/>
      <c r="AK84" s="31"/>
      <c r="AL84" s="3"/>
      <c r="AM84" s="3"/>
      <c r="AN84" s="3"/>
      <c r="AO84" s="3"/>
      <c r="AP84" s="3"/>
      <c r="AQ84" s="3"/>
      <c r="AR84" s="3"/>
      <c r="AS84" s="3"/>
      <c r="AT84" s="3"/>
      <c r="AU84" s="3"/>
      <c r="AV84" s="3"/>
      <c r="AW84" s="3"/>
      <c r="AX84" s="3"/>
      <c r="AY84" s="29"/>
      <c r="AZ84" s="29"/>
      <c r="BA84" s="29"/>
      <c r="BB84" s="29"/>
      <c r="BC84" s="29"/>
      <c r="BD84" s="29"/>
      <c r="BE84" s="29"/>
      <c r="BU84" s="94"/>
      <c r="BV84" s="94"/>
      <c r="BW84" s="94"/>
      <c r="BX84" s="94"/>
      <c r="BY84" s="94"/>
      <c r="BZ84" s="94"/>
      <c r="CA84" s="94"/>
      <c r="CB84" s="1"/>
      <c r="CC84" s="1"/>
      <c r="CD84" s="1"/>
      <c r="CE84" s="1"/>
      <c r="CF84" s="1"/>
      <c r="CG84" s="1"/>
    </row>
    <row r="85" spans="1:85" s="33" customFormat="1" ht="20.100000000000001" customHeight="1">
      <c r="A85" s="300"/>
      <c r="B85" s="298"/>
      <c r="C85" s="306"/>
      <c r="D85" s="232"/>
      <c r="E85" s="232"/>
      <c r="F85" s="8"/>
      <c r="G85" s="8"/>
      <c r="H85" s="2"/>
      <c r="I85" s="37"/>
      <c r="J85" s="37"/>
      <c r="K85" s="155"/>
      <c r="L85" s="2"/>
      <c r="M85" s="2"/>
      <c r="N85" s="2"/>
      <c r="O85" s="2"/>
      <c r="P85" s="2"/>
      <c r="Q85" s="2"/>
      <c r="R85" s="2"/>
      <c r="S85" s="2"/>
      <c r="T85" s="2"/>
      <c r="U85" s="31"/>
      <c r="V85" s="31"/>
      <c r="W85" s="31"/>
      <c r="X85" s="31"/>
      <c r="Y85" s="3"/>
      <c r="Z85" s="3"/>
      <c r="AA85" s="3"/>
      <c r="AB85" s="3"/>
      <c r="AC85" s="3"/>
      <c r="AD85" s="3"/>
      <c r="AE85" s="3"/>
      <c r="AF85" s="3"/>
      <c r="AG85" s="3"/>
      <c r="AH85" s="3"/>
      <c r="AI85" s="3"/>
      <c r="AJ85" s="3"/>
      <c r="AK85" s="31"/>
      <c r="AL85" s="3"/>
      <c r="AM85" s="3"/>
      <c r="AN85" s="3"/>
      <c r="AO85" s="3"/>
      <c r="AP85" s="3"/>
      <c r="AQ85" s="3"/>
      <c r="AR85" s="3"/>
      <c r="AS85" s="3"/>
      <c r="AT85" s="3"/>
      <c r="AU85" s="3"/>
      <c r="AV85" s="3"/>
      <c r="AW85" s="3"/>
      <c r="AX85" s="3"/>
      <c r="AY85" s="29"/>
      <c r="AZ85" s="29"/>
      <c r="BA85" s="29"/>
      <c r="BB85" s="29"/>
      <c r="BC85" s="29"/>
      <c r="BD85" s="29"/>
      <c r="BE85" s="29"/>
      <c r="BU85" s="94"/>
      <c r="BV85" s="94"/>
      <c r="BW85" s="94"/>
      <c r="BX85" s="94"/>
      <c r="BY85" s="94"/>
      <c r="BZ85" s="94"/>
      <c r="CA85" s="94"/>
      <c r="CB85" s="1"/>
      <c r="CC85" s="1"/>
      <c r="CD85" s="1"/>
      <c r="CE85" s="1"/>
      <c r="CF85" s="1"/>
      <c r="CG85" s="1"/>
    </row>
    <row r="86" spans="1:85" s="33" customFormat="1" ht="20.100000000000001" customHeight="1">
      <c r="A86" s="300"/>
      <c r="B86" s="298"/>
      <c r="C86" s="306"/>
      <c r="D86" s="232"/>
      <c r="E86" s="232"/>
      <c r="F86" s="8"/>
      <c r="G86" s="8"/>
      <c r="H86" s="2"/>
      <c r="I86" s="37"/>
      <c r="J86" s="37"/>
      <c r="K86" s="155"/>
      <c r="L86" s="2"/>
      <c r="M86" s="2"/>
      <c r="N86" s="2"/>
      <c r="O86" s="2"/>
      <c r="P86" s="2"/>
      <c r="Q86" s="2"/>
      <c r="R86" s="2"/>
      <c r="S86" s="2"/>
      <c r="T86" s="2"/>
      <c r="U86" s="31"/>
      <c r="V86" s="31"/>
      <c r="W86" s="31"/>
      <c r="X86" s="31"/>
      <c r="Y86" s="3"/>
      <c r="Z86" s="3"/>
      <c r="AA86" s="3"/>
      <c r="AB86" s="3"/>
      <c r="AC86" s="3"/>
      <c r="AD86" s="3"/>
      <c r="AE86" s="3"/>
      <c r="AF86" s="3"/>
      <c r="AG86" s="3"/>
      <c r="AH86" s="3"/>
      <c r="AI86" s="3"/>
      <c r="AJ86" s="3"/>
      <c r="AK86" s="37"/>
      <c r="AL86" s="3"/>
      <c r="AM86" s="3"/>
      <c r="AN86" s="3"/>
      <c r="AO86" s="3"/>
      <c r="AP86" s="3"/>
      <c r="AQ86" s="3"/>
      <c r="AR86" s="3"/>
      <c r="AS86" s="3"/>
      <c r="AT86" s="3"/>
      <c r="AU86" s="3"/>
      <c r="AV86" s="3"/>
      <c r="AW86" s="3"/>
      <c r="AX86" s="3"/>
      <c r="AY86" s="29"/>
      <c r="AZ86" s="29"/>
      <c r="BA86" s="29"/>
      <c r="BB86" s="29"/>
      <c r="BC86" s="29"/>
      <c r="BD86" s="29"/>
      <c r="BE86" s="29"/>
      <c r="BU86" s="94"/>
      <c r="BV86" s="94"/>
      <c r="BW86" s="94"/>
      <c r="BX86" s="94"/>
      <c r="BY86" s="94"/>
      <c r="BZ86" s="94"/>
      <c r="CA86" s="94"/>
      <c r="CB86" s="1"/>
      <c r="CC86" s="1"/>
      <c r="CD86" s="1"/>
      <c r="CE86" s="1"/>
      <c r="CF86" s="1"/>
      <c r="CG86" s="1"/>
    </row>
    <row r="87" spans="1:85" s="33" customFormat="1" ht="20.100000000000001" customHeight="1">
      <c r="A87" s="299"/>
      <c r="B87" s="299"/>
      <c r="C87" s="299"/>
      <c r="D87" s="93"/>
      <c r="E87" s="93"/>
      <c r="F87" s="93"/>
      <c r="G87" s="93"/>
      <c r="H87" s="2"/>
      <c r="I87" s="37"/>
      <c r="J87" s="37"/>
      <c r="K87" s="155"/>
      <c r="L87" s="2"/>
      <c r="M87" s="2"/>
      <c r="N87" s="2"/>
      <c r="O87" s="2"/>
      <c r="P87" s="2"/>
      <c r="Q87" s="2"/>
      <c r="R87" s="2"/>
      <c r="S87" s="2"/>
      <c r="T87" s="2"/>
      <c r="U87" s="31"/>
      <c r="V87" s="31"/>
      <c r="W87" s="31"/>
      <c r="X87" s="31"/>
      <c r="Y87" s="3"/>
      <c r="Z87" s="3"/>
      <c r="AA87" s="3"/>
      <c r="AB87" s="3"/>
      <c r="AC87" s="3"/>
      <c r="AD87" s="3"/>
      <c r="AE87" s="3"/>
      <c r="AF87" s="3"/>
      <c r="AG87" s="3"/>
      <c r="AH87" s="3"/>
      <c r="AI87" s="3"/>
      <c r="AJ87" s="3"/>
      <c r="AK87" s="37"/>
      <c r="AL87" s="3"/>
      <c r="AM87" s="3"/>
      <c r="AN87" s="3"/>
      <c r="AO87" s="3"/>
      <c r="AP87" s="3"/>
      <c r="AQ87" s="3"/>
      <c r="AR87" s="3"/>
      <c r="AS87" s="3"/>
      <c r="AT87" s="3"/>
      <c r="AU87" s="3"/>
      <c r="AV87" s="3"/>
      <c r="AW87" s="3"/>
      <c r="AX87" s="3"/>
      <c r="AY87" s="29"/>
      <c r="AZ87" s="29"/>
      <c r="BA87" s="29"/>
      <c r="BB87" s="29"/>
      <c r="BC87" s="29"/>
      <c r="BD87" s="29"/>
      <c r="BE87" s="29"/>
      <c r="BU87" s="94"/>
      <c r="BV87" s="94"/>
      <c r="BW87" s="94"/>
      <c r="BX87" s="94"/>
      <c r="BY87" s="94"/>
      <c r="BZ87" s="94"/>
      <c r="CA87" s="94"/>
      <c r="CB87" s="1"/>
      <c r="CC87" s="1"/>
      <c r="CD87" s="1"/>
      <c r="CE87" s="1"/>
      <c r="CF87" s="1"/>
      <c r="CG87" s="1"/>
    </row>
    <row r="88" spans="1:85" s="33" customFormat="1" ht="20.100000000000001" customHeight="1">
      <c r="A88" s="304"/>
      <c r="B88" s="304"/>
      <c r="C88" s="304"/>
      <c r="D88" s="305"/>
      <c r="E88" s="208"/>
      <c r="F88" s="530"/>
      <c r="G88" s="530"/>
      <c r="H88" s="128"/>
      <c r="I88" s="40"/>
      <c r="J88" s="40"/>
      <c r="K88" s="37"/>
      <c r="L88" s="22"/>
      <c r="M88" s="22"/>
      <c r="N88" s="22"/>
      <c r="O88" s="22"/>
      <c r="P88" s="22"/>
      <c r="Q88" s="22"/>
      <c r="R88" s="22"/>
      <c r="S88" s="2"/>
      <c r="T88" s="2"/>
      <c r="U88" s="31"/>
      <c r="V88" s="31"/>
      <c r="W88" s="31"/>
      <c r="X88" s="31"/>
      <c r="Y88" s="3"/>
      <c r="Z88" s="3"/>
      <c r="AA88" s="3"/>
      <c r="AB88" s="3"/>
      <c r="AC88" s="3"/>
      <c r="AD88" s="3"/>
      <c r="AE88" s="3"/>
      <c r="AF88" s="3"/>
      <c r="AG88" s="3"/>
      <c r="AH88" s="3"/>
      <c r="AI88" s="3"/>
      <c r="AJ88" s="3"/>
      <c r="AK88" s="37"/>
      <c r="AL88" s="3"/>
      <c r="AM88" s="3"/>
      <c r="AN88" s="3"/>
      <c r="AO88" s="3"/>
      <c r="AP88" s="3"/>
      <c r="AQ88" s="3"/>
      <c r="AR88" s="3"/>
      <c r="AS88" s="3"/>
      <c r="AT88" s="3"/>
      <c r="AU88" s="3"/>
      <c r="AV88" s="3"/>
      <c r="AW88" s="3"/>
      <c r="AX88" s="3"/>
      <c r="AY88" s="29"/>
      <c r="AZ88" s="29"/>
      <c r="BA88" s="29"/>
      <c r="BB88" s="29"/>
      <c r="BC88" s="29"/>
      <c r="BD88" s="29"/>
      <c r="BE88" s="29"/>
      <c r="BU88" s="94"/>
      <c r="BV88" s="94"/>
      <c r="BW88" s="94"/>
      <c r="BX88" s="94"/>
      <c r="BY88" s="94"/>
      <c r="BZ88" s="94"/>
      <c r="CA88" s="94"/>
      <c r="CB88" s="1"/>
      <c r="CC88" s="1"/>
      <c r="CD88" s="1"/>
      <c r="CE88" s="1"/>
      <c r="CF88" s="1"/>
      <c r="CG88" s="1"/>
    </row>
    <row r="89" spans="1:85" s="33" customFormat="1" ht="20.100000000000001" customHeight="1">
      <c r="A89" s="300"/>
      <c r="B89" s="298"/>
      <c r="C89" s="306"/>
      <c r="D89" s="232"/>
      <c r="E89" s="232"/>
      <c r="F89" s="8"/>
      <c r="G89" s="8"/>
      <c r="H89" s="2"/>
      <c r="I89" s="37"/>
      <c r="J89" s="37"/>
      <c r="K89" s="155"/>
      <c r="L89" s="2"/>
      <c r="M89" s="2"/>
      <c r="N89" s="2"/>
      <c r="O89" s="2"/>
      <c r="P89" s="2"/>
      <c r="Q89" s="2"/>
      <c r="R89" s="2"/>
      <c r="S89" s="2"/>
      <c r="T89" s="2"/>
      <c r="U89" s="31"/>
      <c r="V89" s="31"/>
      <c r="W89" s="31"/>
      <c r="X89" s="31"/>
      <c r="Y89" s="3"/>
      <c r="Z89" s="3"/>
      <c r="AA89" s="3"/>
      <c r="AB89" s="3"/>
      <c r="AC89" s="3"/>
      <c r="AD89" s="3"/>
      <c r="AE89" s="3"/>
      <c r="AF89" s="3"/>
      <c r="AG89" s="3"/>
      <c r="AH89" s="3"/>
      <c r="AI89" s="3"/>
      <c r="AJ89" s="3"/>
      <c r="AK89" s="37"/>
      <c r="AL89" s="3"/>
      <c r="AM89" s="3"/>
      <c r="AN89" s="3"/>
      <c r="AO89" s="3"/>
      <c r="AP89" s="3"/>
      <c r="AQ89" s="3"/>
      <c r="AR89" s="3"/>
      <c r="AS89" s="3"/>
      <c r="AT89" s="3"/>
      <c r="AU89" s="3"/>
      <c r="AV89" s="3"/>
      <c r="AW89" s="3"/>
      <c r="AX89" s="3"/>
      <c r="AY89" s="29"/>
      <c r="AZ89" s="29"/>
      <c r="BA89" s="29"/>
      <c r="BB89" s="29"/>
      <c r="BC89" s="29"/>
      <c r="BD89" s="29"/>
      <c r="BE89" s="29"/>
      <c r="BU89" s="94"/>
      <c r="BV89" s="94"/>
      <c r="BW89" s="94"/>
      <c r="BX89" s="94"/>
      <c r="BY89" s="94"/>
      <c r="BZ89" s="94"/>
      <c r="CA89" s="94"/>
      <c r="CB89" s="1"/>
      <c r="CC89" s="1"/>
      <c r="CD89" s="1"/>
      <c r="CE89" s="1"/>
      <c r="CF89" s="1"/>
      <c r="CG89" s="1"/>
    </row>
    <row r="90" spans="1:85" s="33" customFormat="1" ht="20.100000000000001" customHeight="1">
      <c r="A90" s="300"/>
      <c r="B90" s="298"/>
      <c r="C90" s="306"/>
      <c r="D90" s="232"/>
      <c r="E90" s="232"/>
      <c r="F90" s="8"/>
      <c r="G90" s="8"/>
      <c r="H90" s="2"/>
      <c r="I90" s="37"/>
      <c r="J90" s="37"/>
      <c r="K90" s="155"/>
      <c r="L90" s="2"/>
      <c r="M90" s="2"/>
      <c r="N90" s="2"/>
      <c r="O90" s="2"/>
      <c r="P90" s="2"/>
      <c r="Q90" s="2"/>
      <c r="R90" s="2"/>
      <c r="S90" s="2"/>
      <c r="T90" s="2"/>
      <c r="U90" s="31"/>
      <c r="V90" s="31"/>
      <c r="W90" s="31"/>
      <c r="X90" s="31"/>
      <c r="Y90" s="3"/>
      <c r="Z90" s="3"/>
      <c r="AA90" s="3"/>
      <c r="AB90" s="3"/>
      <c r="AC90" s="3"/>
      <c r="AD90" s="3"/>
      <c r="AE90" s="3"/>
      <c r="AF90" s="3"/>
      <c r="AG90" s="3"/>
      <c r="AH90" s="3"/>
      <c r="AI90" s="3"/>
      <c r="AJ90" s="3"/>
      <c r="AK90" s="37"/>
      <c r="AL90" s="3"/>
      <c r="AM90" s="3"/>
      <c r="AN90" s="3"/>
      <c r="AO90" s="3"/>
      <c r="AP90" s="3"/>
      <c r="AQ90" s="3"/>
      <c r="AR90" s="3"/>
      <c r="AS90" s="3"/>
      <c r="AT90" s="3"/>
      <c r="AU90" s="3"/>
      <c r="AV90" s="3"/>
      <c r="AW90" s="3"/>
      <c r="AX90" s="3"/>
      <c r="AY90" s="29"/>
      <c r="AZ90" s="29"/>
      <c r="BA90" s="29"/>
      <c r="BB90" s="29"/>
      <c r="BC90" s="29"/>
      <c r="BD90" s="29"/>
      <c r="BE90" s="29"/>
      <c r="BU90" s="94"/>
      <c r="BV90" s="94"/>
      <c r="BW90" s="94"/>
      <c r="BX90" s="94"/>
      <c r="BY90" s="94"/>
      <c r="BZ90" s="94"/>
      <c r="CA90" s="94"/>
      <c r="CB90" s="1"/>
      <c r="CC90" s="1"/>
      <c r="CD90" s="1"/>
      <c r="CE90" s="1"/>
      <c r="CF90" s="1"/>
      <c r="CG90" s="1"/>
    </row>
    <row r="91" spans="1:85" s="33" customFormat="1" ht="20.100000000000001" customHeight="1">
      <c r="A91" s="300"/>
      <c r="B91" s="298"/>
      <c r="C91" s="306"/>
      <c r="D91" s="232"/>
      <c r="E91" s="232"/>
      <c r="F91" s="8"/>
      <c r="G91" s="8"/>
      <c r="H91" s="2"/>
      <c r="I91" s="37"/>
      <c r="J91" s="37"/>
      <c r="K91" s="155"/>
      <c r="L91" s="2"/>
      <c r="M91" s="2"/>
      <c r="N91" s="2"/>
      <c r="O91" s="2"/>
      <c r="P91" s="2"/>
      <c r="Q91" s="2"/>
      <c r="R91" s="2"/>
      <c r="S91" s="2"/>
      <c r="T91" s="2"/>
      <c r="U91" s="31"/>
      <c r="V91" s="31"/>
      <c r="W91" s="31"/>
      <c r="X91" s="31"/>
      <c r="Y91" s="3"/>
      <c r="Z91" s="3"/>
      <c r="AA91" s="3"/>
      <c r="AB91" s="3"/>
      <c r="AC91" s="3"/>
      <c r="AD91" s="3"/>
      <c r="AE91" s="3"/>
      <c r="AF91" s="3"/>
      <c r="AG91" s="3"/>
      <c r="AH91" s="3"/>
      <c r="AI91" s="3"/>
      <c r="AJ91" s="3"/>
      <c r="AK91" s="37"/>
      <c r="AL91" s="3"/>
      <c r="AM91" s="3"/>
      <c r="AN91" s="3"/>
      <c r="AO91" s="3"/>
      <c r="AP91" s="3"/>
      <c r="AQ91" s="3"/>
      <c r="AR91" s="3"/>
      <c r="AS91" s="3"/>
      <c r="AT91" s="3"/>
      <c r="AU91" s="3"/>
      <c r="AV91" s="3"/>
      <c r="AW91" s="3"/>
      <c r="AX91" s="3"/>
      <c r="AY91" s="29"/>
      <c r="AZ91" s="29"/>
      <c r="BA91" s="29"/>
      <c r="BB91" s="29"/>
      <c r="BC91" s="29"/>
      <c r="BD91" s="29"/>
      <c r="BE91" s="29"/>
      <c r="BU91" s="94"/>
      <c r="BV91" s="94"/>
      <c r="BW91" s="94"/>
      <c r="BX91" s="94"/>
      <c r="BY91" s="94"/>
      <c r="BZ91" s="94"/>
      <c r="CA91" s="94"/>
      <c r="CB91" s="1"/>
      <c r="CC91" s="1"/>
      <c r="CD91" s="1"/>
      <c r="CE91" s="1"/>
      <c r="CF91" s="1"/>
      <c r="CG91" s="1"/>
    </row>
    <row r="92" spans="1:85" s="33" customFormat="1" ht="20.100000000000001" customHeight="1">
      <c r="A92" s="300"/>
      <c r="B92" s="298"/>
      <c r="C92" s="306"/>
      <c r="D92" s="232"/>
      <c r="E92" s="232"/>
      <c r="F92" s="8"/>
      <c r="G92" s="8"/>
      <c r="H92" s="2"/>
      <c r="I92" s="37"/>
      <c r="J92" s="37"/>
      <c r="K92" s="155"/>
      <c r="L92" s="2"/>
      <c r="M92" s="2"/>
      <c r="N92" s="2"/>
      <c r="O92" s="2"/>
      <c r="P92" s="2"/>
      <c r="Q92" s="2"/>
      <c r="R92" s="2"/>
      <c r="S92" s="2"/>
      <c r="T92" s="2"/>
      <c r="U92" s="31"/>
      <c r="V92" s="31"/>
      <c r="W92" s="31"/>
      <c r="X92" s="31"/>
      <c r="Y92" s="3"/>
      <c r="Z92" s="3"/>
      <c r="AA92" s="3"/>
      <c r="AB92" s="3"/>
      <c r="AC92" s="3"/>
      <c r="AD92" s="3"/>
      <c r="AE92" s="3"/>
      <c r="AF92" s="3"/>
      <c r="AG92" s="3"/>
      <c r="AH92" s="3"/>
      <c r="AI92" s="3"/>
      <c r="AJ92" s="3"/>
      <c r="AK92" s="37"/>
      <c r="AL92" s="3"/>
      <c r="AM92" s="3"/>
      <c r="AN92" s="3"/>
      <c r="AO92" s="3"/>
      <c r="AP92" s="3"/>
      <c r="AQ92" s="3"/>
      <c r="AR92" s="3"/>
      <c r="AS92" s="3"/>
      <c r="AT92" s="3"/>
      <c r="AU92" s="3"/>
      <c r="AV92" s="3"/>
      <c r="AW92" s="3"/>
      <c r="AX92" s="3"/>
      <c r="AY92" s="29"/>
      <c r="AZ92" s="29"/>
      <c r="BA92" s="29"/>
      <c r="BB92" s="29"/>
      <c r="BC92" s="29"/>
      <c r="BD92" s="29"/>
      <c r="BE92" s="29"/>
      <c r="BU92" s="94"/>
      <c r="BV92" s="94"/>
      <c r="BW92" s="94"/>
      <c r="BX92" s="94"/>
      <c r="BY92" s="94"/>
      <c r="BZ92" s="94"/>
      <c r="CA92" s="94"/>
      <c r="CB92" s="1"/>
      <c r="CC92" s="1"/>
      <c r="CD92" s="1"/>
      <c r="CE92" s="1"/>
      <c r="CF92" s="1"/>
      <c r="CG92" s="1"/>
    </row>
    <row r="93" spans="1:85" s="33" customFormat="1" ht="20.100000000000001" customHeight="1">
      <c r="A93" s="300"/>
      <c r="B93" s="298"/>
      <c r="C93" s="306"/>
      <c r="D93" s="232"/>
      <c r="E93" s="232"/>
      <c r="F93" s="8"/>
      <c r="G93" s="8"/>
      <c r="H93" s="2"/>
      <c r="I93" s="37"/>
      <c r="J93" s="37"/>
      <c r="K93" s="155"/>
      <c r="L93" s="2"/>
      <c r="M93" s="2"/>
      <c r="N93" s="2"/>
      <c r="O93" s="2"/>
      <c r="P93" s="2"/>
      <c r="Q93" s="2"/>
      <c r="R93" s="2"/>
      <c r="S93" s="2"/>
      <c r="T93" s="2"/>
      <c r="U93" s="31"/>
      <c r="V93" s="31"/>
      <c r="W93" s="31"/>
      <c r="X93" s="31"/>
      <c r="Y93" s="3"/>
      <c r="Z93" s="3"/>
      <c r="AA93" s="3"/>
      <c r="AB93" s="3"/>
      <c r="AC93" s="3"/>
      <c r="AD93" s="3"/>
      <c r="AE93" s="3"/>
      <c r="AF93" s="3"/>
      <c r="AG93" s="3"/>
      <c r="AH93" s="3"/>
      <c r="AI93" s="3"/>
      <c r="AJ93" s="3"/>
      <c r="AK93" s="37"/>
      <c r="AL93" s="3"/>
      <c r="AM93" s="3"/>
      <c r="AN93" s="3"/>
      <c r="AO93" s="3"/>
      <c r="AP93" s="3"/>
      <c r="AQ93" s="3"/>
      <c r="AR93" s="3"/>
      <c r="AS93" s="3"/>
      <c r="AT93" s="3"/>
      <c r="AU93" s="3"/>
      <c r="AV93" s="3"/>
      <c r="AW93" s="3"/>
      <c r="AX93" s="3"/>
      <c r="AY93" s="29"/>
      <c r="AZ93" s="29"/>
      <c r="BA93" s="29"/>
      <c r="BB93" s="29"/>
      <c r="BC93" s="29"/>
      <c r="BD93" s="29"/>
      <c r="BE93" s="29"/>
      <c r="BU93" s="94"/>
      <c r="BV93" s="94"/>
      <c r="BW93" s="94"/>
      <c r="BX93" s="94"/>
      <c r="BY93" s="94"/>
      <c r="BZ93" s="94"/>
      <c r="CA93" s="94"/>
      <c r="CB93" s="1"/>
      <c r="CC93" s="1"/>
      <c r="CD93" s="1"/>
      <c r="CE93" s="1"/>
      <c r="CF93" s="1"/>
      <c r="CG93" s="1"/>
    </row>
    <row r="94" spans="1:85" s="33" customFormat="1" ht="20.100000000000001" customHeight="1">
      <c r="A94" s="300"/>
      <c r="B94" s="298"/>
      <c r="C94" s="306"/>
      <c r="D94" s="232"/>
      <c r="E94" s="232"/>
      <c r="F94" s="8"/>
      <c r="G94" s="8"/>
      <c r="H94" s="2"/>
      <c r="I94" s="37"/>
      <c r="J94" s="37"/>
      <c r="K94" s="155"/>
      <c r="L94" s="2"/>
      <c r="M94" s="2"/>
      <c r="N94" s="2"/>
      <c r="O94" s="2"/>
      <c r="P94" s="2"/>
      <c r="Q94" s="2"/>
      <c r="R94" s="2"/>
      <c r="S94" s="2"/>
      <c r="T94" s="2"/>
      <c r="U94" s="31"/>
      <c r="V94" s="31"/>
      <c r="W94" s="31"/>
      <c r="X94" s="31"/>
      <c r="Y94" s="3"/>
      <c r="Z94" s="3"/>
      <c r="AA94" s="3"/>
      <c r="AB94" s="3"/>
      <c r="AC94" s="3"/>
      <c r="AD94" s="3"/>
      <c r="AE94" s="3"/>
      <c r="AF94" s="3"/>
      <c r="AG94" s="3"/>
      <c r="AH94" s="3"/>
      <c r="AI94" s="3"/>
      <c r="AJ94" s="3"/>
      <c r="AK94" s="37"/>
      <c r="AL94" s="3"/>
      <c r="AM94" s="3"/>
      <c r="AN94" s="3"/>
      <c r="AO94" s="3"/>
      <c r="AP94" s="3"/>
      <c r="AQ94" s="3"/>
      <c r="AR94" s="3"/>
      <c r="AS94" s="3"/>
      <c r="AT94" s="3"/>
      <c r="AU94" s="3"/>
      <c r="AV94" s="3"/>
      <c r="AW94" s="3"/>
      <c r="AX94" s="3"/>
      <c r="AY94" s="29"/>
      <c r="AZ94" s="29"/>
      <c r="BA94" s="29"/>
      <c r="BB94" s="29"/>
      <c r="BC94" s="29"/>
      <c r="BD94" s="29"/>
      <c r="BE94" s="29"/>
      <c r="BU94" s="94"/>
      <c r="BV94" s="94"/>
      <c r="BW94" s="94"/>
      <c r="BX94" s="94"/>
      <c r="BY94" s="94"/>
      <c r="BZ94" s="94"/>
      <c r="CA94" s="94"/>
      <c r="CB94" s="1"/>
      <c r="CC94" s="1"/>
      <c r="CD94" s="1"/>
      <c r="CE94" s="1"/>
      <c r="CF94" s="1"/>
      <c r="CG94" s="1"/>
    </row>
    <row r="95" spans="1:85" s="33" customFormat="1" ht="20.100000000000001" customHeight="1">
      <c r="A95" s="299"/>
      <c r="B95" s="299"/>
      <c r="C95" s="299"/>
      <c r="D95" s="93"/>
      <c r="E95" s="93"/>
      <c r="F95" s="93"/>
      <c r="G95" s="93"/>
      <c r="H95" s="8"/>
      <c r="I95" s="37"/>
      <c r="J95" s="37"/>
      <c r="K95" s="155"/>
      <c r="L95" s="2"/>
      <c r="M95" s="2"/>
      <c r="N95" s="2"/>
      <c r="O95" s="2"/>
      <c r="P95" s="2"/>
      <c r="Q95" s="2"/>
      <c r="R95" s="2"/>
      <c r="S95" s="2"/>
      <c r="T95" s="2"/>
      <c r="U95" s="2"/>
      <c r="V95" s="2"/>
      <c r="W95" s="31"/>
      <c r="X95" s="31"/>
      <c r="Y95" s="3"/>
      <c r="Z95" s="3"/>
      <c r="AA95" s="3"/>
      <c r="AB95" s="3"/>
      <c r="AC95" s="3"/>
      <c r="AD95" s="3"/>
      <c r="AE95" s="3"/>
      <c r="AF95" s="3"/>
      <c r="AG95" s="3"/>
      <c r="AH95" s="3"/>
      <c r="AI95" s="3"/>
      <c r="AJ95" s="3"/>
      <c r="AK95" s="37"/>
      <c r="AL95" s="2"/>
      <c r="AM95" s="2"/>
      <c r="AN95" s="2"/>
      <c r="AO95" s="2"/>
      <c r="AP95" s="2"/>
      <c r="AQ95" s="2"/>
      <c r="AR95" s="2"/>
      <c r="AS95" s="2"/>
      <c r="AT95" s="2"/>
      <c r="AU95" s="2"/>
      <c r="AV95" s="2"/>
      <c r="AW95" s="2"/>
      <c r="AX95" s="2"/>
      <c r="AY95" s="37"/>
      <c r="AZ95" s="37"/>
      <c r="BA95" s="37"/>
      <c r="BB95" s="37"/>
      <c r="BC95" s="37"/>
      <c r="BD95" s="37"/>
      <c r="BE95" s="37"/>
      <c r="BF95" s="47"/>
      <c r="BU95" s="94"/>
      <c r="BV95" s="94"/>
      <c r="BW95" s="94"/>
      <c r="BX95" s="94"/>
      <c r="BY95" s="94"/>
      <c r="BZ95" s="94"/>
      <c r="CA95" s="94"/>
      <c r="CB95" s="1"/>
      <c r="CC95" s="1"/>
      <c r="CD95" s="1"/>
      <c r="CE95" s="1"/>
      <c r="CF95" s="1"/>
      <c r="CG95" s="1"/>
    </row>
    <row r="96" spans="1:85" s="33" customFormat="1" ht="20.100000000000001" customHeight="1">
      <c r="A96" s="304"/>
      <c r="B96" s="304"/>
      <c r="C96" s="304"/>
      <c r="D96" s="305"/>
      <c r="E96" s="208"/>
      <c r="F96" s="530"/>
      <c r="G96" s="530"/>
      <c r="H96" s="128"/>
      <c r="I96" s="40"/>
      <c r="J96" s="40"/>
      <c r="K96" s="37"/>
      <c r="L96" s="22"/>
      <c r="M96" s="22"/>
      <c r="N96" s="22"/>
      <c r="O96" s="22"/>
      <c r="P96" s="22"/>
      <c r="Q96" s="22"/>
      <c r="R96" s="22"/>
      <c r="S96" s="2"/>
      <c r="T96" s="2"/>
      <c r="U96" s="2"/>
      <c r="V96" s="2"/>
      <c r="W96" s="31"/>
      <c r="X96" s="31"/>
      <c r="Y96" s="3"/>
      <c r="Z96" s="3"/>
      <c r="AA96" s="3"/>
      <c r="AB96" s="3"/>
      <c r="AC96" s="3"/>
      <c r="AD96" s="3"/>
      <c r="AE96" s="3"/>
      <c r="AF96" s="3"/>
      <c r="AG96" s="3"/>
      <c r="AH96" s="3"/>
      <c r="AI96" s="3"/>
      <c r="AJ96" s="3"/>
      <c r="AK96" s="37"/>
      <c r="AL96" s="2"/>
      <c r="AM96" s="2"/>
      <c r="AN96" s="2"/>
      <c r="AO96" s="2"/>
      <c r="AP96" s="2"/>
      <c r="AQ96" s="2"/>
      <c r="AR96" s="2"/>
      <c r="AS96" s="2"/>
      <c r="AT96" s="2"/>
      <c r="AU96" s="2"/>
      <c r="AV96" s="2"/>
      <c r="AW96" s="2"/>
      <c r="AX96" s="2"/>
      <c r="AY96" s="37"/>
      <c r="AZ96" s="37"/>
      <c r="BA96" s="37"/>
      <c r="BB96" s="37"/>
      <c r="BC96" s="37"/>
      <c r="BD96" s="37"/>
      <c r="BE96" s="37"/>
      <c r="BF96" s="47"/>
      <c r="BU96" s="94"/>
      <c r="BV96" s="94"/>
      <c r="BW96" s="94"/>
      <c r="BX96" s="94"/>
      <c r="BY96" s="94"/>
      <c r="BZ96" s="94"/>
      <c r="CA96" s="94"/>
      <c r="CB96" s="1"/>
      <c r="CC96" s="1"/>
      <c r="CD96" s="1"/>
      <c r="CE96" s="1"/>
      <c r="CF96" s="1"/>
      <c r="CG96" s="1"/>
    </row>
    <row r="97" spans="1:85" s="33" customFormat="1" ht="30" customHeight="1">
      <c r="A97" s="300"/>
      <c r="B97" s="298"/>
      <c r="C97" s="306"/>
      <c r="D97" s="301"/>
      <c r="E97" s="232"/>
      <c r="F97" s="8"/>
      <c r="G97" s="8"/>
      <c r="H97" s="2"/>
      <c r="I97" s="37"/>
      <c r="J97" s="37"/>
      <c r="K97" s="155"/>
      <c r="L97" s="2"/>
      <c r="M97" s="2"/>
      <c r="N97" s="2"/>
      <c r="O97" s="2"/>
      <c r="P97" s="2"/>
      <c r="Q97" s="2"/>
      <c r="R97" s="2"/>
      <c r="S97" s="2"/>
      <c r="T97" s="2"/>
      <c r="U97" s="6"/>
      <c r="V97" s="6"/>
      <c r="W97" s="31"/>
      <c r="X97" s="31"/>
      <c r="Y97" s="3"/>
      <c r="Z97" s="3"/>
      <c r="AA97" s="3"/>
      <c r="AB97" s="3"/>
      <c r="AC97" s="3"/>
      <c r="AD97" s="3"/>
      <c r="AE97" s="3"/>
      <c r="AF97" s="3"/>
      <c r="AG97" s="3"/>
      <c r="AH97" s="3"/>
      <c r="AI97" s="3"/>
      <c r="AJ97" s="3"/>
      <c r="AK97" s="37"/>
      <c r="AL97" s="2"/>
      <c r="AM97" s="2"/>
      <c r="AN97" s="2"/>
      <c r="AO97" s="2"/>
      <c r="AP97" s="2"/>
      <c r="AQ97" s="2"/>
      <c r="AR97" s="2"/>
      <c r="AS97" s="2"/>
      <c r="AT97" s="2"/>
      <c r="AU97" s="2"/>
      <c r="AV97" s="2"/>
      <c r="AW97" s="2"/>
      <c r="AX97" s="6"/>
      <c r="AY97" s="37"/>
      <c r="AZ97" s="46"/>
      <c r="BA97" s="37"/>
      <c r="BB97" s="46"/>
      <c r="BC97" s="37"/>
      <c r="BD97" s="46"/>
      <c r="BE97" s="37"/>
      <c r="BF97" s="47"/>
      <c r="BU97" s="94"/>
      <c r="BV97" s="94"/>
      <c r="BW97" s="94"/>
      <c r="BX97" s="94"/>
      <c r="BY97" s="94"/>
      <c r="BZ97" s="94"/>
      <c r="CA97" s="94"/>
      <c r="CB97" s="1"/>
      <c r="CC97" s="1"/>
      <c r="CD97" s="1"/>
      <c r="CE97" s="1"/>
      <c r="CF97" s="1"/>
      <c r="CG97" s="1"/>
    </row>
    <row r="98" spans="1:85" s="33" customFormat="1" ht="30" customHeight="1">
      <c r="A98" s="300"/>
      <c r="B98" s="298"/>
      <c r="C98" s="306"/>
      <c r="D98" s="301"/>
      <c r="E98" s="232"/>
      <c r="F98" s="8"/>
      <c r="G98" s="8"/>
      <c r="H98" s="2"/>
      <c r="I98" s="37"/>
      <c r="J98" s="37"/>
      <c r="K98" s="155"/>
      <c r="L98" s="2"/>
      <c r="M98" s="2"/>
      <c r="N98" s="2"/>
      <c r="O98" s="2"/>
      <c r="P98" s="2"/>
      <c r="Q98" s="2"/>
      <c r="R98" s="2"/>
      <c r="S98" s="2"/>
      <c r="T98" s="2"/>
      <c r="U98" s="2"/>
      <c r="V98" s="2"/>
      <c r="W98" s="31"/>
      <c r="X98" s="31"/>
      <c r="Y98" s="3"/>
      <c r="Z98" s="3"/>
      <c r="AA98" s="3"/>
      <c r="AB98" s="3"/>
      <c r="AC98" s="3"/>
      <c r="AD98" s="3"/>
      <c r="AE98" s="3"/>
      <c r="AF98" s="3"/>
      <c r="AG98" s="3"/>
      <c r="AH98" s="3"/>
      <c r="AI98" s="3"/>
      <c r="AJ98" s="3"/>
      <c r="AK98" s="37"/>
      <c r="AL98" s="2"/>
      <c r="AM98" s="2"/>
      <c r="AN98" s="2"/>
      <c r="AO98" s="2"/>
      <c r="AP98" s="2"/>
      <c r="AQ98" s="2"/>
      <c r="AR98" s="2"/>
      <c r="AS98" s="2"/>
      <c r="AT98" s="2"/>
      <c r="AU98" s="2"/>
      <c r="AV98" s="2"/>
      <c r="AW98" s="2"/>
      <c r="AX98" s="2"/>
      <c r="AY98" s="37"/>
      <c r="AZ98" s="37"/>
      <c r="BA98" s="37"/>
      <c r="BB98" s="37"/>
      <c r="BC98" s="37"/>
      <c r="BD98" s="37"/>
      <c r="BE98" s="37"/>
      <c r="BF98" s="47"/>
      <c r="BU98" s="94"/>
      <c r="BV98" s="94"/>
      <c r="BW98" s="94"/>
      <c r="BX98" s="94"/>
      <c r="BY98" s="94"/>
      <c r="BZ98" s="94"/>
      <c r="CA98" s="94"/>
      <c r="CB98" s="1"/>
      <c r="CC98" s="1"/>
      <c r="CD98" s="1"/>
      <c r="CE98" s="1"/>
      <c r="CF98" s="1"/>
      <c r="CG98" s="1"/>
    </row>
    <row r="99" spans="1:85" s="33" customFormat="1" ht="30" customHeight="1">
      <c r="A99" s="300"/>
      <c r="B99" s="298"/>
      <c r="C99" s="306"/>
      <c r="D99" s="301"/>
      <c r="E99" s="232"/>
      <c r="F99" s="8"/>
      <c r="G99" s="8"/>
      <c r="H99" s="2"/>
      <c r="I99" s="37"/>
      <c r="J99" s="37"/>
      <c r="K99" s="155"/>
      <c r="L99" s="2"/>
      <c r="M99" s="2"/>
      <c r="N99" s="2"/>
      <c r="O99" s="2"/>
      <c r="P99" s="2"/>
      <c r="Q99" s="2"/>
      <c r="R99" s="2"/>
      <c r="S99" s="2"/>
      <c r="T99" s="2"/>
      <c r="U99" s="2"/>
      <c r="V99" s="2"/>
      <c r="W99" s="31"/>
      <c r="X99" s="31"/>
      <c r="Y99" s="3"/>
      <c r="Z99" s="3"/>
      <c r="AA99" s="3"/>
      <c r="AB99" s="3"/>
      <c r="AC99" s="3"/>
      <c r="AD99" s="3"/>
      <c r="AE99" s="3"/>
      <c r="AF99" s="3"/>
      <c r="AG99" s="3"/>
      <c r="AH99" s="3"/>
      <c r="AI99" s="3"/>
      <c r="AJ99" s="3"/>
      <c r="AK99" s="37"/>
      <c r="AL99" s="2"/>
      <c r="AM99" s="2"/>
      <c r="AN99" s="2"/>
      <c r="AO99" s="2"/>
      <c r="AP99" s="2"/>
      <c r="AQ99" s="2"/>
      <c r="AR99" s="2"/>
      <c r="AS99" s="2"/>
      <c r="AT99" s="2"/>
      <c r="AU99" s="2"/>
      <c r="AV99" s="2"/>
      <c r="AW99" s="2"/>
      <c r="AX99" s="2"/>
      <c r="AY99" s="37"/>
      <c r="AZ99" s="37"/>
      <c r="BA99" s="37"/>
      <c r="BB99" s="37"/>
      <c r="BC99" s="37"/>
      <c r="BD99" s="37"/>
      <c r="BE99" s="37"/>
      <c r="BF99" s="47"/>
      <c r="BU99" s="94"/>
      <c r="BV99" s="94"/>
      <c r="BW99" s="94"/>
      <c r="BX99" s="94"/>
      <c r="BY99" s="94"/>
      <c r="BZ99" s="94"/>
      <c r="CA99" s="94"/>
      <c r="CB99" s="1"/>
      <c r="CC99" s="1"/>
      <c r="CD99" s="1"/>
      <c r="CE99" s="1"/>
      <c r="CF99" s="1"/>
      <c r="CG99" s="1"/>
    </row>
    <row r="100" spans="1:85" s="33" customFormat="1" ht="30" customHeight="1">
      <c r="A100" s="300"/>
      <c r="B100" s="298"/>
      <c r="C100" s="306"/>
      <c r="D100" s="301"/>
      <c r="E100" s="232"/>
      <c r="F100" s="8"/>
      <c r="G100" s="8"/>
      <c r="H100" s="2"/>
      <c r="I100" s="37"/>
      <c r="J100" s="37"/>
      <c r="K100" s="155"/>
      <c r="L100" s="2"/>
      <c r="M100" s="2"/>
      <c r="N100" s="2"/>
      <c r="O100" s="2"/>
      <c r="P100" s="2"/>
      <c r="Q100" s="2"/>
      <c r="R100" s="2"/>
      <c r="S100" s="2"/>
      <c r="T100" s="2"/>
      <c r="U100" s="2"/>
      <c r="V100" s="2"/>
      <c r="W100" s="31"/>
      <c r="X100" s="31"/>
      <c r="Y100" s="3"/>
      <c r="Z100" s="3"/>
      <c r="AA100" s="3"/>
      <c r="AB100" s="3"/>
      <c r="AC100" s="3"/>
      <c r="AD100" s="3"/>
      <c r="AE100" s="3"/>
      <c r="AF100" s="3"/>
      <c r="AG100" s="3"/>
      <c r="AH100" s="3"/>
      <c r="AI100" s="3"/>
      <c r="AJ100" s="3"/>
      <c r="AK100" s="37"/>
      <c r="AL100" s="2"/>
      <c r="AM100" s="2"/>
      <c r="AN100" s="2"/>
      <c r="AO100" s="2"/>
      <c r="AP100" s="2"/>
      <c r="AQ100" s="2"/>
      <c r="AR100" s="2"/>
      <c r="AS100" s="2"/>
      <c r="AT100" s="2"/>
      <c r="AU100" s="2"/>
      <c r="AV100" s="2"/>
      <c r="AW100" s="2"/>
      <c r="AX100" s="2"/>
      <c r="AY100" s="37"/>
      <c r="AZ100" s="37"/>
      <c r="BA100" s="37"/>
      <c r="BB100" s="37"/>
      <c r="BC100" s="37"/>
      <c r="BD100" s="37"/>
      <c r="BE100" s="37"/>
      <c r="BF100" s="47"/>
      <c r="BU100" s="94"/>
      <c r="BV100" s="94"/>
      <c r="BW100" s="94"/>
      <c r="BX100" s="94"/>
      <c r="BY100" s="94"/>
      <c r="BZ100" s="94"/>
      <c r="CA100" s="94"/>
      <c r="CB100" s="1"/>
      <c r="CC100" s="1"/>
      <c r="CD100" s="1"/>
      <c r="CE100" s="1"/>
      <c r="CF100" s="1"/>
      <c r="CG100" s="1"/>
    </row>
    <row r="101" spans="1:85" s="33" customFormat="1" ht="30" customHeight="1">
      <c r="A101" s="300"/>
      <c r="B101" s="298"/>
      <c r="C101" s="306"/>
      <c r="D101" s="301"/>
      <c r="E101" s="232"/>
      <c r="F101" s="8"/>
      <c r="G101" s="8"/>
      <c r="H101" s="2"/>
      <c r="I101" s="37"/>
      <c r="J101" s="37"/>
      <c r="K101" s="155"/>
      <c r="L101" s="2"/>
      <c r="M101" s="2"/>
      <c r="N101" s="2"/>
      <c r="O101" s="2"/>
      <c r="P101" s="2"/>
      <c r="Q101" s="2"/>
      <c r="R101" s="2"/>
      <c r="S101" s="2"/>
      <c r="T101" s="2"/>
      <c r="U101" s="2"/>
      <c r="V101" s="2"/>
      <c r="W101" s="31"/>
      <c r="X101" s="31"/>
      <c r="Y101" s="3"/>
      <c r="Z101" s="3"/>
      <c r="AA101" s="3"/>
      <c r="AB101" s="3"/>
      <c r="AC101" s="3"/>
      <c r="AD101" s="3"/>
      <c r="AE101" s="3"/>
      <c r="AF101" s="3"/>
      <c r="AG101" s="3"/>
      <c r="AH101" s="3"/>
      <c r="AI101" s="3"/>
      <c r="AJ101" s="3"/>
      <c r="AK101" s="37"/>
      <c r="AL101" s="2"/>
      <c r="AM101" s="2"/>
      <c r="AN101" s="2"/>
      <c r="AO101" s="2"/>
      <c r="AP101" s="2"/>
      <c r="AQ101" s="2"/>
      <c r="AR101" s="2"/>
      <c r="AS101" s="2"/>
      <c r="AT101" s="2"/>
      <c r="AU101" s="2"/>
      <c r="AV101" s="2"/>
      <c r="AW101" s="2"/>
      <c r="AX101" s="2"/>
      <c r="AY101" s="37"/>
      <c r="AZ101" s="37"/>
      <c r="BA101" s="37"/>
      <c r="BB101" s="37"/>
      <c r="BC101" s="37"/>
      <c r="BD101" s="37"/>
      <c r="BE101" s="37"/>
      <c r="BF101" s="47"/>
      <c r="BU101" s="94"/>
      <c r="BV101" s="94"/>
      <c r="BW101" s="94"/>
      <c r="BX101" s="94"/>
      <c r="BY101" s="94"/>
      <c r="BZ101" s="94"/>
      <c r="CA101" s="94"/>
      <c r="CB101" s="1"/>
      <c r="CC101" s="1"/>
      <c r="CD101" s="1"/>
      <c r="CE101" s="1"/>
      <c r="CF101" s="1"/>
      <c r="CG101" s="1"/>
    </row>
    <row r="102" spans="1:85" s="33" customFormat="1" ht="30" customHeight="1">
      <c r="A102" s="300"/>
      <c r="B102" s="298"/>
      <c r="C102" s="306"/>
      <c r="D102" s="301"/>
      <c r="E102" s="232"/>
      <c r="F102" s="8"/>
      <c r="G102" s="8"/>
      <c r="H102" s="2"/>
      <c r="I102" s="37"/>
      <c r="J102" s="37"/>
      <c r="K102" s="155"/>
      <c r="L102" s="2"/>
      <c r="M102" s="2"/>
      <c r="N102" s="2"/>
      <c r="O102" s="2"/>
      <c r="P102" s="2"/>
      <c r="Q102" s="2"/>
      <c r="R102" s="2"/>
      <c r="S102" s="2"/>
      <c r="T102" s="2"/>
      <c r="U102" s="2"/>
      <c r="V102" s="2"/>
      <c r="W102" s="31"/>
      <c r="X102" s="31"/>
      <c r="Y102" s="3"/>
      <c r="Z102" s="3"/>
      <c r="AA102" s="3"/>
      <c r="AB102" s="3"/>
      <c r="AC102" s="3"/>
      <c r="AD102" s="3"/>
      <c r="AE102" s="3"/>
      <c r="AF102" s="3"/>
      <c r="AG102" s="3"/>
      <c r="AH102" s="3"/>
      <c r="AI102" s="3"/>
      <c r="AJ102" s="3"/>
      <c r="AK102" s="37"/>
      <c r="AL102" s="2"/>
      <c r="AM102" s="2"/>
      <c r="AN102" s="2"/>
      <c r="AO102" s="2"/>
      <c r="AP102" s="2"/>
      <c r="AQ102" s="2"/>
      <c r="AR102" s="2"/>
      <c r="AS102" s="2"/>
      <c r="AT102" s="2"/>
      <c r="AU102" s="2"/>
      <c r="AV102" s="2"/>
      <c r="AW102" s="2"/>
      <c r="AX102" s="2"/>
      <c r="AY102" s="37"/>
      <c r="AZ102" s="37"/>
      <c r="BA102" s="37"/>
      <c r="BB102" s="37"/>
      <c r="BC102" s="37"/>
      <c r="BD102" s="37"/>
      <c r="BE102" s="37"/>
      <c r="BF102" s="47"/>
      <c r="BU102" s="94"/>
      <c r="BV102" s="94"/>
      <c r="BW102" s="94"/>
      <c r="BX102" s="94"/>
      <c r="BY102" s="94"/>
      <c r="BZ102" s="94"/>
      <c r="CA102" s="94"/>
      <c r="CB102" s="1"/>
      <c r="CC102" s="1"/>
      <c r="CD102" s="1"/>
      <c r="CE102" s="1"/>
      <c r="CF102" s="1"/>
      <c r="CG102" s="1"/>
    </row>
    <row r="103" spans="1:85" s="33" customFormat="1" ht="20.100000000000001" customHeight="1">
      <c r="A103" s="299"/>
      <c r="B103" s="299"/>
      <c r="C103" s="299"/>
      <c r="D103" s="93"/>
      <c r="E103" s="93"/>
      <c r="F103" s="93"/>
      <c r="G103" s="93"/>
      <c r="H103" s="8"/>
      <c r="I103" s="37"/>
      <c r="J103" s="37"/>
      <c r="K103" s="155"/>
      <c r="L103" s="2"/>
      <c r="M103" s="2"/>
      <c r="N103" s="2"/>
      <c r="O103" s="2"/>
      <c r="P103" s="2"/>
      <c r="Q103" s="2"/>
      <c r="R103" s="2"/>
      <c r="S103" s="22"/>
      <c r="T103" s="22"/>
      <c r="U103" s="31"/>
      <c r="V103" s="31"/>
      <c r="W103" s="31"/>
      <c r="X103" s="31"/>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29"/>
      <c r="AZ103" s="29"/>
      <c r="BA103" s="29"/>
      <c r="BB103" s="29"/>
      <c r="BC103" s="29"/>
      <c r="BD103" s="29"/>
      <c r="BE103" s="29"/>
      <c r="BU103" s="94"/>
      <c r="BV103" s="94"/>
      <c r="BW103" s="94"/>
      <c r="BX103" s="94"/>
      <c r="BY103" s="94"/>
      <c r="BZ103" s="94"/>
      <c r="CA103" s="94"/>
      <c r="CB103" s="1"/>
      <c r="CC103" s="1"/>
      <c r="CD103" s="1"/>
      <c r="CE103" s="1"/>
      <c r="CF103" s="1"/>
      <c r="CG103" s="1"/>
    </row>
    <row r="104" spans="1:85" s="33" customFormat="1" ht="20.100000000000001" customHeight="1">
      <c r="A104" s="304"/>
      <c r="B104" s="304"/>
      <c r="C104" s="304"/>
      <c r="D104" s="305"/>
      <c r="E104" s="208"/>
      <c r="F104" s="530"/>
      <c r="G104" s="530"/>
      <c r="H104" s="128"/>
      <c r="I104" s="40"/>
      <c r="J104" s="40"/>
      <c r="K104" s="37"/>
      <c r="L104" s="22"/>
      <c r="M104" s="22"/>
      <c r="N104" s="22"/>
      <c r="O104" s="22"/>
      <c r="P104" s="22"/>
      <c r="Q104" s="22"/>
      <c r="R104" s="22"/>
      <c r="S104" s="22"/>
      <c r="T104" s="22"/>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29"/>
      <c r="AZ104" s="29"/>
      <c r="BA104" s="29"/>
      <c r="BB104" s="29"/>
      <c r="BC104" s="29"/>
      <c r="BD104" s="29"/>
      <c r="BE104" s="29"/>
      <c r="BU104" s="94"/>
      <c r="BV104" s="94"/>
      <c r="BW104" s="94"/>
      <c r="BX104" s="94"/>
      <c r="BY104" s="94"/>
      <c r="BZ104" s="94"/>
      <c r="CA104" s="94"/>
      <c r="CB104" s="1"/>
      <c r="CC104" s="1"/>
      <c r="CD104" s="1"/>
      <c r="CE104" s="1"/>
      <c r="CF104" s="1"/>
      <c r="CG104" s="1"/>
    </row>
    <row r="105" spans="1:85" s="33" customFormat="1" ht="20.100000000000001" customHeight="1">
      <c r="A105" s="300"/>
      <c r="B105" s="298"/>
      <c r="C105" s="306"/>
      <c r="D105" s="232"/>
      <c r="E105" s="232"/>
      <c r="F105" s="8"/>
      <c r="G105" s="8"/>
      <c r="H105" s="2"/>
      <c r="I105" s="37"/>
      <c r="J105" s="37"/>
      <c r="K105" s="155"/>
      <c r="L105" s="2"/>
      <c r="M105" s="2"/>
      <c r="N105" s="2"/>
      <c r="O105" s="2"/>
      <c r="P105" s="2"/>
      <c r="Q105" s="2"/>
      <c r="R105" s="2"/>
      <c r="S105" s="6"/>
      <c r="T105" s="6"/>
      <c r="U105" s="31"/>
      <c r="V105" s="31"/>
      <c r="W105" s="31"/>
      <c r="X105" s="31"/>
      <c r="Y105" s="31"/>
      <c r="Z105" s="31"/>
      <c r="AA105" s="31"/>
      <c r="AB105" s="31"/>
      <c r="AC105" s="31"/>
      <c r="AD105" s="31"/>
      <c r="AE105" s="31"/>
      <c r="AF105" s="31"/>
      <c r="AG105" s="31"/>
      <c r="AH105" s="31"/>
      <c r="AI105" s="31"/>
      <c r="AJ105" s="31"/>
      <c r="AK105" s="31"/>
      <c r="AL105" s="31"/>
      <c r="AM105" s="3"/>
      <c r="AN105" s="3"/>
      <c r="AO105" s="3"/>
      <c r="AP105" s="3"/>
      <c r="AQ105" s="3"/>
      <c r="AR105" s="3"/>
      <c r="AS105" s="3"/>
      <c r="AT105" s="3"/>
      <c r="AU105" s="3"/>
      <c r="AV105" s="3"/>
      <c r="AW105" s="3"/>
      <c r="AX105" s="3"/>
      <c r="AY105" s="29"/>
      <c r="AZ105" s="29"/>
      <c r="BA105" s="29"/>
      <c r="BB105" s="29"/>
      <c r="BC105" s="29"/>
      <c r="BD105" s="29"/>
      <c r="BE105" s="29"/>
      <c r="BU105" s="94"/>
      <c r="BV105" s="94"/>
      <c r="BW105" s="94"/>
      <c r="BX105" s="94"/>
      <c r="BY105" s="94"/>
      <c r="BZ105" s="94"/>
      <c r="CA105" s="94"/>
      <c r="CB105" s="1"/>
      <c r="CC105" s="1"/>
      <c r="CD105" s="1"/>
      <c r="CE105" s="1"/>
      <c r="CF105" s="1"/>
      <c r="CG105" s="1"/>
    </row>
    <row r="106" spans="1:85" s="33" customFormat="1" ht="20.100000000000001" customHeight="1">
      <c r="A106" s="300"/>
      <c r="B106" s="298"/>
      <c r="C106" s="306"/>
      <c r="D106" s="232"/>
      <c r="E106" s="232"/>
      <c r="F106" s="8"/>
      <c r="G106" s="8"/>
      <c r="H106" s="2"/>
      <c r="I106" s="37"/>
      <c r="J106" s="37"/>
      <c r="K106" s="155"/>
      <c r="L106" s="2"/>
      <c r="M106" s="2"/>
      <c r="N106" s="2"/>
      <c r="O106" s="2"/>
      <c r="P106" s="2"/>
      <c r="Q106" s="2"/>
      <c r="R106" s="2"/>
      <c r="S106" s="2"/>
      <c r="T106" s="2"/>
      <c r="U106" s="6"/>
      <c r="V106" s="6"/>
      <c r="W106" s="8"/>
      <c r="X106" s="19"/>
      <c r="Y106" s="19"/>
      <c r="Z106" s="8"/>
      <c r="AA106" s="19"/>
      <c r="AB106" s="19"/>
      <c r="AC106" s="8"/>
      <c r="AD106" s="19"/>
      <c r="AE106" s="19"/>
      <c r="AF106" s="8"/>
      <c r="AG106" s="19"/>
      <c r="AH106" s="19"/>
      <c r="AI106" s="8"/>
      <c r="AJ106" s="19"/>
      <c r="AK106" s="19"/>
      <c r="AL106" s="8"/>
      <c r="AM106" s="19"/>
      <c r="AN106" s="19"/>
      <c r="AO106" s="8"/>
      <c r="AP106" s="8"/>
      <c r="AQ106" s="8"/>
      <c r="AR106" s="8"/>
      <c r="AS106" s="8"/>
      <c r="AT106" s="8"/>
      <c r="AU106" s="8"/>
      <c r="AV106" s="8"/>
      <c r="AW106" s="8"/>
      <c r="AX106" s="19"/>
      <c r="AY106" s="37"/>
      <c r="AZ106" s="46"/>
      <c r="BA106" s="37"/>
      <c r="BB106" s="46"/>
      <c r="BC106" s="37"/>
      <c r="BD106" s="46"/>
      <c r="BE106" s="37"/>
      <c r="BU106" s="94"/>
      <c r="BV106" s="94"/>
      <c r="BW106" s="94"/>
      <c r="BX106" s="94"/>
      <c r="BY106" s="94"/>
      <c r="BZ106" s="94"/>
      <c r="CA106" s="94"/>
      <c r="CB106" s="1"/>
      <c r="CC106" s="1"/>
      <c r="CD106" s="1"/>
      <c r="CE106" s="1"/>
      <c r="CF106" s="1"/>
      <c r="CG106" s="1"/>
    </row>
    <row r="107" spans="1:85" s="33" customFormat="1" ht="20.100000000000001" customHeight="1">
      <c r="A107" s="300"/>
      <c r="B107" s="298"/>
      <c r="C107" s="306"/>
      <c r="D107" s="232"/>
      <c r="E107" s="232"/>
      <c r="F107" s="8"/>
      <c r="G107" s="8"/>
      <c r="H107" s="2"/>
      <c r="I107" s="37"/>
      <c r="J107" s="37"/>
      <c r="K107" s="155"/>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37"/>
      <c r="AZ107" s="37"/>
      <c r="BA107" s="37"/>
      <c r="BB107" s="37"/>
      <c r="BC107" s="37"/>
      <c r="BD107" s="37"/>
      <c r="BE107" s="37"/>
      <c r="BU107" s="94"/>
      <c r="BV107" s="94"/>
      <c r="BW107" s="94"/>
      <c r="BX107" s="94"/>
      <c r="BY107" s="94"/>
      <c r="BZ107" s="94"/>
      <c r="CA107" s="94"/>
      <c r="CB107" s="1"/>
      <c r="CC107" s="1"/>
      <c r="CD107" s="1"/>
      <c r="CE107" s="1"/>
      <c r="CF107" s="1"/>
      <c r="CG107" s="1"/>
    </row>
    <row r="108" spans="1:85" s="33" customFormat="1" ht="20.100000000000001" customHeight="1">
      <c r="A108" s="300"/>
      <c r="B108" s="298"/>
      <c r="C108" s="306"/>
      <c r="D108" s="232"/>
      <c r="E108" s="232"/>
      <c r="F108" s="8"/>
      <c r="G108" s="8"/>
      <c r="H108" s="2"/>
      <c r="I108" s="37"/>
      <c r="J108" s="37"/>
      <c r="K108" s="155"/>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37"/>
      <c r="AZ108" s="37"/>
      <c r="BA108" s="37"/>
      <c r="BB108" s="37"/>
      <c r="BC108" s="37"/>
      <c r="BD108" s="37"/>
      <c r="BE108" s="37"/>
      <c r="BU108" s="94"/>
      <c r="BV108" s="94"/>
      <c r="BW108" s="94"/>
      <c r="BX108" s="94"/>
      <c r="BY108" s="94"/>
      <c r="BZ108" s="94"/>
      <c r="CA108" s="94"/>
      <c r="CB108" s="1"/>
      <c r="CC108" s="1"/>
      <c r="CD108" s="1"/>
      <c r="CE108" s="1"/>
      <c r="CF108" s="1"/>
      <c r="CG108" s="1"/>
    </row>
    <row r="109" spans="1:85" s="33" customFormat="1" ht="20.100000000000001" customHeight="1">
      <c r="A109" s="300"/>
      <c r="B109" s="298"/>
      <c r="C109" s="306"/>
      <c r="D109" s="232"/>
      <c r="E109" s="232"/>
      <c r="F109" s="8"/>
      <c r="G109" s="8"/>
      <c r="H109" s="2"/>
      <c r="I109" s="37"/>
      <c r="J109" s="37"/>
      <c r="K109" s="155"/>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37"/>
      <c r="AZ109" s="37"/>
      <c r="BA109" s="37"/>
      <c r="BB109" s="37"/>
      <c r="BC109" s="37"/>
      <c r="BD109" s="37"/>
      <c r="BE109" s="37"/>
      <c r="BU109" s="94"/>
      <c r="BV109" s="94"/>
      <c r="BW109" s="94"/>
      <c r="BX109" s="94"/>
      <c r="BY109" s="94"/>
      <c r="BZ109" s="94"/>
      <c r="CA109" s="94"/>
      <c r="CB109" s="1"/>
      <c r="CC109" s="1"/>
      <c r="CD109" s="1"/>
      <c r="CE109" s="1"/>
      <c r="CF109" s="1"/>
      <c r="CG109" s="1"/>
    </row>
    <row r="110" spans="1:85" s="33" customFormat="1" ht="20.100000000000001" customHeight="1">
      <c r="A110" s="300"/>
      <c r="B110" s="298"/>
      <c r="C110" s="306"/>
      <c r="D110" s="232"/>
      <c r="E110" s="232"/>
      <c r="F110" s="8"/>
      <c r="G110" s="8"/>
      <c r="H110" s="2"/>
      <c r="I110" s="37"/>
      <c r="J110" s="37"/>
      <c r="K110" s="155"/>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37"/>
      <c r="AZ110" s="37"/>
      <c r="BA110" s="37"/>
      <c r="BB110" s="37"/>
      <c r="BC110" s="37"/>
      <c r="BD110" s="37"/>
      <c r="BE110" s="37"/>
      <c r="BU110" s="94"/>
      <c r="BV110" s="94"/>
      <c r="BW110" s="94"/>
      <c r="BX110" s="94"/>
      <c r="BY110" s="94"/>
      <c r="BZ110" s="94"/>
      <c r="CA110" s="94"/>
      <c r="CB110" s="1"/>
      <c r="CC110" s="1"/>
      <c r="CD110" s="1"/>
      <c r="CE110" s="1"/>
      <c r="CF110" s="1"/>
      <c r="CG110" s="1"/>
    </row>
    <row r="111" spans="1:85" s="33" customFormat="1" ht="20.100000000000001" customHeight="1">
      <c r="A111" s="299"/>
      <c r="B111" s="299"/>
      <c r="C111" s="299"/>
      <c r="D111" s="93"/>
      <c r="E111" s="93"/>
      <c r="F111" s="93"/>
      <c r="G111" s="93"/>
      <c r="H111" s="2"/>
      <c r="I111" s="37"/>
      <c r="J111" s="37"/>
      <c r="K111" s="155"/>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37"/>
      <c r="AZ111" s="37"/>
      <c r="BA111" s="37"/>
      <c r="BB111" s="37"/>
      <c r="BC111" s="37"/>
      <c r="BD111" s="37"/>
      <c r="BE111" s="37"/>
      <c r="BU111" s="94"/>
      <c r="BV111" s="94"/>
      <c r="BW111" s="94"/>
      <c r="BX111" s="94"/>
      <c r="BY111" s="94"/>
      <c r="BZ111" s="94"/>
      <c r="CA111" s="94"/>
      <c r="CB111" s="1"/>
      <c r="CC111" s="1"/>
      <c r="CD111" s="1"/>
      <c r="CE111" s="1"/>
      <c r="CF111" s="1"/>
      <c r="CG111" s="1"/>
    </row>
    <row r="112" spans="1:85" s="33" customFormat="1" ht="20.100000000000001" customHeight="1">
      <c r="A112" s="304"/>
      <c r="B112" s="304"/>
      <c r="C112" s="304"/>
      <c r="D112" s="305"/>
      <c r="E112" s="208"/>
      <c r="F112" s="530"/>
      <c r="G112" s="530"/>
      <c r="H112" s="128"/>
      <c r="I112" s="40"/>
      <c r="J112" s="40"/>
      <c r="K112" s="37"/>
      <c r="L112" s="22"/>
      <c r="M112" s="22"/>
      <c r="N112" s="22"/>
      <c r="O112" s="22"/>
      <c r="P112" s="22"/>
      <c r="Q112" s="22"/>
      <c r="R112" s="2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37"/>
      <c r="AZ112" s="37"/>
      <c r="BA112" s="37"/>
      <c r="BB112" s="37"/>
      <c r="BC112" s="37"/>
      <c r="BD112" s="37"/>
      <c r="BE112" s="37"/>
      <c r="BU112" s="94"/>
      <c r="BV112" s="94"/>
      <c r="BW112" s="94"/>
      <c r="BX112" s="94"/>
      <c r="BY112" s="94"/>
      <c r="BZ112" s="94"/>
      <c r="CA112" s="94"/>
      <c r="CB112" s="1"/>
      <c r="CC112" s="1"/>
      <c r="CD112" s="1"/>
      <c r="CE112" s="1"/>
      <c r="CF112" s="1"/>
      <c r="CG112" s="1"/>
    </row>
    <row r="113" spans="1:85" s="33" customFormat="1" ht="20.100000000000001" customHeight="1">
      <c r="A113" s="300"/>
      <c r="B113" s="298"/>
      <c r="C113" s="306"/>
      <c r="D113" s="232"/>
      <c r="E113" s="232"/>
      <c r="F113" s="8"/>
      <c r="G113" s="8"/>
      <c r="H113" s="2"/>
      <c r="I113" s="37"/>
      <c r="J113" s="37"/>
      <c r="K113" s="155"/>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37"/>
      <c r="AZ113" s="37"/>
      <c r="BA113" s="37"/>
      <c r="BB113" s="37"/>
      <c r="BC113" s="37"/>
      <c r="BD113" s="37"/>
      <c r="BE113" s="37"/>
      <c r="BU113" s="94"/>
      <c r="BV113" s="94"/>
      <c r="BW113" s="94"/>
      <c r="BX113" s="94"/>
      <c r="BY113" s="94"/>
      <c r="BZ113" s="94"/>
      <c r="CA113" s="94"/>
      <c r="CB113" s="1"/>
      <c r="CC113" s="1"/>
      <c r="CD113" s="1"/>
      <c r="CE113" s="1"/>
      <c r="CF113" s="1"/>
      <c r="CG113" s="1"/>
    </row>
    <row r="114" spans="1:85" s="33" customFormat="1" ht="20.100000000000001" customHeight="1">
      <c r="A114" s="300"/>
      <c r="B114" s="298"/>
      <c r="C114" s="306"/>
      <c r="D114" s="232"/>
      <c r="E114" s="232"/>
      <c r="F114" s="8"/>
      <c r="G114" s="8"/>
      <c r="H114" s="2"/>
      <c r="I114" s="37"/>
      <c r="J114" s="37"/>
      <c r="K114" s="155"/>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37"/>
      <c r="AZ114" s="37"/>
      <c r="BA114" s="37"/>
      <c r="BB114" s="37"/>
      <c r="BC114" s="37"/>
      <c r="BD114" s="37"/>
      <c r="BE114" s="37"/>
      <c r="BU114" s="94"/>
      <c r="BV114" s="94"/>
      <c r="BW114" s="94"/>
      <c r="BX114" s="94"/>
      <c r="BY114" s="94"/>
      <c r="BZ114" s="94"/>
      <c r="CA114" s="94"/>
      <c r="CB114" s="1"/>
      <c r="CC114" s="1"/>
      <c r="CD114" s="1"/>
      <c r="CE114" s="1"/>
      <c r="CF114" s="1"/>
      <c r="CG114" s="1"/>
    </row>
    <row r="115" spans="1:85" s="33" customFormat="1" ht="20.100000000000001" customHeight="1">
      <c r="A115" s="300"/>
      <c r="B115" s="298"/>
      <c r="C115" s="306"/>
      <c r="D115" s="232"/>
      <c r="E115" s="232"/>
      <c r="F115" s="8"/>
      <c r="G115" s="8"/>
      <c r="H115" s="2"/>
      <c r="I115" s="37"/>
      <c r="J115" s="37"/>
      <c r="K115" s="155"/>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37"/>
      <c r="AZ115" s="37"/>
      <c r="BA115" s="37"/>
      <c r="BB115" s="37"/>
      <c r="BC115" s="37"/>
      <c r="BD115" s="37"/>
      <c r="BE115" s="37"/>
      <c r="BU115" s="94"/>
      <c r="BV115" s="94"/>
      <c r="BW115" s="94"/>
      <c r="BX115" s="94"/>
      <c r="BY115" s="94"/>
      <c r="BZ115" s="94"/>
      <c r="CA115" s="94"/>
      <c r="CB115" s="1"/>
      <c r="CC115" s="1"/>
      <c r="CD115" s="1"/>
      <c r="CE115" s="1"/>
      <c r="CF115" s="1"/>
      <c r="CG115" s="1"/>
    </row>
    <row r="116" spans="1:85" s="33" customFormat="1" ht="20.100000000000001" customHeight="1">
      <c r="A116" s="300"/>
      <c r="B116" s="298"/>
      <c r="C116" s="306"/>
      <c r="D116" s="232"/>
      <c r="E116" s="232"/>
      <c r="F116" s="8"/>
      <c r="G116" s="8"/>
      <c r="H116" s="2"/>
      <c r="I116" s="37"/>
      <c r="J116" s="37"/>
      <c r="K116" s="155"/>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37"/>
      <c r="AZ116" s="37"/>
      <c r="BA116" s="37"/>
      <c r="BB116" s="37"/>
      <c r="BC116" s="37"/>
      <c r="BD116" s="37"/>
      <c r="BE116" s="37"/>
      <c r="BU116" s="94"/>
      <c r="BV116" s="94"/>
      <c r="BW116" s="94"/>
      <c r="BX116" s="94"/>
      <c r="BY116" s="94"/>
      <c r="BZ116" s="94"/>
      <c r="CA116" s="94"/>
      <c r="CB116" s="1"/>
      <c r="CC116" s="1"/>
      <c r="CD116" s="1"/>
      <c r="CE116" s="1"/>
      <c r="CF116" s="1"/>
      <c r="CG116" s="1"/>
    </row>
    <row r="117" spans="1:85" s="33" customFormat="1" ht="20.100000000000001" customHeight="1">
      <c r="A117" s="300"/>
      <c r="B117" s="298"/>
      <c r="C117" s="306"/>
      <c r="D117" s="232"/>
      <c r="E117" s="232"/>
      <c r="F117" s="8"/>
      <c r="G117" s="8"/>
      <c r="H117" s="2"/>
      <c r="I117" s="37"/>
      <c r="J117" s="37"/>
      <c r="K117" s="155"/>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37"/>
      <c r="AZ117" s="37"/>
      <c r="BA117" s="37"/>
      <c r="BB117" s="37"/>
      <c r="BC117" s="37"/>
      <c r="BD117" s="37"/>
      <c r="BE117" s="37"/>
      <c r="BU117" s="94"/>
      <c r="BV117" s="94"/>
      <c r="BW117" s="94"/>
      <c r="BX117" s="94"/>
      <c r="BY117" s="94"/>
      <c r="BZ117" s="94"/>
      <c r="CA117" s="94"/>
      <c r="CB117" s="1"/>
      <c r="CC117" s="1"/>
      <c r="CD117" s="1"/>
      <c r="CE117" s="1"/>
      <c r="CF117" s="1"/>
      <c r="CG117" s="1"/>
    </row>
    <row r="118" spans="1:85" s="33" customFormat="1" ht="20.100000000000001" customHeight="1">
      <c r="A118" s="300"/>
      <c r="B118" s="298"/>
      <c r="C118" s="306"/>
      <c r="D118" s="232"/>
      <c r="E118" s="232"/>
      <c r="F118" s="8"/>
      <c r="G118" s="8"/>
      <c r="H118" s="2"/>
      <c r="I118" s="37"/>
      <c r="J118" s="37"/>
      <c r="K118" s="155"/>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37"/>
      <c r="AZ118" s="37"/>
      <c r="BA118" s="37"/>
      <c r="BB118" s="37"/>
      <c r="BC118" s="37"/>
      <c r="BD118" s="37"/>
      <c r="BE118" s="37"/>
      <c r="BU118" s="94"/>
      <c r="BV118" s="94"/>
      <c r="BW118" s="94"/>
      <c r="BX118" s="94"/>
      <c r="BY118" s="94"/>
      <c r="BZ118" s="94"/>
      <c r="CA118" s="94"/>
      <c r="CB118" s="1"/>
      <c r="CC118" s="1"/>
      <c r="CD118" s="1"/>
      <c r="CE118" s="1"/>
      <c r="CF118" s="1"/>
      <c r="CG118" s="1"/>
    </row>
    <row r="119" spans="1:85" s="33" customFormat="1" ht="20.100000000000001" customHeight="1">
      <c r="A119" s="299"/>
      <c r="B119" s="299"/>
      <c r="C119" s="299"/>
      <c r="D119" s="93"/>
      <c r="E119" s="93"/>
      <c r="F119" s="93"/>
      <c r="G119" s="93"/>
      <c r="H119" s="8"/>
      <c r="I119" s="37"/>
      <c r="J119" s="37"/>
      <c r="K119" s="155"/>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37"/>
      <c r="AZ119" s="37"/>
      <c r="BA119" s="37"/>
      <c r="BB119" s="37"/>
      <c r="BC119" s="37"/>
      <c r="BD119" s="37"/>
      <c r="BE119" s="37"/>
      <c r="BU119" s="94"/>
      <c r="BV119" s="94"/>
      <c r="BW119" s="94"/>
      <c r="BX119" s="94"/>
      <c r="BY119" s="94"/>
      <c r="BZ119" s="94"/>
      <c r="CA119" s="94"/>
      <c r="CB119" s="1"/>
      <c r="CC119" s="1"/>
      <c r="CD119" s="1"/>
      <c r="CE119" s="1"/>
      <c r="CF119" s="1"/>
      <c r="CG119" s="1"/>
    </row>
    <row r="120" spans="1:85" s="33" customFormat="1" ht="20.100000000000001" customHeight="1">
      <c r="A120" s="304"/>
      <c r="B120" s="304"/>
      <c r="C120" s="304"/>
      <c r="D120" s="305"/>
      <c r="E120" s="208"/>
      <c r="F120" s="530"/>
      <c r="G120" s="530"/>
      <c r="H120" s="128"/>
      <c r="I120" s="40"/>
      <c r="J120" s="40"/>
      <c r="K120" s="37"/>
      <c r="L120" s="22"/>
      <c r="M120" s="22"/>
      <c r="N120" s="22"/>
      <c r="O120" s="22"/>
      <c r="P120" s="22"/>
      <c r="Q120" s="22"/>
      <c r="R120" s="2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37"/>
      <c r="AZ120" s="37"/>
      <c r="BA120" s="37"/>
      <c r="BB120" s="37"/>
      <c r="BC120" s="37"/>
      <c r="BD120" s="37"/>
      <c r="BE120" s="37"/>
      <c r="BU120" s="94"/>
      <c r="BV120" s="94"/>
      <c r="BW120" s="94"/>
      <c r="BX120" s="94"/>
      <c r="BY120" s="94"/>
      <c r="BZ120" s="94"/>
      <c r="CA120" s="94"/>
      <c r="CB120" s="1"/>
      <c r="CC120" s="1"/>
      <c r="CD120" s="1"/>
      <c r="CE120" s="1"/>
      <c r="CF120" s="1"/>
      <c r="CG120" s="1"/>
    </row>
    <row r="121" spans="1:85" s="33" customFormat="1" ht="20.100000000000001" customHeight="1">
      <c r="A121" s="300"/>
      <c r="B121" s="298"/>
      <c r="C121" s="306"/>
      <c r="D121" s="232"/>
      <c r="E121" s="232"/>
      <c r="F121" s="8"/>
      <c r="G121" s="8"/>
      <c r="H121" s="2"/>
      <c r="I121" s="37"/>
      <c r="J121" s="37"/>
      <c r="K121" s="155"/>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37"/>
      <c r="AZ121" s="37"/>
      <c r="BA121" s="37"/>
      <c r="BB121" s="37"/>
      <c r="BC121" s="37"/>
      <c r="BD121" s="37"/>
      <c r="BE121" s="37"/>
      <c r="BU121" s="94"/>
      <c r="BV121" s="94"/>
      <c r="BW121" s="94"/>
      <c r="BX121" s="94"/>
      <c r="BY121" s="94"/>
      <c r="BZ121" s="94"/>
      <c r="CA121" s="94"/>
      <c r="CB121" s="1"/>
      <c r="CC121" s="1"/>
      <c r="CD121" s="1"/>
      <c r="CE121" s="1"/>
      <c r="CF121" s="1"/>
      <c r="CG121" s="1"/>
    </row>
    <row r="122" spans="1:85" s="33" customFormat="1" ht="20.100000000000001" customHeight="1">
      <c r="A122" s="300"/>
      <c r="B122" s="298"/>
      <c r="C122" s="306"/>
      <c r="D122" s="232"/>
      <c r="E122" s="232"/>
      <c r="F122" s="8"/>
      <c r="G122" s="8"/>
      <c r="H122" s="2"/>
      <c r="I122" s="37"/>
      <c r="J122" s="37"/>
      <c r="K122" s="155"/>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37"/>
      <c r="AZ122" s="37"/>
      <c r="BA122" s="37"/>
      <c r="BB122" s="37"/>
      <c r="BC122" s="37"/>
      <c r="BD122" s="37"/>
      <c r="BE122" s="37"/>
      <c r="BU122" s="94"/>
      <c r="BV122" s="94"/>
      <c r="BW122" s="94"/>
      <c r="BX122" s="94"/>
      <c r="BY122" s="94"/>
      <c r="BZ122" s="94"/>
      <c r="CA122" s="94"/>
      <c r="CB122" s="1"/>
      <c r="CC122" s="1"/>
      <c r="CD122" s="1"/>
      <c r="CE122" s="1"/>
      <c r="CF122" s="1"/>
      <c r="CG122" s="1"/>
    </row>
    <row r="123" spans="1:85" s="33" customFormat="1" ht="20.100000000000001" customHeight="1">
      <c r="A123" s="300"/>
      <c r="B123" s="298"/>
      <c r="C123" s="306"/>
      <c r="D123" s="232"/>
      <c r="E123" s="232"/>
      <c r="F123" s="8"/>
      <c r="G123" s="8"/>
      <c r="H123" s="2"/>
      <c r="I123" s="37"/>
      <c r="J123" s="37"/>
      <c r="K123" s="155"/>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37"/>
      <c r="AZ123" s="37"/>
      <c r="BA123" s="37"/>
      <c r="BB123" s="37"/>
      <c r="BC123" s="37"/>
      <c r="BD123" s="37"/>
      <c r="BE123" s="37"/>
      <c r="BU123" s="94"/>
      <c r="BV123" s="94"/>
      <c r="BW123" s="94"/>
      <c r="BX123" s="94"/>
      <c r="BY123" s="94"/>
      <c r="BZ123" s="94"/>
      <c r="CA123" s="94"/>
      <c r="CB123" s="1"/>
      <c r="CC123" s="1"/>
      <c r="CD123" s="1"/>
      <c r="CE123" s="1"/>
      <c r="CF123" s="1"/>
      <c r="CG123" s="1"/>
    </row>
    <row r="124" spans="1:85" s="33" customFormat="1" ht="20.100000000000001" customHeight="1">
      <c r="A124" s="300"/>
      <c r="B124" s="298"/>
      <c r="C124" s="306"/>
      <c r="D124" s="232"/>
      <c r="E124" s="232"/>
      <c r="F124" s="8"/>
      <c r="G124" s="8"/>
      <c r="H124" s="2"/>
      <c r="I124" s="37"/>
      <c r="J124" s="37"/>
      <c r="K124" s="155"/>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37"/>
      <c r="AZ124" s="37"/>
      <c r="BA124" s="37"/>
      <c r="BB124" s="37"/>
      <c r="BC124" s="37"/>
      <c r="BD124" s="37"/>
      <c r="BE124" s="37"/>
      <c r="BU124" s="94"/>
      <c r="BV124" s="94"/>
      <c r="BW124" s="94"/>
      <c r="BX124" s="94"/>
      <c r="BY124" s="94"/>
      <c r="BZ124" s="94"/>
      <c r="CA124" s="94"/>
      <c r="CB124" s="1"/>
      <c r="CC124" s="1"/>
      <c r="CD124" s="1"/>
      <c r="CE124" s="1"/>
      <c r="CF124" s="1"/>
      <c r="CG124" s="1"/>
    </row>
    <row r="125" spans="1:85" s="33" customFormat="1" ht="20.100000000000001" customHeight="1">
      <c r="A125" s="300"/>
      <c r="B125" s="298"/>
      <c r="C125" s="306"/>
      <c r="D125" s="232"/>
      <c r="E125" s="232"/>
      <c r="F125" s="8"/>
      <c r="G125" s="8"/>
      <c r="H125" s="2"/>
      <c r="I125" s="37"/>
      <c r="J125" s="37"/>
      <c r="K125" s="155"/>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37"/>
      <c r="AZ125" s="37"/>
      <c r="BA125" s="37"/>
      <c r="BB125" s="37"/>
      <c r="BC125" s="37"/>
      <c r="BD125" s="37"/>
      <c r="BE125" s="37"/>
      <c r="BU125" s="94"/>
      <c r="BV125" s="94"/>
      <c r="BW125" s="94"/>
      <c r="BX125" s="94"/>
      <c r="BY125" s="94"/>
      <c r="BZ125" s="94"/>
      <c r="CA125" s="94"/>
      <c r="CB125" s="1"/>
      <c r="CC125" s="1"/>
      <c r="CD125" s="1"/>
      <c r="CE125" s="1"/>
      <c r="CF125" s="1"/>
      <c r="CG125" s="1"/>
    </row>
    <row r="126" spans="1:85" s="33" customFormat="1" ht="20.100000000000001" customHeight="1">
      <c r="A126" s="300"/>
      <c r="B126" s="298"/>
      <c r="C126" s="306"/>
      <c r="D126" s="232"/>
      <c r="E126" s="232"/>
      <c r="F126" s="8"/>
      <c r="G126" s="8"/>
      <c r="H126" s="2"/>
      <c r="I126" s="37"/>
      <c r="J126" s="37"/>
      <c r="K126" s="155"/>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37"/>
      <c r="AZ126" s="37"/>
      <c r="BA126" s="37"/>
      <c r="BB126" s="37"/>
      <c r="BC126" s="37"/>
      <c r="BD126" s="37"/>
      <c r="BE126" s="37"/>
      <c r="BU126" s="94"/>
      <c r="BV126" s="94"/>
      <c r="BW126" s="94"/>
      <c r="BX126" s="94"/>
      <c r="BY126" s="94"/>
      <c r="BZ126" s="94"/>
      <c r="CA126" s="94"/>
      <c r="CB126" s="1"/>
      <c r="CC126" s="1"/>
      <c r="CD126" s="1"/>
      <c r="CE126" s="1"/>
      <c r="CF126" s="1"/>
      <c r="CG126" s="1"/>
    </row>
    <row r="127" spans="1:85" s="33" customFormat="1" ht="20.100000000000001" customHeight="1">
      <c r="A127" s="299"/>
      <c r="B127" s="299"/>
      <c r="C127" s="299"/>
      <c r="D127" s="93"/>
      <c r="E127" s="93"/>
      <c r="F127" s="93"/>
      <c r="G127" s="93"/>
      <c r="H127" s="2"/>
      <c r="I127" s="37"/>
      <c r="J127" s="37"/>
      <c r="K127" s="155"/>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37"/>
      <c r="AZ127" s="37"/>
      <c r="BA127" s="37"/>
      <c r="BB127" s="37"/>
      <c r="BC127" s="37"/>
      <c r="BD127" s="37"/>
      <c r="BE127" s="37"/>
      <c r="BU127" s="94"/>
      <c r="BV127" s="94"/>
      <c r="BW127" s="94"/>
      <c r="BX127" s="94"/>
      <c r="BY127" s="94"/>
      <c r="BZ127" s="94"/>
      <c r="CA127" s="94"/>
      <c r="CB127" s="1"/>
      <c r="CC127" s="1"/>
      <c r="CD127" s="1"/>
      <c r="CE127" s="1"/>
      <c r="CF127" s="1"/>
      <c r="CG127" s="1"/>
    </row>
    <row r="128" spans="1:85" s="33" customFormat="1" ht="20.100000000000001" customHeight="1">
      <c r="A128" s="304"/>
      <c r="B128" s="304"/>
      <c r="C128" s="304"/>
      <c r="D128" s="305"/>
      <c r="E128" s="208"/>
      <c r="F128" s="530"/>
      <c r="G128" s="530"/>
      <c r="H128" s="128"/>
      <c r="I128" s="40"/>
      <c r="J128" s="40"/>
      <c r="K128" s="37"/>
      <c r="L128" s="22"/>
      <c r="M128" s="22"/>
      <c r="N128" s="22"/>
      <c r="O128" s="22"/>
      <c r="P128" s="22"/>
      <c r="Q128" s="22"/>
      <c r="R128" s="2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37"/>
      <c r="AZ128" s="37"/>
      <c r="BA128" s="37"/>
      <c r="BB128" s="37"/>
      <c r="BC128" s="37"/>
      <c r="BD128" s="37"/>
      <c r="BE128" s="37"/>
      <c r="BU128" s="94"/>
      <c r="BV128" s="94"/>
      <c r="BW128" s="94"/>
      <c r="BX128" s="94"/>
      <c r="BY128" s="94"/>
      <c r="BZ128" s="94"/>
      <c r="CA128" s="94"/>
      <c r="CB128" s="1"/>
      <c r="CC128" s="1"/>
      <c r="CD128" s="1"/>
      <c r="CE128" s="1"/>
      <c r="CF128" s="1"/>
      <c r="CG128" s="1"/>
    </row>
    <row r="129" spans="1:85" s="33" customFormat="1" ht="20.100000000000001" customHeight="1">
      <c r="A129" s="300"/>
      <c r="B129" s="298"/>
      <c r="C129" s="306"/>
      <c r="D129" s="232"/>
      <c r="E129" s="232"/>
      <c r="F129" s="8"/>
      <c r="G129" s="8"/>
      <c r="H129" s="2"/>
      <c r="I129" s="37"/>
      <c r="J129" s="37"/>
      <c r="K129" s="155"/>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37"/>
      <c r="AZ129" s="37"/>
      <c r="BA129" s="37"/>
      <c r="BB129" s="37"/>
      <c r="BC129" s="37"/>
      <c r="BD129" s="37"/>
      <c r="BE129" s="37"/>
      <c r="BU129" s="94"/>
      <c r="BV129" s="94"/>
      <c r="BW129" s="94"/>
      <c r="BX129" s="94"/>
      <c r="BY129" s="94"/>
      <c r="BZ129" s="94"/>
      <c r="CA129" s="94"/>
      <c r="CB129" s="1"/>
      <c r="CC129" s="1"/>
      <c r="CD129" s="1"/>
      <c r="CE129" s="1"/>
      <c r="CF129" s="1"/>
      <c r="CG129" s="1"/>
    </row>
    <row r="130" spans="1:85" s="33" customFormat="1" ht="20.100000000000001" customHeight="1">
      <c r="A130" s="300"/>
      <c r="B130" s="298"/>
      <c r="C130" s="306"/>
      <c r="D130" s="232"/>
      <c r="E130" s="232"/>
      <c r="F130" s="8"/>
      <c r="G130" s="8"/>
      <c r="H130" s="2"/>
      <c r="I130" s="37"/>
      <c r="J130" s="37"/>
      <c r="K130" s="155"/>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37"/>
      <c r="AZ130" s="37"/>
      <c r="BA130" s="37"/>
      <c r="BB130" s="37"/>
      <c r="BC130" s="37"/>
      <c r="BD130" s="37"/>
      <c r="BE130" s="37"/>
      <c r="BU130" s="94"/>
      <c r="BV130" s="94"/>
      <c r="BW130" s="94"/>
      <c r="BX130" s="94"/>
      <c r="BY130" s="94"/>
      <c r="BZ130" s="94"/>
      <c r="CA130" s="94"/>
      <c r="CB130" s="1"/>
      <c r="CC130" s="1"/>
      <c r="CD130" s="1"/>
      <c r="CE130" s="1"/>
      <c r="CF130" s="1"/>
      <c r="CG130" s="1"/>
    </row>
    <row r="131" spans="1:85" s="33" customFormat="1" ht="20.100000000000001" customHeight="1">
      <c r="A131" s="300"/>
      <c r="B131" s="298"/>
      <c r="C131" s="306"/>
      <c r="D131" s="232"/>
      <c r="E131" s="232"/>
      <c r="F131" s="8"/>
      <c r="G131" s="8"/>
      <c r="H131" s="2"/>
      <c r="I131" s="37"/>
      <c r="J131" s="37"/>
      <c r="K131" s="155"/>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37"/>
      <c r="AZ131" s="37"/>
      <c r="BA131" s="37"/>
      <c r="BB131" s="37"/>
      <c r="BC131" s="37"/>
      <c r="BD131" s="37"/>
      <c r="BE131" s="37"/>
      <c r="BU131" s="94"/>
      <c r="BV131" s="94"/>
      <c r="BW131" s="94"/>
      <c r="BX131" s="94"/>
      <c r="BY131" s="94"/>
      <c r="BZ131" s="94"/>
      <c r="CA131" s="94"/>
      <c r="CB131" s="1"/>
      <c r="CC131" s="1"/>
      <c r="CD131" s="1"/>
      <c r="CE131" s="1"/>
      <c r="CF131" s="1"/>
      <c r="CG131" s="1"/>
    </row>
    <row r="132" spans="1:85" s="33" customFormat="1" ht="20.100000000000001" customHeight="1">
      <c r="A132" s="300"/>
      <c r="B132" s="298"/>
      <c r="C132" s="306"/>
      <c r="D132" s="232"/>
      <c r="E132" s="232"/>
      <c r="F132" s="8"/>
      <c r="G132" s="8"/>
      <c r="H132" s="2"/>
      <c r="I132" s="37"/>
      <c r="J132" s="37"/>
      <c r="K132" s="155"/>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37"/>
      <c r="AZ132" s="37"/>
      <c r="BA132" s="37"/>
      <c r="BB132" s="37"/>
      <c r="BC132" s="37"/>
      <c r="BD132" s="37"/>
      <c r="BE132" s="37"/>
      <c r="BU132" s="94"/>
      <c r="BV132" s="94"/>
      <c r="BW132" s="94"/>
      <c r="BX132" s="94"/>
      <c r="BY132" s="94"/>
      <c r="BZ132" s="94"/>
      <c r="CA132" s="94"/>
      <c r="CB132" s="1"/>
      <c r="CC132" s="1"/>
      <c r="CD132" s="1"/>
      <c r="CE132" s="1"/>
      <c r="CF132" s="1"/>
      <c r="CG132" s="1"/>
    </row>
    <row r="133" spans="1:85" s="33" customFormat="1" ht="20.100000000000001" customHeight="1">
      <c r="A133" s="300"/>
      <c r="B133" s="298"/>
      <c r="C133" s="306"/>
      <c r="D133" s="232"/>
      <c r="E133" s="232"/>
      <c r="F133" s="8"/>
      <c r="G133" s="8"/>
      <c r="H133" s="2"/>
      <c r="I133" s="37"/>
      <c r="J133" s="37"/>
      <c r="K133" s="155"/>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37"/>
      <c r="AZ133" s="37"/>
      <c r="BA133" s="37"/>
      <c r="BB133" s="37"/>
      <c r="BC133" s="37"/>
      <c r="BD133" s="37"/>
      <c r="BE133" s="37"/>
      <c r="BU133" s="94"/>
      <c r="BV133" s="94"/>
      <c r="BW133" s="94"/>
      <c r="BX133" s="94"/>
      <c r="BY133" s="94"/>
      <c r="BZ133" s="94"/>
      <c r="CA133" s="94"/>
      <c r="CB133" s="1"/>
      <c r="CC133" s="1"/>
      <c r="CD133" s="1"/>
      <c r="CE133" s="1"/>
      <c r="CF133" s="1"/>
      <c r="CG133" s="1"/>
    </row>
    <row r="134" spans="1:85" s="33" customFormat="1" ht="20.100000000000001" customHeight="1">
      <c r="A134" s="300"/>
      <c r="B134" s="298"/>
      <c r="C134" s="306"/>
      <c r="D134" s="232"/>
      <c r="E134" s="232"/>
      <c r="F134" s="8"/>
      <c r="G134" s="8"/>
      <c r="H134" s="2"/>
      <c r="I134" s="37"/>
      <c r="J134" s="37"/>
      <c r="K134" s="155"/>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37"/>
      <c r="AZ134" s="37"/>
      <c r="BA134" s="37"/>
      <c r="BB134" s="37"/>
      <c r="BC134" s="37"/>
      <c r="BD134" s="37"/>
      <c r="BE134" s="37"/>
      <c r="BU134" s="94"/>
      <c r="BV134" s="94"/>
      <c r="BW134" s="94"/>
      <c r="BX134" s="94"/>
      <c r="BY134" s="94"/>
      <c r="BZ134" s="94"/>
      <c r="CA134" s="94"/>
      <c r="CB134" s="1"/>
      <c r="CC134" s="1"/>
      <c r="CD134" s="1"/>
      <c r="CE134" s="1"/>
      <c r="CF134" s="1"/>
      <c r="CG134" s="1"/>
    </row>
    <row r="135" spans="1:85" s="33" customFormat="1" ht="20.100000000000001" customHeight="1">
      <c r="A135" s="299"/>
      <c r="B135" s="299"/>
      <c r="C135" s="299"/>
      <c r="D135" s="93"/>
      <c r="E135" s="93"/>
      <c r="F135" s="93"/>
      <c r="G135" s="93"/>
      <c r="H135" s="8"/>
      <c r="I135" s="37"/>
      <c r="J135" s="37"/>
      <c r="K135" s="155"/>
      <c r="L135" s="2"/>
      <c r="M135" s="2"/>
      <c r="N135" s="2"/>
      <c r="O135" s="2"/>
      <c r="P135" s="2"/>
      <c r="Q135" s="2"/>
      <c r="R135" s="2"/>
      <c r="S135" s="2"/>
      <c r="T135" s="2"/>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
      <c r="AY135" s="37"/>
      <c r="AZ135" s="37"/>
      <c r="BA135" s="37"/>
      <c r="BB135" s="37"/>
      <c r="BC135" s="37"/>
      <c r="BD135" s="37"/>
      <c r="BE135" s="37"/>
      <c r="BU135" s="94"/>
      <c r="BV135" s="94"/>
      <c r="BW135" s="94"/>
      <c r="BX135" s="94"/>
      <c r="BY135" s="94"/>
      <c r="BZ135" s="94"/>
      <c r="CA135" s="94"/>
      <c r="CB135" s="1"/>
      <c r="CC135" s="1"/>
      <c r="CD135" s="1"/>
      <c r="CE135" s="1"/>
      <c r="CF135" s="1"/>
      <c r="CG135" s="1"/>
    </row>
    <row r="136" spans="1:85" s="33" customFormat="1" ht="20.100000000000001" customHeight="1">
      <c r="A136" s="304"/>
      <c r="B136" s="304"/>
      <c r="C136" s="304"/>
      <c r="D136" s="305"/>
      <c r="E136" s="208"/>
      <c r="F136" s="530"/>
      <c r="G136" s="530"/>
      <c r="H136" s="128"/>
      <c r="I136" s="40"/>
      <c r="J136" s="40"/>
      <c r="K136" s="37"/>
      <c r="L136" s="22"/>
      <c r="M136" s="22"/>
      <c r="N136" s="22"/>
      <c r="O136" s="22"/>
      <c r="P136" s="22"/>
      <c r="Q136" s="22"/>
      <c r="R136" s="22"/>
      <c r="S136" s="2"/>
      <c r="T136" s="2"/>
      <c r="U136" s="21"/>
      <c r="V136" s="21"/>
      <c r="W136" s="21"/>
      <c r="X136" s="21"/>
      <c r="Y136" s="21"/>
      <c r="Z136" s="21"/>
      <c r="AA136" s="21"/>
      <c r="AB136" s="21"/>
      <c r="AC136" s="21"/>
      <c r="AD136" s="21"/>
      <c r="AE136" s="21"/>
      <c r="AF136" s="21"/>
      <c r="AG136" s="21"/>
      <c r="AH136" s="21"/>
      <c r="AI136" s="21"/>
      <c r="AJ136" s="2"/>
      <c r="AK136" s="2"/>
      <c r="AL136" s="2"/>
      <c r="AM136" s="2"/>
      <c r="AN136" s="2"/>
      <c r="AO136" s="2"/>
      <c r="AP136" s="2"/>
      <c r="AQ136" s="2"/>
      <c r="AR136" s="2"/>
      <c r="AS136" s="2"/>
      <c r="AT136" s="2"/>
      <c r="AU136" s="2"/>
      <c r="AV136" s="2"/>
      <c r="AW136" s="2"/>
      <c r="AX136" s="2"/>
      <c r="AY136" s="37"/>
      <c r="AZ136" s="37"/>
      <c r="BA136" s="37"/>
      <c r="BB136" s="37"/>
      <c r="BC136" s="37"/>
      <c r="BD136" s="37"/>
      <c r="BE136" s="37"/>
      <c r="BU136" s="94"/>
      <c r="BV136" s="94"/>
      <c r="BW136" s="94"/>
      <c r="BX136" s="94"/>
      <c r="BY136" s="94"/>
      <c r="BZ136" s="94"/>
      <c r="CA136" s="94"/>
      <c r="CB136" s="1"/>
      <c r="CC136" s="1"/>
      <c r="CD136" s="1"/>
      <c r="CE136" s="1"/>
      <c r="CF136" s="1"/>
      <c r="CG136" s="1"/>
    </row>
    <row r="137" spans="1:85" s="33" customFormat="1" ht="20.100000000000001" customHeight="1">
      <c r="A137" s="300"/>
      <c r="B137" s="298"/>
      <c r="C137" s="306"/>
      <c r="D137" s="232"/>
      <c r="E137" s="232"/>
      <c r="F137" s="8"/>
      <c r="G137" s="8"/>
      <c r="H137" s="2"/>
      <c r="I137" s="37"/>
      <c r="J137" s="37"/>
      <c r="K137" s="155"/>
      <c r="L137" s="2"/>
      <c r="M137" s="2"/>
      <c r="N137" s="2"/>
      <c r="O137" s="2"/>
      <c r="P137" s="2"/>
      <c r="Q137" s="2"/>
      <c r="R137" s="2"/>
      <c r="S137" s="2"/>
      <c r="T137" s="2"/>
      <c r="U137" s="31"/>
      <c r="V137" s="31"/>
      <c r="W137" s="31"/>
      <c r="X137" s="31"/>
      <c r="Y137" s="31"/>
      <c r="Z137" s="31"/>
      <c r="AA137" s="31"/>
      <c r="AB137" s="31"/>
      <c r="AC137" s="31"/>
      <c r="AD137" s="31"/>
      <c r="AE137" s="31"/>
      <c r="AF137" s="31"/>
      <c r="AG137" s="31"/>
      <c r="AH137" s="31"/>
      <c r="AI137" s="31"/>
      <c r="AJ137" s="31"/>
      <c r="AK137" s="31"/>
      <c r="AL137" s="31"/>
      <c r="AM137" s="3"/>
      <c r="AN137" s="3"/>
      <c r="AO137" s="3"/>
      <c r="AP137" s="3"/>
      <c r="AQ137" s="3"/>
      <c r="AR137" s="3"/>
      <c r="AS137" s="3"/>
      <c r="AT137" s="3"/>
      <c r="AU137" s="3"/>
      <c r="AV137" s="3"/>
      <c r="AW137" s="3"/>
      <c r="AX137" s="3"/>
      <c r="AY137" s="29"/>
      <c r="AZ137" s="29"/>
      <c r="BA137" s="29"/>
      <c r="BB137" s="29"/>
      <c r="BC137" s="29"/>
      <c r="BD137" s="29"/>
      <c r="BE137" s="29"/>
      <c r="BU137" s="94"/>
      <c r="BV137" s="94"/>
      <c r="BW137" s="94"/>
      <c r="BX137" s="94"/>
      <c r="BY137" s="94"/>
      <c r="BZ137" s="94"/>
      <c r="CA137" s="94"/>
      <c r="CB137" s="1"/>
      <c r="CC137" s="1"/>
      <c r="CD137" s="1"/>
      <c r="CE137" s="1"/>
      <c r="CF137" s="1"/>
      <c r="CG137" s="1"/>
    </row>
    <row r="138" spans="1:85" s="33" customFormat="1" ht="20.100000000000001" customHeight="1">
      <c r="A138" s="300"/>
      <c r="B138" s="298"/>
      <c r="C138" s="306"/>
      <c r="D138" s="232"/>
      <c r="E138" s="232"/>
      <c r="F138" s="8"/>
      <c r="G138" s="8"/>
      <c r="H138" s="2"/>
      <c r="I138" s="37"/>
      <c r="J138" s="37"/>
      <c r="K138" s="155"/>
      <c r="L138" s="2"/>
      <c r="M138" s="2"/>
      <c r="N138" s="2"/>
      <c r="O138" s="2"/>
      <c r="P138" s="2"/>
      <c r="Q138" s="2"/>
      <c r="R138" s="2"/>
      <c r="S138" s="2"/>
      <c r="T138" s="2"/>
      <c r="U138" s="31"/>
      <c r="V138" s="31"/>
      <c r="W138" s="31"/>
      <c r="X138" s="31"/>
      <c r="Y138" s="31"/>
      <c r="Z138" s="31"/>
      <c r="AA138" s="31"/>
      <c r="AB138" s="31"/>
      <c r="AC138" s="31"/>
      <c r="AD138" s="31"/>
      <c r="AE138" s="31"/>
      <c r="AF138" s="31"/>
      <c r="AG138" s="31"/>
      <c r="AH138" s="31"/>
      <c r="AI138" s="31"/>
      <c r="AJ138" s="31"/>
      <c r="AK138" s="31"/>
      <c r="AL138" s="31"/>
      <c r="AM138" s="3"/>
      <c r="AN138" s="3"/>
      <c r="AO138" s="3"/>
      <c r="AP138" s="3"/>
      <c r="AQ138" s="3"/>
      <c r="AR138" s="3"/>
      <c r="AS138" s="3"/>
      <c r="AT138" s="3"/>
      <c r="AU138" s="3"/>
      <c r="AV138" s="3"/>
      <c r="AW138" s="3"/>
      <c r="AX138" s="3"/>
      <c r="AY138" s="29"/>
      <c r="AZ138" s="29"/>
      <c r="BA138" s="29"/>
      <c r="BB138" s="29"/>
      <c r="BC138" s="29"/>
      <c r="BD138" s="29"/>
      <c r="BE138" s="29"/>
      <c r="BU138" s="94"/>
      <c r="BV138" s="94"/>
      <c r="BW138" s="94"/>
      <c r="BX138" s="94"/>
      <c r="BY138" s="94"/>
      <c r="BZ138" s="94"/>
      <c r="CA138" s="94"/>
      <c r="CB138" s="1"/>
      <c r="CC138" s="1"/>
      <c r="CD138" s="1"/>
      <c r="CE138" s="1"/>
      <c r="CF138" s="1"/>
      <c r="CG138" s="1"/>
    </row>
    <row r="139" spans="1:85" s="33" customFormat="1" ht="20.100000000000001" customHeight="1">
      <c r="A139" s="300"/>
      <c r="B139" s="298"/>
      <c r="C139" s="306"/>
      <c r="D139" s="232"/>
      <c r="E139" s="232"/>
      <c r="F139" s="8"/>
      <c r="G139" s="8"/>
      <c r="H139" s="2"/>
      <c r="I139" s="37"/>
      <c r="J139" s="37"/>
      <c r="K139" s="155"/>
      <c r="L139" s="2"/>
      <c r="M139" s="2"/>
      <c r="N139" s="2"/>
      <c r="O139" s="2"/>
      <c r="P139" s="2"/>
      <c r="Q139" s="2"/>
      <c r="R139" s="2"/>
      <c r="S139" s="2"/>
      <c r="T139" s="2"/>
      <c r="U139" s="31"/>
      <c r="V139" s="31"/>
      <c r="W139" s="31"/>
      <c r="X139" s="31"/>
      <c r="Y139" s="31"/>
      <c r="Z139" s="31"/>
      <c r="AA139" s="31"/>
      <c r="AB139" s="31"/>
      <c r="AC139" s="31"/>
      <c r="AD139" s="31"/>
      <c r="AE139" s="31"/>
      <c r="AF139" s="31"/>
      <c r="AG139" s="31"/>
      <c r="AH139" s="31"/>
      <c r="AI139" s="31"/>
      <c r="AJ139" s="31"/>
      <c r="AK139" s="31"/>
      <c r="AL139" s="31"/>
      <c r="AM139" s="3"/>
      <c r="AN139" s="3"/>
      <c r="AO139" s="3"/>
      <c r="AP139" s="3"/>
      <c r="AQ139" s="3"/>
      <c r="AR139" s="3"/>
      <c r="AS139" s="3"/>
      <c r="AT139" s="3"/>
      <c r="AU139" s="3"/>
      <c r="AV139" s="3"/>
      <c r="AW139" s="3"/>
      <c r="AX139" s="3"/>
      <c r="AY139" s="29"/>
      <c r="AZ139" s="29"/>
      <c r="BA139" s="29"/>
      <c r="BB139" s="29"/>
      <c r="BC139" s="29"/>
      <c r="BD139" s="29"/>
      <c r="BE139" s="29"/>
      <c r="BU139" s="94"/>
      <c r="BV139" s="94"/>
      <c r="BW139" s="94"/>
      <c r="BX139" s="94"/>
      <c r="BY139" s="94"/>
      <c r="BZ139" s="94"/>
      <c r="CA139" s="94"/>
      <c r="CB139" s="1"/>
      <c r="CC139" s="1"/>
      <c r="CD139" s="1"/>
      <c r="CE139" s="1"/>
      <c r="CF139" s="1"/>
      <c r="CG139" s="1"/>
    </row>
    <row r="140" spans="1:85" ht="20.100000000000001" customHeight="1">
      <c r="A140" s="300"/>
      <c r="B140" s="298"/>
      <c r="C140" s="306"/>
      <c r="D140" s="232"/>
      <c r="E140" s="232"/>
      <c r="F140" s="8"/>
      <c r="G140" s="8"/>
      <c r="H140" s="2"/>
      <c r="I140" s="37"/>
      <c r="J140" s="37"/>
      <c r="K140" s="155"/>
      <c r="L140" s="2"/>
      <c r="M140" s="2"/>
      <c r="N140" s="2"/>
      <c r="O140" s="2"/>
      <c r="P140" s="2"/>
      <c r="Q140" s="2"/>
      <c r="R140" s="2"/>
      <c r="S140" s="2"/>
      <c r="T140" s="2"/>
      <c r="U140" s="31"/>
      <c r="V140" s="31"/>
      <c r="W140" s="31"/>
      <c r="X140" s="31"/>
      <c r="Y140" s="31"/>
      <c r="Z140" s="31"/>
      <c r="AA140" s="31"/>
      <c r="AB140" s="31"/>
      <c r="AC140" s="31"/>
      <c r="AD140" s="31"/>
      <c r="AE140" s="31"/>
      <c r="AF140" s="31"/>
      <c r="AG140" s="31"/>
      <c r="AH140" s="31"/>
      <c r="AI140" s="31"/>
      <c r="AJ140" s="31"/>
      <c r="AK140" s="31"/>
      <c r="AL140" s="31"/>
    </row>
    <row r="141" spans="1:85" ht="20.100000000000001" customHeight="1">
      <c r="A141" s="300"/>
      <c r="B141" s="298"/>
      <c r="C141" s="306"/>
      <c r="D141" s="232"/>
      <c r="E141" s="232"/>
      <c r="F141" s="8"/>
      <c r="G141" s="8"/>
      <c r="H141" s="2"/>
      <c r="I141" s="37"/>
      <c r="J141" s="37"/>
      <c r="K141" s="155"/>
      <c r="L141" s="2"/>
      <c r="M141" s="2"/>
      <c r="N141" s="2"/>
      <c r="O141" s="2"/>
      <c r="P141" s="2"/>
      <c r="Q141" s="2"/>
      <c r="R141" s="2"/>
      <c r="S141" s="2"/>
      <c r="T141" s="2"/>
      <c r="U141" s="31"/>
      <c r="V141" s="31"/>
      <c r="W141" s="31"/>
      <c r="X141" s="31"/>
      <c r="Y141" s="31"/>
      <c r="Z141" s="31"/>
      <c r="AA141" s="31"/>
      <c r="AB141" s="31"/>
      <c r="AC141" s="31"/>
      <c r="AD141" s="31"/>
      <c r="AE141" s="31"/>
      <c r="AF141" s="31"/>
      <c r="AG141" s="31"/>
      <c r="AH141" s="31"/>
      <c r="AI141" s="31"/>
      <c r="AJ141" s="31"/>
      <c r="AK141" s="31"/>
      <c r="AL141" s="31"/>
    </row>
    <row r="142" spans="1:85" ht="20.100000000000001" customHeight="1">
      <c r="A142" s="300"/>
      <c r="B142" s="298"/>
      <c r="C142" s="306"/>
      <c r="D142" s="232"/>
      <c r="E142" s="232"/>
      <c r="F142" s="8"/>
      <c r="G142" s="8"/>
      <c r="H142" s="2"/>
      <c r="I142" s="37"/>
      <c r="J142" s="37"/>
      <c r="K142" s="155"/>
      <c r="L142" s="2"/>
      <c r="M142" s="2"/>
      <c r="N142" s="2"/>
      <c r="O142" s="2"/>
      <c r="P142" s="2"/>
      <c r="Q142" s="2"/>
      <c r="R142" s="2"/>
      <c r="S142" s="2"/>
      <c r="T142" s="2"/>
    </row>
    <row r="143" spans="1:85" ht="20.100000000000001" customHeight="1">
      <c r="A143" s="299"/>
      <c r="B143" s="299"/>
      <c r="C143" s="299"/>
      <c r="D143" s="93"/>
      <c r="E143" s="93"/>
      <c r="F143" s="93"/>
      <c r="G143" s="93"/>
      <c r="H143" s="2"/>
      <c r="I143" s="37"/>
      <c r="J143" s="37"/>
      <c r="K143" s="155"/>
      <c r="L143" s="2"/>
      <c r="M143" s="2"/>
      <c r="N143" s="2"/>
      <c r="O143" s="2"/>
      <c r="P143" s="2"/>
      <c r="Q143" s="2"/>
      <c r="R143" s="2"/>
      <c r="S143" s="2"/>
      <c r="T143" s="2"/>
    </row>
    <row r="144" spans="1:85" ht="20.100000000000001" customHeight="1">
      <c r="A144" s="304"/>
      <c r="B144" s="304"/>
      <c r="C144" s="304"/>
      <c r="D144" s="305"/>
      <c r="E144" s="208"/>
      <c r="F144" s="530"/>
      <c r="G144" s="530"/>
      <c r="H144" s="2"/>
      <c r="I144" s="40"/>
      <c r="J144" s="40"/>
      <c r="K144" s="155"/>
      <c r="L144" s="2"/>
      <c r="M144" s="2"/>
      <c r="N144" s="2"/>
      <c r="O144" s="2"/>
      <c r="P144" s="2"/>
      <c r="Q144" s="2"/>
      <c r="R144" s="2"/>
      <c r="S144" s="2"/>
      <c r="T144" s="2"/>
    </row>
    <row r="145" spans="1:79" ht="20.100000000000001" customHeight="1">
      <c r="A145" s="300"/>
      <c r="B145" s="298"/>
      <c r="C145" s="306"/>
      <c r="D145" s="302"/>
      <c r="E145" s="232"/>
      <c r="F145" s="8"/>
      <c r="G145" s="8"/>
      <c r="H145" s="2"/>
      <c r="I145" s="37"/>
      <c r="J145" s="37"/>
      <c r="K145" s="155"/>
      <c r="L145" s="2"/>
      <c r="M145" s="2"/>
      <c r="N145" s="2"/>
      <c r="O145" s="2"/>
      <c r="P145" s="2"/>
      <c r="Q145" s="2"/>
      <c r="R145" s="2"/>
      <c r="S145" s="2"/>
      <c r="T145" s="2"/>
    </row>
    <row r="146" spans="1:79" ht="20.100000000000001" customHeight="1">
      <c r="A146" s="300"/>
      <c r="B146" s="298"/>
      <c r="C146" s="306"/>
      <c r="D146" s="302"/>
      <c r="E146" s="232"/>
      <c r="F146" s="8"/>
      <c r="G146" s="8"/>
      <c r="H146" s="2"/>
      <c r="I146" s="37"/>
      <c r="J146" s="37"/>
      <c r="K146" s="155"/>
      <c r="L146" s="2"/>
      <c r="M146" s="2"/>
      <c r="N146" s="2"/>
      <c r="O146" s="2"/>
      <c r="P146" s="2"/>
      <c r="Q146" s="2"/>
      <c r="R146" s="2"/>
      <c r="S146" s="2"/>
      <c r="T146" s="2"/>
    </row>
    <row r="147" spans="1:79" ht="20.100000000000001" customHeight="1">
      <c r="A147" s="300"/>
      <c r="B147" s="298"/>
      <c r="C147" s="306"/>
      <c r="D147" s="302"/>
      <c r="E147" s="232"/>
      <c r="F147" s="8"/>
      <c r="G147" s="8"/>
      <c r="H147" s="2"/>
      <c r="I147" s="37"/>
      <c r="J147" s="37"/>
      <c r="K147" s="155"/>
      <c r="L147" s="2"/>
      <c r="M147" s="2"/>
      <c r="N147" s="2"/>
      <c r="O147" s="2"/>
      <c r="P147" s="2"/>
      <c r="Q147" s="2"/>
      <c r="R147" s="2"/>
      <c r="S147" s="2"/>
      <c r="T147" s="2"/>
    </row>
    <row r="148" spans="1:79" ht="20.100000000000001" customHeight="1">
      <c r="A148" s="300"/>
      <c r="B148" s="298"/>
      <c r="C148" s="306"/>
      <c r="D148" s="302"/>
      <c r="E148" s="232"/>
      <c r="F148" s="8"/>
      <c r="G148" s="8"/>
      <c r="H148" s="2"/>
      <c r="I148" s="37"/>
      <c r="J148" s="37"/>
      <c r="K148" s="155"/>
      <c r="L148" s="2"/>
      <c r="M148" s="2"/>
      <c r="N148" s="2"/>
      <c r="O148" s="2"/>
      <c r="P148" s="2"/>
      <c r="Q148" s="2"/>
      <c r="R148" s="2"/>
      <c r="S148" s="2"/>
      <c r="T148" s="2"/>
    </row>
    <row r="149" spans="1:79" ht="20.100000000000001" customHeight="1">
      <c r="A149" s="300"/>
      <c r="B149" s="298"/>
      <c r="C149" s="306"/>
      <c r="D149" s="302"/>
      <c r="E149" s="232"/>
      <c r="F149" s="8"/>
      <c r="G149" s="8"/>
      <c r="H149" s="2"/>
      <c r="I149" s="37"/>
      <c r="J149" s="37"/>
      <c r="K149" s="155"/>
      <c r="L149" s="2"/>
      <c r="M149" s="2"/>
      <c r="N149" s="2"/>
      <c r="O149" s="2"/>
      <c r="P149" s="2"/>
      <c r="Q149" s="2"/>
      <c r="R149" s="2"/>
      <c r="S149" s="2"/>
      <c r="T149" s="2"/>
    </row>
    <row r="150" spans="1:79" ht="20.100000000000001" customHeight="1">
      <c r="A150" s="300"/>
      <c r="B150" s="298"/>
      <c r="C150" s="306"/>
      <c r="D150" s="302"/>
      <c r="E150" s="232"/>
      <c r="F150" s="8"/>
      <c r="G150" s="8"/>
      <c r="H150" s="2"/>
      <c r="I150" s="37"/>
      <c r="J150" s="37"/>
      <c r="K150" s="155"/>
      <c r="L150" s="2"/>
      <c r="M150" s="2"/>
      <c r="N150" s="2"/>
      <c r="O150" s="2"/>
      <c r="P150" s="2"/>
      <c r="Q150" s="2"/>
      <c r="R150" s="2"/>
      <c r="S150" s="2"/>
      <c r="T150" s="2"/>
    </row>
    <row r="151" spans="1:79" ht="20.100000000000001" customHeight="1">
      <c r="A151" s="299"/>
      <c r="B151" s="299"/>
      <c r="C151" s="299"/>
      <c r="D151" s="93"/>
      <c r="E151" s="93"/>
      <c r="F151" s="93"/>
      <c r="G151" s="93"/>
      <c r="H151" s="8"/>
      <c r="I151" s="37"/>
      <c r="J151" s="37"/>
      <c r="K151" s="155"/>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37"/>
      <c r="AZ151" s="37"/>
      <c r="BA151" s="37"/>
      <c r="BB151" s="37"/>
      <c r="BC151" s="37"/>
      <c r="BD151" s="37"/>
      <c r="BE151" s="37"/>
      <c r="BF151" s="47"/>
    </row>
    <row r="152" spans="1:79" ht="20.100000000000001" customHeight="1">
      <c r="A152" s="304"/>
      <c r="B152" s="304"/>
      <c r="C152" s="304"/>
      <c r="D152" s="305"/>
      <c r="E152" s="208"/>
      <c r="F152" s="530"/>
      <c r="G152" s="530"/>
      <c r="H152" s="128"/>
      <c r="I152" s="40"/>
      <c r="J152" s="40"/>
      <c r="K152" s="155"/>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37"/>
      <c r="AZ152" s="37"/>
      <c r="BA152" s="37"/>
      <c r="BB152" s="37"/>
      <c r="BC152" s="37"/>
      <c r="BD152" s="37"/>
      <c r="BE152" s="37"/>
      <c r="BF152" s="47"/>
    </row>
    <row r="153" spans="1:79" ht="20.100000000000001" customHeight="1">
      <c r="A153" s="300"/>
      <c r="B153" s="298"/>
      <c r="C153" s="306"/>
      <c r="D153" s="302"/>
      <c r="E153" s="232"/>
      <c r="F153" s="8"/>
      <c r="G153" s="8"/>
      <c r="H153" s="2"/>
      <c r="I153" s="37"/>
      <c r="J153" s="37"/>
      <c r="K153" s="155"/>
      <c r="L153" s="2"/>
      <c r="M153" s="2"/>
      <c r="N153" s="2"/>
      <c r="O153" s="2"/>
      <c r="P153" s="2"/>
      <c r="Q153" s="2"/>
      <c r="R153" s="2"/>
      <c r="S153" s="2"/>
      <c r="T153" s="2"/>
      <c r="U153" s="6"/>
      <c r="V153" s="6"/>
      <c r="W153" s="2"/>
      <c r="X153" s="6"/>
      <c r="Y153" s="6"/>
      <c r="Z153" s="2"/>
      <c r="AA153" s="6"/>
      <c r="AB153" s="6"/>
      <c r="AC153" s="2"/>
      <c r="AD153" s="6"/>
      <c r="AE153" s="6"/>
      <c r="AF153" s="2"/>
      <c r="AG153" s="6"/>
      <c r="AH153" s="6"/>
      <c r="AI153" s="2"/>
      <c r="AJ153" s="6"/>
      <c r="AK153" s="6"/>
      <c r="AL153" s="2"/>
      <c r="AM153" s="6"/>
      <c r="AN153" s="6"/>
      <c r="AO153" s="2"/>
      <c r="AP153" s="2"/>
      <c r="AQ153" s="2"/>
      <c r="AR153" s="2"/>
      <c r="AS153" s="2"/>
      <c r="AT153" s="2"/>
      <c r="AU153" s="2"/>
      <c r="AV153" s="2"/>
      <c r="AW153" s="2"/>
      <c r="AX153" s="6"/>
      <c r="AY153" s="37"/>
      <c r="AZ153" s="46"/>
      <c r="BA153" s="37"/>
      <c r="BB153" s="46"/>
      <c r="BC153" s="37"/>
      <c r="BD153" s="46"/>
      <c r="BE153" s="37"/>
      <c r="BF153" s="47"/>
    </row>
    <row r="154" spans="1:79" ht="20.100000000000001" customHeight="1">
      <c r="A154" s="300"/>
      <c r="B154" s="298"/>
      <c r="C154" s="306"/>
      <c r="D154" s="302"/>
      <c r="E154" s="232"/>
      <c r="F154" s="8"/>
      <c r="G154" s="8"/>
      <c r="H154" s="2"/>
      <c r="I154" s="37"/>
      <c r="J154" s="37"/>
      <c r="K154" s="155"/>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37"/>
      <c r="AZ154" s="37"/>
      <c r="BA154" s="37"/>
      <c r="BB154" s="37"/>
      <c r="BC154" s="37"/>
      <c r="BD154" s="37"/>
      <c r="BE154" s="37"/>
      <c r="BF154" s="47"/>
    </row>
    <row r="155" spans="1:79" s="23" customFormat="1" ht="20.100000000000001" customHeight="1">
      <c r="A155" s="300"/>
      <c r="B155" s="298"/>
      <c r="C155" s="306"/>
      <c r="D155" s="302"/>
      <c r="E155" s="232"/>
      <c r="F155" s="8"/>
      <c r="G155" s="8"/>
      <c r="H155" s="2"/>
      <c r="I155" s="37"/>
      <c r="J155" s="37"/>
      <c r="K155" s="155"/>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37"/>
      <c r="AZ155" s="37"/>
      <c r="BA155" s="37"/>
      <c r="BB155" s="37"/>
      <c r="BC155" s="37"/>
      <c r="BD155" s="37"/>
      <c r="BE155" s="37"/>
      <c r="BF155" s="50"/>
      <c r="BG155" s="32"/>
      <c r="BH155" s="32"/>
      <c r="BI155" s="32"/>
      <c r="BJ155" s="32"/>
      <c r="BK155" s="32"/>
      <c r="BL155" s="32"/>
      <c r="BM155" s="32"/>
      <c r="BN155" s="32"/>
      <c r="BO155" s="32"/>
      <c r="BP155" s="32"/>
      <c r="BQ155" s="32"/>
      <c r="BR155" s="32"/>
      <c r="BS155" s="32"/>
      <c r="BT155" s="32"/>
      <c r="BU155" s="98"/>
      <c r="BV155" s="98"/>
      <c r="BW155" s="98"/>
      <c r="BX155" s="98"/>
      <c r="BY155" s="98"/>
      <c r="BZ155" s="98"/>
      <c r="CA155" s="98"/>
    </row>
    <row r="156" spans="1:79" s="23" customFormat="1" ht="20.100000000000001" customHeight="1">
      <c r="A156" s="300"/>
      <c r="B156" s="298"/>
      <c r="C156" s="306"/>
      <c r="D156" s="302"/>
      <c r="E156" s="232"/>
      <c r="F156" s="8"/>
      <c r="G156" s="8"/>
      <c r="H156" s="2"/>
      <c r="I156" s="37"/>
      <c r="J156" s="37"/>
      <c r="K156" s="155"/>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37"/>
      <c r="AZ156" s="37"/>
      <c r="BA156" s="37"/>
      <c r="BB156" s="37"/>
      <c r="BC156" s="37"/>
      <c r="BD156" s="37"/>
      <c r="BE156" s="37"/>
      <c r="BF156" s="50"/>
      <c r="BG156" s="32"/>
      <c r="BH156" s="32"/>
      <c r="BI156" s="32"/>
      <c r="BJ156" s="32"/>
      <c r="BK156" s="32"/>
      <c r="BL156" s="32"/>
      <c r="BM156" s="32"/>
      <c r="BN156" s="32"/>
      <c r="BO156" s="32"/>
      <c r="BP156" s="32"/>
      <c r="BQ156" s="32"/>
      <c r="BR156" s="32"/>
      <c r="BS156" s="32"/>
      <c r="BT156" s="32"/>
      <c r="BU156" s="98"/>
      <c r="BV156" s="98"/>
      <c r="BW156" s="98"/>
      <c r="BX156" s="98"/>
      <c r="BY156" s="98"/>
      <c r="BZ156" s="98"/>
      <c r="CA156" s="98"/>
    </row>
    <row r="157" spans="1:79" s="23" customFormat="1" ht="20.100000000000001" customHeight="1">
      <c r="A157" s="300"/>
      <c r="B157" s="298"/>
      <c r="C157" s="306"/>
      <c r="D157" s="302"/>
      <c r="E157" s="232"/>
      <c r="F157" s="8"/>
      <c r="G157" s="8"/>
      <c r="H157" s="2"/>
      <c r="I157" s="37"/>
      <c r="J157" s="37"/>
      <c r="K157" s="155"/>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37"/>
      <c r="AZ157" s="37"/>
      <c r="BA157" s="37"/>
      <c r="BB157" s="37"/>
      <c r="BC157" s="37"/>
      <c r="BD157" s="37"/>
      <c r="BE157" s="37"/>
      <c r="BF157" s="50"/>
      <c r="BG157" s="32"/>
      <c r="BH157" s="32"/>
      <c r="BI157" s="32"/>
      <c r="BJ157" s="32"/>
      <c r="BK157" s="32"/>
      <c r="BL157" s="32"/>
      <c r="BM157" s="32"/>
      <c r="BN157" s="32"/>
      <c r="BO157" s="32"/>
      <c r="BP157" s="32"/>
      <c r="BQ157" s="32"/>
      <c r="BR157" s="32"/>
      <c r="BS157" s="32"/>
      <c r="BT157" s="32"/>
      <c r="BU157" s="98"/>
      <c r="BV157" s="98"/>
      <c r="BW157" s="98"/>
      <c r="BX157" s="98"/>
      <c r="BY157" s="98"/>
      <c r="BZ157" s="98"/>
      <c r="CA157" s="98"/>
    </row>
    <row r="158" spans="1:79" ht="20.100000000000001" customHeight="1">
      <c r="A158" s="300"/>
      <c r="B158" s="298"/>
      <c r="C158" s="306"/>
      <c r="D158" s="302"/>
      <c r="E158" s="232"/>
      <c r="F158" s="8"/>
      <c r="G158" s="8"/>
      <c r="H158" s="2"/>
      <c r="I158" s="37"/>
      <c r="J158" s="37"/>
      <c r="K158" s="155"/>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37"/>
      <c r="AZ158" s="37"/>
      <c r="BA158" s="37"/>
      <c r="BB158" s="37"/>
      <c r="BC158" s="37"/>
      <c r="BD158" s="37"/>
      <c r="BE158" s="37"/>
      <c r="BF158" s="47"/>
    </row>
    <row r="159" spans="1:79" ht="20.100000000000001" customHeight="1">
      <c r="A159" s="299"/>
      <c r="B159" s="299"/>
      <c r="C159" s="299"/>
      <c r="D159" s="93"/>
      <c r="E159" s="93"/>
      <c r="F159" s="93"/>
      <c r="G159" s="93"/>
      <c r="H159" s="2"/>
      <c r="I159" s="37"/>
      <c r="J159" s="37"/>
      <c r="K159" s="155"/>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37"/>
      <c r="AZ159" s="37"/>
      <c r="BA159" s="37"/>
      <c r="BB159" s="37"/>
      <c r="BC159" s="37"/>
      <c r="BD159" s="37"/>
      <c r="BE159" s="37"/>
      <c r="BF159" s="47"/>
    </row>
    <row r="160" spans="1:79" ht="20.100000000000001" customHeight="1">
      <c r="A160" s="304"/>
      <c r="B160" s="304"/>
      <c r="C160" s="304"/>
      <c r="D160" s="305"/>
      <c r="E160" s="208"/>
      <c r="F160" s="530"/>
      <c r="G160" s="530"/>
      <c r="H160" s="2"/>
      <c r="I160" s="37"/>
      <c r="J160" s="37"/>
      <c r="K160" s="155"/>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37"/>
      <c r="AZ160" s="37"/>
      <c r="BA160" s="37"/>
      <c r="BB160" s="37"/>
      <c r="BC160" s="37"/>
      <c r="BD160" s="37"/>
      <c r="BE160" s="37"/>
      <c r="BF160" s="47"/>
    </row>
    <row r="161" spans="1:85" ht="20.100000000000001" customHeight="1">
      <c r="A161" s="300"/>
      <c r="B161" s="298"/>
      <c r="C161" s="306"/>
      <c r="D161" s="302"/>
      <c r="E161" s="232"/>
      <c r="F161" s="8"/>
      <c r="G161" s="8"/>
      <c r="H161" s="2"/>
      <c r="I161" s="37"/>
      <c r="J161" s="37"/>
      <c r="K161" s="155"/>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37"/>
      <c r="AZ161" s="37"/>
      <c r="BA161" s="37"/>
      <c r="BB161" s="37"/>
      <c r="BC161" s="37"/>
      <c r="BD161" s="37"/>
      <c r="BE161" s="37"/>
      <c r="BF161" s="47"/>
    </row>
    <row r="162" spans="1:85" ht="20.100000000000001" customHeight="1">
      <c r="A162" s="300"/>
      <c r="B162" s="298"/>
      <c r="C162" s="306"/>
      <c r="D162" s="302"/>
      <c r="E162" s="232"/>
      <c r="F162" s="8"/>
      <c r="G162" s="8"/>
      <c r="H162" s="2"/>
      <c r="I162" s="37"/>
      <c r="J162" s="37"/>
      <c r="K162" s="155"/>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37"/>
      <c r="AZ162" s="37"/>
      <c r="BA162" s="37"/>
      <c r="BB162" s="37"/>
      <c r="BC162" s="37"/>
      <c r="BD162" s="37"/>
      <c r="BE162" s="37"/>
      <c r="BF162" s="47"/>
    </row>
    <row r="163" spans="1:85" ht="20.100000000000001" customHeight="1">
      <c r="A163" s="300"/>
      <c r="B163" s="298"/>
      <c r="C163" s="306"/>
      <c r="D163" s="302"/>
      <c r="E163" s="232"/>
      <c r="F163" s="8"/>
      <c r="G163" s="8"/>
      <c r="H163" s="2"/>
      <c r="I163" s="37"/>
      <c r="J163" s="37"/>
      <c r="K163" s="155"/>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37"/>
      <c r="AZ163" s="37"/>
      <c r="BA163" s="37"/>
      <c r="BB163" s="37"/>
      <c r="BC163" s="37"/>
      <c r="BD163" s="37"/>
      <c r="BE163" s="37"/>
      <c r="BF163" s="47"/>
    </row>
    <row r="164" spans="1:85" ht="20.100000000000001" customHeight="1">
      <c r="A164" s="300"/>
      <c r="B164" s="298"/>
      <c r="C164" s="306"/>
      <c r="D164" s="302"/>
      <c r="E164" s="232"/>
      <c r="F164" s="8"/>
      <c r="G164" s="8"/>
      <c r="H164" s="2"/>
      <c r="I164" s="37"/>
      <c r="J164" s="37"/>
      <c r="K164" s="155"/>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37"/>
      <c r="AZ164" s="37"/>
      <c r="BA164" s="37"/>
      <c r="BB164" s="37"/>
      <c r="BC164" s="37"/>
      <c r="BD164" s="37"/>
      <c r="BE164" s="37"/>
      <c r="BF164" s="47"/>
    </row>
    <row r="165" spans="1:85" ht="20.100000000000001" customHeight="1">
      <c r="A165" s="300"/>
      <c r="B165" s="298"/>
      <c r="C165" s="306"/>
      <c r="D165" s="302"/>
      <c r="E165" s="232"/>
      <c r="F165" s="8"/>
      <c r="G165" s="8"/>
      <c r="H165" s="2"/>
      <c r="I165" s="37"/>
      <c r="J165" s="37"/>
      <c r="K165" s="155"/>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37"/>
      <c r="AZ165" s="37"/>
      <c r="BA165" s="37"/>
      <c r="BB165" s="37"/>
      <c r="BC165" s="37"/>
      <c r="BD165" s="37"/>
      <c r="BE165" s="37"/>
      <c r="BF165" s="47"/>
    </row>
    <row r="166" spans="1:85" ht="20.100000000000001" customHeight="1">
      <c r="A166" s="300"/>
      <c r="B166" s="298"/>
      <c r="C166" s="306"/>
      <c r="D166" s="302"/>
      <c r="E166" s="232"/>
      <c r="F166" s="8"/>
      <c r="G166" s="8"/>
      <c r="H166" s="2"/>
      <c r="I166" s="37"/>
      <c r="J166" s="37"/>
      <c r="K166" s="155"/>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37"/>
      <c r="AZ166" s="37"/>
      <c r="BA166" s="37"/>
      <c r="BB166" s="37"/>
      <c r="BC166" s="37"/>
      <c r="BD166" s="37"/>
      <c r="BE166" s="37"/>
      <c r="BF166" s="47"/>
    </row>
    <row r="167" spans="1:85" ht="20.100000000000001" customHeight="1">
      <c r="A167" s="299"/>
      <c r="B167" s="299"/>
      <c r="C167" s="299"/>
      <c r="D167" s="93"/>
      <c r="E167" s="93"/>
      <c r="F167" s="93"/>
      <c r="G167" s="93"/>
      <c r="H167" s="8"/>
      <c r="I167" s="37"/>
      <c r="J167" s="37"/>
      <c r="K167" s="155"/>
      <c r="L167" s="2"/>
      <c r="M167" s="2"/>
      <c r="N167" s="2"/>
      <c r="O167" s="2"/>
      <c r="P167" s="2"/>
      <c r="Q167" s="2"/>
      <c r="R167" s="2"/>
      <c r="S167" s="22"/>
      <c r="T167" s="22"/>
      <c r="BF167" s="32"/>
      <c r="BG167" s="32"/>
      <c r="BH167" s="32"/>
      <c r="BI167" s="32"/>
      <c r="BJ167" s="32"/>
      <c r="BK167" s="32"/>
      <c r="BL167" s="32"/>
      <c r="BM167" s="32"/>
      <c r="BN167" s="32"/>
      <c r="BO167" s="32"/>
      <c r="BP167" s="32"/>
      <c r="BQ167" s="32"/>
      <c r="BR167" s="32"/>
      <c r="BS167" s="32"/>
    </row>
    <row r="168" spans="1:85" ht="20.100000000000001" customHeight="1">
      <c r="A168" s="304"/>
      <c r="B168" s="304"/>
      <c r="C168" s="304"/>
      <c r="D168" s="305"/>
      <c r="E168" s="208"/>
      <c r="F168" s="530"/>
      <c r="G168" s="530"/>
      <c r="H168" s="128"/>
      <c r="I168" s="40"/>
      <c r="J168" s="40"/>
      <c r="K168" s="155"/>
      <c r="L168" s="2"/>
      <c r="M168" s="2"/>
      <c r="N168" s="2"/>
      <c r="O168" s="2"/>
      <c r="P168" s="2"/>
      <c r="Q168" s="2"/>
      <c r="R168" s="2"/>
      <c r="S168" s="22"/>
      <c r="T168" s="22"/>
      <c r="BF168" s="32"/>
      <c r="BG168" s="32"/>
      <c r="BH168" s="32"/>
      <c r="BI168" s="32"/>
      <c r="BJ168" s="32"/>
      <c r="BK168" s="32"/>
      <c r="BL168" s="32"/>
      <c r="BM168" s="32"/>
      <c r="BN168" s="32"/>
      <c r="BO168" s="32"/>
      <c r="BP168" s="32"/>
      <c r="BQ168" s="32"/>
      <c r="BR168" s="32"/>
      <c r="BS168" s="32"/>
    </row>
    <row r="169" spans="1:85" ht="20.100000000000001" customHeight="1">
      <c r="A169" s="300"/>
      <c r="B169" s="298"/>
      <c r="C169" s="306"/>
      <c r="D169" s="302"/>
      <c r="E169" s="232"/>
      <c r="F169" s="8"/>
      <c r="G169" s="8"/>
      <c r="H169" s="2"/>
      <c r="I169" s="37"/>
      <c r="J169" s="37"/>
      <c r="K169" s="155"/>
      <c r="L169" s="2"/>
      <c r="M169" s="2"/>
      <c r="N169" s="2"/>
      <c r="O169" s="2"/>
      <c r="P169" s="2"/>
      <c r="Q169" s="2"/>
      <c r="R169" s="2"/>
      <c r="S169" s="6"/>
      <c r="T169" s="6"/>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7"/>
      <c r="AZ169" s="37"/>
      <c r="BA169" s="37"/>
      <c r="BB169" s="37"/>
      <c r="BC169" s="37"/>
      <c r="BD169" s="37"/>
      <c r="BE169" s="37"/>
      <c r="BF169" s="50"/>
      <c r="BG169" s="50"/>
      <c r="BH169" s="50"/>
      <c r="BI169" s="50"/>
      <c r="BJ169" s="50"/>
      <c r="BK169" s="50"/>
      <c r="BL169" s="50"/>
      <c r="BM169" s="50"/>
      <c r="BN169" s="50"/>
      <c r="BO169" s="50"/>
      <c r="BP169" s="50"/>
      <c r="BQ169" s="50"/>
      <c r="BR169" s="50"/>
      <c r="BS169" s="50"/>
      <c r="BT169" s="47"/>
      <c r="BU169" s="7"/>
      <c r="BV169" s="7"/>
      <c r="BW169" s="7"/>
      <c r="BX169" s="7"/>
    </row>
    <row r="170" spans="1:85" ht="20.100000000000001" customHeight="1">
      <c r="A170" s="300"/>
      <c r="B170" s="298"/>
      <c r="C170" s="306"/>
      <c r="D170" s="302"/>
      <c r="E170" s="232"/>
      <c r="F170" s="8"/>
      <c r="G170" s="8"/>
      <c r="H170" s="2"/>
      <c r="I170" s="37"/>
      <c r="J170" s="37"/>
      <c r="K170" s="155"/>
      <c r="L170" s="2"/>
      <c r="M170" s="2"/>
      <c r="N170" s="2"/>
      <c r="O170" s="2"/>
      <c r="P170" s="2"/>
      <c r="Q170" s="2"/>
      <c r="R170" s="2"/>
      <c r="S170" s="2"/>
      <c r="T170" s="2"/>
      <c r="U170" s="6"/>
      <c r="V170" s="6"/>
      <c r="W170" s="8"/>
      <c r="X170" s="19"/>
      <c r="Y170" s="19"/>
      <c r="Z170" s="8"/>
      <c r="AA170" s="19"/>
      <c r="AB170" s="19"/>
      <c r="AC170" s="8"/>
      <c r="AD170" s="19"/>
      <c r="AE170" s="19"/>
      <c r="AF170" s="8"/>
      <c r="AG170" s="19"/>
      <c r="AH170" s="19"/>
      <c r="AI170" s="8"/>
      <c r="AJ170" s="19"/>
      <c r="AK170" s="19"/>
      <c r="AL170" s="8"/>
      <c r="AM170" s="19"/>
      <c r="AN170" s="19"/>
      <c r="AO170" s="8"/>
      <c r="AP170" s="8"/>
      <c r="AQ170" s="8"/>
      <c r="AR170" s="8"/>
      <c r="AS170" s="8"/>
      <c r="AT170" s="8"/>
      <c r="AU170" s="8"/>
      <c r="AV170" s="8"/>
      <c r="AW170" s="8"/>
      <c r="AX170" s="19"/>
      <c r="AY170" s="37"/>
      <c r="AZ170" s="46"/>
      <c r="BA170" s="37"/>
      <c r="BB170" s="46"/>
      <c r="BC170" s="37"/>
      <c r="BD170" s="46"/>
      <c r="BE170" s="37"/>
      <c r="BF170" s="47"/>
      <c r="BG170" s="47"/>
      <c r="BH170" s="47"/>
      <c r="BI170" s="47"/>
      <c r="BJ170" s="47"/>
      <c r="BK170" s="47"/>
      <c r="BL170" s="47"/>
      <c r="BM170" s="47"/>
      <c r="BN170" s="47"/>
      <c r="BO170" s="47"/>
      <c r="BP170" s="47"/>
      <c r="BQ170" s="47"/>
      <c r="BR170" s="47"/>
      <c r="BS170" s="47"/>
      <c r="BT170" s="47"/>
      <c r="BU170" s="7"/>
      <c r="BV170" s="7"/>
      <c r="BW170" s="7"/>
      <c r="BX170" s="7"/>
    </row>
    <row r="171" spans="1:85" ht="20.100000000000001" customHeight="1">
      <c r="A171" s="300"/>
      <c r="B171" s="298"/>
      <c r="C171" s="306"/>
      <c r="D171" s="302"/>
      <c r="E171" s="232"/>
      <c r="F171" s="8"/>
      <c r="G171" s="8"/>
      <c r="H171" s="2"/>
      <c r="I171" s="37"/>
      <c r="J171" s="37"/>
      <c r="K171" s="155"/>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37"/>
      <c r="AZ171" s="37"/>
      <c r="BA171" s="37"/>
      <c r="BB171" s="37"/>
      <c r="BC171" s="37"/>
      <c r="BD171" s="37"/>
      <c r="BE171" s="37"/>
      <c r="BF171" s="47"/>
      <c r="BG171" s="47"/>
      <c r="BH171" s="47"/>
      <c r="BI171" s="47"/>
      <c r="BJ171" s="47"/>
      <c r="BK171" s="47"/>
      <c r="BL171" s="47"/>
      <c r="BM171" s="47"/>
      <c r="BN171" s="47"/>
      <c r="BO171" s="47"/>
      <c r="BP171" s="47"/>
      <c r="BQ171" s="47"/>
      <c r="BR171" s="47"/>
      <c r="BS171" s="47"/>
      <c r="BT171" s="47"/>
      <c r="BU171" s="7"/>
      <c r="BV171" s="7"/>
      <c r="BW171" s="7"/>
      <c r="BX171" s="7"/>
    </row>
    <row r="172" spans="1:85" s="94" customFormat="1" ht="20.100000000000001" customHeight="1">
      <c r="A172" s="300"/>
      <c r="B172" s="298"/>
      <c r="C172" s="306"/>
      <c r="D172" s="302"/>
      <c r="E172" s="232"/>
      <c r="F172" s="8"/>
      <c r="G172" s="8"/>
      <c r="H172" s="2"/>
      <c r="I172" s="37"/>
      <c r="J172" s="37"/>
      <c r="K172" s="155"/>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37"/>
      <c r="AZ172" s="37"/>
      <c r="BA172" s="37"/>
      <c r="BB172" s="37"/>
      <c r="BC172" s="37"/>
      <c r="BD172" s="37"/>
      <c r="BE172" s="37"/>
      <c r="BF172" s="47"/>
      <c r="BG172" s="47"/>
      <c r="BH172" s="47"/>
      <c r="BI172" s="47"/>
      <c r="BJ172" s="47"/>
      <c r="BK172" s="47"/>
      <c r="BL172" s="47"/>
      <c r="BM172" s="47"/>
      <c r="BN172" s="47"/>
      <c r="BO172" s="47"/>
      <c r="BP172" s="47"/>
      <c r="BQ172" s="47"/>
      <c r="BR172" s="47"/>
      <c r="BS172" s="47"/>
      <c r="BT172" s="47"/>
      <c r="BU172" s="7"/>
      <c r="BV172" s="7"/>
      <c r="BW172" s="7"/>
      <c r="BX172" s="7"/>
      <c r="CB172" s="1"/>
      <c r="CC172" s="1"/>
      <c r="CD172" s="1"/>
      <c r="CE172" s="1"/>
      <c r="CF172" s="1"/>
      <c r="CG172" s="1"/>
    </row>
    <row r="173" spans="1:85" s="94" customFormat="1" ht="20.100000000000001" customHeight="1">
      <c r="A173" s="300"/>
      <c r="B173" s="298"/>
      <c r="C173" s="306"/>
      <c r="D173" s="302"/>
      <c r="E173" s="232"/>
      <c r="F173" s="8"/>
      <c r="G173" s="8"/>
      <c r="H173" s="2"/>
      <c r="I173" s="37"/>
      <c r="J173" s="37"/>
      <c r="K173" s="155"/>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37"/>
      <c r="AZ173" s="37"/>
      <c r="BA173" s="37"/>
      <c r="BB173" s="37"/>
      <c r="BC173" s="37"/>
      <c r="BD173" s="37"/>
      <c r="BE173" s="37"/>
      <c r="BF173" s="47"/>
      <c r="BG173" s="47"/>
      <c r="BH173" s="47"/>
      <c r="BI173" s="47"/>
      <c r="BJ173" s="47"/>
      <c r="BK173" s="47"/>
      <c r="BL173" s="47"/>
      <c r="BM173" s="47"/>
      <c r="BN173" s="47"/>
      <c r="BO173" s="47"/>
      <c r="BP173" s="47"/>
      <c r="BQ173" s="47"/>
      <c r="BR173" s="47"/>
      <c r="BS173" s="47"/>
      <c r="BT173" s="47"/>
      <c r="BU173" s="7"/>
      <c r="BV173" s="7"/>
      <c r="BW173" s="7"/>
      <c r="BX173" s="7"/>
      <c r="CB173" s="1"/>
      <c r="CC173" s="1"/>
      <c r="CD173" s="1"/>
      <c r="CE173" s="1"/>
      <c r="CF173" s="1"/>
      <c r="CG173" s="1"/>
    </row>
    <row r="174" spans="1:85" s="94" customFormat="1" ht="20.100000000000001" customHeight="1">
      <c r="A174" s="300"/>
      <c r="B174" s="298"/>
      <c r="C174" s="306"/>
      <c r="D174" s="302"/>
      <c r="E174" s="232"/>
      <c r="F174" s="8"/>
      <c r="G174" s="8"/>
      <c r="H174" s="2"/>
      <c r="I174" s="37"/>
      <c r="J174" s="37"/>
      <c r="K174" s="155"/>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37"/>
      <c r="AZ174" s="37"/>
      <c r="BA174" s="37"/>
      <c r="BB174" s="37"/>
      <c r="BC174" s="37"/>
      <c r="BD174" s="37"/>
      <c r="BE174" s="37"/>
      <c r="BF174" s="47"/>
      <c r="BG174" s="47"/>
      <c r="BH174" s="47"/>
      <c r="BI174" s="47"/>
      <c r="BJ174" s="47"/>
      <c r="BK174" s="47"/>
      <c r="BL174" s="47"/>
      <c r="BM174" s="47"/>
      <c r="BN174" s="47"/>
      <c r="BO174" s="47"/>
      <c r="BP174" s="47"/>
      <c r="BQ174" s="47"/>
      <c r="BR174" s="47"/>
      <c r="BS174" s="47"/>
      <c r="BT174" s="47"/>
      <c r="BU174" s="7"/>
      <c r="BV174" s="7"/>
      <c r="BW174" s="7"/>
      <c r="BX174" s="7"/>
      <c r="CB174" s="1"/>
      <c r="CC174" s="1"/>
      <c r="CD174" s="1"/>
      <c r="CE174" s="1"/>
      <c r="CF174" s="1"/>
      <c r="CG174" s="1"/>
    </row>
    <row r="175" spans="1:85" s="94" customFormat="1" ht="20.100000000000001" customHeight="1">
      <c r="A175" s="299"/>
      <c r="B175" s="299"/>
      <c r="C175" s="299"/>
      <c r="D175" s="93"/>
      <c r="E175" s="93"/>
      <c r="F175" s="93"/>
      <c r="G175" s="93"/>
      <c r="H175" s="2"/>
      <c r="I175" s="40"/>
      <c r="J175" s="40"/>
      <c r="K175" s="155"/>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37"/>
      <c r="AZ175" s="37"/>
      <c r="BA175" s="37"/>
      <c r="BB175" s="37"/>
      <c r="BC175" s="37"/>
      <c r="BD175" s="37"/>
      <c r="BE175" s="37"/>
      <c r="BF175" s="47"/>
      <c r="BG175" s="47"/>
      <c r="BH175" s="47"/>
      <c r="BI175" s="47"/>
      <c r="BJ175" s="47"/>
      <c r="BK175" s="47"/>
      <c r="BL175" s="47"/>
      <c r="BM175" s="47"/>
      <c r="BN175" s="47"/>
      <c r="BO175" s="47"/>
      <c r="BP175" s="47"/>
      <c r="BQ175" s="47"/>
      <c r="BR175" s="47"/>
      <c r="BS175" s="47"/>
      <c r="BT175" s="47"/>
      <c r="BU175" s="7"/>
      <c r="BV175" s="7"/>
      <c r="BW175" s="7"/>
      <c r="BX175" s="7"/>
      <c r="CB175" s="1"/>
      <c r="CC175" s="1"/>
      <c r="CD175" s="1"/>
      <c r="CE175" s="1"/>
      <c r="CF175" s="1"/>
      <c r="CG175" s="1"/>
    </row>
    <row r="176" spans="1:85" s="94" customFormat="1" ht="20.100000000000001" customHeight="1">
      <c r="A176" s="304"/>
      <c r="B176" s="304"/>
      <c r="C176" s="304"/>
      <c r="D176" s="305"/>
      <c r="E176" s="208"/>
      <c r="F176" s="530"/>
      <c r="G176" s="530"/>
      <c r="H176" s="2"/>
      <c r="I176" s="40"/>
      <c r="J176" s="40"/>
      <c r="K176" s="155"/>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37"/>
      <c r="AZ176" s="37"/>
      <c r="BA176" s="37"/>
      <c r="BB176" s="37"/>
      <c r="BC176" s="37"/>
      <c r="BD176" s="37"/>
      <c r="BE176" s="37"/>
      <c r="BF176" s="47"/>
      <c r="BG176" s="47"/>
      <c r="BH176" s="47"/>
      <c r="BI176" s="47"/>
      <c r="BJ176" s="47"/>
      <c r="BK176" s="47"/>
      <c r="BL176" s="47"/>
      <c r="BM176" s="47"/>
      <c r="BN176" s="47"/>
      <c r="BO176" s="47"/>
      <c r="BP176" s="47"/>
      <c r="BQ176" s="47"/>
      <c r="BR176" s="47"/>
      <c r="BS176" s="47"/>
      <c r="BT176" s="47"/>
      <c r="BU176" s="7"/>
      <c r="BV176" s="7"/>
      <c r="BW176" s="7"/>
      <c r="BX176" s="7"/>
      <c r="CB176" s="1"/>
      <c r="CC176" s="1"/>
      <c r="CD176" s="1"/>
      <c r="CE176" s="1"/>
      <c r="CF176" s="1"/>
      <c r="CG176" s="1"/>
    </row>
    <row r="177" spans="1:85" s="94" customFormat="1" ht="20.100000000000001" customHeight="1">
      <c r="A177" s="300"/>
      <c r="B177" s="298"/>
      <c r="C177" s="306"/>
      <c r="D177" s="302"/>
      <c r="E177" s="232"/>
      <c r="F177" s="8"/>
      <c r="G177" s="8"/>
      <c r="H177" s="2"/>
      <c r="I177" s="37"/>
      <c r="J177" s="37"/>
      <c r="K177" s="155"/>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37"/>
      <c r="AZ177" s="37"/>
      <c r="BA177" s="37"/>
      <c r="BB177" s="37"/>
      <c r="BC177" s="37"/>
      <c r="BD177" s="37"/>
      <c r="BE177" s="37"/>
      <c r="BF177" s="47"/>
      <c r="BG177" s="47"/>
      <c r="BH177" s="47"/>
      <c r="BI177" s="47"/>
      <c r="BJ177" s="47"/>
      <c r="BK177" s="47"/>
      <c r="BL177" s="47"/>
      <c r="BM177" s="47"/>
      <c r="BN177" s="47"/>
      <c r="BO177" s="47"/>
      <c r="BP177" s="47"/>
      <c r="BQ177" s="47"/>
      <c r="BR177" s="47"/>
      <c r="BS177" s="47"/>
      <c r="BT177" s="47"/>
      <c r="BU177" s="7"/>
      <c r="BV177" s="7"/>
      <c r="BW177" s="7"/>
      <c r="BX177" s="7"/>
      <c r="CB177" s="1"/>
      <c r="CC177" s="1"/>
      <c r="CD177" s="1"/>
      <c r="CE177" s="1"/>
      <c r="CF177" s="1"/>
      <c r="CG177" s="1"/>
    </row>
    <row r="178" spans="1:85" s="94" customFormat="1" ht="20.100000000000001" customHeight="1">
      <c r="A178" s="300"/>
      <c r="B178" s="298"/>
      <c r="C178" s="306"/>
      <c r="D178" s="302"/>
      <c r="E178" s="232"/>
      <c r="F178" s="8"/>
      <c r="G178" s="8"/>
      <c r="H178" s="2"/>
      <c r="I178" s="37"/>
      <c r="J178" s="37"/>
      <c r="K178" s="155"/>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37"/>
      <c r="AZ178" s="37"/>
      <c r="BA178" s="37"/>
      <c r="BB178" s="37"/>
      <c r="BC178" s="37"/>
      <c r="BD178" s="37"/>
      <c r="BE178" s="37"/>
      <c r="BF178" s="47"/>
      <c r="BG178" s="47"/>
      <c r="BH178" s="47"/>
      <c r="BI178" s="47"/>
      <c r="BJ178" s="47"/>
      <c r="BK178" s="47"/>
      <c r="BL178" s="47"/>
      <c r="BM178" s="47"/>
      <c r="BN178" s="47"/>
      <c r="BO178" s="47"/>
      <c r="BP178" s="47"/>
      <c r="BQ178" s="47"/>
      <c r="BR178" s="47"/>
      <c r="BS178" s="47"/>
      <c r="BT178" s="47"/>
      <c r="BU178" s="7"/>
      <c r="BV178" s="7"/>
      <c r="BW178" s="7"/>
      <c r="BX178" s="7"/>
      <c r="CB178" s="1"/>
      <c r="CC178" s="1"/>
      <c r="CD178" s="1"/>
      <c r="CE178" s="1"/>
      <c r="CF178" s="1"/>
      <c r="CG178" s="1"/>
    </row>
    <row r="179" spans="1:85" s="94" customFormat="1" ht="20.100000000000001" customHeight="1">
      <c r="A179" s="300"/>
      <c r="B179" s="298"/>
      <c r="C179" s="306"/>
      <c r="D179" s="302"/>
      <c r="E179" s="232"/>
      <c r="F179" s="8"/>
      <c r="G179" s="8"/>
      <c r="H179" s="2"/>
      <c r="I179" s="37"/>
      <c r="J179" s="37"/>
      <c r="K179" s="155"/>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37"/>
      <c r="AZ179" s="37"/>
      <c r="BA179" s="37"/>
      <c r="BB179" s="37"/>
      <c r="BC179" s="37"/>
      <c r="BD179" s="37"/>
      <c r="BE179" s="37"/>
      <c r="BF179" s="47"/>
      <c r="BG179" s="47"/>
      <c r="BH179" s="47"/>
      <c r="BI179" s="47"/>
      <c r="BJ179" s="47"/>
      <c r="BK179" s="47"/>
      <c r="BL179" s="47"/>
      <c r="BM179" s="47"/>
      <c r="BN179" s="47"/>
      <c r="BO179" s="47"/>
      <c r="BP179" s="47"/>
      <c r="BQ179" s="47"/>
      <c r="BR179" s="47"/>
      <c r="BS179" s="47"/>
      <c r="BT179" s="47"/>
      <c r="BU179" s="7"/>
      <c r="BV179" s="7"/>
      <c r="BW179" s="7"/>
      <c r="BX179" s="7"/>
      <c r="CB179" s="1"/>
      <c r="CC179" s="1"/>
      <c r="CD179" s="1"/>
      <c r="CE179" s="1"/>
      <c r="CF179" s="1"/>
      <c r="CG179" s="1"/>
    </row>
    <row r="180" spans="1:85" s="94" customFormat="1" ht="20.100000000000001" customHeight="1">
      <c r="A180" s="300"/>
      <c r="B180" s="298"/>
      <c r="C180" s="306"/>
      <c r="D180" s="302"/>
      <c r="E180" s="232"/>
      <c r="F180" s="8"/>
      <c r="G180" s="8"/>
      <c r="H180" s="2"/>
      <c r="I180" s="37"/>
      <c r="J180" s="37"/>
      <c r="K180" s="155"/>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37"/>
      <c r="AZ180" s="37"/>
      <c r="BA180" s="37"/>
      <c r="BB180" s="37"/>
      <c r="BC180" s="37"/>
      <c r="BD180" s="37"/>
      <c r="BE180" s="37"/>
      <c r="BF180" s="47"/>
      <c r="BG180" s="47"/>
      <c r="BH180" s="47"/>
      <c r="BI180" s="47"/>
      <c r="BJ180" s="47"/>
      <c r="BK180" s="47"/>
      <c r="BL180" s="47"/>
      <c r="BM180" s="47"/>
      <c r="BN180" s="47"/>
      <c r="BO180" s="47"/>
      <c r="BP180" s="47"/>
      <c r="BQ180" s="47"/>
      <c r="BR180" s="47"/>
      <c r="BS180" s="47"/>
      <c r="BT180" s="47"/>
      <c r="BU180" s="7"/>
      <c r="BV180" s="7"/>
      <c r="BW180" s="7"/>
      <c r="BX180" s="7"/>
      <c r="CB180" s="1"/>
      <c r="CC180" s="1"/>
      <c r="CD180" s="1"/>
      <c r="CE180" s="1"/>
      <c r="CF180" s="1"/>
      <c r="CG180" s="1"/>
    </row>
    <row r="181" spans="1:85" s="94" customFormat="1" ht="20.100000000000001" customHeight="1">
      <c r="A181" s="300"/>
      <c r="B181" s="298"/>
      <c r="C181" s="306"/>
      <c r="D181" s="302"/>
      <c r="E181" s="232"/>
      <c r="F181" s="8"/>
      <c r="G181" s="8"/>
      <c r="H181" s="2"/>
      <c r="I181" s="37"/>
      <c r="J181" s="37"/>
      <c r="K181" s="155"/>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37"/>
      <c r="AZ181" s="37"/>
      <c r="BA181" s="37"/>
      <c r="BB181" s="37"/>
      <c r="BC181" s="37"/>
      <c r="BD181" s="37"/>
      <c r="BE181" s="37"/>
      <c r="BF181" s="47"/>
      <c r="BG181" s="47"/>
      <c r="BH181" s="47"/>
      <c r="BI181" s="47"/>
      <c r="BJ181" s="47"/>
      <c r="BK181" s="47"/>
      <c r="BL181" s="47"/>
      <c r="BM181" s="47"/>
      <c r="BN181" s="47"/>
      <c r="BO181" s="47"/>
      <c r="BP181" s="47"/>
      <c r="BQ181" s="47"/>
      <c r="BR181" s="47"/>
      <c r="BS181" s="47"/>
      <c r="BT181" s="47"/>
      <c r="BU181" s="7"/>
      <c r="BV181" s="7"/>
      <c r="BW181" s="7"/>
      <c r="BX181" s="7"/>
      <c r="CB181" s="1"/>
      <c r="CC181" s="1"/>
      <c r="CD181" s="1"/>
      <c r="CE181" s="1"/>
      <c r="CF181" s="1"/>
      <c r="CG181" s="1"/>
    </row>
    <row r="182" spans="1:85" s="94" customFormat="1" ht="20.100000000000001" customHeight="1">
      <c r="A182" s="300"/>
      <c r="B182" s="298"/>
      <c r="C182" s="306"/>
      <c r="D182" s="302"/>
      <c r="E182" s="232"/>
      <c r="F182" s="8"/>
      <c r="G182" s="8"/>
      <c r="H182" s="2"/>
      <c r="I182" s="37"/>
      <c r="J182" s="37"/>
      <c r="K182" s="155"/>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37"/>
      <c r="AZ182" s="37"/>
      <c r="BA182" s="37"/>
      <c r="BB182" s="37"/>
      <c r="BC182" s="37"/>
      <c r="BD182" s="37"/>
      <c r="BE182" s="37"/>
      <c r="BF182" s="47"/>
      <c r="BG182" s="47"/>
      <c r="BH182" s="47"/>
      <c r="BI182" s="47"/>
      <c r="BJ182" s="47"/>
      <c r="BK182" s="47"/>
      <c r="BL182" s="47"/>
      <c r="BM182" s="47"/>
      <c r="BN182" s="47"/>
      <c r="BO182" s="47"/>
      <c r="BP182" s="47"/>
      <c r="BQ182" s="47"/>
      <c r="BR182" s="47"/>
      <c r="BS182" s="47"/>
      <c r="BT182" s="47"/>
      <c r="BU182" s="7"/>
      <c r="BV182" s="7"/>
      <c r="BW182" s="7"/>
      <c r="BX182" s="7"/>
      <c r="CB182" s="1"/>
      <c r="CC182" s="1"/>
      <c r="CD182" s="1"/>
      <c r="CE182" s="1"/>
      <c r="CF182" s="1"/>
      <c r="CG182" s="1"/>
    </row>
    <row r="183" spans="1:85" s="94" customFormat="1" ht="20.100000000000001" customHeight="1">
      <c r="A183" s="299"/>
      <c r="B183" s="299"/>
      <c r="C183" s="299"/>
      <c r="D183" s="93"/>
      <c r="E183" s="93"/>
      <c r="F183" s="93"/>
      <c r="G183" s="93"/>
      <c r="H183" s="8"/>
      <c r="I183" s="40"/>
      <c r="J183" s="40"/>
      <c r="K183" s="155"/>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37"/>
      <c r="AZ183" s="37"/>
      <c r="BA183" s="37"/>
      <c r="BB183" s="37"/>
      <c r="BC183" s="37"/>
      <c r="BD183" s="37"/>
      <c r="BE183" s="37"/>
      <c r="BF183" s="47"/>
      <c r="BG183" s="47"/>
      <c r="BH183" s="47"/>
      <c r="BI183" s="47"/>
      <c r="BJ183" s="47"/>
      <c r="BK183" s="47"/>
      <c r="BL183" s="47"/>
      <c r="BM183" s="47"/>
      <c r="BN183" s="47"/>
      <c r="BO183" s="47"/>
      <c r="BP183" s="47"/>
      <c r="BQ183" s="47"/>
      <c r="BR183" s="47"/>
      <c r="BS183" s="47"/>
      <c r="BT183" s="47"/>
      <c r="BU183" s="7"/>
      <c r="BV183" s="7"/>
      <c r="BW183" s="7"/>
      <c r="BX183" s="7"/>
      <c r="CB183" s="1"/>
      <c r="CC183" s="1"/>
      <c r="CD183" s="1"/>
      <c r="CE183" s="1"/>
      <c r="CF183" s="1"/>
      <c r="CG183" s="1"/>
    </row>
    <row r="184" spans="1:85" s="94" customFormat="1" ht="20.100000000000001" customHeight="1">
      <c r="A184" s="304"/>
      <c r="B184" s="304"/>
      <c r="C184" s="304"/>
      <c r="D184" s="305"/>
      <c r="E184" s="208"/>
      <c r="F184" s="530"/>
      <c r="G184" s="530"/>
      <c r="H184" s="128"/>
      <c r="I184" s="40"/>
      <c r="J184" s="40"/>
      <c r="K184" s="155"/>
      <c r="L184" s="2"/>
      <c r="M184" s="2"/>
      <c r="N184" s="2"/>
      <c r="O184" s="2"/>
      <c r="P184" s="2"/>
      <c r="Q184" s="2"/>
      <c r="R184" s="2"/>
      <c r="S184" s="22"/>
      <c r="T184" s="22"/>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29"/>
      <c r="AZ184" s="29"/>
      <c r="BA184" s="29"/>
      <c r="BB184" s="29"/>
      <c r="BC184" s="29"/>
      <c r="BD184" s="29"/>
      <c r="BE184" s="29"/>
      <c r="BF184" s="33"/>
      <c r="BG184" s="33"/>
      <c r="BH184" s="33"/>
      <c r="BI184" s="33"/>
      <c r="BJ184" s="33"/>
      <c r="BK184" s="33"/>
      <c r="BL184" s="33"/>
      <c r="BM184" s="33"/>
      <c r="BN184" s="33"/>
      <c r="BO184" s="33"/>
      <c r="BP184" s="33"/>
      <c r="BQ184" s="33"/>
      <c r="BR184" s="33"/>
      <c r="BS184" s="33"/>
      <c r="BT184" s="33"/>
      <c r="CB184" s="1"/>
      <c r="CC184" s="1"/>
      <c r="CD184" s="1"/>
      <c r="CE184" s="1"/>
      <c r="CF184" s="1"/>
      <c r="CG184" s="1"/>
    </row>
    <row r="185" spans="1:85" s="94" customFormat="1" ht="20.100000000000001" customHeight="1">
      <c r="A185" s="300"/>
      <c r="B185" s="298"/>
      <c r="C185" s="306"/>
      <c r="D185" s="302"/>
      <c r="E185" s="232"/>
      <c r="F185" s="8"/>
      <c r="G185" s="8"/>
      <c r="H185" s="2"/>
      <c r="I185" s="37"/>
      <c r="J185" s="37"/>
      <c r="K185" s="155"/>
      <c r="L185" s="2"/>
      <c r="M185" s="2"/>
      <c r="N185" s="2"/>
      <c r="O185" s="2"/>
      <c r="P185" s="2"/>
      <c r="Q185" s="2"/>
      <c r="R185" s="2"/>
      <c r="S185" s="6"/>
      <c r="T185" s="6"/>
      <c r="U185" s="3"/>
      <c r="V185" s="3"/>
      <c r="W185" s="5"/>
      <c r="X185" s="3"/>
      <c r="Y185" s="3"/>
      <c r="Z185" s="5"/>
      <c r="AA185" s="3"/>
      <c r="AB185" s="3"/>
      <c r="AC185" s="5"/>
      <c r="AD185" s="3"/>
      <c r="AE185" s="3"/>
      <c r="AF185" s="5"/>
      <c r="AG185" s="3"/>
      <c r="AH185" s="3"/>
      <c r="AI185" s="5"/>
      <c r="AJ185" s="3"/>
      <c r="AK185" s="3"/>
      <c r="AL185" s="5"/>
      <c r="AM185" s="3"/>
      <c r="AN185" s="3"/>
      <c r="AO185" s="5"/>
      <c r="AP185" s="5"/>
      <c r="AQ185" s="5"/>
      <c r="AR185" s="5"/>
      <c r="AS185" s="5"/>
      <c r="AT185" s="5"/>
      <c r="AU185" s="5"/>
      <c r="AV185" s="5"/>
      <c r="AW185" s="5"/>
      <c r="AX185" s="3"/>
      <c r="AY185" s="29"/>
      <c r="AZ185" s="29"/>
      <c r="BA185" s="29"/>
      <c r="BB185" s="29"/>
      <c r="BC185" s="29"/>
      <c r="BD185" s="29"/>
      <c r="BE185" s="29"/>
      <c r="BF185" s="33"/>
      <c r="BG185" s="33"/>
      <c r="BH185" s="33"/>
      <c r="BI185" s="33"/>
      <c r="BJ185" s="33"/>
      <c r="BK185" s="33"/>
      <c r="BL185" s="33"/>
      <c r="BM185" s="33"/>
      <c r="BN185" s="33"/>
      <c r="BO185" s="33"/>
      <c r="BP185" s="33"/>
      <c r="BQ185" s="33"/>
      <c r="BR185" s="33"/>
      <c r="BS185" s="33"/>
      <c r="BT185" s="33"/>
      <c r="CB185" s="1"/>
      <c r="CC185" s="1"/>
      <c r="CD185" s="1"/>
      <c r="CE185" s="1"/>
      <c r="CF185" s="1"/>
      <c r="CG185" s="1"/>
    </row>
    <row r="186" spans="1:85" s="94" customFormat="1" ht="20.100000000000001" customHeight="1">
      <c r="A186" s="300"/>
      <c r="B186" s="298"/>
      <c r="C186" s="306"/>
      <c r="D186" s="302"/>
      <c r="E186" s="232"/>
      <c r="F186" s="8"/>
      <c r="G186" s="8"/>
      <c r="H186" s="2"/>
      <c r="I186" s="37"/>
      <c r="J186" s="37"/>
      <c r="K186" s="155"/>
      <c r="L186" s="2"/>
      <c r="M186" s="2"/>
      <c r="N186" s="2"/>
      <c r="O186" s="2"/>
      <c r="P186" s="2"/>
      <c r="Q186" s="2"/>
      <c r="R186" s="2"/>
      <c r="S186" s="2"/>
      <c r="T186" s="22"/>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29"/>
      <c r="AZ186" s="29"/>
      <c r="BA186" s="29"/>
      <c r="BB186" s="29"/>
      <c r="BC186" s="29"/>
      <c r="BD186" s="29"/>
      <c r="BE186" s="29"/>
      <c r="BF186" s="33"/>
      <c r="BG186" s="33"/>
      <c r="BH186" s="33"/>
      <c r="BI186" s="33"/>
      <c r="BJ186" s="33"/>
      <c r="BK186" s="33"/>
      <c r="BL186" s="33"/>
      <c r="BM186" s="33"/>
      <c r="BN186" s="33"/>
      <c r="BO186" s="29"/>
      <c r="BP186" s="29"/>
      <c r="BQ186" s="29"/>
      <c r="BR186" s="33"/>
      <c r="BS186" s="33"/>
      <c r="BT186" s="33"/>
      <c r="CB186" s="1"/>
      <c r="CC186" s="1"/>
      <c r="CD186" s="1"/>
      <c r="CE186" s="1"/>
      <c r="CF186" s="1"/>
      <c r="CG186" s="1"/>
    </row>
    <row r="187" spans="1:85" s="94" customFormat="1" ht="20.100000000000001" customHeight="1">
      <c r="A187" s="300"/>
      <c r="B187" s="298"/>
      <c r="C187" s="306"/>
      <c r="D187" s="302"/>
      <c r="E187" s="232"/>
      <c r="F187" s="8"/>
      <c r="G187" s="8"/>
      <c r="H187" s="2"/>
      <c r="I187" s="37"/>
      <c r="J187" s="37"/>
      <c r="K187" s="155"/>
      <c r="L187" s="2"/>
      <c r="M187" s="2"/>
      <c r="N187" s="2"/>
      <c r="O187" s="2"/>
      <c r="P187" s="2"/>
      <c r="Q187" s="2"/>
      <c r="R187" s="2"/>
      <c r="S187" s="2"/>
      <c r="T187" s="22"/>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29"/>
      <c r="AZ187" s="29"/>
      <c r="BA187" s="29"/>
      <c r="BB187" s="29"/>
      <c r="BC187" s="29"/>
      <c r="BD187" s="29"/>
      <c r="BE187" s="29"/>
      <c r="BF187" s="33"/>
      <c r="BG187" s="33"/>
      <c r="BH187" s="33"/>
      <c r="BI187" s="33"/>
      <c r="BJ187" s="33"/>
      <c r="BK187" s="33"/>
      <c r="BL187" s="33"/>
      <c r="BM187" s="33"/>
      <c r="BN187" s="33"/>
      <c r="BO187" s="33"/>
      <c r="BP187" s="33"/>
      <c r="BQ187" s="33"/>
      <c r="BR187" s="33"/>
      <c r="BS187" s="33"/>
      <c r="BT187" s="33"/>
      <c r="CB187" s="1"/>
      <c r="CC187" s="1"/>
      <c r="CD187" s="1"/>
      <c r="CE187" s="1"/>
      <c r="CF187" s="1"/>
      <c r="CG187" s="1"/>
    </row>
    <row r="188" spans="1:85" s="26" customFormat="1" ht="20.100000000000001" customHeight="1">
      <c r="A188" s="300"/>
      <c r="B188" s="298"/>
      <c r="C188" s="306"/>
      <c r="D188" s="302"/>
      <c r="E188" s="232"/>
      <c r="F188" s="8"/>
      <c r="G188" s="8"/>
      <c r="H188" s="2"/>
      <c r="I188" s="37"/>
      <c r="J188" s="37"/>
      <c r="K188" s="155"/>
      <c r="L188" s="2"/>
      <c r="M188" s="2"/>
      <c r="N188" s="2"/>
      <c r="O188" s="2"/>
      <c r="P188" s="2"/>
      <c r="Q188" s="2"/>
      <c r="R188" s="2"/>
      <c r="S188" s="2"/>
      <c r="T188" s="22"/>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29"/>
      <c r="AZ188" s="29"/>
      <c r="BA188" s="29"/>
      <c r="BB188" s="29"/>
      <c r="BC188" s="29"/>
      <c r="BD188" s="29"/>
      <c r="BE188" s="29"/>
      <c r="BF188" s="33"/>
      <c r="BG188" s="33"/>
      <c r="BH188" s="33"/>
      <c r="BI188" s="33"/>
      <c r="BJ188" s="33"/>
      <c r="BK188" s="33"/>
      <c r="BL188" s="33"/>
      <c r="BM188" s="33"/>
      <c r="BN188" s="33"/>
      <c r="BO188" s="33"/>
      <c r="BP188" s="33"/>
      <c r="BQ188" s="33"/>
      <c r="BR188" s="33"/>
      <c r="BS188" s="33"/>
      <c r="BT188" s="33"/>
      <c r="BU188" s="94"/>
      <c r="BV188" s="94"/>
      <c r="BW188" s="94"/>
      <c r="BX188" s="94"/>
      <c r="BY188" s="94"/>
      <c r="BZ188" s="94"/>
      <c r="CA188" s="94"/>
      <c r="CB188" s="1"/>
      <c r="CC188" s="1"/>
      <c r="CD188" s="1"/>
      <c r="CE188" s="1"/>
      <c r="CF188" s="1"/>
      <c r="CG188" s="1"/>
    </row>
    <row r="189" spans="1:85" s="26" customFormat="1" ht="20.100000000000001" customHeight="1">
      <c r="A189" s="300"/>
      <c r="B189" s="298"/>
      <c r="C189" s="306"/>
      <c r="D189" s="302"/>
      <c r="E189" s="232"/>
      <c r="F189" s="8"/>
      <c r="G189" s="8"/>
      <c r="H189" s="2"/>
      <c r="I189" s="37"/>
      <c r="J189" s="37"/>
      <c r="K189" s="155"/>
      <c r="L189" s="2"/>
      <c r="M189" s="2"/>
      <c r="N189" s="2"/>
      <c r="O189" s="2"/>
      <c r="P189" s="2"/>
      <c r="Q189" s="2"/>
      <c r="R189" s="2"/>
      <c r="S189" s="2"/>
      <c r="T189" s="22"/>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29"/>
      <c r="AZ189" s="29"/>
      <c r="BA189" s="29"/>
      <c r="BB189" s="29"/>
      <c r="BC189" s="29"/>
      <c r="BD189" s="29"/>
      <c r="BE189" s="29"/>
      <c r="BF189" s="33"/>
      <c r="BG189" s="33"/>
      <c r="BH189" s="33"/>
      <c r="BI189" s="33"/>
      <c r="BJ189" s="33"/>
      <c r="BK189" s="33"/>
      <c r="BL189" s="33"/>
      <c r="BM189" s="33"/>
      <c r="BN189" s="33"/>
      <c r="BO189" s="33"/>
      <c r="BP189" s="33"/>
      <c r="BQ189" s="33"/>
      <c r="BR189" s="33"/>
      <c r="BS189" s="33"/>
      <c r="BT189" s="33"/>
      <c r="BU189" s="94"/>
      <c r="BV189" s="94"/>
      <c r="BW189" s="94"/>
      <c r="BX189" s="94"/>
      <c r="BY189" s="94"/>
      <c r="BZ189" s="94"/>
      <c r="CA189" s="94"/>
      <c r="CB189" s="1"/>
      <c r="CC189" s="1"/>
      <c r="CD189" s="1"/>
      <c r="CE189" s="1"/>
      <c r="CF189" s="1"/>
      <c r="CG189" s="1"/>
    </row>
    <row r="190" spans="1:85" s="26" customFormat="1" ht="20.100000000000001" customHeight="1">
      <c r="A190" s="300"/>
      <c r="B190" s="298"/>
      <c r="C190" s="306"/>
      <c r="D190" s="302"/>
      <c r="E190" s="232"/>
      <c r="F190" s="8"/>
      <c r="G190" s="8"/>
      <c r="H190" s="2"/>
      <c r="I190" s="37"/>
      <c r="J190" s="37"/>
      <c r="K190" s="155"/>
      <c r="L190" s="2"/>
      <c r="M190" s="2"/>
      <c r="N190" s="2"/>
      <c r="O190" s="2"/>
      <c r="P190" s="2"/>
      <c r="Q190" s="2"/>
      <c r="R190" s="2"/>
      <c r="S190" s="2"/>
      <c r="T190" s="22"/>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29"/>
      <c r="AZ190" s="29"/>
      <c r="BA190" s="29"/>
      <c r="BB190" s="29"/>
      <c r="BC190" s="29"/>
      <c r="BD190" s="29"/>
      <c r="BE190" s="29"/>
      <c r="BF190" s="33"/>
      <c r="BG190" s="33"/>
      <c r="BH190" s="33"/>
      <c r="BI190" s="33"/>
      <c r="BJ190" s="33"/>
      <c r="BK190" s="33"/>
      <c r="BL190" s="33"/>
      <c r="BM190" s="33"/>
      <c r="BN190" s="33"/>
      <c r="BO190" s="33"/>
      <c r="BP190" s="33"/>
      <c r="BQ190" s="33"/>
      <c r="BR190" s="33"/>
      <c r="BS190" s="33"/>
      <c r="BT190" s="33"/>
      <c r="BU190" s="94"/>
      <c r="BV190" s="94"/>
      <c r="BW190" s="94"/>
      <c r="BX190" s="94"/>
      <c r="BY190" s="94"/>
      <c r="BZ190" s="94"/>
      <c r="CA190" s="94"/>
      <c r="CB190" s="1"/>
      <c r="CC190" s="1"/>
      <c r="CD190" s="1"/>
      <c r="CE190" s="1"/>
      <c r="CF190" s="1"/>
      <c r="CG190" s="1"/>
    </row>
    <row r="191" spans="1:85" s="26" customFormat="1" ht="20.100000000000001" customHeight="1">
      <c r="A191" s="299"/>
      <c r="B191" s="299"/>
      <c r="C191" s="299"/>
      <c r="D191" s="93"/>
      <c r="E191" s="93"/>
      <c r="F191" s="93"/>
      <c r="G191" s="93"/>
      <c r="H191" s="2"/>
      <c r="I191" s="40"/>
      <c r="J191" s="40"/>
      <c r="K191" s="155"/>
      <c r="L191" s="2"/>
      <c r="M191" s="2"/>
      <c r="N191" s="2"/>
      <c r="O191" s="2"/>
      <c r="P191" s="2"/>
      <c r="Q191" s="2"/>
      <c r="R191" s="2"/>
      <c r="S191" s="2"/>
      <c r="T191" s="22"/>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29"/>
      <c r="AZ191" s="29"/>
      <c r="BA191" s="29"/>
      <c r="BB191" s="29"/>
      <c r="BC191" s="29"/>
      <c r="BD191" s="29"/>
      <c r="BE191" s="29"/>
      <c r="BF191" s="33"/>
      <c r="BG191" s="33"/>
      <c r="BH191" s="33"/>
      <c r="BI191" s="33"/>
      <c r="BJ191" s="33"/>
      <c r="BK191" s="33"/>
      <c r="BL191" s="33"/>
      <c r="BM191" s="33"/>
      <c r="BN191" s="33"/>
      <c r="BO191" s="33"/>
      <c r="BP191" s="33"/>
      <c r="BQ191" s="33"/>
      <c r="BR191" s="33"/>
      <c r="BS191" s="33"/>
      <c r="BT191" s="33"/>
      <c r="BU191" s="94"/>
      <c r="BV191" s="94"/>
      <c r="BW191" s="94"/>
      <c r="BX191" s="94"/>
      <c r="BY191" s="94"/>
      <c r="BZ191" s="94"/>
      <c r="CA191" s="94"/>
      <c r="CB191" s="1"/>
      <c r="CC191" s="1"/>
      <c r="CD191" s="1"/>
      <c r="CE191" s="1"/>
      <c r="CF191" s="1"/>
      <c r="CG191" s="1"/>
    </row>
    <row r="192" spans="1:85" s="26" customFormat="1" ht="20.100000000000001" customHeight="1">
      <c r="A192" s="304"/>
      <c r="B192" s="304"/>
      <c r="C192" s="304"/>
      <c r="D192" s="305"/>
      <c r="E192" s="208"/>
      <c r="F192" s="530"/>
      <c r="G192" s="530"/>
      <c r="H192" s="2"/>
      <c r="I192" s="40"/>
      <c r="J192" s="40"/>
      <c r="K192" s="155"/>
      <c r="L192" s="2"/>
      <c r="M192" s="2"/>
      <c r="N192" s="2"/>
      <c r="O192" s="2"/>
      <c r="P192" s="2"/>
      <c r="Q192" s="2"/>
      <c r="R192" s="2"/>
      <c r="S192" s="2"/>
      <c r="T192" s="22"/>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29"/>
      <c r="AZ192" s="29"/>
      <c r="BA192" s="29"/>
      <c r="BB192" s="29"/>
      <c r="BC192" s="29"/>
      <c r="BD192" s="29"/>
      <c r="BE192" s="29"/>
      <c r="BF192" s="33"/>
      <c r="BG192" s="33"/>
      <c r="BH192" s="33"/>
      <c r="BI192" s="33"/>
      <c r="BJ192" s="33"/>
      <c r="BK192" s="33"/>
      <c r="BL192" s="33"/>
      <c r="BM192" s="33"/>
      <c r="BN192" s="33"/>
      <c r="BO192" s="33"/>
      <c r="BP192" s="33"/>
      <c r="BQ192" s="33"/>
      <c r="BR192" s="33"/>
      <c r="BS192" s="33"/>
      <c r="BT192" s="33"/>
      <c r="BU192" s="94"/>
      <c r="BV192" s="94"/>
      <c r="BW192" s="94"/>
      <c r="BX192" s="94"/>
      <c r="BY192" s="94"/>
      <c r="BZ192" s="94"/>
      <c r="CA192" s="94"/>
      <c r="CB192" s="1"/>
      <c r="CC192" s="1"/>
      <c r="CD192" s="1"/>
      <c r="CE192" s="1"/>
      <c r="CF192" s="1"/>
      <c r="CG192" s="1"/>
    </row>
    <row r="193" spans="1:85" s="26" customFormat="1" ht="20.100000000000001" customHeight="1">
      <c r="A193" s="300"/>
      <c r="B193" s="298"/>
      <c r="C193" s="306"/>
      <c r="D193" s="302"/>
      <c r="E193" s="232"/>
      <c r="F193" s="8"/>
      <c r="G193" s="8"/>
      <c r="H193" s="2"/>
      <c r="I193" s="37"/>
      <c r="J193" s="37"/>
      <c r="K193" s="155"/>
      <c r="L193" s="2"/>
      <c r="M193" s="2"/>
      <c r="N193" s="2"/>
      <c r="O193" s="2"/>
      <c r="P193" s="2"/>
      <c r="Q193" s="2"/>
      <c r="R193" s="2"/>
      <c r="S193" s="2"/>
      <c r="T193" s="22"/>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29"/>
      <c r="AZ193" s="29"/>
      <c r="BA193" s="29"/>
      <c r="BB193" s="29"/>
      <c r="BC193" s="29"/>
      <c r="BD193" s="29"/>
      <c r="BE193" s="29"/>
      <c r="BF193" s="33"/>
      <c r="BG193" s="33"/>
      <c r="BH193" s="33"/>
      <c r="BI193" s="33"/>
      <c r="BJ193" s="33"/>
      <c r="BK193" s="33"/>
      <c r="BL193" s="33"/>
      <c r="BM193" s="33"/>
      <c r="BN193" s="33"/>
      <c r="BO193" s="33"/>
      <c r="BP193" s="33"/>
      <c r="BQ193" s="33"/>
      <c r="BR193" s="33"/>
      <c r="BS193" s="33"/>
      <c r="BT193" s="33"/>
      <c r="BU193" s="94"/>
      <c r="BV193" s="94"/>
      <c r="BW193" s="94"/>
      <c r="BX193" s="94"/>
      <c r="BY193" s="94"/>
      <c r="BZ193" s="94"/>
      <c r="CA193" s="94"/>
      <c r="CB193" s="1"/>
      <c r="CC193" s="1"/>
      <c r="CD193" s="1"/>
      <c r="CE193" s="1"/>
      <c r="CF193" s="1"/>
      <c r="CG193" s="1"/>
    </row>
    <row r="194" spans="1:85" s="26" customFormat="1" ht="20.100000000000001" customHeight="1">
      <c r="A194" s="300"/>
      <c r="B194" s="298"/>
      <c r="C194" s="306"/>
      <c r="D194" s="302"/>
      <c r="E194" s="232"/>
      <c r="F194" s="8"/>
      <c r="G194" s="8"/>
      <c r="H194" s="2"/>
      <c r="I194" s="37"/>
      <c r="J194" s="37"/>
      <c r="K194" s="155"/>
      <c r="L194" s="2"/>
      <c r="M194" s="2"/>
      <c r="N194" s="2"/>
      <c r="O194" s="2"/>
      <c r="P194" s="2"/>
      <c r="Q194" s="2"/>
      <c r="R194" s="2"/>
      <c r="S194" s="2"/>
      <c r="T194" s="22"/>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29"/>
      <c r="AZ194" s="29"/>
      <c r="BA194" s="29"/>
      <c r="BB194" s="29"/>
      <c r="BC194" s="29"/>
      <c r="BD194" s="29"/>
      <c r="BE194" s="29"/>
      <c r="BF194" s="33"/>
      <c r="BG194" s="33"/>
      <c r="BH194" s="33"/>
      <c r="BI194" s="33"/>
      <c r="BJ194" s="33"/>
      <c r="BK194" s="33"/>
      <c r="BL194" s="33"/>
      <c r="BM194" s="33"/>
      <c r="BN194" s="33"/>
      <c r="BO194" s="33"/>
      <c r="BP194" s="33"/>
      <c r="BQ194" s="33"/>
      <c r="BR194" s="33"/>
      <c r="BS194" s="33"/>
      <c r="BT194" s="33"/>
      <c r="BU194" s="94"/>
      <c r="BV194" s="94"/>
      <c r="BW194" s="94"/>
      <c r="BX194" s="94"/>
      <c r="BY194" s="94"/>
      <c r="BZ194" s="94"/>
      <c r="CA194" s="94"/>
      <c r="CB194" s="1"/>
      <c r="CC194" s="1"/>
      <c r="CD194" s="1"/>
      <c r="CE194" s="1"/>
      <c r="CF194" s="1"/>
      <c r="CG194" s="1"/>
    </row>
    <row r="195" spans="1:85" s="26" customFormat="1" ht="20.100000000000001" customHeight="1">
      <c r="A195" s="300"/>
      <c r="B195" s="298"/>
      <c r="C195" s="306"/>
      <c r="D195" s="302"/>
      <c r="E195" s="232"/>
      <c r="F195" s="8"/>
      <c r="G195" s="8"/>
      <c r="H195" s="2"/>
      <c r="I195" s="37"/>
      <c r="J195" s="37"/>
      <c r="K195" s="155"/>
      <c r="L195" s="2"/>
      <c r="M195" s="2"/>
      <c r="N195" s="2"/>
      <c r="O195" s="2"/>
      <c r="P195" s="2"/>
      <c r="Q195" s="2"/>
      <c r="R195" s="2"/>
      <c r="S195" s="2"/>
      <c r="T195" s="22"/>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29"/>
      <c r="AZ195" s="29"/>
      <c r="BA195" s="29"/>
      <c r="BB195" s="29"/>
      <c r="BC195" s="29"/>
      <c r="BD195" s="29"/>
      <c r="BE195" s="29"/>
      <c r="BF195" s="33"/>
      <c r="BG195" s="33"/>
      <c r="BH195" s="33"/>
      <c r="BI195" s="33"/>
      <c r="BJ195" s="33"/>
      <c r="BK195" s="33"/>
      <c r="BL195" s="33"/>
      <c r="BM195" s="33"/>
      <c r="BN195" s="33"/>
      <c r="BO195" s="33"/>
      <c r="BP195" s="33"/>
      <c r="BQ195" s="33"/>
      <c r="BR195" s="33"/>
      <c r="BS195" s="33"/>
      <c r="BT195" s="33"/>
      <c r="BU195" s="94"/>
      <c r="BV195" s="94"/>
      <c r="BW195" s="94"/>
      <c r="BX195" s="94"/>
      <c r="BY195" s="94"/>
      <c r="BZ195" s="94"/>
      <c r="CA195" s="94"/>
      <c r="CB195" s="1"/>
      <c r="CC195" s="1"/>
      <c r="CD195" s="1"/>
      <c r="CE195" s="1"/>
      <c r="CF195" s="1"/>
      <c r="CG195" s="1"/>
    </row>
    <row r="196" spans="1:85" s="26" customFormat="1" ht="20.100000000000001" customHeight="1">
      <c r="A196" s="300"/>
      <c r="B196" s="298"/>
      <c r="C196" s="306"/>
      <c r="D196" s="302"/>
      <c r="E196" s="232"/>
      <c r="F196" s="8"/>
      <c r="G196" s="8"/>
      <c r="H196" s="2"/>
      <c r="I196" s="37"/>
      <c r="J196" s="37"/>
      <c r="K196" s="155"/>
      <c r="L196" s="2"/>
      <c r="M196" s="2"/>
      <c r="N196" s="2"/>
      <c r="O196" s="2"/>
      <c r="P196" s="2"/>
      <c r="Q196" s="2"/>
      <c r="R196" s="2"/>
      <c r="S196" s="2"/>
      <c r="T196" s="22"/>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29"/>
      <c r="AZ196" s="29"/>
      <c r="BA196" s="29"/>
      <c r="BB196" s="29"/>
      <c r="BC196" s="29"/>
      <c r="BD196" s="29"/>
      <c r="BE196" s="29"/>
      <c r="BF196" s="33"/>
      <c r="BG196" s="33"/>
      <c r="BH196" s="33"/>
      <c r="BI196" s="33"/>
      <c r="BJ196" s="33"/>
      <c r="BK196" s="33"/>
      <c r="BL196" s="33"/>
      <c r="BM196" s="33"/>
      <c r="BN196" s="33"/>
      <c r="BO196" s="33"/>
      <c r="BP196" s="33"/>
      <c r="BQ196" s="33"/>
      <c r="BR196" s="33"/>
      <c r="BS196" s="33"/>
      <c r="BT196" s="33"/>
      <c r="BU196" s="94"/>
      <c r="BV196" s="94"/>
      <c r="BW196" s="94"/>
      <c r="BX196" s="94"/>
      <c r="BY196" s="94"/>
      <c r="BZ196" s="94"/>
      <c r="CA196" s="94"/>
      <c r="CB196" s="1"/>
      <c r="CC196" s="1"/>
      <c r="CD196" s="1"/>
      <c r="CE196" s="1"/>
      <c r="CF196" s="1"/>
      <c r="CG196" s="1"/>
    </row>
    <row r="197" spans="1:85" s="26" customFormat="1" ht="20.100000000000001" customHeight="1">
      <c r="A197" s="300"/>
      <c r="B197" s="298"/>
      <c r="C197" s="306"/>
      <c r="D197" s="302"/>
      <c r="E197" s="232"/>
      <c r="F197" s="8"/>
      <c r="G197" s="8"/>
      <c r="H197" s="2"/>
      <c r="I197" s="37"/>
      <c r="J197" s="37"/>
      <c r="K197" s="155"/>
      <c r="L197" s="2"/>
      <c r="M197" s="2"/>
      <c r="N197" s="2"/>
      <c r="O197" s="2"/>
      <c r="P197" s="2"/>
      <c r="Q197" s="2"/>
      <c r="R197" s="2"/>
      <c r="S197" s="2"/>
      <c r="T197" s="22"/>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29"/>
      <c r="AZ197" s="29"/>
      <c r="BA197" s="29"/>
      <c r="BB197" s="29"/>
      <c r="BC197" s="29"/>
      <c r="BD197" s="29"/>
      <c r="BE197" s="29"/>
      <c r="BF197" s="33"/>
      <c r="BG197" s="33"/>
      <c r="BH197" s="33"/>
      <c r="BI197" s="33"/>
      <c r="BJ197" s="33"/>
      <c r="BK197" s="33"/>
      <c r="BL197" s="33"/>
      <c r="BM197" s="33"/>
      <c r="BN197" s="33"/>
      <c r="BO197" s="33"/>
      <c r="BP197" s="33"/>
      <c r="BQ197" s="33"/>
      <c r="BR197" s="33"/>
      <c r="BS197" s="33"/>
      <c r="BT197" s="33"/>
      <c r="BU197" s="94"/>
      <c r="BV197" s="94"/>
      <c r="BW197" s="94"/>
      <c r="BX197" s="94"/>
      <c r="BY197" s="94"/>
      <c r="BZ197" s="94"/>
      <c r="CA197" s="94"/>
      <c r="CB197" s="1"/>
      <c r="CC197" s="1"/>
      <c r="CD197" s="1"/>
      <c r="CE197" s="1"/>
      <c r="CF197" s="1"/>
      <c r="CG197" s="1"/>
    </row>
    <row r="198" spans="1:85" s="26" customFormat="1" ht="20.100000000000001" customHeight="1">
      <c r="A198" s="300"/>
      <c r="B198" s="298"/>
      <c r="C198" s="306"/>
      <c r="D198" s="302"/>
      <c r="E198" s="232"/>
      <c r="F198" s="8"/>
      <c r="G198" s="8"/>
      <c r="H198" s="2"/>
      <c r="I198" s="37"/>
      <c r="J198" s="37"/>
      <c r="K198" s="155"/>
      <c r="L198" s="2"/>
      <c r="M198" s="2"/>
      <c r="N198" s="2"/>
      <c r="O198" s="2"/>
      <c r="P198" s="2"/>
      <c r="Q198" s="2"/>
      <c r="R198" s="2"/>
      <c r="S198" s="2"/>
      <c r="T198" s="22"/>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29"/>
      <c r="AZ198" s="29"/>
      <c r="BA198" s="29"/>
      <c r="BB198" s="29"/>
      <c r="BC198" s="29"/>
      <c r="BD198" s="29"/>
      <c r="BE198" s="29"/>
      <c r="BF198" s="33"/>
      <c r="BG198" s="33"/>
      <c r="BH198" s="33"/>
      <c r="BI198" s="33"/>
      <c r="BJ198" s="33"/>
      <c r="BK198" s="33"/>
      <c r="BL198" s="33"/>
      <c r="BM198" s="33"/>
      <c r="BN198" s="33"/>
      <c r="BO198" s="33"/>
      <c r="BP198" s="33"/>
      <c r="BQ198" s="33"/>
      <c r="BR198" s="33"/>
      <c r="BS198" s="33"/>
      <c r="BT198" s="33"/>
      <c r="BU198" s="94"/>
      <c r="BV198" s="94"/>
      <c r="BW198" s="94"/>
      <c r="BX198" s="94"/>
      <c r="BY198" s="94"/>
      <c r="BZ198" s="94"/>
      <c r="CA198" s="94"/>
      <c r="CB198" s="1"/>
      <c r="CC198" s="1"/>
      <c r="CD198" s="1"/>
      <c r="CE198" s="1"/>
      <c r="CF198" s="1"/>
      <c r="CG198" s="1"/>
    </row>
    <row r="199" spans="1:85" s="26" customFormat="1" ht="20.100000000000001" customHeight="1">
      <c r="A199" s="299"/>
      <c r="B199" s="299"/>
      <c r="C199" s="299"/>
      <c r="D199" s="93"/>
      <c r="E199" s="93"/>
      <c r="F199" s="93"/>
      <c r="G199" s="93"/>
      <c r="H199" s="8"/>
      <c r="I199" s="40"/>
      <c r="J199" s="40"/>
      <c r="K199" s="155"/>
      <c r="L199" s="2"/>
      <c r="M199" s="2"/>
      <c r="N199" s="2"/>
      <c r="O199" s="2"/>
      <c r="P199" s="2"/>
      <c r="Q199" s="2"/>
      <c r="R199" s="2"/>
      <c r="S199" s="2"/>
      <c r="T199" s="22"/>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29"/>
      <c r="AZ199" s="29"/>
      <c r="BA199" s="29"/>
      <c r="BB199" s="29"/>
      <c r="BC199" s="29"/>
      <c r="BD199" s="29"/>
      <c r="BE199" s="29"/>
      <c r="BF199" s="33"/>
      <c r="BG199" s="33"/>
      <c r="BH199" s="33"/>
      <c r="BI199" s="33"/>
      <c r="BJ199" s="33"/>
      <c r="BK199" s="33"/>
      <c r="BL199" s="33"/>
      <c r="BM199" s="33"/>
      <c r="BN199" s="33"/>
      <c r="BO199" s="33"/>
      <c r="BP199" s="33"/>
      <c r="BQ199" s="33"/>
      <c r="BR199" s="33"/>
      <c r="BS199" s="33"/>
      <c r="BT199" s="33"/>
      <c r="BU199" s="94"/>
      <c r="BV199" s="94"/>
      <c r="BW199" s="94"/>
      <c r="BX199" s="94"/>
      <c r="BY199" s="94"/>
      <c r="BZ199" s="94"/>
      <c r="CA199" s="94"/>
      <c r="CB199" s="1"/>
      <c r="CC199" s="1"/>
      <c r="CD199" s="1"/>
      <c r="CE199" s="1"/>
      <c r="CF199" s="1"/>
      <c r="CG199" s="1"/>
    </row>
    <row r="200" spans="1:85" s="26" customFormat="1" ht="20.100000000000001" customHeight="1">
      <c r="A200" s="304"/>
      <c r="B200" s="304"/>
      <c r="C200" s="304"/>
      <c r="D200" s="305"/>
      <c r="E200" s="208"/>
      <c r="F200" s="530"/>
      <c r="G200" s="530"/>
      <c r="H200" s="128"/>
      <c r="I200" s="40"/>
      <c r="J200" s="40"/>
      <c r="K200" s="155"/>
      <c r="L200" s="2"/>
      <c r="M200" s="2"/>
      <c r="N200" s="2"/>
      <c r="O200" s="2"/>
      <c r="P200" s="2"/>
      <c r="Q200" s="2"/>
      <c r="R200" s="2"/>
      <c r="S200" s="2"/>
      <c r="T200" s="22"/>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29"/>
      <c r="AZ200" s="29"/>
      <c r="BA200" s="29"/>
      <c r="BB200" s="29"/>
      <c r="BC200" s="29"/>
      <c r="BD200" s="29"/>
      <c r="BE200" s="29"/>
      <c r="BF200" s="33"/>
      <c r="BG200" s="33"/>
      <c r="BH200" s="33"/>
      <c r="BI200" s="33"/>
      <c r="BJ200" s="33"/>
      <c r="BK200" s="33"/>
      <c r="BL200" s="33"/>
      <c r="BM200" s="33"/>
      <c r="BN200" s="33"/>
      <c r="BO200" s="33"/>
      <c r="BP200" s="33"/>
      <c r="BQ200" s="33"/>
      <c r="BR200" s="33"/>
      <c r="BS200" s="33"/>
      <c r="BT200" s="33"/>
      <c r="BU200" s="94"/>
      <c r="BV200" s="94"/>
      <c r="BW200" s="94"/>
      <c r="BX200" s="94"/>
      <c r="BY200" s="94"/>
      <c r="BZ200" s="94"/>
      <c r="CA200" s="94"/>
      <c r="CB200" s="1"/>
      <c r="CC200" s="1"/>
      <c r="CD200" s="1"/>
      <c r="CE200" s="1"/>
      <c r="CF200" s="1"/>
      <c r="CG200" s="1"/>
    </row>
    <row r="201" spans="1:85" s="26" customFormat="1" ht="20.100000000000001" customHeight="1">
      <c r="A201" s="300"/>
      <c r="B201" s="298"/>
      <c r="C201" s="306"/>
      <c r="D201" s="302"/>
      <c r="E201" s="232"/>
      <c r="F201" s="8"/>
      <c r="G201" s="8"/>
      <c r="H201" s="2"/>
      <c r="I201" s="37"/>
      <c r="J201" s="37"/>
      <c r="K201" s="155"/>
      <c r="L201" s="2"/>
      <c r="M201" s="2"/>
      <c r="N201" s="2"/>
      <c r="O201" s="2"/>
      <c r="P201" s="2"/>
      <c r="Q201" s="2"/>
      <c r="R201" s="2"/>
      <c r="S201" s="2"/>
      <c r="T201" s="22"/>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29"/>
      <c r="AZ201" s="29"/>
      <c r="BA201" s="29"/>
      <c r="BB201" s="29"/>
      <c r="BC201" s="29"/>
      <c r="BD201" s="29"/>
      <c r="BE201" s="29"/>
      <c r="BF201" s="33"/>
      <c r="BG201" s="33"/>
      <c r="BH201" s="33"/>
      <c r="BI201" s="33"/>
      <c r="BJ201" s="33"/>
      <c r="BK201" s="33"/>
      <c r="BL201" s="33"/>
      <c r="BM201" s="33"/>
      <c r="BN201" s="33"/>
      <c r="BO201" s="33"/>
      <c r="BP201" s="33"/>
      <c r="BQ201" s="33"/>
      <c r="BR201" s="33"/>
      <c r="BS201" s="33"/>
      <c r="BT201" s="33"/>
      <c r="BU201" s="94"/>
      <c r="BV201" s="94"/>
      <c r="BW201" s="94"/>
      <c r="BX201" s="94"/>
      <c r="BY201" s="94"/>
      <c r="BZ201" s="94"/>
      <c r="CA201" s="94"/>
      <c r="CB201" s="1"/>
      <c r="CC201" s="1"/>
      <c r="CD201" s="1"/>
      <c r="CE201" s="1"/>
      <c r="CF201" s="1"/>
      <c r="CG201" s="1"/>
    </row>
    <row r="202" spans="1:85" s="26" customFormat="1" ht="20.100000000000001" customHeight="1">
      <c r="A202" s="300"/>
      <c r="B202" s="298"/>
      <c r="C202" s="306"/>
      <c r="D202" s="302"/>
      <c r="E202" s="232"/>
      <c r="F202" s="8"/>
      <c r="G202" s="8"/>
      <c r="H202" s="2"/>
      <c r="I202" s="37"/>
      <c r="J202" s="37"/>
      <c r="K202" s="155"/>
      <c r="L202" s="2"/>
      <c r="M202" s="2"/>
      <c r="N202" s="2"/>
      <c r="O202" s="2"/>
      <c r="P202" s="2"/>
      <c r="Q202" s="2"/>
      <c r="R202" s="2"/>
      <c r="S202" s="2"/>
      <c r="T202" s="22"/>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29"/>
      <c r="AZ202" s="29"/>
      <c r="BA202" s="29"/>
      <c r="BB202" s="29"/>
      <c r="BC202" s="29"/>
      <c r="BD202" s="29"/>
      <c r="BE202" s="29"/>
      <c r="BF202" s="33"/>
      <c r="BG202" s="33"/>
      <c r="BH202" s="33"/>
      <c r="BI202" s="33"/>
      <c r="BJ202" s="33"/>
      <c r="BK202" s="33"/>
      <c r="BL202" s="33"/>
      <c r="BM202" s="33"/>
      <c r="BN202" s="33"/>
      <c r="BO202" s="33"/>
      <c r="BP202" s="33"/>
      <c r="BQ202" s="33"/>
      <c r="BR202" s="33"/>
      <c r="BS202" s="33"/>
      <c r="BT202" s="33"/>
      <c r="BU202" s="94"/>
      <c r="BV202" s="94"/>
      <c r="BW202" s="94"/>
      <c r="BX202" s="94"/>
      <c r="BY202" s="94"/>
      <c r="BZ202" s="94"/>
      <c r="CA202" s="94"/>
      <c r="CB202" s="1"/>
      <c r="CC202" s="1"/>
      <c r="CD202" s="1"/>
      <c r="CE202" s="1"/>
      <c r="CF202" s="1"/>
      <c r="CG202" s="1"/>
    </row>
    <row r="203" spans="1:85" s="26" customFormat="1" ht="20.100000000000001" customHeight="1">
      <c r="A203" s="300"/>
      <c r="B203" s="298"/>
      <c r="C203" s="306"/>
      <c r="D203" s="302"/>
      <c r="E203" s="232"/>
      <c r="F203" s="8"/>
      <c r="G203" s="8"/>
      <c r="H203" s="2"/>
      <c r="I203" s="37"/>
      <c r="J203" s="37"/>
      <c r="K203" s="155"/>
      <c r="L203" s="2"/>
      <c r="M203" s="2"/>
      <c r="N203" s="2"/>
      <c r="O203" s="2"/>
      <c r="P203" s="2"/>
      <c r="Q203" s="2"/>
      <c r="R203" s="2"/>
      <c r="S203" s="2"/>
      <c r="T203" s="22"/>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29"/>
      <c r="AZ203" s="29"/>
      <c r="BA203" s="29"/>
      <c r="BB203" s="29"/>
      <c r="BC203" s="29"/>
      <c r="BD203" s="29"/>
      <c r="BE203" s="29"/>
      <c r="BF203" s="33"/>
      <c r="BG203" s="33"/>
      <c r="BH203" s="33"/>
      <c r="BI203" s="33"/>
      <c r="BJ203" s="33"/>
      <c r="BK203" s="33"/>
      <c r="BL203" s="33"/>
      <c r="BM203" s="33"/>
      <c r="BN203" s="33"/>
      <c r="BO203" s="33"/>
      <c r="BP203" s="33"/>
      <c r="BQ203" s="33"/>
      <c r="BR203" s="33"/>
      <c r="BS203" s="33"/>
      <c r="BT203" s="33"/>
      <c r="BU203" s="94"/>
      <c r="BV203" s="94"/>
      <c r="BW203" s="94"/>
      <c r="BX203" s="94"/>
      <c r="BY203" s="94"/>
      <c r="BZ203" s="94"/>
      <c r="CA203" s="94"/>
      <c r="CB203" s="1"/>
      <c r="CC203" s="1"/>
      <c r="CD203" s="1"/>
      <c r="CE203" s="1"/>
      <c r="CF203" s="1"/>
      <c r="CG203" s="1"/>
    </row>
    <row r="204" spans="1:85" s="26" customFormat="1" ht="20.100000000000001" customHeight="1">
      <c r="A204" s="300"/>
      <c r="B204" s="298"/>
      <c r="C204" s="306"/>
      <c r="D204" s="302"/>
      <c r="E204" s="232"/>
      <c r="F204" s="8"/>
      <c r="G204" s="8"/>
      <c r="H204" s="2"/>
      <c r="I204" s="37"/>
      <c r="J204" s="37"/>
      <c r="K204" s="155"/>
      <c r="L204" s="2"/>
      <c r="M204" s="2"/>
      <c r="N204" s="2"/>
      <c r="O204" s="2"/>
      <c r="P204" s="2"/>
      <c r="Q204" s="2"/>
      <c r="R204" s="2"/>
      <c r="S204" s="2"/>
      <c r="T204" s="22"/>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29"/>
      <c r="AZ204" s="29"/>
      <c r="BA204" s="29"/>
      <c r="BB204" s="29"/>
      <c r="BC204" s="29"/>
      <c r="BD204" s="29"/>
      <c r="BE204" s="29"/>
      <c r="BF204" s="33"/>
      <c r="BG204" s="33"/>
      <c r="BH204" s="33"/>
      <c r="BI204" s="33"/>
      <c r="BJ204" s="33"/>
      <c r="BK204" s="33"/>
      <c r="BL204" s="33"/>
      <c r="BM204" s="33"/>
      <c r="BN204" s="33"/>
      <c r="BO204" s="33"/>
      <c r="BP204" s="33"/>
      <c r="BQ204" s="33"/>
      <c r="BR204" s="33"/>
      <c r="BS204" s="33"/>
      <c r="BT204" s="33"/>
      <c r="BU204" s="94"/>
      <c r="BV204" s="94"/>
      <c r="BW204" s="94"/>
      <c r="BX204" s="94"/>
      <c r="BY204" s="94"/>
      <c r="BZ204" s="94"/>
      <c r="CA204" s="94"/>
      <c r="CB204" s="1"/>
      <c r="CC204" s="1"/>
      <c r="CD204" s="1"/>
      <c r="CE204" s="1"/>
      <c r="CF204" s="1"/>
      <c r="CG204" s="1"/>
    </row>
    <row r="205" spans="1:85" s="26" customFormat="1" ht="20.100000000000001" customHeight="1">
      <c r="A205" s="300"/>
      <c r="B205" s="298"/>
      <c r="C205" s="306"/>
      <c r="D205" s="302"/>
      <c r="E205" s="232"/>
      <c r="F205" s="8"/>
      <c r="G205" s="8"/>
      <c r="H205" s="2"/>
      <c r="I205" s="37"/>
      <c r="J205" s="37"/>
      <c r="K205" s="155"/>
      <c r="L205" s="2"/>
      <c r="M205" s="2"/>
      <c r="N205" s="2"/>
      <c r="O205" s="2"/>
      <c r="P205" s="2"/>
      <c r="Q205" s="2"/>
      <c r="R205" s="2"/>
      <c r="S205" s="2"/>
      <c r="T205" s="22"/>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29"/>
      <c r="AZ205" s="29"/>
      <c r="BA205" s="29"/>
      <c r="BB205" s="29"/>
      <c r="BC205" s="29"/>
      <c r="BD205" s="29"/>
      <c r="BE205" s="29"/>
      <c r="BF205" s="33"/>
      <c r="BG205" s="33"/>
      <c r="BH205" s="33"/>
      <c r="BI205" s="33"/>
      <c r="BJ205" s="33"/>
      <c r="BK205" s="33"/>
      <c r="BL205" s="33"/>
      <c r="BM205" s="33"/>
      <c r="BN205" s="33"/>
      <c r="BO205" s="33"/>
      <c r="BP205" s="33"/>
      <c r="BQ205" s="33"/>
      <c r="BR205" s="33"/>
      <c r="BS205" s="33"/>
      <c r="BT205" s="33"/>
      <c r="BU205" s="94"/>
      <c r="BV205" s="94"/>
      <c r="BW205" s="94"/>
      <c r="BX205" s="94"/>
      <c r="BY205" s="94"/>
      <c r="BZ205" s="94"/>
      <c r="CA205" s="94"/>
      <c r="CB205" s="1"/>
      <c r="CC205" s="1"/>
      <c r="CD205" s="1"/>
      <c r="CE205" s="1"/>
      <c r="CF205" s="1"/>
      <c r="CG205" s="1"/>
    </row>
    <row r="206" spans="1:85" s="26" customFormat="1" ht="20.100000000000001" customHeight="1">
      <c r="A206" s="300"/>
      <c r="B206" s="298"/>
      <c r="C206" s="306"/>
      <c r="D206" s="302"/>
      <c r="E206" s="232"/>
      <c r="F206" s="8"/>
      <c r="G206" s="8"/>
      <c r="H206" s="2"/>
      <c r="I206" s="37"/>
      <c r="J206" s="37"/>
      <c r="K206" s="155"/>
      <c r="L206" s="2"/>
      <c r="M206" s="2"/>
      <c r="N206" s="2"/>
      <c r="O206" s="2"/>
      <c r="P206" s="2"/>
      <c r="Q206" s="2"/>
      <c r="R206" s="2"/>
      <c r="S206" s="2"/>
      <c r="T206" s="22"/>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29"/>
      <c r="AZ206" s="29"/>
      <c r="BA206" s="29"/>
      <c r="BB206" s="29"/>
      <c r="BC206" s="29"/>
      <c r="BD206" s="29"/>
      <c r="BE206" s="29"/>
      <c r="BF206" s="33"/>
      <c r="BG206" s="33"/>
      <c r="BH206" s="33"/>
      <c r="BI206" s="33"/>
      <c r="BJ206" s="33"/>
      <c r="BK206" s="33"/>
      <c r="BL206" s="33"/>
      <c r="BM206" s="33"/>
      <c r="BN206" s="33"/>
      <c r="BO206" s="33"/>
      <c r="BP206" s="33"/>
      <c r="BQ206" s="33"/>
      <c r="BR206" s="33"/>
      <c r="BS206" s="33"/>
      <c r="BT206" s="33"/>
      <c r="BU206" s="94"/>
      <c r="BV206" s="94"/>
      <c r="BW206" s="94"/>
      <c r="BX206" s="94"/>
      <c r="BY206" s="94"/>
      <c r="BZ206" s="94"/>
      <c r="CA206" s="94"/>
      <c r="CB206" s="1"/>
      <c r="CC206" s="1"/>
      <c r="CD206" s="1"/>
      <c r="CE206" s="1"/>
      <c r="CF206" s="1"/>
      <c r="CG206" s="1"/>
    </row>
    <row r="207" spans="1:85" s="26" customFormat="1" ht="20.100000000000001" customHeight="1">
      <c r="A207" s="299"/>
      <c r="B207" s="299"/>
      <c r="C207" s="299"/>
      <c r="D207" s="93"/>
      <c r="E207" s="93"/>
      <c r="F207" s="93"/>
      <c r="G207" s="93"/>
      <c r="H207" s="2"/>
      <c r="I207" s="40"/>
      <c r="J207" s="40"/>
      <c r="K207" s="155"/>
      <c r="L207" s="2"/>
      <c r="M207" s="2"/>
      <c r="N207" s="2"/>
      <c r="O207" s="2"/>
      <c r="P207" s="2"/>
      <c r="Q207" s="2"/>
      <c r="R207" s="2"/>
      <c r="S207" s="2"/>
      <c r="T207" s="22"/>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29"/>
      <c r="AZ207" s="29"/>
      <c r="BA207" s="29"/>
      <c r="BB207" s="29"/>
      <c r="BC207" s="29"/>
      <c r="BD207" s="29"/>
      <c r="BE207" s="29"/>
      <c r="BF207" s="33"/>
      <c r="BG207" s="33"/>
      <c r="BH207" s="33"/>
      <c r="BI207" s="33"/>
      <c r="BJ207" s="33"/>
      <c r="BK207" s="33"/>
      <c r="BL207" s="33"/>
      <c r="BM207" s="33"/>
      <c r="BN207" s="33"/>
      <c r="BO207" s="33"/>
      <c r="BP207" s="33"/>
      <c r="BQ207" s="33"/>
      <c r="BR207" s="33"/>
      <c r="BS207" s="33"/>
      <c r="BT207" s="33"/>
      <c r="BU207" s="94"/>
      <c r="BV207" s="94"/>
      <c r="BW207" s="94"/>
      <c r="BX207" s="94"/>
      <c r="BY207" s="94"/>
      <c r="BZ207" s="94"/>
      <c r="CA207" s="94"/>
      <c r="CB207" s="1"/>
      <c r="CC207" s="1"/>
      <c r="CD207" s="1"/>
      <c r="CE207" s="1"/>
      <c r="CF207" s="1"/>
      <c r="CG207" s="1"/>
    </row>
    <row r="208" spans="1:85" s="26" customFormat="1" ht="20.100000000000001" customHeight="1">
      <c r="A208" s="304"/>
      <c r="B208" s="304"/>
      <c r="C208" s="304"/>
      <c r="D208" s="305"/>
      <c r="E208" s="208"/>
      <c r="F208" s="530"/>
      <c r="G208" s="530"/>
      <c r="H208" s="2"/>
      <c r="I208" s="40"/>
      <c r="J208" s="40"/>
      <c r="K208" s="155"/>
      <c r="L208" s="2"/>
      <c r="M208" s="2"/>
      <c r="N208" s="2"/>
      <c r="O208" s="2"/>
      <c r="P208" s="2"/>
      <c r="Q208" s="2"/>
      <c r="R208" s="2"/>
      <c r="S208" s="2"/>
      <c r="T208" s="22"/>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29"/>
      <c r="AZ208" s="29"/>
      <c r="BA208" s="29"/>
      <c r="BB208" s="29"/>
      <c r="BC208" s="29"/>
      <c r="BD208" s="29"/>
      <c r="BE208" s="29"/>
      <c r="BF208" s="33"/>
      <c r="BG208" s="33"/>
      <c r="BH208" s="33"/>
      <c r="BI208" s="33"/>
      <c r="BJ208" s="33"/>
      <c r="BK208" s="33"/>
      <c r="BL208" s="33"/>
      <c r="BM208" s="33"/>
      <c r="BN208" s="33"/>
      <c r="BO208" s="33"/>
      <c r="BP208" s="33"/>
      <c r="BQ208" s="33"/>
      <c r="BR208" s="33"/>
      <c r="BS208" s="33"/>
      <c r="BT208" s="33"/>
      <c r="BU208" s="94"/>
      <c r="BV208" s="94"/>
      <c r="BW208" s="94"/>
      <c r="BX208" s="94"/>
      <c r="BY208" s="94"/>
      <c r="BZ208" s="94"/>
      <c r="CA208" s="94"/>
      <c r="CB208" s="1"/>
      <c r="CC208" s="1"/>
      <c r="CD208" s="1"/>
      <c r="CE208" s="1"/>
      <c r="CF208" s="1"/>
      <c r="CG208" s="1"/>
    </row>
    <row r="209" spans="1:85" s="26" customFormat="1" ht="20.100000000000001" customHeight="1">
      <c r="A209" s="300"/>
      <c r="B209" s="298"/>
      <c r="C209" s="306"/>
      <c r="D209" s="302"/>
      <c r="E209" s="232"/>
      <c r="F209" s="8"/>
      <c r="G209" s="8"/>
      <c r="H209" s="2"/>
      <c r="I209" s="37"/>
      <c r="J209" s="37"/>
      <c r="K209" s="155"/>
      <c r="L209" s="2"/>
      <c r="M209" s="2"/>
      <c r="N209" s="2"/>
      <c r="O209" s="2"/>
      <c r="P209" s="2"/>
      <c r="Q209" s="2"/>
      <c r="R209" s="2"/>
      <c r="S209" s="2"/>
      <c r="T209" s="22"/>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29"/>
      <c r="AZ209" s="29"/>
      <c r="BA209" s="29"/>
      <c r="BB209" s="29"/>
      <c r="BC209" s="29"/>
      <c r="BD209" s="29"/>
      <c r="BE209" s="29"/>
      <c r="BF209" s="33"/>
      <c r="BG209" s="33"/>
      <c r="BH209" s="33"/>
      <c r="BI209" s="33"/>
      <c r="BJ209" s="33"/>
      <c r="BK209" s="33"/>
      <c r="BL209" s="33"/>
      <c r="BM209" s="33"/>
      <c r="BN209" s="33"/>
      <c r="BO209" s="33"/>
      <c r="BP209" s="33"/>
      <c r="BQ209" s="33"/>
      <c r="BR209" s="33"/>
      <c r="BS209" s="33"/>
      <c r="BT209" s="33"/>
      <c r="BU209" s="94"/>
      <c r="BV209" s="94"/>
      <c r="BW209" s="94"/>
      <c r="BX209" s="94"/>
      <c r="BY209" s="94"/>
      <c r="BZ209" s="94"/>
      <c r="CA209" s="94"/>
      <c r="CB209" s="1"/>
      <c r="CC209" s="1"/>
      <c r="CD209" s="1"/>
      <c r="CE209" s="1"/>
      <c r="CF209" s="1"/>
      <c r="CG209" s="1"/>
    </row>
    <row r="210" spans="1:85" s="26" customFormat="1" ht="20.100000000000001" customHeight="1">
      <c r="A210" s="300"/>
      <c r="B210" s="298"/>
      <c r="C210" s="306"/>
      <c r="D210" s="302"/>
      <c r="E210" s="232"/>
      <c r="F210" s="8"/>
      <c r="G210" s="8"/>
      <c r="H210" s="2"/>
      <c r="I210" s="37"/>
      <c r="J210" s="37"/>
      <c r="K210" s="155"/>
      <c r="L210" s="2"/>
      <c r="M210" s="2"/>
      <c r="N210" s="2"/>
      <c r="O210" s="2"/>
      <c r="P210" s="2"/>
      <c r="Q210" s="2"/>
      <c r="R210" s="2"/>
      <c r="S210" s="2"/>
      <c r="T210" s="22"/>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29"/>
      <c r="AZ210" s="29"/>
      <c r="BA210" s="29"/>
      <c r="BB210" s="29"/>
      <c r="BC210" s="29"/>
      <c r="BD210" s="29"/>
      <c r="BE210" s="29"/>
      <c r="BF210" s="33"/>
      <c r="BG210" s="33"/>
      <c r="BH210" s="33"/>
      <c r="BI210" s="33"/>
      <c r="BJ210" s="33"/>
      <c r="BK210" s="33"/>
      <c r="BL210" s="33"/>
      <c r="BM210" s="33"/>
      <c r="BN210" s="33"/>
      <c r="BO210" s="33"/>
      <c r="BP210" s="33"/>
      <c r="BQ210" s="33"/>
      <c r="BR210" s="33"/>
      <c r="BS210" s="33"/>
      <c r="BT210" s="33"/>
      <c r="BU210" s="94"/>
      <c r="BV210" s="94"/>
      <c r="BW210" s="94"/>
      <c r="BX210" s="94"/>
      <c r="BY210" s="94"/>
      <c r="BZ210" s="94"/>
      <c r="CA210" s="94"/>
      <c r="CB210" s="1"/>
      <c r="CC210" s="1"/>
      <c r="CD210" s="1"/>
      <c r="CE210" s="1"/>
      <c r="CF210" s="1"/>
      <c r="CG210" s="1"/>
    </row>
    <row r="211" spans="1:85" s="26" customFormat="1" ht="20.100000000000001" customHeight="1">
      <c r="A211" s="300"/>
      <c r="B211" s="298"/>
      <c r="C211" s="306"/>
      <c r="D211" s="302"/>
      <c r="E211" s="232"/>
      <c r="F211" s="8"/>
      <c r="G211" s="8"/>
      <c r="H211" s="2"/>
      <c r="I211" s="37"/>
      <c r="J211" s="37"/>
      <c r="K211" s="155"/>
      <c r="L211" s="2"/>
      <c r="M211" s="2"/>
      <c r="N211" s="2"/>
      <c r="O211" s="2"/>
      <c r="P211" s="2"/>
      <c r="Q211" s="2"/>
      <c r="R211" s="2"/>
      <c r="S211" s="2"/>
      <c r="T211" s="22"/>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29"/>
      <c r="AZ211" s="29"/>
      <c r="BA211" s="29"/>
      <c r="BB211" s="29"/>
      <c r="BC211" s="29"/>
      <c r="BD211" s="29"/>
      <c r="BE211" s="29"/>
      <c r="BF211" s="33"/>
      <c r="BG211" s="33"/>
      <c r="BH211" s="33"/>
      <c r="BI211" s="33"/>
      <c r="BJ211" s="33"/>
      <c r="BK211" s="33"/>
      <c r="BL211" s="33"/>
      <c r="BM211" s="33"/>
      <c r="BN211" s="33"/>
      <c r="BO211" s="33"/>
      <c r="BP211" s="33"/>
      <c r="BQ211" s="33"/>
      <c r="BR211" s="33"/>
      <c r="BS211" s="33"/>
      <c r="BT211" s="33"/>
      <c r="BU211" s="94"/>
      <c r="BV211" s="94"/>
      <c r="BW211" s="94"/>
      <c r="BX211" s="94"/>
      <c r="BY211" s="94"/>
      <c r="BZ211" s="94"/>
      <c r="CA211" s="94"/>
      <c r="CB211" s="1"/>
      <c r="CC211" s="1"/>
      <c r="CD211" s="1"/>
      <c r="CE211" s="1"/>
      <c r="CF211" s="1"/>
      <c r="CG211" s="1"/>
    </row>
    <row r="212" spans="1:85" s="26" customFormat="1" ht="20.100000000000001" customHeight="1">
      <c r="A212" s="300"/>
      <c r="B212" s="298"/>
      <c r="C212" s="306"/>
      <c r="D212" s="302"/>
      <c r="E212" s="232"/>
      <c r="F212" s="8"/>
      <c r="G212" s="8"/>
      <c r="H212" s="2"/>
      <c r="I212" s="37"/>
      <c r="J212" s="37"/>
      <c r="K212" s="155"/>
      <c r="L212" s="2"/>
      <c r="M212" s="2"/>
      <c r="N212" s="2"/>
      <c r="O212" s="2"/>
      <c r="P212" s="2"/>
      <c r="Q212" s="2"/>
      <c r="R212" s="2"/>
      <c r="S212" s="2"/>
      <c r="T212" s="22"/>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29"/>
      <c r="AZ212" s="29"/>
      <c r="BA212" s="29"/>
      <c r="BB212" s="29"/>
      <c r="BC212" s="29"/>
      <c r="BD212" s="29"/>
      <c r="BE212" s="29"/>
      <c r="BF212" s="33"/>
      <c r="BG212" s="33"/>
      <c r="BH212" s="33"/>
      <c r="BI212" s="33"/>
      <c r="BJ212" s="33"/>
      <c r="BK212" s="33"/>
      <c r="BL212" s="33"/>
      <c r="BM212" s="33"/>
      <c r="BN212" s="33"/>
      <c r="BO212" s="33"/>
      <c r="BP212" s="33"/>
      <c r="BQ212" s="33"/>
      <c r="BR212" s="33"/>
      <c r="BS212" s="33"/>
      <c r="BT212" s="33"/>
      <c r="BU212" s="94"/>
      <c r="BV212" s="94"/>
      <c r="BW212" s="94"/>
      <c r="BX212" s="94"/>
      <c r="BY212" s="94"/>
      <c r="BZ212" s="94"/>
      <c r="CA212" s="94"/>
      <c r="CB212" s="1"/>
      <c r="CC212" s="1"/>
      <c r="CD212" s="1"/>
      <c r="CE212" s="1"/>
      <c r="CF212" s="1"/>
      <c r="CG212" s="1"/>
    </row>
    <row r="213" spans="1:85" s="26" customFormat="1" ht="20.100000000000001" customHeight="1">
      <c r="A213" s="300"/>
      <c r="B213" s="298"/>
      <c r="C213" s="306"/>
      <c r="D213" s="302"/>
      <c r="E213" s="232"/>
      <c r="F213" s="8"/>
      <c r="G213" s="8"/>
      <c r="H213" s="2"/>
      <c r="I213" s="37"/>
      <c r="J213" s="37"/>
      <c r="K213" s="155"/>
      <c r="L213" s="2"/>
      <c r="M213" s="2"/>
      <c r="N213" s="2"/>
      <c r="O213" s="2"/>
      <c r="P213" s="2"/>
      <c r="Q213" s="2"/>
      <c r="R213" s="2"/>
      <c r="S213" s="2"/>
      <c r="T213" s="22"/>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29"/>
      <c r="AZ213" s="29"/>
      <c r="BA213" s="29"/>
      <c r="BB213" s="29"/>
      <c r="BC213" s="29"/>
      <c r="BD213" s="29"/>
      <c r="BE213" s="29"/>
      <c r="BF213" s="33"/>
      <c r="BG213" s="33"/>
      <c r="BH213" s="33"/>
      <c r="BI213" s="33"/>
      <c r="BJ213" s="33"/>
      <c r="BK213" s="33"/>
      <c r="BL213" s="33"/>
      <c r="BM213" s="33"/>
      <c r="BN213" s="33"/>
      <c r="BO213" s="33"/>
      <c r="BP213" s="33"/>
      <c r="BQ213" s="33"/>
      <c r="BR213" s="33"/>
      <c r="BS213" s="33"/>
      <c r="BT213" s="33"/>
      <c r="BU213" s="94"/>
      <c r="BV213" s="94"/>
      <c r="BW213" s="94"/>
      <c r="BX213" s="94"/>
      <c r="BY213" s="94"/>
      <c r="BZ213" s="94"/>
      <c r="CA213" s="94"/>
      <c r="CB213" s="1"/>
      <c r="CC213" s="1"/>
      <c r="CD213" s="1"/>
      <c r="CE213" s="1"/>
      <c r="CF213" s="1"/>
      <c r="CG213" s="1"/>
    </row>
    <row r="214" spans="1:85" s="26" customFormat="1" ht="20.100000000000001" customHeight="1">
      <c r="A214" s="300"/>
      <c r="B214" s="298"/>
      <c r="C214" s="306"/>
      <c r="D214" s="302"/>
      <c r="E214" s="232"/>
      <c r="F214" s="8"/>
      <c r="G214" s="8"/>
      <c r="H214" s="2"/>
      <c r="I214" s="37"/>
      <c r="J214" s="37"/>
      <c r="K214" s="155"/>
      <c r="L214" s="2"/>
      <c r="M214" s="2"/>
      <c r="N214" s="2"/>
      <c r="O214" s="2"/>
      <c r="P214" s="2"/>
      <c r="Q214" s="2"/>
      <c r="R214" s="2"/>
      <c r="S214" s="2"/>
      <c r="T214" s="22"/>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29"/>
      <c r="AZ214" s="29"/>
      <c r="BA214" s="29"/>
      <c r="BB214" s="29"/>
      <c r="BC214" s="29"/>
      <c r="BD214" s="29"/>
      <c r="BE214" s="29"/>
      <c r="BF214" s="33"/>
      <c r="BG214" s="33"/>
      <c r="BH214" s="33"/>
      <c r="BI214" s="33"/>
      <c r="BJ214" s="33"/>
      <c r="BK214" s="33"/>
      <c r="BL214" s="33"/>
      <c r="BM214" s="33"/>
      <c r="BN214" s="33"/>
      <c r="BO214" s="33"/>
      <c r="BP214" s="33"/>
      <c r="BQ214" s="33"/>
      <c r="BR214" s="33"/>
      <c r="BS214" s="33"/>
      <c r="BT214" s="33"/>
      <c r="BU214" s="94"/>
      <c r="BV214" s="94"/>
      <c r="BW214" s="94"/>
      <c r="BX214" s="94"/>
      <c r="BY214" s="94"/>
      <c r="BZ214" s="94"/>
      <c r="CA214" s="94"/>
      <c r="CB214" s="1"/>
      <c r="CC214" s="1"/>
      <c r="CD214" s="1"/>
      <c r="CE214" s="1"/>
      <c r="CF214" s="1"/>
      <c r="CG214" s="1"/>
    </row>
    <row r="215" spans="1:85" s="26" customFormat="1" ht="20.100000000000001" customHeight="1">
      <c r="A215" s="299"/>
      <c r="B215" s="299"/>
      <c r="C215" s="299"/>
      <c r="D215" s="93"/>
      <c r="E215" s="93"/>
      <c r="F215" s="93"/>
      <c r="G215" s="93"/>
      <c r="H215" s="8"/>
      <c r="I215" s="40"/>
      <c r="J215" s="40"/>
      <c r="K215" s="155"/>
      <c r="L215" s="2"/>
      <c r="M215" s="2"/>
      <c r="N215" s="2"/>
      <c r="O215" s="2"/>
      <c r="P215" s="2"/>
      <c r="Q215" s="2"/>
      <c r="R215" s="2"/>
      <c r="S215" s="2"/>
      <c r="T215" s="22"/>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29"/>
      <c r="AZ215" s="29"/>
      <c r="BA215" s="29"/>
      <c r="BB215" s="29"/>
      <c r="BC215" s="29"/>
      <c r="BD215" s="29"/>
      <c r="BE215" s="29"/>
      <c r="BF215" s="33"/>
      <c r="BG215" s="33"/>
      <c r="BH215" s="33"/>
      <c r="BI215" s="33"/>
      <c r="BJ215" s="33"/>
      <c r="BK215" s="33"/>
      <c r="BL215" s="33"/>
      <c r="BM215" s="33"/>
      <c r="BN215" s="33"/>
      <c r="BO215" s="33"/>
      <c r="BP215" s="33"/>
      <c r="BQ215" s="33"/>
      <c r="BR215" s="33"/>
      <c r="BS215" s="33"/>
      <c r="BT215" s="33"/>
      <c r="BU215" s="94"/>
      <c r="BV215" s="94"/>
      <c r="BW215" s="94"/>
      <c r="BX215" s="94"/>
      <c r="BY215" s="94"/>
      <c r="BZ215" s="94"/>
      <c r="CA215" s="94"/>
      <c r="CB215" s="1"/>
      <c r="CC215" s="1"/>
      <c r="CD215" s="1"/>
      <c r="CE215" s="1"/>
      <c r="CF215" s="1"/>
      <c r="CG215" s="1"/>
    </row>
    <row r="216" spans="1:85" s="26" customFormat="1" ht="20.100000000000001" customHeight="1">
      <c r="A216" s="304"/>
      <c r="B216" s="304"/>
      <c r="C216" s="304"/>
      <c r="D216" s="305"/>
      <c r="E216" s="208"/>
      <c r="F216" s="530"/>
      <c r="G216" s="530"/>
      <c r="H216" s="128"/>
      <c r="I216" s="40"/>
      <c r="J216" s="40"/>
      <c r="K216" s="155"/>
      <c r="L216" s="2"/>
      <c r="M216" s="2"/>
      <c r="N216" s="2"/>
      <c r="O216" s="2"/>
      <c r="P216" s="2"/>
      <c r="Q216" s="2"/>
      <c r="R216" s="2"/>
      <c r="S216" s="2"/>
      <c r="T216" s="22"/>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29"/>
      <c r="AZ216" s="29"/>
      <c r="BA216" s="29"/>
      <c r="BB216" s="29"/>
      <c r="BC216" s="29"/>
      <c r="BD216" s="29"/>
      <c r="BE216" s="29"/>
      <c r="BF216" s="33"/>
      <c r="BG216" s="33"/>
      <c r="BH216" s="33"/>
      <c r="BI216" s="33"/>
      <c r="BJ216" s="33"/>
      <c r="BK216" s="33"/>
      <c r="BL216" s="33"/>
      <c r="BM216" s="33"/>
      <c r="BN216" s="33"/>
      <c r="BO216" s="33"/>
      <c r="BP216" s="33"/>
      <c r="BQ216" s="33"/>
      <c r="BR216" s="33"/>
      <c r="BS216" s="33"/>
      <c r="BT216" s="33"/>
      <c r="BU216" s="94"/>
      <c r="BV216" s="94"/>
      <c r="BW216" s="94"/>
      <c r="BX216" s="94"/>
      <c r="BY216" s="94"/>
      <c r="BZ216" s="94"/>
      <c r="CA216" s="94"/>
      <c r="CB216" s="1"/>
      <c r="CC216" s="1"/>
      <c r="CD216" s="1"/>
      <c r="CE216" s="1"/>
      <c r="CF216" s="1"/>
      <c r="CG216" s="1"/>
    </row>
    <row r="217" spans="1:85" s="26" customFormat="1" ht="20.100000000000001" customHeight="1">
      <c r="A217" s="300"/>
      <c r="B217" s="298"/>
      <c r="C217" s="306"/>
      <c r="D217" s="302"/>
      <c r="E217" s="232"/>
      <c r="F217" s="8"/>
      <c r="G217" s="8"/>
      <c r="H217" s="2"/>
      <c r="I217" s="37"/>
      <c r="J217" s="37"/>
      <c r="K217" s="155"/>
      <c r="L217" s="2"/>
      <c r="M217" s="2"/>
      <c r="N217" s="2"/>
      <c r="O217" s="2"/>
      <c r="P217" s="2"/>
      <c r="Q217" s="2"/>
      <c r="R217" s="2"/>
      <c r="S217" s="2"/>
      <c r="T217" s="22"/>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29"/>
      <c r="AZ217" s="29"/>
      <c r="BA217" s="29"/>
      <c r="BB217" s="29"/>
      <c r="BC217" s="29"/>
      <c r="BD217" s="29"/>
      <c r="BE217" s="29"/>
      <c r="BF217" s="33"/>
      <c r="BG217" s="33"/>
      <c r="BH217" s="33"/>
      <c r="BI217" s="33"/>
      <c r="BJ217" s="33"/>
      <c r="BK217" s="33"/>
      <c r="BL217" s="33"/>
      <c r="BM217" s="33"/>
      <c r="BN217" s="33"/>
      <c r="BO217" s="33"/>
      <c r="BP217" s="33"/>
      <c r="BQ217" s="33"/>
      <c r="BR217" s="33"/>
      <c r="BS217" s="33"/>
      <c r="BT217" s="33"/>
      <c r="BU217" s="94"/>
      <c r="BV217" s="94"/>
      <c r="BW217" s="94"/>
      <c r="BX217" s="94"/>
      <c r="BY217" s="94"/>
      <c r="BZ217" s="94"/>
      <c r="CA217" s="94"/>
      <c r="CB217" s="1"/>
      <c r="CC217" s="1"/>
      <c r="CD217" s="1"/>
      <c r="CE217" s="1"/>
      <c r="CF217" s="1"/>
      <c r="CG217" s="1"/>
    </row>
    <row r="218" spans="1:85" s="26" customFormat="1" ht="20.100000000000001" customHeight="1">
      <c r="A218" s="300"/>
      <c r="B218" s="298"/>
      <c r="C218" s="306"/>
      <c r="D218" s="302"/>
      <c r="E218" s="232"/>
      <c r="F218" s="8"/>
      <c r="G218" s="8"/>
      <c r="H218" s="2"/>
      <c r="I218" s="37"/>
      <c r="J218" s="37"/>
      <c r="K218" s="155"/>
      <c r="L218" s="2"/>
      <c r="M218" s="2"/>
      <c r="N218" s="2"/>
      <c r="O218" s="2"/>
      <c r="P218" s="2"/>
      <c r="Q218" s="2"/>
      <c r="R218" s="2"/>
      <c r="S218" s="6"/>
      <c r="T218" s="22"/>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29"/>
      <c r="AZ218" s="29"/>
      <c r="BA218" s="29"/>
      <c r="BB218" s="29"/>
      <c r="BC218" s="29"/>
      <c r="BD218" s="29"/>
      <c r="BE218" s="29"/>
      <c r="BF218" s="33"/>
      <c r="BG218" s="33"/>
      <c r="BH218" s="33"/>
      <c r="BI218" s="33"/>
      <c r="BJ218" s="33"/>
      <c r="BK218" s="33"/>
      <c r="BL218" s="33"/>
      <c r="BM218" s="33"/>
      <c r="BN218" s="33"/>
      <c r="BO218" s="33"/>
      <c r="BP218" s="33"/>
      <c r="BQ218" s="33"/>
      <c r="BR218" s="33"/>
      <c r="BS218" s="33"/>
      <c r="BT218" s="33"/>
      <c r="BU218" s="94"/>
      <c r="BV218" s="94"/>
      <c r="BW218" s="94"/>
      <c r="BX218" s="94"/>
      <c r="BY218" s="94"/>
      <c r="BZ218" s="94"/>
      <c r="CA218" s="94"/>
      <c r="CB218" s="1"/>
      <c r="CC218" s="1"/>
      <c r="CD218" s="1"/>
      <c r="CE218" s="1"/>
      <c r="CF218" s="1"/>
      <c r="CG218" s="1"/>
    </row>
    <row r="219" spans="1:85" s="26" customFormat="1" ht="20.100000000000001" customHeight="1">
      <c r="A219" s="300"/>
      <c r="B219" s="298"/>
      <c r="C219" s="306"/>
      <c r="D219" s="302"/>
      <c r="E219" s="232"/>
      <c r="F219" s="8"/>
      <c r="G219" s="8"/>
      <c r="H219" s="2"/>
      <c r="I219" s="37"/>
      <c r="J219" s="37"/>
      <c r="K219" s="155"/>
      <c r="L219" s="2"/>
      <c r="M219" s="2"/>
      <c r="N219" s="2"/>
      <c r="O219" s="2"/>
      <c r="P219" s="2"/>
      <c r="Q219" s="2"/>
      <c r="R219" s="2"/>
      <c r="S219" s="2"/>
      <c r="T219" s="22"/>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29"/>
      <c r="AZ219" s="29"/>
      <c r="BA219" s="29"/>
      <c r="BB219" s="29"/>
      <c r="BC219" s="29"/>
      <c r="BD219" s="29"/>
      <c r="BE219" s="29"/>
      <c r="BF219" s="33"/>
      <c r="BG219" s="33"/>
      <c r="BH219" s="33"/>
      <c r="BI219" s="33"/>
      <c r="BJ219" s="33"/>
      <c r="BK219" s="33"/>
      <c r="BL219" s="33"/>
      <c r="BM219" s="33"/>
      <c r="BN219" s="33"/>
      <c r="BO219" s="33"/>
      <c r="BP219" s="33"/>
      <c r="BQ219" s="33"/>
      <c r="BR219" s="33"/>
      <c r="BS219" s="33"/>
      <c r="BT219" s="33"/>
      <c r="BU219" s="94"/>
      <c r="BV219" s="94"/>
      <c r="BW219" s="94"/>
      <c r="BX219" s="94"/>
      <c r="BY219" s="94"/>
      <c r="BZ219" s="94"/>
      <c r="CA219" s="94"/>
      <c r="CB219" s="1"/>
      <c r="CC219" s="1"/>
      <c r="CD219" s="1"/>
      <c r="CE219" s="1"/>
      <c r="CF219" s="1"/>
      <c r="CG219" s="1"/>
    </row>
    <row r="220" spans="1:85" s="26" customFormat="1" ht="20.100000000000001" customHeight="1">
      <c r="A220" s="300"/>
      <c r="B220" s="298"/>
      <c r="C220" s="306"/>
      <c r="D220" s="302"/>
      <c r="E220" s="232"/>
      <c r="F220" s="8"/>
      <c r="G220" s="8"/>
      <c r="H220" s="2"/>
      <c r="I220" s="37"/>
      <c r="J220" s="37"/>
      <c r="K220" s="155"/>
      <c r="L220" s="2"/>
      <c r="M220" s="2"/>
      <c r="N220" s="2"/>
      <c r="O220" s="2"/>
      <c r="P220" s="2"/>
      <c r="Q220" s="2"/>
      <c r="R220" s="2"/>
      <c r="S220" s="2"/>
      <c r="T220" s="22"/>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29"/>
      <c r="AZ220" s="29"/>
      <c r="BA220" s="29"/>
      <c r="BB220" s="29"/>
      <c r="BC220" s="29"/>
      <c r="BD220" s="29"/>
      <c r="BE220" s="29"/>
      <c r="BF220" s="33"/>
      <c r="BG220" s="33"/>
      <c r="BH220" s="33"/>
      <c r="BI220" s="33"/>
      <c r="BJ220" s="33"/>
      <c r="BK220" s="33"/>
      <c r="BL220" s="33"/>
      <c r="BM220" s="33"/>
      <c r="BN220" s="33"/>
      <c r="BO220" s="33"/>
      <c r="BP220" s="33"/>
      <c r="BQ220" s="33"/>
      <c r="BR220" s="33"/>
      <c r="BS220" s="33"/>
      <c r="BT220" s="33"/>
      <c r="BU220" s="94"/>
      <c r="BV220" s="94"/>
      <c r="BW220" s="94"/>
      <c r="BX220" s="94"/>
      <c r="BY220" s="94"/>
      <c r="BZ220" s="94"/>
      <c r="CA220" s="94"/>
      <c r="CB220" s="1"/>
      <c r="CC220" s="1"/>
      <c r="CD220" s="1"/>
      <c r="CE220" s="1"/>
      <c r="CF220" s="1"/>
      <c r="CG220" s="1"/>
    </row>
    <row r="221" spans="1:85" s="26" customFormat="1" ht="20.100000000000001" customHeight="1">
      <c r="A221" s="300"/>
      <c r="B221" s="298"/>
      <c r="C221" s="306"/>
      <c r="D221" s="302"/>
      <c r="E221" s="232"/>
      <c r="F221" s="8"/>
      <c r="G221" s="8"/>
      <c r="H221" s="2"/>
      <c r="I221" s="37"/>
      <c r="J221" s="37"/>
      <c r="K221" s="155"/>
      <c r="L221" s="2"/>
      <c r="M221" s="2"/>
      <c r="N221" s="2"/>
      <c r="O221" s="2"/>
      <c r="P221" s="2"/>
      <c r="Q221" s="2"/>
      <c r="R221" s="2"/>
      <c r="S221" s="2"/>
      <c r="T221" s="22"/>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29"/>
      <c r="AZ221" s="29"/>
      <c r="BA221" s="29"/>
      <c r="BB221" s="29"/>
      <c r="BC221" s="29"/>
      <c r="BD221" s="29"/>
      <c r="BE221" s="29"/>
      <c r="BF221" s="33"/>
      <c r="BG221" s="33"/>
      <c r="BH221" s="33"/>
      <c r="BI221" s="33"/>
      <c r="BJ221" s="33"/>
      <c r="BK221" s="33"/>
      <c r="BL221" s="33"/>
      <c r="BM221" s="33"/>
      <c r="BN221" s="33"/>
      <c r="BO221" s="33"/>
      <c r="BP221" s="33"/>
      <c r="BQ221" s="33"/>
      <c r="BR221" s="33"/>
      <c r="BS221" s="33"/>
      <c r="BT221" s="33"/>
      <c r="BU221" s="94"/>
      <c r="BV221" s="94"/>
      <c r="BW221" s="94"/>
      <c r="BX221" s="94"/>
      <c r="BY221" s="94"/>
      <c r="BZ221" s="94"/>
      <c r="CA221" s="94"/>
      <c r="CB221" s="1"/>
      <c r="CC221" s="1"/>
      <c r="CD221" s="1"/>
      <c r="CE221" s="1"/>
      <c r="CF221" s="1"/>
      <c r="CG221" s="1"/>
    </row>
    <row r="222" spans="1:85" s="26" customFormat="1" ht="20.100000000000001" customHeight="1">
      <c r="A222" s="300"/>
      <c r="B222" s="298"/>
      <c r="C222" s="306"/>
      <c r="D222" s="302"/>
      <c r="E222" s="232"/>
      <c r="F222" s="8"/>
      <c r="G222" s="8"/>
      <c r="H222" s="2"/>
      <c r="I222" s="37"/>
      <c r="J222" s="37"/>
      <c r="K222" s="155"/>
      <c r="L222" s="2"/>
      <c r="M222" s="2"/>
      <c r="N222" s="2"/>
      <c r="O222" s="2"/>
      <c r="P222" s="2"/>
      <c r="Q222" s="2"/>
      <c r="R222" s="2"/>
      <c r="S222" s="2"/>
      <c r="T222" s="22"/>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29"/>
      <c r="AZ222" s="29"/>
      <c r="BA222" s="29"/>
      <c r="BB222" s="29"/>
      <c r="BC222" s="29"/>
      <c r="BD222" s="29"/>
      <c r="BE222" s="29"/>
      <c r="BF222" s="33"/>
      <c r="BG222" s="33"/>
      <c r="BH222" s="33"/>
      <c r="BI222" s="33"/>
      <c r="BJ222" s="33"/>
      <c r="BK222" s="33"/>
      <c r="BL222" s="33"/>
      <c r="BM222" s="33"/>
      <c r="BN222" s="33"/>
      <c r="BO222" s="33"/>
      <c r="BP222" s="33"/>
      <c r="BQ222" s="33"/>
      <c r="BR222" s="33"/>
      <c r="BS222" s="33"/>
      <c r="BT222" s="33"/>
      <c r="BU222" s="94"/>
      <c r="BV222" s="94"/>
      <c r="BW222" s="94"/>
      <c r="BX222" s="94"/>
      <c r="BY222" s="94"/>
      <c r="BZ222" s="94"/>
      <c r="CA222" s="94"/>
      <c r="CB222" s="1"/>
      <c r="CC222" s="1"/>
      <c r="CD222" s="1"/>
      <c r="CE222" s="1"/>
      <c r="CF222" s="1"/>
      <c r="CG222" s="1"/>
    </row>
    <row r="223" spans="1:85" s="26" customFormat="1" ht="20.100000000000001" customHeight="1">
      <c r="A223" s="299"/>
      <c r="B223" s="299"/>
      <c r="C223" s="299"/>
      <c r="D223" s="93"/>
      <c r="E223" s="93"/>
      <c r="F223" s="93"/>
      <c r="G223" s="93"/>
      <c r="H223" s="2"/>
      <c r="I223" s="40"/>
      <c r="J223" s="40"/>
      <c r="K223" s="155"/>
      <c r="L223" s="2"/>
      <c r="M223" s="2"/>
      <c r="N223" s="2"/>
      <c r="O223" s="2"/>
      <c r="P223" s="2"/>
      <c r="Q223" s="2"/>
      <c r="R223" s="2"/>
      <c r="S223" s="2"/>
      <c r="T223" s="22"/>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29"/>
      <c r="AZ223" s="29"/>
      <c r="BA223" s="29"/>
      <c r="BB223" s="29"/>
      <c r="BC223" s="29"/>
      <c r="BD223" s="29"/>
      <c r="BE223" s="29"/>
      <c r="BF223" s="33"/>
      <c r="BG223" s="33"/>
      <c r="BH223" s="33"/>
      <c r="BI223" s="33"/>
      <c r="BJ223" s="33"/>
      <c r="BK223" s="33"/>
      <c r="BL223" s="33"/>
      <c r="BM223" s="33"/>
      <c r="BN223" s="33"/>
      <c r="BO223" s="33"/>
      <c r="BP223" s="33"/>
      <c r="BQ223" s="33"/>
      <c r="BR223" s="33"/>
      <c r="BS223" s="33"/>
      <c r="BT223" s="33"/>
      <c r="BU223" s="94"/>
      <c r="BV223" s="94"/>
      <c r="BW223" s="94"/>
      <c r="BX223" s="94"/>
      <c r="BY223" s="94"/>
      <c r="BZ223" s="94"/>
      <c r="CA223" s="94"/>
      <c r="CB223" s="1"/>
      <c r="CC223" s="1"/>
      <c r="CD223" s="1"/>
      <c r="CE223" s="1"/>
      <c r="CF223" s="1"/>
      <c r="CG223" s="1"/>
    </row>
    <row r="224" spans="1:85" s="26" customFormat="1" ht="20.100000000000001" customHeight="1">
      <c r="A224" s="304"/>
      <c r="B224" s="304"/>
      <c r="C224" s="304"/>
      <c r="D224" s="305"/>
      <c r="E224" s="208"/>
      <c r="F224" s="530"/>
      <c r="G224" s="530"/>
      <c r="H224" s="2"/>
      <c r="I224" s="40"/>
      <c r="J224" s="40"/>
      <c r="K224" s="155"/>
      <c r="L224" s="2"/>
      <c r="M224" s="2"/>
      <c r="N224" s="2"/>
      <c r="O224" s="2"/>
      <c r="P224" s="2"/>
      <c r="Q224" s="2"/>
      <c r="R224" s="2"/>
      <c r="S224" s="2"/>
      <c r="T224" s="22"/>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29"/>
      <c r="AZ224" s="29"/>
      <c r="BA224" s="29"/>
      <c r="BB224" s="29"/>
      <c r="BC224" s="29"/>
      <c r="BD224" s="29"/>
      <c r="BE224" s="29"/>
      <c r="BF224" s="33"/>
      <c r="BG224" s="33"/>
      <c r="BH224" s="33"/>
      <c r="BI224" s="33"/>
      <c r="BJ224" s="33"/>
      <c r="BK224" s="33"/>
      <c r="BL224" s="33"/>
      <c r="BM224" s="33"/>
      <c r="BN224" s="33"/>
      <c r="BO224" s="33"/>
      <c r="BP224" s="33"/>
      <c r="BQ224" s="33"/>
      <c r="BR224" s="33"/>
      <c r="BS224" s="33"/>
      <c r="BT224" s="33"/>
      <c r="BU224" s="94"/>
      <c r="BV224" s="94"/>
      <c r="BW224" s="94"/>
      <c r="BX224" s="94"/>
      <c r="BY224" s="94"/>
      <c r="BZ224" s="94"/>
      <c r="CA224" s="94"/>
      <c r="CB224" s="1"/>
      <c r="CC224" s="1"/>
      <c r="CD224" s="1"/>
      <c r="CE224" s="1"/>
      <c r="CF224" s="1"/>
      <c r="CG224" s="1"/>
    </row>
    <row r="225" spans="1:85" s="26" customFormat="1" ht="20.100000000000001" customHeight="1">
      <c r="A225" s="300"/>
      <c r="B225" s="298"/>
      <c r="C225" s="306"/>
      <c r="D225" s="302"/>
      <c r="E225" s="232"/>
      <c r="F225" s="8"/>
      <c r="G225" s="8"/>
      <c r="H225" s="2"/>
      <c r="I225" s="37"/>
      <c r="J225" s="37"/>
      <c r="K225" s="155"/>
      <c r="L225" s="2"/>
      <c r="M225" s="2"/>
      <c r="N225" s="2"/>
      <c r="O225" s="2"/>
      <c r="P225" s="2"/>
      <c r="Q225" s="2"/>
      <c r="R225" s="2"/>
      <c r="S225" s="2"/>
      <c r="T225" s="22"/>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29"/>
      <c r="AZ225" s="29"/>
      <c r="BA225" s="29"/>
      <c r="BB225" s="29"/>
      <c r="BC225" s="29"/>
      <c r="BD225" s="29"/>
      <c r="BE225" s="29"/>
      <c r="BF225" s="33"/>
      <c r="BG225" s="33"/>
      <c r="BH225" s="33"/>
      <c r="BI225" s="33"/>
      <c r="BJ225" s="33"/>
      <c r="BK225" s="33"/>
      <c r="BL225" s="33"/>
      <c r="BM225" s="33"/>
      <c r="BN225" s="33"/>
      <c r="BO225" s="33"/>
      <c r="BP225" s="33"/>
      <c r="BQ225" s="33"/>
      <c r="BR225" s="33"/>
      <c r="BS225" s="33"/>
      <c r="BT225" s="33"/>
      <c r="BU225" s="94"/>
      <c r="BV225" s="94"/>
      <c r="BW225" s="94"/>
      <c r="BX225" s="94"/>
      <c r="BY225" s="94"/>
      <c r="BZ225" s="94"/>
      <c r="CA225" s="94"/>
      <c r="CB225" s="1"/>
      <c r="CC225" s="1"/>
      <c r="CD225" s="1"/>
      <c r="CE225" s="1"/>
      <c r="CF225" s="1"/>
      <c r="CG225" s="1"/>
    </row>
    <row r="226" spans="1:85" s="26" customFormat="1" ht="20.100000000000001" customHeight="1">
      <c r="A226" s="300"/>
      <c r="B226" s="298"/>
      <c r="C226" s="306"/>
      <c r="D226" s="302"/>
      <c r="E226" s="232"/>
      <c r="F226" s="8"/>
      <c r="G226" s="8"/>
      <c r="H226" s="2"/>
      <c r="I226" s="37"/>
      <c r="J226" s="37"/>
      <c r="K226" s="155"/>
      <c r="L226" s="2"/>
      <c r="M226" s="2"/>
      <c r="N226" s="2"/>
      <c r="O226" s="2"/>
      <c r="P226" s="2"/>
      <c r="Q226" s="2"/>
      <c r="R226" s="2"/>
      <c r="S226" s="2"/>
      <c r="T226" s="22"/>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29"/>
      <c r="AZ226" s="29"/>
      <c r="BA226" s="29"/>
      <c r="BB226" s="29"/>
      <c r="BC226" s="29"/>
      <c r="BD226" s="29"/>
      <c r="BE226" s="29"/>
      <c r="BF226" s="33"/>
      <c r="BG226" s="33"/>
      <c r="BH226" s="33"/>
      <c r="BI226" s="33"/>
      <c r="BJ226" s="33"/>
      <c r="BK226" s="33"/>
      <c r="BL226" s="33"/>
      <c r="BM226" s="33"/>
      <c r="BN226" s="33"/>
      <c r="BO226" s="33"/>
      <c r="BP226" s="33"/>
      <c r="BQ226" s="33"/>
      <c r="BR226" s="33"/>
      <c r="BS226" s="33"/>
      <c r="BT226" s="33"/>
      <c r="BU226" s="94"/>
      <c r="BV226" s="94"/>
      <c r="BW226" s="94"/>
      <c r="BX226" s="94"/>
      <c r="BY226" s="94"/>
      <c r="BZ226" s="94"/>
      <c r="CA226" s="94"/>
      <c r="CB226" s="1"/>
      <c r="CC226" s="1"/>
      <c r="CD226" s="1"/>
      <c r="CE226" s="1"/>
      <c r="CF226" s="1"/>
      <c r="CG226" s="1"/>
    </row>
    <row r="227" spans="1:85" s="26" customFormat="1" ht="20.100000000000001" customHeight="1">
      <c r="A227" s="300"/>
      <c r="B227" s="298"/>
      <c r="C227" s="306"/>
      <c r="D227" s="302"/>
      <c r="E227" s="232"/>
      <c r="F227" s="8"/>
      <c r="G227" s="8"/>
      <c r="H227" s="2"/>
      <c r="I227" s="37"/>
      <c r="J227" s="37"/>
      <c r="K227" s="155"/>
      <c r="L227" s="2"/>
      <c r="M227" s="2"/>
      <c r="N227" s="2"/>
      <c r="O227" s="2"/>
      <c r="P227" s="2"/>
      <c r="Q227" s="2"/>
      <c r="R227" s="2"/>
      <c r="S227" s="2"/>
      <c r="T227" s="22"/>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29"/>
      <c r="AZ227" s="29"/>
      <c r="BA227" s="29"/>
      <c r="BB227" s="29"/>
      <c r="BC227" s="29"/>
      <c r="BD227" s="29"/>
      <c r="BE227" s="29"/>
      <c r="BF227" s="33"/>
      <c r="BG227" s="33"/>
      <c r="BH227" s="33"/>
      <c r="BI227" s="33"/>
      <c r="BJ227" s="33"/>
      <c r="BK227" s="33"/>
      <c r="BL227" s="33"/>
      <c r="BM227" s="33"/>
      <c r="BN227" s="33"/>
      <c r="BO227" s="33"/>
      <c r="BP227" s="33"/>
      <c r="BQ227" s="33"/>
      <c r="BR227" s="33"/>
      <c r="BS227" s="33"/>
      <c r="BT227" s="33"/>
      <c r="BU227" s="94"/>
      <c r="BV227" s="94"/>
      <c r="BW227" s="94"/>
      <c r="BX227" s="94"/>
      <c r="BY227" s="94"/>
      <c r="BZ227" s="94"/>
      <c r="CA227" s="94"/>
      <c r="CB227" s="1"/>
      <c r="CC227" s="1"/>
      <c r="CD227" s="1"/>
      <c r="CE227" s="1"/>
      <c r="CF227" s="1"/>
      <c r="CG227" s="1"/>
    </row>
    <row r="228" spans="1:85" s="26" customFormat="1" ht="20.100000000000001" customHeight="1">
      <c r="A228" s="300"/>
      <c r="B228" s="298"/>
      <c r="C228" s="306"/>
      <c r="D228" s="302"/>
      <c r="E228" s="232"/>
      <c r="F228" s="8"/>
      <c r="G228" s="8"/>
      <c r="H228" s="2"/>
      <c r="I228" s="37"/>
      <c r="J228" s="37"/>
      <c r="K228" s="155"/>
      <c r="L228" s="2"/>
      <c r="M228" s="2"/>
      <c r="N228" s="2"/>
      <c r="O228" s="2"/>
      <c r="P228" s="2"/>
      <c r="Q228" s="2"/>
      <c r="R228" s="2"/>
      <c r="S228" s="2"/>
      <c r="T228" s="22"/>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29"/>
      <c r="AZ228" s="29"/>
      <c r="BA228" s="29"/>
      <c r="BB228" s="29"/>
      <c r="BC228" s="29"/>
      <c r="BD228" s="29"/>
      <c r="BE228" s="29"/>
      <c r="BF228" s="33"/>
      <c r="BG228" s="33"/>
      <c r="BH228" s="33"/>
      <c r="BI228" s="33"/>
      <c r="BJ228" s="33"/>
      <c r="BK228" s="33"/>
      <c r="BL228" s="33"/>
      <c r="BM228" s="33"/>
      <c r="BN228" s="33"/>
      <c r="BO228" s="33"/>
      <c r="BP228" s="33"/>
      <c r="BQ228" s="33"/>
      <c r="BR228" s="33"/>
      <c r="BS228" s="33"/>
      <c r="BT228" s="33"/>
      <c r="BU228" s="94"/>
      <c r="BV228" s="94"/>
      <c r="BW228" s="94"/>
      <c r="BX228" s="94"/>
      <c r="BY228" s="94"/>
      <c r="BZ228" s="94"/>
      <c r="CA228" s="94"/>
      <c r="CB228" s="1"/>
      <c r="CC228" s="1"/>
      <c r="CD228" s="1"/>
      <c r="CE228" s="1"/>
      <c r="CF228" s="1"/>
      <c r="CG228" s="1"/>
    </row>
    <row r="229" spans="1:85" s="26" customFormat="1" ht="20.100000000000001" customHeight="1">
      <c r="A229" s="300"/>
      <c r="B229" s="298"/>
      <c r="C229" s="306"/>
      <c r="D229" s="302"/>
      <c r="E229" s="232"/>
      <c r="F229" s="8"/>
      <c r="G229" s="8"/>
      <c r="H229" s="2"/>
      <c r="I229" s="37"/>
      <c r="J229" s="37"/>
      <c r="K229" s="155"/>
      <c r="L229" s="2"/>
      <c r="M229" s="2"/>
      <c r="N229" s="2"/>
      <c r="O229" s="2"/>
      <c r="P229" s="2"/>
      <c r="Q229" s="2"/>
      <c r="R229" s="2"/>
      <c r="S229" s="2"/>
      <c r="T229" s="22"/>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29"/>
      <c r="AZ229" s="29"/>
      <c r="BA229" s="29"/>
      <c r="BB229" s="29"/>
      <c r="BC229" s="29"/>
      <c r="BD229" s="29"/>
      <c r="BE229" s="29"/>
      <c r="BF229" s="33"/>
      <c r="BG229" s="33"/>
      <c r="BH229" s="33"/>
      <c r="BI229" s="33"/>
      <c r="BJ229" s="33"/>
      <c r="BK229" s="33"/>
      <c r="BL229" s="33"/>
      <c r="BM229" s="33"/>
      <c r="BN229" s="33"/>
      <c r="BO229" s="33"/>
      <c r="BP229" s="33"/>
      <c r="BQ229" s="33"/>
      <c r="BR229" s="33"/>
      <c r="BS229" s="33"/>
      <c r="BT229" s="33"/>
      <c r="BU229" s="94"/>
      <c r="BV229" s="94"/>
      <c r="BW229" s="94"/>
      <c r="BX229" s="94"/>
      <c r="BY229" s="94"/>
      <c r="BZ229" s="94"/>
      <c r="CA229" s="94"/>
      <c r="CB229" s="1"/>
      <c r="CC229" s="1"/>
      <c r="CD229" s="1"/>
      <c r="CE229" s="1"/>
      <c r="CF229" s="1"/>
      <c r="CG229" s="1"/>
    </row>
    <row r="230" spans="1:85" s="26" customFormat="1" ht="20.100000000000001" customHeight="1">
      <c r="A230" s="300"/>
      <c r="B230" s="298"/>
      <c r="C230" s="306"/>
      <c r="D230" s="302"/>
      <c r="E230" s="232"/>
      <c r="F230" s="8"/>
      <c r="G230" s="8"/>
      <c r="H230" s="2"/>
      <c r="I230" s="37"/>
      <c r="J230" s="37"/>
      <c r="K230" s="155"/>
      <c r="L230" s="2"/>
      <c r="M230" s="2"/>
      <c r="N230" s="2"/>
      <c r="O230" s="2"/>
      <c r="P230" s="2"/>
      <c r="Q230" s="2"/>
      <c r="R230" s="2"/>
      <c r="S230" s="2"/>
      <c r="T230" s="22"/>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29"/>
      <c r="AZ230" s="29"/>
      <c r="BA230" s="29"/>
      <c r="BB230" s="29"/>
      <c r="BC230" s="29"/>
      <c r="BD230" s="29"/>
      <c r="BE230" s="29"/>
      <c r="BF230" s="33"/>
      <c r="BG230" s="33"/>
      <c r="BH230" s="33"/>
      <c r="BI230" s="33"/>
      <c r="BJ230" s="33"/>
      <c r="BK230" s="33"/>
      <c r="BL230" s="33"/>
      <c r="BM230" s="33"/>
      <c r="BN230" s="33"/>
      <c r="BO230" s="33"/>
      <c r="BP230" s="33"/>
      <c r="BQ230" s="33"/>
      <c r="BR230" s="33"/>
      <c r="BS230" s="33"/>
      <c r="BT230" s="33"/>
      <c r="BU230" s="94"/>
      <c r="BV230" s="94"/>
      <c r="BW230" s="94"/>
      <c r="BX230" s="94"/>
      <c r="BY230" s="94"/>
      <c r="BZ230" s="94"/>
      <c r="CA230" s="94"/>
      <c r="CB230" s="1"/>
      <c r="CC230" s="1"/>
      <c r="CD230" s="1"/>
      <c r="CE230" s="1"/>
      <c r="CF230" s="1"/>
      <c r="CG230" s="1"/>
    </row>
    <row r="231" spans="1:85" s="26" customFormat="1" ht="20.100000000000001" customHeight="1">
      <c r="A231" s="299"/>
      <c r="B231" s="299"/>
      <c r="C231" s="299"/>
      <c r="D231" s="93"/>
      <c r="E231" s="93"/>
      <c r="F231" s="93"/>
      <c r="G231" s="93"/>
      <c r="H231" s="8"/>
      <c r="I231" s="37"/>
      <c r="J231" s="37"/>
      <c r="K231" s="155"/>
      <c r="L231" s="2"/>
      <c r="M231" s="2"/>
      <c r="N231" s="2"/>
      <c r="O231" s="2"/>
      <c r="P231" s="2"/>
      <c r="Q231" s="2"/>
      <c r="R231" s="2"/>
      <c r="S231" s="2"/>
      <c r="T231" s="22"/>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29"/>
      <c r="AZ231" s="29"/>
      <c r="BA231" s="29"/>
      <c r="BB231" s="29"/>
      <c r="BC231" s="29"/>
      <c r="BD231" s="29"/>
      <c r="BE231" s="29"/>
      <c r="BF231" s="33"/>
      <c r="BG231" s="33"/>
      <c r="BH231" s="33"/>
      <c r="BI231" s="33"/>
      <c r="BJ231" s="33"/>
      <c r="BK231" s="33"/>
      <c r="BL231" s="33"/>
      <c r="BM231" s="33"/>
      <c r="BN231" s="33"/>
      <c r="BO231" s="33"/>
      <c r="BP231" s="33"/>
      <c r="BQ231" s="33"/>
      <c r="BR231" s="33"/>
      <c r="BS231" s="33"/>
      <c r="BT231" s="33"/>
      <c r="BU231" s="94"/>
      <c r="BV231" s="94"/>
      <c r="BW231" s="94"/>
      <c r="BX231" s="94"/>
      <c r="BY231" s="94"/>
      <c r="BZ231" s="94"/>
      <c r="CA231" s="94"/>
      <c r="CB231" s="1"/>
      <c r="CC231" s="1"/>
      <c r="CD231" s="1"/>
      <c r="CE231" s="1"/>
      <c r="CF231" s="1"/>
      <c r="CG231" s="1"/>
    </row>
    <row r="232" spans="1:85" s="26" customFormat="1" ht="20.100000000000001" customHeight="1">
      <c r="A232" s="304"/>
      <c r="B232" s="304"/>
      <c r="C232" s="304"/>
      <c r="D232" s="305"/>
      <c r="E232" s="208"/>
      <c r="F232" s="535"/>
      <c r="G232" s="535"/>
      <c r="H232" s="128"/>
      <c r="I232" s="37"/>
      <c r="J232" s="37"/>
      <c r="K232" s="155"/>
      <c r="L232" s="2"/>
      <c r="M232" s="2"/>
      <c r="N232" s="2"/>
      <c r="O232" s="2"/>
      <c r="P232" s="2"/>
      <c r="Q232" s="2"/>
      <c r="R232" s="2"/>
      <c r="S232" s="2"/>
      <c r="T232" s="22"/>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29"/>
      <c r="AZ232" s="29"/>
      <c r="BA232" s="29"/>
      <c r="BB232" s="29"/>
      <c r="BC232" s="29"/>
      <c r="BD232" s="29"/>
      <c r="BE232" s="29"/>
      <c r="BF232" s="33"/>
      <c r="BG232" s="33"/>
      <c r="BH232" s="33"/>
      <c r="BI232" s="33"/>
      <c r="BJ232" s="33"/>
      <c r="BK232" s="33"/>
      <c r="BL232" s="33"/>
      <c r="BM232" s="33"/>
      <c r="BN232" s="33"/>
      <c r="BO232" s="33"/>
      <c r="BP232" s="33"/>
      <c r="BQ232" s="33"/>
      <c r="BR232" s="33"/>
      <c r="BS232" s="33"/>
      <c r="BT232" s="33"/>
      <c r="BU232" s="94"/>
      <c r="BV232" s="94"/>
      <c r="BW232" s="94"/>
      <c r="BX232" s="94"/>
      <c r="BY232" s="94"/>
      <c r="BZ232" s="94"/>
      <c r="CA232" s="94"/>
      <c r="CB232" s="1"/>
      <c r="CC232" s="1"/>
      <c r="CD232" s="1"/>
      <c r="CE232" s="1"/>
      <c r="CF232" s="1"/>
      <c r="CG232" s="1"/>
    </row>
    <row r="233" spans="1:85" s="26" customFormat="1" ht="20.100000000000001" customHeight="1">
      <c r="A233" s="300"/>
      <c r="B233" s="298"/>
      <c r="C233" s="308"/>
      <c r="D233" s="302"/>
      <c r="E233" s="232"/>
      <c r="F233" s="8"/>
      <c r="G233" s="8"/>
      <c r="H233" s="2"/>
      <c r="I233" s="37"/>
      <c r="J233" s="37"/>
      <c r="K233" s="155"/>
      <c r="L233" s="2"/>
      <c r="M233" s="2"/>
      <c r="N233" s="2"/>
      <c r="O233" s="2"/>
      <c r="P233" s="2"/>
      <c r="Q233" s="2"/>
      <c r="R233" s="2"/>
      <c r="S233" s="2"/>
      <c r="T233" s="22"/>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29"/>
      <c r="AZ233" s="29"/>
      <c r="BA233" s="29"/>
      <c r="BB233" s="29"/>
      <c r="BC233" s="29"/>
      <c r="BD233" s="29"/>
      <c r="BE233" s="29"/>
      <c r="BF233" s="33"/>
      <c r="BG233" s="33"/>
      <c r="BH233" s="33"/>
      <c r="BI233" s="33"/>
      <c r="BJ233" s="33"/>
      <c r="BK233" s="33"/>
      <c r="BL233" s="33"/>
      <c r="BM233" s="33"/>
      <c r="BN233" s="33"/>
      <c r="BO233" s="33"/>
      <c r="BP233" s="33"/>
      <c r="BQ233" s="33"/>
      <c r="BR233" s="33"/>
      <c r="BS233" s="33"/>
      <c r="BT233" s="33"/>
      <c r="BU233" s="94"/>
      <c r="BV233" s="94"/>
      <c r="BW233" s="94"/>
      <c r="BX233" s="94"/>
      <c r="BY233" s="94"/>
      <c r="BZ233" s="94"/>
      <c r="CA233" s="94"/>
      <c r="CB233" s="1"/>
      <c r="CC233" s="1"/>
      <c r="CD233" s="1"/>
      <c r="CE233" s="1"/>
      <c r="CF233" s="1"/>
      <c r="CG233" s="1"/>
    </row>
    <row r="234" spans="1:85" s="26" customFormat="1" ht="20.100000000000001" customHeight="1">
      <c r="A234" s="300"/>
      <c r="B234" s="298"/>
      <c r="C234" s="308"/>
      <c r="D234" s="302"/>
      <c r="E234" s="232"/>
      <c r="F234" s="8"/>
      <c r="G234" s="8"/>
      <c r="H234" s="2"/>
      <c r="I234" s="37"/>
      <c r="J234" s="37"/>
      <c r="K234" s="155"/>
      <c r="L234" s="2"/>
      <c r="M234" s="2"/>
      <c r="N234" s="2"/>
      <c r="O234" s="2"/>
      <c r="P234" s="2"/>
      <c r="Q234" s="2"/>
      <c r="R234" s="2"/>
      <c r="S234" s="2"/>
      <c r="T234" s="22"/>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29"/>
      <c r="AZ234" s="29"/>
      <c r="BA234" s="29"/>
      <c r="BB234" s="29"/>
      <c r="BC234" s="29"/>
      <c r="BD234" s="29"/>
      <c r="BE234" s="29"/>
      <c r="BF234" s="33"/>
      <c r="BG234" s="33"/>
      <c r="BH234" s="33"/>
      <c r="BI234" s="33"/>
      <c r="BJ234" s="33"/>
      <c r="BK234" s="33"/>
      <c r="BL234" s="33"/>
      <c r="BM234" s="33"/>
      <c r="BN234" s="33"/>
      <c r="BO234" s="33"/>
      <c r="BP234" s="33"/>
      <c r="BQ234" s="33"/>
      <c r="BR234" s="33"/>
      <c r="BS234" s="33"/>
      <c r="BT234" s="33"/>
      <c r="BU234" s="94"/>
      <c r="BV234" s="94"/>
      <c r="BW234" s="94"/>
      <c r="BX234" s="94"/>
      <c r="BY234" s="94"/>
      <c r="BZ234" s="94"/>
      <c r="CA234" s="94"/>
      <c r="CB234" s="1"/>
      <c r="CC234" s="1"/>
      <c r="CD234" s="1"/>
      <c r="CE234" s="1"/>
      <c r="CF234" s="1"/>
      <c r="CG234" s="1"/>
    </row>
    <row r="235" spans="1:85" s="26" customFormat="1" ht="20.100000000000001" customHeight="1">
      <c r="A235" s="300"/>
      <c r="B235" s="298"/>
      <c r="C235" s="308"/>
      <c r="D235" s="302"/>
      <c r="E235" s="232"/>
      <c r="F235" s="8"/>
      <c r="G235" s="8"/>
      <c r="H235" s="2"/>
      <c r="I235" s="37"/>
      <c r="J235" s="37"/>
      <c r="K235" s="155"/>
      <c r="L235" s="2"/>
      <c r="M235" s="2"/>
      <c r="N235" s="2"/>
      <c r="O235" s="2"/>
      <c r="P235" s="2"/>
      <c r="Q235" s="2"/>
      <c r="R235" s="2"/>
      <c r="S235" s="2"/>
      <c r="T235" s="22"/>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29"/>
      <c r="AZ235" s="29"/>
      <c r="BA235" s="29"/>
      <c r="BB235" s="29"/>
      <c r="BC235" s="29"/>
      <c r="BD235" s="29"/>
      <c r="BE235" s="29"/>
      <c r="BF235" s="33"/>
      <c r="BG235" s="33"/>
      <c r="BH235" s="33"/>
      <c r="BI235" s="33"/>
      <c r="BJ235" s="33"/>
      <c r="BK235" s="33"/>
      <c r="BL235" s="33"/>
      <c r="BM235" s="33"/>
      <c r="BN235" s="33"/>
      <c r="BO235" s="33"/>
      <c r="BP235" s="33"/>
      <c r="BQ235" s="33"/>
      <c r="BR235" s="33"/>
      <c r="BS235" s="33"/>
      <c r="BT235" s="33"/>
      <c r="BU235" s="94"/>
      <c r="BV235" s="94"/>
      <c r="BW235" s="94"/>
      <c r="BX235" s="94"/>
      <c r="BY235" s="94"/>
      <c r="BZ235" s="94"/>
      <c r="CA235" s="94"/>
      <c r="CB235" s="1"/>
      <c r="CC235" s="1"/>
      <c r="CD235" s="1"/>
      <c r="CE235" s="1"/>
      <c r="CF235" s="1"/>
      <c r="CG235" s="1"/>
    </row>
    <row r="236" spans="1:85" s="3" customFormat="1" ht="20.100000000000001" customHeight="1">
      <c r="A236" s="300"/>
      <c r="B236" s="298"/>
      <c r="C236" s="308"/>
      <c r="D236" s="302"/>
      <c r="E236" s="232"/>
      <c r="F236" s="8"/>
      <c r="G236" s="8"/>
      <c r="H236" s="2"/>
      <c r="I236" s="37"/>
      <c r="J236" s="37"/>
      <c r="K236" s="155"/>
      <c r="L236" s="2"/>
      <c r="M236" s="2"/>
      <c r="N236" s="2"/>
      <c r="O236" s="2"/>
      <c r="P236" s="2"/>
      <c r="Q236" s="2"/>
      <c r="R236" s="2"/>
      <c r="S236" s="2"/>
      <c r="T236" s="22"/>
      <c r="AY236" s="29"/>
      <c r="AZ236" s="29"/>
      <c r="BA236" s="29"/>
      <c r="BB236" s="29"/>
      <c r="BC236" s="29"/>
      <c r="BD236" s="29"/>
      <c r="BE236" s="29"/>
      <c r="BF236" s="33"/>
      <c r="BG236" s="33"/>
      <c r="BH236" s="33"/>
      <c r="BI236" s="33"/>
      <c r="BJ236" s="33"/>
      <c r="BK236" s="33"/>
      <c r="BL236" s="33"/>
      <c r="BM236" s="33"/>
      <c r="BN236" s="33"/>
      <c r="BO236" s="33"/>
      <c r="BP236" s="33"/>
      <c r="BQ236" s="33"/>
      <c r="BR236" s="33"/>
      <c r="BS236" s="33"/>
      <c r="BT236" s="33"/>
      <c r="BU236" s="94"/>
      <c r="BV236" s="94"/>
      <c r="BW236" s="94"/>
      <c r="BX236" s="94"/>
      <c r="BY236" s="94"/>
      <c r="BZ236" s="94"/>
      <c r="CA236" s="94"/>
      <c r="CB236" s="1"/>
      <c r="CC236" s="1"/>
      <c r="CD236" s="1"/>
      <c r="CE236" s="1"/>
      <c r="CF236" s="1"/>
      <c r="CG236" s="1"/>
    </row>
    <row r="237" spans="1:85" s="3" customFormat="1" ht="20.100000000000001" customHeight="1">
      <c r="A237" s="300"/>
      <c r="B237" s="298"/>
      <c r="C237" s="308"/>
      <c r="D237" s="302"/>
      <c r="E237" s="232"/>
      <c r="F237" s="8"/>
      <c r="G237" s="8"/>
      <c r="H237" s="2"/>
      <c r="I237" s="37"/>
      <c r="J237" s="37"/>
      <c r="K237" s="155"/>
      <c r="L237" s="2"/>
      <c r="M237" s="2"/>
      <c r="N237" s="2"/>
      <c r="O237" s="2"/>
      <c r="P237" s="2"/>
      <c r="Q237" s="2"/>
      <c r="R237" s="2"/>
      <c r="S237" s="2"/>
      <c r="T237" s="22"/>
      <c r="AY237" s="29"/>
      <c r="AZ237" s="29"/>
      <c r="BA237" s="29"/>
      <c r="BB237" s="29"/>
      <c r="BC237" s="29"/>
      <c r="BD237" s="29"/>
      <c r="BE237" s="29"/>
      <c r="BF237" s="33"/>
      <c r="BG237" s="33"/>
      <c r="BH237" s="33"/>
      <c r="BI237" s="33"/>
      <c r="BJ237" s="33"/>
      <c r="BK237" s="33"/>
      <c r="BL237" s="33"/>
      <c r="BM237" s="33"/>
      <c r="BN237" s="33"/>
      <c r="BO237" s="33"/>
      <c r="BP237" s="33"/>
      <c r="BQ237" s="33"/>
      <c r="BR237" s="33"/>
      <c r="BS237" s="33"/>
      <c r="BT237" s="33"/>
      <c r="BU237" s="94"/>
      <c r="BV237" s="94"/>
      <c r="BW237" s="94"/>
      <c r="BX237" s="94"/>
      <c r="BY237" s="94"/>
      <c r="BZ237" s="94"/>
      <c r="CA237" s="94"/>
      <c r="CB237" s="1"/>
      <c r="CC237" s="1"/>
      <c r="CD237" s="1"/>
      <c r="CE237" s="1"/>
      <c r="CF237" s="1"/>
      <c r="CG237" s="1"/>
    </row>
    <row r="238" spans="1:85" s="3" customFormat="1" ht="20.100000000000001" customHeight="1">
      <c r="A238" s="300"/>
      <c r="B238" s="298"/>
      <c r="C238" s="308"/>
      <c r="D238" s="302"/>
      <c r="E238" s="232"/>
      <c r="F238" s="8"/>
      <c r="G238" s="8"/>
      <c r="H238" s="2"/>
      <c r="I238" s="37"/>
      <c r="J238" s="37"/>
      <c r="K238" s="155"/>
      <c r="L238" s="2"/>
      <c r="M238" s="2"/>
      <c r="N238" s="2"/>
      <c r="O238" s="2"/>
      <c r="P238" s="2"/>
      <c r="Q238" s="2"/>
      <c r="R238" s="2"/>
      <c r="S238" s="2"/>
      <c r="T238" s="22"/>
      <c r="AY238" s="29"/>
      <c r="AZ238" s="29"/>
      <c r="BA238" s="29"/>
      <c r="BB238" s="29"/>
      <c r="BC238" s="29"/>
      <c r="BD238" s="29"/>
      <c r="BE238" s="29"/>
      <c r="BF238" s="33"/>
      <c r="BG238" s="33"/>
      <c r="BH238" s="33"/>
      <c r="BI238" s="33"/>
      <c r="BJ238" s="33"/>
      <c r="BK238" s="33"/>
      <c r="BL238" s="33"/>
      <c r="BM238" s="33"/>
      <c r="BN238" s="33"/>
      <c r="BO238" s="33"/>
      <c r="BP238" s="33"/>
      <c r="BQ238" s="33"/>
      <c r="BR238" s="33"/>
      <c r="BS238" s="33"/>
      <c r="BT238" s="33"/>
      <c r="BU238" s="94"/>
      <c r="BV238" s="94"/>
      <c r="BW238" s="94"/>
      <c r="BX238" s="94"/>
      <c r="BY238" s="94"/>
      <c r="BZ238" s="94"/>
      <c r="CA238" s="94"/>
      <c r="CB238" s="1"/>
      <c r="CC238" s="1"/>
      <c r="CD238" s="1"/>
      <c r="CE238" s="1"/>
      <c r="CF238" s="1"/>
      <c r="CG238" s="1"/>
    </row>
    <row r="239" spans="1:85" s="3" customFormat="1" ht="20.100000000000001" customHeight="1">
      <c r="A239" s="299"/>
      <c r="B239" s="299"/>
      <c r="C239" s="299"/>
      <c r="D239" s="93"/>
      <c r="E239" s="93"/>
      <c r="F239" s="93"/>
      <c r="G239" s="93"/>
      <c r="H239" s="2"/>
      <c r="I239" s="40"/>
      <c r="J239" s="40"/>
      <c r="K239" s="155"/>
      <c r="L239" s="2"/>
      <c r="M239" s="2"/>
      <c r="N239" s="2"/>
      <c r="O239" s="2"/>
      <c r="P239" s="2"/>
      <c r="Q239" s="2"/>
      <c r="R239" s="2"/>
      <c r="S239" s="2"/>
      <c r="T239" s="22"/>
      <c r="AY239" s="29"/>
      <c r="AZ239" s="29"/>
      <c r="BA239" s="29"/>
      <c r="BB239" s="29"/>
      <c r="BC239" s="29"/>
      <c r="BD239" s="29"/>
      <c r="BE239" s="29"/>
      <c r="BF239" s="33"/>
      <c r="BG239" s="33"/>
      <c r="BH239" s="33"/>
      <c r="BI239" s="33"/>
      <c r="BJ239" s="33"/>
      <c r="BK239" s="33"/>
      <c r="BL239" s="33"/>
      <c r="BM239" s="33"/>
      <c r="BN239" s="33"/>
      <c r="BO239" s="33"/>
      <c r="BP239" s="33"/>
      <c r="BQ239" s="33"/>
      <c r="BR239" s="33"/>
      <c r="BS239" s="33"/>
      <c r="BT239" s="33"/>
      <c r="BU239" s="94"/>
      <c r="BV239" s="94"/>
      <c r="BW239" s="94"/>
      <c r="BX239" s="94"/>
      <c r="BY239" s="94"/>
      <c r="BZ239" s="94"/>
      <c r="CA239" s="94"/>
      <c r="CB239" s="1"/>
      <c r="CC239" s="1"/>
      <c r="CD239" s="1"/>
      <c r="CE239" s="1"/>
      <c r="CF239" s="1"/>
      <c r="CG239" s="1"/>
    </row>
    <row r="240" spans="1:85" s="3" customFormat="1" ht="20.100000000000001" customHeight="1">
      <c r="A240" s="304"/>
      <c r="B240" s="304"/>
      <c r="C240" s="304"/>
      <c r="D240" s="305"/>
      <c r="E240" s="208"/>
      <c r="F240" s="535"/>
      <c r="G240" s="535"/>
      <c r="H240" s="2"/>
      <c r="I240" s="40"/>
      <c r="J240" s="40"/>
      <c r="K240" s="155"/>
      <c r="L240" s="2"/>
      <c r="M240" s="2"/>
      <c r="N240" s="2"/>
      <c r="O240" s="2"/>
      <c r="P240" s="2"/>
      <c r="Q240" s="2"/>
      <c r="R240" s="2"/>
      <c r="S240" s="2"/>
      <c r="T240" s="22"/>
      <c r="AY240" s="29"/>
      <c r="AZ240" s="29"/>
      <c r="BA240" s="29"/>
      <c r="BB240" s="29"/>
      <c r="BC240" s="29"/>
      <c r="BD240" s="29"/>
      <c r="BE240" s="29"/>
      <c r="BF240" s="33"/>
      <c r="BG240" s="33"/>
      <c r="BH240" s="33"/>
      <c r="BI240" s="33"/>
      <c r="BJ240" s="33"/>
      <c r="BK240" s="33"/>
      <c r="BL240" s="33"/>
      <c r="BM240" s="33"/>
      <c r="BN240" s="33"/>
      <c r="BO240" s="33"/>
      <c r="BP240" s="33"/>
      <c r="BQ240" s="33"/>
      <c r="BR240" s="33"/>
      <c r="BS240" s="33"/>
      <c r="BT240" s="33"/>
      <c r="BU240" s="94"/>
      <c r="BV240" s="94"/>
      <c r="BW240" s="94"/>
      <c r="BX240" s="94"/>
      <c r="BY240" s="94"/>
      <c r="BZ240" s="94"/>
      <c r="CA240" s="94"/>
      <c r="CB240" s="1"/>
      <c r="CC240" s="1"/>
      <c r="CD240" s="1"/>
      <c r="CE240" s="1"/>
      <c r="CF240" s="1"/>
      <c r="CG240" s="1"/>
    </row>
    <row r="241" spans="1:85" s="3" customFormat="1" ht="20.100000000000001" customHeight="1">
      <c r="A241" s="300"/>
      <c r="B241" s="298"/>
      <c r="C241" s="308"/>
      <c r="D241" s="302"/>
      <c r="E241" s="232"/>
      <c r="F241" s="8"/>
      <c r="G241" s="8"/>
      <c r="H241" s="2"/>
      <c r="I241" s="37"/>
      <c r="J241" s="37"/>
      <c r="K241" s="155"/>
      <c r="L241" s="2"/>
      <c r="M241" s="2"/>
      <c r="N241" s="2"/>
      <c r="O241" s="2"/>
      <c r="P241" s="2"/>
      <c r="Q241" s="2"/>
      <c r="R241" s="2"/>
      <c r="S241" s="2"/>
      <c r="T241" s="22"/>
      <c r="AY241" s="29"/>
      <c r="AZ241" s="29"/>
      <c r="BA241" s="29"/>
      <c r="BB241" s="29"/>
      <c r="BC241" s="29"/>
      <c r="BD241" s="29"/>
      <c r="BE241" s="29"/>
      <c r="BF241" s="33"/>
      <c r="BG241" s="33"/>
      <c r="BH241" s="33"/>
      <c r="BI241" s="33"/>
      <c r="BJ241" s="33"/>
      <c r="BK241" s="33"/>
      <c r="BL241" s="33"/>
      <c r="BM241" s="33"/>
      <c r="BN241" s="33"/>
      <c r="BO241" s="33"/>
      <c r="BP241" s="33"/>
      <c r="BQ241" s="33"/>
      <c r="BR241" s="33"/>
      <c r="BS241" s="33"/>
      <c r="BT241" s="33"/>
      <c r="BU241" s="94"/>
      <c r="BV241" s="94"/>
      <c r="BW241" s="94"/>
      <c r="BX241" s="94"/>
      <c r="BY241" s="94"/>
      <c r="BZ241" s="94"/>
      <c r="CA241" s="94"/>
      <c r="CB241" s="1"/>
      <c r="CC241" s="1"/>
      <c r="CD241" s="1"/>
      <c r="CE241" s="1"/>
      <c r="CF241" s="1"/>
      <c r="CG241" s="1"/>
    </row>
    <row r="242" spans="1:85" s="3" customFormat="1" ht="20.100000000000001" customHeight="1">
      <c r="A242" s="300"/>
      <c r="B242" s="298"/>
      <c r="C242" s="308"/>
      <c r="D242" s="302"/>
      <c r="E242" s="232"/>
      <c r="F242" s="8"/>
      <c r="G242" s="8"/>
      <c r="H242" s="2"/>
      <c r="I242" s="37"/>
      <c r="J242" s="37"/>
      <c r="K242" s="155"/>
      <c r="L242" s="2"/>
      <c r="M242" s="2"/>
      <c r="N242" s="2"/>
      <c r="O242" s="2"/>
      <c r="P242" s="2"/>
      <c r="Q242" s="2"/>
      <c r="R242" s="2"/>
      <c r="S242" s="2"/>
      <c r="T242" s="22"/>
      <c r="AY242" s="29"/>
      <c r="AZ242" s="29"/>
      <c r="BA242" s="29"/>
      <c r="BB242" s="29"/>
      <c r="BC242" s="29"/>
      <c r="BD242" s="29"/>
      <c r="BE242" s="29"/>
      <c r="BF242" s="33"/>
      <c r="BG242" s="33"/>
      <c r="BH242" s="33"/>
      <c r="BI242" s="33"/>
      <c r="BJ242" s="33"/>
      <c r="BK242" s="33"/>
      <c r="BL242" s="33"/>
      <c r="BM242" s="33"/>
      <c r="BN242" s="33"/>
      <c r="BO242" s="33"/>
      <c r="BP242" s="33"/>
      <c r="BQ242" s="33"/>
      <c r="BR242" s="33"/>
      <c r="BS242" s="33"/>
      <c r="BT242" s="33"/>
      <c r="BU242" s="94"/>
      <c r="BV242" s="94"/>
      <c r="BW242" s="94"/>
      <c r="BX242" s="94"/>
      <c r="BY242" s="94"/>
      <c r="BZ242" s="94"/>
      <c r="CA242" s="94"/>
      <c r="CB242" s="1"/>
      <c r="CC242" s="1"/>
      <c r="CD242" s="1"/>
      <c r="CE242" s="1"/>
      <c r="CF242" s="1"/>
      <c r="CG242" s="1"/>
    </row>
    <row r="243" spans="1:85" s="3" customFormat="1" ht="20.100000000000001" customHeight="1">
      <c r="A243" s="300"/>
      <c r="B243" s="298"/>
      <c r="C243" s="308"/>
      <c r="D243" s="302"/>
      <c r="E243" s="232"/>
      <c r="F243" s="8"/>
      <c r="G243" s="8"/>
      <c r="H243" s="2"/>
      <c r="I243" s="37"/>
      <c r="J243" s="37"/>
      <c r="K243" s="155"/>
      <c r="L243" s="2"/>
      <c r="M243" s="2"/>
      <c r="N243" s="2"/>
      <c r="O243" s="2"/>
      <c r="P243" s="2"/>
      <c r="Q243" s="2"/>
      <c r="R243" s="2"/>
      <c r="S243" s="2"/>
      <c r="T243" s="22"/>
      <c r="AY243" s="29"/>
      <c r="AZ243" s="29"/>
      <c r="BA243" s="29"/>
      <c r="BB243" s="29"/>
      <c r="BC243" s="29"/>
      <c r="BD243" s="29"/>
      <c r="BE243" s="29"/>
      <c r="BF243" s="33"/>
      <c r="BG243" s="33"/>
      <c r="BH243" s="33"/>
      <c r="BI243" s="33"/>
      <c r="BJ243" s="33"/>
      <c r="BK243" s="33"/>
      <c r="BL243" s="33"/>
      <c r="BM243" s="33"/>
      <c r="BN243" s="33"/>
      <c r="BO243" s="33"/>
      <c r="BP243" s="33"/>
      <c r="BQ243" s="33"/>
      <c r="BR243" s="33"/>
      <c r="BS243" s="33"/>
      <c r="BT243" s="33"/>
      <c r="BU243" s="94"/>
      <c r="BV243" s="94"/>
      <c r="BW243" s="94"/>
      <c r="BX243" s="94"/>
      <c r="BY243" s="94"/>
      <c r="BZ243" s="94"/>
      <c r="CA243" s="94"/>
      <c r="CB243" s="1"/>
      <c r="CC243" s="1"/>
      <c r="CD243" s="1"/>
      <c r="CE243" s="1"/>
      <c r="CF243" s="1"/>
      <c r="CG243" s="1"/>
    </row>
    <row r="244" spans="1:85" s="3" customFormat="1" ht="20.100000000000001" customHeight="1">
      <c r="A244" s="300"/>
      <c r="B244" s="298"/>
      <c r="C244" s="308"/>
      <c r="D244" s="302"/>
      <c r="E244" s="232"/>
      <c r="F244" s="8"/>
      <c r="G244" s="8"/>
      <c r="H244" s="2"/>
      <c r="I244" s="37"/>
      <c r="J244" s="37"/>
      <c r="K244" s="155"/>
      <c r="L244" s="2"/>
      <c r="M244" s="2"/>
      <c r="N244" s="2"/>
      <c r="O244" s="2"/>
      <c r="P244" s="2"/>
      <c r="Q244" s="2"/>
      <c r="R244" s="2"/>
      <c r="S244" s="2"/>
      <c r="T244" s="22"/>
      <c r="AY244" s="29"/>
      <c r="AZ244" s="29"/>
      <c r="BA244" s="29"/>
      <c r="BB244" s="29"/>
      <c r="BC244" s="29"/>
      <c r="BD244" s="29"/>
      <c r="BE244" s="29"/>
      <c r="BF244" s="33"/>
      <c r="BG244" s="33"/>
      <c r="BH244" s="33"/>
      <c r="BI244" s="33"/>
      <c r="BJ244" s="33"/>
      <c r="BK244" s="33"/>
      <c r="BL244" s="33"/>
      <c r="BM244" s="33"/>
      <c r="BN244" s="33"/>
      <c r="BO244" s="33"/>
      <c r="BP244" s="33"/>
      <c r="BQ244" s="33"/>
      <c r="BR244" s="33"/>
      <c r="BS244" s="33"/>
      <c r="BT244" s="33"/>
      <c r="BU244" s="94"/>
      <c r="BV244" s="94"/>
      <c r="BW244" s="94"/>
      <c r="BX244" s="94"/>
      <c r="BY244" s="94"/>
      <c r="BZ244" s="94"/>
      <c r="CA244" s="94"/>
      <c r="CB244" s="1"/>
      <c r="CC244" s="1"/>
      <c r="CD244" s="1"/>
      <c r="CE244" s="1"/>
      <c r="CF244" s="1"/>
      <c r="CG244" s="1"/>
    </row>
    <row r="245" spans="1:85" s="3" customFormat="1" ht="20.100000000000001" customHeight="1">
      <c r="A245" s="300"/>
      <c r="B245" s="298"/>
      <c r="C245" s="308"/>
      <c r="D245" s="302"/>
      <c r="E245" s="232"/>
      <c r="F245" s="8"/>
      <c r="G245" s="8"/>
      <c r="H245" s="2"/>
      <c r="I245" s="37"/>
      <c r="J245" s="37"/>
      <c r="K245" s="155"/>
      <c r="L245" s="2"/>
      <c r="M245" s="2"/>
      <c r="N245" s="2"/>
      <c r="O245" s="2"/>
      <c r="P245" s="2"/>
      <c r="Q245" s="2"/>
      <c r="R245" s="2"/>
      <c r="S245" s="2"/>
      <c r="T245" s="22"/>
      <c r="AY245" s="29"/>
      <c r="AZ245" s="29"/>
      <c r="BA245" s="29"/>
      <c r="BB245" s="29"/>
      <c r="BC245" s="29"/>
      <c r="BD245" s="29"/>
      <c r="BE245" s="29"/>
      <c r="BF245" s="33"/>
      <c r="BG245" s="33"/>
      <c r="BH245" s="33"/>
      <c r="BI245" s="33"/>
      <c r="BJ245" s="33"/>
      <c r="BK245" s="33"/>
      <c r="BL245" s="33"/>
      <c r="BM245" s="33"/>
      <c r="BN245" s="33"/>
      <c r="BO245" s="33"/>
      <c r="BP245" s="33"/>
      <c r="BQ245" s="33"/>
      <c r="BR245" s="33"/>
      <c r="BS245" s="33"/>
      <c r="BT245" s="33"/>
      <c r="BU245" s="94"/>
      <c r="BV245" s="94"/>
      <c r="BW245" s="94"/>
      <c r="BX245" s="94"/>
      <c r="BY245" s="94"/>
      <c r="BZ245" s="94"/>
      <c r="CA245" s="94"/>
      <c r="CB245" s="1"/>
      <c r="CC245" s="1"/>
      <c r="CD245" s="1"/>
      <c r="CE245" s="1"/>
      <c r="CF245" s="1"/>
      <c r="CG245" s="1"/>
    </row>
    <row r="246" spans="1:85" s="3" customFormat="1" ht="20.100000000000001" customHeight="1">
      <c r="A246" s="300"/>
      <c r="B246" s="298"/>
      <c r="C246" s="308"/>
      <c r="D246" s="302"/>
      <c r="E246" s="232"/>
      <c r="F246" s="8"/>
      <c r="G246" s="8"/>
      <c r="H246" s="2"/>
      <c r="I246" s="37"/>
      <c r="J246" s="37"/>
      <c r="K246" s="155"/>
      <c r="L246" s="2"/>
      <c r="M246" s="2"/>
      <c r="N246" s="2"/>
      <c r="O246" s="2"/>
      <c r="P246" s="2"/>
      <c r="Q246" s="2"/>
      <c r="R246" s="2"/>
      <c r="S246" s="2"/>
      <c r="T246" s="22"/>
      <c r="AY246" s="29"/>
      <c r="AZ246" s="29"/>
      <c r="BA246" s="29"/>
      <c r="BB246" s="29"/>
      <c r="BC246" s="29"/>
      <c r="BD246" s="29"/>
      <c r="BE246" s="29"/>
      <c r="BF246" s="33"/>
      <c r="BG246" s="33"/>
      <c r="BH246" s="33"/>
      <c r="BI246" s="33"/>
      <c r="BJ246" s="33"/>
      <c r="BK246" s="33"/>
      <c r="BL246" s="33"/>
      <c r="BM246" s="33"/>
      <c r="BN246" s="33"/>
      <c r="BO246" s="33"/>
      <c r="BP246" s="33"/>
      <c r="BQ246" s="33"/>
      <c r="BR246" s="33"/>
      <c r="BS246" s="33"/>
      <c r="BT246" s="33"/>
      <c r="BU246" s="94"/>
      <c r="BV246" s="94"/>
      <c r="BW246" s="94"/>
      <c r="BX246" s="94"/>
      <c r="BY246" s="94"/>
      <c r="BZ246" s="94"/>
      <c r="CA246" s="94"/>
      <c r="CB246" s="1"/>
      <c r="CC246" s="1"/>
      <c r="CD246" s="1"/>
      <c r="CE246" s="1"/>
      <c r="CF246" s="1"/>
      <c r="CG246" s="1"/>
    </row>
    <row r="247" spans="1:85" s="3" customFormat="1" ht="20.100000000000001" customHeight="1">
      <c r="A247" s="299"/>
      <c r="B247" s="299"/>
      <c r="C247" s="299"/>
      <c r="D247" s="93"/>
      <c r="E247" s="93"/>
      <c r="F247" s="93"/>
      <c r="G247" s="93"/>
      <c r="H247" s="8"/>
      <c r="I247" s="40"/>
      <c r="J247" s="40"/>
      <c r="K247" s="155"/>
      <c r="L247" s="2"/>
      <c r="M247" s="2"/>
      <c r="N247" s="2"/>
      <c r="O247" s="2"/>
      <c r="P247" s="2"/>
      <c r="Q247" s="2"/>
      <c r="R247" s="2"/>
      <c r="S247" s="2"/>
      <c r="T247" s="22"/>
      <c r="AY247" s="29"/>
      <c r="AZ247" s="29"/>
      <c r="BA247" s="29"/>
      <c r="BB247" s="29"/>
      <c r="BC247" s="29"/>
      <c r="BD247" s="29"/>
      <c r="BE247" s="29"/>
      <c r="BF247" s="33"/>
      <c r="BG247" s="33"/>
      <c r="BH247" s="33"/>
      <c r="BI247" s="33"/>
      <c r="BJ247" s="33"/>
      <c r="BK247" s="33"/>
      <c r="BL247" s="33"/>
      <c r="BM247" s="33"/>
      <c r="BN247" s="33"/>
      <c r="BO247" s="33"/>
      <c r="BP247" s="33"/>
      <c r="BQ247" s="33"/>
      <c r="BR247" s="33"/>
      <c r="BS247" s="33"/>
      <c r="BT247" s="33"/>
      <c r="BU247" s="94"/>
      <c r="BV247" s="94"/>
      <c r="BW247" s="94"/>
      <c r="BX247" s="94"/>
      <c r="BY247" s="94"/>
      <c r="BZ247" s="94"/>
      <c r="CA247" s="94"/>
      <c r="CB247" s="1"/>
      <c r="CC247" s="1"/>
      <c r="CD247" s="1"/>
      <c r="CE247" s="1"/>
      <c r="CF247" s="1"/>
      <c r="CG247" s="1"/>
    </row>
    <row r="248" spans="1:85" s="3" customFormat="1" ht="20.100000000000001" customHeight="1">
      <c r="A248" s="304"/>
      <c r="B248" s="304"/>
      <c r="C248" s="304"/>
      <c r="D248" s="305"/>
      <c r="E248" s="208"/>
      <c r="F248" s="535"/>
      <c r="G248" s="535"/>
      <c r="H248" s="128"/>
      <c r="I248" s="40"/>
      <c r="J248" s="40"/>
      <c r="K248" s="155"/>
      <c r="L248" s="2"/>
      <c r="M248" s="2"/>
      <c r="N248" s="2"/>
      <c r="O248" s="2"/>
      <c r="P248" s="2"/>
      <c r="Q248" s="2"/>
      <c r="R248" s="2"/>
      <c r="S248" s="2"/>
      <c r="T248" s="22"/>
      <c r="AY248" s="29"/>
      <c r="AZ248" s="29"/>
      <c r="BA248" s="29"/>
      <c r="BB248" s="29"/>
      <c r="BC248" s="29"/>
      <c r="BD248" s="29"/>
      <c r="BE248" s="29"/>
      <c r="BF248" s="33"/>
      <c r="BG248" s="33"/>
      <c r="BH248" s="33"/>
      <c r="BI248" s="33"/>
      <c r="BJ248" s="33"/>
      <c r="BK248" s="33"/>
      <c r="BL248" s="33"/>
      <c r="BM248" s="33"/>
      <c r="BN248" s="33"/>
      <c r="BO248" s="33"/>
      <c r="BP248" s="33"/>
      <c r="BQ248" s="33"/>
      <c r="BR248" s="33"/>
      <c r="BS248" s="33"/>
      <c r="BT248" s="33"/>
      <c r="BU248" s="94"/>
      <c r="BV248" s="94"/>
      <c r="BW248" s="94"/>
      <c r="BX248" s="94"/>
      <c r="BY248" s="94"/>
      <c r="BZ248" s="94"/>
      <c r="CA248" s="94"/>
      <c r="CB248" s="1"/>
      <c r="CC248" s="1"/>
      <c r="CD248" s="1"/>
      <c r="CE248" s="1"/>
      <c r="CF248" s="1"/>
      <c r="CG248" s="1"/>
    </row>
    <row r="249" spans="1:85" s="3" customFormat="1" ht="20.100000000000001" customHeight="1">
      <c r="A249" s="300"/>
      <c r="B249" s="298"/>
      <c r="C249" s="308"/>
      <c r="D249" s="302"/>
      <c r="E249" s="232"/>
      <c r="F249" s="8"/>
      <c r="G249" s="8"/>
      <c r="H249" s="2"/>
      <c r="I249" s="37"/>
      <c r="J249" s="37"/>
      <c r="K249" s="155"/>
      <c r="L249" s="2"/>
      <c r="M249" s="2"/>
      <c r="N249" s="2"/>
      <c r="O249" s="2"/>
      <c r="P249" s="2"/>
      <c r="Q249" s="2"/>
      <c r="R249" s="2"/>
      <c r="S249" s="2"/>
      <c r="T249" s="22"/>
      <c r="AY249" s="29"/>
      <c r="AZ249" s="29"/>
      <c r="BA249" s="29"/>
      <c r="BB249" s="29"/>
      <c r="BC249" s="29"/>
      <c r="BD249" s="29"/>
      <c r="BE249" s="29"/>
      <c r="BF249" s="33"/>
      <c r="BG249" s="33"/>
      <c r="BH249" s="33"/>
      <c r="BI249" s="33"/>
      <c r="BJ249" s="33"/>
      <c r="BK249" s="33"/>
      <c r="BL249" s="33"/>
      <c r="BM249" s="33"/>
      <c r="BN249" s="33"/>
      <c r="BO249" s="33"/>
      <c r="BP249" s="33"/>
      <c r="BQ249" s="33"/>
      <c r="BR249" s="33"/>
      <c r="BS249" s="33"/>
      <c r="BT249" s="33"/>
      <c r="BU249" s="94"/>
      <c r="BV249" s="94"/>
      <c r="BW249" s="94"/>
      <c r="BX249" s="94"/>
      <c r="BY249" s="94"/>
      <c r="BZ249" s="94"/>
      <c r="CA249" s="94"/>
      <c r="CB249" s="1"/>
      <c r="CC249" s="1"/>
      <c r="CD249" s="1"/>
      <c r="CE249" s="1"/>
      <c r="CF249" s="1"/>
      <c r="CG249" s="1"/>
    </row>
    <row r="250" spans="1:85" s="3" customFormat="1" ht="20.100000000000001" customHeight="1">
      <c r="A250" s="300"/>
      <c r="B250" s="298"/>
      <c r="C250" s="308"/>
      <c r="D250" s="302"/>
      <c r="E250" s="232"/>
      <c r="F250" s="8"/>
      <c r="G250" s="8"/>
      <c r="H250" s="2"/>
      <c r="I250" s="37"/>
      <c r="J250" s="37"/>
      <c r="K250" s="155"/>
      <c r="L250" s="2"/>
      <c r="M250" s="2"/>
      <c r="N250" s="2"/>
      <c r="O250" s="2"/>
      <c r="P250" s="2"/>
      <c r="Q250" s="2"/>
      <c r="R250" s="2"/>
      <c r="S250" s="2"/>
      <c r="T250" s="2"/>
      <c r="AY250" s="29"/>
      <c r="AZ250" s="29"/>
      <c r="BA250" s="29"/>
      <c r="BB250" s="29"/>
      <c r="BC250" s="29"/>
      <c r="BD250" s="29"/>
      <c r="BE250" s="29"/>
      <c r="BF250" s="33"/>
      <c r="BG250" s="33"/>
      <c r="BH250" s="33"/>
      <c r="BI250" s="33"/>
      <c r="BJ250" s="33"/>
      <c r="BK250" s="33"/>
      <c r="BL250" s="33"/>
      <c r="BM250" s="33"/>
      <c r="BN250" s="33"/>
      <c r="BO250" s="33"/>
      <c r="BP250" s="33"/>
      <c r="BQ250" s="33"/>
      <c r="BR250" s="33"/>
      <c r="BS250" s="33"/>
      <c r="BT250" s="33"/>
      <c r="BU250" s="94"/>
      <c r="BV250" s="94"/>
      <c r="BW250" s="94"/>
      <c r="BX250" s="94"/>
      <c r="BY250" s="94"/>
      <c r="BZ250" s="94"/>
      <c r="CA250" s="94"/>
      <c r="CB250" s="1"/>
      <c r="CC250" s="1"/>
      <c r="CD250" s="1"/>
      <c r="CE250" s="1"/>
      <c r="CF250" s="1"/>
      <c r="CG250" s="1"/>
    </row>
    <row r="251" spans="1:85" s="3" customFormat="1" ht="20.100000000000001" customHeight="1">
      <c r="A251" s="300"/>
      <c r="B251" s="298"/>
      <c r="C251" s="308"/>
      <c r="D251" s="302"/>
      <c r="E251" s="232"/>
      <c r="F251" s="8"/>
      <c r="G251" s="8"/>
      <c r="H251" s="2"/>
      <c r="I251" s="37"/>
      <c r="J251" s="37"/>
      <c r="K251" s="155"/>
      <c r="L251" s="2"/>
      <c r="M251" s="2"/>
      <c r="N251" s="2"/>
      <c r="O251" s="2"/>
      <c r="P251" s="2"/>
      <c r="Q251" s="2"/>
      <c r="R251" s="2"/>
      <c r="S251" s="2"/>
      <c r="T251" s="2"/>
      <c r="AY251" s="29"/>
      <c r="AZ251" s="29"/>
      <c r="BA251" s="29"/>
      <c r="BB251" s="29"/>
      <c r="BC251" s="29"/>
      <c r="BD251" s="29"/>
      <c r="BE251" s="29"/>
      <c r="BF251" s="33"/>
      <c r="BG251" s="33"/>
      <c r="BH251" s="33"/>
      <c r="BI251" s="33"/>
      <c r="BJ251" s="33"/>
      <c r="BK251" s="33"/>
      <c r="BL251" s="33"/>
      <c r="BM251" s="33"/>
      <c r="BN251" s="33"/>
      <c r="BO251" s="33"/>
      <c r="BP251" s="33"/>
      <c r="BQ251" s="33"/>
      <c r="BR251" s="33"/>
      <c r="BS251" s="33"/>
      <c r="BT251" s="33"/>
      <c r="BU251" s="94"/>
      <c r="BV251" s="94"/>
      <c r="BW251" s="94"/>
      <c r="BX251" s="94"/>
      <c r="BY251" s="94"/>
      <c r="BZ251" s="94"/>
      <c r="CA251" s="94"/>
      <c r="CB251" s="1"/>
      <c r="CC251" s="1"/>
      <c r="CD251" s="1"/>
      <c r="CE251" s="1"/>
      <c r="CF251" s="1"/>
      <c r="CG251" s="1"/>
    </row>
    <row r="252" spans="1:85" s="3" customFormat="1" ht="20.100000000000001" customHeight="1">
      <c r="A252" s="300"/>
      <c r="B252" s="298"/>
      <c r="C252" s="308"/>
      <c r="D252" s="302"/>
      <c r="E252" s="232"/>
      <c r="F252" s="8"/>
      <c r="G252" s="8"/>
      <c r="H252" s="2"/>
      <c r="I252" s="37"/>
      <c r="J252" s="37"/>
      <c r="K252" s="155"/>
      <c r="L252" s="2"/>
      <c r="M252" s="2"/>
      <c r="N252" s="2"/>
      <c r="O252" s="2"/>
      <c r="P252" s="2"/>
      <c r="Q252" s="2"/>
      <c r="R252" s="2"/>
      <c r="S252" s="2"/>
      <c r="T252" s="2"/>
      <c r="AK252" s="31"/>
      <c r="AY252" s="29"/>
      <c r="AZ252" s="29"/>
      <c r="BA252" s="29"/>
      <c r="BB252" s="29"/>
      <c r="BC252" s="29"/>
      <c r="BD252" s="29"/>
      <c r="BE252" s="29"/>
      <c r="BF252" s="33"/>
      <c r="BG252" s="33"/>
      <c r="BH252" s="33"/>
      <c r="BI252" s="33"/>
      <c r="BJ252" s="33"/>
      <c r="BK252" s="33"/>
      <c r="BL252" s="33"/>
      <c r="BM252" s="33"/>
      <c r="BN252" s="33"/>
      <c r="BO252" s="33"/>
      <c r="BP252" s="33"/>
      <c r="BQ252" s="33"/>
      <c r="BR252" s="33"/>
      <c r="BS252" s="33"/>
      <c r="BT252" s="33"/>
      <c r="BU252" s="94"/>
      <c r="BV252" s="94"/>
      <c r="BW252" s="94"/>
      <c r="BX252" s="94"/>
      <c r="BY252" s="94"/>
      <c r="BZ252" s="94"/>
      <c r="CA252" s="94"/>
      <c r="CB252" s="1"/>
      <c r="CC252" s="1"/>
      <c r="CD252" s="1"/>
      <c r="CE252" s="1"/>
      <c r="CF252" s="1"/>
      <c r="CG252" s="1"/>
    </row>
    <row r="253" spans="1:85" s="3" customFormat="1" ht="20.100000000000001" customHeight="1">
      <c r="A253" s="300"/>
      <c r="B253" s="298"/>
      <c r="C253" s="308"/>
      <c r="D253" s="302"/>
      <c r="E253" s="232"/>
      <c r="F253" s="8"/>
      <c r="G253" s="8"/>
      <c r="H253" s="2"/>
      <c r="I253" s="37"/>
      <c r="J253" s="37"/>
      <c r="K253" s="155"/>
      <c r="L253" s="2"/>
      <c r="M253" s="2"/>
      <c r="N253" s="2"/>
      <c r="O253" s="2"/>
      <c r="P253" s="2"/>
      <c r="Q253" s="2"/>
      <c r="R253" s="2"/>
      <c r="S253" s="2"/>
      <c r="T253" s="2"/>
      <c r="AK253" s="31"/>
      <c r="AY253" s="29"/>
      <c r="AZ253" s="29"/>
      <c r="BA253" s="29"/>
      <c r="BB253" s="29"/>
      <c r="BC253" s="29"/>
      <c r="BD253" s="29"/>
      <c r="BE253" s="29"/>
      <c r="BF253" s="33"/>
      <c r="BG253" s="33"/>
      <c r="BH253" s="33"/>
      <c r="BI253" s="33"/>
      <c r="BJ253" s="33"/>
      <c r="BK253" s="33"/>
      <c r="BL253" s="33"/>
      <c r="BM253" s="33"/>
      <c r="BN253" s="33"/>
      <c r="BO253" s="33"/>
      <c r="BP253" s="33"/>
      <c r="BQ253" s="33"/>
      <c r="BR253" s="33"/>
      <c r="BS253" s="33"/>
      <c r="BT253" s="33"/>
      <c r="BU253" s="94"/>
      <c r="BV253" s="94"/>
      <c r="BW253" s="94"/>
      <c r="BX253" s="94"/>
      <c r="BY253" s="94"/>
      <c r="BZ253" s="94"/>
      <c r="CA253" s="94"/>
      <c r="CB253" s="1"/>
      <c r="CC253" s="1"/>
      <c r="CD253" s="1"/>
      <c r="CE253" s="1"/>
      <c r="CF253" s="1"/>
      <c r="CG253" s="1"/>
    </row>
    <row r="254" spans="1:85" s="3" customFormat="1" ht="20.100000000000001" customHeight="1">
      <c r="A254" s="300"/>
      <c r="B254" s="298"/>
      <c r="C254" s="308"/>
      <c r="D254" s="302"/>
      <c r="E254" s="232"/>
      <c r="F254" s="8"/>
      <c r="G254" s="8"/>
      <c r="H254" s="2"/>
      <c r="I254" s="37"/>
      <c r="J254" s="37"/>
      <c r="K254" s="155"/>
      <c r="L254" s="2"/>
      <c r="M254" s="2"/>
      <c r="N254" s="2"/>
      <c r="O254" s="2"/>
      <c r="P254" s="2"/>
      <c r="Q254" s="2"/>
      <c r="R254" s="2"/>
      <c r="S254" s="2"/>
      <c r="T254" s="2"/>
      <c r="AK254" s="100"/>
      <c r="AY254" s="29"/>
      <c r="AZ254" s="29"/>
      <c r="BA254" s="29"/>
      <c r="BB254" s="29"/>
      <c r="BC254" s="29"/>
      <c r="BD254" s="29"/>
      <c r="BE254" s="29"/>
      <c r="BF254" s="33"/>
      <c r="BG254" s="33"/>
      <c r="BH254" s="33"/>
      <c r="BI254" s="33"/>
      <c r="BJ254" s="33"/>
      <c r="BK254" s="33"/>
      <c r="BL254" s="33"/>
      <c r="BM254" s="33"/>
      <c r="BN254" s="33"/>
      <c r="BO254" s="33"/>
      <c r="BP254" s="33"/>
      <c r="BQ254" s="33"/>
      <c r="BR254" s="33"/>
      <c r="BS254" s="33"/>
      <c r="BT254" s="33"/>
      <c r="BU254" s="94"/>
      <c r="BV254" s="94"/>
      <c r="BW254" s="94"/>
      <c r="BX254" s="94"/>
      <c r="BY254" s="94"/>
      <c r="BZ254" s="94"/>
      <c r="CA254" s="94"/>
      <c r="CB254" s="1"/>
      <c r="CC254" s="1"/>
      <c r="CD254" s="1"/>
      <c r="CE254" s="1"/>
      <c r="CF254" s="1"/>
      <c r="CG254" s="1"/>
    </row>
    <row r="255" spans="1:85" s="3" customFormat="1" ht="20.100000000000001" customHeight="1">
      <c r="A255" s="299"/>
      <c r="B255" s="299"/>
      <c r="C255" s="299"/>
      <c r="D255" s="93"/>
      <c r="E255" s="93"/>
      <c r="F255" s="93"/>
      <c r="G255" s="93"/>
      <c r="H255" s="2"/>
      <c r="I255" s="40"/>
      <c r="J255" s="40"/>
      <c r="K255" s="155"/>
      <c r="L255" s="2"/>
      <c r="M255" s="2"/>
      <c r="N255" s="2"/>
      <c r="O255" s="2"/>
      <c r="P255" s="2"/>
      <c r="Q255" s="2"/>
      <c r="R255" s="2"/>
      <c r="S255" s="2"/>
      <c r="T255" s="2"/>
      <c r="AK255" s="100"/>
      <c r="AY255" s="29"/>
      <c r="AZ255" s="29"/>
      <c r="BA255" s="29"/>
      <c r="BB255" s="29"/>
      <c r="BC255" s="29"/>
      <c r="BD255" s="29"/>
      <c r="BE255" s="29"/>
      <c r="BF255" s="33"/>
      <c r="BG255" s="33"/>
      <c r="BH255" s="33"/>
      <c r="BI255" s="33"/>
      <c r="BJ255" s="33"/>
      <c r="BK255" s="33"/>
      <c r="BL255" s="33"/>
      <c r="BM255" s="33"/>
      <c r="BN255" s="33"/>
      <c r="BO255" s="33"/>
      <c r="BP255" s="33"/>
      <c r="BQ255" s="33"/>
      <c r="BR255" s="33"/>
      <c r="BS255" s="33"/>
      <c r="BT255" s="33"/>
      <c r="BU255" s="94"/>
      <c r="BV255" s="94"/>
      <c r="BW255" s="94"/>
      <c r="BX255" s="94"/>
      <c r="BY255" s="94"/>
      <c r="BZ255" s="94"/>
      <c r="CA255" s="94"/>
      <c r="CB255" s="1"/>
      <c r="CC255" s="1"/>
      <c r="CD255" s="1"/>
      <c r="CE255" s="1"/>
      <c r="CF255" s="1"/>
      <c r="CG255" s="1"/>
    </row>
    <row r="256" spans="1:85" s="3" customFormat="1" ht="20.100000000000001" customHeight="1">
      <c r="A256" s="304"/>
      <c r="B256" s="304"/>
      <c r="C256" s="304"/>
      <c r="D256" s="305"/>
      <c r="E256" s="208"/>
      <c r="F256" s="535"/>
      <c r="G256" s="535"/>
      <c r="H256" s="2"/>
      <c r="I256" s="40"/>
      <c r="J256" s="40"/>
      <c r="K256" s="155"/>
      <c r="L256" s="2"/>
      <c r="M256" s="2"/>
      <c r="N256" s="2"/>
      <c r="O256" s="2"/>
      <c r="P256" s="2"/>
      <c r="Q256" s="2"/>
      <c r="R256" s="2"/>
      <c r="S256" s="2"/>
      <c r="T256" s="2"/>
      <c r="AK256" s="100"/>
      <c r="AY256" s="29"/>
      <c r="AZ256" s="29"/>
      <c r="BA256" s="29"/>
      <c r="BB256" s="29"/>
      <c r="BC256" s="29"/>
      <c r="BD256" s="29"/>
      <c r="BE256" s="29"/>
      <c r="BF256" s="33"/>
      <c r="BG256" s="33"/>
      <c r="BH256" s="33"/>
      <c r="BI256" s="33"/>
      <c r="BJ256" s="33"/>
      <c r="BK256" s="33"/>
      <c r="BL256" s="33"/>
      <c r="BM256" s="33"/>
      <c r="BN256" s="33"/>
      <c r="BO256" s="33"/>
      <c r="BP256" s="33"/>
      <c r="BQ256" s="33"/>
      <c r="BR256" s="33"/>
      <c r="BS256" s="33"/>
      <c r="BT256" s="33"/>
      <c r="BU256" s="94"/>
      <c r="BV256" s="94"/>
      <c r="BW256" s="94"/>
      <c r="BX256" s="94"/>
      <c r="BY256" s="94"/>
      <c r="BZ256" s="94"/>
      <c r="CA256" s="94"/>
      <c r="CB256" s="1"/>
      <c r="CC256" s="1"/>
      <c r="CD256" s="1"/>
      <c r="CE256" s="1"/>
      <c r="CF256" s="1"/>
      <c r="CG256" s="1"/>
    </row>
    <row r="257" spans="1:85" s="3" customFormat="1" ht="20.100000000000001" customHeight="1">
      <c r="A257" s="300"/>
      <c r="B257" s="298"/>
      <c r="C257" s="308"/>
      <c r="D257" s="302"/>
      <c r="E257" s="232"/>
      <c r="F257" s="8"/>
      <c r="G257" s="8"/>
      <c r="H257" s="2"/>
      <c r="I257" s="37"/>
      <c r="J257" s="37"/>
      <c r="K257" s="155"/>
      <c r="L257" s="2"/>
      <c r="M257" s="2"/>
      <c r="N257" s="2"/>
      <c r="O257" s="2"/>
      <c r="P257" s="2"/>
      <c r="Q257" s="2"/>
      <c r="R257" s="2"/>
      <c r="S257" s="2"/>
      <c r="T257" s="2"/>
      <c r="AK257" s="100"/>
      <c r="AY257" s="29"/>
      <c r="AZ257" s="29"/>
      <c r="BA257" s="29"/>
      <c r="BB257" s="29"/>
      <c r="BC257" s="29"/>
      <c r="BD257" s="29"/>
      <c r="BE257" s="29"/>
      <c r="BF257" s="33"/>
      <c r="BG257" s="33"/>
      <c r="BH257" s="33"/>
      <c r="BI257" s="33"/>
      <c r="BJ257" s="33"/>
      <c r="BK257" s="33"/>
      <c r="BL257" s="33"/>
      <c r="BM257" s="33"/>
      <c r="BN257" s="33"/>
      <c r="BO257" s="33"/>
      <c r="BP257" s="33"/>
      <c r="BQ257" s="33"/>
      <c r="BR257" s="33"/>
      <c r="BS257" s="33"/>
      <c r="BT257" s="33"/>
      <c r="BU257" s="94"/>
      <c r="BV257" s="94"/>
      <c r="BW257" s="94"/>
      <c r="BX257" s="94"/>
      <c r="BY257" s="94"/>
      <c r="BZ257" s="94"/>
      <c r="CA257" s="94"/>
      <c r="CB257" s="1"/>
      <c r="CC257" s="1"/>
      <c r="CD257" s="1"/>
      <c r="CE257" s="1"/>
      <c r="CF257" s="1"/>
      <c r="CG257" s="1"/>
    </row>
    <row r="258" spans="1:85" s="3" customFormat="1" ht="20.100000000000001" customHeight="1">
      <c r="A258" s="300"/>
      <c r="B258" s="298"/>
      <c r="C258" s="308"/>
      <c r="D258" s="302"/>
      <c r="E258" s="232"/>
      <c r="F258" s="8"/>
      <c r="G258" s="8"/>
      <c r="H258" s="2"/>
      <c r="I258" s="37"/>
      <c r="J258" s="37"/>
      <c r="K258" s="155"/>
      <c r="L258" s="2"/>
      <c r="M258" s="2"/>
      <c r="N258" s="2"/>
      <c r="O258" s="2"/>
      <c r="P258" s="2"/>
      <c r="Q258" s="2"/>
      <c r="R258" s="2"/>
      <c r="S258" s="2"/>
      <c r="T258" s="2"/>
      <c r="AK258" s="100"/>
      <c r="AY258" s="29"/>
      <c r="AZ258" s="29"/>
      <c r="BA258" s="29"/>
      <c r="BB258" s="29"/>
      <c r="BC258" s="29"/>
      <c r="BD258" s="29"/>
      <c r="BE258" s="29"/>
      <c r="BF258" s="33"/>
      <c r="BG258" s="33"/>
      <c r="BH258" s="33"/>
      <c r="BI258" s="33"/>
      <c r="BJ258" s="33"/>
      <c r="BK258" s="33"/>
      <c r="BL258" s="33"/>
      <c r="BM258" s="33"/>
      <c r="BN258" s="33"/>
      <c r="BO258" s="33"/>
      <c r="BP258" s="33"/>
      <c r="BQ258" s="33"/>
      <c r="BR258" s="33"/>
      <c r="BS258" s="33"/>
      <c r="BT258" s="33"/>
      <c r="BU258" s="94"/>
      <c r="BV258" s="94"/>
      <c r="BW258" s="94"/>
      <c r="BX258" s="94"/>
      <c r="BY258" s="94"/>
      <c r="BZ258" s="94"/>
      <c r="CA258" s="94"/>
      <c r="CB258" s="1"/>
      <c r="CC258" s="1"/>
      <c r="CD258" s="1"/>
      <c r="CE258" s="1"/>
      <c r="CF258" s="1"/>
      <c r="CG258" s="1"/>
    </row>
    <row r="259" spans="1:85" s="3" customFormat="1" ht="20.100000000000001" customHeight="1">
      <c r="A259" s="300"/>
      <c r="B259" s="298"/>
      <c r="C259" s="308"/>
      <c r="D259" s="302"/>
      <c r="E259" s="232"/>
      <c r="F259" s="8"/>
      <c r="G259" s="8"/>
      <c r="H259" s="2"/>
      <c r="I259" s="37"/>
      <c r="J259" s="37"/>
      <c r="K259" s="155"/>
      <c r="L259" s="2"/>
      <c r="M259" s="2"/>
      <c r="N259" s="2"/>
      <c r="O259" s="2"/>
      <c r="P259" s="2"/>
      <c r="Q259" s="2"/>
      <c r="R259" s="2"/>
      <c r="S259" s="2"/>
      <c r="T259" s="2"/>
      <c r="AK259" s="100"/>
      <c r="AY259" s="29"/>
      <c r="AZ259" s="29"/>
      <c r="BA259" s="29"/>
      <c r="BB259" s="29"/>
      <c r="BC259" s="29"/>
      <c r="BD259" s="29"/>
      <c r="BE259" s="29"/>
      <c r="BF259" s="33"/>
      <c r="BG259" s="33"/>
      <c r="BH259" s="33"/>
      <c r="BI259" s="33"/>
      <c r="BJ259" s="33"/>
      <c r="BK259" s="33"/>
      <c r="BL259" s="33"/>
      <c r="BM259" s="33"/>
      <c r="BN259" s="33"/>
      <c r="BO259" s="33"/>
      <c r="BP259" s="33"/>
      <c r="BQ259" s="33"/>
      <c r="BR259" s="33"/>
      <c r="BS259" s="33"/>
      <c r="BT259" s="33"/>
      <c r="BU259" s="94"/>
      <c r="BV259" s="94"/>
      <c r="BW259" s="94"/>
      <c r="BX259" s="94"/>
      <c r="BY259" s="94"/>
      <c r="BZ259" s="94"/>
      <c r="CA259" s="94"/>
      <c r="CB259" s="1"/>
      <c r="CC259" s="1"/>
      <c r="CD259" s="1"/>
      <c r="CE259" s="1"/>
      <c r="CF259" s="1"/>
      <c r="CG259" s="1"/>
    </row>
    <row r="260" spans="1:85" s="3" customFormat="1" ht="20.100000000000001" customHeight="1">
      <c r="A260" s="300"/>
      <c r="B260" s="298"/>
      <c r="C260" s="308"/>
      <c r="D260" s="302"/>
      <c r="E260" s="232"/>
      <c r="F260" s="8"/>
      <c r="G260" s="8"/>
      <c r="H260" s="2"/>
      <c r="I260" s="37"/>
      <c r="J260" s="37"/>
      <c r="K260" s="155"/>
      <c r="L260" s="2"/>
      <c r="M260" s="2"/>
      <c r="N260" s="2"/>
      <c r="O260" s="2"/>
      <c r="P260" s="2"/>
      <c r="Q260" s="2"/>
      <c r="R260" s="2"/>
      <c r="S260" s="2"/>
      <c r="T260" s="2"/>
      <c r="AK260" s="100"/>
      <c r="AY260" s="29"/>
      <c r="AZ260" s="29"/>
      <c r="BA260" s="29"/>
      <c r="BB260" s="29"/>
      <c r="BC260" s="29"/>
      <c r="BD260" s="29"/>
      <c r="BE260" s="29"/>
      <c r="BF260" s="33"/>
      <c r="BG260" s="33"/>
      <c r="BH260" s="33"/>
      <c r="BI260" s="33"/>
      <c r="BJ260" s="33"/>
      <c r="BK260" s="33"/>
      <c r="BL260" s="33"/>
      <c r="BM260" s="33"/>
      <c r="BN260" s="33"/>
      <c r="BO260" s="33"/>
      <c r="BP260" s="33"/>
      <c r="BQ260" s="33"/>
      <c r="BR260" s="33"/>
      <c r="BS260" s="33"/>
      <c r="BT260" s="33"/>
      <c r="BU260" s="94"/>
      <c r="BV260" s="94"/>
      <c r="BW260" s="94"/>
      <c r="BX260" s="94"/>
      <c r="BY260" s="94"/>
      <c r="BZ260" s="94"/>
      <c r="CA260" s="94"/>
      <c r="CB260" s="1"/>
      <c r="CC260" s="1"/>
      <c r="CD260" s="1"/>
      <c r="CE260" s="1"/>
      <c r="CF260" s="1"/>
      <c r="CG260" s="1"/>
    </row>
    <row r="261" spans="1:85" s="3" customFormat="1" ht="20.100000000000001" customHeight="1">
      <c r="A261" s="300"/>
      <c r="B261" s="298"/>
      <c r="C261" s="308"/>
      <c r="D261" s="302"/>
      <c r="E261" s="232"/>
      <c r="F261" s="8"/>
      <c r="G261" s="8"/>
      <c r="H261" s="2"/>
      <c r="I261" s="37"/>
      <c r="J261" s="37"/>
      <c r="K261" s="155"/>
      <c r="L261" s="2"/>
      <c r="M261" s="2"/>
      <c r="N261" s="2"/>
      <c r="O261" s="2"/>
      <c r="P261" s="2"/>
      <c r="Q261" s="2"/>
      <c r="R261" s="2"/>
      <c r="S261" s="2"/>
      <c r="T261" s="2"/>
      <c r="AK261" s="100"/>
      <c r="AY261" s="29"/>
      <c r="AZ261" s="29"/>
      <c r="BA261" s="29"/>
      <c r="BB261" s="29"/>
      <c r="BC261" s="29"/>
      <c r="BD261" s="29"/>
      <c r="BE261" s="29"/>
      <c r="BF261" s="33"/>
      <c r="BG261" s="33"/>
      <c r="BH261" s="33"/>
      <c r="BI261" s="33"/>
      <c r="BJ261" s="33"/>
      <c r="BK261" s="33"/>
      <c r="BL261" s="33"/>
      <c r="BM261" s="33"/>
      <c r="BN261" s="33"/>
      <c r="BO261" s="33"/>
      <c r="BP261" s="33"/>
      <c r="BQ261" s="33"/>
      <c r="BR261" s="33"/>
      <c r="BS261" s="33"/>
      <c r="BT261" s="33"/>
      <c r="BU261" s="94"/>
      <c r="BV261" s="94"/>
      <c r="BW261" s="94"/>
      <c r="BX261" s="94"/>
      <c r="BY261" s="94"/>
      <c r="BZ261" s="94"/>
      <c r="CA261" s="94"/>
      <c r="CB261" s="1"/>
      <c r="CC261" s="1"/>
      <c r="CD261" s="1"/>
      <c r="CE261" s="1"/>
      <c r="CF261" s="1"/>
      <c r="CG261" s="1"/>
    </row>
    <row r="262" spans="1:85" s="3" customFormat="1" ht="20.100000000000001" customHeight="1">
      <c r="A262" s="300"/>
      <c r="B262" s="298"/>
      <c r="C262" s="308"/>
      <c r="D262" s="302"/>
      <c r="E262" s="232"/>
      <c r="F262" s="8"/>
      <c r="G262" s="8"/>
      <c r="H262" s="2"/>
      <c r="I262" s="37"/>
      <c r="J262" s="37"/>
      <c r="K262" s="155"/>
      <c r="L262" s="2"/>
      <c r="M262" s="2"/>
      <c r="N262" s="2"/>
      <c r="O262" s="2"/>
      <c r="P262" s="2"/>
      <c r="Q262" s="2"/>
      <c r="R262" s="2"/>
      <c r="S262" s="2"/>
      <c r="T262" s="2"/>
      <c r="AK262" s="100"/>
      <c r="AY262" s="29"/>
      <c r="AZ262" s="29"/>
      <c r="BA262" s="29"/>
      <c r="BB262" s="29"/>
      <c r="BC262" s="29"/>
      <c r="BD262" s="29"/>
      <c r="BE262" s="29"/>
      <c r="BF262" s="33"/>
      <c r="BG262" s="33"/>
      <c r="BH262" s="33"/>
      <c r="BI262" s="33"/>
      <c r="BJ262" s="33"/>
      <c r="BK262" s="33"/>
      <c r="BL262" s="33"/>
      <c r="BM262" s="33"/>
      <c r="BN262" s="33"/>
      <c r="BO262" s="33"/>
      <c r="BP262" s="33"/>
      <c r="BQ262" s="33"/>
      <c r="BR262" s="33"/>
      <c r="BS262" s="33"/>
      <c r="BT262" s="33"/>
      <c r="BU262" s="94"/>
      <c r="BV262" s="94"/>
      <c r="BW262" s="94"/>
      <c r="BX262" s="94"/>
      <c r="BY262" s="94"/>
      <c r="BZ262" s="94"/>
      <c r="CA262" s="94"/>
      <c r="CB262" s="1"/>
      <c r="CC262" s="1"/>
      <c r="CD262" s="1"/>
      <c r="CE262" s="1"/>
      <c r="CF262" s="1"/>
      <c r="CG262" s="1"/>
    </row>
    <row r="263" spans="1:85" s="3" customFormat="1" ht="20.100000000000001" customHeight="1">
      <c r="A263" s="299"/>
      <c r="B263" s="299"/>
      <c r="C263" s="299"/>
      <c r="D263" s="93"/>
      <c r="E263" s="93"/>
      <c r="F263" s="93"/>
      <c r="G263" s="93"/>
      <c r="H263" s="8"/>
      <c r="I263" s="40"/>
      <c r="J263" s="40"/>
      <c r="K263" s="155"/>
      <c r="L263" s="2"/>
      <c r="M263" s="2"/>
      <c r="N263" s="2"/>
      <c r="O263" s="2"/>
      <c r="P263" s="2"/>
      <c r="Q263" s="2"/>
      <c r="R263" s="2"/>
      <c r="S263" s="2"/>
      <c r="T263" s="2"/>
      <c r="AK263" s="101"/>
      <c r="AL263" s="2"/>
      <c r="AM263" s="2"/>
      <c r="AN263" s="2"/>
      <c r="AO263" s="2"/>
      <c r="AP263" s="2"/>
      <c r="AQ263" s="2"/>
      <c r="AR263" s="2"/>
      <c r="AS263" s="2"/>
      <c r="AT263" s="2"/>
      <c r="AU263" s="2"/>
      <c r="AV263" s="2"/>
      <c r="AW263" s="2"/>
      <c r="AY263" s="29"/>
      <c r="AZ263" s="29"/>
      <c r="BA263" s="29"/>
      <c r="BB263" s="29"/>
      <c r="BC263" s="29"/>
      <c r="BD263" s="29"/>
      <c r="BE263" s="29"/>
      <c r="BF263" s="33"/>
      <c r="BG263" s="33"/>
      <c r="BH263" s="33"/>
      <c r="BI263" s="33"/>
      <c r="BJ263" s="33"/>
      <c r="BK263" s="33"/>
      <c r="BL263" s="33"/>
      <c r="BM263" s="33"/>
      <c r="BN263" s="33"/>
      <c r="BO263" s="33"/>
      <c r="BP263" s="33"/>
      <c r="BQ263" s="33"/>
      <c r="BR263" s="33"/>
      <c r="BS263" s="33"/>
      <c r="BT263" s="33"/>
      <c r="BU263" s="94"/>
      <c r="BV263" s="94"/>
      <c r="BW263" s="94"/>
      <c r="BX263" s="94"/>
      <c r="BY263" s="94"/>
      <c r="BZ263" s="94"/>
      <c r="CA263" s="94"/>
      <c r="CB263" s="1"/>
      <c r="CC263" s="1"/>
      <c r="CD263" s="1"/>
      <c r="CE263" s="1"/>
      <c r="CF263" s="1"/>
      <c r="CG263" s="1"/>
    </row>
    <row r="264" spans="1:85" s="3" customFormat="1" ht="20.100000000000001" customHeight="1">
      <c r="A264" s="304"/>
      <c r="B264" s="304"/>
      <c r="C264" s="304"/>
      <c r="D264" s="305"/>
      <c r="E264" s="208"/>
      <c r="F264" s="530"/>
      <c r="G264" s="530"/>
      <c r="H264" s="128"/>
      <c r="I264" s="40"/>
      <c r="J264" s="40"/>
      <c r="K264" s="155"/>
      <c r="L264" s="2"/>
      <c r="M264" s="2"/>
      <c r="N264" s="2"/>
      <c r="O264" s="2"/>
      <c r="P264" s="2"/>
      <c r="Q264" s="2"/>
      <c r="R264" s="2"/>
      <c r="S264" s="2"/>
      <c r="T264" s="2"/>
      <c r="AK264" s="101"/>
      <c r="AL264" s="2"/>
      <c r="AM264" s="2"/>
      <c r="AN264" s="2"/>
      <c r="AO264" s="2"/>
      <c r="AP264" s="2"/>
      <c r="AQ264" s="2"/>
      <c r="AR264" s="2"/>
      <c r="AS264" s="2"/>
      <c r="AT264" s="2"/>
      <c r="AU264" s="2"/>
      <c r="AV264" s="2"/>
      <c r="AW264" s="2"/>
      <c r="AY264" s="29"/>
      <c r="AZ264" s="29"/>
      <c r="BA264" s="29"/>
      <c r="BB264" s="29"/>
      <c r="BC264" s="29"/>
      <c r="BD264" s="29"/>
      <c r="BE264" s="29"/>
      <c r="BF264" s="33"/>
      <c r="BG264" s="33"/>
      <c r="BH264" s="33"/>
      <c r="BI264" s="33"/>
      <c r="BJ264" s="33"/>
      <c r="BK264" s="33"/>
      <c r="BL264" s="33"/>
      <c r="BM264" s="33"/>
      <c r="BN264" s="33"/>
      <c r="BO264" s="33"/>
      <c r="BP264" s="33"/>
      <c r="BQ264" s="33"/>
      <c r="BR264" s="33"/>
      <c r="BS264" s="33"/>
      <c r="BT264" s="33"/>
      <c r="BU264" s="94"/>
      <c r="BV264" s="94"/>
      <c r="BW264" s="94"/>
      <c r="BX264" s="94"/>
      <c r="BY264" s="94"/>
      <c r="BZ264" s="94"/>
      <c r="CA264" s="94"/>
      <c r="CB264" s="1"/>
      <c r="CC264" s="1"/>
      <c r="CD264" s="1"/>
      <c r="CE264" s="1"/>
      <c r="CF264" s="1"/>
      <c r="CG264" s="1"/>
    </row>
    <row r="265" spans="1:85" s="3" customFormat="1" ht="20.100000000000001" customHeight="1">
      <c r="A265" s="300"/>
      <c r="B265" s="298"/>
      <c r="C265" s="306"/>
      <c r="D265" s="302"/>
      <c r="E265" s="232"/>
      <c r="F265" s="8"/>
      <c r="G265" s="8"/>
      <c r="H265" s="2"/>
      <c r="I265" s="37"/>
      <c r="J265" s="37"/>
      <c r="K265" s="155"/>
      <c r="L265" s="2"/>
      <c r="M265" s="2"/>
      <c r="N265" s="2"/>
      <c r="O265" s="2"/>
      <c r="P265" s="2"/>
      <c r="Q265" s="2"/>
      <c r="R265" s="2"/>
      <c r="S265" s="2"/>
      <c r="T265" s="2"/>
      <c r="AK265" s="100"/>
      <c r="AL265" s="2"/>
      <c r="AM265" s="2"/>
      <c r="AN265" s="2"/>
      <c r="AO265" s="2"/>
      <c r="AP265" s="2"/>
      <c r="AQ265" s="2"/>
      <c r="AR265" s="2"/>
      <c r="AS265" s="2"/>
      <c r="AT265" s="2"/>
      <c r="AU265" s="2"/>
      <c r="AV265" s="2"/>
      <c r="AW265" s="2"/>
      <c r="AY265" s="29"/>
      <c r="AZ265" s="29"/>
      <c r="BA265" s="29"/>
      <c r="BB265" s="29"/>
      <c r="BC265" s="29"/>
      <c r="BD265" s="29"/>
      <c r="BE265" s="29"/>
      <c r="BF265" s="33"/>
      <c r="BG265" s="33"/>
      <c r="BH265" s="33"/>
      <c r="BI265" s="33"/>
      <c r="BJ265" s="33"/>
      <c r="BK265" s="33"/>
      <c r="BL265" s="33"/>
      <c r="BM265" s="33"/>
      <c r="BN265" s="33"/>
      <c r="BO265" s="33"/>
      <c r="BP265" s="33"/>
      <c r="BQ265" s="33"/>
      <c r="BR265" s="33"/>
      <c r="BS265" s="33"/>
      <c r="BT265" s="33"/>
      <c r="BU265" s="94"/>
      <c r="BV265" s="94"/>
      <c r="BW265" s="94"/>
      <c r="BX265" s="94"/>
      <c r="BY265" s="94"/>
      <c r="BZ265" s="94"/>
      <c r="CA265" s="94"/>
      <c r="CB265" s="1"/>
      <c r="CC265" s="1"/>
      <c r="CD265" s="1"/>
      <c r="CE265" s="1"/>
      <c r="CF265" s="1"/>
      <c r="CG265" s="1"/>
    </row>
    <row r="266" spans="1:85" s="3" customFormat="1" ht="20.100000000000001" customHeight="1">
      <c r="A266" s="300"/>
      <c r="B266" s="298"/>
      <c r="C266" s="306"/>
      <c r="D266" s="302"/>
      <c r="E266" s="232"/>
      <c r="F266" s="8"/>
      <c r="G266" s="8"/>
      <c r="H266" s="2"/>
      <c r="I266" s="37"/>
      <c r="J266" s="37"/>
      <c r="K266" s="155"/>
      <c r="L266" s="2"/>
      <c r="M266" s="2"/>
      <c r="N266" s="2"/>
      <c r="O266" s="2"/>
      <c r="P266" s="2"/>
      <c r="Q266" s="2"/>
      <c r="R266" s="2"/>
      <c r="S266" s="2"/>
      <c r="T266" s="2"/>
      <c r="AK266" s="100"/>
      <c r="AL266" s="2"/>
      <c r="AM266" s="2"/>
      <c r="AN266" s="2"/>
      <c r="AO266" s="2"/>
      <c r="AP266" s="2"/>
      <c r="AQ266" s="2"/>
      <c r="AR266" s="2"/>
      <c r="AS266" s="2"/>
      <c r="AT266" s="2"/>
      <c r="AU266" s="2"/>
      <c r="AV266" s="2"/>
      <c r="AW266" s="2"/>
      <c r="AY266" s="29"/>
      <c r="AZ266" s="29"/>
      <c r="BA266" s="29"/>
      <c r="BB266" s="29"/>
      <c r="BC266" s="29"/>
      <c r="BD266" s="29"/>
      <c r="BE266" s="29"/>
      <c r="BF266" s="33"/>
      <c r="BG266" s="33"/>
      <c r="BH266" s="33"/>
      <c r="BI266" s="33"/>
      <c r="BJ266" s="33"/>
      <c r="BK266" s="33"/>
      <c r="BL266" s="33"/>
      <c r="BM266" s="33"/>
      <c r="BN266" s="33"/>
      <c r="BO266" s="33"/>
      <c r="BP266" s="33"/>
      <c r="BQ266" s="33"/>
      <c r="BR266" s="33"/>
      <c r="BS266" s="33"/>
      <c r="BT266" s="33"/>
      <c r="BU266" s="94"/>
      <c r="BV266" s="94"/>
      <c r="BW266" s="94"/>
      <c r="BX266" s="94"/>
      <c r="BY266" s="94"/>
      <c r="BZ266" s="94"/>
      <c r="CA266" s="94"/>
      <c r="CB266" s="1"/>
      <c r="CC266" s="1"/>
      <c r="CD266" s="1"/>
      <c r="CE266" s="1"/>
      <c r="CF266" s="1"/>
      <c r="CG266" s="1"/>
    </row>
    <row r="267" spans="1:85" s="3" customFormat="1" ht="20.100000000000001" customHeight="1">
      <c r="A267" s="300"/>
      <c r="B267" s="298"/>
      <c r="C267" s="306"/>
      <c r="D267" s="302"/>
      <c r="E267" s="232"/>
      <c r="F267" s="8"/>
      <c r="G267" s="8"/>
      <c r="H267" s="2"/>
      <c r="I267" s="37"/>
      <c r="J267" s="37"/>
      <c r="K267" s="155"/>
      <c r="L267" s="2"/>
      <c r="M267" s="2"/>
      <c r="N267" s="2"/>
      <c r="O267" s="2"/>
      <c r="P267" s="2"/>
      <c r="Q267" s="2"/>
      <c r="R267" s="2"/>
      <c r="S267" s="2"/>
      <c r="T267" s="2"/>
      <c r="AK267" s="100"/>
      <c r="AL267" s="2"/>
      <c r="AM267" s="2"/>
      <c r="AN267" s="2"/>
      <c r="AO267" s="2"/>
      <c r="AP267" s="2"/>
      <c r="AQ267" s="2"/>
      <c r="AR267" s="2"/>
      <c r="AS267" s="2"/>
      <c r="AT267" s="2"/>
      <c r="AU267" s="2"/>
      <c r="AV267" s="2"/>
      <c r="AW267" s="2"/>
      <c r="AY267" s="29"/>
      <c r="AZ267" s="29"/>
      <c r="BA267" s="29"/>
      <c r="BB267" s="29"/>
      <c r="BC267" s="29"/>
      <c r="BD267" s="29"/>
      <c r="BE267" s="29"/>
      <c r="BF267" s="33"/>
      <c r="BG267" s="33"/>
      <c r="BH267" s="33"/>
      <c r="BI267" s="33"/>
      <c r="BJ267" s="33"/>
      <c r="BK267" s="33"/>
      <c r="BL267" s="33"/>
      <c r="BM267" s="33"/>
      <c r="BN267" s="33"/>
      <c r="BO267" s="33"/>
      <c r="BP267" s="33"/>
      <c r="BQ267" s="33"/>
      <c r="BR267" s="33"/>
      <c r="BS267" s="33"/>
      <c r="BT267" s="33"/>
      <c r="BU267" s="94"/>
      <c r="BV267" s="94"/>
      <c r="BW267" s="94"/>
      <c r="BX267" s="94"/>
      <c r="BY267" s="94"/>
      <c r="BZ267" s="94"/>
      <c r="CA267" s="94"/>
      <c r="CB267" s="1"/>
      <c r="CC267" s="1"/>
      <c r="CD267" s="1"/>
      <c r="CE267" s="1"/>
      <c r="CF267" s="1"/>
      <c r="CG267" s="1"/>
    </row>
    <row r="268" spans="1:85" s="3" customFormat="1" ht="20.100000000000001" customHeight="1">
      <c r="A268" s="300"/>
      <c r="B268" s="298"/>
      <c r="C268" s="306"/>
      <c r="D268" s="302"/>
      <c r="E268" s="232"/>
      <c r="F268" s="8"/>
      <c r="G268" s="8"/>
      <c r="H268" s="2"/>
      <c r="I268" s="37"/>
      <c r="J268" s="37"/>
      <c r="K268" s="155"/>
      <c r="L268" s="2"/>
      <c r="M268" s="2"/>
      <c r="N268" s="2"/>
      <c r="O268" s="2"/>
      <c r="P268" s="2"/>
      <c r="Q268" s="2"/>
      <c r="R268" s="2"/>
      <c r="S268" s="2"/>
      <c r="T268" s="2"/>
      <c r="AK268" s="100"/>
      <c r="AL268" s="2"/>
      <c r="AM268" s="2"/>
      <c r="AN268" s="2"/>
      <c r="AO268" s="2"/>
      <c r="AP268" s="2"/>
      <c r="AQ268" s="2"/>
      <c r="AR268" s="2"/>
      <c r="AS268" s="2"/>
      <c r="AT268" s="2"/>
      <c r="AU268" s="2"/>
      <c r="AV268" s="2"/>
      <c r="AW268" s="2"/>
      <c r="AY268" s="29"/>
      <c r="AZ268" s="29"/>
      <c r="BA268" s="29"/>
      <c r="BB268" s="29"/>
      <c r="BC268" s="29"/>
      <c r="BD268" s="29"/>
      <c r="BE268" s="29"/>
      <c r="BF268" s="33"/>
      <c r="BG268" s="33"/>
      <c r="BH268" s="33"/>
      <c r="BI268" s="33"/>
      <c r="BJ268" s="33"/>
      <c r="BK268" s="33"/>
      <c r="BL268" s="33"/>
      <c r="BM268" s="33"/>
      <c r="BN268" s="33"/>
      <c r="BO268" s="33"/>
      <c r="BP268" s="33"/>
      <c r="BQ268" s="33"/>
      <c r="BR268" s="33"/>
      <c r="BS268" s="33"/>
      <c r="BT268" s="33"/>
      <c r="BU268" s="94"/>
      <c r="BV268" s="94"/>
      <c r="BW268" s="94"/>
      <c r="BX268" s="94"/>
      <c r="BY268" s="94"/>
      <c r="BZ268" s="94"/>
      <c r="CA268" s="94"/>
      <c r="CB268" s="1"/>
      <c r="CC268" s="1"/>
      <c r="CD268" s="1"/>
      <c r="CE268" s="1"/>
      <c r="CF268" s="1"/>
      <c r="CG268" s="1"/>
    </row>
    <row r="269" spans="1:85" s="3" customFormat="1" ht="20.100000000000001" customHeight="1">
      <c r="A269" s="300"/>
      <c r="B269" s="298"/>
      <c r="C269" s="306"/>
      <c r="D269" s="302"/>
      <c r="E269" s="232"/>
      <c r="F269" s="8"/>
      <c r="G269" s="8"/>
      <c r="H269" s="2"/>
      <c r="I269" s="37"/>
      <c r="J269" s="37"/>
      <c r="K269" s="155"/>
      <c r="L269" s="2"/>
      <c r="M269" s="2"/>
      <c r="N269" s="2"/>
      <c r="O269" s="2"/>
      <c r="P269" s="2"/>
      <c r="Q269" s="2"/>
      <c r="R269" s="2"/>
      <c r="S269" s="2"/>
      <c r="T269" s="2"/>
      <c r="AK269" s="100"/>
      <c r="AL269" s="2"/>
      <c r="AM269" s="2"/>
      <c r="AN269" s="2"/>
      <c r="AO269" s="2"/>
      <c r="AP269" s="2"/>
      <c r="AQ269" s="2"/>
      <c r="AR269" s="2"/>
      <c r="AS269" s="2"/>
      <c r="AT269" s="2"/>
      <c r="AU269" s="2"/>
      <c r="AV269" s="2"/>
      <c r="AW269" s="2"/>
      <c r="AY269" s="29"/>
      <c r="AZ269" s="29"/>
      <c r="BA269" s="29"/>
      <c r="BB269" s="29"/>
      <c r="BC269" s="29"/>
      <c r="BD269" s="29"/>
      <c r="BE269" s="29"/>
      <c r="BF269" s="33"/>
      <c r="BG269" s="33"/>
      <c r="BH269" s="33"/>
      <c r="BI269" s="33"/>
      <c r="BJ269" s="33"/>
      <c r="BK269" s="33"/>
      <c r="BL269" s="33"/>
      <c r="BM269" s="33"/>
      <c r="BN269" s="33"/>
      <c r="BO269" s="33"/>
      <c r="BP269" s="33"/>
      <c r="BQ269" s="33"/>
      <c r="BR269" s="33"/>
      <c r="BS269" s="33"/>
      <c r="BT269" s="33"/>
      <c r="BU269" s="94"/>
      <c r="BV269" s="94"/>
      <c r="BW269" s="94"/>
      <c r="BX269" s="94"/>
      <c r="BY269" s="94"/>
      <c r="BZ269" s="94"/>
      <c r="CA269" s="94"/>
      <c r="CB269" s="1"/>
      <c r="CC269" s="1"/>
      <c r="CD269" s="1"/>
      <c r="CE269" s="1"/>
      <c r="CF269" s="1"/>
      <c r="CG269" s="1"/>
    </row>
    <row r="270" spans="1:85" s="3" customFormat="1" ht="20.100000000000001" customHeight="1">
      <c r="A270" s="300"/>
      <c r="B270" s="298"/>
      <c r="C270" s="306"/>
      <c r="D270" s="302"/>
      <c r="E270" s="232"/>
      <c r="F270" s="8"/>
      <c r="G270" s="8"/>
      <c r="H270" s="2"/>
      <c r="I270" s="37"/>
      <c r="J270" s="37"/>
      <c r="K270" s="155"/>
      <c r="L270" s="2"/>
      <c r="M270" s="2"/>
      <c r="N270" s="2"/>
      <c r="O270" s="2"/>
      <c r="P270" s="2"/>
      <c r="Q270" s="2"/>
      <c r="R270" s="2"/>
      <c r="S270" s="2"/>
      <c r="T270" s="2"/>
      <c r="AK270" s="100"/>
      <c r="AL270" s="2"/>
      <c r="AM270" s="2"/>
      <c r="AN270" s="2"/>
      <c r="AO270" s="2"/>
      <c r="AP270" s="2"/>
      <c r="AQ270" s="2"/>
      <c r="AR270" s="2"/>
      <c r="AS270" s="2"/>
      <c r="AT270" s="2"/>
      <c r="AU270" s="2"/>
      <c r="AV270" s="2"/>
      <c r="AW270" s="2"/>
      <c r="AY270" s="29"/>
      <c r="AZ270" s="29"/>
      <c r="BA270" s="29"/>
      <c r="BB270" s="29"/>
      <c r="BC270" s="29"/>
      <c r="BD270" s="29"/>
      <c r="BE270" s="29"/>
      <c r="BF270" s="33"/>
      <c r="BG270" s="33"/>
      <c r="BH270" s="33"/>
      <c r="BI270" s="33"/>
      <c r="BJ270" s="33"/>
      <c r="BK270" s="33"/>
      <c r="BL270" s="33"/>
      <c r="BM270" s="33"/>
      <c r="BN270" s="33"/>
      <c r="BO270" s="33"/>
      <c r="BP270" s="33"/>
      <c r="BQ270" s="33"/>
      <c r="BR270" s="33"/>
      <c r="BS270" s="33"/>
      <c r="BT270" s="33"/>
      <c r="BU270" s="94"/>
      <c r="BV270" s="94"/>
      <c r="BW270" s="94"/>
      <c r="BX270" s="94"/>
      <c r="BY270" s="94"/>
      <c r="BZ270" s="94"/>
      <c r="CA270" s="94"/>
      <c r="CB270" s="1"/>
      <c r="CC270" s="1"/>
      <c r="CD270" s="1"/>
      <c r="CE270" s="1"/>
      <c r="CF270" s="1"/>
      <c r="CG270" s="1"/>
    </row>
    <row r="271" spans="1:85" s="3" customFormat="1" ht="20.100000000000001" customHeight="1">
      <c r="A271" s="299"/>
      <c r="B271" s="299"/>
      <c r="C271" s="299"/>
      <c r="D271" s="93"/>
      <c r="E271" s="93"/>
      <c r="F271" s="93"/>
      <c r="G271" s="93"/>
      <c r="H271" s="2"/>
      <c r="I271" s="37"/>
      <c r="J271" s="37"/>
      <c r="K271" s="155"/>
      <c r="L271" s="2"/>
      <c r="M271" s="2"/>
      <c r="N271" s="2"/>
      <c r="O271" s="2"/>
      <c r="P271" s="2"/>
      <c r="Q271" s="2"/>
      <c r="R271" s="2"/>
      <c r="S271" s="2"/>
      <c r="T271" s="2"/>
      <c r="U271" s="2"/>
      <c r="V271" s="2"/>
      <c r="AK271" s="100"/>
      <c r="AL271" s="2"/>
      <c r="AM271" s="2"/>
      <c r="AN271" s="2"/>
      <c r="AO271" s="2"/>
      <c r="AP271" s="2"/>
      <c r="AQ271" s="2"/>
      <c r="AR271" s="2"/>
      <c r="AS271" s="2"/>
      <c r="AT271" s="2"/>
      <c r="AU271" s="2"/>
      <c r="AV271" s="2"/>
      <c r="AW271" s="2"/>
      <c r="AY271" s="29"/>
      <c r="AZ271" s="29"/>
      <c r="BA271" s="29"/>
      <c r="BB271" s="29"/>
      <c r="BC271" s="29"/>
      <c r="BD271" s="29"/>
      <c r="BE271" s="29"/>
      <c r="BF271" s="33"/>
      <c r="BG271" s="33"/>
      <c r="BH271" s="33"/>
      <c r="BI271" s="33"/>
      <c r="BJ271" s="33"/>
      <c r="BK271" s="33"/>
      <c r="BL271" s="33"/>
      <c r="BM271" s="33"/>
      <c r="BN271" s="33"/>
      <c r="BO271" s="33"/>
      <c r="BP271" s="33"/>
      <c r="BQ271" s="33"/>
      <c r="BR271" s="33"/>
      <c r="BS271" s="33"/>
      <c r="BT271" s="33"/>
      <c r="BU271" s="94"/>
      <c r="BV271" s="94"/>
      <c r="BW271" s="94"/>
      <c r="BX271" s="94"/>
      <c r="BY271" s="94"/>
      <c r="BZ271" s="94"/>
      <c r="CA271" s="94"/>
      <c r="CB271" s="1"/>
      <c r="CC271" s="1"/>
      <c r="CD271" s="1"/>
      <c r="CE271" s="1"/>
      <c r="CF271" s="1"/>
      <c r="CG271" s="1"/>
    </row>
    <row r="272" spans="1:85" s="3" customFormat="1" ht="20.100000000000001" customHeight="1">
      <c r="A272" s="304"/>
      <c r="B272" s="304"/>
      <c r="C272" s="304"/>
      <c r="D272" s="305"/>
      <c r="E272" s="208"/>
      <c r="F272" s="530"/>
      <c r="G272" s="530"/>
      <c r="H272" s="2"/>
      <c r="I272" s="37"/>
      <c r="J272" s="37"/>
      <c r="K272" s="155"/>
      <c r="L272" s="2"/>
      <c r="M272" s="2"/>
      <c r="N272" s="2"/>
      <c r="O272" s="2"/>
      <c r="P272" s="2"/>
      <c r="Q272" s="2"/>
      <c r="R272" s="2"/>
      <c r="S272" s="2"/>
      <c r="T272" s="2"/>
      <c r="U272" s="2"/>
      <c r="V272" s="2"/>
      <c r="AK272" s="100"/>
      <c r="AL272" s="2"/>
      <c r="AM272" s="2"/>
      <c r="AN272" s="2"/>
      <c r="AO272" s="2"/>
      <c r="AP272" s="2"/>
      <c r="AQ272" s="2"/>
      <c r="AR272" s="2"/>
      <c r="AS272" s="2"/>
      <c r="AT272" s="2"/>
      <c r="AU272" s="2"/>
      <c r="AV272" s="2"/>
      <c r="AW272" s="2"/>
      <c r="AY272" s="29"/>
      <c r="AZ272" s="29"/>
      <c r="BA272" s="29"/>
      <c r="BB272" s="29"/>
      <c r="BC272" s="29"/>
      <c r="BD272" s="29"/>
      <c r="BE272" s="29"/>
      <c r="BF272" s="33"/>
      <c r="BG272" s="33"/>
      <c r="BH272" s="33"/>
      <c r="BI272" s="33"/>
      <c r="BJ272" s="33"/>
      <c r="BK272" s="33"/>
      <c r="BL272" s="33"/>
      <c r="BM272" s="33"/>
      <c r="BN272" s="33"/>
      <c r="BO272" s="33"/>
      <c r="BP272" s="33"/>
      <c r="BQ272" s="33"/>
      <c r="BR272" s="33"/>
      <c r="BS272" s="33"/>
      <c r="BT272" s="33"/>
      <c r="BU272" s="94"/>
      <c r="BV272" s="94"/>
      <c r="BW272" s="94"/>
      <c r="BX272" s="94"/>
      <c r="BY272" s="94"/>
      <c r="BZ272" s="94"/>
      <c r="CA272" s="94"/>
      <c r="CB272" s="1"/>
      <c r="CC272" s="1"/>
      <c r="CD272" s="1"/>
      <c r="CE272" s="1"/>
      <c r="CF272" s="1"/>
      <c r="CG272" s="1"/>
    </row>
    <row r="273" spans="1:85" s="3" customFormat="1" ht="20.100000000000001" customHeight="1">
      <c r="A273" s="300"/>
      <c r="B273" s="298"/>
      <c r="C273" s="306"/>
      <c r="D273" s="302"/>
      <c r="E273" s="232"/>
      <c r="F273" s="8"/>
      <c r="G273" s="8"/>
      <c r="H273" s="2"/>
      <c r="I273" s="37"/>
      <c r="J273" s="37"/>
      <c r="K273" s="155"/>
      <c r="L273" s="2"/>
      <c r="M273" s="2"/>
      <c r="N273" s="2"/>
      <c r="O273" s="2"/>
      <c r="P273" s="2"/>
      <c r="Q273" s="2"/>
      <c r="R273" s="2"/>
      <c r="S273" s="2"/>
      <c r="T273" s="2"/>
      <c r="U273" s="2"/>
      <c r="V273" s="2"/>
      <c r="AK273" s="100"/>
      <c r="AL273" s="2"/>
      <c r="AM273" s="2"/>
      <c r="AN273" s="2"/>
      <c r="AO273" s="2"/>
      <c r="AP273" s="2"/>
      <c r="AQ273" s="2"/>
      <c r="AR273" s="2"/>
      <c r="AS273" s="2"/>
      <c r="AT273" s="2"/>
      <c r="AU273" s="2"/>
      <c r="AV273" s="2"/>
      <c r="AW273" s="2"/>
      <c r="AY273" s="29"/>
      <c r="AZ273" s="29"/>
      <c r="BA273" s="29"/>
      <c r="BB273" s="29"/>
      <c r="BC273" s="29"/>
      <c r="BD273" s="29"/>
      <c r="BE273" s="29"/>
      <c r="BF273" s="33"/>
      <c r="BG273" s="33"/>
      <c r="BH273" s="33"/>
      <c r="BI273" s="33"/>
      <c r="BJ273" s="33"/>
      <c r="BK273" s="33"/>
      <c r="BL273" s="33"/>
      <c r="BM273" s="33"/>
      <c r="BN273" s="33"/>
      <c r="BO273" s="33"/>
      <c r="BP273" s="33"/>
      <c r="BQ273" s="33"/>
      <c r="BR273" s="33"/>
      <c r="BS273" s="33"/>
      <c r="BT273" s="33"/>
      <c r="BU273" s="94"/>
      <c r="BV273" s="94"/>
      <c r="BW273" s="94"/>
      <c r="BX273" s="94"/>
      <c r="BY273" s="94"/>
      <c r="BZ273" s="94"/>
      <c r="CA273" s="94"/>
      <c r="CB273" s="1"/>
      <c r="CC273" s="1"/>
      <c r="CD273" s="1"/>
      <c r="CE273" s="1"/>
      <c r="CF273" s="1"/>
      <c r="CG273" s="1"/>
    </row>
    <row r="274" spans="1:85" s="3" customFormat="1" ht="20.100000000000001" customHeight="1">
      <c r="A274" s="300"/>
      <c r="B274" s="298"/>
      <c r="C274" s="306"/>
      <c r="D274" s="302"/>
      <c r="E274" s="232"/>
      <c r="F274" s="8"/>
      <c r="G274" s="8"/>
      <c r="H274" s="2"/>
      <c r="I274" s="37"/>
      <c r="J274" s="37"/>
      <c r="K274" s="155"/>
      <c r="L274" s="2"/>
      <c r="M274" s="2"/>
      <c r="N274" s="2"/>
      <c r="O274" s="2"/>
      <c r="P274" s="2"/>
      <c r="Q274" s="2"/>
      <c r="R274" s="2"/>
      <c r="S274" s="2"/>
      <c r="T274" s="2"/>
      <c r="U274" s="2"/>
      <c r="V274" s="2"/>
      <c r="AK274" s="100"/>
      <c r="AL274" s="2"/>
      <c r="AM274" s="2"/>
      <c r="AN274" s="2"/>
      <c r="AO274" s="2"/>
      <c r="AP274" s="2"/>
      <c r="AQ274" s="2"/>
      <c r="AR274" s="2"/>
      <c r="AS274" s="2"/>
      <c r="AT274" s="2"/>
      <c r="AU274" s="2"/>
      <c r="AV274" s="2"/>
      <c r="AW274" s="2"/>
      <c r="AY274" s="29"/>
      <c r="AZ274" s="29"/>
      <c r="BA274" s="29"/>
      <c r="BB274" s="29"/>
      <c r="BC274" s="29"/>
      <c r="BD274" s="29"/>
      <c r="BE274" s="29"/>
      <c r="BF274" s="33"/>
      <c r="BG274" s="33"/>
      <c r="BH274" s="33"/>
      <c r="BI274" s="33"/>
      <c r="BJ274" s="33"/>
      <c r="BK274" s="33"/>
      <c r="BL274" s="33"/>
      <c r="BM274" s="33"/>
      <c r="BN274" s="33"/>
      <c r="BO274" s="33"/>
      <c r="BP274" s="33"/>
      <c r="BQ274" s="33"/>
      <c r="BR274" s="33"/>
      <c r="BS274" s="33"/>
      <c r="BT274" s="33"/>
      <c r="BU274" s="94"/>
      <c r="BV274" s="94"/>
      <c r="BW274" s="94"/>
      <c r="BX274" s="94"/>
      <c r="BY274" s="94"/>
      <c r="BZ274" s="94"/>
      <c r="CA274" s="94"/>
      <c r="CB274" s="1"/>
      <c r="CC274" s="1"/>
      <c r="CD274" s="1"/>
      <c r="CE274" s="1"/>
      <c r="CF274" s="1"/>
      <c r="CG274" s="1"/>
    </row>
    <row r="275" spans="1:85" s="3" customFormat="1" ht="20.100000000000001" customHeight="1">
      <c r="A275" s="300"/>
      <c r="B275" s="298"/>
      <c r="C275" s="306"/>
      <c r="D275" s="302"/>
      <c r="E275" s="232"/>
      <c r="F275" s="8"/>
      <c r="G275" s="8"/>
      <c r="H275" s="2"/>
      <c r="I275" s="37"/>
      <c r="J275" s="37"/>
      <c r="K275" s="155"/>
      <c r="L275" s="2"/>
      <c r="M275" s="2"/>
      <c r="N275" s="2"/>
      <c r="O275" s="2"/>
      <c r="P275" s="2"/>
      <c r="Q275" s="2"/>
      <c r="R275" s="2"/>
      <c r="S275" s="2"/>
      <c r="T275" s="2"/>
      <c r="U275" s="2"/>
      <c r="V275" s="2"/>
      <c r="AK275" s="100"/>
      <c r="AL275" s="2"/>
      <c r="AM275" s="2"/>
      <c r="AN275" s="2"/>
      <c r="AO275" s="2"/>
      <c r="AP275" s="2"/>
      <c r="AQ275" s="2"/>
      <c r="AR275" s="2"/>
      <c r="AS275" s="2"/>
      <c r="AT275" s="2"/>
      <c r="AU275" s="2"/>
      <c r="AV275" s="2"/>
      <c r="AW275" s="2"/>
      <c r="AY275" s="29"/>
      <c r="AZ275" s="29"/>
      <c r="BA275" s="29"/>
      <c r="BB275" s="29"/>
      <c r="BC275" s="29"/>
      <c r="BD275" s="29"/>
      <c r="BE275" s="29"/>
      <c r="BF275" s="33"/>
      <c r="BG275" s="33"/>
      <c r="BH275" s="33"/>
      <c r="BI275" s="33"/>
      <c r="BJ275" s="33"/>
      <c r="BK275" s="33"/>
      <c r="BL275" s="33"/>
      <c r="BM275" s="33"/>
      <c r="BN275" s="33"/>
      <c r="BO275" s="33"/>
      <c r="BP275" s="33"/>
      <c r="BQ275" s="33"/>
      <c r="BR275" s="33"/>
      <c r="BS275" s="33"/>
      <c r="BT275" s="33"/>
      <c r="BU275" s="94"/>
      <c r="BV275" s="94"/>
      <c r="BW275" s="94"/>
      <c r="BX275" s="94"/>
      <c r="BY275" s="94"/>
      <c r="BZ275" s="94"/>
      <c r="CA275" s="94"/>
      <c r="CB275" s="1"/>
      <c r="CC275" s="1"/>
      <c r="CD275" s="1"/>
      <c r="CE275" s="1"/>
      <c r="CF275" s="1"/>
      <c r="CG275" s="1"/>
    </row>
    <row r="276" spans="1:85" s="3" customFormat="1" ht="20.100000000000001" customHeight="1">
      <c r="A276" s="300"/>
      <c r="B276" s="298"/>
      <c r="C276" s="306"/>
      <c r="D276" s="302"/>
      <c r="E276" s="232"/>
      <c r="F276" s="8"/>
      <c r="G276" s="8"/>
      <c r="H276" s="2"/>
      <c r="I276" s="37"/>
      <c r="J276" s="37"/>
      <c r="K276" s="155"/>
      <c r="L276" s="2"/>
      <c r="M276" s="2"/>
      <c r="N276" s="2"/>
      <c r="O276" s="2"/>
      <c r="P276" s="2"/>
      <c r="Q276" s="2"/>
      <c r="R276" s="2"/>
      <c r="S276" s="2"/>
      <c r="T276" s="2"/>
      <c r="U276" s="2"/>
      <c r="V276" s="2"/>
      <c r="AK276" s="100"/>
      <c r="AL276" s="2"/>
      <c r="AM276" s="2"/>
      <c r="AN276" s="2"/>
      <c r="AO276" s="2"/>
      <c r="AP276" s="2"/>
      <c r="AQ276" s="2"/>
      <c r="AR276" s="2"/>
      <c r="AS276" s="2"/>
      <c r="AT276" s="2"/>
      <c r="AU276" s="2"/>
      <c r="AV276" s="2"/>
      <c r="AW276" s="2"/>
      <c r="AY276" s="29"/>
      <c r="AZ276" s="29"/>
      <c r="BA276" s="29"/>
      <c r="BB276" s="29"/>
      <c r="BC276" s="29"/>
      <c r="BD276" s="29"/>
      <c r="BE276" s="29"/>
      <c r="BF276" s="33"/>
      <c r="BG276" s="33"/>
      <c r="BH276" s="33"/>
      <c r="BI276" s="33"/>
      <c r="BJ276" s="33"/>
      <c r="BK276" s="33"/>
      <c r="BL276" s="33"/>
      <c r="BM276" s="33"/>
      <c r="BN276" s="33"/>
      <c r="BO276" s="33"/>
      <c r="BP276" s="33"/>
      <c r="BQ276" s="33"/>
      <c r="BR276" s="33"/>
      <c r="BS276" s="33"/>
      <c r="BT276" s="33"/>
      <c r="BU276" s="94"/>
      <c r="BV276" s="94"/>
      <c r="BW276" s="94"/>
      <c r="BX276" s="94"/>
      <c r="BY276" s="94"/>
      <c r="BZ276" s="94"/>
      <c r="CA276" s="94"/>
      <c r="CB276" s="1"/>
      <c r="CC276" s="1"/>
      <c r="CD276" s="1"/>
      <c r="CE276" s="1"/>
      <c r="CF276" s="1"/>
      <c r="CG276" s="1"/>
    </row>
    <row r="277" spans="1:85" s="3" customFormat="1" ht="20.100000000000001" customHeight="1">
      <c r="A277" s="300"/>
      <c r="B277" s="298"/>
      <c r="C277" s="306"/>
      <c r="D277" s="302"/>
      <c r="E277" s="232"/>
      <c r="F277" s="8"/>
      <c r="G277" s="8"/>
      <c r="H277" s="2"/>
      <c r="I277" s="37"/>
      <c r="J277" s="37"/>
      <c r="K277" s="155"/>
      <c r="L277" s="2"/>
      <c r="M277" s="2"/>
      <c r="N277" s="2"/>
      <c r="O277" s="2"/>
      <c r="P277" s="2"/>
      <c r="Q277" s="2"/>
      <c r="R277" s="2"/>
      <c r="S277" s="2"/>
      <c r="T277" s="2"/>
      <c r="U277" s="2"/>
      <c r="V277" s="2"/>
      <c r="AK277" s="100"/>
      <c r="AL277" s="2"/>
      <c r="AM277" s="2"/>
      <c r="AN277" s="2"/>
      <c r="AO277" s="2"/>
      <c r="AP277" s="2"/>
      <c r="AQ277" s="2"/>
      <c r="AR277" s="2"/>
      <c r="AS277" s="2"/>
      <c r="AT277" s="2"/>
      <c r="AU277" s="2"/>
      <c r="AV277" s="2"/>
      <c r="AW277" s="2"/>
      <c r="AY277" s="29"/>
      <c r="AZ277" s="29"/>
      <c r="BA277" s="29"/>
      <c r="BB277" s="29"/>
      <c r="BC277" s="29"/>
      <c r="BD277" s="29"/>
      <c r="BE277" s="29"/>
      <c r="BF277" s="33"/>
      <c r="BG277" s="33"/>
      <c r="BH277" s="33"/>
      <c r="BI277" s="33"/>
      <c r="BJ277" s="33"/>
      <c r="BK277" s="33"/>
      <c r="BL277" s="33"/>
      <c r="BM277" s="33"/>
      <c r="BN277" s="33"/>
      <c r="BO277" s="33"/>
      <c r="BP277" s="33"/>
      <c r="BQ277" s="33"/>
      <c r="BR277" s="33"/>
      <c r="BS277" s="33"/>
      <c r="BT277" s="33"/>
      <c r="BU277" s="94"/>
      <c r="BV277" s="94"/>
      <c r="BW277" s="94"/>
      <c r="BX277" s="94"/>
      <c r="BY277" s="94"/>
      <c r="BZ277" s="94"/>
      <c r="CA277" s="94"/>
      <c r="CB277" s="1"/>
      <c r="CC277" s="1"/>
      <c r="CD277" s="1"/>
      <c r="CE277" s="1"/>
      <c r="CF277" s="1"/>
      <c r="CG277" s="1"/>
    </row>
    <row r="278" spans="1:85" s="3" customFormat="1" ht="20.100000000000001" customHeight="1">
      <c r="A278" s="300"/>
      <c r="B278" s="298"/>
      <c r="C278" s="306"/>
      <c r="D278" s="302"/>
      <c r="E278" s="232"/>
      <c r="F278" s="8"/>
      <c r="G278" s="8"/>
      <c r="H278" s="2"/>
      <c r="I278" s="37"/>
      <c r="J278" s="37"/>
      <c r="K278" s="155"/>
      <c r="L278" s="2"/>
      <c r="M278" s="2"/>
      <c r="N278" s="2"/>
      <c r="O278" s="2"/>
      <c r="P278" s="2"/>
      <c r="Q278" s="2"/>
      <c r="R278" s="2"/>
      <c r="S278" s="2"/>
      <c r="T278" s="2"/>
      <c r="U278" s="2"/>
      <c r="V278" s="2"/>
      <c r="AK278" s="100"/>
      <c r="AL278" s="2"/>
      <c r="AM278" s="2"/>
      <c r="AN278" s="2"/>
      <c r="AO278" s="2"/>
      <c r="AP278" s="2"/>
      <c r="AQ278" s="2"/>
      <c r="AR278" s="2"/>
      <c r="AS278" s="2"/>
      <c r="AT278" s="2"/>
      <c r="AU278" s="2"/>
      <c r="AV278" s="2"/>
      <c r="AW278" s="2"/>
      <c r="AY278" s="29"/>
      <c r="AZ278" s="29"/>
      <c r="BA278" s="29"/>
      <c r="BB278" s="29"/>
      <c r="BC278" s="29"/>
      <c r="BD278" s="29"/>
      <c r="BE278" s="29"/>
      <c r="BF278" s="33"/>
      <c r="BG278" s="33"/>
      <c r="BH278" s="33"/>
      <c r="BI278" s="33"/>
      <c r="BJ278" s="33"/>
      <c r="BK278" s="33"/>
      <c r="BL278" s="33"/>
      <c r="BM278" s="33"/>
      <c r="BN278" s="33"/>
      <c r="BO278" s="33"/>
      <c r="BP278" s="33"/>
      <c r="BQ278" s="33"/>
      <c r="BR278" s="33"/>
      <c r="BS278" s="33"/>
      <c r="BT278" s="33"/>
      <c r="BU278" s="94"/>
      <c r="BV278" s="94"/>
      <c r="BW278" s="94"/>
      <c r="BX278" s="94"/>
      <c r="BY278" s="94"/>
      <c r="BZ278" s="94"/>
      <c r="CA278" s="94"/>
      <c r="CB278" s="1"/>
      <c r="CC278" s="1"/>
      <c r="CD278" s="1"/>
      <c r="CE278" s="1"/>
      <c r="CF278" s="1"/>
      <c r="CG278" s="1"/>
    </row>
    <row r="279" spans="1:85" s="3" customFormat="1" ht="20.100000000000001" customHeight="1">
      <c r="A279" s="299"/>
      <c r="B279" s="299"/>
      <c r="C279" s="299"/>
      <c r="D279" s="93"/>
      <c r="E279" s="93"/>
      <c r="F279" s="93"/>
      <c r="G279" s="93"/>
      <c r="H279" s="8"/>
      <c r="I279" s="40"/>
      <c r="J279" s="40"/>
      <c r="K279" s="155"/>
      <c r="L279" s="2"/>
      <c r="M279" s="2"/>
      <c r="N279" s="2"/>
      <c r="O279" s="2"/>
      <c r="P279" s="2"/>
      <c r="Q279" s="2"/>
      <c r="R279" s="2"/>
      <c r="S279" s="22"/>
      <c r="T279" s="22"/>
      <c r="AY279" s="29"/>
      <c r="AZ279" s="29"/>
      <c r="BA279" s="29"/>
      <c r="BB279" s="29"/>
      <c r="BC279" s="29"/>
      <c r="BD279" s="29"/>
      <c r="BE279" s="29"/>
      <c r="BF279" s="33"/>
      <c r="BG279" s="33"/>
      <c r="BH279" s="33"/>
      <c r="BI279" s="33"/>
      <c r="BJ279" s="33"/>
      <c r="BK279" s="33"/>
      <c r="BL279" s="33"/>
      <c r="BM279" s="33"/>
      <c r="BN279" s="33"/>
      <c r="BO279" s="33"/>
      <c r="BP279" s="33"/>
      <c r="BQ279" s="33"/>
      <c r="BR279" s="33"/>
      <c r="BS279" s="33"/>
      <c r="BT279" s="33"/>
      <c r="BU279" s="94"/>
      <c r="BV279" s="94"/>
      <c r="BW279" s="94"/>
      <c r="BX279" s="94"/>
      <c r="BY279" s="94"/>
      <c r="BZ279" s="94"/>
      <c r="CA279" s="94"/>
      <c r="CB279" s="1"/>
      <c r="CC279" s="1"/>
      <c r="CD279" s="1"/>
      <c r="CE279" s="1"/>
      <c r="CF279" s="1"/>
      <c r="CG279" s="1"/>
    </row>
    <row r="280" spans="1:85" s="3" customFormat="1" ht="20.100000000000001" customHeight="1">
      <c r="A280" s="304"/>
      <c r="B280" s="304"/>
      <c r="C280" s="304"/>
      <c r="D280" s="305"/>
      <c r="E280" s="208"/>
      <c r="F280" s="530"/>
      <c r="G280" s="530"/>
      <c r="H280" s="128"/>
      <c r="I280" s="40"/>
      <c r="J280" s="40"/>
      <c r="K280" s="155"/>
      <c r="L280" s="2"/>
      <c r="M280" s="2"/>
      <c r="N280" s="2"/>
      <c r="O280" s="2"/>
      <c r="P280" s="2"/>
      <c r="Q280" s="2"/>
      <c r="R280" s="2"/>
      <c r="S280" s="22"/>
      <c r="T280" s="22"/>
      <c r="AY280" s="29"/>
      <c r="AZ280" s="29"/>
      <c r="BA280" s="29"/>
      <c r="BB280" s="29"/>
      <c r="BC280" s="29"/>
      <c r="BD280" s="29"/>
      <c r="BE280" s="29"/>
      <c r="BF280" s="33"/>
      <c r="BG280" s="33"/>
      <c r="BH280" s="33"/>
      <c r="BI280" s="33"/>
      <c r="BJ280" s="33"/>
      <c r="BK280" s="33"/>
      <c r="BL280" s="33"/>
      <c r="BM280" s="33"/>
      <c r="BN280" s="33"/>
      <c r="BO280" s="33"/>
      <c r="BP280" s="33"/>
      <c r="BQ280" s="33"/>
      <c r="BR280" s="33"/>
      <c r="BS280" s="33"/>
      <c r="BT280" s="33"/>
      <c r="BU280" s="94"/>
      <c r="BV280" s="94"/>
      <c r="BW280" s="94"/>
      <c r="BX280" s="94"/>
      <c r="BY280" s="94"/>
      <c r="BZ280" s="94"/>
      <c r="CA280" s="94"/>
      <c r="CB280" s="1"/>
      <c r="CC280" s="1"/>
      <c r="CD280" s="1"/>
      <c r="CE280" s="1"/>
      <c r="CF280" s="1"/>
      <c r="CG280" s="1"/>
    </row>
    <row r="281" spans="1:85" s="3" customFormat="1" ht="30" customHeight="1">
      <c r="A281" s="300"/>
      <c r="B281" s="298"/>
      <c r="C281" s="306"/>
      <c r="D281" s="303"/>
      <c r="E281" s="232"/>
      <c r="F281" s="8"/>
      <c r="G281" s="8"/>
      <c r="H281" s="129"/>
      <c r="I281" s="37"/>
      <c r="J281" s="37"/>
      <c r="K281" s="155"/>
      <c r="L281" s="2"/>
      <c r="M281" s="2"/>
      <c r="N281" s="2"/>
      <c r="O281" s="2"/>
      <c r="P281" s="2"/>
      <c r="Q281" s="2"/>
      <c r="R281" s="2"/>
      <c r="S281" s="6"/>
      <c r="T281" s="6"/>
      <c r="U281" s="31"/>
      <c r="V281" s="31"/>
      <c r="W281" s="31"/>
      <c r="X281" s="31"/>
      <c r="Y281" s="31"/>
      <c r="Z281" s="31"/>
      <c r="AA281" s="31"/>
      <c r="AB281" s="31"/>
      <c r="AC281" s="31"/>
      <c r="AD281" s="31"/>
      <c r="AE281" s="31"/>
      <c r="AF281" s="31"/>
      <c r="AG281" s="31"/>
      <c r="AH281" s="31"/>
      <c r="AI281" s="31"/>
      <c r="AJ281" s="31"/>
      <c r="AK281" s="31"/>
      <c r="AL281" s="31"/>
      <c r="AY281" s="29"/>
      <c r="AZ281" s="29"/>
      <c r="BA281" s="29"/>
      <c r="BB281" s="29"/>
      <c r="BC281" s="29"/>
      <c r="BD281" s="29"/>
      <c r="BE281" s="29"/>
      <c r="BF281" s="33"/>
      <c r="BG281" s="33"/>
      <c r="BH281" s="33"/>
      <c r="BI281" s="33"/>
      <c r="BJ281" s="33"/>
      <c r="BK281" s="33"/>
      <c r="BL281" s="33"/>
      <c r="BM281" s="33"/>
      <c r="BN281" s="33"/>
      <c r="BO281" s="33"/>
      <c r="BP281" s="33"/>
      <c r="BQ281" s="33"/>
      <c r="BR281" s="33"/>
      <c r="BS281" s="33"/>
      <c r="BT281" s="33"/>
      <c r="BU281" s="94"/>
      <c r="BV281" s="94"/>
      <c r="BW281" s="94"/>
      <c r="BX281" s="94"/>
      <c r="BY281" s="94"/>
      <c r="BZ281" s="94"/>
      <c r="CA281" s="94"/>
      <c r="CB281" s="1"/>
      <c r="CC281" s="1"/>
      <c r="CD281" s="1"/>
      <c r="CE281" s="1"/>
      <c r="CF281" s="1"/>
      <c r="CG281" s="1"/>
    </row>
    <row r="282" spans="1:85" s="3" customFormat="1" ht="30" customHeight="1">
      <c r="A282" s="300"/>
      <c r="B282" s="298"/>
      <c r="C282" s="306"/>
      <c r="D282" s="303"/>
      <c r="E282" s="232"/>
      <c r="F282" s="8"/>
      <c r="G282" s="8"/>
      <c r="H282" s="129"/>
      <c r="I282" s="37"/>
      <c r="J282" s="37"/>
      <c r="K282" s="155"/>
      <c r="L282" s="2"/>
      <c r="M282" s="2"/>
      <c r="N282" s="2"/>
      <c r="O282" s="2"/>
      <c r="P282" s="2"/>
      <c r="Q282" s="2"/>
      <c r="R282" s="2"/>
      <c r="S282" s="2"/>
      <c r="T282" s="2"/>
      <c r="U282" s="6"/>
      <c r="V282" s="6"/>
      <c r="W282" s="8"/>
      <c r="X282" s="19"/>
      <c r="Y282" s="19"/>
      <c r="Z282" s="8"/>
      <c r="AA282" s="19"/>
      <c r="AB282" s="19"/>
      <c r="AC282" s="8"/>
      <c r="AD282" s="19"/>
      <c r="AE282" s="19"/>
      <c r="AF282" s="8"/>
      <c r="AG282" s="19"/>
      <c r="AH282" s="19"/>
      <c r="AI282" s="8"/>
      <c r="AJ282" s="19"/>
      <c r="AK282" s="19"/>
      <c r="AL282" s="8"/>
      <c r="AM282" s="19"/>
      <c r="AN282" s="19"/>
      <c r="AO282" s="8"/>
      <c r="AP282" s="8"/>
      <c r="AQ282" s="8"/>
      <c r="AR282" s="8"/>
      <c r="AS282" s="8"/>
      <c r="AT282" s="8"/>
      <c r="AU282" s="8"/>
      <c r="AV282" s="8"/>
      <c r="AW282" s="8"/>
      <c r="AY282" s="29"/>
      <c r="AZ282" s="29"/>
      <c r="BA282" s="29"/>
      <c r="BB282" s="29"/>
      <c r="BC282" s="29"/>
      <c r="BD282" s="29"/>
      <c r="BE282" s="29"/>
      <c r="BF282" s="33"/>
      <c r="BG282" s="33"/>
      <c r="BH282" s="33"/>
      <c r="BI282" s="33"/>
      <c r="BJ282" s="33"/>
      <c r="BK282" s="33"/>
      <c r="BL282" s="33"/>
      <c r="BM282" s="33"/>
      <c r="BN282" s="33"/>
      <c r="BO282" s="33"/>
      <c r="BP282" s="33"/>
      <c r="BQ282" s="33"/>
      <c r="BR282" s="33"/>
      <c r="BS282" s="33"/>
      <c r="BT282" s="33"/>
      <c r="BU282" s="94"/>
      <c r="BV282" s="94"/>
      <c r="BW282" s="94"/>
      <c r="BX282" s="94"/>
      <c r="BY282" s="94"/>
      <c r="BZ282" s="94"/>
      <c r="CA282" s="94"/>
      <c r="CB282" s="1"/>
      <c r="CC282" s="1"/>
      <c r="CD282" s="1"/>
      <c r="CE282" s="1"/>
      <c r="CF282" s="1"/>
      <c r="CG282" s="1"/>
    </row>
    <row r="283" spans="1:85" s="3" customFormat="1" ht="30" customHeight="1">
      <c r="A283" s="300"/>
      <c r="B283" s="298"/>
      <c r="C283" s="306"/>
      <c r="D283" s="303"/>
      <c r="E283" s="232"/>
      <c r="F283" s="8"/>
      <c r="G283" s="8"/>
      <c r="H283" s="129"/>
      <c r="I283" s="37"/>
      <c r="J283" s="37"/>
      <c r="K283" s="155"/>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Y283" s="29"/>
      <c r="AZ283" s="29"/>
      <c r="BA283" s="29"/>
      <c r="BB283" s="29"/>
      <c r="BC283" s="29"/>
      <c r="BD283" s="29"/>
      <c r="BE283" s="29"/>
      <c r="BF283" s="33"/>
      <c r="BG283" s="33"/>
      <c r="BH283" s="33"/>
      <c r="BI283" s="33"/>
      <c r="BJ283" s="33"/>
      <c r="BK283" s="33"/>
      <c r="BL283" s="33"/>
      <c r="BM283" s="33"/>
      <c r="BN283" s="33"/>
      <c r="BO283" s="33"/>
      <c r="BP283" s="33"/>
      <c r="BQ283" s="33"/>
      <c r="BR283" s="33"/>
      <c r="BS283" s="33"/>
      <c r="BT283" s="33"/>
      <c r="BU283" s="94"/>
      <c r="BV283" s="94"/>
      <c r="BW283" s="94"/>
      <c r="BX283" s="94"/>
      <c r="BY283" s="94"/>
      <c r="BZ283" s="94"/>
      <c r="CA283" s="94"/>
      <c r="CB283" s="1"/>
      <c r="CC283" s="1"/>
      <c r="CD283" s="1"/>
      <c r="CE283" s="1"/>
      <c r="CF283" s="1"/>
      <c r="CG283" s="1"/>
    </row>
    <row r="284" spans="1:85" s="3" customFormat="1" ht="30" customHeight="1">
      <c r="A284" s="300"/>
      <c r="B284" s="298"/>
      <c r="C284" s="306"/>
      <c r="D284" s="303"/>
      <c r="E284" s="232"/>
      <c r="F284" s="8"/>
      <c r="G284" s="8"/>
      <c r="H284" s="129"/>
      <c r="I284" s="37"/>
      <c r="J284" s="37"/>
      <c r="K284" s="155"/>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Y284" s="29"/>
      <c r="AZ284" s="29"/>
      <c r="BA284" s="29"/>
      <c r="BB284" s="29"/>
      <c r="BC284" s="29"/>
      <c r="BD284" s="29"/>
      <c r="BE284" s="29"/>
      <c r="BF284" s="33"/>
      <c r="BG284" s="33"/>
      <c r="BH284" s="33"/>
      <c r="BI284" s="33"/>
      <c r="BJ284" s="33"/>
      <c r="BK284" s="33"/>
      <c r="BL284" s="33"/>
      <c r="BM284" s="33"/>
      <c r="BN284" s="33"/>
      <c r="BO284" s="33"/>
      <c r="BP284" s="33"/>
      <c r="BQ284" s="33"/>
      <c r="BR284" s="33"/>
      <c r="BS284" s="33"/>
      <c r="BT284" s="33"/>
      <c r="BU284" s="94"/>
      <c r="BV284" s="94"/>
      <c r="BW284" s="94"/>
      <c r="BX284" s="94"/>
      <c r="BY284" s="94"/>
      <c r="BZ284" s="94"/>
      <c r="CA284" s="94"/>
      <c r="CB284" s="1"/>
      <c r="CC284" s="1"/>
      <c r="CD284" s="1"/>
      <c r="CE284" s="1"/>
      <c r="CF284" s="1"/>
      <c r="CG284" s="1"/>
    </row>
    <row r="285" spans="1:85" s="3" customFormat="1" ht="30" customHeight="1">
      <c r="A285" s="300"/>
      <c r="B285" s="298"/>
      <c r="C285" s="306"/>
      <c r="D285" s="303"/>
      <c r="E285" s="232"/>
      <c r="F285" s="8"/>
      <c r="G285" s="8"/>
      <c r="H285" s="129"/>
      <c r="I285" s="37"/>
      <c r="J285" s="37"/>
      <c r="K285" s="155"/>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Y285" s="29"/>
      <c r="AZ285" s="29"/>
      <c r="BA285" s="29"/>
      <c r="BB285" s="29"/>
      <c r="BC285" s="29"/>
      <c r="BD285" s="29"/>
      <c r="BE285" s="29"/>
      <c r="BF285" s="33"/>
      <c r="BG285" s="33"/>
      <c r="BH285" s="33"/>
      <c r="BI285" s="33"/>
      <c r="BJ285" s="33"/>
      <c r="BK285" s="33"/>
      <c r="BL285" s="33"/>
      <c r="BM285" s="33"/>
      <c r="BN285" s="33"/>
      <c r="BO285" s="33"/>
      <c r="BP285" s="33"/>
      <c r="BQ285" s="33"/>
      <c r="BR285" s="33"/>
      <c r="BS285" s="33"/>
      <c r="BT285" s="33"/>
      <c r="BU285" s="94"/>
      <c r="BV285" s="94"/>
      <c r="BW285" s="94"/>
      <c r="BX285" s="94"/>
      <c r="BY285" s="94"/>
      <c r="BZ285" s="94"/>
      <c r="CA285" s="94"/>
      <c r="CB285" s="1"/>
      <c r="CC285" s="1"/>
      <c r="CD285" s="1"/>
      <c r="CE285" s="1"/>
      <c r="CF285" s="1"/>
      <c r="CG285" s="1"/>
    </row>
    <row r="286" spans="1:85" s="3" customFormat="1" ht="30" customHeight="1">
      <c r="A286" s="300"/>
      <c r="B286" s="298"/>
      <c r="C286" s="306"/>
      <c r="D286" s="303"/>
      <c r="E286" s="232"/>
      <c r="F286" s="8"/>
      <c r="G286" s="8"/>
      <c r="H286" s="129"/>
      <c r="I286" s="37"/>
      <c r="J286" s="37"/>
      <c r="K286" s="155"/>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Y286" s="29"/>
      <c r="AZ286" s="29"/>
      <c r="BA286" s="29"/>
      <c r="BB286" s="29"/>
      <c r="BC286" s="29"/>
      <c r="BD286" s="29"/>
      <c r="BE286" s="29"/>
      <c r="BF286" s="33"/>
      <c r="BG286" s="33"/>
      <c r="BH286" s="33"/>
      <c r="BI286" s="33"/>
      <c r="BJ286" s="33"/>
      <c r="BK286" s="33"/>
      <c r="BL286" s="33"/>
      <c r="BM286" s="33"/>
      <c r="BN286" s="33"/>
      <c r="BO286" s="33"/>
      <c r="BP286" s="33"/>
      <c r="BQ286" s="33"/>
      <c r="BR286" s="33"/>
      <c r="BS286" s="33"/>
      <c r="BT286" s="33"/>
      <c r="BU286" s="94"/>
      <c r="BV286" s="94"/>
      <c r="BW286" s="94"/>
      <c r="BX286" s="94"/>
      <c r="BY286" s="94"/>
      <c r="BZ286" s="94"/>
      <c r="CA286" s="94"/>
      <c r="CB286" s="1"/>
      <c r="CC286" s="1"/>
      <c r="CD286" s="1"/>
      <c r="CE286" s="1"/>
      <c r="CF286" s="1"/>
      <c r="CG286" s="1"/>
    </row>
    <row r="287" spans="1:85" s="3" customFormat="1" ht="20.100000000000001" customHeight="1">
      <c r="A287" s="299"/>
      <c r="B287" s="299"/>
      <c r="C287" s="299"/>
      <c r="D287" s="93"/>
      <c r="E287" s="93"/>
      <c r="F287" s="93"/>
      <c r="G287" s="93"/>
      <c r="H287" s="8"/>
      <c r="I287" s="40"/>
      <c r="J287" s="40"/>
      <c r="K287" s="155"/>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Y287" s="29"/>
      <c r="AZ287" s="29"/>
      <c r="BA287" s="29"/>
      <c r="BB287" s="29"/>
      <c r="BC287" s="29"/>
      <c r="BD287" s="29"/>
      <c r="BE287" s="29"/>
      <c r="BF287" s="33"/>
      <c r="BG287" s="33"/>
      <c r="BH287" s="33"/>
      <c r="BI287" s="33"/>
      <c r="BJ287" s="33"/>
      <c r="BK287" s="33"/>
      <c r="BL287" s="33"/>
      <c r="BM287" s="33"/>
      <c r="BN287" s="33"/>
      <c r="BO287" s="33"/>
      <c r="BP287" s="33"/>
      <c r="BQ287" s="33"/>
      <c r="BR287" s="33"/>
      <c r="BS287" s="33"/>
      <c r="BT287" s="33"/>
      <c r="BU287" s="94"/>
      <c r="BV287" s="94"/>
      <c r="BW287" s="94"/>
      <c r="BX287" s="94"/>
      <c r="BY287" s="94"/>
      <c r="BZ287" s="94"/>
      <c r="CA287" s="94"/>
      <c r="CB287" s="1"/>
      <c r="CC287" s="1"/>
      <c r="CD287" s="1"/>
      <c r="CE287" s="1"/>
      <c r="CF287" s="1"/>
      <c r="CG287" s="1"/>
    </row>
    <row r="288" spans="1:85" s="3" customFormat="1" ht="20.100000000000001" customHeight="1">
      <c r="A288" s="304"/>
      <c r="B288" s="304"/>
      <c r="C288" s="304"/>
      <c r="D288" s="305"/>
      <c r="E288" s="208"/>
      <c r="F288" s="530"/>
      <c r="G288" s="530"/>
      <c r="H288" s="128"/>
      <c r="I288" s="40"/>
      <c r="J288" s="40"/>
      <c r="K288" s="155"/>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Y288" s="29"/>
      <c r="AZ288" s="29"/>
      <c r="BA288" s="29"/>
      <c r="BB288" s="29"/>
      <c r="BC288" s="29"/>
      <c r="BD288" s="29"/>
      <c r="BE288" s="29"/>
      <c r="BF288" s="33"/>
      <c r="BG288" s="33"/>
      <c r="BH288" s="33"/>
      <c r="BI288" s="33"/>
      <c r="BJ288" s="33"/>
      <c r="BK288" s="33"/>
      <c r="BL288" s="33"/>
      <c r="BM288" s="33"/>
      <c r="BN288" s="33"/>
      <c r="BO288" s="33"/>
      <c r="BP288" s="33"/>
      <c r="BQ288" s="33"/>
      <c r="BR288" s="33"/>
      <c r="BS288" s="33"/>
      <c r="BT288" s="33"/>
      <c r="BU288" s="94"/>
      <c r="BV288" s="94"/>
      <c r="BW288" s="94"/>
      <c r="BX288" s="94"/>
      <c r="BY288" s="94"/>
      <c r="BZ288" s="94"/>
      <c r="CA288" s="94"/>
      <c r="CB288" s="1"/>
      <c r="CC288" s="1"/>
      <c r="CD288" s="1"/>
      <c r="CE288" s="1"/>
      <c r="CF288" s="1"/>
      <c r="CG288" s="1"/>
    </row>
    <row r="289" spans="1:85" s="3" customFormat="1" ht="20.100000000000001" customHeight="1">
      <c r="A289" s="300"/>
      <c r="B289" s="298"/>
      <c r="C289" s="306"/>
      <c r="D289" s="302"/>
      <c r="E289" s="232"/>
      <c r="F289" s="8"/>
      <c r="G289" s="8"/>
      <c r="H289" s="2"/>
      <c r="I289" s="37"/>
      <c r="J289" s="37"/>
      <c r="K289" s="155"/>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Y289" s="29"/>
      <c r="AZ289" s="29"/>
      <c r="BA289" s="29"/>
      <c r="BB289" s="29"/>
      <c r="BC289" s="29"/>
      <c r="BD289" s="29"/>
      <c r="BE289" s="29"/>
      <c r="BF289" s="33"/>
      <c r="BG289" s="33"/>
      <c r="BH289" s="33"/>
      <c r="BI289" s="33"/>
      <c r="BJ289" s="33"/>
      <c r="BK289" s="33"/>
      <c r="BL289" s="33"/>
      <c r="BM289" s="33"/>
      <c r="BN289" s="33"/>
      <c r="BO289" s="33"/>
      <c r="BP289" s="33"/>
      <c r="BQ289" s="33"/>
      <c r="BR289" s="33"/>
      <c r="BS289" s="33"/>
      <c r="BT289" s="33"/>
      <c r="BU289" s="94"/>
      <c r="BV289" s="94"/>
      <c r="BW289" s="94"/>
      <c r="BX289" s="94"/>
      <c r="BY289" s="94"/>
      <c r="BZ289" s="94"/>
      <c r="CA289" s="94"/>
      <c r="CB289" s="1"/>
      <c r="CC289" s="1"/>
      <c r="CD289" s="1"/>
      <c r="CE289" s="1"/>
      <c r="CF289" s="1"/>
      <c r="CG289" s="1"/>
    </row>
    <row r="290" spans="1:85" s="3" customFormat="1" ht="20.100000000000001" customHeight="1">
      <c r="A290" s="300"/>
      <c r="B290" s="298"/>
      <c r="C290" s="306"/>
      <c r="D290" s="302"/>
      <c r="E290" s="232"/>
      <c r="F290" s="8"/>
      <c r="G290" s="8"/>
      <c r="H290" s="2"/>
      <c r="I290" s="37"/>
      <c r="J290" s="37"/>
      <c r="K290" s="155"/>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Y290" s="29"/>
      <c r="AZ290" s="29"/>
      <c r="BA290" s="29"/>
      <c r="BB290" s="29"/>
      <c r="BC290" s="29"/>
      <c r="BD290" s="29"/>
      <c r="BE290" s="29"/>
      <c r="BF290" s="33"/>
      <c r="BG290" s="33"/>
      <c r="BH290" s="33"/>
      <c r="BI290" s="33"/>
      <c r="BJ290" s="33"/>
      <c r="BK290" s="33"/>
      <c r="BL290" s="33"/>
      <c r="BM290" s="33"/>
      <c r="BN290" s="33"/>
      <c r="BO290" s="33"/>
      <c r="BP290" s="33"/>
      <c r="BQ290" s="33"/>
      <c r="BR290" s="33"/>
      <c r="BS290" s="33"/>
      <c r="BT290" s="33"/>
      <c r="BU290" s="94"/>
      <c r="BV290" s="94"/>
      <c r="BW290" s="94"/>
      <c r="BX290" s="94"/>
      <c r="BY290" s="94"/>
      <c r="BZ290" s="94"/>
      <c r="CA290" s="94"/>
      <c r="CB290" s="1"/>
      <c r="CC290" s="1"/>
      <c r="CD290" s="1"/>
      <c r="CE290" s="1"/>
      <c r="CF290" s="1"/>
      <c r="CG290" s="1"/>
    </row>
    <row r="291" spans="1:85" s="3" customFormat="1" ht="20.100000000000001" customHeight="1">
      <c r="A291" s="300"/>
      <c r="B291" s="298"/>
      <c r="C291" s="306"/>
      <c r="D291" s="302"/>
      <c r="E291" s="232"/>
      <c r="F291" s="8"/>
      <c r="G291" s="8"/>
      <c r="H291" s="2"/>
      <c r="I291" s="37"/>
      <c r="J291" s="37"/>
      <c r="K291" s="155"/>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Y291" s="29"/>
      <c r="AZ291" s="29"/>
      <c r="BA291" s="29"/>
      <c r="BB291" s="29"/>
      <c r="BC291" s="29"/>
      <c r="BD291" s="29"/>
      <c r="BE291" s="29"/>
      <c r="BF291" s="33"/>
      <c r="BG291" s="33"/>
      <c r="BH291" s="33"/>
      <c r="BI291" s="33"/>
      <c r="BJ291" s="33"/>
      <c r="BK291" s="33"/>
      <c r="BL291" s="33"/>
      <c r="BM291" s="33"/>
      <c r="BN291" s="33"/>
      <c r="BO291" s="33"/>
      <c r="BP291" s="33"/>
      <c r="BQ291" s="33"/>
      <c r="BR291" s="33"/>
      <c r="BS291" s="33"/>
      <c r="BT291" s="33"/>
      <c r="BU291" s="94"/>
      <c r="BV291" s="94"/>
      <c r="BW291" s="94"/>
      <c r="BX291" s="94"/>
      <c r="BY291" s="94"/>
      <c r="BZ291" s="94"/>
      <c r="CA291" s="94"/>
      <c r="CB291" s="1"/>
      <c r="CC291" s="1"/>
      <c r="CD291" s="1"/>
      <c r="CE291" s="1"/>
      <c r="CF291" s="1"/>
      <c r="CG291" s="1"/>
    </row>
    <row r="292" spans="1:85" s="3" customFormat="1" ht="20.100000000000001" customHeight="1">
      <c r="A292" s="300"/>
      <c r="B292" s="298"/>
      <c r="C292" s="306"/>
      <c r="D292" s="302"/>
      <c r="E292" s="232"/>
      <c r="F292" s="8"/>
      <c r="G292" s="8"/>
      <c r="H292" s="2"/>
      <c r="I292" s="37"/>
      <c r="J292" s="37"/>
      <c r="K292" s="155"/>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Y292" s="29"/>
      <c r="AZ292" s="29"/>
      <c r="BA292" s="29"/>
      <c r="BB292" s="29"/>
      <c r="BC292" s="29"/>
      <c r="BD292" s="29"/>
      <c r="BE292" s="29"/>
      <c r="BF292" s="33"/>
      <c r="BG292" s="33"/>
      <c r="BH292" s="33"/>
      <c r="BI292" s="33"/>
      <c r="BJ292" s="33"/>
      <c r="BK292" s="33"/>
      <c r="BL292" s="33"/>
      <c r="BM292" s="33"/>
      <c r="BN292" s="33"/>
      <c r="BO292" s="33"/>
      <c r="BP292" s="33"/>
      <c r="BQ292" s="33"/>
      <c r="BR292" s="33"/>
      <c r="BS292" s="33"/>
      <c r="BT292" s="33"/>
      <c r="BU292" s="94"/>
      <c r="BV292" s="94"/>
      <c r="BW292" s="94"/>
      <c r="BX292" s="94"/>
      <c r="BY292" s="94"/>
      <c r="BZ292" s="94"/>
      <c r="CA292" s="94"/>
      <c r="CB292" s="1"/>
      <c r="CC292" s="1"/>
      <c r="CD292" s="1"/>
      <c r="CE292" s="1"/>
      <c r="CF292" s="1"/>
      <c r="CG292" s="1"/>
    </row>
    <row r="293" spans="1:85" s="3" customFormat="1" ht="20.100000000000001" customHeight="1">
      <c r="A293" s="300"/>
      <c r="B293" s="298"/>
      <c r="C293" s="306"/>
      <c r="D293" s="302"/>
      <c r="E293" s="232"/>
      <c r="F293" s="8"/>
      <c r="G293" s="8"/>
      <c r="H293" s="2"/>
      <c r="I293" s="37"/>
      <c r="J293" s="37"/>
      <c r="K293" s="155"/>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Y293" s="29"/>
      <c r="AZ293" s="29"/>
      <c r="BA293" s="29"/>
      <c r="BB293" s="29"/>
      <c r="BC293" s="29"/>
      <c r="BD293" s="29"/>
      <c r="BE293" s="29"/>
      <c r="BF293" s="33"/>
      <c r="BG293" s="33"/>
      <c r="BH293" s="33"/>
      <c r="BI293" s="33"/>
      <c r="BJ293" s="33"/>
      <c r="BK293" s="33"/>
      <c r="BL293" s="33"/>
      <c r="BM293" s="33"/>
      <c r="BN293" s="33"/>
      <c r="BO293" s="33"/>
      <c r="BP293" s="33"/>
      <c r="BQ293" s="33"/>
      <c r="BR293" s="33"/>
      <c r="BS293" s="33"/>
      <c r="BT293" s="33"/>
      <c r="BU293" s="94"/>
      <c r="BV293" s="94"/>
      <c r="BW293" s="94"/>
      <c r="BX293" s="94"/>
      <c r="BY293" s="94"/>
      <c r="BZ293" s="94"/>
      <c r="CA293" s="94"/>
      <c r="CB293" s="1"/>
      <c r="CC293" s="1"/>
      <c r="CD293" s="1"/>
      <c r="CE293" s="1"/>
      <c r="CF293" s="1"/>
      <c r="CG293" s="1"/>
    </row>
    <row r="294" spans="1:85" s="3" customFormat="1" ht="20.100000000000001" customHeight="1">
      <c r="A294" s="300"/>
      <c r="B294" s="298"/>
      <c r="C294" s="306"/>
      <c r="D294" s="302"/>
      <c r="E294" s="232"/>
      <c r="F294" s="8"/>
      <c r="G294" s="8"/>
      <c r="H294" s="2"/>
      <c r="I294" s="37"/>
      <c r="J294" s="37"/>
      <c r="K294" s="155"/>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Y294" s="29"/>
      <c r="AZ294" s="29"/>
      <c r="BA294" s="29"/>
      <c r="BB294" s="29"/>
      <c r="BC294" s="29"/>
      <c r="BD294" s="29"/>
      <c r="BE294" s="29"/>
      <c r="BF294" s="33"/>
      <c r="BG294" s="33"/>
      <c r="BH294" s="33"/>
      <c r="BI294" s="33"/>
      <c r="BJ294" s="33"/>
      <c r="BK294" s="33"/>
      <c r="BL294" s="33"/>
      <c r="BM294" s="33"/>
      <c r="BN294" s="33"/>
      <c r="BO294" s="33"/>
      <c r="BP294" s="33"/>
      <c r="BQ294" s="33"/>
      <c r="BR294" s="33"/>
      <c r="BS294" s="33"/>
      <c r="BT294" s="33"/>
      <c r="BU294" s="94"/>
      <c r="BV294" s="94"/>
      <c r="BW294" s="94"/>
      <c r="BX294" s="94"/>
      <c r="BY294" s="94"/>
      <c r="BZ294" s="94"/>
      <c r="CA294" s="94"/>
      <c r="CB294" s="1"/>
      <c r="CC294" s="1"/>
      <c r="CD294" s="1"/>
      <c r="CE294" s="1"/>
      <c r="CF294" s="1"/>
      <c r="CG294" s="1"/>
    </row>
    <row r="295" spans="1:85" s="3" customFormat="1" ht="20.100000000000001" customHeight="1">
      <c r="A295" s="299"/>
      <c r="B295" s="299"/>
      <c r="C295" s="299"/>
      <c r="D295" s="93"/>
      <c r="E295" s="93"/>
      <c r="F295" s="93"/>
      <c r="G295" s="93"/>
      <c r="H295" s="2"/>
      <c r="I295" s="40"/>
      <c r="J295" s="40"/>
      <c r="K295" s="155"/>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Y295" s="29"/>
      <c r="AZ295" s="29"/>
      <c r="BA295" s="29"/>
      <c r="BB295" s="29"/>
      <c r="BC295" s="29"/>
      <c r="BD295" s="29"/>
      <c r="BE295" s="29"/>
      <c r="BF295" s="33"/>
      <c r="BG295" s="33"/>
      <c r="BH295" s="33"/>
      <c r="BI295" s="33"/>
      <c r="BJ295" s="33"/>
      <c r="BK295" s="33"/>
      <c r="BL295" s="33"/>
      <c r="BM295" s="33"/>
      <c r="BN295" s="33"/>
      <c r="BO295" s="33"/>
      <c r="BP295" s="33"/>
      <c r="BQ295" s="33"/>
      <c r="BR295" s="33"/>
      <c r="BS295" s="33"/>
      <c r="BT295" s="33"/>
      <c r="BU295" s="94"/>
      <c r="BV295" s="94"/>
      <c r="BW295" s="94"/>
      <c r="BX295" s="94"/>
      <c r="BY295" s="94"/>
      <c r="BZ295" s="94"/>
      <c r="CA295" s="94"/>
      <c r="CB295" s="1"/>
      <c r="CC295" s="1"/>
      <c r="CD295" s="1"/>
      <c r="CE295" s="1"/>
      <c r="CF295" s="1"/>
      <c r="CG295" s="1"/>
    </row>
    <row r="296" spans="1:85" s="3" customFormat="1" ht="20.100000000000001" customHeight="1">
      <c r="A296" s="304"/>
      <c r="B296" s="304"/>
      <c r="C296" s="304"/>
      <c r="D296" s="305"/>
      <c r="E296" s="208"/>
      <c r="F296" s="530"/>
      <c r="G296" s="530"/>
      <c r="H296" s="2"/>
      <c r="I296" s="40"/>
      <c r="J296" s="40"/>
      <c r="K296" s="155"/>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Y296" s="29"/>
      <c r="AZ296" s="29"/>
      <c r="BA296" s="29"/>
      <c r="BB296" s="29"/>
      <c r="BC296" s="29"/>
      <c r="BD296" s="29"/>
      <c r="BE296" s="29"/>
      <c r="BF296" s="33"/>
      <c r="BG296" s="33"/>
      <c r="BH296" s="33"/>
      <c r="BI296" s="33"/>
      <c r="BJ296" s="33"/>
      <c r="BK296" s="33"/>
      <c r="BL296" s="33"/>
      <c r="BM296" s="33"/>
      <c r="BN296" s="33"/>
      <c r="BO296" s="33"/>
      <c r="BP296" s="33"/>
      <c r="BQ296" s="33"/>
      <c r="BR296" s="33"/>
      <c r="BS296" s="33"/>
      <c r="BT296" s="33"/>
      <c r="BU296" s="94"/>
      <c r="BV296" s="94"/>
      <c r="BW296" s="94"/>
      <c r="BX296" s="94"/>
      <c r="BY296" s="94"/>
      <c r="BZ296" s="94"/>
      <c r="CA296" s="94"/>
      <c r="CB296" s="1"/>
      <c r="CC296" s="1"/>
      <c r="CD296" s="1"/>
      <c r="CE296" s="1"/>
      <c r="CF296" s="1"/>
      <c r="CG296" s="1"/>
    </row>
    <row r="297" spans="1:85" s="3" customFormat="1" ht="20.100000000000001" customHeight="1">
      <c r="A297" s="300"/>
      <c r="B297" s="298"/>
      <c r="C297" s="306"/>
      <c r="D297" s="302"/>
      <c r="E297" s="232"/>
      <c r="F297" s="8"/>
      <c r="G297" s="8"/>
      <c r="H297" s="2"/>
      <c r="I297" s="37"/>
      <c r="J297" s="37"/>
      <c r="K297" s="155"/>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Y297" s="29"/>
      <c r="AZ297" s="29"/>
      <c r="BA297" s="29"/>
      <c r="BB297" s="29"/>
      <c r="BC297" s="29"/>
      <c r="BD297" s="29"/>
      <c r="BE297" s="29"/>
      <c r="BF297" s="33"/>
      <c r="BG297" s="33"/>
      <c r="BH297" s="33"/>
      <c r="BI297" s="33"/>
      <c r="BJ297" s="33"/>
      <c r="BK297" s="33"/>
      <c r="BL297" s="33"/>
      <c r="BM297" s="33"/>
      <c r="BN297" s="33"/>
      <c r="BO297" s="33"/>
      <c r="BP297" s="33"/>
      <c r="BQ297" s="33"/>
      <c r="BR297" s="33"/>
      <c r="BS297" s="33"/>
      <c r="BT297" s="33"/>
      <c r="BU297" s="94"/>
      <c r="BV297" s="94"/>
      <c r="BW297" s="94"/>
      <c r="BX297" s="94"/>
      <c r="BY297" s="94"/>
      <c r="BZ297" s="94"/>
      <c r="CA297" s="94"/>
      <c r="CB297" s="1"/>
      <c r="CC297" s="1"/>
      <c r="CD297" s="1"/>
      <c r="CE297" s="1"/>
      <c r="CF297" s="1"/>
      <c r="CG297" s="1"/>
    </row>
    <row r="298" spans="1:85" s="3" customFormat="1" ht="20.100000000000001" customHeight="1">
      <c r="A298" s="300"/>
      <c r="B298" s="298"/>
      <c r="C298" s="306"/>
      <c r="D298" s="302"/>
      <c r="E298" s="232"/>
      <c r="F298" s="8"/>
      <c r="G298" s="8"/>
      <c r="H298" s="2"/>
      <c r="I298" s="37"/>
      <c r="J298" s="37"/>
      <c r="K298" s="155"/>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Y298" s="29"/>
      <c r="AZ298" s="29"/>
      <c r="BA298" s="29"/>
      <c r="BB298" s="29"/>
      <c r="BC298" s="29"/>
      <c r="BD298" s="29"/>
      <c r="BE298" s="29"/>
      <c r="BF298" s="33"/>
      <c r="BG298" s="33"/>
      <c r="BH298" s="33"/>
      <c r="BI298" s="33"/>
      <c r="BJ298" s="33"/>
      <c r="BK298" s="33"/>
      <c r="BL298" s="33"/>
      <c r="BM298" s="33"/>
      <c r="BN298" s="33"/>
      <c r="BO298" s="33"/>
      <c r="BP298" s="33"/>
      <c r="BQ298" s="33"/>
      <c r="BR298" s="33"/>
      <c r="BS298" s="33"/>
      <c r="BT298" s="33"/>
      <c r="BU298" s="94"/>
      <c r="BV298" s="94"/>
      <c r="BW298" s="94"/>
      <c r="BX298" s="94"/>
      <c r="BY298" s="94"/>
      <c r="BZ298" s="94"/>
      <c r="CA298" s="94"/>
      <c r="CB298" s="1"/>
      <c r="CC298" s="1"/>
      <c r="CD298" s="1"/>
      <c r="CE298" s="1"/>
      <c r="CF298" s="1"/>
      <c r="CG298" s="1"/>
    </row>
    <row r="299" spans="1:85" s="3" customFormat="1" ht="20.100000000000001" customHeight="1">
      <c r="A299" s="300"/>
      <c r="B299" s="298"/>
      <c r="C299" s="306"/>
      <c r="D299" s="302"/>
      <c r="E299" s="232"/>
      <c r="F299" s="8"/>
      <c r="G299" s="8"/>
      <c r="H299" s="2"/>
      <c r="I299" s="37"/>
      <c r="J299" s="37"/>
      <c r="K299" s="155"/>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Y299" s="29"/>
      <c r="AZ299" s="29"/>
      <c r="BA299" s="29"/>
      <c r="BB299" s="29"/>
      <c r="BC299" s="29"/>
      <c r="BD299" s="29"/>
      <c r="BE299" s="29"/>
      <c r="BF299" s="33"/>
      <c r="BG299" s="33"/>
      <c r="BH299" s="33"/>
      <c r="BI299" s="33"/>
      <c r="BJ299" s="33"/>
      <c r="BK299" s="33"/>
      <c r="BL299" s="33"/>
      <c r="BM299" s="33"/>
      <c r="BN299" s="33"/>
      <c r="BO299" s="33"/>
      <c r="BP299" s="33"/>
      <c r="BQ299" s="33"/>
      <c r="BR299" s="33"/>
      <c r="BS299" s="33"/>
      <c r="BT299" s="33"/>
      <c r="BU299" s="94"/>
      <c r="BV299" s="94"/>
      <c r="BW299" s="94"/>
      <c r="BX299" s="94"/>
      <c r="BY299" s="94"/>
      <c r="BZ299" s="94"/>
      <c r="CA299" s="94"/>
      <c r="CB299" s="1"/>
      <c r="CC299" s="1"/>
      <c r="CD299" s="1"/>
      <c r="CE299" s="1"/>
      <c r="CF299" s="1"/>
      <c r="CG299" s="1"/>
    </row>
    <row r="300" spans="1:85" s="3" customFormat="1" ht="20.100000000000001" customHeight="1">
      <c r="A300" s="300"/>
      <c r="B300" s="298"/>
      <c r="C300" s="306"/>
      <c r="D300" s="302"/>
      <c r="E300" s="232"/>
      <c r="F300" s="8"/>
      <c r="G300" s="8"/>
      <c r="H300" s="2"/>
      <c r="I300" s="37"/>
      <c r="J300" s="37"/>
      <c r="K300" s="155"/>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Y300" s="29"/>
      <c r="AZ300" s="29"/>
      <c r="BA300" s="29"/>
      <c r="BB300" s="29"/>
      <c r="BC300" s="29"/>
      <c r="BD300" s="29"/>
      <c r="BE300" s="29"/>
      <c r="BF300" s="33"/>
      <c r="BG300" s="33"/>
      <c r="BH300" s="33"/>
      <c r="BI300" s="33"/>
      <c r="BJ300" s="33"/>
      <c r="BK300" s="33"/>
      <c r="BL300" s="33"/>
      <c r="BM300" s="33"/>
      <c r="BN300" s="33"/>
      <c r="BO300" s="33"/>
      <c r="BP300" s="33"/>
      <c r="BQ300" s="33"/>
      <c r="BR300" s="33"/>
      <c r="BS300" s="33"/>
      <c r="BT300" s="33"/>
      <c r="BU300" s="94"/>
      <c r="BV300" s="94"/>
      <c r="BW300" s="94"/>
      <c r="BX300" s="94"/>
      <c r="BY300" s="94"/>
      <c r="BZ300" s="94"/>
      <c r="CA300" s="94"/>
      <c r="CB300" s="1"/>
      <c r="CC300" s="1"/>
      <c r="CD300" s="1"/>
      <c r="CE300" s="1"/>
      <c r="CF300" s="1"/>
      <c r="CG300" s="1"/>
    </row>
    <row r="301" spans="1:85" s="3" customFormat="1" ht="20.100000000000001" customHeight="1">
      <c r="A301" s="300"/>
      <c r="B301" s="298"/>
      <c r="C301" s="306"/>
      <c r="D301" s="302"/>
      <c r="E301" s="232"/>
      <c r="F301" s="8"/>
      <c r="G301" s="8"/>
      <c r="H301" s="2"/>
      <c r="I301" s="37"/>
      <c r="J301" s="37"/>
      <c r="K301" s="155"/>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Y301" s="29"/>
      <c r="AZ301" s="29"/>
      <c r="BA301" s="29"/>
      <c r="BB301" s="29"/>
      <c r="BC301" s="29"/>
      <c r="BD301" s="29"/>
      <c r="BE301" s="29"/>
      <c r="BF301" s="33"/>
      <c r="BG301" s="33"/>
      <c r="BH301" s="33"/>
      <c r="BI301" s="33"/>
      <c r="BJ301" s="33"/>
      <c r="BK301" s="33"/>
      <c r="BL301" s="33"/>
      <c r="BM301" s="33"/>
      <c r="BN301" s="33"/>
      <c r="BO301" s="33"/>
      <c r="BP301" s="33"/>
      <c r="BQ301" s="33"/>
      <c r="BR301" s="33"/>
      <c r="BS301" s="33"/>
      <c r="BT301" s="33"/>
      <c r="BU301" s="94"/>
      <c r="BV301" s="94"/>
      <c r="BW301" s="94"/>
      <c r="BX301" s="94"/>
      <c r="BY301" s="94"/>
      <c r="BZ301" s="94"/>
      <c r="CA301" s="94"/>
      <c r="CB301" s="1"/>
      <c r="CC301" s="1"/>
      <c r="CD301" s="1"/>
      <c r="CE301" s="1"/>
      <c r="CF301" s="1"/>
      <c r="CG301" s="1"/>
    </row>
    <row r="302" spans="1:85" s="3" customFormat="1" ht="20.100000000000001" customHeight="1">
      <c r="A302" s="300"/>
      <c r="B302" s="298"/>
      <c r="C302" s="306"/>
      <c r="D302" s="302"/>
      <c r="E302" s="232"/>
      <c r="F302" s="8"/>
      <c r="G302" s="8"/>
      <c r="H302" s="2"/>
      <c r="I302" s="37"/>
      <c r="J302" s="37"/>
      <c r="K302" s="155"/>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Y302" s="29"/>
      <c r="AZ302" s="29"/>
      <c r="BA302" s="29"/>
      <c r="BB302" s="29"/>
      <c r="BC302" s="29"/>
      <c r="BD302" s="29"/>
      <c r="BE302" s="29"/>
      <c r="BF302" s="33"/>
      <c r="BG302" s="33"/>
      <c r="BH302" s="33"/>
      <c r="BI302" s="33"/>
      <c r="BJ302" s="33"/>
      <c r="BK302" s="33"/>
      <c r="BL302" s="33"/>
      <c r="BM302" s="33"/>
      <c r="BN302" s="33"/>
      <c r="BO302" s="33"/>
      <c r="BP302" s="33"/>
      <c r="BQ302" s="33"/>
      <c r="BR302" s="33"/>
      <c r="BS302" s="33"/>
      <c r="BT302" s="33"/>
      <c r="BU302" s="94"/>
      <c r="BV302" s="94"/>
      <c r="BW302" s="94"/>
      <c r="BX302" s="94"/>
      <c r="BY302" s="94"/>
      <c r="BZ302" s="94"/>
      <c r="CA302" s="94"/>
      <c r="CB302" s="1"/>
      <c r="CC302" s="1"/>
      <c r="CD302" s="1"/>
      <c r="CE302" s="1"/>
      <c r="CF302" s="1"/>
      <c r="CG302" s="1"/>
    </row>
    <row r="303" spans="1:85" s="3" customFormat="1" ht="20.100000000000001" customHeight="1">
      <c r="A303" s="299"/>
      <c r="B303" s="299"/>
      <c r="C303" s="299"/>
      <c r="D303" s="93"/>
      <c r="E303" s="93"/>
      <c r="F303" s="93"/>
      <c r="G303" s="93"/>
      <c r="H303" s="8"/>
      <c r="I303" s="40"/>
      <c r="J303" s="40"/>
      <c r="K303" s="155"/>
      <c r="L303" s="2"/>
      <c r="M303" s="2"/>
      <c r="N303" s="2"/>
      <c r="O303" s="2"/>
      <c r="P303" s="2"/>
      <c r="Q303" s="2"/>
      <c r="R303" s="2"/>
      <c r="S303" s="2"/>
      <c r="T303" s="2"/>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Y303" s="29"/>
      <c r="AZ303" s="29"/>
      <c r="BA303" s="29"/>
      <c r="BB303" s="29"/>
      <c r="BC303" s="29"/>
      <c r="BD303" s="29"/>
      <c r="BE303" s="29"/>
      <c r="BF303" s="33"/>
      <c r="BG303" s="33"/>
      <c r="BH303" s="33"/>
      <c r="BI303" s="33"/>
      <c r="BJ303" s="33"/>
      <c r="BK303" s="33"/>
      <c r="BL303" s="33"/>
      <c r="BM303" s="33"/>
      <c r="BN303" s="33"/>
      <c r="BO303" s="33"/>
      <c r="BP303" s="33"/>
      <c r="BQ303" s="33"/>
      <c r="BR303" s="33"/>
      <c r="BS303" s="33"/>
      <c r="BT303" s="33"/>
      <c r="BU303" s="94"/>
      <c r="BV303" s="94"/>
      <c r="BW303" s="94"/>
      <c r="BX303" s="94"/>
      <c r="BY303" s="94"/>
      <c r="BZ303" s="94"/>
      <c r="CA303" s="94"/>
      <c r="CB303" s="1"/>
      <c r="CC303" s="1"/>
      <c r="CD303" s="1"/>
      <c r="CE303" s="1"/>
      <c r="CF303" s="1"/>
      <c r="CG303" s="1"/>
    </row>
    <row r="304" spans="1:85" s="3" customFormat="1" ht="20.100000000000001" customHeight="1">
      <c r="A304" s="304"/>
      <c r="B304" s="304"/>
      <c r="C304" s="304"/>
      <c r="D304" s="305"/>
      <c r="E304" s="208"/>
      <c r="F304" s="530"/>
      <c r="G304" s="530"/>
      <c r="H304" s="128"/>
      <c r="I304" s="40"/>
      <c r="J304" s="40"/>
      <c r="K304" s="155"/>
      <c r="L304" s="2"/>
      <c r="M304" s="2"/>
      <c r="N304" s="2"/>
      <c r="O304" s="2"/>
      <c r="P304" s="2"/>
      <c r="Q304" s="2"/>
      <c r="R304" s="2"/>
      <c r="S304" s="2"/>
      <c r="T304" s="2"/>
      <c r="U304" s="21"/>
      <c r="V304" s="21"/>
      <c r="W304" s="21"/>
      <c r="X304" s="21"/>
      <c r="Y304" s="21"/>
      <c r="Z304" s="21"/>
      <c r="AA304" s="21"/>
      <c r="AB304" s="21"/>
      <c r="AC304" s="21"/>
      <c r="AD304" s="21"/>
      <c r="AE304" s="21"/>
      <c r="AF304" s="21"/>
      <c r="AG304" s="21"/>
      <c r="AH304" s="21"/>
      <c r="AI304" s="21"/>
      <c r="AJ304" s="2"/>
      <c r="AK304" s="2"/>
      <c r="AL304" s="2"/>
      <c r="AM304" s="2"/>
      <c r="AN304" s="2"/>
      <c r="AO304" s="2"/>
      <c r="AP304" s="2"/>
      <c r="AQ304" s="2"/>
      <c r="AR304" s="2"/>
      <c r="AS304" s="2"/>
      <c r="AT304" s="2"/>
      <c r="AU304" s="2"/>
      <c r="AV304" s="2"/>
      <c r="AW304" s="2"/>
      <c r="AY304" s="29"/>
      <c r="AZ304" s="29"/>
      <c r="BA304" s="29"/>
      <c r="BB304" s="29"/>
      <c r="BC304" s="29"/>
      <c r="BD304" s="29"/>
      <c r="BE304" s="29"/>
      <c r="BF304" s="33"/>
      <c r="BG304" s="33"/>
      <c r="BH304" s="33"/>
      <c r="BI304" s="33"/>
      <c r="BJ304" s="33"/>
      <c r="BK304" s="33"/>
      <c r="BL304" s="33"/>
      <c r="BM304" s="33"/>
      <c r="BN304" s="33"/>
      <c r="BO304" s="33"/>
      <c r="BP304" s="33"/>
      <c r="BQ304" s="33"/>
      <c r="BR304" s="33"/>
      <c r="BS304" s="33"/>
      <c r="BT304" s="33"/>
      <c r="BU304" s="94"/>
      <c r="BV304" s="94"/>
      <c r="BW304" s="94"/>
      <c r="BX304" s="94"/>
      <c r="BY304" s="94"/>
      <c r="BZ304" s="94"/>
      <c r="CA304" s="94"/>
      <c r="CB304" s="1"/>
      <c r="CC304" s="1"/>
      <c r="CD304" s="1"/>
      <c r="CE304" s="1"/>
      <c r="CF304" s="1"/>
      <c r="CG304" s="1"/>
    </row>
    <row r="305" spans="1:85" s="3" customFormat="1" ht="20.100000000000001" customHeight="1">
      <c r="A305" s="300"/>
      <c r="B305" s="298"/>
      <c r="C305" s="306"/>
      <c r="D305" s="302"/>
      <c r="E305" s="232"/>
      <c r="F305" s="8"/>
      <c r="G305" s="8"/>
      <c r="H305" s="2"/>
      <c r="I305" s="37"/>
      <c r="J305" s="37"/>
      <c r="K305" s="155"/>
      <c r="L305" s="2"/>
      <c r="M305" s="2"/>
      <c r="N305" s="2"/>
      <c r="O305" s="2"/>
      <c r="P305" s="2"/>
      <c r="Q305" s="2"/>
      <c r="R305" s="2"/>
      <c r="S305" s="2"/>
      <c r="T305" s="2"/>
      <c r="U305" s="31"/>
      <c r="V305" s="31"/>
      <c r="W305" s="31"/>
      <c r="X305" s="31"/>
      <c r="Y305" s="31"/>
      <c r="Z305" s="31"/>
      <c r="AA305" s="31"/>
      <c r="AB305" s="31"/>
      <c r="AC305" s="31"/>
      <c r="AD305" s="31"/>
      <c r="AE305" s="31"/>
      <c r="AF305" s="31"/>
      <c r="AG305" s="31"/>
      <c r="AH305" s="31"/>
      <c r="AI305" s="31"/>
      <c r="AJ305" s="31"/>
      <c r="AK305" s="31"/>
      <c r="AL305" s="31"/>
      <c r="AY305" s="29"/>
      <c r="AZ305" s="29"/>
      <c r="BA305" s="29"/>
      <c r="BB305" s="29"/>
      <c r="BC305" s="29"/>
      <c r="BD305" s="29"/>
      <c r="BE305" s="29"/>
      <c r="BF305" s="33"/>
      <c r="BG305" s="33"/>
      <c r="BH305" s="33"/>
      <c r="BI305" s="33"/>
      <c r="BJ305" s="33"/>
      <c r="BK305" s="33"/>
      <c r="BL305" s="33"/>
      <c r="BM305" s="33"/>
      <c r="BN305" s="33"/>
      <c r="BO305" s="33"/>
      <c r="BP305" s="33"/>
      <c r="BQ305" s="33"/>
      <c r="BR305" s="33"/>
      <c r="BS305" s="33"/>
      <c r="BT305" s="33"/>
      <c r="BU305" s="94"/>
      <c r="BV305" s="94"/>
      <c r="BW305" s="94"/>
      <c r="BX305" s="94"/>
      <c r="BY305" s="94"/>
      <c r="BZ305" s="94"/>
      <c r="CA305" s="94"/>
      <c r="CB305" s="1"/>
      <c r="CC305" s="1"/>
      <c r="CD305" s="1"/>
      <c r="CE305" s="1"/>
      <c r="CF305" s="1"/>
      <c r="CG305" s="1"/>
    </row>
    <row r="306" spans="1:85" s="3" customFormat="1" ht="20.100000000000001" customHeight="1">
      <c r="A306" s="300"/>
      <c r="B306" s="298"/>
      <c r="C306" s="306"/>
      <c r="D306" s="302"/>
      <c r="E306" s="232"/>
      <c r="F306" s="8"/>
      <c r="G306" s="8"/>
      <c r="H306" s="2"/>
      <c r="I306" s="37"/>
      <c r="J306" s="37"/>
      <c r="K306" s="155"/>
      <c r="L306" s="2"/>
      <c r="M306" s="2"/>
      <c r="N306" s="2"/>
      <c r="O306" s="2"/>
      <c r="P306" s="2"/>
      <c r="Q306" s="2"/>
      <c r="R306" s="2"/>
      <c r="S306" s="2"/>
      <c r="T306" s="2"/>
      <c r="U306" s="31"/>
      <c r="V306" s="31"/>
      <c r="W306" s="31"/>
      <c r="X306" s="31"/>
      <c r="Y306" s="31"/>
      <c r="Z306" s="31"/>
      <c r="AA306" s="31"/>
      <c r="AB306" s="31"/>
      <c r="AC306" s="31"/>
      <c r="AD306" s="31"/>
      <c r="AE306" s="31"/>
      <c r="AF306" s="31"/>
      <c r="AG306" s="31"/>
      <c r="AH306" s="31"/>
      <c r="AI306" s="31"/>
      <c r="AJ306" s="31"/>
      <c r="AK306" s="31"/>
      <c r="AL306" s="31"/>
      <c r="AY306" s="29"/>
      <c r="AZ306" s="29"/>
      <c r="BA306" s="29"/>
      <c r="BB306" s="29"/>
      <c r="BC306" s="29"/>
      <c r="BD306" s="29"/>
      <c r="BE306" s="29"/>
      <c r="BF306" s="33"/>
      <c r="BG306" s="33"/>
      <c r="BH306" s="33"/>
      <c r="BI306" s="33"/>
      <c r="BJ306" s="33"/>
      <c r="BK306" s="33"/>
      <c r="BL306" s="33"/>
      <c r="BM306" s="33"/>
      <c r="BN306" s="33"/>
      <c r="BO306" s="33"/>
      <c r="BP306" s="33"/>
      <c r="BQ306" s="33"/>
      <c r="BR306" s="33"/>
      <c r="BS306" s="33"/>
      <c r="BT306" s="33"/>
      <c r="BU306" s="94"/>
      <c r="BV306" s="94"/>
      <c r="BW306" s="94"/>
      <c r="BX306" s="94"/>
      <c r="BY306" s="94"/>
      <c r="BZ306" s="94"/>
      <c r="CA306" s="94"/>
      <c r="CB306" s="1"/>
      <c r="CC306" s="1"/>
      <c r="CD306" s="1"/>
      <c r="CE306" s="1"/>
      <c r="CF306" s="1"/>
      <c r="CG306" s="1"/>
    </row>
    <row r="307" spans="1:85" s="3" customFormat="1" ht="20.100000000000001" customHeight="1">
      <c r="A307" s="300"/>
      <c r="B307" s="298"/>
      <c r="C307" s="306"/>
      <c r="D307" s="302"/>
      <c r="E307" s="232"/>
      <c r="F307" s="8"/>
      <c r="G307" s="8"/>
      <c r="H307" s="2"/>
      <c r="I307" s="37"/>
      <c r="J307" s="37"/>
      <c r="K307" s="155"/>
      <c r="L307" s="2"/>
      <c r="M307" s="2"/>
      <c r="N307" s="2"/>
      <c r="O307" s="2"/>
      <c r="P307" s="2"/>
      <c r="Q307" s="2"/>
      <c r="R307" s="2"/>
      <c r="S307" s="2"/>
      <c r="T307" s="2"/>
      <c r="U307" s="31"/>
      <c r="V307" s="31"/>
      <c r="W307" s="31"/>
      <c r="X307" s="31"/>
      <c r="Y307" s="31"/>
      <c r="Z307" s="31"/>
      <c r="AA307" s="31"/>
      <c r="AB307" s="31"/>
      <c r="AC307" s="31"/>
      <c r="AD307" s="31"/>
      <c r="AE307" s="31"/>
      <c r="AF307" s="31"/>
      <c r="AG307" s="31"/>
      <c r="AH307" s="31"/>
      <c r="AI307" s="31"/>
      <c r="AJ307" s="31"/>
      <c r="AK307" s="31"/>
      <c r="AL307" s="31"/>
      <c r="AY307" s="29"/>
      <c r="AZ307" s="29"/>
      <c r="BA307" s="29"/>
      <c r="BB307" s="29"/>
      <c r="BC307" s="29"/>
      <c r="BD307" s="29"/>
      <c r="BE307" s="29"/>
      <c r="BF307" s="33"/>
      <c r="BG307" s="33"/>
      <c r="BH307" s="33"/>
      <c r="BI307" s="33"/>
      <c r="BJ307" s="33"/>
      <c r="BK307" s="33"/>
      <c r="BL307" s="33"/>
      <c r="BM307" s="33"/>
      <c r="BN307" s="33"/>
      <c r="BO307" s="33"/>
      <c r="BP307" s="33"/>
      <c r="BQ307" s="33"/>
      <c r="BR307" s="33"/>
      <c r="BS307" s="33"/>
      <c r="BT307" s="33"/>
      <c r="BU307" s="94"/>
      <c r="BV307" s="94"/>
      <c r="BW307" s="94"/>
      <c r="BX307" s="94"/>
      <c r="BY307" s="94"/>
      <c r="BZ307" s="94"/>
      <c r="CA307" s="94"/>
      <c r="CB307" s="1"/>
      <c r="CC307" s="1"/>
      <c r="CD307" s="1"/>
      <c r="CE307" s="1"/>
      <c r="CF307" s="1"/>
      <c r="CG307" s="1"/>
    </row>
    <row r="308" spans="1:85" s="3" customFormat="1" ht="20.100000000000001" customHeight="1">
      <c r="A308" s="300"/>
      <c r="B308" s="298"/>
      <c r="C308" s="306"/>
      <c r="D308" s="302"/>
      <c r="E308" s="232"/>
      <c r="F308" s="8"/>
      <c r="G308" s="8"/>
      <c r="H308" s="2"/>
      <c r="I308" s="37"/>
      <c r="J308" s="37"/>
      <c r="K308" s="155"/>
      <c r="L308" s="2"/>
      <c r="M308" s="2"/>
      <c r="N308" s="2"/>
      <c r="O308" s="2"/>
      <c r="P308" s="2"/>
      <c r="Q308" s="2"/>
      <c r="R308" s="2"/>
      <c r="S308" s="2"/>
      <c r="T308" s="2"/>
      <c r="U308" s="31"/>
      <c r="V308" s="31"/>
      <c r="W308" s="31"/>
      <c r="X308" s="31"/>
      <c r="Y308" s="31"/>
      <c r="Z308" s="31"/>
      <c r="AA308" s="31"/>
      <c r="AB308" s="31"/>
      <c r="AC308" s="31"/>
      <c r="AD308" s="31"/>
      <c r="AE308" s="31"/>
      <c r="AF308" s="31"/>
      <c r="AG308" s="31"/>
      <c r="AH308" s="31"/>
      <c r="AI308" s="31"/>
      <c r="AJ308" s="31"/>
      <c r="AK308" s="31"/>
      <c r="AL308" s="31"/>
      <c r="AY308" s="29"/>
      <c r="AZ308" s="29"/>
      <c r="BA308" s="29"/>
      <c r="BB308" s="29"/>
      <c r="BC308" s="29"/>
      <c r="BD308" s="29"/>
      <c r="BE308" s="29"/>
      <c r="BF308" s="33"/>
      <c r="BG308" s="33"/>
      <c r="BH308" s="33"/>
      <c r="BI308" s="33"/>
      <c r="BJ308" s="33"/>
      <c r="BK308" s="33"/>
      <c r="BL308" s="33"/>
      <c r="BM308" s="33"/>
      <c r="BN308" s="33"/>
      <c r="BO308" s="33"/>
      <c r="BP308" s="33"/>
      <c r="BQ308" s="33"/>
      <c r="BR308" s="33"/>
      <c r="BS308" s="33"/>
      <c r="BT308" s="33"/>
      <c r="BU308" s="94"/>
      <c r="BV308" s="94"/>
      <c r="BW308" s="94"/>
      <c r="BX308" s="94"/>
      <c r="BY308" s="94"/>
      <c r="BZ308" s="94"/>
      <c r="CA308" s="94"/>
      <c r="CB308" s="1"/>
      <c r="CC308" s="1"/>
      <c r="CD308" s="1"/>
      <c r="CE308" s="1"/>
      <c r="CF308" s="1"/>
      <c r="CG308" s="1"/>
    </row>
    <row r="309" spans="1:85" s="3" customFormat="1" ht="20.100000000000001" customHeight="1">
      <c r="A309" s="300"/>
      <c r="B309" s="298"/>
      <c r="C309" s="306"/>
      <c r="D309" s="302"/>
      <c r="E309" s="232"/>
      <c r="F309" s="8"/>
      <c r="G309" s="8"/>
      <c r="H309" s="2"/>
      <c r="I309" s="37"/>
      <c r="J309" s="37"/>
      <c r="K309" s="155"/>
      <c r="L309" s="2"/>
      <c r="M309" s="2"/>
      <c r="N309" s="2"/>
      <c r="O309" s="2"/>
      <c r="P309" s="2"/>
      <c r="Q309" s="2"/>
      <c r="R309" s="2"/>
      <c r="S309" s="2"/>
      <c r="T309" s="2"/>
      <c r="U309" s="31"/>
      <c r="V309" s="31"/>
      <c r="W309" s="31"/>
      <c r="X309" s="31"/>
      <c r="Y309" s="31"/>
      <c r="Z309" s="31"/>
      <c r="AA309" s="31"/>
      <c r="AB309" s="31"/>
      <c r="AC309" s="31"/>
      <c r="AD309" s="31"/>
      <c r="AE309" s="31"/>
      <c r="AF309" s="31"/>
      <c r="AG309" s="31"/>
      <c r="AH309" s="31"/>
      <c r="AI309" s="31"/>
      <c r="AJ309" s="31"/>
      <c r="AK309" s="31"/>
      <c r="AL309" s="31"/>
      <c r="AY309" s="29"/>
      <c r="AZ309" s="29"/>
      <c r="BA309" s="29"/>
      <c r="BB309" s="29"/>
      <c r="BC309" s="29"/>
      <c r="BD309" s="29"/>
      <c r="BE309" s="29"/>
      <c r="BF309" s="33"/>
      <c r="BG309" s="33"/>
      <c r="BH309" s="33"/>
      <c r="BI309" s="33"/>
      <c r="BJ309" s="33"/>
      <c r="BK309" s="33"/>
      <c r="BL309" s="33"/>
      <c r="BM309" s="33"/>
      <c r="BN309" s="33"/>
      <c r="BO309" s="33"/>
      <c r="BP309" s="33"/>
      <c r="BQ309" s="33"/>
      <c r="BR309" s="33"/>
      <c r="BS309" s="33"/>
      <c r="BT309" s="33"/>
      <c r="BU309" s="94"/>
      <c r="BV309" s="94"/>
      <c r="BW309" s="94"/>
      <c r="BX309" s="94"/>
      <c r="BY309" s="94"/>
      <c r="BZ309" s="94"/>
      <c r="CA309" s="94"/>
      <c r="CB309" s="1"/>
      <c r="CC309" s="1"/>
      <c r="CD309" s="1"/>
      <c r="CE309" s="1"/>
      <c r="CF309" s="1"/>
      <c r="CG309" s="1"/>
    </row>
    <row r="310" spans="1:85" s="3" customFormat="1" ht="20.100000000000001" customHeight="1">
      <c r="A310" s="300"/>
      <c r="B310" s="298"/>
      <c r="C310" s="306"/>
      <c r="D310" s="302"/>
      <c r="E310" s="232"/>
      <c r="F310" s="8"/>
      <c r="G310" s="8"/>
      <c r="H310" s="2"/>
      <c r="I310" s="37"/>
      <c r="J310" s="37"/>
      <c r="K310" s="155"/>
      <c r="L310" s="2"/>
      <c r="M310" s="2"/>
      <c r="N310" s="2"/>
      <c r="O310" s="2"/>
      <c r="P310" s="2"/>
      <c r="Q310" s="2"/>
      <c r="R310" s="2"/>
      <c r="S310" s="2"/>
      <c r="T310" s="2"/>
      <c r="AY310" s="29"/>
      <c r="AZ310" s="29"/>
      <c r="BA310" s="29"/>
      <c r="BB310" s="29"/>
      <c r="BC310" s="29"/>
      <c r="BD310" s="29"/>
      <c r="BE310" s="29"/>
      <c r="BF310" s="33"/>
      <c r="BG310" s="33"/>
      <c r="BH310" s="33"/>
      <c r="BI310" s="33"/>
      <c r="BJ310" s="33"/>
      <c r="BK310" s="33"/>
      <c r="BL310" s="33"/>
      <c r="BM310" s="33"/>
      <c r="BN310" s="33"/>
      <c r="BO310" s="33"/>
      <c r="BP310" s="33"/>
      <c r="BQ310" s="33"/>
      <c r="BR310" s="33"/>
      <c r="BS310" s="33"/>
      <c r="BT310" s="33"/>
      <c r="BU310" s="94"/>
      <c r="BV310" s="94"/>
      <c r="BW310" s="94"/>
      <c r="BX310" s="94"/>
      <c r="BY310" s="94"/>
      <c r="BZ310" s="94"/>
      <c r="CA310" s="94"/>
      <c r="CB310" s="1"/>
      <c r="CC310" s="1"/>
      <c r="CD310" s="1"/>
      <c r="CE310" s="1"/>
      <c r="CF310" s="1"/>
      <c r="CG310" s="1"/>
    </row>
    <row r="311" spans="1:85" s="3" customFormat="1" ht="20.100000000000001" customHeight="1">
      <c r="A311" s="299"/>
      <c r="B311" s="299"/>
      <c r="C311" s="299"/>
      <c r="D311" s="93"/>
      <c r="E311" s="93"/>
      <c r="F311" s="93"/>
      <c r="G311" s="93"/>
      <c r="H311" s="2"/>
      <c r="I311" s="37"/>
      <c r="J311" s="37"/>
      <c r="K311" s="155"/>
      <c r="L311" s="2"/>
      <c r="M311" s="2"/>
      <c r="N311" s="2"/>
      <c r="O311" s="2"/>
      <c r="P311" s="2"/>
      <c r="Q311" s="2"/>
      <c r="R311" s="2"/>
      <c r="S311" s="2"/>
      <c r="T311" s="2"/>
      <c r="AY311" s="29"/>
      <c r="AZ311" s="29"/>
      <c r="BA311" s="29"/>
      <c r="BB311" s="29"/>
      <c r="BC311" s="29"/>
      <c r="BD311" s="29"/>
      <c r="BE311" s="29"/>
      <c r="BF311" s="33"/>
      <c r="BG311" s="33"/>
      <c r="BH311" s="33"/>
      <c r="BI311" s="33"/>
      <c r="BJ311" s="33"/>
      <c r="BK311" s="33"/>
      <c r="BL311" s="33"/>
      <c r="BM311" s="33"/>
      <c r="BN311" s="33"/>
      <c r="BO311" s="33"/>
      <c r="BP311" s="33"/>
      <c r="BQ311" s="33"/>
      <c r="BR311" s="33"/>
      <c r="BS311" s="33"/>
      <c r="BT311" s="33"/>
      <c r="BU311" s="94"/>
      <c r="BV311" s="94"/>
      <c r="BW311" s="94"/>
      <c r="BX311" s="94"/>
      <c r="BY311" s="94"/>
      <c r="BZ311" s="94"/>
      <c r="CA311" s="94"/>
      <c r="CB311" s="1"/>
      <c r="CC311" s="1"/>
      <c r="CD311" s="1"/>
      <c r="CE311" s="1"/>
      <c r="CF311" s="1"/>
      <c r="CG311" s="1"/>
    </row>
    <row r="312" spans="1:85" s="3" customFormat="1" ht="20.100000000000001" customHeight="1">
      <c r="A312" s="304"/>
      <c r="B312" s="304"/>
      <c r="C312" s="304"/>
      <c r="D312" s="305"/>
      <c r="E312" s="208"/>
      <c r="F312" s="530"/>
      <c r="G312" s="530"/>
      <c r="H312" s="2"/>
      <c r="I312" s="37"/>
      <c r="J312" s="37"/>
      <c r="K312" s="155"/>
      <c r="L312" s="2"/>
      <c r="M312" s="2"/>
      <c r="N312" s="2"/>
      <c r="O312" s="2"/>
      <c r="P312" s="2"/>
      <c r="Q312" s="2"/>
      <c r="R312" s="2"/>
      <c r="S312" s="2"/>
      <c r="T312" s="2"/>
      <c r="AY312" s="29"/>
      <c r="AZ312" s="29"/>
      <c r="BA312" s="29"/>
      <c r="BB312" s="29"/>
      <c r="BC312" s="29"/>
      <c r="BD312" s="29"/>
      <c r="BE312" s="29"/>
      <c r="BF312" s="33"/>
      <c r="BG312" s="33"/>
      <c r="BH312" s="33"/>
      <c r="BI312" s="33"/>
      <c r="BJ312" s="33"/>
      <c r="BK312" s="33"/>
      <c r="BL312" s="33"/>
      <c r="BM312" s="33"/>
      <c r="BN312" s="33"/>
      <c r="BO312" s="33"/>
      <c r="BP312" s="33"/>
      <c r="BQ312" s="33"/>
      <c r="BR312" s="33"/>
      <c r="BS312" s="33"/>
      <c r="BT312" s="33"/>
      <c r="BU312" s="94"/>
      <c r="BV312" s="94"/>
      <c r="BW312" s="94"/>
      <c r="BX312" s="94"/>
      <c r="BY312" s="94"/>
      <c r="BZ312" s="94"/>
      <c r="CA312" s="94"/>
      <c r="CB312" s="1"/>
      <c r="CC312" s="1"/>
      <c r="CD312" s="1"/>
      <c r="CE312" s="1"/>
      <c r="CF312" s="1"/>
      <c r="CG312" s="1"/>
    </row>
    <row r="313" spans="1:85" s="3" customFormat="1" ht="20.100000000000001" customHeight="1">
      <c r="A313" s="300"/>
      <c r="B313" s="298"/>
      <c r="C313" s="306"/>
      <c r="D313" s="302"/>
      <c r="E313" s="232"/>
      <c r="F313" s="8"/>
      <c r="G313" s="8"/>
      <c r="H313" s="2"/>
      <c r="I313" s="37"/>
      <c r="J313" s="37"/>
      <c r="K313" s="155"/>
      <c r="L313" s="2"/>
      <c r="M313" s="2"/>
      <c r="N313" s="2"/>
      <c r="O313" s="2"/>
      <c r="P313" s="2"/>
      <c r="Q313" s="2"/>
      <c r="R313" s="2"/>
      <c r="S313" s="2"/>
      <c r="T313" s="2"/>
      <c r="AY313" s="29"/>
      <c r="AZ313" s="29"/>
      <c r="BA313" s="29"/>
      <c r="BB313" s="29"/>
      <c r="BC313" s="29"/>
      <c r="BD313" s="29"/>
      <c r="BE313" s="29"/>
      <c r="BF313" s="33"/>
      <c r="BG313" s="33"/>
      <c r="BH313" s="33"/>
      <c r="BI313" s="33"/>
      <c r="BJ313" s="33"/>
      <c r="BK313" s="33"/>
      <c r="BL313" s="33"/>
      <c r="BM313" s="33"/>
      <c r="BN313" s="33"/>
      <c r="BO313" s="33"/>
      <c r="BP313" s="33"/>
      <c r="BQ313" s="33"/>
      <c r="BR313" s="33"/>
      <c r="BS313" s="33"/>
      <c r="BT313" s="33"/>
      <c r="BU313" s="94"/>
      <c r="BV313" s="94"/>
      <c r="BW313" s="94"/>
      <c r="BX313" s="94"/>
      <c r="BY313" s="94"/>
      <c r="BZ313" s="94"/>
      <c r="CA313" s="94"/>
      <c r="CB313" s="1"/>
      <c r="CC313" s="1"/>
      <c r="CD313" s="1"/>
      <c r="CE313" s="1"/>
      <c r="CF313" s="1"/>
      <c r="CG313" s="1"/>
    </row>
    <row r="314" spans="1:85" s="3" customFormat="1" ht="20.100000000000001" customHeight="1">
      <c r="A314" s="300"/>
      <c r="B314" s="298"/>
      <c r="C314" s="306"/>
      <c r="D314" s="302"/>
      <c r="E314" s="232"/>
      <c r="F314" s="8"/>
      <c r="G314" s="8"/>
      <c r="H314" s="2"/>
      <c r="I314" s="37"/>
      <c r="J314" s="37"/>
      <c r="K314" s="155"/>
      <c r="L314" s="2"/>
      <c r="M314" s="2"/>
      <c r="N314" s="2"/>
      <c r="O314" s="2"/>
      <c r="P314" s="2"/>
      <c r="Q314" s="2"/>
      <c r="R314" s="2"/>
      <c r="S314" s="2"/>
      <c r="T314" s="2"/>
      <c r="AY314" s="29"/>
      <c r="AZ314" s="29"/>
      <c r="BA314" s="29"/>
      <c r="BB314" s="29"/>
      <c r="BC314" s="29"/>
      <c r="BD314" s="29"/>
      <c r="BE314" s="29"/>
      <c r="BF314" s="33"/>
      <c r="BG314" s="33"/>
      <c r="BH314" s="33"/>
      <c r="BI314" s="33"/>
      <c r="BJ314" s="33"/>
      <c r="BK314" s="33"/>
      <c r="BL314" s="33"/>
      <c r="BM314" s="33"/>
      <c r="BN314" s="33"/>
      <c r="BO314" s="33"/>
      <c r="BP314" s="33"/>
      <c r="BQ314" s="33"/>
      <c r="BR314" s="33"/>
      <c r="BS314" s="33"/>
      <c r="BT314" s="33"/>
      <c r="BU314" s="94"/>
      <c r="BV314" s="94"/>
      <c r="BW314" s="94"/>
      <c r="BX314" s="94"/>
      <c r="BY314" s="94"/>
      <c r="BZ314" s="94"/>
      <c r="CA314" s="94"/>
      <c r="CB314" s="1"/>
      <c r="CC314" s="1"/>
      <c r="CD314" s="1"/>
      <c r="CE314" s="1"/>
      <c r="CF314" s="1"/>
      <c r="CG314" s="1"/>
    </row>
    <row r="315" spans="1:85" s="3" customFormat="1" ht="20.100000000000001" customHeight="1">
      <c r="A315" s="300"/>
      <c r="B315" s="298"/>
      <c r="C315" s="306"/>
      <c r="D315" s="302"/>
      <c r="E315" s="232"/>
      <c r="F315" s="8"/>
      <c r="G315" s="8"/>
      <c r="H315" s="2"/>
      <c r="I315" s="37"/>
      <c r="J315" s="37"/>
      <c r="K315" s="155"/>
      <c r="L315" s="2"/>
      <c r="M315" s="2"/>
      <c r="N315" s="2"/>
      <c r="O315" s="2"/>
      <c r="P315" s="2"/>
      <c r="Q315" s="2"/>
      <c r="R315" s="2"/>
      <c r="S315" s="2"/>
      <c r="T315" s="2"/>
      <c r="AY315" s="29"/>
      <c r="AZ315" s="29"/>
      <c r="BA315" s="29"/>
      <c r="BB315" s="29"/>
      <c r="BC315" s="29"/>
      <c r="BD315" s="29"/>
      <c r="BE315" s="29"/>
      <c r="BF315" s="33"/>
      <c r="BG315" s="33"/>
      <c r="BH315" s="33"/>
      <c r="BI315" s="33"/>
      <c r="BJ315" s="33"/>
      <c r="BK315" s="33"/>
      <c r="BL315" s="33"/>
      <c r="BM315" s="33"/>
      <c r="BN315" s="33"/>
      <c r="BO315" s="33"/>
      <c r="BP315" s="33"/>
      <c r="BQ315" s="33"/>
      <c r="BR315" s="33"/>
      <c r="BS315" s="33"/>
      <c r="BT315" s="33"/>
      <c r="BU315" s="94"/>
      <c r="BV315" s="94"/>
      <c r="BW315" s="94"/>
      <c r="BX315" s="94"/>
      <c r="BY315" s="94"/>
      <c r="BZ315" s="94"/>
      <c r="CA315" s="94"/>
      <c r="CB315" s="1"/>
      <c r="CC315" s="1"/>
      <c r="CD315" s="1"/>
      <c r="CE315" s="1"/>
      <c r="CF315" s="1"/>
      <c r="CG315" s="1"/>
    </row>
    <row r="316" spans="1:85" s="3" customFormat="1" ht="20.100000000000001" customHeight="1">
      <c r="A316" s="300"/>
      <c r="B316" s="298"/>
      <c r="C316" s="306"/>
      <c r="D316" s="302"/>
      <c r="E316" s="232"/>
      <c r="F316" s="8"/>
      <c r="G316" s="8"/>
      <c r="H316" s="2"/>
      <c r="I316" s="37"/>
      <c r="J316" s="37"/>
      <c r="K316" s="155"/>
      <c r="L316" s="2"/>
      <c r="M316" s="2"/>
      <c r="N316" s="2"/>
      <c r="O316" s="2"/>
      <c r="P316" s="2"/>
      <c r="Q316" s="2"/>
      <c r="R316" s="2"/>
      <c r="S316" s="2"/>
      <c r="T316" s="2"/>
      <c r="AY316" s="29"/>
      <c r="AZ316" s="29"/>
      <c r="BA316" s="29"/>
      <c r="BB316" s="29"/>
      <c r="BC316" s="29"/>
      <c r="BD316" s="29"/>
      <c r="BE316" s="29"/>
      <c r="BF316" s="33"/>
      <c r="BG316" s="33"/>
      <c r="BH316" s="33"/>
      <c r="BI316" s="33"/>
      <c r="BJ316" s="33"/>
      <c r="BK316" s="33"/>
      <c r="BL316" s="33"/>
      <c r="BM316" s="33"/>
      <c r="BN316" s="33"/>
      <c r="BO316" s="33"/>
      <c r="BP316" s="33"/>
      <c r="BQ316" s="33"/>
      <c r="BR316" s="33"/>
      <c r="BS316" s="33"/>
      <c r="BT316" s="33"/>
      <c r="BU316" s="94"/>
      <c r="BV316" s="94"/>
      <c r="BW316" s="94"/>
      <c r="BX316" s="94"/>
      <c r="BY316" s="94"/>
      <c r="BZ316" s="94"/>
      <c r="CA316" s="94"/>
      <c r="CB316" s="1"/>
      <c r="CC316" s="1"/>
      <c r="CD316" s="1"/>
      <c r="CE316" s="1"/>
      <c r="CF316" s="1"/>
      <c r="CG316" s="1"/>
    </row>
    <row r="317" spans="1:85" s="3" customFormat="1" ht="20.100000000000001" customHeight="1">
      <c r="A317" s="300"/>
      <c r="B317" s="298"/>
      <c r="C317" s="306"/>
      <c r="D317" s="302"/>
      <c r="E317" s="232"/>
      <c r="F317" s="8"/>
      <c r="G317" s="8"/>
      <c r="H317" s="2"/>
      <c r="I317" s="37"/>
      <c r="J317" s="37"/>
      <c r="K317" s="155"/>
      <c r="L317" s="2"/>
      <c r="M317" s="2"/>
      <c r="N317" s="2"/>
      <c r="O317" s="2"/>
      <c r="P317" s="2"/>
      <c r="Q317" s="2"/>
      <c r="R317" s="2"/>
      <c r="S317" s="2"/>
      <c r="T317" s="2"/>
      <c r="AY317" s="29"/>
      <c r="AZ317" s="29"/>
      <c r="BA317" s="29"/>
      <c r="BB317" s="29"/>
      <c r="BC317" s="29"/>
      <c r="BD317" s="29"/>
      <c r="BE317" s="29"/>
      <c r="BF317" s="33"/>
      <c r="BG317" s="33"/>
      <c r="BH317" s="33"/>
      <c r="BI317" s="33"/>
      <c r="BJ317" s="33"/>
      <c r="BK317" s="33"/>
      <c r="BL317" s="33"/>
      <c r="BM317" s="33"/>
      <c r="BN317" s="33"/>
      <c r="BO317" s="33"/>
      <c r="BP317" s="33"/>
      <c r="BQ317" s="33"/>
      <c r="BR317" s="33"/>
      <c r="BS317" s="33"/>
      <c r="BT317" s="33"/>
      <c r="BU317" s="94"/>
      <c r="BV317" s="94"/>
      <c r="BW317" s="94"/>
      <c r="BX317" s="94"/>
      <c r="BY317" s="94"/>
      <c r="BZ317" s="94"/>
      <c r="CA317" s="94"/>
      <c r="CB317" s="1"/>
      <c r="CC317" s="1"/>
      <c r="CD317" s="1"/>
      <c r="CE317" s="1"/>
      <c r="CF317" s="1"/>
      <c r="CG317" s="1"/>
    </row>
    <row r="318" spans="1:85" s="3" customFormat="1" ht="20.100000000000001" customHeight="1">
      <c r="A318" s="300"/>
      <c r="B318" s="298"/>
      <c r="C318" s="306"/>
      <c r="D318" s="302"/>
      <c r="E318" s="232"/>
      <c r="F318" s="8"/>
      <c r="G318" s="8"/>
      <c r="H318" s="2"/>
      <c r="I318" s="37"/>
      <c r="J318" s="37"/>
      <c r="K318" s="155"/>
      <c r="L318" s="2"/>
      <c r="M318" s="2"/>
      <c r="N318" s="2"/>
      <c r="O318" s="2"/>
      <c r="P318" s="2"/>
      <c r="Q318" s="2"/>
      <c r="R318" s="2"/>
      <c r="S318" s="2"/>
      <c r="T318" s="2"/>
      <c r="AY318" s="29"/>
      <c r="AZ318" s="29"/>
      <c r="BA318" s="29"/>
      <c r="BB318" s="29"/>
      <c r="BC318" s="29"/>
      <c r="BD318" s="29"/>
      <c r="BE318" s="29"/>
      <c r="BF318" s="33"/>
      <c r="BG318" s="33"/>
      <c r="BH318" s="33"/>
      <c r="BI318" s="33"/>
      <c r="BJ318" s="33"/>
      <c r="BK318" s="33"/>
      <c r="BL318" s="33"/>
      <c r="BM318" s="33"/>
      <c r="BN318" s="33"/>
      <c r="BO318" s="33"/>
      <c r="BP318" s="33"/>
      <c r="BQ318" s="33"/>
      <c r="BR318" s="33"/>
      <c r="BS318" s="33"/>
      <c r="BT318" s="33"/>
      <c r="BU318" s="94"/>
      <c r="BV318" s="94"/>
      <c r="BW318" s="94"/>
      <c r="BX318" s="94"/>
      <c r="BY318" s="94"/>
      <c r="BZ318" s="94"/>
      <c r="CA318" s="94"/>
      <c r="CB318" s="1"/>
      <c r="CC318" s="1"/>
      <c r="CD318" s="1"/>
      <c r="CE318" s="1"/>
      <c r="CF318" s="1"/>
      <c r="CG318" s="1"/>
    </row>
    <row r="319" spans="1:85" s="3" customFormat="1" ht="20.100000000000001" customHeight="1">
      <c r="A319" s="299"/>
      <c r="B319" s="299"/>
      <c r="C319" s="299"/>
      <c r="D319" s="93"/>
      <c r="E319" s="93"/>
      <c r="F319" s="93"/>
      <c r="G319" s="93"/>
      <c r="H319" s="8"/>
      <c r="I319" s="37"/>
      <c r="J319" s="37"/>
      <c r="K319" s="155"/>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Y319" s="29"/>
      <c r="AZ319" s="29"/>
      <c r="BA319" s="29"/>
      <c r="BB319" s="29"/>
      <c r="BC319" s="29"/>
      <c r="BD319" s="29"/>
      <c r="BE319" s="29"/>
      <c r="BF319" s="33"/>
      <c r="BG319" s="33"/>
      <c r="BH319" s="33"/>
      <c r="BI319" s="33"/>
      <c r="BJ319" s="33"/>
      <c r="BK319" s="33"/>
      <c r="BL319" s="33"/>
      <c r="BM319" s="33"/>
      <c r="BN319" s="33"/>
      <c r="BO319" s="33"/>
      <c r="BP319" s="33"/>
      <c r="BQ319" s="33"/>
      <c r="BR319" s="33"/>
      <c r="BS319" s="33"/>
      <c r="BT319" s="33"/>
      <c r="BU319" s="94"/>
      <c r="BV319" s="94"/>
      <c r="BW319" s="94"/>
      <c r="BX319" s="94"/>
      <c r="BY319" s="94"/>
      <c r="BZ319" s="94"/>
      <c r="CA319" s="94"/>
      <c r="CB319" s="1"/>
      <c r="CC319" s="1"/>
      <c r="CD319" s="1"/>
      <c r="CE319" s="1"/>
      <c r="CF319" s="1"/>
      <c r="CG319" s="1"/>
    </row>
    <row r="320" spans="1:85" s="3" customFormat="1" ht="20.100000000000001" customHeight="1">
      <c r="A320" s="304"/>
      <c r="B320" s="304"/>
      <c r="C320" s="304"/>
      <c r="D320" s="305"/>
      <c r="E320" s="208"/>
      <c r="F320" s="530"/>
      <c r="G320" s="530"/>
      <c r="H320" s="128"/>
      <c r="I320" s="40"/>
      <c r="J320" s="40"/>
      <c r="K320" s="155"/>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Y320" s="29"/>
      <c r="AZ320" s="29"/>
      <c r="BA320" s="29"/>
      <c r="BB320" s="29"/>
      <c r="BC320" s="29"/>
      <c r="BD320" s="29"/>
      <c r="BE320" s="29"/>
      <c r="BF320" s="33"/>
      <c r="BG320" s="33"/>
      <c r="BH320" s="33"/>
      <c r="BI320" s="33"/>
      <c r="BJ320" s="33"/>
      <c r="BK320" s="33"/>
      <c r="BL320" s="33"/>
      <c r="BM320" s="33"/>
      <c r="BN320" s="33"/>
      <c r="BO320" s="33"/>
      <c r="BP320" s="33"/>
      <c r="BQ320" s="33"/>
      <c r="BR320" s="33"/>
      <c r="BS320" s="33"/>
      <c r="BT320" s="33"/>
      <c r="BU320" s="94"/>
      <c r="BV320" s="94"/>
      <c r="BW320" s="94"/>
      <c r="BX320" s="94"/>
      <c r="BY320" s="94"/>
      <c r="BZ320" s="94"/>
      <c r="CA320" s="94"/>
      <c r="CB320" s="1"/>
      <c r="CC320" s="1"/>
      <c r="CD320" s="1"/>
      <c r="CE320" s="1"/>
      <c r="CF320" s="1"/>
      <c r="CG320" s="1"/>
    </row>
    <row r="321" spans="1:85" s="3" customFormat="1" ht="20.100000000000001" customHeight="1">
      <c r="A321" s="300"/>
      <c r="B321" s="298"/>
      <c r="C321" s="306"/>
      <c r="D321" s="302"/>
      <c r="E321" s="232"/>
      <c r="F321" s="8"/>
      <c r="G321" s="8"/>
      <c r="H321" s="2"/>
      <c r="I321" s="37"/>
      <c r="J321" s="37"/>
      <c r="K321" s="155"/>
      <c r="L321" s="2"/>
      <c r="M321" s="2"/>
      <c r="N321" s="2"/>
      <c r="O321" s="2"/>
      <c r="P321" s="2"/>
      <c r="Q321" s="2"/>
      <c r="R321" s="2"/>
      <c r="S321" s="2"/>
      <c r="T321" s="2"/>
      <c r="U321" s="6"/>
      <c r="V321" s="6"/>
      <c r="W321" s="2"/>
      <c r="X321" s="6"/>
      <c r="Y321" s="6"/>
      <c r="Z321" s="2"/>
      <c r="AA321" s="6"/>
      <c r="AB321" s="6"/>
      <c r="AC321" s="2"/>
      <c r="AD321" s="6"/>
      <c r="AE321" s="6"/>
      <c r="AF321" s="2"/>
      <c r="AG321" s="6"/>
      <c r="AH321" s="6"/>
      <c r="AI321" s="2"/>
      <c r="AJ321" s="6"/>
      <c r="AK321" s="6"/>
      <c r="AL321" s="2"/>
      <c r="AM321" s="6"/>
      <c r="AN321" s="6"/>
      <c r="AO321" s="2"/>
      <c r="AP321" s="2"/>
      <c r="AQ321" s="2"/>
      <c r="AR321" s="2"/>
      <c r="AS321" s="2"/>
      <c r="AT321" s="2"/>
      <c r="AU321" s="2"/>
      <c r="AV321" s="2"/>
      <c r="AW321" s="2"/>
      <c r="AY321" s="29"/>
      <c r="AZ321" s="29"/>
      <c r="BA321" s="29"/>
      <c r="BB321" s="29"/>
      <c r="BC321" s="29"/>
      <c r="BD321" s="29"/>
      <c r="BE321" s="29"/>
      <c r="BF321" s="33"/>
      <c r="BG321" s="33"/>
      <c r="BH321" s="33"/>
      <c r="BI321" s="33"/>
      <c r="BJ321" s="33"/>
      <c r="BK321" s="33"/>
      <c r="BL321" s="33"/>
      <c r="BM321" s="33"/>
      <c r="BN321" s="33"/>
      <c r="BO321" s="33"/>
      <c r="BP321" s="33"/>
      <c r="BQ321" s="33"/>
      <c r="BR321" s="33"/>
      <c r="BS321" s="33"/>
      <c r="BT321" s="33"/>
      <c r="BU321" s="94"/>
      <c r="BV321" s="94"/>
      <c r="BW321" s="94"/>
      <c r="BX321" s="94"/>
      <c r="BY321" s="94"/>
      <c r="BZ321" s="94"/>
      <c r="CA321" s="94"/>
      <c r="CB321" s="1"/>
      <c r="CC321" s="1"/>
      <c r="CD321" s="1"/>
      <c r="CE321" s="1"/>
      <c r="CF321" s="1"/>
      <c r="CG321" s="1"/>
    </row>
    <row r="322" spans="1:85" s="3" customFormat="1" ht="20.100000000000001" customHeight="1">
      <c r="A322" s="300"/>
      <c r="B322" s="298"/>
      <c r="C322" s="306"/>
      <c r="D322" s="302"/>
      <c r="E322" s="232"/>
      <c r="F322" s="8"/>
      <c r="G322" s="8"/>
      <c r="H322" s="2"/>
      <c r="I322" s="37"/>
      <c r="J322" s="37"/>
      <c r="K322" s="155"/>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Y322" s="29"/>
      <c r="AZ322" s="29"/>
      <c r="BA322" s="29"/>
      <c r="BB322" s="29"/>
      <c r="BC322" s="29"/>
      <c r="BD322" s="29"/>
      <c r="BE322" s="29"/>
      <c r="BF322" s="33"/>
      <c r="BG322" s="33"/>
      <c r="BH322" s="33"/>
      <c r="BI322" s="33"/>
      <c r="BJ322" s="33"/>
      <c r="BK322" s="33"/>
      <c r="BL322" s="33"/>
      <c r="BM322" s="33"/>
      <c r="BN322" s="33"/>
      <c r="BO322" s="33"/>
      <c r="BP322" s="33"/>
      <c r="BQ322" s="33"/>
      <c r="BR322" s="33"/>
      <c r="BS322" s="33"/>
      <c r="BT322" s="33"/>
      <c r="BU322" s="94"/>
      <c r="BV322" s="94"/>
      <c r="BW322" s="94"/>
      <c r="BX322" s="94"/>
      <c r="BY322" s="94"/>
      <c r="BZ322" s="94"/>
      <c r="CA322" s="94"/>
      <c r="CB322" s="1"/>
      <c r="CC322" s="1"/>
      <c r="CD322" s="1"/>
      <c r="CE322" s="1"/>
      <c r="CF322" s="1"/>
      <c r="CG322" s="1"/>
    </row>
    <row r="323" spans="1:85" s="3" customFormat="1" ht="20.100000000000001" customHeight="1">
      <c r="A323" s="300"/>
      <c r="B323" s="298"/>
      <c r="C323" s="306"/>
      <c r="D323" s="302"/>
      <c r="E323" s="232"/>
      <c r="F323" s="8"/>
      <c r="G323" s="8"/>
      <c r="H323" s="2"/>
      <c r="I323" s="37"/>
      <c r="J323" s="37"/>
      <c r="K323" s="155"/>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Y323" s="29"/>
      <c r="AZ323" s="29"/>
      <c r="BA323" s="29"/>
      <c r="BB323" s="29"/>
      <c r="BC323" s="29"/>
      <c r="BD323" s="29"/>
      <c r="BE323" s="29"/>
      <c r="BF323" s="33"/>
      <c r="BG323" s="33"/>
      <c r="BH323" s="33"/>
      <c r="BI323" s="33"/>
      <c r="BJ323" s="33"/>
      <c r="BK323" s="33"/>
      <c r="BL323" s="33"/>
      <c r="BM323" s="33"/>
      <c r="BN323" s="33"/>
      <c r="BO323" s="33"/>
      <c r="BP323" s="33"/>
      <c r="BQ323" s="33"/>
      <c r="BR323" s="33"/>
      <c r="BS323" s="33"/>
      <c r="BT323" s="33"/>
      <c r="BU323" s="94"/>
      <c r="BV323" s="94"/>
      <c r="BW323" s="94"/>
      <c r="BX323" s="94"/>
      <c r="BY323" s="94"/>
      <c r="BZ323" s="94"/>
      <c r="CA323" s="94"/>
      <c r="CB323" s="1"/>
      <c r="CC323" s="1"/>
      <c r="CD323" s="1"/>
      <c r="CE323" s="1"/>
      <c r="CF323" s="1"/>
      <c r="CG323" s="1"/>
    </row>
    <row r="324" spans="1:85" s="3" customFormat="1" ht="20.100000000000001" customHeight="1">
      <c r="A324" s="300"/>
      <c r="B324" s="298"/>
      <c r="C324" s="306"/>
      <c r="D324" s="302"/>
      <c r="E324" s="232"/>
      <c r="F324" s="8"/>
      <c r="G324" s="8"/>
      <c r="H324" s="2"/>
      <c r="I324" s="37"/>
      <c r="J324" s="37"/>
      <c r="K324" s="155"/>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Y324" s="29"/>
      <c r="AZ324" s="29"/>
      <c r="BA324" s="29"/>
      <c r="BB324" s="29"/>
      <c r="BC324" s="29"/>
      <c r="BD324" s="29"/>
      <c r="BE324" s="29"/>
      <c r="BF324" s="33"/>
      <c r="BG324" s="33"/>
      <c r="BH324" s="33"/>
      <c r="BI324" s="33"/>
      <c r="BJ324" s="33"/>
      <c r="BK324" s="33"/>
      <c r="BL324" s="33"/>
      <c r="BM324" s="33"/>
      <c r="BN324" s="33"/>
      <c r="BO324" s="33"/>
      <c r="BP324" s="33"/>
      <c r="BQ324" s="33"/>
      <c r="BR324" s="33"/>
      <c r="BS324" s="33"/>
      <c r="BT324" s="33"/>
      <c r="BU324" s="94"/>
      <c r="BV324" s="94"/>
      <c r="BW324" s="94"/>
      <c r="BX324" s="94"/>
      <c r="BY324" s="94"/>
      <c r="BZ324" s="94"/>
      <c r="CA324" s="94"/>
      <c r="CB324" s="1"/>
      <c r="CC324" s="1"/>
      <c r="CD324" s="1"/>
      <c r="CE324" s="1"/>
      <c r="CF324" s="1"/>
      <c r="CG324" s="1"/>
    </row>
    <row r="325" spans="1:85" s="3" customFormat="1" ht="20.100000000000001" customHeight="1">
      <c r="A325" s="300"/>
      <c r="B325" s="298"/>
      <c r="C325" s="306"/>
      <c r="D325" s="302"/>
      <c r="E325" s="232"/>
      <c r="F325" s="8"/>
      <c r="G325" s="8"/>
      <c r="H325" s="2"/>
      <c r="I325" s="37"/>
      <c r="J325" s="37"/>
      <c r="K325" s="155"/>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Y325" s="29"/>
      <c r="AZ325" s="29"/>
      <c r="BA325" s="29"/>
      <c r="BB325" s="29"/>
      <c r="BC325" s="29"/>
      <c r="BD325" s="29"/>
      <c r="BE325" s="29"/>
      <c r="BF325" s="33"/>
      <c r="BG325" s="33"/>
      <c r="BH325" s="33"/>
      <c r="BI325" s="33"/>
      <c r="BJ325" s="33"/>
      <c r="BK325" s="33"/>
      <c r="BL325" s="33"/>
      <c r="BM325" s="33"/>
      <c r="BN325" s="33"/>
      <c r="BO325" s="33"/>
      <c r="BP325" s="33"/>
      <c r="BQ325" s="33"/>
      <c r="BR325" s="33"/>
      <c r="BS325" s="33"/>
      <c r="BT325" s="33"/>
      <c r="BU325" s="94"/>
      <c r="BV325" s="94"/>
      <c r="BW325" s="94"/>
      <c r="BX325" s="94"/>
      <c r="BY325" s="94"/>
      <c r="BZ325" s="94"/>
      <c r="CA325" s="94"/>
      <c r="CB325" s="1"/>
      <c r="CC325" s="1"/>
      <c r="CD325" s="1"/>
      <c r="CE325" s="1"/>
      <c r="CF325" s="1"/>
      <c r="CG325" s="1"/>
    </row>
    <row r="326" spans="1:85" s="3" customFormat="1" ht="20.100000000000001" customHeight="1">
      <c r="A326" s="300"/>
      <c r="B326" s="298"/>
      <c r="C326" s="306"/>
      <c r="D326" s="302"/>
      <c r="E326" s="232"/>
      <c r="F326" s="8"/>
      <c r="G326" s="8"/>
      <c r="H326" s="2"/>
      <c r="I326" s="37"/>
      <c r="J326" s="37"/>
      <c r="K326" s="155"/>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Y326" s="29"/>
      <c r="AZ326" s="29"/>
      <c r="BA326" s="29"/>
      <c r="BB326" s="29"/>
      <c r="BC326" s="29"/>
      <c r="BD326" s="29"/>
      <c r="BE326" s="29"/>
      <c r="BF326" s="33"/>
      <c r="BG326" s="33"/>
      <c r="BH326" s="33"/>
      <c r="BI326" s="33"/>
      <c r="BJ326" s="33"/>
      <c r="BK326" s="33"/>
      <c r="BL326" s="33"/>
      <c r="BM326" s="33"/>
      <c r="BN326" s="33"/>
      <c r="BO326" s="33"/>
      <c r="BP326" s="33"/>
      <c r="BQ326" s="33"/>
      <c r="BR326" s="33"/>
      <c r="BS326" s="33"/>
      <c r="BT326" s="33"/>
      <c r="BU326" s="94"/>
      <c r="BV326" s="94"/>
      <c r="BW326" s="94"/>
      <c r="BX326" s="94"/>
      <c r="BY326" s="94"/>
      <c r="BZ326" s="94"/>
      <c r="CA326" s="94"/>
      <c r="CB326" s="1"/>
      <c r="CC326" s="1"/>
      <c r="CD326" s="1"/>
      <c r="CE326" s="1"/>
      <c r="CF326" s="1"/>
      <c r="CG326" s="1"/>
    </row>
    <row r="327" spans="1:85" s="3" customFormat="1" ht="20.100000000000001" customHeight="1">
      <c r="A327" s="299"/>
      <c r="B327" s="299"/>
      <c r="C327" s="299"/>
      <c r="D327" s="93"/>
      <c r="E327" s="93"/>
      <c r="F327" s="93"/>
      <c r="G327" s="93"/>
      <c r="H327" s="2"/>
      <c r="I327" s="37"/>
      <c r="J327" s="37"/>
      <c r="K327" s="155"/>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Y327" s="29"/>
      <c r="AZ327" s="29"/>
      <c r="BA327" s="29"/>
      <c r="BB327" s="29"/>
      <c r="BC327" s="29"/>
      <c r="BD327" s="29"/>
      <c r="BE327" s="29"/>
      <c r="BF327" s="33"/>
      <c r="BG327" s="33"/>
      <c r="BH327" s="33"/>
      <c r="BI327" s="33"/>
      <c r="BJ327" s="33"/>
      <c r="BK327" s="33"/>
      <c r="BL327" s="33"/>
      <c r="BM327" s="33"/>
      <c r="BN327" s="33"/>
      <c r="BO327" s="33"/>
      <c r="BP327" s="33"/>
      <c r="BQ327" s="33"/>
      <c r="BR327" s="33"/>
      <c r="BS327" s="33"/>
      <c r="BT327" s="33"/>
      <c r="BU327" s="94"/>
      <c r="BV327" s="94"/>
      <c r="BW327" s="94"/>
      <c r="BX327" s="94"/>
      <c r="BY327" s="94"/>
      <c r="BZ327" s="94"/>
      <c r="CA327" s="94"/>
      <c r="CB327" s="1"/>
      <c r="CC327" s="1"/>
      <c r="CD327" s="1"/>
      <c r="CE327" s="1"/>
      <c r="CF327" s="1"/>
      <c r="CG327" s="1"/>
    </row>
    <row r="328" spans="1:85" s="3" customFormat="1" ht="20.100000000000001" customHeight="1">
      <c r="A328" s="304"/>
      <c r="B328" s="304"/>
      <c r="C328" s="304"/>
      <c r="D328" s="305"/>
      <c r="E328" s="208"/>
      <c r="F328" s="530"/>
      <c r="G328" s="530"/>
      <c r="H328" s="2"/>
      <c r="I328" s="37"/>
      <c r="J328" s="37"/>
      <c r="K328" s="155"/>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Y328" s="29"/>
      <c r="AZ328" s="29"/>
      <c r="BA328" s="29"/>
      <c r="BB328" s="29"/>
      <c r="BC328" s="29"/>
      <c r="BD328" s="29"/>
      <c r="BE328" s="29"/>
      <c r="BF328" s="33"/>
      <c r="BG328" s="33"/>
      <c r="BH328" s="33"/>
      <c r="BI328" s="33"/>
      <c r="BJ328" s="33"/>
      <c r="BK328" s="33"/>
      <c r="BL328" s="33"/>
      <c r="BM328" s="33"/>
      <c r="BN328" s="33"/>
      <c r="BO328" s="33"/>
      <c r="BP328" s="33"/>
      <c r="BQ328" s="33"/>
      <c r="BR328" s="33"/>
      <c r="BS328" s="33"/>
      <c r="BT328" s="33"/>
      <c r="BU328" s="94"/>
      <c r="BV328" s="94"/>
      <c r="BW328" s="94"/>
      <c r="BX328" s="94"/>
      <c r="BY328" s="94"/>
      <c r="BZ328" s="94"/>
      <c r="CA328" s="94"/>
      <c r="CB328" s="1"/>
      <c r="CC328" s="1"/>
      <c r="CD328" s="1"/>
      <c r="CE328" s="1"/>
      <c r="CF328" s="1"/>
      <c r="CG328" s="1"/>
    </row>
    <row r="329" spans="1:85" s="3" customFormat="1" ht="20.100000000000001" customHeight="1">
      <c r="A329" s="300"/>
      <c r="B329" s="298"/>
      <c r="C329" s="306"/>
      <c r="D329" s="302"/>
      <c r="E329" s="232"/>
      <c r="F329" s="8"/>
      <c r="G329" s="8"/>
      <c r="H329" s="2"/>
      <c r="I329" s="37"/>
      <c r="J329" s="37"/>
      <c r="K329" s="155"/>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Y329" s="29"/>
      <c r="AZ329" s="29"/>
      <c r="BA329" s="29"/>
      <c r="BB329" s="29"/>
      <c r="BC329" s="29"/>
      <c r="BD329" s="29"/>
      <c r="BE329" s="29"/>
      <c r="BF329" s="33"/>
      <c r="BG329" s="33"/>
      <c r="BH329" s="33"/>
      <c r="BI329" s="33"/>
      <c r="BJ329" s="33"/>
      <c r="BK329" s="33"/>
      <c r="BL329" s="33"/>
      <c r="BM329" s="33"/>
      <c r="BN329" s="33"/>
      <c r="BO329" s="33"/>
      <c r="BP329" s="33"/>
      <c r="BQ329" s="33"/>
      <c r="BR329" s="33"/>
      <c r="BS329" s="33"/>
      <c r="BT329" s="33"/>
      <c r="BU329" s="94"/>
      <c r="BV329" s="94"/>
      <c r="BW329" s="94"/>
      <c r="BX329" s="94"/>
      <c r="BY329" s="94"/>
      <c r="BZ329" s="94"/>
      <c r="CA329" s="94"/>
      <c r="CB329" s="1"/>
      <c r="CC329" s="1"/>
      <c r="CD329" s="1"/>
      <c r="CE329" s="1"/>
      <c r="CF329" s="1"/>
      <c r="CG329" s="1"/>
    </row>
    <row r="330" spans="1:85" s="3" customFormat="1" ht="20.100000000000001" customHeight="1">
      <c r="A330" s="300"/>
      <c r="B330" s="298"/>
      <c r="C330" s="306"/>
      <c r="D330" s="302"/>
      <c r="E330" s="232"/>
      <c r="F330" s="8"/>
      <c r="G330" s="8"/>
      <c r="H330" s="2"/>
      <c r="I330" s="37"/>
      <c r="J330" s="37"/>
      <c r="K330" s="155"/>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Y330" s="29"/>
      <c r="AZ330" s="29"/>
      <c r="BA330" s="29"/>
      <c r="BB330" s="29"/>
      <c r="BC330" s="29"/>
      <c r="BD330" s="29"/>
      <c r="BE330" s="29"/>
      <c r="BF330" s="33"/>
      <c r="BG330" s="33"/>
      <c r="BH330" s="33"/>
      <c r="BI330" s="33"/>
      <c r="BJ330" s="33"/>
      <c r="BK330" s="33"/>
      <c r="BL330" s="33"/>
      <c r="BM330" s="33"/>
      <c r="BN330" s="33"/>
      <c r="BO330" s="33"/>
      <c r="BP330" s="33"/>
      <c r="BQ330" s="33"/>
      <c r="BR330" s="33"/>
      <c r="BS330" s="33"/>
      <c r="BT330" s="33"/>
      <c r="BU330" s="94"/>
      <c r="BV330" s="94"/>
      <c r="BW330" s="94"/>
      <c r="BX330" s="94"/>
      <c r="BY330" s="94"/>
      <c r="BZ330" s="94"/>
      <c r="CA330" s="94"/>
      <c r="CB330" s="1"/>
      <c r="CC330" s="1"/>
      <c r="CD330" s="1"/>
      <c r="CE330" s="1"/>
      <c r="CF330" s="1"/>
      <c r="CG330" s="1"/>
    </row>
    <row r="331" spans="1:85" s="3" customFormat="1" ht="20.100000000000001" customHeight="1">
      <c r="A331" s="300"/>
      <c r="B331" s="298"/>
      <c r="C331" s="306"/>
      <c r="D331" s="302"/>
      <c r="E331" s="232"/>
      <c r="F331" s="8"/>
      <c r="G331" s="8"/>
      <c r="H331" s="2"/>
      <c r="I331" s="37"/>
      <c r="J331" s="37"/>
      <c r="K331" s="155"/>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Y331" s="29"/>
      <c r="AZ331" s="29"/>
      <c r="BA331" s="29"/>
      <c r="BB331" s="29"/>
      <c r="BC331" s="29"/>
      <c r="BD331" s="29"/>
      <c r="BE331" s="29"/>
      <c r="BF331" s="33"/>
      <c r="BG331" s="33"/>
      <c r="BH331" s="33"/>
      <c r="BI331" s="33"/>
      <c r="BJ331" s="33"/>
      <c r="BK331" s="33"/>
      <c r="BL331" s="33"/>
      <c r="BM331" s="33"/>
      <c r="BN331" s="33"/>
      <c r="BO331" s="33"/>
      <c r="BP331" s="33"/>
      <c r="BQ331" s="33"/>
      <c r="BR331" s="33"/>
      <c r="BS331" s="33"/>
      <c r="BT331" s="33"/>
      <c r="BU331" s="94"/>
      <c r="BV331" s="94"/>
      <c r="BW331" s="94"/>
      <c r="BX331" s="94"/>
      <c r="BY331" s="94"/>
      <c r="BZ331" s="94"/>
      <c r="CA331" s="94"/>
      <c r="CB331" s="1"/>
      <c r="CC331" s="1"/>
      <c r="CD331" s="1"/>
      <c r="CE331" s="1"/>
      <c r="CF331" s="1"/>
      <c r="CG331" s="1"/>
    </row>
    <row r="332" spans="1:85" s="3" customFormat="1" ht="20.100000000000001" customHeight="1">
      <c r="A332" s="300"/>
      <c r="B332" s="298"/>
      <c r="C332" s="306"/>
      <c r="D332" s="302"/>
      <c r="E332" s="232"/>
      <c r="F332" s="8"/>
      <c r="G332" s="8"/>
      <c r="H332" s="2"/>
      <c r="I332" s="37"/>
      <c r="J332" s="37"/>
      <c r="K332" s="155"/>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Y332" s="29"/>
      <c r="AZ332" s="29"/>
      <c r="BA332" s="29"/>
      <c r="BB332" s="29"/>
      <c r="BC332" s="29"/>
      <c r="BD332" s="29"/>
      <c r="BE332" s="29"/>
      <c r="BF332" s="33"/>
      <c r="BG332" s="33"/>
      <c r="BH332" s="33"/>
      <c r="BI332" s="33"/>
      <c r="BJ332" s="33"/>
      <c r="BK332" s="33"/>
      <c r="BL332" s="33"/>
      <c r="BM332" s="33"/>
      <c r="BN332" s="33"/>
      <c r="BO332" s="33"/>
      <c r="BP332" s="33"/>
      <c r="BQ332" s="33"/>
      <c r="BR332" s="33"/>
      <c r="BS332" s="33"/>
      <c r="BT332" s="33"/>
      <c r="BU332" s="94"/>
      <c r="BV332" s="94"/>
      <c r="BW332" s="94"/>
      <c r="BX332" s="94"/>
      <c r="BY332" s="94"/>
      <c r="BZ332" s="94"/>
      <c r="CA332" s="94"/>
      <c r="CB332" s="1"/>
      <c r="CC332" s="1"/>
      <c r="CD332" s="1"/>
      <c r="CE332" s="1"/>
      <c r="CF332" s="1"/>
      <c r="CG332" s="1"/>
    </row>
    <row r="333" spans="1:85" s="3" customFormat="1" ht="20.100000000000001" customHeight="1">
      <c r="A333" s="300"/>
      <c r="B333" s="298"/>
      <c r="C333" s="306"/>
      <c r="D333" s="302"/>
      <c r="E333" s="232"/>
      <c r="F333" s="8"/>
      <c r="G333" s="8"/>
      <c r="H333" s="2"/>
      <c r="I333" s="37"/>
      <c r="J333" s="37"/>
      <c r="K333" s="155"/>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Y333" s="29"/>
      <c r="AZ333" s="29"/>
      <c r="BA333" s="29"/>
      <c r="BB333" s="29"/>
      <c r="BC333" s="29"/>
      <c r="BD333" s="29"/>
      <c r="BE333" s="29"/>
      <c r="BF333" s="33"/>
      <c r="BG333" s="33"/>
      <c r="BH333" s="33"/>
      <c r="BI333" s="33"/>
      <c r="BJ333" s="33"/>
      <c r="BK333" s="33"/>
      <c r="BL333" s="33"/>
      <c r="BM333" s="33"/>
      <c r="BN333" s="33"/>
      <c r="BO333" s="33"/>
      <c r="BP333" s="33"/>
      <c r="BQ333" s="33"/>
      <c r="BR333" s="33"/>
      <c r="BS333" s="33"/>
      <c r="BT333" s="33"/>
      <c r="BU333" s="94"/>
      <c r="BV333" s="94"/>
      <c r="BW333" s="94"/>
      <c r="BX333" s="94"/>
      <c r="BY333" s="94"/>
      <c r="BZ333" s="94"/>
      <c r="CA333" s="94"/>
      <c r="CB333" s="1"/>
      <c r="CC333" s="1"/>
      <c r="CD333" s="1"/>
      <c r="CE333" s="1"/>
      <c r="CF333" s="1"/>
      <c r="CG333" s="1"/>
    </row>
    <row r="334" spans="1:85" s="3" customFormat="1" ht="20.100000000000001" customHeight="1">
      <c r="A334" s="300"/>
      <c r="B334" s="298"/>
      <c r="C334" s="306"/>
      <c r="D334" s="302"/>
      <c r="E334" s="232"/>
      <c r="F334" s="8"/>
      <c r="G334" s="8"/>
      <c r="H334" s="2"/>
      <c r="I334" s="37"/>
      <c r="J334" s="37"/>
      <c r="K334" s="155"/>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Y334" s="29"/>
      <c r="AZ334" s="29"/>
      <c r="BA334" s="29"/>
      <c r="BB334" s="29"/>
      <c r="BC334" s="29"/>
      <c r="BD334" s="29"/>
      <c r="BE334" s="29"/>
      <c r="BF334" s="33"/>
      <c r="BG334" s="33"/>
      <c r="BH334" s="33"/>
      <c r="BI334" s="33"/>
      <c r="BJ334" s="33"/>
      <c r="BK334" s="33"/>
      <c r="BL334" s="33"/>
      <c r="BM334" s="33"/>
      <c r="BN334" s="33"/>
      <c r="BO334" s="33"/>
      <c r="BP334" s="33"/>
      <c r="BQ334" s="33"/>
      <c r="BR334" s="33"/>
      <c r="BS334" s="33"/>
      <c r="BT334" s="33"/>
      <c r="BU334" s="94"/>
      <c r="BV334" s="94"/>
      <c r="BW334" s="94"/>
      <c r="BX334" s="94"/>
      <c r="BY334" s="94"/>
      <c r="BZ334" s="94"/>
      <c r="CA334" s="94"/>
      <c r="CB334" s="1"/>
      <c r="CC334" s="1"/>
      <c r="CD334" s="1"/>
      <c r="CE334" s="1"/>
      <c r="CF334" s="1"/>
      <c r="CG334" s="1"/>
    </row>
    <row r="335" spans="1:85" s="3" customFormat="1" ht="20.100000000000001" customHeight="1">
      <c r="A335" s="299"/>
      <c r="B335" s="299"/>
      <c r="C335" s="299"/>
      <c r="D335" s="93"/>
      <c r="E335" s="93"/>
      <c r="F335" s="93"/>
      <c r="G335" s="93"/>
      <c r="H335" s="8"/>
      <c r="I335" s="40"/>
      <c r="J335" s="40"/>
      <c r="K335" s="155"/>
      <c r="L335" s="2"/>
      <c r="M335" s="2"/>
      <c r="N335" s="2"/>
      <c r="O335" s="2"/>
      <c r="P335" s="2"/>
      <c r="Q335" s="2"/>
      <c r="R335" s="2"/>
      <c r="S335" s="22"/>
      <c r="T335" s="22"/>
      <c r="AY335" s="29"/>
      <c r="AZ335" s="29"/>
      <c r="BA335" s="29"/>
      <c r="BB335" s="29"/>
      <c r="BC335" s="29"/>
      <c r="BD335" s="29"/>
      <c r="BE335" s="29"/>
      <c r="BF335" s="33"/>
      <c r="BG335" s="33"/>
      <c r="BH335" s="33"/>
      <c r="BI335" s="33"/>
      <c r="BJ335" s="33"/>
      <c r="BK335" s="33"/>
      <c r="BL335" s="33"/>
      <c r="BM335" s="33"/>
      <c r="BN335" s="33"/>
      <c r="BO335" s="33"/>
      <c r="BP335" s="33"/>
      <c r="BQ335" s="33"/>
      <c r="BR335" s="33"/>
      <c r="BS335" s="33"/>
      <c r="BT335" s="33"/>
      <c r="BU335" s="94"/>
      <c r="BV335" s="94"/>
      <c r="BW335" s="94"/>
      <c r="BX335" s="94"/>
      <c r="BY335" s="94"/>
      <c r="BZ335" s="94"/>
      <c r="CA335" s="94"/>
      <c r="CB335" s="1"/>
      <c r="CC335" s="1"/>
      <c r="CD335" s="1"/>
      <c r="CE335" s="1"/>
      <c r="CF335" s="1"/>
      <c r="CG335" s="1"/>
    </row>
    <row r="336" spans="1:85" s="3" customFormat="1" ht="20.100000000000001" customHeight="1">
      <c r="A336" s="304"/>
      <c r="B336" s="304"/>
      <c r="C336" s="304"/>
      <c r="D336" s="305"/>
      <c r="E336" s="208"/>
      <c r="F336" s="530"/>
      <c r="G336" s="530"/>
      <c r="H336" s="128"/>
      <c r="I336" s="40"/>
      <c r="J336" s="40"/>
      <c r="K336" s="155"/>
      <c r="L336" s="2"/>
      <c r="M336" s="2"/>
      <c r="N336" s="2"/>
      <c r="O336" s="2"/>
      <c r="P336" s="2"/>
      <c r="Q336" s="2"/>
      <c r="R336" s="2"/>
      <c r="S336" s="22"/>
      <c r="T336" s="22"/>
      <c r="AY336" s="29"/>
      <c r="AZ336" s="29"/>
      <c r="BA336" s="29"/>
      <c r="BB336" s="29"/>
      <c r="BC336" s="29"/>
      <c r="BD336" s="29"/>
      <c r="BE336" s="29"/>
      <c r="BF336" s="33"/>
      <c r="BG336" s="33"/>
      <c r="BH336" s="33"/>
      <c r="BI336" s="33"/>
      <c r="BJ336" s="33"/>
      <c r="BK336" s="33"/>
      <c r="BL336" s="33"/>
      <c r="BM336" s="33"/>
      <c r="BN336" s="33"/>
      <c r="BO336" s="33"/>
      <c r="BP336" s="33"/>
      <c r="BQ336" s="33"/>
      <c r="BR336" s="33"/>
      <c r="BS336" s="33"/>
      <c r="BT336" s="33"/>
      <c r="BU336" s="94"/>
      <c r="BV336" s="94"/>
      <c r="BW336" s="94"/>
      <c r="BX336" s="94"/>
      <c r="BY336" s="94"/>
      <c r="BZ336" s="94"/>
      <c r="CA336" s="94"/>
      <c r="CB336" s="1"/>
      <c r="CC336" s="1"/>
      <c r="CD336" s="1"/>
      <c r="CE336" s="1"/>
      <c r="CF336" s="1"/>
      <c r="CG336" s="1"/>
    </row>
    <row r="337" spans="1:85" s="3" customFormat="1" ht="20.100000000000001" customHeight="1">
      <c r="A337" s="300"/>
      <c r="B337" s="298"/>
      <c r="C337" s="306"/>
      <c r="D337" s="302"/>
      <c r="E337" s="232"/>
      <c r="F337" s="8"/>
      <c r="G337" s="8"/>
      <c r="H337" s="2"/>
      <c r="I337" s="37"/>
      <c r="J337" s="37"/>
      <c r="K337" s="155"/>
      <c r="L337" s="2"/>
      <c r="M337" s="2"/>
      <c r="N337" s="2"/>
      <c r="O337" s="2"/>
      <c r="P337" s="2"/>
      <c r="Q337" s="2"/>
      <c r="R337" s="2"/>
      <c r="S337" s="6"/>
      <c r="T337" s="6"/>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Y337" s="29"/>
      <c r="AZ337" s="29"/>
      <c r="BA337" s="29"/>
      <c r="BB337" s="29"/>
      <c r="BC337" s="29"/>
      <c r="BD337" s="29"/>
      <c r="BE337" s="29"/>
      <c r="BF337" s="33"/>
      <c r="BG337" s="33"/>
      <c r="BH337" s="33"/>
      <c r="BI337" s="33"/>
      <c r="BJ337" s="33"/>
      <c r="BK337" s="33"/>
      <c r="BL337" s="33"/>
      <c r="BM337" s="33"/>
      <c r="BN337" s="33"/>
      <c r="BO337" s="33"/>
      <c r="BP337" s="33"/>
      <c r="BQ337" s="33"/>
      <c r="BR337" s="33"/>
      <c r="BS337" s="33"/>
      <c r="BT337" s="33"/>
      <c r="BU337" s="94"/>
      <c r="BV337" s="94"/>
      <c r="BW337" s="94"/>
      <c r="BX337" s="94"/>
      <c r="BY337" s="94"/>
      <c r="BZ337" s="94"/>
      <c r="CA337" s="94"/>
      <c r="CB337" s="1"/>
      <c r="CC337" s="1"/>
      <c r="CD337" s="1"/>
      <c r="CE337" s="1"/>
      <c r="CF337" s="1"/>
      <c r="CG337" s="1"/>
    </row>
    <row r="338" spans="1:85" s="3" customFormat="1" ht="20.100000000000001" customHeight="1">
      <c r="A338" s="300"/>
      <c r="B338" s="298"/>
      <c r="C338" s="306"/>
      <c r="D338" s="302"/>
      <c r="E338" s="232"/>
      <c r="F338" s="8"/>
      <c r="G338" s="8"/>
      <c r="H338" s="2"/>
      <c r="I338" s="37"/>
      <c r="J338" s="37"/>
      <c r="K338" s="155"/>
      <c r="L338" s="2"/>
      <c r="M338" s="2"/>
      <c r="N338" s="2"/>
      <c r="O338" s="2"/>
      <c r="P338" s="2"/>
      <c r="Q338" s="2"/>
      <c r="R338" s="2"/>
      <c r="S338" s="2"/>
      <c r="T338" s="2"/>
      <c r="U338" s="6"/>
      <c r="V338" s="6"/>
      <c r="W338" s="8"/>
      <c r="X338" s="19"/>
      <c r="Y338" s="19"/>
      <c r="Z338" s="8"/>
      <c r="AA338" s="19"/>
      <c r="AB338" s="19"/>
      <c r="AC338" s="8"/>
      <c r="AD338" s="19"/>
      <c r="AE338" s="19"/>
      <c r="AF338" s="8"/>
      <c r="AG338" s="19"/>
      <c r="AH338" s="19"/>
      <c r="AI338" s="8"/>
      <c r="AJ338" s="19"/>
      <c r="AK338" s="19"/>
      <c r="AL338" s="8"/>
      <c r="AM338" s="19"/>
      <c r="AN338" s="19"/>
      <c r="AO338" s="8"/>
      <c r="AP338" s="8"/>
      <c r="AQ338" s="8"/>
      <c r="AR338" s="8"/>
      <c r="AS338" s="8"/>
      <c r="AT338" s="8"/>
      <c r="AU338" s="8"/>
      <c r="AV338" s="8"/>
      <c r="AW338" s="8"/>
      <c r="AY338" s="29"/>
      <c r="AZ338" s="29"/>
      <c r="BA338" s="29"/>
      <c r="BB338" s="29"/>
      <c r="BC338" s="29"/>
      <c r="BD338" s="29"/>
      <c r="BE338" s="29"/>
      <c r="BF338" s="33"/>
      <c r="BG338" s="33"/>
      <c r="BH338" s="33"/>
      <c r="BI338" s="33"/>
      <c r="BJ338" s="33"/>
      <c r="BK338" s="33"/>
      <c r="BL338" s="33"/>
      <c r="BM338" s="33"/>
      <c r="BN338" s="33"/>
      <c r="BO338" s="33"/>
      <c r="BP338" s="33"/>
      <c r="BQ338" s="33"/>
      <c r="BR338" s="33"/>
      <c r="BS338" s="33"/>
      <c r="BT338" s="33"/>
      <c r="BU338" s="94"/>
      <c r="BV338" s="94"/>
      <c r="BW338" s="94"/>
      <c r="BX338" s="94"/>
      <c r="BY338" s="94"/>
      <c r="BZ338" s="94"/>
      <c r="CA338" s="94"/>
      <c r="CB338" s="1"/>
      <c r="CC338" s="1"/>
      <c r="CD338" s="1"/>
      <c r="CE338" s="1"/>
      <c r="CF338" s="1"/>
      <c r="CG338" s="1"/>
    </row>
    <row r="339" spans="1:85" s="3" customFormat="1" ht="20.100000000000001" customHeight="1">
      <c r="A339" s="300"/>
      <c r="B339" s="298"/>
      <c r="C339" s="306"/>
      <c r="D339" s="302"/>
      <c r="E339" s="232"/>
      <c r="F339" s="8"/>
      <c r="G339" s="8"/>
      <c r="H339" s="2"/>
      <c r="I339" s="37"/>
      <c r="J339" s="37"/>
      <c r="K339" s="155"/>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Y339" s="29"/>
      <c r="AZ339" s="29"/>
      <c r="BA339" s="29"/>
      <c r="BB339" s="29"/>
      <c r="BC339" s="29"/>
      <c r="BD339" s="29"/>
      <c r="BE339" s="29"/>
      <c r="BF339" s="33"/>
      <c r="BG339" s="33"/>
      <c r="BH339" s="33"/>
      <c r="BI339" s="33"/>
      <c r="BJ339" s="33"/>
      <c r="BK339" s="33"/>
      <c r="BL339" s="33"/>
      <c r="BM339" s="33"/>
      <c r="BN339" s="33"/>
      <c r="BO339" s="33"/>
      <c r="BP339" s="33"/>
      <c r="BQ339" s="33"/>
      <c r="BR339" s="33"/>
      <c r="BS339" s="33"/>
      <c r="BT339" s="33"/>
      <c r="BU339" s="94"/>
      <c r="BV339" s="94"/>
      <c r="BW339" s="94"/>
      <c r="BX339" s="94"/>
      <c r="BY339" s="94"/>
      <c r="BZ339" s="94"/>
      <c r="CA339" s="94"/>
      <c r="CB339" s="1"/>
      <c r="CC339" s="1"/>
      <c r="CD339" s="1"/>
      <c r="CE339" s="1"/>
      <c r="CF339" s="1"/>
      <c r="CG339" s="1"/>
    </row>
    <row r="340" spans="1:85" s="3" customFormat="1" ht="20.100000000000001" customHeight="1">
      <c r="A340" s="300"/>
      <c r="B340" s="298"/>
      <c r="C340" s="306"/>
      <c r="D340" s="302"/>
      <c r="E340" s="232"/>
      <c r="F340" s="8"/>
      <c r="G340" s="8"/>
      <c r="H340" s="2"/>
      <c r="I340" s="37"/>
      <c r="J340" s="37"/>
      <c r="K340" s="155"/>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Y340" s="29"/>
      <c r="AZ340" s="29"/>
      <c r="BA340" s="29"/>
      <c r="BB340" s="29"/>
      <c r="BC340" s="29"/>
      <c r="BD340" s="29"/>
      <c r="BE340" s="29"/>
      <c r="BF340" s="33"/>
      <c r="BG340" s="33"/>
      <c r="BH340" s="33"/>
      <c r="BI340" s="33"/>
      <c r="BJ340" s="33"/>
      <c r="BK340" s="33"/>
      <c r="BL340" s="33"/>
      <c r="BM340" s="33"/>
      <c r="BN340" s="33"/>
      <c r="BO340" s="33"/>
      <c r="BP340" s="33"/>
      <c r="BQ340" s="33"/>
      <c r="BR340" s="33"/>
      <c r="BS340" s="33"/>
      <c r="BT340" s="33"/>
      <c r="BU340" s="94"/>
      <c r="BV340" s="94"/>
      <c r="BW340" s="94"/>
      <c r="BX340" s="94"/>
      <c r="BY340" s="94"/>
      <c r="BZ340" s="94"/>
      <c r="CA340" s="94"/>
      <c r="CB340" s="1"/>
      <c r="CC340" s="1"/>
      <c r="CD340" s="1"/>
      <c r="CE340" s="1"/>
      <c r="CF340" s="1"/>
      <c r="CG340" s="1"/>
    </row>
    <row r="341" spans="1:85" s="3" customFormat="1" ht="20.100000000000001" customHeight="1">
      <c r="A341" s="300"/>
      <c r="B341" s="298"/>
      <c r="C341" s="306"/>
      <c r="D341" s="302"/>
      <c r="E341" s="232"/>
      <c r="F341" s="8"/>
      <c r="G341" s="8"/>
      <c r="H341" s="2"/>
      <c r="I341" s="37"/>
      <c r="J341" s="37"/>
      <c r="K341" s="155"/>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Y341" s="29"/>
      <c r="AZ341" s="29"/>
      <c r="BA341" s="29"/>
      <c r="BB341" s="29"/>
      <c r="BC341" s="29"/>
      <c r="BD341" s="29"/>
      <c r="BE341" s="29"/>
      <c r="BF341" s="33"/>
      <c r="BG341" s="33"/>
      <c r="BH341" s="33"/>
      <c r="BI341" s="33"/>
      <c r="BJ341" s="33"/>
      <c r="BK341" s="33"/>
      <c r="BL341" s="33"/>
      <c r="BM341" s="33"/>
      <c r="BN341" s="33"/>
      <c r="BO341" s="33"/>
      <c r="BP341" s="33"/>
      <c r="BQ341" s="33"/>
      <c r="BR341" s="33"/>
      <c r="BS341" s="33"/>
      <c r="BT341" s="33"/>
      <c r="BU341" s="94"/>
      <c r="BV341" s="94"/>
      <c r="BW341" s="94"/>
      <c r="BX341" s="94"/>
      <c r="BY341" s="94"/>
      <c r="BZ341" s="94"/>
      <c r="CA341" s="94"/>
      <c r="CB341" s="1"/>
      <c r="CC341" s="1"/>
      <c r="CD341" s="1"/>
      <c r="CE341" s="1"/>
      <c r="CF341" s="1"/>
      <c r="CG341" s="1"/>
    </row>
    <row r="342" spans="1:85" s="3" customFormat="1" ht="20.100000000000001" customHeight="1">
      <c r="A342" s="300"/>
      <c r="B342" s="298"/>
      <c r="C342" s="306"/>
      <c r="D342" s="302"/>
      <c r="E342" s="232"/>
      <c r="F342" s="8"/>
      <c r="G342" s="8"/>
      <c r="H342" s="2"/>
      <c r="I342" s="37"/>
      <c r="J342" s="37"/>
      <c r="K342" s="155"/>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Y342" s="29"/>
      <c r="AZ342" s="29"/>
      <c r="BA342" s="29"/>
      <c r="BB342" s="29"/>
      <c r="BC342" s="29"/>
      <c r="BD342" s="29"/>
      <c r="BE342" s="29"/>
      <c r="BF342" s="33"/>
      <c r="BG342" s="33"/>
      <c r="BH342" s="33"/>
      <c r="BI342" s="33"/>
      <c r="BJ342" s="33"/>
      <c r="BK342" s="33"/>
      <c r="BL342" s="33"/>
      <c r="BM342" s="33"/>
      <c r="BN342" s="33"/>
      <c r="BO342" s="33"/>
      <c r="BP342" s="33"/>
      <c r="BQ342" s="33"/>
      <c r="BR342" s="33"/>
      <c r="BS342" s="33"/>
      <c r="BT342" s="33"/>
      <c r="BU342" s="94"/>
      <c r="BV342" s="94"/>
      <c r="BW342" s="94"/>
      <c r="BX342" s="94"/>
      <c r="BY342" s="94"/>
      <c r="BZ342" s="94"/>
      <c r="CA342" s="94"/>
      <c r="CB342" s="1"/>
      <c r="CC342" s="1"/>
      <c r="CD342" s="1"/>
      <c r="CE342" s="1"/>
      <c r="CF342" s="1"/>
      <c r="CG342" s="1"/>
    </row>
    <row r="343" spans="1:85" s="3" customFormat="1" ht="20.100000000000001" customHeight="1">
      <c r="A343" s="299"/>
      <c r="B343" s="299"/>
      <c r="C343" s="299"/>
      <c r="D343" s="93"/>
      <c r="E343" s="93"/>
      <c r="F343" s="93"/>
      <c r="G343" s="93"/>
      <c r="H343" s="2"/>
      <c r="I343" s="40"/>
      <c r="J343" s="40"/>
      <c r="K343" s="155"/>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Y343" s="29"/>
      <c r="AZ343" s="29"/>
      <c r="BA343" s="29"/>
      <c r="BB343" s="29"/>
      <c r="BC343" s="29"/>
      <c r="BD343" s="29"/>
      <c r="BE343" s="29"/>
      <c r="BF343" s="33"/>
      <c r="BG343" s="33"/>
      <c r="BH343" s="33"/>
      <c r="BI343" s="33"/>
      <c r="BJ343" s="33"/>
      <c r="BK343" s="33"/>
      <c r="BL343" s="33"/>
      <c r="BM343" s="33"/>
      <c r="BN343" s="33"/>
      <c r="BO343" s="33"/>
      <c r="BP343" s="33"/>
      <c r="BQ343" s="33"/>
      <c r="BR343" s="33"/>
      <c r="BS343" s="33"/>
      <c r="BT343" s="33"/>
      <c r="BU343" s="94"/>
      <c r="BV343" s="94"/>
      <c r="BW343" s="94"/>
      <c r="BX343" s="94"/>
      <c r="BY343" s="94"/>
      <c r="BZ343" s="94"/>
      <c r="CA343" s="94"/>
      <c r="CB343" s="1"/>
      <c r="CC343" s="1"/>
      <c r="CD343" s="1"/>
      <c r="CE343" s="1"/>
      <c r="CF343" s="1"/>
      <c r="CG343" s="1"/>
    </row>
    <row r="344" spans="1:85" s="3" customFormat="1" ht="20.100000000000001" customHeight="1">
      <c r="A344" s="304"/>
      <c r="B344" s="304"/>
      <c r="C344" s="304"/>
      <c r="D344" s="305"/>
      <c r="E344" s="208"/>
      <c r="F344" s="530"/>
      <c r="G344" s="530"/>
      <c r="H344" s="2"/>
      <c r="I344" s="40"/>
      <c r="J344" s="40"/>
      <c r="K344" s="155"/>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Y344" s="29"/>
      <c r="AZ344" s="29"/>
      <c r="BA344" s="29"/>
      <c r="BB344" s="29"/>
      <c r="BC344" s="29"/>
      <c r="BD344" s="29"/>
      <c r="BE344" s="29"/>
      <c r="BF344" s="33"/>
      <c r="BG344" s="33"/>
      <c r="BH344" s="33"/>
      <c r="BI344" s="33"/>
      <c r="BJ344" s="33"/>
      <c r="BK344" s="33"/>
      <c r="BL344" s="33"/>
      <c r="BM344" s="33"/>
      <c r="BN344" s="33"/>
      <c r="BO344" s="33"/>
      <c r="BP344" s="33"/>
      <c r="BQ344" s="33"/>
      <c r="BR344" s="33"/>
      <c r="BS344" s="33"/>
      <c r="BT344" s="33"/>
      <c r="BU344" s="94"/>
      <c r="BV344" s="94"/>
      <c r="BW344" s="94"/>
      <c r="BX344" s="94"/>
      <c r="BY344" s="94"/>
      <c r="BZ344" s="94"/>
      <c r="CA344" s="94"/>
      <c r="CB344" s="1"/>
      <c r="CC344" s="1"/>
      <c r="CD344" s="1"/>
      <c r="CE344" s="1"/>
      <c r="CF344" s="1"/>
      <c r="CG344" s="1"/>
    </row>
    <row r="345" spans="1:85" s="3" customFormat="1" ht="20.100000000000001" customHeight="1">
      <c r="A345" s="300"/>
      <c r="B345" s="298"/>
      <c r="C345" s="306"/>
      <c r="D345" s="302"/>
      <c r="E345" s="232"/>
      <c r="F345" s="8"/>
      <c r="G345" s="8"/>
      <c r="H345" s="2"/>
      <c r="I345" s="37"/>
      <c r="J345" s="37"/>
      <c r="K345" s="155"/>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Y345" s="29"/>
      <c r="AZ345" s="29"/>
      <c r="BA345" s="29"/>
      <c r="BB345" s="29"/>
      <c r="BC345" s="29"/>
      <c r="BD345" s="29"/>
      <c r="BE345" s="29"/>
      <c r="BF345" s="33"/>
      <c r="BG345" s="33"/>
      <c r="BH345" s="33"/>
      <c r="BI345" s="33"/>
      <c r="BJ345" s="33"/>
      <c r="BK345" s="33"/>
      <c r="BL345" s="33"/>
      <c r="BM345" s="33"/>
      <c r="BN345" s="33"/>
      <c r="BO345" s="33"/>
      <c r="BP345" s="33"/>
      <c r="BQ345" s="33"/>
      <c r="BR345" s="33"/>
      <c r="BS345" s="33"/>
      <c r="BT345" s="33"/>
      <c r="BU345" s="94"/>
      <c r="BV345" s="94"/>
      <c r="BW345" s="94"/>
      <c r="BX345" s="94"/>
      <c r="BY345" s="94"/>
      <c r="BZ345" s="94"/>
      <c r="CA345" s="94"/>
      <c r="CB345" s="1"/>
      <c r="CC345" s="1"/>
      <c r="CD345" s="1"/>
      <c r="CE345" s="1"/>
      <c r="CF345" s="1"/>
      <c r="CG345" s="1"/>
    </row>
    <row r="346" spans="1:85" s="3" customFormat="1" ht="20.100000000000001" customHeight="1">
      <c r="A346" s="300"/>
      <c r="B346" s="298"/>
      <c r="C346" s="306"/>
      <c r="D346" s="302"/>
      <c r="E346" s="232"/>
      <c r="F346" s="8"/>
      <c r="G346" s="8"/>
      <c r="H346" s="2"/>
      <c r="I346" s="37"/>
      <c r="J346" s="37"/>
      <c r="K346" s="155"/>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Y346" s="29"/>
      <c r="AZ346" s="29"/>
      <c r="BA346" s="29"/>
      <c r="BB346" s="29"/>
      <c r="BC346" s="29"/>
      <c r="BD346" s="29"/>
      <c r="BE346" s="29"/>
      <c r="BF346" s="33"/>
      <c r="BG346" s="33"/>
      <c r="BH346" s="33"/>
      <c r="BI346" s="33"/>
      <c r="BJ346" s="33"/>
      <c r="BK346" s="33"/>
      <c r="BL346" s="33"/>
      <c r="BM346" s="33"/>
      <c r="BN346" s="33"/>
      <c r="BO346" s="33"/>
      <c r="BP346" s="33"/>
      <c r="BQ346" s="33"/>
      <c r="BR346" s="33"/>
      <c r="BS346" s="33"/>
      <c r="BT346" s="33"/>
      <c r="BU346" s="94"/>
      <c r="BV346" s="94"/>
      <c r="BW346" s="94"/>
      <c r="BX346" s="94"/>
      <c r="BY346" s="94"/>
      <c r="BZ346" s="94"/>
      <c r="CA346" s="94"/>
      <c r="CB346" s="1"/>
      <c r="CC346" s="1"/>
      <c r="CD346" s="1"/>
      <c r="CE346" s="1"/>
      <c r="CF346" s="1"/>
      <c r="CG346" s="1"/>
    </row>
    <row r="347" spans="1:85" s="3" customFormat="1" ht="20.100000000000001" customHeight="1">
      <c r="A347" s="300"/>
      <c r="B347" s="298"/>
      <c r="C347" s="306"/>
      <c r="D347" s="302"/>
      <c r="E347" s="232"/>
      <c r="F347" s="8"/>
      <c r="G347" s="8"/>
      <c r="H347" s="2"/>
      <c r="I347" s="37"/>
      <c r="J347" s="37"/>
      <c r="K347" s="155"/>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Y347" s="29"/>
      <c r="AZ347" s="29"/>
      <c r="BA347" s="29"/>
      <c r="BB347" s="29"/>
      <c r="BC347" s="29"/>
      <c r="BD347" s="29"/>
      <c r="BE347" s="29"/>
      <c r="BF347" s="33"/>
      <c r="BG347" s="33"/>
      <c r="BH347" s="33"/>
      <c r="BI347" s="33"/>
      <c r="BJ347" s="33"/>
      <c r="BK347" s="33"/>
      <c r="BL347" s="33"/>
      <c r="BM347" s="33"/>
      <c r="BN347" s="33"/>
      <c r="BO347" s="33"/>
      <c r="BP347" s="33"/>
      <c r="BQ347" s="33"/>
      <c r="BR347" s="33"/>
      <c r="BS347" s="33"/>
      <c r="BT347" s="33"/>
      <c r="BU347" s="94"/>
      <c r="BV347" s="94"/>
      <c r="BW347" s="94"/>
      <c r="BX347" s="94"/>
      <c r="BY347" s="94"/>
      <c r="BZ347" s="94"/>
      <c r="CA347" s="94"/>
      <c r="CB347" s="1"/>
      <c r="CC347" s="1"/>
      <c r="CD347" s="1"/>
      <c r="CE347" s="1"/>
      <c r="CF347" s="1"/>
      <c r="CG347" s="1"/>
    </row>
    <row r="348" spans="1:85" s="3" customFormat="1" ht="20.100000000000001" customHeight="1">
      <c r="A348" s="300"/>
      <c r="B348" s="298"/>
      <c r="C348" s="306"/>
      <c r="D348" s="302"/>
      <c r="E348" s="232"/>
      <c r="F348" s="8"/>
      <c r="G348" s="8"/>
      <c r="H348" s="2"/>
      <c r="I348" s="37"/>
      <c r="J348" s="37"/>
      <c r="K348" s="155"/>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Y348" s="29"/>
      <c r="AZ348" s="29"/>
      <c r="BA348" s="29"/>
      <c r="BB348" s="29"/>
      <c r="BC348" s="29"/>
      <c r="BD348" s="29"/>
      <c r="BE348" s="29"/>
      <c r="BF348" s="33"/>
      <c r="BG348" s="33"/>
      <c r="BH348" s="33"/>
      <c r="BI348" s="33"/>
      <c r="BJ348" s="33"/>
      <c r="BK348" s="33"/>
      <c r="BL348" s="33"/>
      <c r="BM348" s="33"/>
      <c r="BN348" s="33"/>
      <c r="BO348" s="33"/>
      <c r="BP348" s="33"/>
      <c r="BQ348" s="33"/>
      <c r="BR348" s="33"/>
      <c r="BS348" s="33"/>
      <c r="BT348" s="33"/>
      <c r="BU348" s="94"/>
      <c r="BV348" s="94"/>
      <c r="BW348" s="94"/>
      <c r="BX348" s="94"/>
      <c r="BY348" s="94"/>
      <c r="BZ348" s="94"/>
      <c r="CA348" s="94"/>
      <c r="CB348" s="1"/>
      <c r="CC348" s="1"/>
      <c r="CD348" s="1"/>
      <c r="CE348" s="1"/>
      <c r="CF348" s="1"/>
      <c r="CG348" s="1"/>
    </row>
    <row r="349" spans="1:85" s="3" customFormat="1" ht="20.100000000000001" customHeight="1">
      <c r="A349" s="300"/>
      <c r="B349" s="298"/>
      <c r="C349" s="306"/>
      <c r="D349" s="302"/>
      <c r="E349" s="232"/>
      <c r="F349" s="8"/>
      <c r="G349" s="8"/>
      <c r="H349" s="2"/>
      <c r="I349" s="37"/>
      <c r="J349" s="37"/>
      <c r="K349" s="155"/>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Y349" s="29"/>
      <c r="AZ349" s="29"/>
      <c r="BA349" s="29"/>
      <c r="BB349" s="29"/>
      <c r="BC349" s="29"/>
      <c r="BD349" s="29"/>
      <c r="BE349" s="29"/>
      <c r="BF349" s="33"/>
      <c r="BG349" s="33"/>
      <c r="BH349" s="33"/>
      <c r="BI349" s="33"/>
      <c r="BJ349" s="33"/>
      <c r="BK349" s="33"/>
      <c r="BL349" s="33"/>
      <c r="BM349" s="33"/>
      <c r="BN349" s="33"/>
      <c r="BO349" s="33"/>
      <c r="BP349" s="33"/>
      <c r="BQ349" s="33"/>
      <c r="BR349" s="33"/>
      <c r="BS349" s="33"/>
      <c r="BT349" s="33"/>
      <c r="BU349" s="94"/>
      <c r="BV349" s="94"/>
      <c r="BW349" s="94"/>
      <c r="BX349" s="94"/>
      <c r="BY349" s="94"/>
      <c r="BZ349" s="94"/>
      <c r="CA349" s="94"/>
      <c r="CB349" s="1"/>
      <c r="CC349" s="1"/>
      <c r="CD349" s="1"/>
      <c r="CE349" s="1"/>
      <c r="CF349" s="1"/>
      <c r="CG349" s="1"/>
    </row>
    <row r="350" spans="1:85" s="3" customFormat="1" ht="20.100000000000001" customHeight="1">
      <c r="A350" s="300"/>
      <c r="B350" s="298"/>
      <c r="C350" s="306"/>
      <c r="D350" s="302"/>
      <c r="E350" s="232"/>
      <c r="F350" s="8"/>
      <c r="G350" s="8"/>
      <c r="H350" s="2"/>
      <c r="I350" s="37"/>
      <c r="J350" s="37"/>
      <c r="K350" s="155"/>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Y350" s="29"/>
      <c r="AZ350" s="29"/>
      <c r="BA350" s="29"/>
      <c r="BB350" s="29"/>
      <c r="BC350" s="29"/>
      <c r="BD350" s="29"/>
      <c r="BE350" s="29"/>
      <c r="BF350" s="33"/>
      <c r="BG350" s="33"/>
      <c r="BH350" s="33"/>
      <c r="BI350" s="33"/>
      <c r="BJ350" s="33"/>
      <c r="BK350" s="33"/>
      <c r="BL350" s="33"/>
      <c r="BM350" s="33"/>
      <c r="BN350" s="33"/>
      <c r="BO350" s="33"/>
      <c r="BP350" s="33"/>
      <c r="BQ350" s="33"/>
      <c r="BR350" s="33"/>
      <c r="BS350" s="33"/>
      <c r="BT350" s="33"/>
      <c r="BU350" s="94"/>
      <c r="BV350" s="94"/>
      <c r="BW350" s="94"/>
      <c r="BX350" s="94"/>
      <c r="BY350" s="94"/>
      <c r="BZ350" s="94"/>
      <c r="CA350" s="94"/>
      <c r="CB350" s="1"/>
      <c r="CC350" s="1"/>
      <c r="CD350" s="1"/>
      <c r="CE350" s="1"/>
      <c r="CF350" s="1"/>
      <c r="CG350" s="1"/>
    </row>
    <row r="351" spans="1:85" s="3" customFormat="1" ht="20.100000000000001" customHeight="1">
      <c r="A351" s="299"/>
      <c r="B351" s="299"/>
      <c r="C351" s="299"/>
      <c r="D351" s="93"/>
      <c r="E351" s="93"/>
      <c r="F351" s="93"/>
      <c r="G351" s="93"/>
      <c r="H351" s="8"/>
      <c r="I351" s="40"/>
      <c r="J351" s="40"/>
      <c r="K351" s="155"/>
      <c r="L351" s="2"/>
      <c r="M351" s="2"/>
      <c r="N351" s="2"/>
      <c r="O351" s="2"/>
      <c r="P351" s="2"/>
      <c r="Q351" s="2"/>
      <c r="R351" s="2"/>
      <c r="S351" s="22"/>
      <c r="T351" s="22"/>
      <c r="AY351" s="29"/>
      <c r="AZ351" s="29"/>
      <c r="BA351" s="29"/>
      <c r="BB351" s="29"/>
      <c r="BC351" s="29"/>
      <c r="BD351" s="29"/>
      <c r="BE351" s="29"/>
      <c r="BF351" s="33"/>
      <c r="BG351" s="33"/>
      <c r="BH351" s="33"/>
      <c r="BI351" s="33"/>
      <c r="BJ351" s="33"/>
      <c r="BK351" s="33"/>
      <c r="BL351" s="33"/>
      <c r="BM351" s="33"/>
      <c r="BN351" s="33"/>
      <c r="BO351" s="33"/>
      <c r="BP351" s="33"/>
      <c r="BQ351" s="33"/>
      <c r="BR351" s="33"/>
      <c r="BS351" s="33"/>
      <c r="BT351" s="33"/>
      <c r="BU351" s="94"/>
      <c r="BV351" s="94"/>
      <c r="BW351" s="94"/>
      <c r="BX351" s="94"/>
      <c r="BY351" s="94"/>
      <c r="BZ351" s="94"/>
      <c r="CA351" s="94"/>
      <c r="CB351" s="1"/>
      <c r="CC351" s="1"/>
      <c r="CD351" s="1"/>
      <c r="CE351" s="1"/>
      <c r="CF351" s="1"/>
      <c r="CG351" s="1"/>
    </row>
    <row r="352" spans="1:85" s="3" customFormat="1" ht="20.100000000000001" customHeight="1">
      <c r="A352" s="304"/>
      <c r="B352" s="304"/>
      <c r="C352" s="304"/>
      <c r="D352" s="305"/>
      <c r="E352" s="208"/>
      <c r="F352" s="530"/>
      <c r="G352" s="530"/>
      <c r="H352" s="128"/>
      <c r="I352" s="40"/>
      <c r="J352" s="40"/>
      <c r="K352" s="155"/>
      <c r="L352" s="2"/>
      <c r="M352" s="2"/>
      <c r="N352" s="2"/>
      <c r="O352" s="2"/>
      <c r="P352" s="2"/>
      <c r="Q352" s="2"/>
      <c r="R352" s="2"/>
      <c r="S352" s="22"/>
      <c r="T352" s="22"/>
      <c r="AY352" s="29"/>
      <c r="AZ352" s="29"/>
      <c r="BA352" s="29"/>
      <c r="BB352" s="29"/>
      <c r="BC352" s="29"/>
      <c r="BD352" s="29"/>
      <c r="BE352" s="29"/>
      <c r="BF352" s="33"/>
      <c r="BG352" s="33"/>
      <c r="BH352" s="33"/>
      <c r="BI352" s="33"/>
      <c r="BJ352" s="33"/>
      <c r="BK352" s="33"/>
      <c r="BL352" s="33"/>
      <c r="BM352" s="33"/>
      <c r="BN352" s="33"/>
      <c r="BO352" s="33"/>
      <c r="BP352" s="33"/>
      <c r="BQ352" s="33"/>
      <c r="BR352" s="33"/>
      <c r="BS352" s="33"/>
      <c r="BT352" s="33"/>
      <c r="BU352" s="94"/>
      <c r="BV352" s="94"/>
      <c r="BW352" s="94"/>
      <c r="BX352" s="94"/>
      <c r="BY352" s="94"/>
      <c r="BZ352" s="94"/>
      <c r="CA352" s="94"/>
      <c r="CB352" s="1"/>
      <c r="CC352" s="1"/>
      <c r="CD352" s="1"/>
      <c r="CE352" s="1"/>
      <c r="CF352" s="1"/>
      <c r="CG352" s="1"/>
    </row>
    <row r="353" spans="1:85" s="3" customFormat="1" ht="20.100000000000001" customHeight="1">
      <c r="A353" s="300"/>
      <c r="B353" s="298"/>
      <c r="C353" s="306"/>
      <c r="D353" s="302"/>
      <c r="E353" s="232"/>
      <c r="F353" s="8"/>
      <c r="G353" s="8"/>
      <c r="H353" s="2"/>
      <c r="I353" s="37"/>
      <c r="J353" s="37"/>
      <c r="K353" s="155"/>
      <c r="L353" s="2"/>
      <c r="M353" s="2"/>
      <c r="N353" s="2"/>
      <c r="O353" s="2"/>
      <c r="P353" s="2"/>
      <c r="Q353" s="2"/>
      <c r="R353" s="2"/>
      <c r="S353" s="22"/>
      <c r="T353" s="22"/>
      <c r="AY353" s="29"/>
      <c r="AZ353" s="29"/>
      <c r="BA353" s="29"/>
      <c r="BB353" s="29"/>
      <c r="BC353" s="29"/>
      <c r="BD353" s="29"/>
      <c r="BE353" s="29"/>
      <c r="BF353" s="33"/>
      <c r="BG353" s="33"/>
      <c r="BH353" s="33"/>
      <c r="BI353" s="33"/>
      <c r="BJ353" s="33"/>
      <c r="BK353" s="33"/>
      <c r="BL353" s="33"/>
      <c r="BM353" s="33"/>
      <c r="BN353" s="33"/>
      <c r="BO353" s="33"/>
      <c r="BP353" s="33"/>
      <c r="BQ353" s="33"/>
      <c r="BR353" s="33"/>
      <c r="BS353" s="33"/>
      <c r="BT353" s="33"/>
      <c r="BU353" s="94"/>
      <c r="BV353" s="94"/>
      <c r="BW353" s="94"/>
      <c r="BX353" s="94"/>
      <c r="BY353" s="94"/>
      <c r="BZ353" s="94"/>
      <c r="CA353" s="94"/>
      <c r="CB353" s="1"/>
      <c r="CC353" s="1"/>
      <c r="CD353" s="1"/>
      <c r="CE353" s="1"/>
      <c r="CF353" s="1"/>
      <c r="CG353" s="1"/>
    </row>
    <row r="354" spans="1:85" s="3" customFormat="1" ht="20.100000000000001" customHeight="1">
      <c r="A354" s="300"/>
      <c r="B354" s="298"/>
      <c r="C354" s="306"/>
      <c r="D354" s="302"/>
      <c r="E354" s="232"/>
      <c r="F354" s="8"/>
      <c r="G354" s="8"/>
      <c r="H354" s="2"/>
      <c r="I354" s="37"/>
      <c r="J354" s="37"/>
      <c r="K354" s="155"/>
      <c r="L354" s="2"/>
      <c r="M354" s="2"/>
      <c r="N354" s="2"/>
      <c r="O354" s="2"/>
      <c r="P354" s="2"/>
      <c r="Q354" s="2"/>
      <c r="R354" s="2"/>
      <c r="S354" s="22"/>
      <c r="T354" s="22"/>
      <c r="AY354" s="29"/>
      <c r="AZ354" s="29"/>
      <c r="BA354" s="29"/>
      <c r="BB354" s="29"/>
      <c r="BC354" s="29"/>
      <c r="BD354" s="29"/>
      <c r="BE354" s="29"/>
      <c r="BF354" s="33"/>
      <c r="BG354" s="33"/>
      <c r="BH354" s="33"/>
      <c r="BI354" s="33"/>
      <c r="BJ354" s="33"/>
      <c r="BK354" s="33"/>
      <c r="BL354" s="33"/>
      <c r="BM354" s="33"/>
      <c r="BN354" s="33"/>
      <c r="BO354" s="33"/>
      <c r="BP354" s="33"/>
      <c r="BQ354" s="33"/>
      <c r="BR354" s="33"/>
      <c r="BS354" s="33"/>
      <c r="BT354" s="33"/>
      <c r="BU354" s="94"/>
      <c r="BV354" s="94"/>
      <c r="BW354" s="94"/>
      <c r="BX354" s="94"/>
      <c r="BY354" s="94"/>
      <c r="BZ354" s="94"/>
      <c r="CA354" s="94"/>
      <c r="CB354" s="1"/>
      <c r="CC354" s="1"/>
      <c r="CD354" s="1"/>
      <c r="CE354" s="1"/>
      <c r="CF354" s="1"/>
      <c r="CG354" s="1"/>
    </row>
    <row r="355" spans="1:85" s="3" customFormat="1" ht="20.100000000000001" customHeight="1">
      <c r="A355" s="300"/>
      <c r="B355" s="298"/>
      <c r="C355" s="306"/>
      <c r="D355" s="302"/>
      <c r="E355" s="232"/>
      <c r="F355" s="8"/>
      <c r="G355" s="8"/>
      <c r="H355" s="2"/>
      <c r="I355" s="37"/>
      <c r="J355" s="37"/>
      <c r="K355" s="155"/>
      <c r="L355" s="2"/>
      <c r="M355" s="2"/>
      <c r="N355" s="2"/>
      <c r="O355" s="2"/>
      <c r="P355" s="2"/>
      <c r="Q355" s="2"/>
      <c r="R355" s="2"/>
      <c r="S355" s="22"/>
      <c r="T355" s="22"/>
      <c r="AY355" s="29"/>
      <c r="AZ355" s="29"/>
      <c r="BA355" s="29"/>
      <c r="BB355" s="29"/>
      <c r="BC355" s="29"/>
      <c r="BD355" s="29"/>
      <c r="BE355" s="29"/>
      <c r="BF355" s="33"/>
      <c r="BG355" s="33"/>
      <c r="BH355" s="33"/>
      <c r="BI355" s="33"/>
      <c r="BJ355" s="33"/>
      <c r="BK355" s="33"/>
      <c r="BL355" s="33"/>
      <c r="BM355" s="33"/>
      <c r="BN355" s="33"/>
      <c r="BO355" s="33"/>
      <c r="BP355" s="33"/>
      <c r="BQ355" s="33"/>
      <c r="BR355" s="33"/>
      <c r="BS355" s="33"/>
      <c r="BT355" s="33"/>
      <c r="BU355" s="94"/>
      <c r="BV355" s="94"/>
      <c r="BW355" s="94"/>
      <c r="BX355" s="94"/>
      <c r="BY355" s="94"/>
      <c r="BZ355" s="94"/>
      <c r="CA355" s="94"/>
      <c r="CB355" s="1"/>
      <c r="CC355" s="1"/>
      <c r="CD355" s="1"/>
      <c r="CE355" s="1"/>
      <c r="CF355" s="1"/>
      <c r="CG355" s="1"/>
    </row>
    <row r="356" spans="1:85" s="3" customFormat="1" ht="20.100000000000001" customHeight="1">
      <c r="A356" s="300"/>
      <c r="B356" s="298"/>
      <c r="C356" s="306"/>
      <c r="D356" s="302"/>
      <c r="E356" s="232"/>
      <c r="F356" s="8"/>
      <c r="G356" s="8"/>
      <c r="H356" s="2"/>
      <c r="I356" s="37"/>
      <c r="J356" s="37"/>
      <c r="K356" s="155"/>
      <c r="L356" s="2"/>
      <c r="M356" s="2"/>
      <c r="N356" s="2"/>
      <c r="O356" s="2"/>
      <c r="P356" s="2"/>
      <c r="Q356" s="2"/>
      <c r="R356" s="2"/>
      <c r="S356" s="22"/>
      <c r="T356" s="22"/>
      <c r="AY356" s="29"/>
      <c r="AZ356" s="29"/>
      <c r="BA356" s="29"/>
      <c r="BB356" s="29"/>
      <c r="BC356" s="29"/>
      <c r="BD356" s="29"/>
      <c r="BE356" s="29"/>
      <c r="BF356" s="33"/>
      <c r="BG356" s="33"/>
      <c r="BH356" s="33"/>
      <c r="BI356" s="33"/>
      <c r="BJ356" s="33"/>
      <c r="BK356" s="33"/>
      <c r="BL356" s="33"/>
      <c r="BM356" s="33"/>
      <c r="BN356" s="33"/>
      <c r="BO356" s="33"/>
      <c r="BP356" s="33"/>
      <c r="BQ356" s="33"/>
      <c r="BR356" s="33"/>
      <c r="BS356" s="33"/>
      <c r="BT356" s="33"/>
      <c r="BU356" s="94"/>
      <c r="BV356" s="94"/>
      <c r="BW356" s="94"/>
      <c r="BX356" s="94"/>
      <c r="BY356" s="94"/>
      <c r="BZ356" s="94"/>
      <c r="CA356" s="94"/>
      <c r="CB356" s="1"/>
      <c r="CC356" s="1"/>
      <c r="CD356" s="1"/>
      <c r="CE356" s="1"/>
      <c r="CF356" s="1"/>
      <c r="CG356" s="1"/>
    </row>
    <row r="357" spans="1:85" s="3" customFormat="1" ht="20.100000000000001" customHeight="1">
      <c r="A357" s="300"/>
      <c r="B357" s="298"/>
      <c r="C357" s="306"/>
      <c r="D357" s="302"/>
      <c r="E357" s="232"/>
      <c r="F357" s="8"/>
      <c r="G357" s="8"/>
      <c r="H357" s="2"/>
      <c r="I357" s="37"/>
      <c r="J357" s="37"/>
      <c r="K357" s="155"/>
      <c r="L357" s="2"/>
      <c r="M357" s="2"/>
      <c r="N357" s="2"/>
      <c r="O357" s="2"/>
      <c r="P357" s="2"/>
      <c r="Q357" s="2"/>
      <c r="R357" s="2"/>
      <c r="S357" s="22"/>
      <c r="T357" s="22"/>
      <c r="AY357" s="29"/>
      <c r="AZ357" s="29"/>
      <c r="BA357" s="29"/>
      <c r="BB357" s="29"/>
      <c r="BC357" s="29"/>
      <c r="BD357" s="29"/>
      <c r="BE357" s="29"/>
      <c r="BF357" s="33"/>
      <c r="BG357" s="33"/>
      <c r="BH357" s="33"/>
      <c r="BI357" s="33"/>
      <c r="BJ357" s="33"/>
      <c r="BK357" s="33"/>
      <c r="BL357" s="33"/>
      <c r="BM357" s="33"/>
      <c r="BN357" s="33"/>
      <c r="BO357" s="33"/>
      <c r="BP357" s="33"/>
      <c r="BQ357" s="33"/>
      <c r="BR357" s="33"/>
      <c r="BS357" s="33"/>
      <c r="BT357" s="33"/>
      <c r="BU357" s="94"/>
      <c r="BV357" s="94"/>
      <c r="BW357" s="94"/>
      <c r="BX357" s="94"/>
      <c r="BY357" s="94"/>
      <c r="BZ357" s="94"/>
      <c r="CA357" s="94"/>
      <c r="CB357" s="1"/>
      <c r="CC357" s="1"/>
      <c r="CD357" s="1"/>
      <c r="CE357" s="1"/>
      <c r="CF357" s="1"/>
      <c r="CG357" s="1"/>
    </row>
    <row r="358" spans="1:85" s="3" customFormat="1" ht="20.100000000000001" customHeight="1">
      <c r="A358" s="300"/>
      <c r="B358" s="298"/>
      <c r="C358" s="306"/>
      <c r="D358" s="302"/>
      <c r="E358" s="232"/>
      <c r="F358" s="8"/>
      <c r="G358" s="8"/>
      <c r="H358" s="2"/>
      <c r="I358" s="37"/>
      <c r="J358" s="37"/>
      <c r="K358" s="155"/>
      <c r="L358" s="2"/>
      <c r="M358" s="2"/>
      <c r="N358" s="2"/>
      <c r="O358" s="2"/>
      <c r="P358" s="2"/>
      <c r="Q358" s="2"/>
      <c r="R358" s="2"/>
      <c r="S358" s="22"/>
      <c r="T358" s="22"/>
      <c r="AY358" s="29"/>
      <c r="AZ358" s="29"/>
      <c r="BA358" s="29"/>
      <c r="BB358" s="29"/>
      <c r="BC358" s="29"/>
      <c r="BD358" s="29"/>
      <c r="BE358" s="29"/>
      <c r="BF358" s="33"/>
      <c r="BG358" s="33"/>
      <c r="BH358" s="33"/>
      <c r="BI358" s="33"/>
      <c r="BJ358" s="33"/>
      <c r="BK358" s="33"/>
      <c r="BL358" s="33"/>
      <c r="BM358" s="33"/>
      <c r="BN358" s="33"/>
      <c r="BO358" s="33"/>
      <c r="BP358" s="33"/>
      <c r="BQ358" s="33"/>
      <c r="BR358" s="33"/>
      <c r="BS358" s="33"/>
      <c r="BT358" s="33"/>
      <c r="BU358" s="94"/>
      <c r="BV358" s="94"/>
      <c r="BW358" s="94"/>
      <c r="BX358" s="94"/>
      <c r="BY358" s="94"/>
      <c r="BZ358" s="94"/>
      <c r="CA358" s="94"/>
      <c r="CB358" s="1"/>
      <c r="CC358" s="1"/>
      <c r="CD358" s="1"/>
      <c r="CE358" s="1"/>
      <c r="CF358" s="1"/>
      <c r="CG358" s="1"/>
    </row>
    <row r="359" spans="1:85" s="3" customFormat="1" ht="20.100000000000001" customHeight="1">
      <c r="A359" s="299"/>
      <c r="B359" s="299"/>
      <c r="C359" s="299"/>
      <c r="D359" s="93"/>
      <c r="E359" s="93"/>
      <c r="F359" s="93"/>
      <c r="G359" s="93"/>
      <c r="H359" s="2"/>
      <c r="I359" s="37"/>
      <c r="J359" s="37"/>
      <c r="K359" s="155"/>
      <c r="L359" s="2"/>
      <c r="M359" s="2"/>
      <c r="N359" s="2"/>
      <c r="O359" s="2"/>
      <c r="P359" s="2"/>
      <c r="Q359" s="2"/>
      <c r="R359" s="2"/>
      <c r="S359" s="22"/>
      <c r="T359" s="22"/>
      <c r="AY359" s="29"/>
      <c r="AZ359" s="29"/>
      <c r="BA359" s="29"/>
      <c r="BB359" s="29"/>
      <c r="BC359" s="29"/>
      <c r="BD359" s="29"/>
      <c r="BE359" s="29"/>
      <c r="BF359" s="33"/>
      <c r="BG359" s="33"/>
      <c r="BH359" s="33"/>
      <c r="BI359" s="33"/>
      <c r="BJ359" s="33"/>
      <c r="BK359" s="33"/>
      <c r="BL359" s="33"/>
      <c r="BM359" s="33"/>
      <c r="BN359" s="33"/>
      <c r="BO359" s="33"/>
      <c r="BP359" s="33"/>
      <c r="BQ359" s="33"/>
      <c r="BR359" s="33"/>
      <c r="BS359" s="33"/>
      <c r="BT359" s="33"/>
      <c r="BU359" s="94"/>
      <c r="BV359" s="94"/>
      <c r="BW359" s="94"/>
      <c r="BX359" s="94"/>
      <c r="BY359" s="94"/>
      <c r="BZ359" s="94"/>
      <c r="CA359" s="94"/>
      <c r="CB359" s="1"/>
      <c r="CC359" s="1"/>
      <c r="CD359" s="1"/>
      <c r="CE359" s="1"/>
      <c r="CF359" s="1"/>
      <c r="CG359" s="1"/>
    </row>
    <row r="360" spans="1:85" s="3" customFormat="1" ht="20.100000000000001" customHeight="1">
      <c r="A360" s="304"/>
      <c r="B360" s="304"/>
      <c r="C360" s="304"/>
      <c r="D360" s="305"/>
      <c r="E360" s="208"/>
      <c r="F360" s="530"/>
      <c r="G360" s="530"/>
      <c r="H360" s="2"/>
      <c r="I360" s="37"/>
      <c r="J360" s="37"/>
      <c r="K360" s="155"/>
      <c r="L360" s="2"/>
      <c r="M360" s="2"/>
      <c r="N360" s="2"/>
      <c r="O360" s="2"/>
      <c r="P360" s="2"/>
      <c r="Q360" s="2"/>
      <c r="R360" s="2"/>
      <c r="S360" s="22"/>
      <c r="T360" s="22"/>
      <c r="AY360" s="29"/>
      <c r="AZ360" s="29"/>
      <c r="BA360" s="29"/>
      <c r="BB360" s="29"/>
      <c r="BC360" s="29"/>
      <c r="BD360" s="29"/>
      <c r="BE360" s="29"/>
      <c r="BF360" s="33"/>
      <c r="BG360" s="33"/>
      <c r="BH360" s="33"/>
      <c r="BI360" s="33"/>
      <c r="BJ360" s="33"/>
      <c r="BK360" s="33"/>
      <c r="BL360" s="33"/>
      <c r="BM360" s="33"/>
      <c r="BN360" s="33"/>
      <c r="BO360" s="33"/>
      <c r="BP360" s="33"/>
      <c r="BQ360" s="33"/>
      <c r="BR360" s="33"/>
      <c r="BS360" s="33"/>
      <c r="BT360" s="33"/>
      <c r="BU360" s="94"/>
      <c r="BV360" s="94"/>
      <c r="BW360" s="94"/>
      <c r="BX360" s="94"/>
      <c r="BY360" s="94"/>
      <c r="BZ360" s="94"/>
      <c r="CA360" s="94"/>
      <c r="CB360" s="1"/>
      <c r="CC360" s="1"/>
      <c r="CD360" s="1"/>
      <c r="CE360" s="1"/>
      <c r="CF360" s="1"/>
      <c r="CG360" s="1"/>
    </row>
    <row r="361" spans="1:85" s="3" customFormat="1" ht="20.100000000000001" customHeight="1">
      <c r="A361" s="300"/>
      <c r="B361" s="298"/>
      <c r="C361" s="306"/>
      <c r="D361" s="302"/>
      <c r="E361" s="232"/>
      <c r="F361" s="8"/>
      <c r="G361" s="8"/>
      <c r="H361" s="2"/>
      <c r="I361" s="37"/>
      <c r="J361" s="37"/>
      <c r="K361" s="155"/>
      <c r="L361" s="2"/>
      <c r="M361" s="2"/>
      <c r="N361" s="2"/>
      <c r="O361" s="2"/>
      <c r="P361" s="2"/>
      <c r="Q361" s="2"/>
      <c r="R361" s="2"/>
      <c r="S361" s="22"/>
      <c r="T361" s="22"/>
      <c r="AY361" s="29"/>
      <c r="AZ361" s="29"/>
      <c r="BA361" s="29"/>
      <c r="BB361" s="29"/>
      <c r="BC361" s="29"/>
      <c r="BD361" s="29"/>
      <c r="BE361" s="29"/>
      <c r="BF361" s="33"/>
      <c r="BG361" s="33"/>
      <c r="BH361" s="33"/>
      <c r="BI361" s="33"/>
      <c r="BJ361" s="33"/>
      <c r="BK361" s="33"/>
      <c r="BL361" s="33"/>
      <c r="BM361" s="33"/>
      <c r="BN361" s="33"/>
      <c r="BO361" s="33"/>
      <c r="BP361" s="33"/>
      <c r="BQ361" s="33"/>
      <c r="BR361" s="33"/>
      <c r="BS361" s="33"/>
      <c r="BT361" s="33"/>
      <c r="BU361" s="94"/>
      <c r="BV361" s="94"/>
      <c r="BW361" s="94"/>
      <c r="BX361" s="94"/>
      <c r="BY361" s="94"/>
      <c r="BZ361" s="94"/>
      <c r="CA361" s="94"/>
      <c r="CB361" s="1"/>
      <c r="CC361" s="1"/>
      <c r="CD361" s="1"/>
      <c r="CE361" s="1"/>
      <c r="CF361" s="1"/>
      <c r="CG361" s="1"/>
    </row>
    <row r="362" spans="1:85" s="3" customFormat="1" ht="20.100000000000001" customHeight="1">
      <c r="A362" s="300"/>
      <c r="B362" s="298"/>
      <c r="C362" s="306"/>
      <c r="D362" s="302"/>
      <c r="E362" s="232"/>
      <c r="F362" s="8"/>
      <c r="G362" s="8"/>
      <c r="H362" s="2"/>
      <c r="I362" s="37"/>
      <c r="J362" s="37"/>
      <c r="K362" s="155"/>
      <c r="L362" s="2"/>
      <c r="M362" s="2"/>
      <c r="N362" s="2"/>
      <c r="O362" s="2"/>
      <c r="P362" s="2"/>
      <c r="Q362" s="2"/>
      <c r="R362" s="2"/>
      <c r="S362" s="22"/>
      <c r="T362" s="22"/>
      <c r="AY362" s="29"/>
      <c r="AZ362" s="29"/>
      <c r="BA362" s="29"/>
      <c r="BB362" s="29"/>
      <c r="BC362" s="29"/>
      <c r="BD362" s="29"/>
      <c r="BE362" s="29"/>
      <c r="BF362" s="33"/>
      <c r="BG362" s="33"/>
      <c r="BH362" s="33"/>
      <c r="BI362" s="33"/>
      <c r="BJ362" s="33"/>
      <c r="BK362" s="33"/>
      <c r="BL362" s="33"/>
      <c r="BM362" s="33"/>
      <c r="BN362" s="33"/>
      <c r="BO362" s="33"/>
      <c r="BP362" s="33"/>
      <c r="BQ362" s="33"/>
      <c r="BR362" s="33"/>
      <c r="BS362" s="33"/>
      <c r="BT362" s="33"/>
      <c r="BU362" s="94"/>
      <c r="BV362" s="94"/>
      <c r="BW362" s="94"/>
      <c r="BX362" s="94"/>
      <c r="BY362" s="94"/>
      <c r="BZ362" s="94"/>
      <c r="CA362" s="94"/>
      <c r="CB362" s="1"/>
      <c r="CC362" s="1"/>
      <c r="CD362" s="1"/>
      <c r="CE362" s="1"/>
      <c r="CF362" s="1"/>
      <c r="CG362" s="1"/>
    </row>
    <row r="363" spans="1:85" s="3" customFormat="1" ht="20.100000000000001" customHeight="1">
      <c r="A363" s="300"/>
      <c r="B363" s="298"/>
      <c r="C363" s="306"/>
      <c r="D363" s="302"/>
      <c r="E363" s="232"/>
      <c r="F363" s="8"/>
      <c r="G363" s="8"/>
      <c r="H363" s="2"/>
      <c r="I363" s="37"/>
      <c r="J363" s="37"/>
      <c r="K363" s="155"/>
      <c r="L363" s="2"/>
      <c r="M363" s="2"/>
      <c r="N363" s="2"/>
      <c r="O363" s="2"/>
      <c r="P363" s="2"/>
      <c r="Q363" s="2"/>
      <c r="R363" s="2"/>
      <c r="S363" s="22"/>
      <c r="T363" s="22"/>
      <c r="AY363" s="29"/>
      <c r="AZ363" s="29"/>
      <c r="BA363" s="29"/>
      <c r="BB363" s="29"/>
      <c r="BC363" s="29"/>
      <c r="BD363" s="29"/>
      <c r="BE363" s="29"/>
      <c r="BF363" s="33"/>
      <c r="BG363" s="33"/>
      <c r="BH363" s="33"/>
      <c r="BI363" s="33"/>
      <c r="BJ363" s="33"/>
      <c r="BK363" s="33"/>
      <c r="BL363" s="33"/>
      <c r="BM363" s="33"/>
      <c r="BN363" s="33"/>
      <c r="BO363" s="33"/>
      <c r="BP363" s="33"/>
      <c r="BQ363" s="33"/>
      <c r="BR363" s="33"/>
      <c r="BS363" s="33"/>
      <c r="BT363" s="33"/>
      <c r="BU363" s="94"/>
      <c r="BV363" s="94"/>
      <c r="BW363" s="94"/>
      <c r="BX363" s="94"/>
      <c r="BY363" s="94"/>
      <c r="BZ363" s="94"/>
      <c r="CA363" s="94"/>
      <c r="CB363" s="1"/>
      <c r="CC363" s="1"/>
      <c r="CD363" s="1"/>
      <c r="CE363" s="1"/>
      <c r="CF363" s="1"/>
      <c r="CG363" s="1"/>
    </row>
    <row r="364" spans="1:85" s="33" customFormat="1" ht="20.100000000000001" customHeight="1">
      <c r="A364" s="300"/>
      <c r="B364" s="298"/>
      <c r="C364" s="306"/>
      <c r="D364" s="302"/>
      <c r="E364" s="232"/>
      <c r="F364" s="8"/>
      <c r="G364" s="8"/>
      <c r="H364" s="2"/>
      <c r="I364" s="37"/>
      <c r="J364" s="37"/>
      <c r="K364" s="155"/>
      <c r="L364" s="2"/>
      <c r="M364" s="2"/>
      <c r="N364" s="2"/>
      <c r="O364" s="2"/>
      <c r="P364" s="2"/>
      <c r="Q364" s="2"/>
      <c r="R364" s="2"/>
      <c r="S364" s="22"/>
      <c r="T364" s="22"/>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29"/>
      <c r="AZ364" s="29"/>
      <c r="BA364" s="29"/>
      <c r="BB364" s="29"/>
      <c r="BC364" s="29"/>
      <c r="BD364" s="29"/>
      <c r="BE364" s="29"/>
      <c r="BU364" s="94"/>
      <c r="BV364" s="94"/>
      <c r="BW364" s="94"/>
      <c r="BX364" s="94"/>
      <c r="BY364" s="94"/>
      <c r="BZ364" s="94"/>
      <c r="CA364" s="94"/>
      <c r="CB364" s="1"/>
      <c r="CC364" s="1"/>
      <c r="CD364" s="1"/>
      <c r="CE364" s="1"/>
      <c r="CF364" s="1"/>
      <c r="CG364" s="1"/>
    </row>
    <row r="365" spans="1:85" s="33" customFormat="1" ht="20.100000000000001" customHeight="1">
      <c r="A365" s="300"/>
      <c r="B365" s="298"/>
      <c r="C365" s="306"/>
      <c r="D365" s="302"/>
      <c r="E365" s="232"/>
      <c r="F365" s="8"/>
      <c r="G365" s="8"/>
      <c r="H365" s="2"/>
      <c r="I365" s="37"/>
      <c r="J365" s="37"/>
      <c r="K365" s="155"/>
      <c r="L365" s="2"/>
      <c r="M365" s="2"/>
      <c r="N365" s="2"/>
      <c r="O365" s="2"/>
      <c r="P365" s="2"/>
      <c r="Q365" s="2"/>
      <c r="R365" s="2"/>
      <c r="S365" s="22"/>
      <c r="T365" s="22"/>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29"/>
      <c r="AZ365" s="29"/>
      <c r="BA365" s="29"/>
      <c r="BB365" s="29"/>
      <c r="BC365" s="29"/>
      <c r="BD365" s="29"/>
      <c r="BE365" s="29"/>
      <c r="BU365" s="94"/>
      <c r="BV365" s="94"/>
      <c r="BW365" s="94"/>
      <c r="BX365" s="94"/>
      <c r="BY365" s="94"/>
      <c r="BZ365" s="94"/>
      <c r="CA365" s="94"/>
      <c r="CB365" s="1"/>
      <c r="CC365" s="1"/>
      <c r="CD365" s="1"/>
      <c r="CE365" s="1"/>
      <c r="CF365" s="1"/>
      <c r="CG365" s="1"/>
    </row>
    <row r="366" spans="1:85" s="33" customFormat="1" ht="20.100000000000001" customHeight="1">
      <c r="A366" s="300"/>
      <c r="B366" s="298"/>
      <c r="C366" s="306"/>
      <c r="D366" s="302"/>
      <c r="E366" s="232"/>
      <c r="F366" s="8"/>
      <c r="G366" s="8"/>
      <c r="H366" s="2"/>
      <c r="I366" s="37"/>
      <c r="J366" s="37"/>
      <c r="K366" s="155"/>
      <c r="L366" s="2"/>
      <c r="M366" s="2"/>
      <c r="N366" s="2"/>
      <c r="O366" s="2"/>
      <c r="P366" s="2"/>
      <c r="Q366" s="2"/>
      <c r="R366" s="2"/>
      <c r="S366" s="22"/>
      <c r="T366" s="22"/>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29"/>
      <c r="AZ366" s="29"/>
      <c r="BA366" s="29"/>
      <c r="BB366" s="29"/>
      <c r="BC366" s="29"/>
      <c r="BD366" s="29"/>
      <c r="BE366" s="29"/>
      <c r="BU366" s="94"/>
      <c r="BV366" s="94"/>
      <c r="BW366" s="94"/>
      <c r="BX366" s="94"/>
      <c r="BY366" s="94"/>
      <c r="BZ366" s="94"/>
      <c r="CA366" s="94"/>
      <c r="CB366" s="1"/>
      <c r="CC366" s="1"/>
      <c r="CD366" s="1"/>
      <c r="CE366" s="1"/>
      <c r="CF366" s="1"/>
      <c r="CG366" s="1"/>
    </row>
    <row r="367" spans="1:85" s="33" customFormat="1" ht="20.100000000000001" customHeight="1">
      <c r="A367" s="299"/>
      <c r="B367" s="299"/>
      <c r="C367" s="299"/>
      <c r="D367" s="93"/>
      <c r="E367" s="93"/>
      <c r="F367" s="93"/>
      <c r="G367" s="93"/>
      <c r="H367" s="8"/>
      <c r="I367" s="40"/>
      <c r="J367" s="40"/>
      <c r="K367" s="155"/>
      <c r="L367" s="2"/>
      <c r="M367" s="2"/>
      <c r="N367" s="2"/>
      <c r="O367" s="2"/>
      <c r="P367" s="2"/>
      <c r="Q367" s="2"/>
      <c r="R367" s="2"/>
      <c r="S367" s="22"/>
      <c r="T367" s="22"/>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29"/>
      <c r="AZ367" s="29"/>
      <c r="BA367" s="29"/>
      <c r="BB367" s="29"/>
      <c r="BC367" s="29"/>
      <c r="BD367" s="29"/>
      <c r="BE367" s="29"/>
      <c r="BU367" s="94"/>
      <c r="BV367" s="94"/>
      <c r="BW367" s="94"/>
      <c r="BX367" s="94"/>
      <c r="BY367" s="94"/>
      <c r="BZ367" s="94"/>
      <c r="CA367" s="94"/>
      <c r="CB367" s="1"/>
      <c r="CC367" s="1"/>
      <c r="CD367" s="1"/>
      <c r="CE367" s="1"/>
      <c r="CF367" s="1"/>
      <c r="CG367" s="1"/>
    </row>
    <row r="368" spans="1:85" s="33" customFormat="1" ht="20.100000000000001" customHeight="1">
      <c r="A368" s="304"/>
      <c r="B368" s="304"/>
      <c r="C368" s="304"/>
      <c r="D368" s="305"/>
      <c r="E368" s="208"/>
      <c r="F368" s="530"/>
      <c r="G368" s="530"/>
      <c r="H368" s="128"/>
      <c r="I368" s="40"/>
      <c r="J368" s="40"/>
      <c r="K368" s="155"/>
      <c r="L368" s="2"/>
      <c r="M368" s="2"/>
      <c r="N368" s="2"/>
      <c r="O368" s="2"/>
      <c r="P368" s="2"/>
      <c r="Q368" s="2"/>
      <c r="R368" s="2"/>
      <c r="S368" s="22"/>
      <c r="T368" s="22"/>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29"/>
      <c r="AZ368" s="29"/>
      <c r="BA368" s="29"/>
      <c r="BB368" s="29"/>
      <c r="BC368" s="29"/>
      <c r="BD368" s="29"/>
      <c r="BE368" s="29"/>
      <c r="BO368" s="29"/>
      <c r="BU368" s="94"/>
      <c r="BV368" s="94"/>
      <c r="BW368" s="94"/>
      <c r="BX368" s="94"/>
      <c r="BY368" s="94"/>
      <c r="BZ368" s="94"/>
      <c r="CA368" s="94"/>
      <c r="CB368" s="1"/>
      <c r="CC368" s="1"/>
      <c r="CD368" s="1"/>
      <c r="CE368" s="1"/>
      <c r="CF368" s="1"/>
      <c r="CG368" s="1"/>
    </row>
    <row r="369" spans="1:85" s="33" customFormat="1" ht="20.100000000000001" customHeight="1">
      <c r="A369" s="300"/>
      <c r="B369" s="298"/>
      <c r="C369" s="306"/>
      <c r="D369" s="302"/>
      <c r="E369" s="232"/>
      <c r="F369" s="8"/>
      <c r="G369" s="8"/>
      <c r="H369" s="2"/>
      <c r="I369" s="37"/>
      <c r="J369" s="37"/>
      <c r="K369" s="155"/>
      <c r="L369" s="2"/>
      <c r="M369" s="2"/>
      <c r="N369" s="2"/>
      <c r="O369" s="2"/>
      <c r="P369" s="2"/>
      <c r="Q369" s="2"/>
      <c r="R369" s="2"/>
      <c r="S369" s="6"/>
      <c r="T369" s="6"/>
      <c r="U369" s="3"/>
      <c r="V369" s="3"/>
      <c r="W369" s="5"/>
      <c r="X369" s="3"/>
      <c r="Y369" s="3"/>
      <c r="Z369" s="5"/>
      <c r="AA369" s="3"/>
      <c r="AB369" s="3"/>
      <c r="AC369" s="5"/>
      <c r="AD369" s="3"/>
      <c r="AE369" s="3"/>
      <c r="AF369" s="5"/>
      <c r="AG369" s="3"/>
      <c r="AH369" s="3"/>
      <c r="AI369" s="5"/>
      <c r="AJ369" s="3"/>
      <c r="AK369" s="3"/>
      <c r="AL369" s="5"/>
      <c r="AM369" s="3"/>
      <c r="AN369" s="3"/>
      <c r="AO369" s="5"/>
      <c r="AP369" s="5"/>
      <c r="AQ369" s="5"/>
      <c r="AR369" s="5"/>
      <c r="AS369" s="5"/>
      <c r="AT369" s="5"/>
      <c r="AU369" s="5"/>
      <c r="AV369" s="5"/>
      <c r="AW369" s="5"/>
      <c r="AX369" s="3"/>
      <c r="AY369" s="29"/>
      <c r="AZ369" s="29"/>
      <c r="BA369" s="29"/>
      <c r="BB369" s="29"/>
      <c r="BC369" s="29"/>
      <c r="BD369" s="29"/>
      <c r="BE369" s="29"/>
      <c r="BO369" s="51"/>
      <c r="BU369" s="94"/>
      <c r="BV369" s="94"/>
      <c r="BW369" s="94"/>
      <c r="BX369" s="94"/>
      <c r="BY369" s="94"/>
      <c r="BZ369" s="94"/>
      <c r="CA369" s="94"/>
      <c r="CB369" s="1"/>
      <c r="CC369" s="1"/>
      <c r="CD369" s="1"/>
      <c r="CE369" s="1"/>
      <c r="CF369" s="1"/>
      <c r="CG369" s="1"/>
    </row>
    <row r="370" spans="1:85" s="33" customFormat="1" ht="20.100000000000001" customHeight="1">
      <c r="A370" s="300"/>
      <c r="B370" s="298"/>
      <c r="C370" s="306"/>
      <c r="D370" s="302"/>
      <c r="E370" s="232"/>
      <c r="F370" s="8"/>
      <c r="G370" s="8"/>
      <c r="H370" s="2"/>
      <c r="I370" s="37"/>
      <c r="J370" s="37"/>
      <c r="K370" s="155"/>
      <c r="L370" s="2"/>
      <c r="M370" s="2"/>
      <c r="N370" s="2"/>
      <c r="O370" s="2"/>
      <c r="P370" s="2"/>
      <c r="Q370" s="2"/>
      <c r="R370" s="2"/>
      <c r="S370" s="2"/>
      <c r="T370" s="22"/>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29"/>
      <c r="AZ370" s="29"/>
      <c r="BA370" s="29"/>
      <c r="BB370" s="29"/>
      <c r="BC370" s="29"/>
      <c r="BD370" s="29"/>
      <c r="BE370" s="29"/>
      <c r="BO370" s="51"/>
      <c r="BU370" s="94"/>
      <c r="BV370" s="94"/>
      <c r="BW370" s="94"/>
      <c r="BX370" s="94"/>
      <c r="BY370" s="94"/>
      <c r="BZ370" s="94"/>
      <c r="CA370" s="94"/>
      <c r="CB370" s="1"/>
      <c r="CC370" s="1"/>
      <c r="CD370" s="1"/>
      <c r="CE370" s="1"/>
      <c r="CF370" s="1"/>
      <c r="CG370" s="1"/>
    </row>
    <row r="371" spans="1:85" s="33" customFormat="1" ht="20.100000000000001" customHeight="1">
      <c r="A371" s="300"/>
      <c r="B371" s="298"/>
      <c r="C371" s="306"/>
      <c r="D371" s="302"/>
      <c r="E371" s="232"/>
      <c r="F371" s="8"/>
      <c r="G371" s="8"/>
      <c r="H371" s="2"/>
      <c r="I371" s="37"/>
      <c r="J371" s="37"/>
      <c r="K371" s="155"/>
      <c r="L371" s="2"/>
      <c r="M371" s="2"/>
      <c r="N371" s="2"/>
      <c r="O371" s="2"/>
      <c r="P371" s="2"/>
      <c r="Q371" s="2"/>
      <c r="R371" s="2"/>
      <c r="S371" s="2"/>
      <c r="T371" s="22"/>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29"/>
      <c r="AZ371" s="29"/>
      <c r="BA371" s="29"/>
      <c r="BB371" s="29"/>
      <c r="BC371" s="29"/>
      <c r="BD371" s="29"/>
      <c r="BE371" s="29"/>
      <c r="BO371" s="51"/>
      <c r="BU371" s="94"/>
      <c r="BV371" s="94"/>
      <c r="BW371" s="94"/>
      <c r="BX371" s="94"/>
      <c r="BY371" s="94"/>
      <c r="BZ371" s="94"/>
      <c r="CA371" s="94"/>
      <c r="CB371" s="1"/>
      <c r="CC371" s="1"/>
      <c r="CD371" s="1"/>
      <c r="CE371" s="1"/>
      <c r="CF371" s="1"/>
      <c r="CG371" s="1"/>
    </row>
    <row r="372" spans="1:85" s="33" customFormat="1" ht="20.100000000000001" customHeight="1">
      <c r="A372" s="300"/>
      <c r="B372" s="298"/>
      <c r="C372" s="306"/>
      <c r="D372" s="302"/>
      <c r="E372" s="232"/>
      <c r="F372" s="8"/>
      <c r="G372" s="8"/>
      <c r="H372" s="2"/>
      <c r="I372" s="37"/>
      <c r="J372" s="37"/>
      <c r="K372" s="155"/>
      <c r="L372" s="2"/>
      <c r="M372" s="2"/>
      <c r="N372" s="2"/>
      <c r="O372" s="2"/>
      <c r="P372" s="2"/>
      <c r="Q372" s="2"/>
      <c r="R372" s="2"/>
      <c r="S372" s="2"/>
      <c r="T372" s="22"/>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29"/>
      <c r="AZ372" s="29"/>
      <c r="BA372" s="29"/>
      <c r="BB372" s="29"/>
      <c r="BC372" s="29"/>
      <c r="BD372" s="29"/>
      <c r="BE372" s="29"/>
      <c r="BO372" s="51"/>
      <c r="BU372" s="94"/>
      <c r="BV372" s="94"/>
      <c r="BW372" s="94"/>
      <c r="BX372" s="94"/>
      <c r="BY372" s="94"/>
      <c r="BZ372" s="94"/>
      <c r="CA372" s="94"/>
      <c r="CB372" s="1"/>
      <c r="CC372" s="1"/>
      <c r="CD372" s="1"/>
      <c r="CE372" s="1"/>
      <c r="CF372" s="1"/>
      <c r="CG372" s="1"/>
    </row>
    <row r="373" spans="1:85" s="33" customFormat="1" ht="20.100000000000001" customHeight="1">
      <c r="A373" s="300"/>
      <c r="B373" s="298"/>
      <c r="C373" s="306"/>
      <c r="D373" s="302"/>
      <c r="E373" s="232"/>
      <c r="F373" s="8"/>
      <c r="G373" s="8"/>
      <c r="H373" s="2"/>
      <c r="I373" s="37"/>
      <c r="J373" s="37"/>
      <c r="K373" s="155"/>
      <c r="L373" s="2"/>
      <c r="M373" s="2"/>
      <c r="N373" s="2"/>
      <c r="O373" s="2"/>
      <c r="P373" s="2"/>
      <c r="Q373" s="2"/>
      <c r="R373" s="2"/>
      <c r="S373" s="2"/>
      <c r="T373" s="22"/>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29"/>
      <c r="AZ373" s="29"/>
      <c r="BA373" s="29"/>
      <c r="BB373" s="29"/>
      <c r="BC373" s="29"/>
      <c r="BD373" s="29"/>
      <c r="BE373" s="29"/>
      <c r="BO373" s="51"/>
      <c r="BU373" s="94"/>
      <c r="BV373" s="94"/>
      <c r="BW373" s="94"/>
      <c r="BX373" s="94"/>
      <c r="BY373" s="94"/>
      <c r="BZ373" s="94"/>
      <c r="CA373" s="94"/>
      <c r="CB373" s="1"/>
      <c r="CC373" s="1"/>
      <c r="CD373" s="1"/>
      <c r="CE373" s="1"/>
      <c r="CF373" s="1"/>
      <c r="CG373" s="1"/>
    </row>
    <row r="374" spans="1:85" s="33" customFormat="1" ht="20.100000000000001" customHeight="1">
      <c r="A374" s="300"/>
      <c r="B374" s="298"/>
      <c r="C374" s="306"/>
      <c r="D374" s="302"/>
      <c r="E374" s="232"/>
      <c r="F374" s="8"/>
      <c r="G374" s="8"/>
      <c r="H374" s="2"/>
      <c r="I374" s="37"/>
      <c r="J374" s="37"/>
      <c r="K374" s="155"/>
      <c r="L374" s="2"/>
      <c r="M374" s="2"/>
      <c r="N374" s="2"/>
      <c r="O374" s="2"/>
      <c r="P374" s="2"/>
      <c r="Q374" s="2"/>
      <c r="R374" s="2"/>
      <c r="S374" s="2"/>
      <c r="T374" s="22"/>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29"/>
      <c r="AZ374" s="29"/>
      <c r="BA374" s="29"/>
      <c r="BB374" s="29"/>
      <c r="BC374" s="29"/>
      <c r="BD374" s="29"/>
      <c r="BE374" s="29"/>
      <c r="BO374" s="51"/>
      <c r="BU374" s="94"/>
      <c r="BV374" s="94"/>
      <c r="BW374" s="94"/>
      <c r="BX374" s="94"/>
      <c r="BY374" s="94"/>
      <c r="BZ374" s="94"/>
      <c r="CA374" s="94"/>
      <c r="CB374" s="1"/>
      <c r="CC374" s="1"/>
      <c r="CD374" s="1"/>
      <c r="CE374" s="1"/>
      <c r="CF374" s="1"/>
      <c r="CG374" s="1"/>
    </row>
    <row r="375" spans="1:85" s="33" customFormat="1" ht="20.100000000000001" customHeight="1">
      <c r="A375" s="299"/>
      <c r="B375" s="299"/>
      <c r="C375" s="299"/>
      <c r="D375" s="93"/>
      <c r="E375" s="93"/>
      <c r="F375" s="93"/>
      <c r="G375" s="93"/>
      <c r="H375" s="2"/>
      <c r="I375" s="37"/>
      <c r="J375" s="37"/>
      <c r="K375" s="155"/>
      <c r="L375" s="2"/>
      <c r="M375" s="2"/>
      <c r="N375" s="2"/>
      <c r="O375" s="2"/>
      <c r="P375" s="2"/>
      <c r="Q375" s="2"/>
      <c r="R375" s="2"/>
      <c r="S375" s="2"/>
      <c r="T375" s="22"/>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29"/>
      <c r="AZ375" s="29"/>
      <c r="BA375" s="29"/>
      <c r="BB375" s="29"/>
      <c r="BC375" s="29"/>
      <c r="BD375" s="29"/>
      <c r="BE375" s="29"/>
      <c r="BO375" s="51"/>
      <c r="BU375" s="94"/>
      <c r="BV375" s="94"/>
      <c r="BW375" s="94"/>
      <c r="BX375" s="94"/>
      <c r="BY375" s="94"/>
      <c r="BZ375" s="94"/>
      <c r="CA375" s="94"/>
      <c r="CB375" s="1"/>
      <c r="CC375" s="1"/>
      <c r="CD375" s="1"/>
      <c r="CE375" s="1"/>
      <c r="CF375" s="1"/>
      <c r="CG375" s="1"/>
    </row>
    <row r="376" spans="1:85" s="33" customFormat="1" ht="20.100000000000001" customHeight="1">
      <c r="A376" s="304"/>
      <c r="B376" s="304"/>
      <c r="C376" s="304"/>
      <c r="D376" s="305"/>
      <c r="E376" s="208"/>
      <c r="F376" s="530"/>
      <c r="G376" s="530"/>
      <c r="H376" s="2"/>
      <c r="I376" s="37"/>
      <c r="J376" s="37"/>
      <c r="K376" s="155"/>
      <c r="L376" s="2"/>
      <c r="M376" s="2"/>
      <c r="N376" s="2"/>
      <c r="O376" s="2"/>
      <c r="P376" s="2"/>
      <c r="Q376" s="2"/>
      <c r="R376" s="2"/>
      <c r="S376" s="2"/>
      <c r="T376" s="22"/>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29"/>
      <c r="AZ376" s="29"/>
      <c r="BA376" s="29"/>
      <c r="BB376" s="29"/>
      <c r="BC376" s="29"/>
      <c r="BD376" s="29"/>
      <c r="BE376" s="29"/>
      <c r="BO376" s="51"/>
      <c r="BU376" s="94"/>
      <c r="BV376" s="94"/>
      <c r="BW376" s="94"/>
      <c r="BX376" s="94"/>
      <c r="BY376" s="94"/>
      <c r="BZ376" s="94"/>
      <c r="CA376" s="94"/>
      <c r="CB376" s="1"/>
      <c r="CC376" s="1"/>
      <c r="CD376" s="1"/>
      <c r="CE376" s="1"/>
      <c r="CF376" s="1"/>
      <c r="CG376" s="1"/>
    </row>
    <row r="377" spans="1:85" s="33" customFormat="1" ht="20.100000000000001" customHeight="1">
      <c r="A377" s="300"/>
      <c r="B377" s="298"/>
      <c r="C377" s="306"/>
      <c r="D377" s="302"/>
      <c r="E377" s="232"/>
      <c r="F377" s="8"/>
      <c r="G377" s="8"/>
      <c r="H377" s="2"/>
      <c r="I377" s="37"/>
      <c r="J377" s="37"/>
      <c r="K377" s="155"/>
      <c r="L377" s="2"/>
      <c r="M377" s="2"/>
      <c r="N377" s="2"/>
      <c r="O377" s="2"/>
      <c r="P377" s="2"/>
      <c r="Q377" s="2"/>
      <c r="R377" s="2"/>
      <c r="S377" s="2"/>
      <c r="T377" s="22"/>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29"/>
      <c r="AZ377" s="29"/>
      <c r="BA377" s="29"/>
      <c r="BB377" s="29"/>
      <c r="BC377" s="29"/>
      <c r="BD377" s="29"/>
      <c r="BE377" s="29"/>
      <c r="BO377" s="51"/>
      <c r="BU377" s="94"/>
      <c r="BV377" s="94"/>
      <c r="BW377" s="94"/>
      <c r="BX377" s="94"/>
      <c r="BY377" s="94"/>
      <c r="BZ377" s="94"/>
      <c r="CA377" s="94"/>
      <c r="CB377" s="1"/>
      <c r="CC377" s="1"/>
      <c r="CD377" s="1"/>
      <c r="CE377" s="1"/>
      <c r="CF377" s="1"/>
      <c r="CG377" s="1"/>
    </row>
    <row r="378" spans="1:85" s="33" customFormat="1" ht="20.100000000000001" customHeight="1">
      <c r="A378" s="300"/>
      <c r="B378" s="298"/>
      <c r="C378" s="306"/>
      <c r="D378" s="302"/>
      <c r="E378" s="232"/>
      <c r="F378" s="8"/>
      <c r="G378" s="8"/>
      <c r="H378" s="2"/>
      <c r="I378" s="37"/>
      <c r="J378" s="37"/>
      <c r="K378" s="155"/>
      <c r="L378" s="2"/>
      <c r="M378" s="2"/>
      <c r="N378" s="2"/>
      <c r="O378" s="2"/>
      <c r="P378" s="2"/>
      <c r="Q378" s="2"/>
      <c r="R378" s="2"/>
      <c r="S378" s="2"/>
      <c r="T378" s="22"/>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29"/>
      <c r="AZ378" s="29"/>
      <c r="BA378" s="29"/>
      <c r="BB378" s="29"/>
      <c r="BC378" s="29"/>
      <c r="BD378" s="29"/>
      <c r="BE378" s="29"/>
      <c r="BO378" s="51"/>
      <c r="BU378" s="94"/>
      <c r="BV378" s="94"/>
      <c r="BW378" s="94"/>
      <c r="BX378" s="94"/>
      <c r="BY378" s="94"/>
      <c r="BZ378" s="94"/>
      <c r="CA378" s="94"/>
      <c r="CB378" s="1"/>
      <c r="CC378" s="1"/>
      <c r="CD378" s="1"/>
      <c r="CE378" s="1"/>
      <c r="CF378" s="1"/>
      <c r="CG378" s="1"/>
    </row>
    <row r="379" spans="1:85" s="33" customFormat="1" ht="20.100000000000001" customHeight="1">
      <c r="A379" s="300"/>
      <c r="B379" s="298"/>
      <c r="C379" s="306"/>
      <c r="D379" s="302"/>
      <c r="E379" s="232"/>
      <c r="F379" s="8"/>
      <c r="G379" s="8"/>
      <c r="H379" s="2"/>
      <c r="I379" s="37"/>
      <c r="J379" s="37"/>
      <c r="K379" s="155"/>
      <c r="L379" s="2"/>
      <c r="M379" s="2"/>
      <c r="N379" s="2"/>
      <c r="O379" s="2"/>
      <c r="P379" s="2"/>
      <c r="Q379" s="2"/>
      <c r="R379" s="2"/>
      <c r="S379" s="2"/>
      <c r="T379" s="22"/>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29"/>
      <c r="AZ379" s="29"/>
      <c r="BA379" s="29"/>
      <c r="BB379" s="29"/>
      <c r="BC379" s="29"/>
      <c r="BD379" s="29"/>
      <c r="BE379" s="29"/>
      <c r="BO379" s="51"/>
      <c r="BU379" s="94"/>
      <c r="BV379" s="94"/>
      <c r="BW379" s="94"/>
      <c r="BX379" s="94"/>
      <c r="BY379" s="94"/>
      <c r="BZ379" s="94"/>
      <c r="CA379" s="94"/>
      <c r="CB379" s="1"/>
      <c r="CC379" s="1"/>
      <c r="CD379" s="1"/>
      <c r="CE379" s="1"/>
      <c r="CF379" s="1"/>
      <c r="CG379" s="1"/>
    </row>
    <row r="380" spans="1:85" s="33" customFormat="1" ht="20.100000000000001" customHeight="1">
      <c r="A380" s="300"/>
      <c r="B380" s="298"/>
      <c r="C380" s="306"/>
      <c r="D380" s="302"/>
      <c r="E380" s="232"/>
      <c r="F380" s="8"/>
      <c r="G380" s="8"/>
      <c r="H380" s="2"/>
      <c r="I380" s="37"/>
      <c r="J380" s="37"/>
      <c r="K380" s="155"/>
      <c r="L380" s="2"/>
      <c r="M380" s="2"/>
      <c r="N380" s="2"/>
      <c r="O380" s="2"/>
      <c r="P380" s="2"/>
      <c r="Q380" s="2"/>
      <c r="R380" s="2"/>
      <c r="S380" s="2"/>
      <c r="T380" s="22"/>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29"/>
      <c r="AZ380" s="29"/>
      <c r="BA380" s="29"/>
      <c r="BB380" s="29"/>
      <c r="BC380" s="29"/>
      <c r="BD380" s="29"/>
      <c r="BE380" s="29"/>
      <c r="BO380" s="51"/>
      <c r="BU380" s="94"/>
      <c r="BV380" s="94"/>
      <c r="BW380" s="94"/>
      <c r="BX380" s="94"/>
      <c r="BY380" s="94"/>
      <c r="BZ380" s="94"/>
      <c r="CA380" s="94"/>
      <c r="CB380" s="1"/>
      <c r="CC380" s="1"/>
      <c r="CD380" s="1"/>
      <c r="CE380" s="1"/>
      <c r="CF380" s="1"/>
      <c r="CG380" s="1"/>
    </row>
    <row r="381" spans="1:85" s="33" customFormat="1" ht="20.100000000000001" customHeight="1">
      <c r="A381" s="300"/>
      <c r="B381" s="298"/>
      <c r="C381" s="306"/>
      <c r="D381" s="302"/>
      <c r="E381" s="232"/>
      <c r="F381" s="8"/>
      <c r="G381" s="8"/>
      <c r="H381" s="2"/>
      <c r="I381" s="37"/>
      <c r="J381" s="37"/>
      <c r="K381" s="155"/>
      <c r="L381" s="2"/>
      <c r="M381" s="2"/>
      <c r="N381" s="2"/>
      <c r="O381" s="2"/>
      <c r="P381" s="2"/>
      <c r="Q381" s="2"/>
      <c r="R381" s="2"/>
      <c r="S381" s="2"/>
      <c r="T381" s="22"/>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29"/>
      <c r="AZ381" s="29"/>
      <c r="BA381" s="29"/>
      <c r="BB381" s="29"/>
      <c r="BC381" s="29"/>
      <c r="BD381" s="29"/>
      <c r="BE381" s="29"/>
      <c r="BO381" s="51"/>
      <c r="BU381" s="94"/>
      <c r="BV381" s="94"/>
      <c r="BW381" s="94"/>
      <c r="BX381" s="94"/>
      <c r="BY381" s="94"/>
      <c r="BZ381" s="94"/>
      <c r="CA381" s="94"/>
      <c r="CB381" s="1"/>
      <c r="CC381" s="1"/>
      <c r="CD381" s="1"/>
      <c r="CE381" s="1"/>
      <c r="CF381" s="1"/>
      <c r="CG381" s="1"/>
    </row>
    <row r="382" spans="1:85" s="33" customFormat="1" ht="20.100000000000001" customHeight="1">
      <c r="A382" s="300"/>
      <c r="B382" s="298"/>
      <c r="C382" s="306"/>
      <c r="D382" s="302"/>
      <c r="E382" s="232"/>
      <c r="F382" s="8"/>
      <c r="G382" s="8"/>
      <c r="H382" s="2"/>
      <c r="I382" s="37"/>
      <c r="J382" s="37"/>
      <c r="K382" s="155"/>
      <c r="L382" s="2"/>
      <c r="M382" s="2"/>
      <c r="N382" s="2"/>
      <c r="O382" s="2"/>
      <c r="P382" s="2"/>
      <c r="Q382" s="2"/>
      <c r="R382" s="2"/>
      <c r="S382" s="2"/>
      <c r="T382" s="22"/>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29"/>
      <c r="AZ382" s="29"/>
      <c r="BA382" s="29"/>
      <c r="BB382" s="29"/>
      <c r="BC382" s="29"/>
      <c r="BD382" s="29"/>
      <c r="BE382" s="29"/>
      <c r="BO382" s="51"/>
      <c r="BU382" s="94"/>
      <c r="BV382" s="94"/>
      <c r="BW382" s="94"/>
      <c r="BX382" s="94"/>
      <c r="BY382" s="94"/>
      <c r="BZ382" s="94"/>
      <c r="CA382" s="94"/>
      <c r="CB382" s="1"/>
      <c r="CC382" s="1"/>
      <c r="CD382" s="1"/>
      <c r="CE382" s="1"/>
      <c r="CF382" s="1"/>
      <c r="CG382" s="1"/>
    </row>
    <row r="383" spans="1:85" s="33" customFormat="1" ht="20.100000000000001" customHeight="1">
      <c r="A383" s="299"/>
      <c r="B383" s="299"/>
      <c r="C383" s="299"/>
      <c r="D383" s="93"/>
      <c r="E383" s="93"/>
      <c r="F383" s="93"/>
      <c r="G383" s="93"/>
      <c r="H383" s="8"/>
      <c r="I383" s="40"/>
      <c r="J383" s="40"/>
      <c r="K383" s="155"/>
      <c r="L383" s="2"/>
      <c r="M383" s="2"/>
      <c r="N383" s="2"/>
      <c r="O383" s="2"/>
      <c r="P383" s="2"/>
      <c r="Q383" s="2"/>
      <c r="R383" s="2"/>
      <c r="S383" s="2"/>
      <c r="T383" s="22"/>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29"/>
      <c r="AZ383" s="29"/>
      <c r="BA383" s="29"/>
      <c r="BB383" s="29"/>
      <c r="BC383" s="29"/>
      <c r="BD383" s="29"/>
      <c r="BE383" s="29"/>
      <c r="BU383" s="94"/>
      <c r="BV383" s="94"/>
      <c r="BW383" s="94"/>
      <c r="BX383" s="94"/>
      <c r="BY383" s="94"/>
      <c r="BZ383" s="94"/>
      <c r="CA383" s="94"/>
      <c r="CB383" s="1"/>
      <c r="CC383" s="1"/>
      <c r="CD383" s="1"/>
      <c r="CE383" s="1"/>
      <c r="CF383" s="1"/>
      <c r="CG383" s="1"/>
    </row>
    <row r="384" spans="1:85" s="33" customFormat="1" ht="20.100000000000001" customHeight="1">
      <c r="A384" s="304"/>
      <c r="B384" s="304"/>
      <c r="C384" s="304"/>
      <c r="D384" s="305"/>
      <c r="E384" s="208"/>
      <c r="F384" s="530"/>
      <c r="G384" s="530"/>
      <c r="H384" s="128"/>
      <c r="I384" s="40"/>
      <c r="J384" s="40"/>
      <c r="K384" s="155"/>
      <c r="L384" s="2"/>
      <c r="M384" s="2"/>
      <c r="N384" s="2"/>
      <c r="O384" s="2"/>
      <c r="P384" s="2"/>
      <c r="Q384" s="2"/>
      <c r="R384" s="2"/>
      <c r="S384" s="2"/>
      <c r="T384" s="22"/>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29"/>
      <c r="AZ384" s="29"/>
      <c r="BA384" s="29"/>
      <c r="BB384" s="29"/>
      <c r="BC384" s="29"/>
      <c r="BD384" s="29"/>
      <c r="BE384" s="29"/>
      <c r="BU384" s="94"/>
      <c r="BV384" s="94"/>
      <c r="BW384" s="94"/>
      <c r="BX384" s="94"/>
      <c r="BY384" s="94"/>
      <c r="BZ384" s="94"/>
      <c r="CA384" s="94"/>
      <c r="CB384" s="1"/>
      <c r="CC384" s="1"/>
      <c r="CD384" s="1"/>
      <c r="CE384" s="1"/>
      <c r="CF384" s="1"/>
      <c r="CG384" s="1"/>
    </row>
    <row r="385" spans="1:85" s="33" customFormat="1" ht="20.100000000000001" customHeight="1">
      <c r="A385" s="300"/>
      <c r="B385" s="298"/>
      <c r="C385" s="306"/>
      <c r="D385" s="302"/>
      <c r="E385" s="232"/>
      <c r="F385" s="8"/>
      <c r="G385" s="8"/>
      <c r="H385" s="2"/>
      <c r="I385" s="37"/>
      <c r="J385" s="37"/>
      <c r="K385" s="155"/>
      <c r="L385" s="2"/>
      <c r="M385" s="2"/>
      <c r="N385" s="2"/>
      <c r="O385" s="2"/>
      <c r="P385" s="2"/>
      <c r="Q385" s="2"/>
      <c r="R385" s="2"/>
      <c r="S385" s="2"/>
      <c r="T385" s="22"/>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29"/>
      <c r="AZ385" s="29"/>
      <c r="BA385" s="29"/>
      <c r="BB385" s="29"/>
      <c r="BC385" s="29"/>
      <c r="BD385" s="29"/>
      <c r="BE385" s="29"/>
      <c r="BU385" s="94"/>
      <c r="BV385" s="94"/>
      <c r="BW385" s="94"/>
      <c r="BX385" s="94"/>
      <c r="BY385" s="94"/>
      <c r="BZ385" s="94"/>
      <c r="CA385" s="94"/>
      <c r="CB385" s="1"/>
      <c r="CC385" s="1"/>
      <c r="CD385" s="1"/>
      <c r="CE385" s="1"/>
      <c r="CF385" s="1"/>
      <c r="CG385" s="1"/>
    </row>
    <row r="386" spans="1:85" s="33" customFormat="1" ht="20.100000000000001" customHeight="1">
      <c r="A386" s="300"/>
      <c r="B386" s="298"/>
      <c r="C386" s="306"/>
      <c r="D386" s="302"/>
      <c r="E386" s="232"/>
      <c r="F386" s="8"/>
      <c r="G386" s="8"/>
      <c r="H386" s="2"/>
      <c r="I386" s="37"/>
      <c r="J386" s="37"/>
      <c r="K386" s="155"/>
      <c r="L386" s="2"/>
      <c r="M386" s="2"/>
      <c r="N386" s="2"/>
      <c r="O386" s="2"/>
      <c r="P386" s="2"/>
      <c r="Q386" s="2"/>
      <c r="R386" s="2"/>
      <c r="S386" s="2"/>
      <c r="T386" s="22"/>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29"/>
      <c r="AZ386" s="29"/>
      <c r="BA386" s="29"/>
      <c r="BB386" s="29"/>
      <c r="BC386" s="29"/>
      <c r="BD386" s="29"/>
      <c r="BE386" s="29"/>
      <c r="BU386" s="94"/>
      <c r="BV386" s="94"/>
      <c r="BW386" s="94"/>
      <c r="BX386" s="94"/>
      <c r="BY386" s="94"/>
      <c r="BZ386" s="94"/>
      <c r="CA386" s="94"/>
      <c r="CB386" s="1"/>
      <c r="CC386" s="1"/>
      <c r="CD386" s="1"/>
      <c r="CE386" s="1"/>
      <c r="CF386" s="1"/>
      <c r="CG386" s="1"/>
    </row>
    <row r="387" spans="1:85" s="33" customFormat="1" ht="20.100000000000001" customHeight="1">
      <c r="A387" s="300"/>
      <c r="B387" s="298"/>
      <c r="C387" s="306"/>
      <c r="D387" s="302"/>
      <c r="E387" s="232"/>
      <c r="F387" s="8"/>
      <c r="G387" s="8"/>
      <c r="H387" s="2"/>
      <c r="I387" s="37"/>
      <c r="J387" s="37"/>
      <c r="K387" s="155"/>
      <c r="L387" s="2"/>
      <c r="M387" s="2"/>
      <c r="N387" s="2"/>
      <c r="O387" s="2"/>
      <c r="P387" s="2"/>
      <c r="Q387" s="2"/>
      <c r="R387" s="2"/>
      <c r="S387" s="2"/>
      <c r="T387" s="22"/>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29"/>
      <c r="AZ387" s="29"/>
      <c r="BA387" s="29"/>
      <c r="BB387" s="29"/>
      <c r="BC387" s="29"/>
      <c r="BD387" s="29"/>
      <c r="BE387" s="29"/>
      <c r="BU387" s="94"/>
      <c r="BV387" s="94"/>
      <c r="BW387" s="94"/>
      <c r="BX387" s="94"/>
      <c r="BY387" s="94"/>
      <c r="BZ387" s="94"/>
      <c r="CA387" s="94"/>
      <c r="CB387" s="1"/>
      <c r="CC387" s="1"/>
      <c r="CD387" s="1"/>
      <c r="CE387" s="1"/>
      <c r="CF387" s="1"/>
      <c r="CG387" s="1"/>
    </row>
    <row r="388" spans="1:85" s="33" customFormat="1" ht="20.100000000000001" customHeight="1">
      <c r="A388" s="300"/>
      <c r="B388" s="298"/>
      <c r="C388" s="306"/>
      <c r="D388" s="302"/>
      <c r="E388" s="232"/>
      <c r="F388" s="8"/>
      <c r="G388" s="8"/>
      <c r="H388" s="2"/>
      <c r="I388" s="37"/>
      <c r="J388" s="37"/>
      <c r="K388" s="155"/>
      <c r="L388" s="2"/>
      <c r="M388" s="2"/>
      <c r="N388" s="2"/>
      <c r="O388" s="2"/>
      <c r="P388" s="2"/>
      <c r="Q388" s="2"/>
      <c r="R388" s="2"/>
      <c r="S388" s="2"/>
      <c r="T388" s="22"/>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29"/>
      <c r="AZ388" s="29"/>
      <c r="BA388" s="29"/>
      <c r="BB388" s="29"/>
      <c r="BC388" s="29"/>
      <c r="BD388" s="29"/>
      <c r="BE388" s="29"/>
      <c r="BU388" s="94"/>
      <c r="BV388" s="94"/>
      <c r="BW388" s="94"/>
      <c r="BX388" s="94"/>
      <c r="BY388" s="94"/>
      <c r="BZ388" s="94"/>
      <c r="CA388" s="94"/>
      <c r="CB388" s="1"/>
      <c r="CC388" s="1"/>
      <c r="CD388" s="1"/>
      <c r="CE388" s="1"/>
      <c r="CF388" s="1"/>
      <c r="CG388" s="1"/>
    </row>
    <row r="389" spans="1:85" s="33" customFormat="1" ht="20.100000000000001" customHeight="1">
      <c r="A389" s="300"/>
      <c r="B389" s="298"/>
      <c r="C389" s="306"/>
      <c r="D389" s="302"/>
      <c r="E389" s="232"/>
      <c r="F389" s="8"/>
      <c r="G389" s="8"/>
      <c r="H389" s="2"/>
      <c r="I389" s="37"/>
      <c r="J389" s="37"/>
      <c r="K389" s="155"/>
      <c r="L389" s="2"/>
      <c r="M389" s="2"/>
      <c r="N389" s="2"/>
      <c r="O389" s="2"/>
      <c r="P389" s="2"/>
      <c r="Q389" s="2"/>
      <c r="R389" s="2"/>
      <c r="S389" s="2"/>
      <c r="T389" s="22"/>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29"/>
      <c r="AZ389" s="29"/>
      <c r="BA389" s="29"/>
      <c r="BB389" s="29"/>
      <c r="BC389" s="29"/>
      <c r="BD389" s="29"/>
      <c r="BE389" s="29"/>
      <c r="BU389" s="94"/>
      <c r="BV389" s="94"/>
      <c r="BW389" s="94"/>
      <c r="BX389" s="94"/>
      <c r="BY389" s="94"/>
      <c r="BZ389" s="94"/>
      <c r="CA389" s="94"/>
      <c r="CB389" s="1"/>
      <c r="CC389" s="1"/>
      <c r="CD389" s="1"/>
      <c r="CE389" s="1"/>
      <c r="CF389" s="1"/>
      <c r="CG389" s="1"/>
    </row>
    <row r="390" spans="1:85" s="33" customFormat="1" ht="20.100000000000001" customHeight="1">
      <c r="A390" s="300"/>
      <c r="B390" s="298"/>
      <c r="C390" s="306"/>
      <c r="D390" s="302"/>
      <c r="E390" s="232"/>
      <c r="F390" s="8"/>
      <c r="G390" s="8"/>
      <c r="H390" s="2"/>
      <c r="I390" s="37"/>
      <c r="J390" s="37"/>
      <c r="K390" s="155"/>
      <c r="L390" s="2"/>
      <c r="M390" s="2"/>
      <c r="N390" s="2"/>
      <c r="O390" s="2"/>
      <c r="P390" s="2"/>
      <c r="Q390" s="2"/>
      <c r="R390" s="2"/>
      <c r="S390" s="2"/>
      <c r="T390" s="22"/>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29"/>
      <c r="AZ390" s="29"/>
      <c r="BA390" s="29"/>
      <c r="BB390" s="29"/>
      <c r="BC390" s="29"/>
      <c r="BD390" s="29"/>
      <c r="BE390" s="29"/>
      <c r="BU390" s="94"/>
      <c r="BV390" s="94"/>
      <c r="BW390" s="94"/>
      <c r="BX390" s="94"/>
      <c r="BY390" s="94"/>
      <c r="BZ390" s="94"/>
      <c r="CA390" s="94"/>
      <c r="CB390" s="1"/>
      <c r="CC390" s="1"/>
      <c r="CD390" s="1"/>
      <c r="CE390" s="1"/>
      <c r="CF390" s="1"/>
      <c r="CG390" s="1"/>
    </row>
    <row r="391" spans="1:85" s="33" customFormat="1" ht="20.100000000000001" customHeight="1">
      <c r="A391" s="299"/>
      <c r="B391" s="299"/>
      <c r="C391" s="299"/>
      <c r="D391" s="93"/>
      <c r="E391" s="93"/>
      <c r="F391" s="93"/>
      <c r="G391" s="93"/>
      <c r="H391" s="2"/>
      <c r="I391" s="40"/>
      <c r="J391" s="40"/>
      <c r="K391" s="155"/>
      <c r="L391" s="2"/>
      <c r="M391" s="2"/>
      <c r="N391" s="2"/>
      <c r="O391" s="2"/>
      <c r="P391" s="2"/>
      <c r="Q391" s="2"/>
      <c r="R391" s="2"/>
      <c r="S391" s="2"/>
      <c r="T391" s="22"/>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29"/>
      <c r="AZ391" s="29"/>
      <c r="BA391" s="29"/>
      <c r="BB391" s="29"/>
      <c r="BC391" s="29"/>
      <c r="BD391" s="29"/>
      <c r="BE391" s="29"/>
      <c r="BU391" s="94"/>
      <c r="BV391" s="94"/>
      <c r="BW391" s="94"/>
      <c r="BX391" s="94"/>
      <c r="BY391" s="94"/>
      <c r="BZ391" s="94"/>
      <c r="CA391" s="94"/>
      <c r="CB391" s="1"/>
      <c r="CC391" s="1"/>
      <c r="CD391" s="1"/>
      <c r="CE391" s="1"/>
      <c r="CF391" s="1"/>
      <c r="CG391" s="1"/>
    </row>
    <row r="392" spans="1:85" s="33" customFormat="1" ht="20.100000000000001" customHeight="1">
      <c r="A392" s="304"/>
      <c r="B392" s="304"/>
      <c r="C392" s="304"/>
      <c r="D392" s="305"/>
      <c r="E392" s="208"/>
      <c r="F392" s="530"/>
      <c r="G392" s="530"/>
      <c r="H392" s="2"/>
      <c r="I392" s="40"/>
      <c r="J392" s="40"/>
      <c r="K392" s="155"/>
      <c r="L392" s="2"/>
      <c r="M392" s="2"/>
      <c r="N392" s="2"/>
      <c r="O392" s="2"/>
      <c r="P392" s="2"/>
      <c r="Q392" s="2"/>
      <c r="R392" s="2"/>
      <c r="S392" s="2"/>
      <c r="T392" s="22"/>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29"/>
      <c r="AZ392" s="29"/>
      <c r="BA392" s="29"/>
      <c r="BB392" s="29"/>
      <c r="BC392" s="29"/>
      <c r="BD392" s="29"/>
      <c r="BE392" s="29"/>
      <c r="BU392" s="94"/>
      <c r="BV392" s="94"/>
      <c r="BW392" s="94"/>
      <c r="BX392" s="94"/>
      <c r="BY392" s="94"/>
      <c r="BZ392" s="94"/>
      <c r="CA392" s="94"/>
      <c r="CB392" s="1"/>
      <c r="CC392" s="1"/>
      <c r="CD392" s="1"/>
      <c r="CE392" s="1"/>
      <c r="CF392" s="1"/>
      <c r="CG392" s="1"/>
    </row>
    <row r="393" spans="1:85" s="33" customFormat="1" ht="20.100000000000001" customHeight="1">
      <c r="A393" s="300"/>
      <c r="B393" s="298"/>
      <c r="C393" s="306"/>
      <c r="D393" s="302"/>
      <c r="E393" s="232"/>
      <c r="F393" s="8"/>
      <c r="G393" s="8"/>
      <c r="H393" s="2"/>
      <c r="I393" s="37"/>
      <c r="J393" s="37"/>
      <c r="K393" s="155"/>
      <c r="L393" s="2"/>
      <c r="M393" s="2"/>
      <c r="N393" s="2"/>
      <c r="O393" s="2"/>
      <c r="P393" s="2"/>
      <c r="Q393" s="2"/>
      <c r="R393" s="2"/>
      <c r="S393" s="2"/>
      <c r="T393" s="22"/>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29"/>
      <c r="AZ393" s="29"/>
      <c r="BA393" s="29"/>
      <c r="BB393" s="29"/>
      <c r="BC393" s="29"/>
      <c r="BD393" s="29"/>
      <c r="BE393" s="29"/>
      <c r="BU393" s="94"/>
      <c r="BV393" s="94"/>
      <c r="BW393" s="94"/>
      <c r="BX393" s="94"/>
      <c r="BY393" s="94"/>
      <c r="BZ393" s="94"/>
      <c r="CA393" s="94"/>
      <c r="CB393" s="1"/>
      <c r="CC393" s="1"/>
      <c r="CD393" s="1"/>
      <c r="CE393" s="1"/>
      <c r="CF393" s="1"/>
      <c r="CG393" s="1"/>
    </row>
    <row r="394" spans="1:85" s="33" customFormat="1" ht="20.100000000000001" customHeight="1">
      <c r="A394" s="300"/>
      <c r="B394" s="298"/>
      <c r="C394" s="306"/>
      <c r="D394" s="302"/>
      <c r="E394" s="232"/>
      <c r="F394" s="8"/>
      <c r="G394" s="8"/>
      <c r="H394" s="2"/>
      <c r="I394" s="37"/>
      <c r="J394" s="37"/>
      <c r="K394" s="155"/>
      <c r="L394" s="2"/>
      <c r="M394" s="2"/>
      <c r="N394" s="2"/>
      <c r="O394" s="2"/>
      <c r="P394" s="2"/>
      <c r="Q394" s="2"/>
      <c r="R394" s="2"/>
      <c r="S394" s="2"/>
      <c r="T394" s="22"/>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29"/>
      <c r="AZ394" s="29"/>
      <c r="BA394" s="29"/>
      <c r="BB394" s="29"/>
      <c r="BC394" s="29"/>
      <c r="BD394" s="29"/>
      <c r="BE394" s="29"/>
      <c r="BU394" s="94"/>
      <c r="BV394" s="94"/>
      <c r="BW394" s="94"/>
      <c r="BX394" s="94"/>
      <c r="BY394" s="94"/>
      <c r="BZ394" s="94"/>
      <c r="CA394" s="94"/>
      <c r="CB394" s="1"/>
      <c r="CC394" s="1"/>
      <c r="CD394" s="1"/>
      <c r="CE394" s="1"/>
      <c r="CF394" s="1"/>
      <c r="CG394" s="1"/>
    </row>
    <row r="395" spans="1:85" s="33" customFormat="1" ht="20.100000000000001" customHeight="1">
      <c r="A395" s="300"/>
      <c r="B395" s="298"/>
      <c r="C395" s="306"/>
      <c r="D395" s="302"/>
      <c r="E395" s="232"/>
      <c r="F395" s="8"/>
      <c r="G395" s="8"/>
      <c r="H395" s="2"/>
      <c r="I395" s="37"/>
      <c r="J395" s="37"/>
      <c r="K395" s="155"/>
      <c r="L395" s="2"/>
      <c r="M395" s="2"/>
      <c r="N395" s="2"/>
      <c r="O395" s="2"/>
      <c r="P395" s="2"/>
      <c r="Q395" s="2"/>
      <c r="R395" s="2"/>
      <c r="S395" s="2"/>
      <c r="T395" s="22"/>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29"/>
      <c r="AZ395" s="29"/>
      <c r="BA395" s="29"/>
      <c r="BB395" s="29"/>
      <c r="BC395" s="29"/>
      <c r="BD395" s="29"/>
      <c r="BE395" s="29"/>
      <c r="BU395" s="94"/>
      <c r="BV395" s="94"/>
      <c r="BW395" s="94"/>
      <c r="BX395" s="94"/>
      <c r="BY395" s="94"/>
      <c r="BZ395" s="94"/>
      <c r="CA395" s="94"/>
      <c r="CB395" s="1"/>
      <c r="CC395" s="1"/>
      <c r="CD395" s="1"/>
      <c r="CE395" s="1"/>
      <c r="CF395" s="1"/>
      <c r="CG395" s="1"/>
    </row>
    <row r="396" spans="1:85" s="26" customFormat="1" ht="20.100000000000001" customHeight="1">
      <c r="A396" s="300"/>
      <c r="B396" s="298"/>
      <c r="C396" s="306"/>
      <c r="D396" s="302"/>
      <c r="E396" s="232"/>
      <c r="F396" s="8"/>
      <c r="G396" s="8"/>
      <c r="H396" s="2"/>
      <c r="I396" s="37"/>
      <c r="J396" s="37"/>
      <c r="K396" s="155"/>
      <c r="L396" s="2"/>
      <c r="M396" s="2"/>
      <c r="N396" s="2"/>
      <c r="O396" s="2"/>
      <c r="P396" s="2"/>
      <c r="Q396" s="2"/>
      <c r="R396" s="2"/>
      <c r="S396" s="2"/>
      <c r="T396" s="22"/>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29"/>
      <c r="AZ396" s="29"/>
      <c r="BA396" s="29"/>
      <c r="BB396" s="29"/>
      <c r="BC396" s="29"/>
      <c r="BD396" s="29"/>
      <c r="BE396" s="29"/>
      <c r="BF396" s="33"/>
      <c r="BG396" s="33"/>
      <c r="BH396" s="33"/>
      <c r="BI396" s="33"/>
      <c r="BJ396" s="33"/>
      <c r="BK396" s="33"/>
      <c r="BL396" s="33"/>
      <c r="BM396" s="33"/>
      <c r="BN396" s="33"/>
      <c r="BO396" s="33"/>
      <c r="BP396" s="33"/>
      <c r="BQ396" s="33"/>
      <c r="BR396" s="33"/>
      <c r="BS396" s="33"/>
      <c r="BT396" s="33"/>
      <c r="BU396" s="94"/>
      <c r="BV396" s="94"/>
      <c r="BW396" s="94"/>
      <c r="BX396" s="94"/>
      <c r="BY396" s="94"/>
      <c r="BZ396" s="94"/>
      <c r="CA396" s="94"/>
      <c r="CB396" s="1"/>
      <c r="CC396" s="1"/>
      <c r="CD396" s="1"/>
      <c r="CE396" s="1"/>
      <c r="CF396" s="1"/>
      <c r="CG396" s="1"/>
    </row>
    <row r="397" spans="1:85" s="26" customFormat="1" ht="20.100000000000001" customHeight="1">
      <c r="A397" s="300"/>
      <c r="B397" s="298"/>
      <c r="C397" s="306"/>
      <c r="D397" s="302"/>
      <c r="E397" s="232"/>
      <c r="F397" s="8"/>
      <c r="G397" s="8"/>
      <c r="H397" s="2"/>
      <c r="I397" s="37"/>
      <c r="J397" s="37"/>
      <c r="K397" s="155"/>
      <c r="L397" s="2"/>
      <c r="M397" s="2"/>
      <c r="N397" s="2"/>
      <c r="O397" s="2"/>
      <c r="P397" s="2"/>
      <c r="Q397" s="2"/>
      <c r="R397" s="2"/>
      <c r="S397" s="2"/>
      <c r="T397" s="22"/>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29"/>
      <c r="AZ397" s="29"/>
      <c r="BA397" s="29"/>
      <c r="BB397" s="29"/>
      <c r="BC397" s="29"/>
      <c r="BD397" s="29"/>
      <c r="BE397" s="29"/>
      <c r="BF397" s="33"/>
      <c r="BG397" s="33"/>
      <c r="BH397" s="33"/>
      <c r="BI397" s="33"/>
      <c r="BJ397" s="33"/>
      <c r="BK397" s="33"/>
      <c r="BL397" s="33"/>
      <c r="BM397" s="33"/>
      <c r="BN397" s="33"/>
      <c r="BO397" s="33"/>
      <c r="BP397" s="33"/>
      <c r="BQ397" s="33"/>
      <c r="BR397" s="33"/>
      <c r="BS397" s="33"/>
      <c r="BT397" s="33"/>
      <c r="BU397" s="94"/>
      <c r="BV397" s="94"/>
      <c r="BW397" s="94"/>
      <c r="BX397" s="94"/>
      <c r="BY397" s="94"/>
      <c r="BZ397" s="94"/>
      <c r="CA397" s="94"/>
      <c r="CB397" s="1"/>
      <c r="CC397" s="1"/>
      <c r="CD397" s="1"/>
      <c r="CE397" s="1"/>
      <c r="CF397" s="1"/>
      <c r="CG397" s="1"/>
    </row>
    <row r="398" spans="1:85" s="26" customFormat="1" ht="20.100000000000001" customHeight="1">
      <c r="A398" s="300"/>
      <c r="B398" s="298"/>
      <c r="C398" s="306"/>
      <c r="D398" s="302"/>
      <c r="E398" s="232"/>
      <c r="F398" s="8"/>
      <c r="G398" s="8"/>
      <c r="H398" s="2"/>
      <c r="I398" s="37"/>
      <c r="J398" s="37"/>
      <c r="K398" s="155"/>
      <c r="L398" s="2"/>
      <c r="M398" s="2"/>
      <c r="N398" s="2"/>
      <c r="O398" s="2"/>
      <c r="P398" s="2"/>
      <c r="Q398" s="2"/>
      <c r="R398" s="2"/>
      <c r="S398" s="2"/>
      <c r="T398" s="22"/>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29"/>
      <c r="AZ398" s="29"/>
      <c r="BA398" s="29"/>
      <c r="BB398" s="29"/>
      <c r="BC398" s="29"/>
      <c r="BD398" s="29"/>
      <c r="BE398" s="29"/>
      <c r="BF398" s="33"/>
      <c r="BG398" s="33"/>
      <c r="BH398" s="33"/>
      <c r="BI398" s="33"/>
      <c r="BJ398" s="33"/>
      <c r="BK398" s="33"/>
      <c r="BL398" s="33"/>
      <c r="BM398" s="33"/>
      <c r="BN398" s="33"/>
      <c r="BO398" s="33"/>
      <c r="BP398" s="33"/>
      <c r="BQ398" s="33"/>
      <c r="BR398" s="33"/>
      <c r="BS398" s="33"/>
      <c r="BT398" s="33"/>
      <c r="BU398" s="94"/>
      <c r="BV398" s="94"/>
      <c r="BW398" s="94"/>
      <c r="BX398" s="94"/>
      <c r="BY398" s="94"/>
      <c r="BZ398" s="94"/>
      <c r="CA398" s="94"/>
      <c r="CB398" s="1"/>
      <c r="CC398" s="1"/>
      <c r="CD398" s="1"/>
      <c r="CE398" s="1"/>
      <c r="CF398" s="1"/>
      <c r="CG398" s="1"/>
    </row>
    <row r="399" spans="1:85" s="26" customFormat="1" ht="20.100000000000001" customHeight="1">
      <c r="A399" s="299"/>
      <c r="B399" s="299"/>
      <c r="C399" s="299"/>
      <c r="D399" s="93"/>
      <c r="E399" s="93"/>
      <c r="F399" s="93"/>
      <c r="G399" s="93"/>
      <c r="H399" s="8"/>
      <c r="I399" s="40"/>
      <c r="J399" s="40"/>
      <c r="K399" s="155"/>
      <c r="L399" s="2"/>
      <c r="M399" s="2"/>
      <c r="N399" s="2"/>
      <c r="O399" s="2"/>
      <c r="P399" s="2"/>
      <c r="Q399" s="2"/>
      <c r="R399" s="2"/>
      <c r="S399" s="2"/>
      <c r="T399" s="22"/>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29"/>
      <c r="AZ399" s="29"/>
      <c r="BA399" s="29"/>
      <c r="BB399" s="29"/>
      <c r="BC399" s="29"/>
      <c r="BD399" s="29"/>
      <c r="BE399" s="29"/>
      <c r="BF399" s="33"/>
      <c r="BG399" s="33"/>
      <c r="BH399" s="33"/>
      <c r="BI399" s="33"/>
      <c r="BJ399" s="33"/>
      <c r="BK399" s="33"/>
      <c r="BL399" s="33"/>
      <c r="BM399" s="33"/>
      <c r="BN399" s="33"/>
      <c r="BO399" s="33"/>
      <c r="BP399" s="33"/>
      <c r="BQ399" s="33"/>
      <c r="BR399" s="33"/>
      <c r="BS399" s="33"/>
      <c r="BT399" s="33"/>
      <c r="BU399" s="94"/>
      <c r="BV399" s="94"/>
      <c r="BW399" s="94"/>
      <c r="BX399" s="94"/>
      <c r="BY399" s="94"/>
      <c r="BZ399" s="94"/>
      <c r="CA399" s="94"/>
      <c r="CB399" s="1"/>
      <c r="CC399" s="1"/>
      <c r="CD399" s="1"/>
      <c r="CE399" s="1"/>
      <c r="CF399" s="1"/>
      <c r="CG399" s="1"/>
    </row>
    <row r="400" spans="1:85" s="26" customFormat="1" ht="20.100000000000001" customHeight="1">
      <c r="A400" s="304"/>
      <c r="B400" s="304"/>
      <c r="C400" s="304"/>
      <c r="D400" s="305"/>
      <c r="E400" s="208"/>
      <c r="F400" s="530"/>
      <c r="G400" s="530"/>
      <c r="H400" s="128"/>
      <c r="I400" s="40"/>
      <c r="J400" s="40"/>
      <c r="K400" s="155"/>
      <c r="L400" s="2"/>
      <c r="M400" s="2"/>
      <c r="N400" s="2"/>
      <c r="O400" s="2"/>
      <c r="P400" s="2"/>
      <c r="Q400" s="2"/>
      <c r="R400" s="2"/>
      <c r="S400" s="2"/>
      <c r="T400" s="22"/>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29"/>
      <c r="AZ400" s="29"/>
      <c r="BA400" s="29"/>
      <c r="BB400" s="29"/>
      <c r="BC400" s="29"/>
      <c r="BD400" s="29"/>
      <c r="BE400" s="29"/>
      <c r="BF400" s="33"/>
      <c r="BG400" s="33"/>
      <c r="BH400" s="33"/>
      <c r="BI400" s="33"/>
      <c r="BJ400" s="33"/>
      <c r="BK400" s="33"/>
      <c r="BL400" s="33"/>
      <c r="BM400" s="33"/>
      <c r="BN400" s="33"/>
      <c r="BO400" s="33"/>
      <c r="BP400" s="33"/>
      <c r="BQ400" s="33"/>
      <c r="BR400" s="33"/>
      <c r="BS400" s="33"/>
      <c r="BT400" s="33"/>
      <c r="BU400" s="94"/>
      <c r="BV400" s="94"/>
      <c r="BW400" s="94"/>
      <c r="BX400" s="94"/>
      <c r="BY400" s="94"/>
      <c r="BZ400" s="94"/>
      <c r="CA400" s="94"/>
      <c r="CB400" s="1"/>
      <c r="CC400" s="1"/>
      <c r="CD400" s="1"/>
      <c r="CE400" s="1"/>
      <c r="CF400" s="1"/>
      <c r="CG400" s="1"/>
    </row>
    <row r="401" spans="1:85" s="26" customFormat="1" ht="20.100000000000001" customHeight="1">
      <c r="A401" s="300"/>
      <c r="B401" s="298"/>
      <c r="C401" s="306"/>
      <c r="D401" s="302"/>
      <c r="E401" s="232"/>
      <c r="F401" s="8"/>
      <c r="G401" s="8"/>
      <c r="H401" s="2"/>
      <c r="I401" s="37"/>
      <c r="J401" s="37"/>
      <c r="K401" s="155"/>
      <c r="L401" s="2"/>
      <c r="M401" s="2"/>
      <c r="N401" s="2"/>
      <c r="O401" s="2"/>
      <c r="P401" s="2"/>
      <c r="Q401" s="2"/>
      <c r="R401" s="2"/>
      <c r="S401" s="2"/>
      <c r="T401" s="22"/>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29"/>
      <c r="AZ401" s="29"/>
      <c r="BA401" s="29"/>
      <c r="BB401" s="29"/>
      <c r="BC401" s="29"/>
      <c r="BD401" s="29"/>
      <c r="BE401" s="29"/>
      <c r="BF401" s="33"/>
      <c r="BG401" s="33"/>
      <c r="BH401" s="33"/>
      <c r="BI401" s="33"/>
      <c r="BJ401" s="33"/>
      <c r="BK401" s="33"/>
      <c r="BL401" s="33"/>
      <c r="BM401" s="33"/>
      <c r="BN401" s="33"/>
      <c r="BO401" s="33"/>
      <c r="BP401" s="33"/>
      <c r="BQ401" s="33"/>
      <c r="BR401" s="33"/>
      <c r="BS401" s="33"/>
      <c r="BT401" s="33"/>
      <c r="BU401" s="94"/>
      <c r="BV401" s="94"/>
      <c r="BW401" s="94"/>
      <c r="BX401" s="94"/>
      <c r="BY401" s="94"/>
      <c r="BZ401" s="94"/>
      <c r="CA401" s="94"/>
      <c r="CB401" s="1"/>
      <c r="CC401" s="1"/>
      <c r="CD401" s="1"/>
      <c r="CE401" s="1"/>
      <c r="CF401" s="1"/>
      <c r="CG401" s="1"/>
    </row>
    <row r="402" spans="1:85" s="26" customFormat="1" ht="20.100000000000001" customHeight="1">
      <c r="A402" s="300"/>
      <c r="B402" s="298"/>
      <c r="C402" s="306"/>
      <c r="D402" s="302"/>
      <c r="E402" s="232"/>
      <c r="F402" s="8"/>
      <c r="G402" s="8"/>
      <c r="H402" s="2"/>
      <c r="I402" s="37"/>
      <c r="J402" s="37"/>
      <c r="K402" s="155"/>
      <c r="L402" s="2"/>
      <c r="M402" s="2"/>
      <c r="N402" s="2"/>
      <c r="O402" s="2"/>
      <c r="P402" s="2"/>
      <c r="Q402" s="2"/>
      <c r="R402" s="2"/>
      <c r="S402" s="6"/>
      <c r="T402" s="22"/>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29"/>
      <c r="AZ402" s="29"/>
      <c r="BA402" s="29"/>
      <c r="BB402" s="29"/>
      <c r="BC402" s="29"/>
      <c r="BD402" s="29"/>
      <c r="BE402" s="29"/>
      <c r="BF402" s="33"/>
      <c r="BG402" s="33"/>
      <c r="BH402" s="33"/>
      <c r="BI402" s="33"/>
      <c r="BJ402" s="33"/>
      <c r="BK402" s="33"/>
      <c r="BL402" s="33"/>
      <c r="BM402" s="33"/>
      <c r="BN402" s="33"/>
      <c r="BO402" s="33"/>
      <c r="BP402" s="33"/>
      <c r="BQ402" s="33"/>
      <c r="BR402" s="33"/>
      <c r="BS402" s="33"/>
      <c r="BT402" s="33"/>
      <c r="BU402" s="94"/>
      <c r="BV402" s="94"/>
      <c r="BW402" s="94"/>
      <c r="BX402" s="94"/>
      <c r="BY402" s="94"/>
      <c r="BZ402" s="94"/>
      <c r="CA402" s="94"/>
      <c r="CB402" s="1"/>
      <c r="CC402" s="1"/>
      <c r="CD402" s="1"/>
      <c r="CE402" s="1"/>
      <c r="CF402" s="1"/>
      <c r="CG402" s="1"/>
    </row>
    <row r="403" spans="1:85" s="26" customFormat="1" ht="20.100000000000001" customHeight="1">
      <c r="A403" s="300"/>
      <c r="B403" s="298"/>
      <c r="C403" s="306"/>
      <c r="D403" s="302"/>
      <c r="E403" s="232"/>
      <c r="F403" s="8"/>
      <c r="G403" s="8"/>
      <c r="H403" s="2"/>
      <c r="I403" s="37"/>
      <c r="J403" s="37"/>
      <c r="K403" s="155"/>
      <c r="L403" s="2"/>
      <c r="M403" s="2"/>
      <c r="N403" s="2"/>
      <c r="O403" s="2"/>
      <c r="P403" s="2"/>
      <c r="Q403" s="2"/>
      <c r="R403" s="2"/>
      <c r="S403" s="2"/>
      <c r="T403" s="22"/>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29"/>
      <c r="AZ403" s="29"/>
      <c r="BA403" s="29"/>
      <c r="BB403" s="29"/>
      <c r="BC403" s="29"/>
      <c r="BD403" s="29"/>
      <c r="BE403" s="29"/>
      <c r="BF403" s="33"/>
      <c r="BG403" s="33"/>
      <c r="BH403" s="33"/>
      <c r="BI403" s="33"/>
      <c r="BJ403" s="33"/>
      <c r="BK403" s="33"/>
      <c r="BL403" s="33"/>
      <c r="BM403" s="33"/>
      <c r="BN403" s="33"/>
      <c r="BO403" s="33"/>
      <c r="BP403" s="33"/>
      <c r="BQ403" s="33"/>
      <c r="BR403" s="33"/>
      <c r="BS403" s="33"/>
      <c r="BT403" s="33"/>
      <c r="BU403" s="94"/>
      <c r="BV403" s="94"/>
      <c r="BW403" s="94"/>
      <c r="BX403" s="94"/>
      <c r="BY403" s="94"/>
      <c r="BZ403" s="94"/>
      <c r="CA403" s="94"/>
      <c r="CB403" s="1"/>
      <c r="CC403" s="1"/>
      <c r="CD403" s="1"/>
      <c r="CE403" s="1"/>
      <c r="CF403" s="1"/>
      <c r="CG403" s="1"/>
    </row>
    <row r="404" spans="1:85" s="26" customFormat="1" ht="20.100000000000001" customHeight="1">
      <c r="A404" s="300"/>
      <c r="B404" s="298"/>
      <c r="C404" s="306"/>
      <c r="D404" s="302"/>
      <c r="E404" s="232"/>
      <c r="F404" s="8"/>
      <c r="G404" s="8"/>
      <c r="H404" s="2"/>
      <c r="I404" s="37"/>
      <c r="J404" s="37"/>
      <c r="K404" s="155"/>
      <c r="L404" s="2"/>
      <c r="M404" s="2"/>
      <c r="N404" s="2"/>
      <c r="O404" s="2"/>
      <c r="P404" s="2"/>
      <c r="Q404" s="2"/>
      <c r="R404" s="2"/>
      <c r="S404" s="2"/>
      <c r="T404" s="22"/>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29"/>
      <c r="AZ404" s="29"/>
      <c r="BA404" s="29"/>
      <c r="BB404" s="29"/>
      <c r="BC404" s="29"/>
      <c r="BD404" s="29"/>
      <c r="BE404" s="29"/>
      <c r="BF404" s="33"/>
      <c r="BG404" s="33"/>
      <c r="BH404" s="33"/>
      <c r="BI404" s="33"/>
      <c r="BJ404" s="33"/>
      <c r="BK404" s="33"/>
      <c r="BL404" s="33"/>
      <c r="BM404" s="33"/>
      <c r="BN404" s="33"/>
      <c r="BO404" s="33"/>
      <c r="BP404" s="33"/>
      <c r="BQ404" s="33"/>
      <c r="BR404" s="33"/>
      <c r="BS404" s="33"/>
      <c r="BT404" s="33"/>
      <c r="BU404" s="94"/>
      <c r="BV404" s="94"/>
      <c r="BW404" s="94"/>
      <c r="BX404" s="94"/>
      <c r="BY404" s="94"/>
      <c r="BZ404" s="94"/>
      <c r="CA404" s="94"/>
      <c r="CB404" s="1"/>
      <c r="CC404" s="1"/>
      <c r="CD404" s="1"/>
      <c r="CE404" s="1"/>
      <c r="CF404" s="1"/>
      <c r="CG404" s="1"/>
    </row>
    <row r="405" spans="1:85" s="26" customFormat="1" ht="20.100000000000001" customHeight="1">
      <c r="A405" s="300"/>
      <c r="B405" s="298"/>
      <c r="C405" s="306"/>
      <c r="D405" s="302"/>
      <c r="E405" s="232"/>
      <c r="F405" s="8"/>
      <c r="G405" s="8"/>
      <c r="H405" s="2"/>
      <c r="I405" s="37"/>
      <c r="J405" s="37"/>
      <c r="K405" s="155"/>
      <c r="L405" s="2"/>
      <c r="M405" s="2"/>
      <c r="N405" s="2"/>
      <c r="O405" s="2"/>
      <c r="P405" s="2"/>
      <c r="Q405" s="2"/>
      <c r="R405" s="2"/>
      <c r="S405" s="2"/>
      <c r="T405" s="22"/>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29"/>
      <c r="AZ405" s="29"/>
      <c r="BA405" s="29"/>
      <c r="BB405" s="29"/>
      <c r="BC405" s="29"/>
      <c r="BD405" s="29"/>
      <c r="BE405" s="29"/>
      <c r="BF405" s="33"/>
      <c r="BG405" s="33"/>
      <c r="BH405" s="33"/>
      <c r="BI405" s="33"/>
      <c r="BJ405" s="33"/>
      <c r="BK405" s="33"/>
      <c r="BL405" s="33"/>
      <c r="BM405" s="33"/>
      <c r="BN405" s="33"/>
      <c r="BO405" s="33"/>
      <c r="BP405" s="33"/>
      <c r="BQ405" s="33"/>
      <c r="BR405" s="33"/>
      <c r="BS405" s="33"/>
      <c r="BT405" s="33"/>
      <c r="BU405" s="94"/>
      <c r="BV405" s="94"/>
      <c r="BW405" s="94"/>
      <c r="BX405" s="94"/>
      <c r="BY405" s="94"/>
      <c r="BZ405" s="94"/>
      <c r="CA405" s="94"/>
      <c r="CB405" s="1"/>
      <c r="CC405" s="1"/>
      <c r="CD405" s="1"/>
      <c r="CE405" s="1"/>
      <c r="CF405" s="1"/>
      <c r="CG405" s="1"/>
    </row>
    <row r="406" spans="1:85" s="26" customFormat="1" ht="20.100000000000001" customHeight="1">
      <c r="A406" s="300"/>
      <c r="B406" s="298"/>
      <c r="C406" s="306"/>
      <c r="D406" s="302"/>
      <c r="E406" s="232"/>
      <c r="F406" s="8"/>
      <c r="G406" s="8"/>
      <c r="H406" s="2"/>
      <c r="I406" s="37"/>
      <c r="J406" s="37"/>
      <c r="K406" s="155"/>
      <c r="L406" s="2"/>
      <c r="M406" s="2"/>
      <c r="N406" s="2"/>
      <c r="O406" s="2"/>
      <c r="P406" s="2"/>
      <c r="Q406" s="2"/>
      <c r="R406" s="2"/>
      <c r="S406" s="2"/>
      <c r="T406" s="22"/>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29"/>
      <c r="AZ406" s="29"/>
      <c r="BA406" s="29"/>
      <c r="BB406" s="29"/>
      <c r="BC406" s="29"/>
      <c r="BD406" s="29"/>
      <c r="BE406" s="29"/>
      <c r="BF406" s="33"/>
      <c r="BG406" s="33"/>
      <c r="BH406" s="33"/>
      <c r="BI406" s="33"/>
      <c r="BJ406" s="33"/>
      <c r="BK406" s="33"/>
      <c r="BL406" s="33"/>
      <c r="BM406" s="33"/>
      <c r="BN406" s="33"/>
      <c r="BO406" s="33"/>
      <c r="BP406" s="33"/>
      <c r="BQ406" s="33"/>
      <c r="BR406" s="33"/>
      <c r="BS406" s="33"/>
      <c r="BT406" s="33"/>
      <c r="BU406" s="94"/>
      <c r="BV406" s="94"/>
      <c r="BW406" s="94"/>
      <c r="BX406" s="94"/>
      <c r="BY406" s="94"/>
      <c r="BZ406" s="94"/>
      <c r="CA406" s="94"/>
      <c r="CB406" s="1"/>
      <c r="CC406" s="1"/>
      <c r="CD406" s="1"/>
      <c r="CE406" s="1"/>
      <c r="CF406" s="1"/>
      <c r="CG406" s="1"/>
    </row>
    <row r="407" spans="1:85" s="26" customFormat="1" ht="20.100000000000001" customHeight="1">
      <c r="A407" s="299"/>
      <c r="B407" s="299"/>
      <c r="C407" s="299"/>
      <c r="D407" s="93"/>
      <c r="E407" s="93"/>
      <c r="F407" s="93"/>
      <c r="G407" s="93"/>
      <c r="H407" s="2"/>
      <c r="I407" s="37"/>
      <c r="J407" s="37"/>
      <c r="K407" s="155"/>
      <c r="L407" s="2"/>
      <c r="M407" s="2"/>
      <c r="N407" s="2"/>
      <c r="O407" s="2"/>
      <c r="P407" s="2"/>
      <c r="Q407" s="2"/>
      <c r="R407" s="2"/>
      <c r="S407" s="2"/>
      <c r="T407" s="22"/>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29"/>
      <c r="AZ407" s="29"/>
      <c r="BA407" s="29"/>
      <c r="BB407" s="29"/>
      <c r="BC407" s="29"/>
      <c r="BD407" s="29"/>
      <c r="BE407" s="29"/>
      <c r="BF407" s="33"/>
      <c r="BG407" s="33"/>
      <c r="BH407" s="33"/>
      <c r="BI407" s="33"/>
      <c r="BJ407" s="33"/>
      <c r="BK407" s="33"/>
      <c r="BL407" s="33"/>
      <c r="BM407" s="33"/>
      <c r="BN407" s="33"/>
      <c r="BO407" s="33"/>
      <c r="BP407" s="33"/>
      <c r="BQ407" s="33"/>
      <c r="BR407" s="33"/>
      <c r="BS407" s="33"/>
      <c r="BT407" s="33"/>
      <c r="BU407" s="94"/>
      <c r="BV407" s="94"/>
      <c r="BW407" s="94"/>
      <c r="BX407" s="94"/>
      <c r="BY407" s="94"/>
      <c r="BZ407" s="94"/>
      <c r="CA407" s="94"/>
      <c r="CB407" s="1"/>
      <c r="CC407" s="1"/>
      <c r="CD407" s="1"/>
      <c r="CE407" s="1"/>
      <c r="CF407" s="1"/>
      <c r="CG407" s="1"/>
    </row>
    <row r="408" spans="1:85" s="26" customFormat="1" ht="20.100000000000001" customHeight="1">
      <c r="A408" s="304"/>
      <c r="B408" s="304"/>
      <c r="C408" s="304"/>
      <c r="D408" s="305"/>
      <c r="E408" s="208"/>
      <c r="F408" s="530"/>
      <c r="G408" s="530"/>
      <c r="H408" s="2"/>
      <c r="I408" s="37"/>
      <c r="J408" s="37"/>
      <c r="K408" s="155"/>
      <c r="L408" s="2"/>
      <c r="M408" s="2"/>
      <c r="N408" s="2"/>
      <c r="O408" s="2"/>
      <c r="P408" s="2"/>
      <c r="Q408" s="2"/>
      <c r="R408" s="2"/>
      <c r="S408" s="2"/>
      <c r="T408" s="22"/>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29"/>
      <c r="AZ408" s="29"/>
      <c r="BA408" s="29"/>
      <c r="BB408" s="29"/>
      <c r="BC408" s="29"/>
      <c r="BD408" s="29"/>
      <c r="BE408" s="29"/>
      <c r="BF408" s="33"/>
      <c r="BG408" s="33"/>
      <c r="BH408" s="33"/>
      <c r="BI408" s="33"/>
      <c r="BJ408" s="33"/>
      <c r="BK408" s="33"/>
      <c r="BL408" s="33"/>
      <c r="BM408" s="33"/>
      <c r="BN408" s="33"/>
      <c r="BO408" s="33"/>
      <c r="BP408" s="33"/>
      <c r="BQ408" s="33"/>
      <c r="BR408" s="33"/>
      <c r="BS408" s="33"/>
      <c r="BT408" s="33"/>
      <c r="BU408" s="94"/>
      <c r="BV408" s="94"/>
      <c r="BW408" s="94"/>
      <c r="BX408" s="94"/>
      <c r="BY408" s="94"/>
      <c r="BZ408" s="94"/>
      <c r="CA408" s="94"/>
      <c r="CB408" s="1"/>
      <c r="CC408" s="1"/>
      <c r="CD408" s="1"/>
      <c r="CE408" s="1"/>
      <c r="CF408" s="1"/>
      <c r="CG408" s="1"/>
    </row>
    <row r="409" spans="1:85" s="26" customFormat="1" ht="20.100000000000001" customHeight="1">
      <c r="A409" s="300"/>
      <c r="B409" s="298"/>
      <c r="C409" s="306"/>
      <c r="D409" s="302"/>
      <c r="E409" s="232"/>
      <c r="F409" s="8"/>
      <c r="G409" s="8"/>
      <c r="H409" s="2"/>
      <c r="I409" s="37"/>
      <c r="J409" s="37"/>
      <c r="K409" s="155"/>
      <c r="L409" s="2"/>
      <c r="M409" s="2"/>
      <c r="N409" s="2"/>
      <c r="O409" s="2"/>
      <c r="P409" s="2"/>
      <c r="Q409" s="2"/>
      <c r="R409" s="2"/>
      <c r="S409" s="2"/>
      <c r="T409" s="22"/>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29"/>
      <c r="AZ409" s="29"/>
      <c r="BA409" s="29"/>
      <c r="BB409" s="29"/>
      <c r="BC409" s="29"/>
      <c r="BD409" s="29"/>
      <c r="BE409" s="29"/>
      <c r="BF409" s="33"/>
      <c r="BG409" s="33"/>
      <c r="BH409" s="33"/>
      <c r="BI409" s="33"/>
      <c r="BJ409" s="33"/>
      <c r="BK409" s="33"/>
      <c r="BL409" s="33"/>
      <c r="BM409" s="33"/>
      <c r="BN409" s="33"/>
      <c r="BO409" s="33"/>
      <c r="BP409" s="33"/>
      <c r="BQ409" s="33"/>
      <c r="BR409" s="33"/>
      <c r="BS409" s="33"/>
      <c r="BT409" s="33"/>
      <c r="BU409" s="94"/>
      <c r="BV409" s="94"/>
      <c r="BW409" s="94"/>
      <c r="BX409" s="94"/>
      <c r="BY409" s="94"/>
      <c r="BZ409" s="94"/>
      <c r="CA409" s="94"/>
      <c r="CB409" s="1"/>
      <c r="CC409" s="1"/>
      <c r="CD409" s="1"/>
      <c r="CE409" s="1"/>
      <c r="CF409" s="1"/>
      <c r="CG409" s="1"/>
    </row>
    <row r="410" spans="1:85" s="26" customFormat="1" ht="20.100000000000001" customHeight="1">
      <c r="A410" s="300"/>
      <c r="B410" s="298"/>
      <c r="C410" s="306"/>
      <c r="D410" s="302"/>
      <c r="E410" s="232"/>
      <c r="F410" s="8"/>
      <c r="G410" s="8"/>
      <c r="H410" s="2"/>
      <c r="I410" s="37"/>
      <c r="J410" s="37"/>
      <c r="K410" s="155"/>
      <c r="L410" s="2"/>
      <c r="M410" s="2"/>
      <c r="N410" s="2"/>
      <c r="O410" s="2"/>
      <c r="P410" s="2"/>
      <c r="Q410" s="2"/>
      <c r="R410" s="2"/>
      <c r="S410" s="2"/>
      <c r="T410" s="22"/>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29"/>
      <c r="AZ410" s="29"/>
      <c r="BA410" s="29"/>
      <c r="BB410" s="29"/>
      <c r="BC410" s="29"/>
      <c r="BD410" s="29"/>
      <c r="BE410" s="29"/>
      <c r="BF410" s="33"/>
      <c r="BG410" s="33"/>
      <c r="BH410" s="33"/>
      <c r="BI410" s="33"/>
      <c r="BJ410" s="33"/>
      <c r="BK410" s="33"/>
      <c r="BL410" s="33"/>
      <c r="BM410" s="33"/>
      <c r="BN410" s="33"/>
      <c r="BO410" s="33"/>
      <c r="BP410" s="33"/>
      <c r="BQ410" s="33"/>
      <c r="BR410" s="33"/>
      <c r="BS410" s="33"/>
      <c r="BT410" s="33"/>
      <c r="BU410" s="94"/>
      <c r="BV410" s="94"/>
      <c r="BW410" s="94"/>
      <c r="BX410" s="94"/>
      <c r="BY410" s="94"/>
      <c r="BZ410" s="94"/>
      <c r="CA410" s="94"/>
      <c r="CB410" s="1"/>
      <c r="CC410" s="1"/>
      <c r="CD410" s="1"/>
      <c r="CE410" s="1"/>
      <c r="CF410" s="1"/>
      <c r="CG410" s="1"/>
    </row>
    <row r="411" spans="1:85" s="26" customFormat="1" ht="20.100000000000001" customHeight="1">
      <c r="A411" s="300"/>
      <c r="B411" s="298"/>
      <c r="C411" s="306"/>
      <c r="D411" s="302"/>
      <c r="E411" s="232"/>
      <c r="F411" s="8"/>
      <c r="G411" s="8"/>
      <c r="H411" s="2"/>
      <c r="I411" s="37"/>
      <c r="J411" s="37"/>
      <c r="K411" s="155"/>
      <c r="L411" s="2"/>
      <c r="M411" s="2"/>
      <c r="N411" s="2"/>
      <c r="O411" s="2"/>
      <c r="P411" s="2"/>
      <c r="Q411" s="2"/>
      <c r="R411" s="2"/>
      <c r="S411" s="2"/>
      <c r="T411" s="22"/>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29"/>
      <c r="AZ411" s="29"/>
      <c r="BA411" s="29"/>
      <c r="BB411" s="29"/>
      <c r="BC411" s="29"/>
      <c r="BD411" s="29"/>
      <c r="BE411" s="29"/>
      <c r="BF411" s="33"/>
      <c r="BG411" s="33"/>
      <c r="BH411" s="33"/>
      <c r="BI411" s="33"/>
      <c r="BJ411" s="33"/>
      <c r="BK411" s="33"/>
      <c r="BL411" s="33"/>
      <c r="BM411" s="33"/>
      <c r="BN411" s="33"/>
      <c r="BO411" s="33"/>
      <c r="BP411" s="33"/>
      <c r="BQ411" s="33"/>
      <c r="BR411" s="33"/>
      <c r="BS411" s="33"/>
      <c r="BT411" s="33"/>
      <c r="BU411" s="94"/>
      <c r="BV411" s="94"/>
      <c r="BW411" s="94"/>
      <c r="BX411" s="94"/>
      <c r="BY411" s="94"/>
      <c r="BZ411" s="94"/>
      <c r="CA411" s="94"/>
      <c r="CB411" s="1"/>
      <c r="CC411" s="1"/>
      <c r="CD411" s="1"/>
      <c r="CE411" s="1"/>
      <c r="CF411" s="1"/>
      <c r="CG411" s="1"/>
    </row>
    <row r="412" spans="1:85" s="26" customFormat="1" ht="20.100000000000001" customHeight="1">
      <c r="A412" s="300"/>
      <c r="B412" s="298"/>
      <c r="C412" s="306"/>
      <c r="D412" s="302"/>
      <c r="E412" s="232"/>
      <c r="F412" s="8"/>
      <c r="G412" s="8"/>
      <c r="H412" s="2"/>
      <c r="I412" s="37"/>
      <c r="J412" s="37"/>
      <c r="K412" s="155"/>
      <c r="L412" s="2"/>
      <c r="M412" s="2"/>
      <c r="N412" s="2"/>
      <c r="O412" s="2"/>
      <c r="P412" s="2"/>
      <c r="Q412" s="2"/>
      <c r="R412" s="2"/>
      <c r="S412" s="2"/>
      <c r="T412" s="22"/>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29"/>
      <c r="AZ412" s="29"/>
      <c r="BA412" s="29"/>
      <c r="BB412" s="29"/>
      <c r="BC412" s="29"/>
      <c r="BD412" s="29"/>
      <c r="BE412" s="29"/>
      <c r="BF412" s="33"/>
      <c r="BG412" s="33"/>
      <c r="BH412" s="33"/>
      <c r="BI412" s="33"/>
      <c r="BJ412" s="33"/>
      <c r="BK412" s="33"/>
      <c r="BL412" s="33"/>
      <c r="BM412" s="33"/>
      <c r="BN412" s="33"/>
      <c r="BO412" s="33"/>
      <c r="BP412" s="33"/>
      <c r="BQ412" s="33"/>
      <c r="BR412" s="33"/>
      <c r="BS412" s="33"/>
      <c r="BT412" s="33"/>
      <c r="BU412" s="94"/>
      <c r="BV412" s="94"/>
      <c r="BW412" s="94"/>
      <c r="BX412" s="94"/>
      <c r="BY412" s="94"/>
      <c r="BZ412" s="94"/>
      <c r="CA412" s="94"/>
      <c r="CB412" s="1"/>
      <c r="CC412" s="1"/>
      <c r="CD412" s="1"/>
      <c r="CE412" s="1"/>
      <c r="CF412" s="1"/>
      <c r="CG412" s="1"/>
    </row>
    <row r="413" spans="1:85" s="26" customFormat="1" ht="20.100000000000001" customHeight="1">
      <c r="A413" s="300"/>
      <c r="B413" s="298"/>
      <c r="C413" s="306"/>
      <c r="D413" s="302"/>
      <c r="E413" s="232"/>
      <c r="F413" s="8"/>
      <c r="G413" s="8"/>
      <c r="H413" s="2"/>
      <c r="I413" s="37"/>
      <c r="J413" s="37"/>
      <c r="K413" s="155"/>
      <c r="L413" s="2"/>
      <c r="M413" s="2"/>
      <c r="N413" s="2"/>
      <c r="O413" s="2"/>
      <c r="P413" s="2"/>
      <c r="Q413" s="2"/>
      <c r="R413" s="2"/>
      <c r="S413" s="2"/>
      <c r="T413" s="22"/>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29"/>
      <c r="AZ413" s="29"/>
      <c r="BA413" s="29"/>
      <c r="BB413" s="29"/>
      <c r="BC413" s="29"/>
      <c r="BD413" s="29"/>
      <c r="BE413" s="29"/>
      <c r="BF413" s="33"/>
      <c r="BG413" s="33"/>
      <c r="BH413" s="33"/>
      <c r="BI413" s="33"/>
      <c r="BJ413" s="33"/>
      <c r="BK413" s="33"/>
      <c r="BL413" s="33"/>
      <c r="BM413" s="33"/>
      <c r="BN413" s="33"/>
      <c r="BO413" s="33"/>
      <c r="BP413" s="33"/>
      <c r="BQ413" s="33"/>
      <c r="BR413" s="33"/>
      <c r="BS413" s="33"/>
      <c r="BT413" s="33"/>
      <c r="BU413" s="94"/>
      <c r="BV413" s="94"/>
      <c r="BW413" s="94"/>
      <c r="BX413" s="94"/>
      <c r="BY413" s="94"/>
      <c r="BZ413" s="94"/>
      <c r="CA413" s="94"/>
      <c r="CB413" s="1"/>
      <c r="CC413" s="1"/>
      <c r="CD413" s="1"/>
      <c r="CE413" s="1"/>
      <c r="CF413" s="1"/>
      <c r="CG413" s="1"/>
    </row>
    <row r="414" spans="1:85" s="26" customFormat="1" ht="20.100000000000001" customHeight="1">
      <c r="A414" s="300"/>
      <c r="B414" s="298"/>
      <c r="C414" s="306"/>
      <c r="D414" s="302"/>
      <c r="E414" s="232"/>
      <c r="F414" s="8"/>
      <c r="G414" s="8"/>
      <c r="H414" s="2"/>
      <c r="I414" s="37"/>
      <c r="J414" s="37"/>
      <c r="K414" s="155"/>
      <c r="L414" s="2"/>
      <c r="M414" s="2"/>
      <c r="N414" s="2"/>
      <c r="O414" s="2"/>
      <c r="P414" s="2"/>
      <c r="Q414" s="2"/>
      <c r="R414" s="2"/>
      <c r="S414" s="2"/>
      <c r="T414" s="22"/>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29"/>
      <c r="AZ414" s="29"/>
      <c r="BA414" s="29"/>
      <c r="BB414" s="29"/>
      <c r="BC414" s="29"/>
      <c r="BD414" s="29"/>
      <c r="BE414" s="29"/>
      <c r="BF414" s="33"/>
      <c r="BG414" s="33"/>
      <c r="BH414" s="33"/>
      <c r="BI414" s="33"/>
      <c r="BJ414" s="33"/>
      <c r="BK414" s="33"/>
      <c r="BL414" s="33"/>
      <c r="BM414" s="33"/>
      <c r="BN414" s="33"/>
      <c r="BO414" s="33"/>
      <c r="BP414" s="33"/>
      <c r="BQ414" s="33"/>
      <c r="BR414" s="33"/>
      <c r="BS414" s="33"/>
      <c r="BT414" s="33"/>
      <c r="BU414" s="94"/>
      <c r="BV414" s="94"/>
      <c r="BW414" s="94"/>
      <c r="BX414" s="94"/>
      <c r="BY414" s="94"/>
      <c r="BZ414" s="94"/>
      <c r="CA414" s="94"/>
      <c r="CB414" s="1"/>
      <c r="CC414" s="1"/>
      <c r="CD414" s="1"/>
      <c r="CE414" s="1"/>
      <c r="CF414" s="1"/>
      <c r="CG414" s="1"/>
    </row>
    <row r="415" spans="1:85" s="26" customFormat="1" ht="20.100000000000001" customHeight="1">
      <c r="A415" s="299"/>
      <c r="B415" s="299"/>
      <c r="C415" s="299"/>
      <c r="D415" s="93"/>
      <c r="E415" s="93"/>
      <c r="F415" s="93"/>
      <c r="G415" s="93"/>
      <c r="H415" s="8"/>
      <c r="I415" s="40"/>
      <c r="J415" s="40"/>
      <c r="K415" s="155"/>
      <c r="L415" s="2"/>
      <c r="M415" s="2"/>
      <c r="N415" s="2"/>
      <c r="O415" s="2"/>
      <c r="P415" s="2"/>
      <c r="Q415" s="2"/>
      <c r="R415" s="2"/>
      <c r="S415" s="2"/>
      <c r="T415" s="22"/>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29"/>
      <c r="AZ415" s="29"/>
      <c r="BA415" s="29"/>
      <c r="BB415" s="29"/>
      <c r="BC415" s="29"/>
      <c r="BD415" s="29"/>
      <c r="BE415" s="29"/>
      <c r="BF415" s="33"/>
      <c r="BG415" s="33"/>
      <c r="BH415" s="33"/>
      <c r="BI415" s="33"/>
      <c r="BJ415" s="33"/>
      <c r="BK415" s="33"/>
      <c r="BL415" s="33"/>
      <c r="BM415" s="33"/>
      <c r="BN415" s="33"/>
      <c r="BO415" s="33"/>
      <c r="BP415" s="33"/>
      <c r="BQ415" s="33"/>
      <c r="BR415" s="33"/>
      <c r="BS415" s="33"/>
      <c r="BT415" s="33"/>
      <c r="BU415" s="94"/>
      <c r="BV415" s="94"/>
      <c r="BW415" s="94"/>
      <c r="BX415" s="94"/>
      <c r="BY415" s="94"/>
      <c r="BZ415" s="94"/>
      <c r="CA415" s="94"/>
      <c r="CB415" s="1"/>
      <c r="CC415" s="1"/>
      <c r="CD415" s="1"/>
      <c r="CE415" s="1"/>
      <c r="CF415" s="1"/>
      <c r="CG415" s="1"/>
    </row>
    <row r="416" spans="1:85" s="26" customFormat="1" ht="20.100000000000001" customHeight="1">
      <c r="A416" s="304"/>
      <c r="B416" s="304"/>
      <c r="C416" s="304"/>
      <c r="D416" s="305"/>
      <c r="E416" s="208"/>
      <c r="F416" s="535"/>
      <c r="G416" s="535"/>
      <c r="H416" s="128"/>
      <c r="I416" s="40"/>
      <c r="J416" s="40"/>
      <c r="K416" s="155"/>
      <c r="L416" s="2"/>
      <c r="M416" s="2"/>
      <c r="N416" s="2"/>
      <c r="O416" s="2"/>
      <c r="P416" s="2"/>
      <c r="Q416" s="2"/>
      <c r="R416" s="2"/>
      <c r="S416" s="2"/>
      <c r="T416" s="22"/>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29"/>
      <c r="AZ416" s="29"/>
      <c r="BA416" s="29"/>
      <c r="BB416" s="29"/>
      <c r="BC416" s="29"/>
      <c r="BD416" s="29"/>
      <c r="BE416" s="29"/>
      <c r="BF416" s="33"/>
      <c r="BG416" s="33"/>
      <c r="BH416" s="33"/>
      <c r="BI416" s="33"/>
      <c r="BJ416" s="33"/>
      <c r="BK416" s="33"/>
      <c r="BL416" s="33"/>
      <c r="BM416" s="33"/>
      <c r="BN416" s="33"/>
      <c r="BO416" s="33"/>
      <c r="BP416" s="33"/>
      <c r="BQ416" s="33"/>
      <c r="BR416" s="33"/>
      <c r="BS416" s="33"/>
      <c r="BT416" s="33"/>
      <c r="BU416" s="94"/>
      <c r="BV416" s="94"/>
      <c r="BW416" s="94"/>
      <c r="BX416" s="94"/>
      <c r="BY416" s="94"/>
      <c r="BZ416" s="94"/>
      <c r="CA416" s="94"/>
      <c r="CB416" s="1"/>
      <c r="CC416" s="1"/>
      <c r="CD416" s="1"/>
      <c r="CE416" s="1"/>
      <c r="CF416" s="1"/>
      <c r="CG416" s="1"/>
    </row>
    <row r="417" spans="1:85" s="26" customFormat="1" ht="20.100000000000001" customHeight="1">
      <c r="A417" s="300"/>
      <c r="B417" s="298"/>
      <c r="C417" s="308"/>
      <c r="D417" s="302"/>
      <c r="E417" s="232"/>
      <c r="F417" s="8"/>
      <c r="G417" s="8"/>
      <c r="H417" s="2"/>
      <c r="I417" s="37"/>
      <c r="J417" s="37"/>
      <c r="K417" s="155"/>
      <c r="L417" s="2"/>
      <c r="M417" s="2"/>
      <c r="N417" s="2"/>
      <c r="O417" s="2"/>
      <c r="P417" s="2"/>
      <c r="Q417" s="2"/>
      <c r="R417" s="2"/>
      <c r="S417" s="2"/>
      <c r="T417" s="22"/>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29"/>
      <c r="AZ417" s="29"/>
      <c r="BA417" s="29"/>
      <c r="BB417" s="29"/>
      <c r="BC417" s="29"/>
      <c r="BD417" s="29"/>
      <c r="BE417" s="29"/>
      <c r="BF417" s="33"/>
      <c r="BG417" s="33"/>
      <c r="BH417" s="33"/>
      <c r="BI417" s="33"/>
      <c r="BJ417" s="33"/>
      <c r="BK417" s="33"/>
      <c r="BL417" s="33"/>
      <c r="BM417" s="33"/>
      <c r="BN417" s="33"/>
      <c r="BO417" s="33"/>
      <c r="BP417" s="33"/>
      <c r="BQ417" s="33"/>
      <c r="BR417" s="33"/>
      <c r="BS417" s="33"/>
      <c r="BT417" s="33"/>
      <c r="BU417" s="94"/>
      <c r="BV417" s="94"/>
      <c r="BW417" s="94"/>
      <c r="BX417" s="94"/>
      <c r="BY417" s="94"/>
      <c r="BZ417" s="94"/>
      <c r="CA417" s="94"/>
      <c r="CB417" s="1"/>
      <c r="CC417" s="1"/>
      <c r="CD417" s="1"/>
      <c r="CE417" s="1"/>
      <c r="CF417" s="1"/>
      <c r="CG417" s="1"/>
    </row>
    <row r="418" spans="1:85" s="26" customFormat="1" ht="20.100000000000001" customHeight="1">
      <c r="A418" s="300"/>
      <c r="B418" s="298"/>
      <c r="C418" s="308"/>
      <c r="D418" s="302"/>
      <c r="E418" s="232"/>
      <c r="F418" s="8"/>
      <c r="G418" s="8"/>
      <c r="H418" s="2"/>
      <c r="I418" s="37"/>
      <c r="J418" s="37"/>
      <c r="K418" s="155"/>
      <c r="L418" s="2"/>
      <c r="M418" s="2"/>
      <c r="N418" s="2"/>
      <c r="O418" s="2"/>
      <c r="P418" s="2"/>
      <c r="Q418" s="2"/>
      <c r="R418" s="2"/>
      <c r="S418" s="2"/>
      <c r="T418" s="22"/>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29"/>
      <c r="AZ418" s="29"/>
      <c r="BA418" s="29"/>
      <c r="BB418" s="29"/>
      <c r="BC418" s="29"/>
      <c r="BD418" s="29"/>
      <c r="BE418" s="29"/>
      <c r="BF418" s="33"/>
      <c r="BG418" s="33"/>
      <c r="BH418" s="33"/>
      <c r="BI418" s="33"/>
      <c r="BJ418" s="33"/>
      <c r="BK418" s="33"/>
      <c r="BL418" s="33"/>
      <c r="BM418" s="33"/>
      <c r="BN418" s="33"/>
      <c r="BO418" s="33"/>
      <c r="BP418" s="33"/>
      <c r="BQ418" s="33"/>
      <c r="BR418" s="33"/>
      <c r="BS418" s="33"/>
      <c r="BT418" s="33"/>
      <c r="BU418" s="94"/>
      <c r="BV418" s="94"/>
      <c r="BW418" s="94"/>
      <c r="BX418" s="94"/>
      <c r="BY418" s="94"/>
      <c r="BZ418" s="94"/>
      <c r="CA418" s="94"/>
      <c r="CB418" s="1"/>
      <c r="CC418" s="1"/>
      <c r="CD418" s="1"/>
      <c r="CE418" s="1"/>
      <c r="CF418" s="1"/>
      <c r="CG418" s="1"/>
    </row>
    <row r="419" spans="1:85" s="26" customFormat="1" ht="20.100000000000001" customHeight="1">
      <c r="A419" s="300"/>
      <c r="B419" s="298"/>
      <c r="C419" s="308"/>
      <c r="D419" s="302"/>
      <c r="E419" s="232"/>
      <c r="F419" s="8"/>
      <c r="G419" s="8"/>
      <c r="H419" s="2"/>
      <c r="I419" s="37"/>
      <c r="J419" s="37"/>
      <c r="K419" s="155"/>
      <c r="L419" s="2"/>
      <c r="M419" s="2"/>
      <c r="N419" s="2"/>
      <c r="O419" s="2"/>
      <c r="P419" s="2"/>
      <c r="Q419" s="2"/>
      <c r="R419" s="2"/>
      <c r="S419" s="2"/>
      <c r="T419" s="22"/>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29"/>
      <c r="AZ419" s="29"/>
      <c r="BA419" s="29"/>
      <c r="BB419" s="29"/>
      <c r="BC419" s="29"/>
      <c r="BD419" s="29"/>
      <c r="BE419" s="29"/>
      <c r="BF419" s="33"/>
      <c r="BG419" s="33"/>
      <c r="BH419" s="33"/>
      <c r="BI419" s="33"/>
      <c r="BJ419" s="33"/>
      <c r="BK419" s="33"/>
      <c r="BL419" s="33"/>
      <c r="BM419" s="33"/>
      <c r="BN419" s="33"/>
      <c r="BO419" s="33"/>
      <c r="BP419" s="33"/>
      <c r="BQ419" s="33"/>
      <c r="BR419" s="33"/>
      <c r="BS419" s="33"/>
      <c r="BT419" s="33"/>
      <c r="BU419" s="94"/>
      <c r="BV419" s="94"/>
      <c r="BW419" s="94"/>
      <c r="BX419" s="94"/>
      <c r="BY419" s="94"/>
      <c r="BZ419" s="94"/>
      <c r="CA419" s="94"/>
      <c r="CB419" s="1"/>
      <c r="CC419" s="1"/>
      <c r="CD419" s="1"/>
      <c r="CE419" s="1"/>
      <c r="CF419" s="1"/>
      <c r="CG419" s="1"/>
    </row>
    <row r="420" spans="1:85" s="26" customFormat="1" ht="20.100000000000001" customHeight="1">
      <c r="A420" s="300"/>
      <c r="B420" s="298"/>
      <c r="C420" s="308"/>
      <c r="D420" s="302"/>
      <c r="E420" s="232"/>
      <c r="F420" s="8"/>
      <c r="G420" s="8"/>
      <c r="H420" s="2"/>
      <c r="I420" s="37"/>
      <c r="J420" s="37"/>
      <c r="K420" s="155"/>
      <c r="L420" s="2"/>
      <c r="M420" s="2"/>
      <c r="N420" s="2"/>
      <c r="O420" s="2"/>
      <c r="P420" s="2"/>
      <c r="Q420" s="2"/>
      <c r="R420" s="2"/>
      <c r="S420" s="2"/>
      <c r="T420" s="22"/>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29"/>
      <c r="AZ420" s="29"/>
      <c r="BA420" s="29"/>
      <c r="BB420" s="29"/>
      <c r="BC420" s="29"/>
      <c r="BD420" s="29"/>
      <c r="BE420" s="29"/>
      <c r="BF420" s="33"/>
      <c r="BG420" s="33"/>
      <c r="BH420" s="33"/>
      <c r="BI420" s="33"/>
      <c r="BJ420" s="33"/>
      <c r="BK420" s="33"/>
      <c r="BL420" s="33"/>
      <c r="BM420" s="33"/>
      <c r="BN420" s="33"/>
      <c r="BO420" s="33"/>
      <c r="BP420" s="33"/>
      <c r="BQ420" s="33"/>
      <c r="BR420" s="33"/>
      <c r="BS420" s="33"/>
      <c r="BT420" s="33"/>
      <c r="BU420" s="94"/>
      <c r="BV420" s="94"/>
      <c r="BW420" s="94"/>
      <c r="BX420" s="94"/>
      <c r="BY420" s="94"/>
      <c r="BZ420" s="94"/>
      <c r="CA420" s="94"/>
      <c r="CB420" s="1"/>
      <c r="CC420" s="1"/>
      <c r="CD420" s="1"/>
      <c r="CE420" s="1"/>
      <c r="CF420" s="1"/>
      <c r="CG420" s="1"/>
    </row>
    <row r="421" spans="1:85" s="26" customFormat="1" ht="20.100000000000001" customHeight="1">
      <c r="A421" s="300"/>
      <c r="B421" s="298"/>
      <c r="C421" s="308"/>
      <c r="D421" s="302"/>
      <c r="E421" s="232"/>
      <c r="F421" s="8"/>
      <c r="G421" s="8"/>
      <c r="H421" s="2"/>
      <c r="I421" s="37"/>
      <c r="J421" s="37"/>
      <c r="K421" s="155"/>
      <c r="L421" s="2"/>
      <c r="M421" s="2"/>
      <c r="N421" s="2"/>
      <c r="O421" s="2"/>
      <c r="P421" s="2"/>
      <c r="Q421" s="2"/>
      <c r="R421" s="2"/>
      <c r="S421" s="2"/>
      <c r="T421" s="22"/>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29"/>
      <c r="AZ421" s="29"/>
      <c r="BA421" s="29"/>
      <c r="BB421" s="29"/>
      <c r="BC421" s="29"/>
      <c r="BD421" s="29"/>
      <c r="BE421" s="29"/>
      <c r="BF421" s="33"/>
      <c r="BG421" s="33"/>
      <c r="BH421" s="33"/>
      <c r="BI421" s="33"/>
      <c r="BJ421" s="33"/>
      <c r="BK421" s="33"/>
      <c r="BL421" s="33"/>
      <c r="BM421" s="33"/>
      <c r="BN421" s="33"/>
      <c r="BO421" s="33"/>
      <c r="BP421" s="33"/>
      <c r="BQ421" s="33"/>
      <c r="BR421" s="33"/>
      <c r="BS421" s="33"/>
      <c r="BT421" s="33"/>
      <c r="BU421" s="94"/>
      <c r="BV421" s="94"/>
      <c r="BW421" s="94"/>
      <c r="BX421" s="94"/>
      <c r="BY421" s="94"/>
      <c r="BZ421" s="94"/>
      <c r="CA421" s="94"/>
      <c r="CB421" s="1"/>
      <c r="CC421" s="1"/>
      <c r="CD421" s="1"/>
      <c r="CE421" s="1"/>
      <c r="CF421" s="1"/>
      <c r="CG421" s="1"/>
    </row>
    <row r="422" spans="1:85" s="26" customFormat="1" ht="20.100000000000001" customHeight="1">
      <c r="A422" s="300"/>
      <c r="B422" s="298"/>
      <c r="C422" s="308"/>
      <c r="D422" s="302"/>
      <c r="E422" s="232"/>
      <c r="F422" s="8"/>
      <c r="G422" s="8"/>
      <c r="H422" s="2"/>
      <c r="I422" s="37"/>
      <c r="J422" s="37"/>
      <c r="K422" s="155"/>
      <c r="L422" s="2"/>
      <c r="M422" s="2"/>
      <c r="N422" s="2"/>
      <c r="O422" s="2"/>
      <c r="P422" s="2"/>
      <c r="Q422" s="2"/>
      <c r="R422" s="2"/>
      <c r="S422" s="2"/>
      <c r="T422" s="22"/>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29"/>
      <c r="AZ422" s="29"/>
      <c r="BA422" s="29"/>
      <c r="BB422" s="29"/>
      <c r="BC422" s="29"/>
      <c r="BD422" s="29"/>
      <c r="BE422" s="29"/>
      <c r="BF422" s="33"/>
      <c r="BG422" s="33"/>
      <c r="BH422" s="33"/>
      <c r="BI422" s="33"/>
      <c r="BJ422" s="33"/>
      <c r="BK422" s="33"/>
      <c r="BL422" s="33"/>
      <c r="BM422" s="33"/>
      <c r="BN422" s="33"/>
      <c r="BO422" s="33"/>
      <c r="BP422" s="33"/>
      <c r="BQ422" s="33"/>
      <c r="BR422" s="33"/>
      <c r="BS422" s="33"/>
      <c r="BT422" s="33"/>
      <c r="BU422" s="94"/>
      <c r="BV422" s="94"/>
      <c r="BW422" s="94"/>
      <c r="BX422" s="94"/>
      <c r="BY422" s="94"/>
      <c r="BZ422" s="94"/>
      <c r="CA422" s="94"/>
      <c r="CB422" s="1"/>
      <c r="CC422" s="1"/>
      <c r="CD422" s="1"/>
      <c r="CE422" s="1"/>
      <c r="CF422" s="1"/>
      <c r="CG422" s="1"/>
    </row>
    <row r="423" spans="1:85" s="26" customFormat="1" ht="20.100000000000001" customHeight="1">
      <c r="A423" s="299"/>
      <c r="B423" s="299"/>
      <c r="C423" s="299"/>
      <c r="D423" s="93"/>
      <c r="E423" s="93"/>
      <c r="F423" s="93"/>
      <c r="G423" s="93"/>
      <c r="H423" s="2"/>
      <c r="I423" s="37"/>
      <c r="J423" s="37"/>
      <c r="K423" s="155"/>
      <c r="L423" s="2"/>
      <c r="M423" s="2"/>
      <c r="N423" s="2"/>
      <c r="O423" s="2"/>
      <c r="P423" s="2"/>
      <c r="Q423" s="2"/>
      <c r="R423" s="2"/>
      <c r="S423" s="2"/>
      <c r="T423" s="22"/>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29"/>
      <c r="AZ423" s="29"/>
      <c r="BA423" s="29"/>
      <c r="BB423" s="29"/>
      <c r="BC423" s="29"/>
      <c r="BD423" s="29"/>
      <c r="BE423" s="29"/>
      <c r="BF423" s="33"/>
      <c r="BG423" s="33"/>
      <c r="BH423" s="33"/>
      <c r="BI423" s="33"/>
      <c r="BJ423" s="33"/>
      <c r="BK423" s="33"/>
      <c r="BL423" s="33"/>
      <c r="BM423" s="33"/>
      <c r="BN423" s="33"/>
      <c r="BO423" s="33"/>
      <c r="BP423" s="33"/>
      <c r="BQ423" s="33"/>
      <c r="BR423" s="33"/>
      <c r="BS423" s="33"/>
      <c r="BT423" s="33"/>
      <c r="BU423" s="94"/>
      <c r="BV423" s="94"/>
      <c r="BW423" s="94"/>
      <c r="BX423" s="94"/>
      <c r="BY423" s="94"/>
      <c r="BZ423" s="94"/>
      <c r="CA423" s="94"/>
      <c r="CB423" s="1"/>
      <c r="CC423" s="1"/>
      <c r="CD423" s="1"/>
      <c r="CE423" s="1"/>
      <c r="CF423" s="1"/>
      <c r="CG423" s="1"/>
    </row>
    <row r="424" spans="1:85" s="26" customFormat="1" ht="20.100000000000001" customHeight="1">
      <c r="A424" s="304"/>
      <c r="B424" s="304"/>
      <c r="C424" s="304"/>
      <c r="D424" s="305"/>
      <c r="E424" s="208"/>
      <c r="F424" s="535"/>
      <c r="G424" s="535"/>
      <c r="H424" s="2"/>
      <c r="I424" s="37"/>
      <c r="J424" s="37"/>
      <c r="K424" s="155"/>
      <c r="L424" s="2"/>
      <c r="M424" s="2"/>
      <c r="N424" s="2"/>
      <c r="O424" s="2"/>
      <c r="P424" s="2"/>
      <c r="Q424" s="2"/>
      <c r="R424" s="2"/>
      <c r="S424" s="2"/>
      <c r="T424" s="22"/>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29"/>
      <c r="AZ424" s="29"/>
      <c r="BA424" s="29"/>
      <c r="BB424" s="29"/>
      <c r="BC424" s="29"/>
      <c r="BD424" s="29"/>
      <c r="BE424" s="29"/>
      <c r="BF424" s="33"/>
      <c r="BG424" s="33"/>
      <c r="BH424" s="33"/>
      <c r="BI424" s="33"/>
      <c r="BJ424" s="33"/>
      <c r="BK424" s="33"/>
      <c r="BL424" s="33"/>
      <c r="BM424" s="33"/>
      <c r="BN424" s="33"/>
      <c r="BO424" s="33"/>
      <c r="BP424" s="33"/>
      <c r="BQ424" s="33"/>
      <c r="BR424" s="33"/>
      <c r="BS424" s="33"/>
      <c r="BT424" s="33"/>
      <c r="BU424" s="94"/>
      <c r="BV424" s="94"/>
      <c r="BW424" s="94"/>
      <c r="BX424" s="94"/>
      <c r="BY424" s="94"/>
      <c r="BZ424" s="94"/>
      <c r="CA424" s="94"/>
      <c r="CB424" s="1"/>
      <c r="CC424" s="1"/>
      <c r="CD424" s="1"/>
      <c r="CE424" s="1"/>
      <c r="CF424" s="1"/>
      <c r="CG424" s="1"/>
    </row>
    <row r="425" spans="1:85" s="26" customFormat="1" ht="20.100000000000001" customHeight="1">
      <c r="A425" s="300"/>
      <c r="B425" s="298"/>
      <c r="C425" s="308"/>
      <c r="D425" s="302"/>
      <c r="E425" s="232"/>
      <c r="F425" s="8"/>
      <c r="G425" s="8"/>
      <c r="H425" s="2"/>
      <c r="I425" s="37"/>
      <c r="J425" s="37"/>
      <c r="K425" s="155"/>
      <c r="L425" s="2"/>
      <c r="M425" s="2"/>
      <c r="N425" s="2"/>
      <c r="O425" s="2"/>
      <c r="P425" s="2"/>
      <c r="Q425" s="2"/>
      <c r="R425" s="2"/>
      <c r="S425" s="2"/>
      <c r="T425" s="22"/>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29"/>
      <c r="AZ425" s="29"/>
      <c r="BA425" s="29"/>
      <c r="BB425" s="29"/>
      <c r="BC425" s="29"/>
      <c r="BD425" s="29"/>
      <c r="BE425" s="29"/>
      <c r="BF425" s="33"/>
      <c r="BG425" s="33"/>
      <c r="BH425" s="33"/>
      <c r="BI425" s="33"/>
      <c r="BJ425" s="33"/>
      <c r="BK425" s="33"/>
      <c r="BL425" s="33"/>
      <c r="BM425" s="33"/>
      <c r="BN425" s="33"/>
      <c r="BO425" s="33"/>
      <c r="BP425" s="33"/>
      <c r="BQ425" s="33"/>
      <c r="BR425" s="33"/>
      <c r="BS425" s="33"/>
      <c r="BT425" s="33"/>
      <c r="BU425" s="94"/>
      <c r="BV425" s="94"/>
      <c r="BW425" s="94"/>
      <c r="BX425" s="94"/>
      <c r="BY425" s="94"/>
      <c r="BZ425" s="94"/>
      <c r="CA425" s="94"/>
      <c r="CB425" s="1"/>
      <c r="CC425" s="1"/>
      <c r="CD425" s="1"/>
      <c r="CE425" s="1"/>
      <c r="CF425" s="1"/>
      <c r="CG425" s="1"/>
    </row>
    <row r="426" spans="1:85" s="26" customFormat="1" ht="20.100000000000001" customHeight="1">
      <c r="A426" s="300"/>
      <c r="B426" s="298"/>
      <c r="C426" s="308"/>
      <c r="D426" s="302"/>
      <c r="E426" s="232"/>
      <c r="F426" s="8"/>
      <c r="G426" s="8"/>
      <c r="H426" s="2"/>
      <c r="I426" s="37"/>
      <c r="J426" s="37"/>
      <c r="K426" s="155"/>
      <c r="L426" s="2"/>
      <c r="M426" s="2"/>
      <c r="N426" s="2"/>
      <c r="O426" s="2"/>
      <c r="P426" s="2"/>
      <c r="Q426" s="2"/>
      <c r="R426" s="2"/>
      <c r="S426" s="2"/>
      <c r="T426" s="22"/>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29"/>
      <c r="AZ426" s="29"/>
      <c r="BA426" s="29"/>
      <c r="BB426" s="29"/>
      <c r="BC426" s="29"/>
      <c r="BD426" s="29"/>
      <c r="BE426" s="29"/>
      <c r="BF426" s="33"/>
      <c r="BG426" s="33"/>
      <c r="BH426" s="33"/>
      <c r="BI426" s="33"/>
      <c r="BJ426" s="33"/>
      <c r="BK426" s="33"/>
      <c r="BL426" s="33"/>
      <c r="BM426" s="33"/>
      <c r="BN426" s="33"/>
      <c r="BO426" s="33"/>
      <c r="BP426" s="33"/>
      <c r="BQ426" s="33"/>
      <c r="BR426" s="33"/>
      <c r="BS426" s="33"/>
      <c r="BT426" s="33"/>
      <c r="BU426" s="94"/>
      <c r="BV426" s="94"/>
      <c r="BW426" s="94"/>
      <c r="BX426" s="94"/>
      <c r="BY426" s="94"/>
      <c r="BZ426" s="94"/>
      <c r="CA426" s="94"/>
      <c r="CB426" s="1"/>
      <c r="CC426" s="1"/>
      <c r="CD426" s="1"/>
      <c r="CE426" s="1"/>
      <c r="CF426" s="1"/>
      <c r="CG426" s="1"/>
    </row>
    <row r="427" spans="1:85" s="26" customFormat="1" ht="20.100000000000001" customHeight="1">
      <c r="A427" s="300"/>
      <c r="B427" s="298"/>
      <c r="C427" s="308"/>
      <c r="D427" s="302"/>
      <c r="E427" s="232"/>
      <c r="F427" s="8"/>
      <c r="G427" s="8"/>
      <c r="H427" s="2"/>
      <c r="I427" s="37"/>
      <c r="J427" s="37"/>
      <c r="K427" s="155"/>
      <c r="L427" s="2"/>
      <c r="M427" s="2"/>
      <c r="N427" s="2"/>
      <c r="O427" s="2"/>
      <c r="P427" s="2"/>
      <c r="Q427" s="2"/>
      <c r="R427" s="2"/>
      <c r="S427" s="2"/>
      <c r="T427" s="22"/>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29"/>
      <c r="AZ427" s="29"/>
      <c r="BA427" s="29"/>
      <c r="BB427" s="29"/>
      <c r="BC427" s="29"/>
      <c r="BD427" s="29"/>
      <c r="BE427" s="29"/>
      <c r="BF427" s="33"/>
      <c r="BG427" s="33"/>
      <c r="BH427" s="33"/>
      <c r="BI427" s="33"/>
      <c r="BJ427" s="33"/>
      <c r="BK427" s="33"/>
      <c r="BL427" s="33"/>
      <c r="BM427" s="33"/>
      <c r="BN427" s="33"/>
      <c r="BO427" s="33"/>
      <c r="BP427" s="33"/>
      <c r="BQ427" s="33"/>
      <c r="BR427" s="33"/>
      <c r="BS427" s="33"/>
      <c r="BT427" s="33"/>
      <c r="BU427" s="94"/>
      <c r="BV427" s="94"/>
      <c r="BW427" s="94"/>
      <c r="BX427" s="94"/>
      <c r="BY427" s="94"/>
      <c r="BZ427" s="94"/>
      <c r="CA427" s="94"/>
      <c r="CB427" s="1"/>
      <c r="CC427" s="1"/>
      <c r="CD427" s="1"/>
      <c r="CE427" s="1"/>
      <c r="CF427" s="1"/>
      <c r="CG427" s="1"/>
    </row>
    <row r="428" spans="1:85" s="3" customFormat="1" ht="20.100000000000001" customHeight="1">
      <c r="A428" s="300"/>
      <c r="B428" s="298"/>
      <c r="C428" s="308"/>
      <c r="D428" s="302"/>
      <c r="E428" s="232"/>
      <c r="F428" s="8"/>
      <c r="G428" s="8"/>
      <c r="H428" s="2"/>
      <c r="I428" s="37"/>
      <c r="J428" s="37"/>
      <c r="K428" s="155"/>
      <c r="L428" s="2"/>
      <c r="M428" s="2"/>
      <c r="N428" s="2"/>
      <c r="O428" s="2"/>
      <c r="P428" s="2"/>
      <c r="Q428" s="2"/>
      <c r="R428" s="2"/>
      <c r="S428" s="2"/>
      <c r="T428" s="22"/>
      <c r="AY428" s="29"/>
      <c r="AZ428" s="29"/>
      <c r="BA428" s="29"/>
      <c r="BB428" s="29"/>
      <c r="BC428" s="29"/>
      <c r="BD428" s="29"/>
      <c r="BE428" s="29"/>
      <c r="BF428" s="33"/>
      <c r="BG428" s="33"/>
      <c r="BH428" s="33"/>
      <c r="BI428" s="33"/>
      <c r="BJ428" s="33"/>
      <c r="BK428" s="33"/>
      <c r="BL428" s="33"/>
      <c r="BM428" s="33"/>
      <c r="BN428" s="33"/>
      <c r="BO428" s="33"/>
      <c r="BP428" s="33"/>
      <c r="BQ428" s="33"/>
      <c r="BR428" s="33"/>
      <c r="BS428" s="33"/>
      <c r="BT428" s="33"/>
      <c r="BU428" s="94"/>
      <c r="BV428" s="94"/>
      <c r="BW428" s="94"/>
      <c r="BX428" s="94"/>
      <c r="BY428" s="94"/>
      <c r="BZ428" s="94"/>
      <c r="CA428" s="94"/>
      <c r="CB428" s="1"/>
      <c r="CC428" s="1"/>
      <c r="CD428" s="1"/>
      <c r="CE428" s="1"/>
      <c r="CF428" s="1"/>
      <c r="CG428" s="1"/>
    </row>
    <row r="429" spans="1:85" s="3" customFormat="1" ht="20.100000000000001" customHeight="1">
      <c r="A429" s="300"/>
      <c r="B429" s="298"/>
      <c r="C429" s="308"/>
      <c r="D429" s="302"/>
      <c r="E429" s="232"/>
      <c r="F429" s="8"/>
      <c r="G429" s="8"/>
      <c r="H429" s="2"/>
      <c r="I429" s="37"/>
      <c r="J429" s="37"/>
      <c r="K429" s="155"/>
      <c r="L429" s="2"/>
      <c r="M429" s="2"/>
      <c r="N429" s="2"/>
      <c r="O429" s="2"/>
      <c r="P429" s="2"/>
      <c r="Q429" s="2"/>
      <c r="R429" s="2"/>
      <c r="S429" s="2"/>
      <c r="T429" s="22"/>
      <c r="AY429" s="29"/>
      <c r="AZ429" s="29"/>
      <c r="BA429" s="29"/>
      <c r="BB429" s="29"/>
      <c r="BC429" s="29"/>
      <c r="BD429" s="29"/>
      <c r="BE429" s="29"/>
      <c r="BF429" s="33"/>
      <c r="BG429" s="33"/>
      <c r="BH429" s="33"/>
      <c r="BI429" s="33"/>
      <c r="BJ429" s="33"/>
      <c r="BK429" s="33"/>
      <c r="BL429" s="33"/>
      <c r="BM429" s="33"/>
      <c r="BN429" s="33"/>
      <c r="BO429" s="33"/>
      <c r="BP429" s="33"/>
      <c r="BQ429" s="33"/>
      <c r="BR429" s="33"/>
      <c r="BS429" s="33"/>
      <c r="BT429" s="33"/>
      <c r="BU429" s="94"/>
      <c r="BV429" s="94"/>
      <c r="BW429" s="94"/>
      <c r="BX429" s="94"/>
      <c r="BY429" s="94"/>
      <c r="BZ429" s="94"/>
      <c r="CA429" s="94"/>
      <c r="CB429" s="1"/>
      <c r="CC429" s="1"/>
      <c r="CD429" s="1"/>
      <c r="CE429" s="1"/>
      <c r="CF429" s="1"/>
      <c r="CG429" s="1"/>
    </row>
    <row r="430" spans="1:85" s="3" customFormat="1" ht="20.100000000000001" customHeight="1">
      <c r="A430" s="300"/>
      <c r="B430" s="298"/>
      <c r="C430" s="308"/>
      <c r="D430" s="302"/>
      <c r="E430" s="232"/>
      <c r="F430" s="8"/>
      <c r="G430" s="8"/>
      <c r="H430" s="2"/>
      <c r="I430" s="37"/>
      <c r="J430" s="37"/>
      <c r="K430" s="155"/>
      <c r="L430" s="2"/>
      <c r="M430" s="2"/>
      <c r="N430" s="2"/>
      <c r="O430" s="2"/>
      <c r="P430" s="2"/>
      <c r="Q430" s="2"/>
      <c r="R430" s="2"/>
      <c r="S430" s="2"/>
      <c r="T430" s="22"/>
      <c r="AY430" s="29"/>
      <c r="AZ430" s="29"/>
      <c r="BA430" s="29"/>
      <c r="BB430" s="29"/>
      <c r="BC430" s="29"/>
      <c r="BD430" s="29"/>
      <c r="BE430" s="29"/>
      <c r="BF430" s="33"/>
      <c r="BG430" s="33"/>
      <c r="BH430" s="33"/>
      <c r="BI430" s="33"/>
      <c r="BJ430" s="33"/>
      <c r="BK430" s="33"/>
      <c r="BL430" s="33"/>
      <c r="BM430" s="33"/>
      <c r="BN430" s="33"/>
      <c r="BO430" s="33"/>
      <c r="BP430" s="33"/>
      <c r="BQ430" s="33"/>
      <c r="BR430" s="33"/>
      <c r="BS430" s="33"/>
      <c r="BT430" s="33"/>
      <c r="BU430" s="94"/>
      <c r="BV430" s="94"/>
      <c r="BW430" s="94"/>
      <c r="BX430" s="94"/>
      <c r="BY430" s="94"/>
      <c r="BZ430" s="94"/>
      <c r="CA430" s="94"/>
      <c r="CB430" s="1"/>
      <c r="CC430" s="1"/>
      <c r="CD430" s="1"/>
      <c r="CE430" s="1"/>
      <c r="CF430" s="1"/>
      <c r="CG430" s="1"/>
    </row>
    <row r="431" spans="1:85" s="3" customFormat="1" ht="20.100000000000001" customHeight="1">
      <c r="A431" s="299"/>
      <c r="B431" s="299"/>
      <c r="C431" s="299"/>
      <c r="D431" s="93"/>
      <c r="E431" s="93"/>
      <c r="F431" s="93"/>
      <c r="G431" s="93"/>
      <c r="H431" s="8"/>
      <c r="I431" s="40"/>
      <c r="J431" s="40"/>
      <c r="K431" s="155"/>
      <c r="L431" s="2"/>
      <c r="M431" s="2"/>
      <c r="N431" s="2"/>
      <c r="O431" s="2"/>
      <c r="P431" s="2"/>
      <c r="Q431" s="2"/>
      <c r="R431" s="2"/>
      <c r="S431" s="2"/>
      <c r="T431" s="22"/>
      <c r="AY431" s="29"/>
      <c r="AZ431" s="29"/>
      <c r="BA431" s="29"/>
      <c r="BB431" s="29"/>
      <c r="BC431" s="29"/>
      <c r="BD431" s="29"/>
      <c r="BE431" s="29"/>
      <c r="BF431" s="33"/>
      <c r="BG431" s="33"/>
      <c r="BH431" s="33"/>
      <c r="BI431" s="33"/>
      <c r="BJ431" s="33"/>
      <c r="BK431" s="33"/>
      <c r="BL431" s="33"/>
      <c r="BM431" s="33"/>
      <c r="BN431" s="33"/>
      <c r="BO431" s="33"/>
      <c r="BP431" s="33"/>
      <c r="BQ431" s="33"/>
      <c r="BR431" s="33"/>
      <c r="BS431" s="33"/>
      <c r="BT431" s="33"/>
      <c r="BU431" s="94"/>
      <c r="BV431" s="94"/>
      <c r="BW431" s="94"/>
      <c r="BX431" s="94"/>
      <c r="BY431" s="94"/>
      <c r="BZ431" s="94"/>
      <c r="CA431" s="94"/>
      <c r="CB431" s="1"/>
      <c r="CC431" s="1"/>
      <c r="CD431" s="1"/>
      <c r="CE431" s="1"/>
      <c r="CF431" s="1"/>
      <c r="CG431" s="1"/>
    </row>
    <row r="432" spans="1:85" s="3" customFormat="1" ht="20.100000000000001" customHeight="1">
      <c r="A432" s="304"/>
      <c r="B432" s="304"/>
      <c r="C432" s="304"/>
      <c r="D432" s="305"/>
      <c r="E432" s="208"/>
      <c r="F432" s="535"/>
      <c r="G432" s="535"/>
      <c r="H432" s="128"/>
      <c r="I432" s="40"/>
      <c r="J432" s="40"/>
      <c r="K432" s="155"/>
      <c r="L432" s="2"/>
      <c r="M432" s="2"/>
      <c r="N432" s="2"/>
      <c r="O432" s="2"/>
      <c r="P432" s="2"/>
      <c r="Q432" s="2"/>
      <c r="R432" s="2"/>
      <c r="S432" s="2"/>
      <c r="T432" s="22"/>
      <c r="AY432" s="29"/>
      <c r="AZ432" s="29"/>
      <c r="BA432" s="29"/>
      <c r="BB432" s="29"/>
      <c r="BC432" s="29"/>
      <c r="BD432" s="29"/>
      <c r="BE432" s="29"/>
      <c r="BF432" s="33"/>
      <c r="BG432" s="33"/>
      <c r="BH432" s="33"/>
      <c r="BI432" s="33"/>
      <c r="BJ432" s="33"/>
      <c r="BK432" s="33"/>
      <c r="BL432" s="33"/>
      <c r="BM432" s="33"/>
      <c r="BN432" s="33"/>
      <c r="BO432" s="33"/>
      <c r="BP432" s="33"/>
      <c r="BQ432" s="33"/>
      <c r="BR432" s="33"/>
      <c r="BS432" s="33"/>
      <c r="BT432" s="33"/>
      <c r="BU432" s="94"/>
      <c r="BV432" s="94"/>
      <c r="BW432" s="94"/>
      <c r="BX432" s="94"/>
      <c r="BY432" s="94"/>
      <c r="BZ432" s="94"/>
      <c r="CA432" s="94"/>
      <c r="CB432" s="1"/>
      <c r="CC432" s="1"/>
      <c r="CD432" s="1"/>
      <c r="CE432" s="1"/>
      <c r="CF432" s="1"/>
      <c r="CG432" s="1"/>
    </row>
    <row r="433" spans="1:85" s="3" customFormat="1" ht="20.100000000000001" customHeight="1">
      <c r="A433" s="300"/>
      <c r="B433" s="298"/>
      <c r="C433" s="308"/>
      <c r="D433" s="302"/>
      <c r="E433" s="232"/>
      <c r="F433" s="8"/>
      <c r="G433" s="8"/>
      <c r="H433" s="2"/>
      <c r="I433" s="37"/>
      <c r="J433" s="37"/>
      <c r="K433" s="155"/>
      <c r="L433" s="2"/>
      <c r="M433" s="2"/>
      <c r="N433" s="2"/>
      <c r="O433" s="2"/>
      <c r="P433" s="2"/>
      <c r="Q433" s="2"/>
      <c r="R433" s="2"/>
      <c r="S433" s="2"/>
      <c r="T433" s="22"/>
      <c r="AY433" s="29"/>
      <c r="AZ433" s="29"/>
      <c r="BA433" s="29"/>
      <c r="BB433" s="29"/>
      <c r="BC433" s="29"/>
      <c r="BD433" s="29"/>
      <c r="BE433" s="29"/>
      <c r="BF433" s="33"/>
      <c r="BG433" s="33"/>
      <c r="BH433" s="33"/>
      <c r="BI433" s="33"/>
      <c r="BJ433" s="33"/>
      <c r="BK433" s="33"/>
      <c r="BL433" s="33"/>
      <c r="BM433" s="33"/>
      <c r="BN433" s="33"/>
      <c r="BO433" s="33"/>
      <c r="BP433" s="33"/>
      <c r="BQ433" s="33"/>
      <c r="BR433" s="33"/>
      <c r="BS433" s="33"/>
      <c r="BT433" s="33"/>
      <c r="BU433" s="94"/>
      <c r="BV433" s="94"/>
      <c r="BW433" s="94"/>
      <c r="BX433" s="94"/>
      <c r="BY433" s="94"/>
      <c r="BZ433" s="94"/>
      <c r="CA433" s="94"/>
      <c r="CB433" s="1"/>
      <c r="CC433" s="1"/>
      <c r="CD433" s="1"/>
      <c r="CE433" s="1"/>
      <c r="CF433" s="1"/>
      <c r="CG433" s="1"/>
    </row>
    <row r="434" spans="1:85" s="3" customFormat="1" ht="20.100000000000001" customHeight="1">
      <c r="A434" s="300"/>
      <c r="B434" s="298"/>
      <c r="C434" s="308"/>
      <c r="D434" s="302"/>
      <c r="E434" s="232"/>
      <c r="F434" s="8"/>
      <c r="G434" s="8"/>
      <c r="H434" s="2"/>
      <c r="I434" s="37"/>
      <c r="J434" s="37"/>
      <c r="K434" s="155"/>
      <c r="L434" s="2"/>
      <c r="M434" s="2"/>
      <c r="N434" s="2"/>
      <c r="O434" s="2"/>
      <c r="P434" s="2"/>
      <c r="Q434" s="2"/>
      <c r="R434" s="2"/>
      <c r="S434" s="2"/>
      <c r="T434" s="2"/>
      <c r="AY434" s="29"/>
      <c r="AZ434" s="29"/>
      <c r="BA434" s="29"/>
      <c r="BB434" s="29"/>
      <c r="BC434" s="29"/>
      <c r="BD434" s="29"/>
      <c r="BE434" s="29"/>
      <c r="BF434" s="33"/>
      <c r="BG434" s="33"/>
      <c r="BH434" s="33"/>
      <c r="BI434" s="33"/>
      <c r="BJ434" s="33"/>
      <c r="BK434" s="33"/>
      <c r="BL434" s="33"/>
      <c r="BM434" s="33"/>
      <c r="BN434" s="33"/>
      <c r="BO434" s="33"/>
      <c r="BP434" s="33"/>
      <c r="BQ434" s="33"/>
      <c r="BR434" s="33"/>
      <c r="BS434" s="33"/>
      <c r="BT434" s="33"/>
      <c r="BU434" s="94"/>
      <c r="BV434" s="94"/>
      <c r="BW434" s="94"/>
      <c r="BX434" s="94"/>
      <c r="BY434" s="94"/>
      <c r="BZ434" s="94"/>
      <c r="CA434" s="94"/>
      <c r="CB434" s="1"/>
      <c r="CC434" s="1"/>
      <c r="CD434" s="1"/>
      <c r="CE434" s="1"/>
      <c r="CF434" s="1"/>
      <c r="CG434" s="1"/>
    </row>
    <row r="435" spans="1:85" s="3" customFormat="1" ht="20.100000000000001" customHeight="1">
      <c r="A435" s="300"/>
      <c r="B435" s="298"/>
      <c r="C435" s="308"/>
      <c r="D435" s="302"/>
      <c r="E435" s="232"/>
      <c r="F435" s="8"/>
      <c r="G435" s="8"/>
      <c r="H435" s="2"/>
      <c r="I435" s="37"/>
      <c r="J435" s="37"/>
      <c r="K435" s="155"/>
      <c r="L435" s="2"/>
      <c r="M435" s="2"/>
      <c r="N435" s="2"/>
      <c r="O435" s="2"/>
      <c r="P435" s="2"/>
      <c r="Q435" s="2"/>
      <c r="R435" s="2"/>
      <c r="S435" s="2"/>
      <c r="T435" s="2"/>
      <c r="AY435" s="29"/>
      <c r="AZ435" s="29"/>
      <c r="BA435" s="29"/>
      <c r="BB435" s="29"/>
      <c r="BC435" s="29"/>
      <c r="BD435" s="29"/>
      <c r="BE435" s="29"/>
      <c r="BF435" s="33"/>
      <c r="BG435" s="33"/>
      <c r="BH435" s="33"/>
      <c r="BI435" s="33"/>
      <c r="BJ435" s="33"/>
      <c r="BK435" s="33"/>
      <c r="BL435" s="33"/>
      <c r="BM435" s="33"/>
      <c r="BN435" s="33"/>
      <c r="BO435" s="33"/>
      <c r="BP435" s="33"/>
      <c r="BQ435" s="33"/>
      <c r="BR435" s="33"/>
      <c r="BS435" s="33"/>
      <c r="BT435" s="33"/>
      <c r="BU435" s="94"/>
      <c r="BV435" s="94"/>
      <c r="BW435" s="94"/>
      <c r="BX435" s="94"/>
      <c r="BY435" s="94"/>
      <c r="BZ435" s="94"/>
      <c r="CA435" s="94"/>
      <c r="CB435" s="1"/>
      <c r="CC435" s="1"/>
      <c r="CD435" s="1"/>
      <c r="CE435" s="1"/>
      <c r="CF435" s="1"/>
      <c r="CG435" s="1"/>
    </row>
    <row r="436" spans="1:85" s="3" customFormat="1" ht="20.100000000000001" customHeight="1">
      <c r="A436" s="300"/>
      <c r="B436" s="298"/>
      <c r="C436" s="308"/>
      <c r="D436" s="302"/>
      <c r="E436" s="232"/>
      <c r="F436" s="8"/>
      <c r="G436" s="8"/>
      <c r="H436" s="2"/>
      <c r="I436" s="37"/>
      <c r="J436" s="37"/>
      <c r="K436" s="155"/>
      <c r="L436" s="2"/>
      <c r="M436" s="2"/>
      <c r="N436" s="2"/>
      <c r="O436" s="2"/>
      <c r="P436" s="2"/>
      <c r="Q436" s="2"/>
      <c r="R436" s="2"/>
      <c r="S436" s="2"/>
      <c r="T436" s="2"/>
      <c r="U436" s="31"/>
      <c r="V436" s="31"/>
      <c r="AK436" s="31"/>
      <c r="AY436" s="29"/>
      <c r="AZ436" s="29"/>
      <c r="BA436" s="29"/>
      <c r="BB436" s="29"/>
      <c r="BC436" s="29"/>
      <c r="BD436" s="29"/>
      <c r="BE436" s="29"/>
      <c r="BF436" s="33"/>
      <c r="BG436" s="33"/>
      <c r="BH436" s="33"/>
      <c r="BI436" s="33"/>
      <c r="BJ436" s="33"/>
      <c r="BK436" s="33"/>
      <c r="BL436" s="33"/>
      <c r="BM436" s="33"/>
      <c r="BN436" s="33"/>
      <c r="BO436" s="33"/>
      <c r="BP436" s="33"/>
      <c r="BQ436" s="33"/>
      <c r="BR436" s="33"/>
      <c r="BS436" s="33"/>
      <c r="BT436" s="33"/>
      <c r="BU436" s="94"/>
      <c r="BV436" s="94"/>
      <c r="BW436" s="94"/>
      <c r="BX436" s="94"/>
      <c r="BY436" s="94"/>
      <c r="BZ436" s="94"/>
      <c r="CA436" s="94"/>
      <c r="CB436" s="1"/>
      <c r="CC436" s="1"/>
      <c r="CD436" s="1"/>
      <c r="CE436" s="1"/>
      <c r="CF436" s="1"/>
      <c r="CG436" s="1"/>
    </row>
    <row r="437" spans="1:85" s="3" customFormat="1" ht="20.100000000000001" customHeight="1">
      <c r="A437" s="300"/>
      <c r="B437" s="298"/>
      <c r="C437" s="308"/>
      <c r="D437" s="302"/>
      <c r="E437" s="232"/>
      <c r="F437" s="8"/>
      <c r="G437" s="8"/>
      <c r="H437" s="2"/>
      <c r="I437" s="37"/>
      <c r="J437" s="37"/>
      <c r="K437" s="155"/>
      <c r="L437" s="2"/>
      <c r="M437" s="2"/>
      <c r="N437" s="2"/>
      <c r="O437" s="2"/>
      <c r="P437" s="2"/>
      <c r="Q437" s="2"/>
      <c r="R437" s="2"/>
      <c r="S437" s="2"/>
      <c r="T437" s="2"/>
      <c r="U437" s="31"/>
      <c r="V437" s="31"/>
      <c r="AK437" s="31"/>
      <c r="AY437" s="29"/>
      <c r="AZ437" s="29"/>
      <c r="BA437" s="29"/>
      <c r="BB437" s="29"/>
      <c r="BC437" s="29"/>
      <c r="BD437" s="29"/>
      <c r="BE437" s="29"/>
      <c r="BF437" s="33"/>
      <c r="BG437" s="33"/>
      <c r="BH437" s="33"/>
      <c r="BI437" s="33"/>
      <c r="BJ437" s="33"/>
      <c r="BK437" s="33"/>
      <c r="BL437" s="33"/>
      <c r="BM437" s="33"/>
      <c r="BN437" s="33"/>
      <c r="BO437" s="33"/>
      <c r="BP437" s="33"/>
      <c r="BQ437" s="33"/>
      <c r="BR437" s="33"/>
      <c r="BS437" s="33"/>
      <c r="BT437" s="33"/>
      <c r="BU437" s="94"/>
      <c r="BV437" s="94"/>
      <c r="BW437" s="94"/>
      <c r="BX437" s="94"/>
      <c r="BY437" s="94"/>
      <c r="BZ437" s="94"/>
      <c r="CA437" s="94"/>
      <c r="CB437" s="1"/>
      <c r="CC437" s="1"/>
      <c r="CD437" s="1"/>
      <c r="CE437" s="1"/>
      <c r="CF437" s="1"/>
      <c r="CG437" s="1"/>
    </row>
    <row r="438" spans="1:85" s="3" customFormat="1" ht="20.100000000000001" customHeight="1">
      <c r="A438" s="300"/>
      <c r="B438" s="298"/>
      <c r="C438" s="308"/>
      <c r="D438" s="302"/>
      <c r="E438" s="232"/>
      <c r="F438" s="8"/>
      <c r="G438" s="8"/>
      <c r="H438" s="2"/>
      <c r="I438" s="37"/>
      <c r="J438" s="37"/>
      <c r="K438" s="155"/>
      <c r="L438" s="2"/>
      <c r="M438" s="2"/>
      <c r="N438" s="2"/>
      <c r="O438" s="2"/>
      <c r="P438" s="2"/>
      <c r="Q438" s="2"/>
      <c r="R438" s="2"/>
      <c r="S438" s="2"/>
      <c r="T438" s="2"/>
      <c r="U438" s="31"/>
      <c r="V438" s="31"/>
      <c r="AK438" s="100"/>
      <c r="AO438" s="103"/>
      <c r="AP438" s="103"/>
      <c r="AQ438" s="103"/>
      <c r="AR438" s="103"/>
      <c r="AS438" s="103"/>
      <c r="AT438" s="103"/>
      <c r="AU438" s="103"/>
      <c r="AV438" s="103"/>
      <c r="AW438" s="103"/>
      <c r="AY438" s="29"/>
      <c r="AZ438" s="29"/>
      <c r="BA438" s="29"/>
      <c r="BB438" s="29"/>
      <c r="BC438" s="29"/>
      <c r="BD438" s="29"/>
      <c r="BE438" s="29"/>
      <c r="BF438" s="33"/>
      <c r="BG438" s="33"/>
      <c r="BH438" s="33"/>
      <c r="BI438" s="33"/>
      <c r="BJ438" s="33"/>
      <c r="BK438" s="33"/>
      <c r="BL438" s="33"/>
      <c r="BM438" s="33"/>
      <c r="BN438" s="33"/>
      <c r="BO438" s="33"/>
      <c r="BP438" s="33"/>
      <c r="BQ438" s="33"/>
      <c r="BR438" s="33"/>
      <c r="BS438" s="33"/>
      <c r="BT438" s="33"/>
      <c r="BU438" s="94"/>
      <c r="BV438" s="94"/>
      <c r="BW438" s="94"/>
      <c r="BX438" s="94"/>
      <c r="BY438" s="94"/>
      <c r="BZ438" s="94"/>
      <c r="CA438" s="94"/>
      <c r="CB438" s="1"/>
      <c r="CC438" s="1"/>
      <c r="CD438" s="1"/>
      <c r="CE438" s="1"/>
      <c r="CF438" s="1"/>
      <c r="CG438" s="1"/>
    </row>
    <row r="439" spans="1:85" s="3" customFormat="1" ht="20.100000000000001" customHeight="1">
      <c r="A439" s="299"/>
      <c r="B439" s="299"/>
      <c r="C439" s="299"/>
      <c r="D439" s="93"/>
      <c r="E439" s="93"/>
      <c r="F439" s="93"/>
      <c r="G439" s="93"/>
      <c r="H439" s="2"/>
      <c r="I439" s="37"/>
      <c r="J439" s="37"/>
      <c r="K439" s="155"/>
      <c r="L439" s="2"/>
      <c r="M439" s="2"/>
      <c r="N439" s="2"/>
      <c r="O439" s="2"/>
      <c r="P439" s="2"/>
      <c r="Q439" s="2"/>
      <c r="R439" s="2"/>
      <c r="S439" s="2"/>
      <c r="T439" s="2"/>
      <c r="U439" s="31"/>
      <c r="V439" s="31"/>
      <c r="AK439" s="100"/>
      <c r="AO439" s="103"/>
      <c r="AP439" s="103"/>
      <c r="AQ439" s="103"/>
      <c r="AR439" s="103"/>
      <c r="AS439" s="103"/>
      <c r="AT439" s="103"/>
      <c r="AU439" s="103"/>
      <c r="AV439" s="103"/>
      <c r="AW439" s="103"/>
      <c r="AY439" s="29"/>
      <c r="AZ439" s="29"/>
      <c r="BA439" s="29"/>
      <c r="BB439" s="29"/>
      <c r="BC439" s="29"/>
      <c r="BD439" s="29"/>
      <c r="BE439" s="29"/>
      <c r="BF439" s="33"/>
      <c r="BG439" s="33"/>
      <c r="BH439" s="33"/>
      <c r="BI439" s="33"/>
      <c r="BJ439" s="33"/>
      <c r="BK439" s="33"/>
      <c r="BL439" s="33"/>
      <c r="BM439" s="33"/>
      <c r="BN439" s="33"/>
      <c r="BO439" s="33"/>
      <c r="BP439" s="33"/>
      <c r="BQ439" s="33"/>
      <c r="BR439" s="33"/>
      <c r="BS439" s="33"/>
      <c r="BT439" s="33"/>
      <c r="BU439" s="94"/>
      <c r="BV439" s="94"/>
      <c r="BW439" s="94"/>
      <c r="BX439" s="94"/>
      <c r="BY439" s="94"/>
      <c r="BZ439" s="94"/>
      <c r="CA439" s="94"/>
      <c r="CB439" s="1"/>
      <c r="CC439" s="1"/>
      <c r="CD439" s="1"/>
      <c r="CE439" s="1"/>
      <c r="CF439" s="1"/>
      <c r="CG439" s="1"/>
    </row>
    <row r="440" spans="1:85" s="3" customFormat="1" ht="20.100000000000001" customHeight="1">
      <c r="A440" s="304"/>
      <c r="B440" s="304"/>
      <c r="C440" s="304"/>
      <c r="D440" s="305"/>
      <c r="E440" s="208"/>
      <c r="F440" s="535"/>
      <c r="G440" s="535"/>
      <c r="H440" s="2"/>
      <c r="I440" s="37"/>
      <c r="J440" s="37"/>
      <c r="K440" s="155"/>
      <c r="L440" s="2"/>
      <c r="M440" s="2"/>
      <c r="N440" s="2"/>
      <c r="O440" s="2"/>
      <c r="P440" s="2"/>
      <c r="Q440" s="2"/>
      <c r="R440" s="2"/>
      <c r="S440" s="2"/>
      <c r="T440" s="2"/>
      <c r="U440" s="31"/>
      <c r="V440" s="31"/>
      <c r="AK440" s="100"/>
      <c r="AO440" s="103"/>
      <c r="AP440" s="103"/>
      <c r="AQ440" s="103"/>
      <c r="AR440" s="103"/>
      <c r="AS440" s="103"/>
      <c r="AT440" s="103"/>
      <c r="AU440" s="103"/>
      <c r="AV440" s="103"/>
      <c r="AW440" s="103"/>
      <c r="AY440" s="29"/>
      <c r="AZ440" s="29"/>
      <c r="BA440" s="29"/>
      <c r="BB440" s="29"/>
      <c r="BC440" s="29"/>
      <c r="BD440" s="29"/>
      <c r="BE440" s="29"/>
      <c r="BF440" s="33"/>
      <c r="BG440" s="33"/>
      <c r="BH440" s="33"/>
      <c r="BI440" s="33"/>
      <c r="BJ440" s="33"/>
      <c r="BK440" s="33"/>
      <c r="BL440" s="33"/>
      <c r="BM440" s="33"/>
      <c r="BN440" s="33"/>
      <c r="BO440" s="33"/>
      <c r="BP440" s="33"/>
      <c r="BQ440" s="33"/>
      <c r="BR440" s="33"/>
      <c r="BS440" s="33"/>
      <c r="BT440" s="33"/>
      <c r="BU440" s="94"/>
      <c r="BV440" s="94"/>
      <c r="BW440" s="94"/>
      <c r="BX440" s="94"/>
      <c r="BY440" s="94"/>
      <c r="BZ440" s="94"/>
      <c r="CA440" s="94"/>
      <c r="CB440" s="1"/>
      <c r="CC440" s="1"/>
      <c r="CD440" s="1"/>
      <c r="CE440" s="1"/>
      <c r="CF440" s="1"/>
      <c r="CG440" s="1"/>
    </row>
    <row r="441" spans="1:85" s="3" customFormat="1" ht="20.100000000000001" customHeight="1">
      <c r="A441" s="300"/>
      <c r="B441" s="298"/>
      <c r="C441" s="308"/>
      <c r="D441" s="302"/>
      <c r="E441" s="232"/>
      <c r="F441" s="8"/>
      <c r="G441" s="8"/>
      <c r="H441" s="2"/>
      <c r="I441" s="37"/>
      <c r="J441" s="37"/>
      <c r="K441" s="155"/>
      <c r="L441" s="2"/>
      <c r="M441" s="2"/>
      <c r="N441" s="2"/>
      <c r="O441" s="2"/>
      <c r="P441" s="2"/>
      <c r="Q441" s="2"/>
      <c r="R441" s="2"/>
      <c r="S441" s="2"/>
      <c r="T441" s="2"/>
      <c r="U441" s="31"/>
      <c r="V441" s="31"/>
      <c r="AK441" s="100"/>
      <c r="AO441" s="103"/>
      <c r="AP441" s="103"/>
      <c r="AQ441" s="103"/>
      <c r="AR441" s="103"/>
      <c r="AS441" s="103"/>
      <c r="AT441" s="103"/>
      <c r="AU441" s="103"/>
      <c r="AV441" s="103"/>
      <c r="AW441" s="103"/>
      <c r="AY441" s="29"/>
      <c r="AZ441" s="29"/>
      <c r="BA441" s="29"/>
      <c r="BB441" s="29"/>
      <c r="BC441" s="29"/>
      <c r="BD441" s="29"/>
      <c r="BE441" s="29"/>
      <c r="BF441" s="33"/>
      <c r="BG441" s="33"/>
      <c r="BH441" s="33"/>
      <c r="BI441" s="33"/>
      <c r="BJ441" s="33"/>
      <c r="BK441" s="33"/>
      <c r="BL441" s="33"/>
      <c r="BM441" s="33"/>
      <c r="BN441" s="33"/>
      <c r="BO441" s="33"/>
      <c r="BP441" s="33"/>
      <c r="BQ441" s="33"/>
      <c r="BR441" s="33"/>
      <c r="BS441" s="33"/>
      <c r="BT441" s="33"/>
      <c r="BU441" s="94"/>
      <c r="BV441" s="94"/>
      <c r="BW441" s="94"/>
      <c r="BX441" s="94"/>
      <c r="BY441" s="94"/>
      <c r="BZ441" s="94"/>
      <c r="CA441" s="94"/>
      <c r="CB441" s="1"/>
      <c r="CC441" s="1"/>
      <c r="CD441" s="1"/>
      <c r="CE441" s="1"/>
      <c r="CF441" s="1"/>
      <c r="CG441" s="1"/>
    </row>
    <row r="442" spans="1:85" s="3" customFormat="1" ht="20.100000000000001" customHeight="1">
      <c r="A442" s="300"/>
      <c r="B442" s="298"/>
      <c r="C442" s="308"/>
      <c r="D442" s="302"/>
      <c r="E442" s="232"/>
      <c r="F442" s="8"/>
      <c r="G442" s="8"/>
      <c r="H442" s="2"/>
      <c r="I442" s="37"/>
      <c r="J442" s="37"/>
      <c r="K442" s="155"/>
      <c r="L442" s="2"/>
      <c r="M442" s="2"/>
      <c r="N442" s="2"/>
      <c r="O442" s="2"/>
      <c r="P442" s="2"/>
      <c r="Q442" s="2"/>
      <c r="R442" s="2"/>
      <c r="S442" s="2"/>
      <c r="T442" s="2"/>
      <c r="U442" s="31"/>
      <c r="V442" s="31"/>
      <c r="AK442" s="100"/>
      <c r="AO442" s="103"/>
      <c r="AP442" s="103"/>
      <c r="AQ442" s="103"/>
      <c r="AR442" s="103"/>
      <c r="AS442" s="103"/>
      <c r="AT442" s="103"/>
      <c r="AU442" s="103"/>
      <c r="AV442" s="103"/>
      <c r="AW442" s="103"/>
      <c r="AY442" s="29"/>
      <c r="AZ442" s="29"/>
      <c r="BA442" s="29"/>
      <c r="BB442" s="29"/>
      <c r="BC442" s="29"/>
      <c r="BD442" s="29"/>
      <c r="BE442" s="29"/>
      <c r="BF442" s="33"/>
      <c r="BG442" s="33"/>
      <c r="BH442" s="33"/>
      <c r="BI442" s="33"/>
      <c r="BJ442" s="33"/>
      <c r="BK442" s="33"/>
      <c r="BL442" s="33"/>
      <c r="BM442" s="33"/>
      <c r="BN442" s="33"/>
      <c r="BO442" s="33"/>
      <c r="BP442" s="33"/>
      <c r="BQ442" s="33"/>
      <c r="BR442" s="33"/>
      <c r="BS442" s="33"/>
      <c r="BT442" s="33"/>
      <c r="BU442" s="94"/>
      <c r="BV442" s="94"/>
      <c r="BW442" s="94"/>
      <c r="BX442" s="94"/>
      <c r="BY442" s="94"/>
      <c r="BZ442" s="94"/>
      <c r="CA442" s="94"/>
      <c r="CB442" s="1"/>
      <c r="CC442" s="1"/>
      <c r="CD442" s="1"/>
      <c r="CE442" s="1"/>
      <c r="CF442" s="1"/>
      <c r="CG442" s="1"/>
    </row>
    <row r="443" spans="1:85" s="3" customFormat="1" ht="20.100000000000001" customHeight="1">
      <c r="A443" s="300"/>
      <c r="B443" s="298"/>
      <c r="C443" s="308"/>
      <c r="D443" s="302"/>
      <c r="E443" s="232"/>
      <c r="F443" s="8"/>
      <c r="G443" s="8"/>
      <c r="H443" s="2"/>
      <c r="I443" s="37"/>
      <c r="J443" s="37"/>
      <c r="K443" s="155"/>
      <c r="L443" s="2"/>
      <c r="M443" s="2"/>
      <c r="N443" s="2"/>
      <c r="O443" s="2"/>
      <c r="P443" s="2"/>
      <c r="Q443" s="2"/>
      <c r="R443" s="2"/>
      <c r="S443" s="2"/>
      <c r="T443" s="2"/>
      <c r="U443" s="31"/>
      <c r="V443" s="31"/>
      <c r="AK443" s="100"/>
      <c r="AO443" s="103"/>
      <c r="AP443" s="103"/>
      <c r="AQ443" s="103"/>
      <c r="AR443" s="103"/>
      <c r="AS443" s="103"/>
      <c r="AT443" s="103"/>
      <c r="AU443" s="103"/>
      <c r="AV443" s="103"/>
      <c r="AW443" s="103"/>
      <c r="AY443" s="29"/>
      <c r="AZ443" s="29"/>
      <c r="BA443" s="29"/>
      <c r="BB443" s="29"/>
      <c r="BC443" s="29"/>
      <c r="BD443" s="29"/>
      <c r="BE443" s="29"/>
      <c r="BF443" s="33"/>
      <c r="BG443" s="33"/>
      <c r="BH443" s="33"/>
      <c r="BI443" s="33"/>
      <c r="BJ443" s="33"/>
      <c r="BK443" s="33"/>
      <c r="BL443" s="33"/>
      <c r="BM443" s="33"/>
      <c r="BN443" s="33"/>
      <c r="BO443" s="33"/>
      <c r="BP443" s="33"/>
      <c r="BQ443" s="33"/>
      <c r="BR443" s="33"/>
      <c r="BS443" s="33"/>
      <c r="BT443" s="33"/>
      <c r="BU443" s="94"/>
      <c r="BV443" s="94"/>
      <c r="BW443" s="94"/>
      <c r="BX443" s="94"/>
      <c r="BY443" s="94"/>
      <c r="BZ443" s="94"/>
      <c r="CA443" s="94"/>
      <c r="CB443" s="1"/>
      <c r="CC443" s="1"/>
      <c r="CD443" s="1"/>
      <c r="CE443" s="1"/>
      <c r="CF443" s="1"/>
      <c r="CG443" s="1"/>
    </row>
    <row r="444" spans="1:85" s="3" customFormat="1" ht="20.100000000000001" customHeight="1">
      <c r="A444" s="300"/>
      <c r="B444" s="298"/>
      <c r="C444" s="308"/>
      <c r="D444" s="302"/>
      <c r="E444" s="232"/>
      <c r="F444" s="8"/>
      <c r="G444" s="8"/>
      <c r="H444" s="2"/>
      <c r="I444" s="37"/>
      <c r="J444" s="37"/>
      <c r="K444" s="155"/>
      <c r="L444" s="2"/>
      <c r="M444" s="2"/>
      <c r="N444" s="2"/>
      <c r="O444" s="2"/>
      <c r="P444" s="2"/>
      <c r="Q444" s="2"/>
      <c r="R444" s="2"/>
      <c r="S444" s="2"/>
      <c r="T444" s="2"/>
      <c r="U444" s="31"/>
      <c r="V444" s="31"/>
      <c r="AK444" s="100"/>
      <c r="AO444" s="103"/>
      <c r="AP444" s="103"/>
      <c r="AQ444" s="103"/>
      <c r="AR444" s="103"/>
      <c r="AS444" s="103"/>
      <c r="AT444" s="103"/>
      <c r="AU444" s="103"/>
      <c r="AV444" s="103"/>
      <c r="AW444" s="103"/>
      <c r="AY444" s="29"/>
      <c r="AZ444" s="29"/>
      <c r="BA444" s="29"/>
      <c r="BB444" s="29"/>
      <c r="BC444" s="29"/>
      <c r="BD444" s="29"/>
      <c r="BE444" s="29"/>
      <c r="BF444" s="33"/>
      <c r="BG444" s="33"/>
      <c r="BH444" s="33"/>
      <c r="BI444" s="33"/>
      <c r="BJ444" s="33"/>
      <c r="BK444" s="33"/>
      <c r="BL444" s="33"/>
      <c r="BM444" s="33"/>
      <c r="BN444" s="33"/>
      <c r="BO444" s="33"/>
      <c r="BP444" s="33"/>
      <c r="BQ444" s="33"/>
      <c r="BR444" s="33"/>
      <c r="BS444" s="33"/>
      <c r="BT444" s="33"/>
      <c r="BU444" s="94"/>
      <c r="BV444" s="94"/>
      <c r="BW444" s="94"/>
      <c r="BX444" s="94"/>
      <c r="BY444" s="94"/>
      <c r="BZ444" s="94"/>
      <c r="CA444" s="94"/>
      <c r="CB444" s="1"/>
      <c r="CC444" s="1"/>
      <c r="CD444" s="1"/>
      <c r="CE444" s="1"/>
      <c r="CF444" s="1"/>
      <c r="CG444" s="1"/>
    </row>
    <row r="445" spans="1:85" s="3" customFormat="1" ht="20.100000000000001" customHeight="1">
      <c r="A445" s="300"/>
      <c r="B445" s="298"/>
      <c r="C445" s="308"/>
      <c r="D445" s="302"/>
      <c r="E445" s="232"/>
      <c r="F445" s="8"/>
      <c r="G445" s="8"/>
      <c r="H445" s="2"/>
      <c r="I445" s="37"/>
      <c r="J445" s="37"/>
      <c r="K445" s="155"/>
      <c r="L445" s="2"/>
      <c r="M445" s="2"/>
      <c r="N445" s="2"/>
      <c r="O445" s="2"/>
      <c r="P445" s="2"/>
      <c r="Q445" s="2"/>
      <c r="R445" s="2"/>
      <c r="S445" s="2"/>
      <c r="T445" s="2"/>
      <c r="U445" s="31"/>
      <c r="V445" s="31"/>
      <c r="AK445" s="100"/>
      <c r="AO445" s="103"/>
      <c r="AP445" s="103"/>
      <c r="AQ445" s="103"/>
      <c r="AR445" s="103"/>
      <c r="AS445" s="103"/>
      <c r="AT445" s="103"/>
      <c r="AU445" s="103"/>
      <c r="AV445" s="103"/>
      <c r="AW445" s="103"/>
      <c r="AY445" s="29"/>
      <c r="AZ445" s="29"/>
      <c r="BA445" s="29"/>
      <c r="BB445" s="29"/>
      <c r="BC445" s="29"/>
      <c r="BD445" s="29"/>
      <c r="BE445" s="29"/>
      <c r="BF445" s="33"/>
      <c r="BG445" s="33"/>
      <c r="BH445" s="33"/>
      <c r="BI445" s="33"/>
      <c r="BJ445" s="33"/>
      <c r="BK445" s="33"/>
      <c r="BL445" s="33"/>
      <c r="BM445" s="33"/>
      <c r="BN445" s="33"/>
      <c r="BO445" s="33"/>
      <c r="BP445" s="33"/>
      <c r="BQ445" s="33"/>
      <c r="BR445" s="33"/>
      <c r="BS445" s="33"/>
      <c r="BT445" s="33"/>
      <c r="BU445" s="94"/>
      <c r="BV445" s="94"/>
      <c r="BW445" s="94"/>
      <c r="BX445" s="94"/>
      <c r="BY445" s="94"/>
      <c r="BZ445" s="94"/>
      <c r="CA445" s="94"/>
      <c r="CB445" s="1"/>
      <c r="CC445" s="1"/>
      <c r="CD445" s="1"/>
      <c r="CE445" s="1"/>
      <c r="CF445" s="1"/>
      <c r="CG445" s="1"/>
    </row>
    <row r="446" spans="1:85" s="3" customFormat="1" ht="20.100000000000001" customHeight="1">
      <c r="A446" s="300"/>
      <c r="B446" s="298"/>
      <c r="C446" s="308"/>
      <c r="D446" s="302"/>
      <c r="E446" s="232"/>
      <c r="F446" s="8"/>
      <c r="G446" s="8"/>
      <c r="H446" s="2"/>
      <c r="I446" s="37"/>
      <c r="J446" s="37"/>
      <c r="K446" s="155"/>
      <c r="L446" s="2"/>
      <c r="M446" s="2"/>
      <c r="N446" s="2"/>
      <c r="O446" s="2"/>
      <c r="P446" s="2"/>
      <c r="Q446" s="2"/>
      <c r="R446" s="2"/>
      <c r="S446" s="2"/>
      <c r="T446" s="2"/>
      <c r="U446" s="31"/>
      <c r="V446" s="31"/>
      <c r="AK446" s="100"/>
      <c r="AO446" s="103"/>
      <c r="AP446" s="103"/>
      <c r="AQ446" s="103"/>
      <c r="AR446" s="103"/>
      <c r="AS446" s="103"/>
      <c r="AT446" s="103"/>
      <c r="AU446" s="103"/>
      <c r="AV446" s="103"/>
      <c r="AW446" s="103"/>
      <c r="AY446" s="29"/>
      <c r="AZ446" s="29"/>
      <c r="BA446" s="29"/>
      <c r="BB446" s="29"/>
      <c r="BC446" s="29"/>
      <c r="BD446" s="29"/>
      <c r="BE446" s="29"/>
      <c r="BF446" s="33"/>
      <c r="BG446" s="33"/>
      <c r="BH446" s="33"/>
      <c r="BI446" s="33"/>
      <c r="BJ446" s="33"/>
      <c r="BK446" s="33"/>
      <c r="BL446" s="33"/>
      <c r="BM446" s="33"/>
      <c r="BN446" s="33"/>
      <c r="BO446" s="33"/>
      <c r="BP446" s="33"/>
      <c r="BQ446" s="33"/>
      <c r="BR446" s="33"/>
      <c r="BS446" s="33"/>
      <c r="BT446" s="33"/>
      <c r="BU446" s="94"/>
      <c r="BV446" s="94"/>
      <c r="BW446" s="94"/>
      <c r="BX446" s="94"/>
      <c r="BY446" s="94"/>
      <c r="BZ446" s="94"/>
      <c r="CA446" s="94"/>
      <c r="CB446" s="1"/>
      <c r="CC446" s="1"/>
      <c r="CD446" s="1"/>
      <c r="CE446" s="1"/>
      <c r="CF446" s="1"/>
      <c r="CG446" s="1"/>
    </row>
    <row r="447" spans="1:85" s="3" customFormat="1" ht="20.100000000000001" customHeight="1">
      <c r="A447" s="299"/>
      <c r="B447" s="299"/>
      <c r="C447" s="299"/>
      <c r="D447" s="93"/>
      <c r="E447" s="93"/>
      <c r="F447" s="93"/>
      <c r="G447" s="93"/>
      <c r="H447" s="8"/>
      <c r="I447" s="40"/>
      <c r="J447" s="40"/>
      <c r="K447" s="155"/>
      <c r="L447" s="2"/>
      <c r="M447" s="2"/>
      <c r="N447" s="2"/>
      <c r="O447" s="2"/>
      <c r="P447" s="2"/>
      <c r="Q447" s="2"/>
      <c r="R447" s="2"/>
      <c r="S447" s="2"/>
      <c r="T447" s="2"/>
      <c r="U447" s="2"/>
      <c r="V447" s="2"/>
      <c r="AK447" s="101"/>
      <c r="AL447" s="2"/>
      <c r="AM447" s="2"/>
      <c r="AN447" s="2"/>
      <c r="AO447" s="103"/>
      <c r="AP447" s="103"/>
      <c r="AQ447" s="103"/>
      <c r="AR447" s="103"/>
      <c r="AS447" s="103"/>
      <c r="AT447" s="103"/>
      <c r="AU447" s="103"/>
      <c r="AV447" s="103"/>
      <c r="AW447" s="103"/>
      <c r="AY447" s="29"/>
      <c r="AZ447" s="29"/>
      <c r="BA447" s="29"/>
      <c r="BB447" s="29"/>
      <c r="BC447" s="29"/>
      <c r="BD447" s="29"/>
      <c r="BE447" s="29"/>
      <c r="BF447" s="33"/>
      <c r="BG447" s="33"/>
      <c r="BH447" s="33"/>
      <c r="BI447" s="33"/>
      <c r="BJ447" s="33"/>
      <c r="BK447" s="33"/>
      <c r="BL447" s="33"/>
      <c r="BM447" s="33"/>
      <c r="BN447" s="33"/>
      <c r="BO447" s="33"/>
      <c r="BP447" s="33"/>
      <c r="BQ447" s="33"/>
      <c r="BR447" s="33"/>
      <c r="BS447" s="33"/>
      <c r="BT447" s="33"/>
      <c r="BU447" s="94"/>
      <c r="BV447" s="94"/>
      <c r="BW447" s="94"/>
      <c r="BX447" s="94"/>
      <c r="BY447" s="94"/>
      <c r="BZ447" s="94"/>
      <c r="CA447" s="94"/>
      <c r="CB447" s="1"/>
      <c r="CC447" s="1"/>
      <c r="CD447" s="1"/>
      <c r="CE447" s="1"/>
      <c r="CF447" s="1"/>
      <c r="CG447" s="1"/>
    </row>
    <row r="448" spans="1:85" s="3" customFormat="1" ht="20.100000000000001" customHeight="1">
      <c r="A448" s="304"/>
      <c r="B448" s="304"/>
      <c r="C448" s="304"/>
      <c r="D448" s="305"/>
      <c r="E448" s="208"/>
      <c r="F448" s="530"/>
      <c r="G448" s="530"/>
      <c r="H448" s="128"/>
      <c r="I448" s="40"/>
      <c r="J448" s="40"/>
      <c r="K448" s="155"/>
      <c r="L448" s="2"/>
      <c r="M448" s="2"/>
      <c r="N448" s="2"/>
      <c r="O448" s="2"/>
      <c r="P448" s="2"/>
      <c r="Q448" s="2"/>
      <c r="R448" s="2"/>
      <c r="S448" s="2"/>
      <c r="T448" s="2"/>
      <c r="U448" s="2"/>
      <c r="V448" s="2"/>
      <c r="AK448" s="101"/>
      <c r="AL448" s="2"/>
      <c r="AM448" s="2"/>
      <c r="AN448" s="2"/>
      <c r="AO448" s="103"/>
      <c r="AP448" s="103"/>
      <c r="AQ448" s="103"/>
      <c r="AR448" s="103"/>
      <c r="AS448" s="103"/>
      <c r="AT448" s="103"/>
      <c r="AU448" s="103"/>
      <c r="AV448" s="103"/>
      <c r="AW448" s="103"/>
      <c r="AY448" s="29"/>
      <c r="AZ448" s="29"/>
      <c r="BA448" s="29"/>
      <c r="BB448" s="29"/>
      <c r="BC448" s="29"/>
      <c r="BD448" s="29"/>
      <c r="BE448" s="29"/>
      <c r="BF448" s="33"/>
      <c r="BG448" s="33"/>
      <c r="BH448" s="33"/>
      <c r="BI448" s="33"/>
      <c r="BJ448" s="33"/>
      <c r="BK448" s="33"/>
      <c r="BL448" s="33"/>
      <c r="BM448" s="33"/>
      <c r="BN448" s="33"/>
      <c r="BO448" s="33"/>
      <c r="BP448" s="33"/>
      <c r="BQ448" s="33"/>
      <c r="BR448" s="33"/>
      <c r="BS448" s="33"/>
      <c r="BT448" s="33"/>
      <c r="BU448" s="94"/>
      <c r="BV448" s="94"/>
      <c r="BW448" s="94"/>
      <c r="BX448" s="94"/>
      <c r="BY448" s="94"/>
      <c r="BZ448" s="94"/>
      <c r="CA448" s="94"/>
      <c r="CB448" s="1"/>
      <c r="CC448" s="1"/>
      <c r="CD448" s="1"/>
      <c r="CE448" s="1"/>
      <c r="CF448" s="1"/>
      <c r="CG448" s="1"/>
    </row>
    <row r="449" spans="1:85" s="3" customFormat="1" ht="20.100000000000001" customHeight="1">
      <c r="A449" s="300"/>
      <c r="B449" s="298"/>
      <c r="C449" s="306"/>
      <c r="D449" s="302"/>
      <c r="E449" s="232"/>
      <c r="F449" s="8"/>
      <c r="G449" s="8"/>
      <c r="H449" s="2"/>
      <c r="I449" s="37"/>
      <c r="J449" s="37"/>
      <c r="K449" s="155"/>
      <c r="L449" s="2"/>
      <c r="M449" s="2"/>
      <c r="N449" s="2"/>
      <c r="O449" s="2"/>
      <c r="P449" s="2"/>
      <c r="Q449" s="2"/>
      <c r="R449" s="2"/>
      <c r="S449" s="2"/>
      <c r="T449" s="2"/>
      <c r="U449" s="6"/>
      <c r="V449" s="6"/>
      <c r="AK449" s="100"/>
      <c r="AL449" s="2"/>
      <c r="AM449" s="2"/>
      <c r="AN449" s="2"/>
      <c r="AO449" s="103"/>
      <c r="AP449" s="103"/>
      <c r="AQ449" s="103"/>
      <c r="AR449" s="103"/>
      <c r="AS449" s="103"/>
      <c r="AT449" s="103"/>
      <c r="AU449" s="103"/>
      <c r="AV449" s="103"/>
      <c r="AW449" s="103"/>
      <c r="AY449" s="29"/>
      <c r="AZ449" s="29"/>
      <c r="BA449" s="29"/>
      <c r="BB449" s="29"/>
      <c r="BC449" s="29"/>
      <c r="BD449" s="29"/>
      <c r="BE449" s="29"/>
      <c r="BF449" s="33"/>
      <c r="BG449" s="33"/>
      <c r="BH449" s="33"/>
      <c r="BI449" s="33"/>
      <c r="BJ449" s="33"/>
      <c r="BK449" s="33"/>
      <c r="BL449" s="33"/>
      <c r="BM449" s="33"/>
      <c r="BN449" s="33"/>
      <c r="BO449" s="33"/>
      <c r="BP449" s="33"/>
      <c r="BQ449" s="33"/>
      <c r="BR449" s="33"/>
      <c r="BS449" s="33"/>
      <c r="BT449" s="33"/>
      <c r="BU449" s="94"/>
      <c r="BV449" s="94"/>
      <c r="BW449" s="94"/>
      <c r="BX449" s="94"/>
      <c r="BY449" s="94"/>
      <c r="BZ449" s="94"/>
      <c r="CA449" s="94"/>
      <c r="CB449" s="1"/>
      <c r="CC449" s="1"/>
      <c r="CD449" s="1"/>
      <c r="CE449" s="1"/>
      <c r="CF449" s="1"/>
      <c r="CG449" s="1"/>
    </row>
    <row r="450" spans="1:85" s="3" customFormat="1" ht="20.100000000000001" customHeight="1">
      <c r="A450" s="300"/>
      <c r="B450" s="298"/>
      <c r="C450" s="306"/>
      <c r="D450" s="302"/>
      <c r="E450" s="232"/>
      <c r="F450" s="8"/>
      <c r="G450" s="8"/>
      <c r="H450" s="2"/>
      <c r="I450" s="37"/>
      <c r="J450" s="37"/>
      <c r="K450" s="155"/>
      <c r="L450" s="2"/>
      <c r="M450" s="2"/>
      <c r="N450" s="2"/>
      <c r="O450" s="2"/>
      <c r="P450" s="2"/>
      <c r="Q450" s="2"/>
      <c r="R450" s="2"/>
      <c r="S450" s="2"/>
      <c r="T450" s="2"/>
      <c r="U450" s="2"/>
      <c r="V450" s="2"/>
      <c r="AK450" s="100"/>
      <c r="AL450" s="2"/>
      <c r="AM450" s="2"/>
      <c r="AN450" s="2"/>
      <c r="AO450" s="103"/>
      <c r="AP450" s="103"/>
      <c r="AQ450" s="103"/>
      <c r="AR450" s="103"/>
      <c r="AS450" s="103"/>
      <c r="AT450" s="103"/>
      <c r="AU450" s="103"/>
      <c r="AV450" s="103"/>
      <c r="AW450" s="103"/>
      <c r="AY450" s="29"/>
      <c r="AZ450" s="29"/>
      <c r="BA450" s="29"/>
      <c r="BB450" s="29"/>
      <c r="BC450" s="29"/>
      <c r="BD450" s="29"/>
      <c r="BE450" s="29"/>
      <c r="BF450" s="33"/>
      <c r="BG450" s="33"/>
      <c r="BH450" s="33"/>
      <c r="BI450" s="33"/>
      <c r="BJ450" s="33"/>
      <c r="BK450" s="33"/>
      <c r="BL450" s="33"/>
      <c r="BM450" s="33"/>
      <c r="BN450" s="33"/>
      <c r="BO450" s="33"/>
      <c r="BP450" s="33"/>
      <c r="BQ450" s="33"/>
      <c r="BR450" s="33"/>
      <c r="BS450" s="33"/>
      <c r="BT450" s="33"/>
      <c r="BU450" s="94"/>
      <c r="BV450" s="94"/>
      <c r="BW450" s="94"/>
      <c r="BX450" s="94"/>
      <c r="BY450" s="94"/>
      <c r="BZ450" s="94"/>
      <c r="CA450" s="94"/>
      <c r="CB450" s="1"/>
      <c r="CC450" s="1"/>
      <c r="CD450" s="1"/>
      <c r="CE450" s="1"/>
      <c r="CF450" s="1"/>
      <c r="CG450" s="1"/>
    </row>
    <row r="451" spans="1:85" s="3" customFormat="1" ht="20.100000000000001" customHeight="1">
      <c r="A451" s="300"/>
      <c r="B451" s="298"/>
      <c r="C451" s="306"/>
      <c r="D451" s="302"/>
      <c r="E451" s="232"/>
      <c r="F451" s="8"/>
      <c r="G451" s="8"/>
      <c r="H451" s="2"/>
      <c r="I451" s="37"/>
      <c r="J451" s="37"/>
      <c r="K451" s="155"/>
      <c r="L451" s="2"/>
      <c r="M451" s="2"/>
      <c r="N451" s="2"/>
      <c r="O451" s="2"/>
      <c r="P451" s="2"/>
      <c r="Q451" s="2"/>
      <c r="R451" s="2"/>
      <c r="S451" s="2"/>
      <c r="T451" s="2"/>
      <c r="U451" s="2"/>
      <c r="V451" s="2"/>
      <c r="AK451" s="100"/>
      <c r="AL451" s="2"/>
      <c r="AM451" s="2"/>
      <c r="AN451" s="2"/>
      <c r="AO451" s="103"/>
      <c r="AP451" s="103"/>
      <c r="AQ451" s="103"/>
      <c r="AR451" s="103"/>
      <c r="AS451" s="103"/>
      <c r="AT451" s="103"/>
      <c r="AU451" s="103"/>
      <c r="AV451" s="103"/>
      <c r="AW451" s="103"/>
      <c r="AY451" s="29"/>
      <c r="AZ451" s="29"/>
      <c r="BA451" s="29"/>
      <c r="BB451" s="29"/>
      <c r="BC451" s="29"/>
      <c r="BD451" s="29"/>
      <c r="BE451" s="29"/>
      <c r="BF451" s="33"/>
      <c r="BG451" s="33"/>
      <c r="BH451" s="33"/>
      <c r="BI451" s="33"/>
      <c r="BJ451" s="33"/>
      <c r="BK451" s="33"/>
      <c r="BL451" s="33"/>
      <c r="BM451" s="33"/>
      <c r="BN451" s="33"/>
      <c r="BO451" s="33"/>
      <c r="BP451" s="33"/>
      <c r="BQ451" s="33"/>
      <c r="BR451" s="33"/>
      <c r="BS451" s="33"/>
      <c r="BT451" s="33"/>
      <c r="BU451" s="94"/>
      <c r="BV451" s="94"/>
      <c r="BW451" s="94"/>
      <c r="BX451" s="94"/>
      <c r="BY451" s="94"/>
      <c r="BZ451" s="94"/>
      <c r="CA451" s="94"/>
      <c r="CB451" s="1"/>
      <c r="CC451" s="1"/>
      <c r="CD451" s="1"/>
      <c r="CE451" s="1"/>
      <c r="CF451" s="1"/>
      <c r="CG451" s="1"/>
    </row>
    <row r="452" spans="1:85" s="3" customFormat="1" ht="20.100000000000001" customHeight="1">
      <c r="A452" s="300"/>
      <c r="B452" s="298"/>
      <c r="C452" s="306"/>
      <c r="D452" s="302"/>
      <c r="E452" s="232"/>
      <c r="F452" s="8"/>
      <c r="G452" s="8"/>
      <c r="H452" s="2"/>
      <c r="I452" s="37"/>
      <c r="J452" s="37"/>
      <c r="K452" s="155"/>
      <c r="L452" s="2"/>
      <c r="M452" s="2"/>
      <c r="N452" s="2"/>
      <c r="O452" s="2"/>
      <c r="P452" s="2"/>
      <c r="Q452" s="2"/>
      <c r="R452" s="2"/>
      <c r="S452" s="2"/>
      <c r="T452" s="2"/>
      <c r="U452" s="2"/>
      <c r="V452" s="2"/>
      <c r="AK452" s="100"/>
      <c r="AL452" s="2"/>
      <c r="AM452" s="2"/>
      <c r="AN452" s="2"/>
      <c r="AO452" s="103"/>
      <c r="AP452" s="103"/>
      <c r="AQ452" s="103"/>
      <c r="AR452" s="103"/>
      <c r="AS452" s="103"/>
      <c r="AT452" s="103"/>
      <c r="AU452" s="103"/>
      <c r="AV452" s="103"/>
      <c r="AW452" s="103"/>
      <c r="AY452" s="29"/>
      <c r="AZ452" s="29"/>
      <c r="BA452" s="29"/>
      <c r="BB452" s="29"/>
      <c r="BC452" s="29"/>
      <c r="BD452" s="29"/>
      <c r="BE452" s="29"/>
      <c r="BF452" s="33"/>
      <c r="BG452" s="33"/>
      <c r="BH452" s="33"/>
      <c r="BI452" s="33"/>
      <c r="BJ452" s="33"/>
      <c r="BK452" s="33"/>
      <c r="BL452" s="33"/>
      <c r="BM452" s="33"/>
      <c r="BN452" s="33"/>
      <c r="BO452" s="33"/>
      <c r="BP452" s="33"/>
      <c r="BQ452" s="33"/>
      <c r="BR452" s="33"/>
      <c r="BS452" s="33"/>
      <c r="BT452" s="33"/>
      <c r="BU452" s="94"/>
      <c r="BV452" s="94"/>
      <c r="BW452" s="94"/>
      <c r="BX452" s="94"/>
      <c r="BY452" s="94"/>
      <c r="BZ452" s="94"/>
      <c r="CA452" s="94"/>
      <c r="CB452" s="1"/>
      <c r="CC452" s="1"/>
      <c r="CD452" s="1"/>
      <c r="CE452" s="1"/>
      <c r="CF452" s="1"/>
      <c r="CG452" s="1"/>
    </row>
    <row r="453" spans="1:85" s="3" customFormat="1" ht="20.100000000000001" customHeight="1">
      <c r="A453" s="300"/>
      <c r="B453" s="298"/>
      <c r="C453" s="306"/>
      <c r="D453" s="302"/>
      <c r="E453" s="232"/>
      <c r="F453" s="8"/>
      <c r="G453" s="8"/>
      <c r="H453" s="2"/>
      <c r="I453" s="37"/>
      <c r="J453" s="37"/>
      <c r="K453" s="155"/>
      <c r="L453" s="2"/>
      <c r="M453" s="2"/>
      <c r="N453" s="2"/>
      <c r="O453" s="2"/>
      <c r="P453" s="2"/>
      <c r="Q453" s="2"/>
      <c r="R453" s="2"/>
      <c r="S453" s="2"/>
      <c r="T453" s="2"/>
      <c r="U453" s="2"/>
      <c r="V453" s="2"/>
      <c r="AK453" s="100"/>
      <c r="AL453" s="2"/>
      <c r="AM453" s="2"/>
      <c r="AN453" s="2"/>
      <c r="AO453" s="103"/>
      <c r="AP453" s="103"/>
      <c r="AQ453" s="103"/>
      <c r="AR453" s="103"/>
      <c r="AS453" s="103"/>
      <c r="AT453" s="103"/>
      <c r="AU453" s="103"/>
      <c r="AV453" s="103"/>
      <c r="AW453" s="103"/>
      <c r="AY453" s="29"/>
      <c r="AZ453" s="29"/>
      <c r="BA453" s="29"/>
      <c r="BB453" s="29"/>
      <c r="BC453" s="29"/>
      <c r="BD453" s="29"/>
      <c r="BE453" s="29"/>
      <c r="BF453" s="33"/>
      <c r="BG453" s="33"/>
      <c r="BH453" s="33"/>
      <c r="BI453" s="33"/>
      <c r="BJ453" s="33"/>
      <c r="BK453" s="33"/>
      <c r="BL453" s="33"/>
      <c r="BM453" s="33"/>
      <c r="BN453" s="33"/>
      <c r="BO453" s="33"/>
      <c r="BP453" s="33"/>
      <c r="BQ453" s="33"/>
      <c r="BR453" s="33"/>
      <c r="BS453" s="33"/>
      <c r="BT453" s="33"/>
      <c r="BU453" s="94"/>
      <c r="BV453" s="94"/>
      <c r="BW453" s="94"/>
      <c r="BX453" s="94"/>
      <c r="BY453" s="94"/>
      <c r="BZ453" s="94"/>
      <c r="CA453" s="94"/>
      <c r="CB453" s="1"/>
      <c r="CC453" s="1"/>
      <c r="CD453" s="1"/>
      <c r="CE453" s="1"/>
      <c r="CF453" s="1"/>
      <c r="CG453" s="1"/>
    </row>
    <row r="454" spans="1:85" s="3" customFormat="1" ht="20.100000000000001" customHeight="1">
      <c r="A454" s="300"/>
      <c r="B454" s="298"/>
      <c r="C454" s="306"/>
      <c r="D454" s="302"/>
      <c r="E454" s="232"/>
      <c r="F454" s="8"/>
      <c r="G454" s="8"/>
      <c r="H454" s="2"/>
      <c r="I454" s="37"/>
      <c r="J454" s="37"/>
      <c r="K454" s="155"/>
      <c r="L454" s="2"/>
      <c r="M454" s="2"/>
      <c r="N454" s="2"/>
      <c r="O454" s="2"/>
      <c r="P454" s="2"/>
      <c r="Q454" s="2"/>
      <c r="R454" s="2"/>
      <c r="S454" s="2"/>
      <c r="T454" s="2"/>
      <c r="U454" s="2"/>
      <c r="V454" s="2"/>
      <c r="AK454" s="100"/>
      <c r="AL454" s="2"/>
      <c r="AM454" s="2"/>
      <c r="AN454" s="2"/>
      <c r="AO454" s="103"/>
      <c r="AP454" s="103"/>
      <c r="AQ454" s="103"/>
      <c r="AR454" s="103"/>
      <c r="AS454" s="103"/>
      <c r="AT454" s="103"/>
      <c r="AU454" s="103"/>
      <c r="AV454" s="103"/>
      <c r="AW454" s="103"/>
      <c r="AY454" s="29"/>
      <c r="AZ454" s="29"/>
      <c r="BA454" s="29"/>
      <c r="BB454" s="29"/>
      <c r="BC454" s="29"/>
      <c r="BD454" s="29"/>
      <c r="BE454" s="29"/>
      <c r="BF454" s="33"/>
      <c r="BG454" s="33"/>
      <c r="BH454" s="33"/>
      <c r="BI454" s="33"/>
      <c r="BJ454" s="33"/>
      <c r="BK454" s="33"/>
      <c r="BL454" s="33"/>
      <c r="BM454" s="33"/>
      <c r="BN454" s="33"/>
      <c r="BO454" s="33"/>
      <c r="BP454" s="33"/>
      <c r="BQ454" s="33"/>
      <c r="BR454" s="33"/>
      <c r="BS454" s="33"/>
      <c r="BT454" s="33"/>
      <c r="BU454" s="94"/>
      <c r="BV454" s="94"/>
      <c r="BW454" s="94"/>
      <c r="BX454" s="94"/>
      <c r="BY454" s="94"/>
      <c r="BZ454" s="94"/>
      <c r="CA454" s="94"/>
      <c r="CB454" s="1"/>
      <c r="CC454" s="1"/>
      <c r="CD454" s="1"/>
      <c r="CE454" s="1"/>
      <c r="CF454" s="1"/>
      <c r="CG454" s="1"/>
    </row>
    <row r="455" spans="1:85" s="3" customFormat="1" ht="20.100000000000001" customHeight="1">
      <c r="A455" s="299"/>
      <c r="B455" s="299"/>
      <c r="C455" s="299"/>
      <c r="D455" s="93"/>
      <c r="E455" s="93"/>
      <c r="F455" s="93"/>
      <c r="G455" s="93"/>
      <c r="H455" s="2"/>
      <c r="I455" s="37"/>
      <c r="J455" s="37"/>
      <c r="K455" s="155"/>
      <c r="L455" s="2"/>
      <c r="M455" s="2"/>
      <c r="N455" s="2"/>
      <c r="O455" s="2"/>
      <c r="P455" s="2"/>
      <c r="Q455" s="2"/>
      <c r="R455" s="2"/>
      <c r="S455" s="2"/>
      <c r="T455" s="2"/>
      <c r="U455" s="2"/>
      <c r="V455" s="2"/>
      <c r="AK455" s="100"/>
      <c r="AL455" s="2"/>
      <c r="AM455" s="2"/>
      <c r="AN455" s="2"/>
      <c r="AO455" s="103"/>
      <c r="AP455" s="103"/>
      <c r="AQ455" s="103"/>
      <c r="AR455" s="103"/>
      <c r="AS455" s="103"/>
      <c r="AT455" s="103"/>
      <c r="AU455" s="103"/>
      <c r="AV455" s="103"/>
      <c r="AW455" s="103"/>
      <c r="AY455" s="29"/>
      <c r="AZ455" s="29"/>
      <c r="BA455" s="29"/>
      <c r="BB455" s="29"/>
      <c r="BC455" s="29"/>
      <c r="BD455" s="29"/>
      <c r="BE455" s="29"/>
      <c r="BF455" s="33"/>
      <c r="BG455" s="33"/>
      <c r="BH455" s="33"/>
      <c r="BI455" s="33"/>
      <c r="BJ455" s="33"/>
      <c r="BK455" s="33"/>
      <c r="BL455" s="33"/>
      <c r="BM455" s="33"/>
      <c r="BN455" s="33"/>
      <c r="BO455" s="33"/>
      <c r="BP455" s="33"/>
      <c r="BQ455" s="33"/>
      <c r="BR455" s="33"/>
      <c r="BS455" s="33"/>
      <c r="BT455" s="33"/>
      <c r="BU455" s="94"/>
      <c r="BV455" s="94"/>
      <c r="BW455" s="94"/>
      <c r="BX455" s="94"/>
      <c r="BY455" s="94"/>
      <c r="BZ455" s="94"/>
      <c r="CA455" s="94"/>
      <c r="CB455" s="1"/>
      <c r="CC455" s="1"/>
      <c r="CD455" s="1"/>
      <c r="CE455" s="1"/>
      <c r="CF455" s="1"/>
      <c r="CG455" s="1"/>
    </row>
    <row r="456" spans="1:85" s="3" customFormat="1" ht="20.100000000000001" customHeight="1">
      <c r="A456" s="304"/>
      <c r="B456" s="304"/>
      <c r="C456" s="304"/>
      <c r="D456" s="305"/>
      <c r="E456" s="208"/>
      <c r="F456" s="530"/>
      <c r="G456" s="530"/>
      <c r="H456" s="2"/>
      <c r="I456" s="37"/>
      <c r="J456" s="37"/>
      <c r="K456" s="155"/>
      <c r="L456" s="2"/>
      <c r="M456" s="2"/>
      <c r="N456" s="2"/>
      <c r="O456" s="2"/>
      <c r="P456" s="2"/>
      <c r="Q456" s="2"/>
      <c r="R456" s="2"/>
      <c r="S456" s="2"/>
      <c r="T456" s="2"/>
      <c r="U456" s="2"/>
      <c r="V456" s="2"/>
      <c r="AK456" s="100"/>
      <c r="AL456" s="2"/>
      <c r="AM456" s="2"/>
      <c r="AN456" s="2"/>
      <c r="AO456" s="103"/>
      <c r="AP456" s="103"/>
      <c r="AQ456" s="103"/>
      <c r="AR456" s="103"/>
      <c r="AS456" s="103"/>
      <c r="AT456" s="103"/>
      <c r="AU456" s="103"/>
      <c r="AV456" s="103"/>
      <c r="AW456" s="103"/>
      <c r="AY456" s="29"/>
      <c r="AZ456" s="29"/>
      <c r="BA456" s="29"/>
      <c r="BB456" s="29"/>
      <c r="BC456" s="29"/>
      <c r="BD456" s="29"/>
      <c r="BE456" s="29"/>
      <c r="BF456" s="33"/>
      <c r="BG456" s="33"/>
      <c r="BH456" s="33"/>
      <c r="BI456" s="33"/>
      <c r="BJ456" s="33"/>
      <c r="BK456" s="33"/>
      <c r="BL456" s="33"/>
      <c r="BM456" s="33"/>
      <c r="BN456" s="33"/>
      <c r="BO456" s="33"/>
      <c r="BP456" s="33"/>
      <c r="BQ456" s="33"/>
      <c r="BR456" s="33"/>
      <c r="BS456" s="33"/>
      <c r="BT456" s="33"/>
      <c r="BU456" s="94"/>
      <c r="BV456" s="94"/>
      <c r="BW456" s="94"/>
      <c r="BX456" s="94"/>
      <c r="BY456" s="94"/>
      <c r="BZ456" s="94"/>
      <c r="CA456" s="94"/>
      <c r="CB456" s="1"/>
      <c r="CC456" s="1"/>
      <c r="CD456" s="1"/>
      <c r="CE456" s="1"/>
      <c r="CF456" s="1"/>
      <c r="CG456" s="1"/>
    </row>
    <row r="457" spans="1:85" s="3" customFormat="1" ht="20.100000000000001" customHeight="1">
      <c r="A457" s="300"/>
      <c r="B457" s="298"/>
      <c r="C457" s="306"/>
      <c r="D457" s="302"/>
      <c r="E457" s="232"/>
      <c r="F457" s="8"/>
      <c r="G457" s="8"/>
      <c r="H457" s="2"/>
      <c r="I457" s="37"/>
      <c r="J457" s="37"/>
      <c r="K457" s="155"/>
      <c r="L457" s="2"/>
      <c r="M457" s="2"/>
      <c r="N457" s="2"/>
      <c r="O457" s="2"/>
      <c r="P457" s="2"/>
      <c r="Q457" s="2"/>
      <c r="R457" s="2"/>
      <c r="S457" s="2"/>
      <c r="T457" s="2"/>
      <c r="U457" s="2"/>
      <c r="V457" s="2"/>
      <c r="AK457" s="100"/>
      <c r="AL457" s="2"/>
      <c r="AM457" s="2"/>
      <c r="AN457" s="2"/>
      <c r="AO457" s="103"/>
      <c r="AP457" s="103"/>
      <c r="AQ457" s="103"/>
      <c r="AR457" s="103"/>
      <c r="AS457" s="103"/>
      <c r="AT457" s="103"/>
      <c r="AU457" s="103"/>
      <c r="AV457" s="103"/>
      <c r="AW457" s="103"/>
      <c r="AY457" s="29"/>
      <c r="AZ457" s="29"/>
      <c r="BA457" s="29"/>
      <c r="BB457" s="29"/>
      <c r="BC457" s="29"/>
      <c r="BD457" s="29"/>
      <c r="BE457" s="29"/>
      <c r="BF457" s="33"/>
      <c r="BG457" s="33"/>
      <c r="BH457" s="33"/>
      <c r="BI457" s="33"/>
      <c r="BJ457" s="33"/>
      <c r="BK457" s="33"/>
      <c r="BL457" s="33"/>
      <c r="BM457" s="33"/>
      <c r="BN457" s="33"/>
      <c r="BO457" s="33"/>
      <c r="BP457" s="33"/>
      <c r="BQ457" s="33"/>
      <c r="BR457" s="33"/>
      <c r="BS457" s="33"/>
      <c r="BT457" s="33"/>
      <c r="BU457" s="94"/>
      <c r="BV457" s="94"/>
      <c r="BW457" s="94"/>
      <c r="BX457" s="94"/>
      <c r="BY457" s="94"/>
      <c r="BZ457" s="94"/>
      <c r="CA457" s="94"/>
      <c r="CB457" s="1"/>
      <c r="CC457" s="1"/>
      <c r="CD457" s="1"/>
      <c r="CE457" s="1"/>
      <c r="CF457" s="1"/>
      <c r="CG457" s="1"/>
    </row>
    <row r="458" spans="1:85" s="3" customFormat="1" ht="20.100000000000001" customHeight="1">
      <c r="A458" s="300"/>
      <c r="B458" s="298"/>
      <c r="C458" s="306"/>
      <c r="D458" s="302"/>
      <c r="E458" s="232"/>
      <c r="F458" s="8"/>
      <c r="G458" s="8"/>
      <c r="H458" s="2"/>
      <c r="I458" s="37"/>
      <c r="J458" s="37"/>
      <c r="K458" s="155"/>
      <c r="L458" s="2"/>
      <c r="M458" s="2"/>
      <c r="N458" s="2"/>
      <c r="O458" s="2"/>
      <c r="P458" s="2"/>
      <c r="Q458" s="2"/>
      <c r="R458" s="2"/>
      <c r="S458" s="2"/>
      <c r="T458" s="2"/>
      <c r="U458" s="2"/>
      <c r="V458" s="2"/>
      <c r="AK458" s="100"/>
      <c r="AL458" s="2"/>
      <c r="AM458" s="2"/>
      <c r="AN458" s="2"/>
      <c r="AO458" s="103"/>
      <c r="AP458" s="103"/>
      <c r="AQ458" s="103"/>
      <c r="AR458" s="103"/>
      <c r="AS458" s="103"/>
      <c r="AT458" s="103"/>
      <c r="AU458" s="103"/>
      <c r="AV458" s="103"/>
      <c r="AW458" s="103"/>
      <c r="AY458" s="29"/>
      <c r="AZ458" s="29"/>
      <c r="BA458" s="29"/>
      <c r="BB458" s="29"/>
      <c r="BC458" s="29"/>
      <c r="BD458" s="29"/>
      <c r="BE458" s="29"/>
      <c r="BF458" s="33"/>
      <c r="BG458" s="33"/>
      <c r="BH458" s="33"/>
      <c r="BI458" s="33"/>
      <c r="BJ458" s="33"/>
      <c r="BK458" s="33"/>
      <c r="BL458" s="33"/>
      <c r="BM458" s="33"/>
      <c r="BN458" s="33"/>
      <c r="BO458" s="33"/>
      <c r="BP458" s="33"/>
      <c r="BQ458" s="33"/>
      <c r="BR458" s="33"/>
      <c r="BS458" s="33"/>
      <c r="BT458" s="33"/>
      <c r="BU458" s="94"/>
      <c r="BV458" s="94"/>
      <c r="BW458" s="94"/>
      <c r="BX458" s="94"/>
      <c r="BY458" s="94"/>
      <c r="BZ458" s="94"/>
      <c r="CA458" s="94"/>
      <c r="CB458" s="1"/>
      <c r="CC458" s="1"/>
      <c r="CD458" s="1"/>
      <c r="CE458" s="1"/>
      <c r="CF458" s="1"/>
      <c r="CG458" s="1"/>
    </row>
    <row r="459" spans="1:85" s="3" customFormat="1" ht="20.100000000000001" customHeight="1">
      <c r="A459" s="300"/>
      <c r="B459" s="298"/>
      <c r="C459" s="306"/>
      <c r="D459" s="302"/>
      <c r="E459" s="232"/>
      <c r="F459" s="8"/>
      <c r="G459" s="8"/>
      <c r="H459" s="2"/>
      <c r="I459" s="37"/>
      <c r="J459" s="37"/>
      <c r="K459" s="155"/>
      <c r="L459" s="2"/>
      <c r="M459" s="2"/>
      <c r="N459" s="2"/>
      <c r="O459" s="2"/>
      <c r="P459" s="2"/>
      <c r="Q459" s="2"/>
      <c r="R459" s="2"/>
      <c r="S459" s="2"/>
      <c r="T459" s="2"/>
      <c r="U459" s="2"/>
      <c r="V459" s="2"/>
      <c r="AK459" s="100"/>
      <c r="AL459" s="2"/>
      <c r="AM459" s="2"/>
      <c r="AN459" s="2"/>
      <c r="AO459" s="103"/>
      <c r="AP459" s="103"/>
      <c r="AQ459" s="103"/>
      <c r="AR459" s="103"/>
      <c r="AS459" s="103"/>
      <c r="AT459" s="103"/>
      <c r="AU459" s="103"/>
      <c r="AV459" s="103"/>
      <c r="AW459" s="103"/>
      <c r="AY459" s="29"/>
      <c r="AZ459" s="29"/>
      <c r="BA459" s="29"/>
      <c r="BB459" s="29"/>
      <c r="BC459" s="29"/>
      <c r="BD459" s="29"/>
      <c r="BE459" s="29"/>
      <c r="BF459" s="33"/>
      <c r="BG459" s="33"/>
      <c r="BH459" s="33"/>
      <c r="BI459" s="33"/>
      <c r="BJ459" s="33"/>
      <c r="BK459" s="33"/>
      <c r="BL459" s="33"/>
      <c r="BM459" s="33"/>
      <c r="BN459" s="33"/>
      <c r="BO459" s="33"/>
      <c r="BP459" s="33"/>
      <c r="BQ459" s="33"/>
      <c r="BR459" s="33"/>
      <c r="BS459" s="33"/>
      <c r="BT459" s="33"/>
      <c r="BU459" s="94"/>
      <c r="BV459" s="94"/>
      <c r="BW459" s="94"/>
      <c r="BX459" s="94"/>
      <c r="BY459" s="94"/>
      <c r="BZ459" s="94"/>
      <c r="CA459" s="94"/>
      <c r="CB459" s="1"/>
      <c r="CC459" s="1"/>
      <c r="CD459" s="1"/>
      <c r="CE459" s="1"/>
      <c r="CF459" s="1"/>
      <c r="CG459" s="1"/>
    </row>
    <row r="460" spans="1:85" s="3" customFormat="1" ht="20.100000000000001" customHeight="1">
      <c r="A460" s="300"/>
      <c r="B460" s="298"/>
      <c r="C460" s="306"/>
      <c r="D460" s="302"/>
      <c r="E460" s="232"/>
      <c r="F460" s="8"/>
      <c r="G460" s="8"/>
      <c r="H460" s="2"/>
      <c r="I460" s="37"/>
      <c r="J460" s="37"/>
      <c r="K460" s="155"/>
      <c r="L460" s="2"/>
      <c r="M460" s="2"/>
      <c r="N460" s="2"/>
      <c r="O460" s="2"/>
      <c r="P460" s="2"/>
      <c r="Q460" s="2"/>
      <c r="R460" s="2"/>
      <c r="S460" s="2"/>
      <c r="T460" s="2"/>
      <c r="U460" s="2"/>
      <c r="V460" s="2"/>
      <c r="AK460" s="100"/>
      <c r="AL460" s="2"/>
      <c r="AM460" s="2"/>
      <c r="AN460" s="2"/>
      <c r="AO460" s="103"/>
      <c r="AP460" s="103"/>
      <c r="AQ460" s="103"/>
      <c r="AR460" s="103"/>
      <c r="AS460" s="103"/>
      <c r="AT460" s="103"/>
      <c r="AU460" s="103"/>
      <c r="AV460" s="103"/>
      <c r="AW460" s="103"/>
      <c r="AY460" s="29"/>
      <c r="AZ460" s="29"/>
      <c r="BA460" s="29"/>
      <c r="BB460" s="29"/>
      <c r="BC460" s="29"/>
      <c r="BD460" s="29"/>
      <c r="BE460" s="29"/>
      <c r="BF460" s="33"/>
      <c r="BG460" s="33"/>
      <c r="BH460" s="33"/>
      <c r="BI460" s="33"/>
      <c r="BJ460" s="33"/>
      <c r="BK460" s="33"/>
      <c r="BL460" s="33"/>
      <c r="BM460" s="33"/>
      <c r="BN460" s="33"/>
      <c r="BO460" s="33"/>
      <c r="BP460" s="33"/>
      <c r="BQ460" s="33"/>
      <c r="BR460" s="33"/>
      <c r="BS460" s="33"/>
      <c r="BT460" s="33"/>
      <c r="BU460" s="94"/>
      <c r="BV460" s="94"/>
      <c r="BW460" s="94"/>
      <c r="BX460" s="94"/>
      <c r="BY460" s="94"/>
      <c r="BZ460" s="94"/>
      <c r="CA460" s="94"/>
      <c r="CB460" s="1"/>
      <c r="CC460" s="1"/>
      <c r="CD460" s="1"/>
      <c r="CE460" s="1"/>
      <c r="CF460" s="1"/>
      <c r="CG460" s="1"/>
    </row>
    <row r="461" spans="1:85" s="3" customFormat="1" ht="20.100000000000001" customHeight="1">
      <c r="A461" s="300"/>
      <c r="B461" s="298"/>
      <c r="C461" s="306"/>
      <c r="D461" s="302"/>
      <c r="E461" s="232"/>
      <c r="F461" s="8"/>
      <c r="G461" s="8"/>
      <c r="H461" s="2"/>
      <c r="I461" s="37"/>
      <c r="J461" s="37"/>
      <c r="K461" s="155"/>
      <c r="L461" s="2"/>
      <c r="M461" s="2"/>
      <c r="N461" s="2"/>
      <c r="O461" s="2"/>
      <c r="P461" s="2"/>
      <c r="Q461" s="2"/>
      <c r="R461" s="2"/>
      <c r="S461" s="2"/>
      <c r="T461" s="2"/>
      <c r="U461" s="2"/>
      <c r="V461" s="2"/>
      <c r="AK461" s="100"/>
      <c r="AL461" s="2"/>
      <c r="AM461" s="2"/>
      <c r="AN461" s="2"/>
      <c r="AO461" s="103"/>
      <c r="AP461" s="103"/>
      <c r="AQ461" s="103"/>
      <c r="AR461" s="103"/>
      <c r="AS461" s="103"/>
      <c r="AT461" s="103"/>
      <c r="AU461" s="103"/>
      <c r="AV461" s="103"/>
      <c r="AW461" s="103"/>
      <c r="AY461" s="29"/>
      <c r="AZ461" s="29"/>
      <c r="BA461" s="29"/>
      <c r="BB461" s="29"/>
      <c r="BC461" s="29"/>
      <c r="BD461" s="29"/>
      <c r="BE461" s="29"/>
      <c r="BF461" s="33"/>
      <c r="BG461" s="33"/>
      <c r="BH461" s="33"/>
      <c r="BI461" s="33"/>
      <c r="BJ461" s="33"/>
      <c r="BK461" s="33"/>
      <c r="BL461" s="33"/>
      <c r="BM461" s="33"/>
      <c r="BN461" s="33"/>
      <c r="BO461" s="33"/>
      <c r="BP461" s="33"/>
      <c r="BQ461" s="33"/>
      <c r="BR461" s="33"/>
      <c r="BS461" s="33"/>
      <c r="BT461" s="33"/>
      <c r="BU461" s="94"/>
      <c r="BV461" s="94"/>
      <c r="BW461" s="94"/>
      <c r="BX461" s="94"/>
      <c r="BY461" s="94"/>
      <c r="BZ461" s="94"/>
      <c r="CA461" s="94"/>
      <c r="CB461" s="1"/>
      <c r="CC461" s="1"/>
      <c r="CD461" s="1"/>
      <c r="CE461" s="1"/>
      <c r="CF461" s="1"/>
      <c r="CG461" s="1"/>
    </row>
    <row r="462" spans="1:85" s="3" customFormat="1" ht="20.100000000000001" customHeight="1">
      <c r="A462" s="300"/>
      <c r="B462" s="298"/>
      <c r="C462" s="306"/>
      <c r="D462" s="302"/>
      <c r="E462" s="232"/>
      <c r="F462" s="8"/>
      <c r="G462" s="8"/>
      <c r="H462" s="2"/>
      <c r="I462" s="37"/>
      <c r="J462" s="37"/>
      <c r="K462" s="155"/>
      <c r="L462" s="2"/>
      <c r="M462" s="2"/>
      <c r="N462" s="2"/>
      <c r="O462" s="2"/>
      <c r="P462" s="2"/>
      <c r="Q462" s="2"/>
      <c r="R462" s="2"/>
      <c r="S462" s="2"/>
      <c r="T462" s="2"/>
      <c r="U462" s="2"/>
      <c r="V462" s="2"/>
      <c r="AK462" s="100"/>
      <c r="AL462" s="2"/>
      <c r="AM462" s="2"/>
      <c r="AN462" s="2"/>
      <c r="AO462" s="103"/>
      <c r="AP462" s="103"/>
      <c r="AQ462" s="103"/>
      <c r="AR462" s="103"/>
      <c r="AS462" s="103"/>
      <c r="AT462" s="103"/>
      <c r="AU462" s="103"/>
      <c r="AV462" s="103"/>
      <c r="AW462" s="103"/>
      <c r="AY462" s="29"/>
      <c r="AZ462" s="29"/>
      <c r="BA462" s="29"/>
      <c r="BB462" s="29"/>
      <c r="BC462" s="29"/>
      <c r="BD462" s="29"/>
      <c r="BE462" s="29"/>
      <c r="BF462" s="33"/>
      <c r="BG462" s="33"/>
      <c r="BH462" s="33"/>
      <c r="BI462" s="33"/>
      <c r="BJ462" s="33"/>
      <c r="BK462" s="33"/>
      <c r="BL462" s="33"/>
      <c r="BM462" s="33"/>
      <c r="BN462" s="33"/>
      <c r="BO462" s="33"/>
      <c r="BP462" s="33"/>
      <c r="BQ462" s="33"/>
      <c r="BR462" s="33"/>
      <c r="BS462" s="33"/>
      <c r="BT462" s="33"/>
      <c r="BU462" s="94"/>
      <c r="BV462" s="94"/>
      <c r="BW462" s="94"/>
      <c r="BX462" s="94"/>
      <c r="BY462" s="94"/>
      <c r="BZ462" s="94"/>
      <c r="CA462" s="94"/>
      <c r="CB462" s="1"/>
      <c r="CC462" s="1"/>
      <c r="CD462" s="1"/>
      <c r="CE462" s="1"/>
      <c r="CF462" s="1"/>
      <c r="CG462" s="1"/>
    </row>
    <row r="463" spans="1:85" s="3" customFormat="1" ht="20.100000000000001" customHeight="1">
      <c r="A463" s="299"/>
      <c r="B463" s="299"/>
      <c r="C463" s="299"/>
      <c r="D463" s="93"/>
      <c r="E463" s="93"/>
      <c r="F463" s="93"/>
      <c r="G463" s="93"/>
      <c r="H463" s="8"/>
      <c r="I463" s="40"/>
      <c r="J463" s="40"/>
      <c r="K463" s="155"/>
      <c r="L463" s="2"/>
      <c r="M463" s="2"/>
      <c r="N463" s="2"/>
      <c r="O463" s="2"/>
      <c r="P463" s="2"/>
      <c r="Q463" s="2"/>
      <c r="R463" s="2"/>
      <c r="S463" s="22"/>
      <c r="T463" s="22"/>
      <c r="AY463" s="29"/>
      <c r="AZ463" s="29"/>
      <c r="BA463" s="29"/>
      <c r="BB463" s="29"/>
      <c r="BC463" s="29"/>
      <c r="BD463" s="29"/>
      <c r="BE463" s="29"/>
      <c r="BF463" s="33"/>
      <c r="BG463" s="33"/>
      <c r="BH463" s="33"/>
      <c r="BI463" s="33"/>
      <c r="BJ463" s="33"/>
      <c r="BK463" s="33"/>
      <c r="BL463" s="33"/>
      <c r="BM463" s="33"/>
      <c r="BN463" s="33"/>
      <c r="BO463" s="33"/>
      <c r="BP463" s="33"/>
      <c r="BQ463" s="33"/>
      <c r="BR463" s="33"/>
      <c r="BS463" s="33"/>
      <c r="BT463" s="33"/>
      <c r="BU463" s="94"/>
      <c r="BV463" s="94"/>
      <c r="BW463" s="94"/>
      <c r="BX463" s="94"/>
      <c r="BY463" s="94"/>
      <c r="BZ463" s="94"/>
      <c r="CA463" s="94"/>
      <c r="CB463" s="1"/>
      <c r="CC463" s="1"/>
      <c r="CD463" s="1"/>
      <c r="CE463" s="1"/>
      <c r="CF463" s="1"/>
      <c r="CG463" s="1"/>
    </row>
    <row r="464" spans="1:85" s="3" customFormat="1" ht="20.100000000000001" customHeight="1">
      <c r="A464" s="304"/>
      <c r="B464" s="304"/>
      <c r="C464" s="304"/>
      <c r="D464" s="305"/>
      <c r="E464" s="208"/>
      <c r="F464" s="530"/>
      <c r="G464" s="530"/>
      <c r="H464" s="128"/>
      <c r="I464" s="40"/>
      <c r="J464" s="40"/>
      <c r="K464" s="155"/>
      <c r="L464" s="2"/>
      <c r="M464" s="2"/>
      <c r="N464" s="2"/>
      <c r="O464" s="2"/>
      <c r="P464" s="2"/>
      <c r="Q464" s="2"/>
      <c r="R464" s="2"/>
      <c r="S464" s="22"/>
      <c r="T464" s="22"/>
      <c r="AY464" s="29"/>
      <c r="AZ464" s="29"/>
      <c r="BA464" s="29"/>
      <c r="BB464" s="29"/>
      <c r="BC464" s="29"/>
      <c r="BD464" s="29"/>
      <c r="BE464" s="29"/>
      <c r="BF464" s="33"/>
      <c r="BG464" s="33"/>
      <c r="BH464" s="33"/>
      <c r="BI464" s="33"/>
      <c r="BJ464" s="33"/>
      <c r="BK464" s="33"/>
      <c r="BL464" s="33"/>
      <c r="BM464" s="33"/>
      <c r="BN464" s="33"/>
      <c r="BO464" s="33"/>
      <c r="BP464" s="33"/>
      <c r="BQ464" s="33"/>
      <c r="BR464" s="33"/>
      <c r="BS464" s="33"/>
      <c r="BT464" s="33"/>
      <c r="BU464" s="94"/>
      <c r="BV464" s="94"/>
      <c r="BW464" s="94"/>
      <c r="BX464" s="94"/>
      <c r="BY464" s="94"/>
      <c r="BZ464" s="94"/>
      <c r="CA464" s="94"/>
      <c r="CB464" s="1"/>
      <c r="CC464" s="1"/>
      <c r="CD464" s="1"/>
      <c r="CE464" s="1"/>
      <c r="CF464" s="1"/>
      <c r="CG464" s="1"/>
    </row>
    <row r="465" spans="1:85" s="3" customFormat="1" ht="30" customHeight="1">
      <c r="A465" s="300"/>
      <c r="B465" s="298"/>
      <c r="C465" s="306"/>
      <c r="D465" s="303"/>
      <c r="E465" s="232"/>
      <c r="F465" s="8"/>
      <c r="G465" s="8"/>
      <c r="H465" s="129"/>
      <c r="I465" s="37"/>
      <c r="J465" s="37"/>
      <c r="K465" s="155"/>
      <c r="L465" s="2"/>
      <c r="M465" s="2"/>
      <c r="N465" s="2"/>
      <c r="O465" s="2"/>
      <c r="P465" s="2"/>
      <c r="Q465" s="2"/>
      <c r="R465" s="2"/>
      <c r="S465" s="6"/>
      <c r="T465" s="6"/>
      <c r="U465" s="31"/>
      <c r="V465" s="31"/>
      <c r="W465" s="31"/>
      <c r="X465" s="31"/>
      <c r="Y465" s="31"/>
      <c r="Z465" s="31"/>
      <c r="AA465" s="31"/>
      <c r="AB465" s="31"/>
      <c r="AC465" s="31"/>
      <c r="AD465" s="31"/>
      <c r="AE465" s="31"/>
      <c r="AF465" s="31"/>
      <c r="AG465" s="31"/>
      <c r="AH465" s="31"/>
      <c r="AI465" s="31"/>
      <c r="AJ465" s="31"/>
      <c r="AK465" s="31"/>
      <c r="AL465" s="31"/>
      <c r="AY465" s="29"/>
      <c r="AZ465" s="29"/>
      <c r="BA465" s="29"/>
      <c r="BB465" s="29"/>
      <c r="BC465" s="29"/>
      <c r="BD465" s="29"/>
      <c r="BE465" s="29"/>
      <c r="BF465" s="33"/>
      <c r="BG465" s="33"/>
      <c r="BH465" s="33"/>
      <c r="BI465" s="33"/>
      <c r="BJ465" s="33"/>
      <c r="BK465" s="33"/>
      <c r="BL465" s="33"/>
      <c r="BM465" s="33"/>
      <c r="BN465" s="33"/>
      <c r="BO465" s="33"/>
      <c r="BP465" s="33"/>
      <c r="BQ465" s="33"/>
      <c r="BR465" s="33"/>
      <c r="BS465" s="33"/>
      <c r="BT465" s="33"/>
      <c r="BU465" s="94"/>
      <c r="BV465" s="94"/>
      <c r="BW465" s="94"/>
      <c r="BX465" s="94"/>
      <c r="BY465" s="94"/>
      <c r="BZ465" s="94"/>
      <c r="CA465" s="94"/>
      <c r="CB465" s="1"/>
      <c r="CC465" s="1"/>
      <c r="CD465" s="1"/>
      <c r="CE465" s="1"/>
      <c r="CF465" s="1"/>
      <c r="CG465" s="1"/>
    </row>
    <row r="466" spans="1:85" s="3" customFormat="1" ht="30" customHeight="1">
      <c r="A466" s="300"/>
      <c r="B466" s="298"/>
      <c r="C466" s="306"/>
      <c r="D466" s="303"/>
      <c r="E466" s="232"/>
      <c r="F466" s="8"/>
      <c r="G466" s="8"/>
      <c r="H466" s="129"/>
      <c r="I466" s="37"/>
      <c r="J466" s="37"/>
      <c r="K466" s="155"/>
      <c r="L466" s="2"/>
      <c r="M466" s="2"/>
      <c r="N466" s="2"/>
      <c r="O466" s="2"/>
      <c r="P466" s="2"/>
      <c r="Q466" s="2"/>
      <c r="R466" s="2"/>
      <c r="S466" s="2"/>
      <c r="T466" s="2"/>
      <c r="U466" s="6"/>
      <c r="V466" s="6"/>
      <c r="W466" s="8"/>
      <c r="X466" s="19"/>
      <c r="Y466" s="19"/>
      <c r="Z466" s="8"/>
      <c r="AA466" s="19"/>
      <c r="AB466" s="19"/>
      <c r="AC466" s="8"/>
      <c r="AD466" s="19"/>
      <c r="AE466" s="19"/>
      <c r="AF466" s="8"/>
      <c r="AG466" s="19"/>
      <c r="AH466" s="19"/>
      <c r="AI466" s="8"/>
      <c r="AJ466" s="19"/>
      <c r="AK466" s="19"/>
      <c r="AL466" s="8"/>
      <c r="AM466" s="19"/>
      <c r="AN466" s="19"/>
      <c r="AO466" s="8"/>
      <c r="AP466" s="8"/>
      <c r="AQ466" s="8"/>
      <c r="AR466" s="8"/>
      <c r="AS466" s="8"/>
      <c r="AT466" s="8"/>
      <c r="AU466" s="8"/>
      <c r="AV466" s="8"/>
      <c r="AW466" s="8"/>
      <c r="AY466" s="29"/>
      <c r="AZ466" s="29"/>
      <c r="BA466" s="29"/>
      <c r="BB466" s="29"/>
      <c r="BC466" s="29"/>
      <c r="BD466" s="29"/>
      <c r="BE466" s="29"/>
      <c r="BF466" s="33"/>
      <c r="BG466" s="33"/>
      <c r="BH466" s="33"/>
      <c r="BI466" s="33"/>
      <c r="BJ466" s="33"/>
      <c r="BK466" s="33"/>
      <c r="BL466" s="33"/>
      <c r="BM466" s="33"/>
      <c r="BN466" s="33"/>
      <c r="BO466" s="33"/>
      <c r="BP466" s="33"/>
      <c r="BQ466" s="33"/>
      <c r="BR466" s="33"/>
      <c r="BS466" s="33"/>
      <c r="BT466" s="33"/>
      <c r="BU466" s="94"/>
      <c r="BV466" s="94"/>
      <c r="BW466" s="94"/>
      <c r="BX466" s="94"/>
      <c r="BY466" s="94"/>
      <c r="BZ466" s="94"/>
      <c r="CA466" s="94"/>
      <c r="CB466" s="1"/>
      <c r="CC466" s="1"/>
      <c r="CD466" s="1"/>
      <c r="CE466" s="1"/>
      <c r="CF466" s="1"/>
      <c r="CG466" s="1"/>
    </row>
    <row r="467" spans="1:85" s="3" customFormat="1" ht="30" customHeight="1">
      <c r="A467" s="300"/>
      <c r="B467" s="298"/>
      <c r="C467" s="306"/>
      <c r="D467" s="303"/>
      <c r="E467" s="232"/>
      <c r="F467" s="8"/>
      <c r="G467" s="8"/>
      <c r="H467" s="129"/>
      <c r="I467" s="37"/>
      <c r="J467" s="37"/>
      <c r="K467" s="155"/>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Y467" s="29"/>
      <c r="AZ467" s="29"/>
      <c r="BA467" s="29"/>
      <c r="BB467" s="29"/>
      <c r="BC467" s="29"/>
      <c r="BD467" s="29"/>
      <c r="BE467" s="29"/>
      <c r="BF467" s="33"/>
      <c r="BG467" s="33"/>
      <c r="BH467" s="33"/>
      <c r="BI467" s="33"/>
      <c r="BJ467" s="33"/>
      <c r="BK467" s="33"/>
      <c r="BL467" s="33"/>
      <c r="BM467" s="33"/>
      <c r="BN467" s="33"/>
      <c r="BO467" s="33"/>
      <c r="BP467" s="33"/>
      <c r="BQ467" s="33"/>
      <c r="BR467" s="33"/>
      <c r="BS467" s="33"/>
      <c r="BT467" s="33"/>
      <c r="BU467" s="94"/>
      <c r="BV467" s="94"/>
      <c r="BW467" s="94"/>
      <c r="BX467" s="94"/>
      <c r="BY467" s="94"/>
      <c r="BZ467" s="94"/>
      <c r="CA467" s="94"/>
      <c r="CB467" s="1"/>
      <c r="CC467" s="1"/>
      <c r="CD467" s="1"/>
      <c r="CE467" s="1"/>
      <c r="CF467" s="1"/>
      <c r="CG467" s="1"/>
    </row>
    <row r="468" spans="1:85" s="3" customFormat="1" ht="30" customHeight="1">
      <c r="A468" s="300"/>
      <c r="B468" s="298"/>
      <c r="C468" s="306"/>
      <c r="D468" s="303"/>
      <c r="E468" s="232"/>
      <c r="F468" s="8"/>
      <c r="G468" s="8"/>
      <c r="H468" s="129"/>
      <c r="I468" s="37"/>
      <c r="J468" s="37"/>
      <c r="K468" s="155"/>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Y468" s="29"/>
      <c r="AZ468" s="29"/>
      <c r="BA468" s="29"/>
      <c r="BB468" s="29"/>
      <c r="BC468" s="29"/>
      <c r="BD468" s="29"/>
      <c r="BE468" s="29"/>
      <c r="BF468" s="33"/>
      <c r="BG468" s="33"/>
      <c r="BH468" s="33"/>
      <c r="BI468" s="33"/>
      <c r="BJ468" s="33"/>
      <c r="BK468" s="33"/>
      <c r="BL468" s="33"/>
      <c r="BM468" s="33"/>
      <c r="BN468" s="33"/>
      <c r="BO468" s="33"/>
      <c r="BP468" s="33"/>
      <c r="BQ468" s="33"/>
      <c r="BR468" s="33"/>
      <c r="BS468" s="33"/>
      <c r="BT468" s="33"/>
      <c r="BU468" s="94"/>
      <c r="BV468" s="94"/>
      <c r="BW468" s="94"/>
      <c r="BX468" s="94"/>
      <c r="BY468" s="94"/>
      <c r="BZ468" s="94"/>
      <c r="CA468" s="94"/>
      <c r="CB468" s="1"/>
      <c r="CC468" s="1"/>
      <c r="CD468" s="1"/>
      <c r="CE468" s="1"/>
      <c r="CF468" s="1"/>
      <c r="CG468" s="1"/>
    </row>
    <row r="469" spans="1:85" s="3" customFormat="1" ht="30" customHeight="1">
      <c r="A469" s="300"/>
      <c r="B469" s="298"/>
      <c r="C469" s="306"/>
      <c r="D469" s="303"/>
      <c r="E469" s="232"/>
      <c r="F469" s="8"/>
      <c r="G469" s="8"/>
      <c r="H469" s="129"/>
      <c r="I469" s="37"/>
      <c r="J469" s="37"/>
      <c r="K469" s="155"/>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Y469" s="29"/>
      <c r="AZ469" s="29"/>
      <c r="BA469" s="29"/>
      <c r="BB469" s="29"/>
      <c r="BC469" s="29"/>
      <c r="BD469" s="29"/>
      <c r="BE469" s="29"/>
      <c r="BF469" s="33"/>
      <c r="BG469" s="33"/>
      <c r="BH469" s="33"/>
      <c r="BI469" s="33"/>
      <c r="BJ469" s="33"/>
      <c r="BK469" s="33"/>
      <c r="BL469" s="33"/>
      <c r="BM469" s="33"/>
      <c r="BN469" s="33"/>
      <c r="BO469" s="33"/>
      <c r="BP469" s="33"/>
      <c r="BQ469" s="33"/>
      <c r="BR469" s="33"/>
      <c r="BS469" s="33"/>
      <c r="BT469" s="33"/>
      <c r="BU469" s="94"/>
      <c r="BV469" s="94"/>
      <c r="BW469" s="94"/>
      <c r="BX469" s="94"/>
      <c r="BY469" s="94"/>
      <c r="BZ469" s="94"/>
      <c r="CA469" s="94"/>
      <c r="CB469" s="1"/>
      <c r="CC469" s="1"/>
      <c r="CD469" s="1"/>
      <c r="CE469" s="1"/>
      <c r="CF469" s="1"/>
      <c r="CG469" s="1"/>
    </row>
    <row r="470" spans="1:85" s="3" customFormat="1" ht="30" customHeight="1">
      <c r="A470" s="300"/>
      <c r="B470" s="298"/>
      <c r="C470" s="306"/>
      <c r="D470" s="303"/>
      <c r="E470" s="232"/>
      <c r="F470" s="8"/>
      <c r="G470" s="8"/>
      <c r="H470" s="129"/>
      <c r="I470" s="37"/>
      <c r="J470" s="37"/>
      <c r="K470" s="155"/>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Y470" s="29"/>
      <c r="AZ470" s="29"/>
      <c r="BA470" s="29"/>
      <c r="BB470" s="29"/>
      <c r="BC470" s="29"/>
      <c r="BD470" s="29"/>
      <c r="BE470" s="29"/>
      <c r="BF470" s="33"/>
      <c r="BG470" s="33"/>
      <c r="BH470" s="33"/>
      <c r="BI470" s="33"/>
      <c r="BJ470" s="33"/>
      <c r="BK470" s="33"/>
      <c r="BL470" s="33"/>
      <c r="BM470" s="33"/>
      <c r="BN470" s="33"/>
      <c r="BO470" s="33"/>
      <c r="BP470" s="33"/>
      <c r="BQ470" s="33"/>
      <c r="BR470" s="33"/>
      <c r="BS470" s="33"/>
      <c r="BT470" s="33"/>
      <c r="BU470" s="94"/>
      <c r="BV470" s="94"/>
      <c r="BW470" s="94"/>
      <c r="BX470" s="94"/>
      <c r="BY470" s="94"/>
      <c r="BZ470" s="94"/>
      <c r="CA470" s="94"/>
      <c r="CB470" s="1"/>
      <c r="CC470" s="1"/>
      <c r="CD470" s="1"/>
      <c r="CE470" s="1"/>
      <c r="CF470" s="1"/>
      <c r="CG470" s="1"/>
    </row>
    <row r="471" spans="1:85" s="3" customFormat="1" ht="20.100000000000001" customHeight="1">
      <c r="A471" s="299"/>
      <c r="B471" s="299"/>
      <c r="C471" s="299"/>
      <c r="D471" s="93"/>
      <c r="E471" s="93"/>
      <c r="F471" s="93"/>
      <c r="G471" s="93"/>
      <c r="H471" s="8"/>
      <c r="I471" s="40"/>
      <c r="J471" s="40"/>
      <c r="K471" s="155"/>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Y471" s="29"/>
      <c r="AZ471" s="29"/>
      <c r="BA471" s="29"/>
      <c r="BB471" s="29"/>
      <c r="BC471" s="29"/>
      <c r="BD471" s="29"/>
      <c r="BE471" s="29"/>
      <c r="BF471" s="33"/>
      <c r="BG471" s="33"/>
      <c r="BH471" s="33"/>
      <c r="BI471" s="33"/>
      <c r="BJ471" s="33"/>
      <c r="BK471" s="33"/>
      <c r="BL471" s="33"/>
      <c r="BM471" s="33"/>
      <c r="BN471" s="33"/>
      <c r="BO471" s="33"/>
      <c r="BP471" s="33"/>
      <c r="BQ471" s="33"/>
      <c r="BR471" s="33"/>
      <c r="BS471" s="33"/>
      <c r="BT471" s="33"/>
      <c r="BU471" s="94"/>
      <c r="BV471" s="94"/>
      <c r="BW471" s="94"/>
      <c r="BX471" s="94"/>
      <c r="BY471" s="94"/>
      <c r="BZ471" s="94"/>
      <c r="CA471" s="94"/>
      <c r="CB471" s="1"/>
      <c r="CC471" s="1"/>
      <c r="CD471" s="1"/>
      <c r="CE471" s="1"/>
      <c r="CF471" s="1"/>
      <c r="CG471" s="1"/>
    </row>
    <row r="472" spans="1:85" s="3" customFormat="1" ht="20.100000000000001" customHeight="1">
      <c r="A472" s="304"/>
      <c r="B472" s="304"/>
      <c r="C472" s="304"/>
      <c r="D472" s="305"/>
      <c r="E472" s="208"/>
      <c r="F472" s="530"/>
      <c r="G472" s="530"/>
      <c r="H472" s="128"/>
      <c r="I472" s="40"/>
      <c r="J472" s="40"/>
      <c r="K472" s="155"/>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Y472" s="29"/>
      <c r="AZ472" s="29"/>
      <c r="BA472" s="29"/>
      <c r="BB472" s="29"/>
      <c r="BC472" s="29"/>
      <c r="BD472" s="29"/>
      <c r="BE472" s="29"/>
      <c r="BF472" s="33"/>
      <c r="BG472" s="33"/>
      <c r="BH472" s="33"/>
      <c r="BI472" s="33"/>
      <c r="BJ472" s="33"/>
      <c r="BK472" s="33"/>
      <c r="BL472" s="33"/>
      <c r="BM472" s="33"/>
      <c r="BN472" s="33"/>
      <c r="BO472" s="33"/>
      <c r="BP472" s="33"/>
      <c r="BQ472" s="33"/>
      <c r="BR472" s="33"/>
      <c r="BS472" s="33"/>
      <c r="BT472" s="33"/>
      <c r="BU472" s="94"/>
      <c r="BV472" s="94"/>
      <c r="BW472" s="94"/>
      <c r="BX472" s="94"/>
      <c r="BY472" s="94"/>
      <c r="BZ472" s="94"/>
      <c r="CA472" s="94"/>
      <c r="CB472" s="1"/>
      <c r="CC472" s="1"/>
      <c r="CD472" s="1"/>
      <c r="CE472" s="1"/>
      <c r="CF472" s="1"/>
      <c r="CG472" s="1"/>
    </row>
    <row r="473" spans="1:85" s="3" customFormat="1" ht="20.100000000000001" customHeight="1">
      <c r="A473" s="300"/>
      <c r="B473" s="298"/>
      <c r="C473" s="306"/>
      <c r="D473" s="302"/>
      <c r="E473" s="232"/>
      <c r="F473" s="8"/>
      <c r="G473" s="8"/>
      <c r="H473" s="2"/>
      <c r="I473" s="37"/>
      <c r="J473" s="37"/>
      <c r="K473" s="155"/>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Y473" s="29"/>
      <c r="AZ473" s="29"/>
      <c r="BA473" s="29"/>
      <c r="BB473" s="29"/>
      <c r="BC473" s="29"/>
      <c r="BD473" s="29"/>
      <c r="BE473" s="29"/>
      <c r="BF473" s="33"/>
      <c r="BG473" s="33"/>
      <c r="BH473" s="33"/>
      <c r="BI473" s="33"/>
      <c r="BJ473" s="33"/>
      <c r="BK473" s="33"/>
      <c r="BL473" s="33"/>
      <c r="BM473" s="33"/>
      <c r="BN473" s="33"/>
      <c r="BO473" s="33"/>
      <c r="BP473" s="33"/>
      <c r="BQ473" s="33"/>
      <c r="BR473" s="33"/>
      <c r="BS473" s="33"/>
      <c r="BT473" s="33"/>
      <c r="BU473" s="94"/>
      <c r="BV473" s="94"/>
      <c r="BW473" s="94"/>
      <c r="BX473" s="94"/>
      <c r="BY473" s="94"/>
      <c r="BZ473" s="94"/>
      <c r="CA473" s="94"/>
      <c r="CB473" s="1"/>
      <c r="CC473" s="1"/>
      <c r="CD473" s="1"/>
      <c r="CE473" s="1"/>
      <c r="CF473" s="1"/>
      <c r="CG473" s="1"/>
    </row>
    <row r="474" spans="1:85" s="3" customFormat="1" ht="20.100000000000001" customHeight="1">
      <c r="A474" s="300"/>
      <c r="B474" s="298"/>
      <c r="C474" s="306"/>
      <c r="D474" s="302"/>
      <c r="E474" s="232"/>
      <c r="F474" s="8"/>
      <c r="G474" s="8"/>
      <c r="H474" s="2"/>
      <c r="I474" s="37"/>
      <c r="J474" s="37"/>
      <c r="K474" s="155"/>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Y474" s="29"/>
      <c r="AZ474" s="29"/>
      <c r="BA474" s="29"/>
      <c r="BB474" s="29"/>
      <c r="BC474" s="29"/>
      <c r="BD474" s="29"/>
      <c r="BE474" s="29"/>
      <c r="BF474" s="33"/>
      <c r="BG474" s="33"/>
      <c r="BH474" s="33"/>
      <c r="BI474" s="33"/>
      <c r="BJ474" s="33"/>
      <c r="BK474" s="33"/>
      <c r="BL474" s="33"/>
      <c r="BM474" s="33"/>
      <c r="BN474" s="33"/>
      <c r="BO474" s="33"/>
      <c r="BP474" s="33"/>
      <c r="BQ474" s="33"/>
      <c r="BR474" s="33"/>
      <c r="BS474" s="33"/>
      <c r="BT474" s="33"/>
      <c r="BU474" s="94"/>
      <c r="BV474" s="94"/>
      <c r="BW474" s="94"/>
      <c r="BX474" s="94"/>
      <c r="BY474" s="94"/>
      <c r="BZ474" s="94"/>
      <c r="CA474" s="94"/>
      <c r="CB474" s="1"/>
      <c r="CC474" s="1"/>
      <c r="CD474" s="1"/>
      <c r="CE474" s="1"/>
      <c r="CF474" s="1"/>
      <c r="CG474" s="1"/>
    </row>
    <row r="475" spans="1:85" s="3" customFormat="1" ht="20.100000000000001" customHeight="1">
      <c r="A475" s="300"/>
      <c r="B475" s="298"/>
      <c r="C475" s="306"/>
      <c r="D475" s="302"/>
      <c r="E475" s="232"/>
      <c r="F475" s="8"/>
      <c r="G475" s="8"/>
      <c r="H475" s="2"/>
      <c r="I475" s="37"/>
      <c r="J475" s="37"/>
      <c r="K475" s="155"/>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Y475" s="29"/>
      <c r="AZ475" s="29"/>
      <c r="BA475" s="29"/>
      <c r="BB475" s="29"/>
      <c r="BC475" s="29"/>
      <c r="BD475" s="29"/>
      <c r="BE475" s="29"/>
      <c r="BF475" s="33"/>
      <c r="BG475" s="33"/>
      <c r="BH475" s="33"/>
      <c r="BI475" s="33"/>
      <c r="BJ475" s="33"/>
      <c r="BK475" s="33"/>
      <c r="BL475" s="33"/>
      <c r="BM475" s="33"/>
      <c r="BN475" s="33"/>
      <c r="BO475" s="33"/>
      <c r="BP475" s="33"/>
      <c r="BQ475" s="33"/>
      <c r="BR475" s="33"/>
      <c r="BS475" s="33"/>
      <c r="BT475" s="33"/>
      <c r="BU475" s="94"/>
      <c r="BV475" s="94"/>
      <c r="BW475" s="94"/>
      <c r="BX475" s="94"/>
      <c r="BY475" s="94"/>
      <c r="BZ475" s="94"/>
      <c r="CA475" s="94"/>
      <c r="CB475" s="1"/>
      <c r="CC475" s="1"/>
      <c r="CD475" s="1"/>
      <c r="CE475" s="1"/>
      <c r="CF475" s="1"/>
      <c r="CG475" s="1"/>
    </row>
    <row r="476" spans="1:85" s="3" customFormat="1" ht="20.100000000000001" customHeight="1">
      <c r="A476" s="300"/>
      <c r="B476" s="298"/>
      <c r="C476" s="306"/>
      <c r="D476" s="302"/>
      <c r="E476" s="232"/>
      <c r="F476" s="8"/>
      <c r="G476" s="8"/>
      <c r="H476" s="2"/>
      <c r="I476" s="37"/>
      <c r="J476" s="37"/>
      <c r="K476" s="155"/>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Y476" s="29"/>
      <c r="AZ476" s="29"/>
      <c r="BA476" s="29"/>
      <c r="BB476" s="29"/>
      <c r="BC476" s="29"/>
      <c r="BD476" s="29"/>
      <c r="BE476" s="29"/>
      <c r="BF476" s="33"/>
      <c r="BG476" s="33"/>
      <c r="BH476" s="33"/>
      <c r="BI476" s="33"/>
      <c r="BJ476" s="33"/>
      <c r="BK476" s="33"/>
      <c r="BL476" s="33"/>
      <c r="BM476" s="33"/>
      <c r="BN476" s="33"/>
      <c r="BO476" s="33"/>
      <c r="BP476" s="33"/>
      <c r="BQ476" s="33"/>
      <c r="BR476" s="33"/>
      <c r="BS476" s="33"/>
      <c r="BT476" s="33"/>
      <c r="BU476" s="94"/>
      <c r="BV476" s="94"/>
      <c r="BW476" s="94"/>
      <c r="BX476" s="94"/>
      <c r="BY476" s="94"/>
      <c r="BZ476" s="94"/>
      <c r="CA476" s="94"/>
      <c r="CB476" s="1"/>
      <c r="CC476" s="1"/>
      <c r="CD476" s="1"/>
      <c r="CE476" s="1"/>
      <c r="CF476" s="1"/>
      <c r="CG476" s="1"/>
    </row>
    <row r="477" spans="1:85" s="3" customFormat="1" ht="20.100000000000001" customHeight="1">
      <c r="A477" s="300"/>
      <c r="B477" s="298"/>
      <c r="C477" s="306"/>
      <c r="D477" s="302"/>
      <c r="E477" s="232"/>
      <c r="F477" s="8"/>
      <c r="G477" s="8"/>
      <c r="H477" s="2"/>
      <c r="I477" s="37"/>
      <c r="J477" s="37"/>
      <c r="K477" s="155"/>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Y477" s="29"/>
      <c r="AZ477" s="29"/>
      <c r="BA477" s="29"/>
      <c r="BB477" s="29"/>
      <c r="BC477" s="29"/>
      <c r="BD477" s="29"/>
      <c r="BE477" s="29"/>
      <c r="BF477" s="33"/>
      <c r="BG477" s="33"/>
      <c r="BH477" s="33"/>
      <c r="BI477" s="33"/>
      <c r="BJ477" s="33"/>
      <c r="BK477" s="33"/>
      <c r="BL477" s="33"/>
      <c r="BM477" s="33"/>
      <c r="BN477" s="33"/>
      <c r="BO477" s="33"/>
      <c r="BP477" s="33"/>
      <c r="BQ477" s="33"/>
      <c r="BR477" s="33"/>
      <c r="BS477" s="33"/>
      <c r="BT477" s="33"/>
      <c r="BU477" s="94"/>
      <c r="BV477" s="94"/>
      <c r="BW477" s="94"/>
      <c r="BX477" s="94"/>
      <c r="BY477" s="94"/>
      <c r="BZ477" s="94"/>
      <c r="CA477" s="94"/>
      <c r="CB477" s="1"/>
      <c r="CC477" s="1"/>
      <c r="CD477" s="1"/>
      <c r="CE477" s="1"/>
      <c r="CF477" s="1"/>
      <c r="CG477" s="1"/>
    </row>
    <row r="478" spans="1:85" s="3" customFormat="1" ht="20.100000000000001" customHeight="1">
      <c r="A478" s="300"/>
      <c r="B478" s="298"/>
      <c r="C478" s="306"/>
      <c r="D478" s="302"/>
      <c r="E478" s="232"/>
      <c r="F478" s="8"/>
      <c r="G478" s="8"/>
      <c r="H478" s="2"/>
      <c r="I478" s="37"/>
      <c r="J478" s="37"/>
      <c r="K478" s="155"/>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Y478" s="29"/>
      <c r="AZ478" s="29"/>
      <c r="BA478" s="29"/>
      <c r="BB478" s="29"/>
      <c r="BC478" s="29"/>
      <c r="BD478" s="29"/>
      <c r="BE478" s="29"/>
      <c r="BF478" s="33"/>
      <c r="BG478" s="33"/>
      <c r="BH478" s="33"/>
      <c r="BI478" s="33"/>
      <c r="BJ478" s="33"/>
      <c r="BK478" s="33"/>
      <c r="BL478" s="33"/>
      <c r="BM478" s="33"/>
      <c r="BN478" s="33"/>
      <c r="BO478" s="33"/>
      <c r="BP478" s="33"/>
      <c r="BQ478" s="33"/>
      <c r="BR478" s="33"/>
      <c r="BS478" s="33"/>
      <c r="BT478" s="33"/>
      <c r="BU478" s="94"/>
      <c r="BV478" s="94"/>
      <c r="BW478" s="94"/>
      <c r="BX478" s="94"/>
      <c r="BY478" s="94"/>
      <c r="BZ478" s="94"/>
      <c r="CA478" s="94"/>
      <c r="CB478" s="1"/>
      <c r="CC478" s="1"/>
      <c r="CD478" s="1"/>
      <c r="CE478" s="1"/>
      <c r="CF478" s="1"/>
      <c r="CG478" s="1"/>
    </row>
    <row r="479" spans="1:85" s="3" customFormat="1" ht="20.100000000000001" customHeight="1">
      <c r="A479" s="299"/>
      <c r="B479" s="299"/>
      <c r="C479" s="299"/>
      <c r="D479" s="93"/>
      <c r="E479" s="93"/>
      <c r="F479" s="93"/>
      <c r="G479" s="93"/>
      <c r="H479" s="2"/>
      <c r="I479" s="37"/>
      <c r="J479" s="37"/>
      <c r="K479" s="155"/>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Y479" s="29"/>
      <c r="AZ479" s="29"/>
      <c r="BA479" s="29"/>
      <c r="BB479" s="29"/>
      <c r="BC479" s="29"/>
      <c r="BD479" s="29"/>
      <c r="BE479" s="29"/>
      <c r="BF479" s="33"/>
      <c r="BG479" s="33"/>
      <c r="BH479" s="33"/>
      <c r="BI479" s="33"/>
      <c r="BJ479" s="33"/>
      <c r="BK479" s="33"/>
      <c r="BL479" s="33"/>
      <c r="BM479" s="33"/>
      <c r="BN479" s="33"/>
      <c r="BO479" s="33"/>
      <c r="BP479" s="33"/>
      <c r="BQ479" s="33"/>
      <c r="BR479" s="33"/>
      <c r="BS479" s="33"/>
      <c r="BT479" s="33"/>
      <c r="BU479" s="94"/>
      <c r="BV479" s="94"/>
      <c r="BW479" s="94"/>
      <c r="BX479" s="94"/>
      <c r="BY479" s="94"/>
      <c r="BZ479" s="94"/>
      <c r="CA479" s="94"/>
      <c r="CB479" s="1"/>
      <c r="CC479" s="1"/>
      <c r="CD479" s="1"/>
      <c r="CE479" s="1"/>
      <c r="CF479" s="1"/>
      <c r="CG479" s="1"/>
    </row>
    <row r="480" spans="1:85" s="3" customFormat="1" ht="20.100000000000001" customHeight="1">
      <c r="A480" s="304"/>
      <c r="B480" s="304"/>
      <c r="C480" s="304"/>
      <c r="D480" s="305"/>
      <c r="E480" s="208"/>
      <c r="F480" s="530"/>
      <c r="G480" s="530"/>
      <c r="H480" s="2"/>
      <c r="I480" s="37"/>
      <c r="J480" s="37"/>
      <c r="K480" s="155"/>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Y480" s="29"/>
      <c r="AZ480" s="29"/>
      <c r="BA480" s="29"/>
      <c r="BB480" s="29"/>
      <c r="BC480" s="29"/>
      <c r="BD480" s="29"/>
      <c r="BE480" s="29"/>
      <c r="BF480" s="33"/>
      <c r="BG480" s="33"/>
      <c r="BH480" s="33"/>
      <c r="BI480" s="33"/>
      <c r="BJ480" s="33"/>
      <c r="BK480" s="33"/>
      <c r="BL480" s="33"/>
      <c r="BM480" s="33"/>
      <c r="BN480" s="33"/>
      <c r="BO480" s="33"/>
      <c r="BP480" s="33"/>
      <c r="BQ480" s="33"/>
      <c r="BR480" s="33"/>
      <c r="BS480" s="33"/>
      <c r="BT480" s="33"/>
      <c r="BU480" s="94"/>
      <c r="BV480" s="94"/>
      <c r="BW480" s="94"/>
      <c r="BX480" s="94"/>
      <c r="BY480" s="94"/>
      <c r="BZ480" s="94"/>
      <c r="CA480" s="94"/>
      <c r="CB480" s="1"/>
      <c r="CC480" s="1"/>
      <c r="CD480" s="1"/>
      <c r="CE480" s="1"/>
      <c r="CF480" s="1"/>
      <c r="CG480" s="1"/>
    </row>
    <row r="481" spans="1:85" s="3" customFormat="1" ht="20.100000000000001" customHeight="1">
      <c r="A481" s="300"/>
      <c r="B481" s="298"/>
      <c r="C481" s="306"/>
      <c r="D481" s="302"/>
      <c r="E481" s="232"/>
      <c r="F481" s="8"/>
      <c r="G481" s="8"/>
      <c r="H481" s="2"/>
      <c r="I481" s="37"/>
      <c r="J481" s="37"/>
      <c r="K481" s="155"/>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Y481" s="29"/>
      <c r="AZ481" s="29"/>
      <c r="BA481" s="29"/>
      <c r="BB481" s="29"/>
      <c r="BC481" s="29"/>
      <c r="BD481" s="29"/>
      <c r="BE481" s="29"/>
      <c r="BF481" s="33"/>
      <c r="BG481" s="33"/>
      <c r="BH481" s="33"/>
      <c r="BI481" s="33"/>
      <c r="BJ481" s="33"/>
      <c r="BK481" s="33"/>
      <c r="BL481" s="33"/>
      <c r="BM481" s="33"/>
      <c r="BN481" s="33"/>
      <c r="BO481" s="33"/>
      <c r="BP481" s="33"/>
      <c r="BQ481" s="33"/>
      <c r="BR481" s="33"/>
      <c r="BS481" s="33"/>
      <c r="BT481" s="33"/>
      <c r="BU481" s="94"/>
      <c r="BV481" s="94"/>
      <c r="BW481" s="94"/>
      <c r="BX481" s="94"/>
      <c r="BY481" s="94"/>
      <c r="BZ481" s="94"/>
      <c r="CA481" s="94"/>
      <c r="CB481" s="1"/>
      <c r="CC481" s="1"/>
      <c r="CD481" s="1"/>
      <c r="CE481" s="1"/>
      <c r="CF481" s="1"/>
      <c r="CG481" s="1"/>
    </row>
    <row r="482" spans="1:85" s="3" customFormat="1" ht="20.100000000000001" customHeight="1">
      <c r="A482" s="300"/>
      <c r="B482" s="298"/>
      <c r="C482" s="306"/>
      <c r="D482" s="302"/>
      <c r="E482" s="232"/>
      <c r="F482" s="8"/>
      <c r="G482" s="8"/>
      <c r="H482" s="2"/>
      <c r="I482" s="37"/>
      <c r="J482" s="37"/>
      <c r="K482" s="155"/>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Y482" s="29"/>
      <c r="AZ482" s="29"/>
      <c r="BA482" s="29"/>
      <c r="BB482" s="29"/>
      <c r="BC482" s="29"/>
      <c r="BD482" s="29"/>
      <c r="BE482" s="29"/>
      <c r="BF482" s="33"/>
      <c r="BG482" s="33"/>
      <c r="BH482" s="33"/>
      <c r="BI482" s="33"/>
      <c r="BJ482" s="33"/>
      <c r="BK482" s="33"/>
      <c r="BL482" s="33"/>
      <c r="BM482" s="33"/>
      <c r="BN482" s="33"/>
      <c r="BO482" s="33"/>
      <c r="BP482" s="33"/>
      <c r="BQ482" s="33"/>
      <c r="BR482" s="33"/>
      <c r="BS482" s="33"/>
      <c r="BT482" s="33"/>
      <c r="BU482" s="94"/>
      <c r="BV482" s="94"/>
      <c r="BW482" s="94"/>
      <c r="BX482" s="94"/>
      <c r="BY482" s="94"/>
      <c r="BZ482" s="94"/>
      <c r="CA482" s="94"/>
      <c r="CB482" s="1"/>
      <c r="CC482" s="1"/>
      <c r="CD482" s="1"/>
      <c r="CE482" s="1"/>
      <c r="CF482" s="1"/>
      <c r="CG482" s="1"/>
    </row>
    <row r="483" spans="1:85" s="3" customFormat="1" ht="20.100000000000001" customHeight="1">
      <c r="A483" s="300"/>
      <c r="B483" s="298"/>
      <c r="C483" s="306"/>
      <c r="D483" s="302"/>
      <c r="E483" s="232"/>
      <c r="F483" s="8"/>
      <c r="G483" s="8"/>
      <c r="H483" s="2"/>
      <c r="I483" s="37"/>
      <c r="J483" s="37"/>
      <c r="K483" s="155"/>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Y483" s="29"/>
      <c r="AZ483" s="29"/>
      <c r="BA483" s="29"/>
      <c r="BB483" s="29"/>
      <c r="BC483" s="29"/>
      <c r="BD483" s="29"/>
      <c r="BE483" s="29"/>
      <c r="BF483" s="33"/>
      <c r="BG483" s="33"/>
      <c r="BH483" s="33"/>
      <c r="BI483" s="33"/>
      <c r="BJ483" s="33"/>
      <c r="BK483" s="33"/>
      <c r="BL483" s="33"/>
      <c r="BM483" s="33"/>
      <c r="BN483" s="33"/>
      <c r="BO483" s="33"/>
      <c r="BP483" s="33"/>
      <c r="BQ483" s="33"/>
      <c r="BR483" s="33"/>
      <c r="BS483" s="33"/>
      <c r="BT483" s="33"/>
      <c r="BU483" s="94"/>
      <c r="BV483" s="94"/>
      <c r="BW483" s="94"/>
      <c r="BX483" s="94"/>
      <c r="BY483" s="94"/>
      <c r="BZ483" s="94"/>
      <c r="CA483" s="94"/>
      <c r="CB483" s="1"/>
      <c r="CC483" s="1"/>
      <c r="CD483" s="1"/>
      <c r="CE483" s="1"/>
      <c r="CF483" s="1"/>
      <c r="CG483" s="1"/>
    </row>
    <row r="484" spans="1:85" s="3" customFormat="1" ht="20.100000000000001" customHeight="1">
      <c r="A484" s="300"/>
      <c r="B484" s="298"/>
      <c r="C484" s="306"/>
      <c r="D484" s="302"/>
      <c r="E484" s="232"/>
      <c r="F484" s="8"/>
      <c r="G484" s="8"/>
      <c r="H484" s="2"/>
      <c r="I484" s="37"/>
      <c r="J484" s="37"/>
      <c r="K484" s="155"/>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Y484" s="29"/>
      <c r="AZ484" s="29"/>
      <c r="BA484" s="29"/>
      <c r="BB484" s="29"/>
      <c r="BC484" s="29"/>
      <c r="BD484" s="29"/>
      <c r="BE484" s="29"/>
      <c r="BF484" s="33"/>
      <c r="BG484" s="33"/>
      <c r="BH484" s="33"/>
      <c r="BI484" s="33"/>
      <c r="BJ484" s="33"/>
      <c r="BK484" s="33"/>
      <c r="BL484" s="33"/>
      <c r="BM484" s="33"/>
      <c r="BN484" s="33"/>
      <c r="BO484" s="33"/>
      <c r="BP484" s="33"/>
      <c r="BQ484" s="33"/>
      <c r="BR484" s="33"/>
      <c r="BS484" s="33"/>
      <c r="BT484" s="33"/>
      <c r="BU484" s="94"/>
      <c r="BV484" s="94"/>
      <c r="BW484" s="94"/>
      <c r="BX484" s="94"/>
      <c r="BY484" s="94"/>
      <c r="BZ484" s="94"/>
      <c r="CA484" s="94"/>
      <c r="CB484" s="1"/>
      <c r="CC484" s="1"/>
      <c r="CD484" s="1"/>
      <c r="CE484" s="1"/>
      <c r="CF484" s="1"/>
      <c r="CG484" s="1"/>
    </row>
    <row r="485" spans="1:85" s="3" customFormat="1" ht="20.100000000000001" customHeight="1">
      <c r="A485" s="300"/>
      <c r="B485" s="298"/>
      <c r="C485" s="306"/>
      <c r="D485" s="302"/>
      <c r="E485" s="232"/>
      <c r="F485" s="8"/>
      <c r="G485" s="8"/>
      <c r="H485" s="2"/>
      <c r="I485" s="37"/>
      <c r="J485" s="37"/>
      <c r="K485" s="155"/>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Y485" s="29"/>
      <c r="AZ485" s="29"/>
      <c r="BA485" s="29"/>
      <c r="BB485" s="29"/>
      <c r="BC485" s="29"/>
      <c r="BD485" s="29"/>
      <c r="BE485" s="29"/>
      <c r="BF485" s="33"/>
      <c r="BG485" s="33"/>
      <c r="BH485" s="33"/>
      <c r="BI485" s="33"/>
      <c r="BJ485" s="33"/>
      <c r="BK485" s="33"/>
      <c r="BL485" s="33"/>
      <c r="BM485" s="33"/>
      <c r="BN485" s="33"/>
      <c r="BO485" s="33"/>
      <c r="BP485" s="33"/>
      <c r="BQ485" s="33"/>
      <c r="BR485" s="33"/>
      <c r="BS485" s="33"/>
      <c r="BT485" s="33"/>
      <c r="BU485" s="94"/>
      <c r="BV485" s="94"/>
      <c r="BW485" s="94"/>
      <c r="BX485" s="94"/>
      <c r="BY485" s="94"/>
      <c r="BZ485" s="94"/>
      <c r="CA485" s="94"/>
      <c r="CB485" s="1"/>
      <c r="CC485" s="1"/>
      <c r="CD485" s="1"/>
      <c r="CE485" s="1"/>
      <c r="CF485" s="1"/>
      <c r="CG485" s="1"/>
    </row>
    <row r="486" spans="1:85" s="3" customFormat="1" ht="20.100000000000001" customHeight="1">
      <c r="A486" s="300"/>
      <c r="B486" s="298"/>
      <c r="C486" s="306"/>
      <c r="D486" s="302"/>
      <c r="E486" s="232"/>
      <c r="F486" s="8"/>
      <c r="G486" s="8"/>
      <c r="H486" s="2"/>
      <c r="I486" s="37"/>
      <c r="J486" s="37"/>
      <c r="K486" s="155"/>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Y486" s="29"/>
      <c r="AZ486" s="29"/>
      <c r="BA486" s="29"/>
      <c r="BB486" s="29"/>
      <c r="BC486" s="29"/>
      <c r="BD486" s="29"/>
      <c r="BE486" s="29"/>
      <c r="BF486" s="33"/>
      <c r="BG486" s="33"/>
      <c r="BH486" s="33"/>
      <c r="BI486" s="33"/>
      <c r="BJ486" s="33"/>
      <c r="BK486" s="33"/>
      <c r="BL486" s="33"/>
      <c r="BM486" s="33"/>
      <c r="BN486" s="33"/>
      <c r="BO486" s="33"/>
      <c r="BP486" s="33"/>
      <c r="BQ486" s="33"/>
      <c r="BR486" s="33"/>
      <c r="BS486" s="33"/>
      <c r="BT486" s="33"/>
      <c r="BU486" s="94"/>
      <c r="BV486" s="94"/>
      <c r="BW486" s="94"/>
      <c r="BX486" s="94"/>
      <c r="BY486" s="94"/>
      <c r="BZ486" s="94"/>
      <c r="CA486" s="94"/>
      <c r="CB486" s="1"/>
      <c r="CC486" s="1"/>
      <c r="CD486" s="1"/>
      <c r="CE486" s="1"/>
      <c r="CF486" s="1"/>
      <c r="CG486" s="1"/>
    </row>
    <row r="487" spans="1:85" s="3" customFormat="1" ht="20.100000000000001" customHeight="1">
      <c r="A487" s="299"/>
      <c r="B487" s="299"/>
      <c r="C487" s="299"/>
      <c r="D487" s="93"/>
      <c r="E487" s="93"/>
      <c r="F487" s="93"/>
      <c r="G487" s="93"/>
      <c r="H487" s="8"/>
      <c r="I487" s="40"/>
      <c r="J487" s="40"/>
      <c r="K487" s="155"/>
      <c r="L487" s="2"/>
      <c r="M487" s="2"/>
      <c r="N487" s="2"/>
      <c r="O487" s="2"/>
      <c r="P487" s="2"/>
      <c r="Q487" s="2"/>
      <c r="R487" s="2"/>
      <c r="S487" s="2"/>
      <c r="T487" s="22"/>
      <c r="AV487" s="21"/>
      <c r="AW487" s="21"/>
      <c r="AY487" s="29"/>
      <c r="AZ487" s="29"/>
      <c r="BA487" s="29"/>
      <c r="BB487" s="29"/>
      <c r="BC487" s="29"/>
      <c r="BD487" s="29"/>
      <c r="BE487" s="29"/>
      <c r="BF487" s="33"/>
      <c r="BG487" s="33"/>
      <c r="BH487" s="33"/>
      <c r="BI487" s="33"/>
      <c r="BJ487" s="33"/>
      <c r="BK487" s="33"/>
      <c r="BL487" s="33"/>
      <c r="BM487" s="33"/>
      <c r="BN487" s="33"/>
      <c r="BO487" s="33"/>
      <c r="BP487" s="33"/>
      <c r="BQ487" s="33"/>
      <c r="BR487" s="33"/>
      <c r="BS487" s="33"/>
      <c r="BT487" s="33"/>
      <c r="BU487" s="94"/>
      <c r="BV487" s="94"/>
      <c r="BW487" s="94"/>
      <c r="BX487" s="94"/>
      <c r="BY487" s="94"/>
      <c r="BZ487" s="94"/>
      <c r="CA487" s="94"/>
      <c r="CB487" s="1"/>
      <c r="CC487" s="1"/>
      <c r="CD487" s="1"/>
      <c r="CE487" s="1"/>
      <c r="CF487" s="1"/>
      <c r="CG487" s="1"/>
    </row>
    <row r="488" spans="1:85" s="3" customFormat="1" ht="20.100000000000001" customHeight="1">
      <c r="A488" s="304"/>
      <c r="B488" s="304"/>
      <c r="C488" s="304"/>
      <c r="D488" s="305"/>
      <c r="E488" s="208"/>
      <c r="F488" s="530"/>
      <c r="G488" s="530"/>
      <c r="H488" s="128"/>
      <c r="I488" s="40"/>
      <c r="J488" s="40"/>
      <c r="K488" s="155"/>
      <c r="L488" s="2"/>
      <c r="M488" s="2"/>
      <c r="N488" s="2"/>
      <c r="O488" s="2"/>
      <c r="P488" s="2"/>
      <c r="Q488" s="2"/>
      <c r="R488" s="2"/>
      <c r="S488" s="2"/>
      <c r="T488" s="22"/>
      <c r="AV488" s="2"/>
      <c r="AW488" s="2"/>
      <c r="AY488" s="29"/>
      <c r="AZ488" s="29"/>
      <c r="BA488" s="29"/>
      <c r="BB488" s="29"/>
      <c r="BC488" s="29"/>
      <c r="BD488" s="29"/>
      <c r="BE488" s="29"/>
      <c r="BF488" s="33"/>
      <c r="BG488" s="33"/>
      <c r="BH488" s="33"/>
      <c r="BI488" s="33"/>
      <c r="BJ488" s="33"/>
      <c r="BK488" s="33"/>
      <c r="BL488" s="33"/>
      <c r="BM488" s="33"/>
      <c r="BN488" s="33"/>
      <c r="BO488" s="33"/>
      <c r="BP488" s="33"/>
      <c r="BQ488" s="33"/>
      <c r="BR488" s="33"/>
      <c r="BS488" s="33"/>
      <c r="BT488" s="33"/>
      <c r="BU488" s="94"/>
      <c r="BV488" s="94"/>
      <c r="BW488" s="94"/>
      <c r="BX488" s="94"/>
      <c r="BY488" s="94"/>
      <c r="BZ488" s="94"/>
      <c r="CA488" s="94"/>
      <c r="CB488" s="1"/>
      <c r="CC488" s="1"/>
      <c r="CD488" s="1"/>
      <c r="CE488" s="1"/>
      <c r="CF488" s="1"/>
      <c r="CG488" s="1"/>
    </row>
    <row r="489" spans="1:85" s="3" customFormat="1" ht="20.100000000000001" customHeight="1">
      <c r="A489" s="300"/>
      <c r="B489" s="298"/>
      <c r="C489" s="306"/>
      <c r="D489" s="302"/>
      <c r="E489" s="232"/>
      <c r="F489" s="8"/>
      <c r="G489" s="8"/>
      <c r="H489" s="2"/>
      <c r="I489" s="37"/>
      <c r="J489" s="37"/>
      <c r="K489" s="155"/>
      <c r="L489" s="2"/>
      <c r="M489" s="2"/>
      <c r="N489" s="2"/>
      <c r="O489" s="2"/>
      <c r="P489" s="2"/>
      <c r="Q489" s="2"/>
      <c r="R489" s="2"/>
      <c r="S489" s="2"/>
      <c r="T489" s="22"/>
      <c r="AY489" s="29"/>
      <c r="AZ489" s="29"/>
      <c r="BA489" s="29"/>
      <c r="BB489" s="29"/>
      <c r="BC489" s="29"/>
      <c r="BD489" s="29"/>
      <c r="BE489" s="29"/>
      <c r="BF489" s="33"/>
      <c r="BG489" s="33"/>
      <c r="BH489" s="33"/>
      <c r="BI489" s="33"/>
      <c r="BJ489" s="33"/>
      <c r="BK489" s="33"/>
      <c r="BL489" s="33"/>
      <c r="BM489" s="33"/>
      <c r="BN489" s="33"/>
      <c r="BO489" s="33"/>
      <c r="BP489" s="33"/>
      <c r="BQ489" s="33"/>
      <c r="BR489" s="33"/>
      <c r="BS489" s="33"/>
      <c r="BT489" s="33"/>
      <c r="BU489" s="94"/>
      <c r="BV489" s="94"/>
      <c r="BW489" s="94"/>
      <c r="BX489" s="94"/>
      <c r="BY489" s="94"/>
      <c r="BZ489" s="94"/>
      <c r="CA489" s="94"/>
      <c r="CB489" s="1"/>
      <c r="CC489" s="1"/>
      <c r="CD489" s="1"/>
      <c r="CE489" s="1"/>
      <c r="CF489" s="1"/>
      <c r="CG489" s="1"/>
    </row>
    <row r="490" spans="1:85" s="3" customFormat="1" ht="20.100000000000001" customHeight="1">
      <c r="A490" s="300"/>
      <c r="B490" s="298"/>
      <c r="C490" s="306"/>
      <c r="D490" s="302"/>
      <c r="E490" s="232"/>
      <c r="F490" s="8"/>
      <c r="G490" s="8"/>
      <c r="H490" s="2"/>
      <c r="I490" s="37"/>
      <c r="J490" s="37"/>
      <c r="K490" s="155"/>
      <c r="L490" s="2"/>
      <c r="M490" s="2"/>
      <c r="N490" s="2"/>
      <c r="O490" s="2"/>
      <c r="P490" s="2"/>
      <c r="Q490" s="2"/>
      <c r="R490" s="2"/>
      <c r="S490" s="2"/>
      <c r="T490" s="22"/>
      <c r="AY490" s="29"/>
      <c r="AZ490" s="29"/>
      <c r="BA490" s="29"/>
      <c r="BB490" s="29"/>
      <c r="BC490" s="29"/>
      <c r="BD490" s="29"/>
      <c r="BE490" s="29"/>
      <c r="BF490" s="33"/>
      <c r="BG490" s="33"/>
      <c r="BH490" s="33"/>
      <c r="BI490" s="33"/>
      <c r="BJ490" s="33"/>
      <c r="BK490" s="33"/>
      <c r="BL490" s="33"/>
      <c r="BM490" s="33"/>
      <c r="BN490" s="33"/>
      <c r="BO490" s="33"/>
      <c r="BP490" s="33"/>
      <c r="BQ490" s="33"/>
      <c r="BR490" s="33"/>
      <c r="BS490" s="33"/>
      <c r="BT490" s="33"/>
      <c r="BU490" s="94"/>
      <c r="BV490" s="94"/>
      <c r="BW490" s="94"/>
      <c r="BX490" s="94"/>
      <c r="BY490" s="94"/>
      <c r="BZ490" s="94"/>
      <c r="CA490" s="94"/>
      <c r="CB490" s="1"/>
      <c r="CC490" s="1"/>
      <c r="CD490" s="1"/>
      <c r="CE490" s="1"/>
      <c r="CF490" s="1"/>
      <c r="CG490" s="1"/>
    </row>
    <row r="491" spans="1:85" s="3" customFormat="1" ht="20.100000000000001" customHeight="1">
      <c r="A491" s="300"/>
      <c r="B491" s="298"/>
      <c r="C491" s="306"/>
      <c r="D491" s="302"/>
      <c r="E491" s="232"/>
      <c r="F491" s="8"/>
      <c r="G491" s="8"/>
      <c r="H491" s="2"/>
      <c r="I491" s="37"/>
      <c r="J491" s="37"/>
      <c r="K491" s="155"/>
      <c r="L491" s="2"/>
      <c r="M491" s="2"/>
      <c r="N491" s="2"/>
      <c r="O491" s="2"/>
      <c r="P491" s="2"/>
      <c r="Q491" s="2"/>
      <c r="R491" s="2"/>
      <c r="S491" s="2"/>
      <c r="T491" s="22"/>
      <c r="AY491" s="29"/>
      <c r="AZ491" s="29"/>
      <c r="BA491" s="29"/>
      <c r="BB491" s="29"/>
      <c r="BC491" s="29"/>
      <c r="BD491" s="29"/>
      <c r="BE491" s="29"/>
      <c r="BF491" s="33"/>
      <c r="BG491" s="33"/>
      <c r="BH491" s="33"/>
      <c r="BI491" s="33"/>
      <c r="BJ491" s="33"/>
      <c r="BK491" s="33"/>
      <c r="BL491" s="33"/>
      <c r="BM491" s="33"/>
      <c r="BN491" s="33"/>
      <c r="BO491" s="33"/>
      <c r="BP491" s="33"/>
      <c r="BQ491" s="33"/>
      <c r="BR491" s="33"/>
      <c r="BS491" s="33"/>
      <c r="BT491" s="33"/>
      <c r="BU491" s="94"/>
      <c r="BV491" s="94"/>
      <c r="BW491" s="94"/>
      <c r="BX491" s="94"/>
      <c r="BY491" s="94"/>
      <c r="BZ491" s="94"/>
      <c r="CA491" s="94"/>
      <c r="CB491" s="1"/>
      <c r="CC491" s="1"/>
      <c r="CD491" s="1"/>
      <c r="CE491" s="1"/>
      <c r="CF491" s="1"/>
      <c r="CG491" s="1"/>
    </row>
    <row r="492" spans="1:85" s="3" customFormat="1" ht="20.100000000000001" customHeight="1">
      <c r="A492" s="300"/>
      <c r="B492" s="298"/>
      <c r="C492" s="306"/>
      <c r="D492" s="302"/>
      <c r="E492" s="232"/>
      <c r="F492" s="8"/>
      <c r="G492" s="8"/>
      <c r="H492" s="2"/>
      <c r="I492" s="37"/>
      <c r="J492" s="37"/>
      <c r="K492" s="155"/>
      <c r="L492" s="2"/>
      <c r="M492" s="2"/>
      <c r="N492" s="2"/>
      <c r="O492" s="2"/>
      <c r="P492" s="2"/>
      <c r="Q492" s="2"/>
      <c r="R492" s="2"/>
      <c r="S492" s="2"/>
      <c r="T492" s="22"/>
      <c r="AY492" s="29"/>
      <c r="AZ492" s="29"/>
      <c r="BA492" s="29"/>
      <c r="BB492" s="29"/>
      <c r="BC492" s="29"/>
      <c r="BD492" s="29"/>
      <c r="BE492" s="29"/>
      <c r="BF492" s="33"/>
      <c r="BG492" s="33"/>
      <c r="BH492" s="33"/>
      <c r="BI492" s="33"/>
      <c r="BJ492" s="33"/>
      <c r="BK492" s="33"/>
      <c r="BL492" s="33"/>
      <c r="BM492" s="33"/>
      <c r="BN492" s="33"/>
      <c r="BO492" s="33"/>
      <c r="BP492" s="33"/>
      <c r="BQ492" s="33"/>
      <c r="BR492" s="33"/>
      <c r="BS492" s="33"/>
      <c r="BT492" s="33"/>
      <c r="BU492" s="94"/>
      <c r="BV492" s="94"/>
      <c r="BW492" s="94"/>
      <c r="BX492" s="94"/>
      <c r="BY492" s="94"/>
      <c r="BZ492" s="94"/>
      <c r="CA492" s="94"/>
      <c r="CB492" s="1"/>
      <c r="CC492" s="1"/>
      <c r="CD492" s="1"/>
      <c r="CE492" s="1"/>
      <c r="CF492" s="1"/>
      <c r="CG492" s="1"/>
    </row>
    <row r="493" spans="1:85" s="3" customFormat="1" ht="20.100000000000001" customHeight="1">
      <c r="A493" s="300"/>
      <c r="B493" s="298"/>
      <c r="C493" s="306"/>
      <c r="D493" s="302"/>
      <c r="E493" s="232"/>
      <c r="F493" s="8"/>
      <c r="G493" s="8"/>
      <c r="H493" s="2"/>
      <c r="I493" s="37"/>
      <c r="J493" s="37"/>
      <c r="K493" s="155"/>
      <c r="L493" s="2"/>
      <c r="M493" s="2"/>
      <c r="N493" s="2"/>
      <c r="O493" s="2"/>
      <c r="P493" s="2"/>
      <c r="Q493" s="2"/>
      <c r="R493" s="2"/>
      <c r="S493" s="2"/>
      <c r="T493" s="22"/>
      <c r="AY493" s="29"/>
      <c r="AZ493" s="29"/>
      <c r="BA493" s="29"/>
      <c r="BB493" s="29"/>
      <c r="BC493" s="29"/>
      <c r="BD493" s="29"/>
      <c r="BE493" s="29"/>
      <c r="BF493" s="33"/>
      <c r="BG493" s="33"/>
      <c r="BH493" s="33"/>
      <c r="BI493" s="33"/>
      <c r="BJ493" s="33"/>
      <c r="BK493" s="33"/>
      <c r="BL493" s="33"/>
      <c r="BM493" s="33"/>
      <c r="BN493" s="33"/>
      <c r="BO493" s="33"/>
      <c r="BP493" s="33"/>
      <c r="BQ493" s="33"/>
      <c r="BR493" s="33"/>
      <c r="BS493" s="33"/>
      <c r="BT493" s="33"/>
      <c r="BU493" s="94"/>
      <c r="BV493" s="94"/>
      <c r="BW493" s="94"/>
      <c r="BX493" s="94"/>
      <c r="BY493" s="94"/>
      <c r="BZ493" s="94"/>
      <c r="CA493" s="94"/>
      <c r="CB493" s="1"/>
      <c r="CC493" s="1"/>
      <c r="CD493" s="1"/>
      <c r="CE493" s="1"/>
      <c r="CF493" s="1"/>
      <c r="CG493" s="1"/>
    </row>
    <row r="494" spans="1:85" s="3" customFormat="1" ht="20.100000000000001" customHeight="1">
      <c r="A494" s="300"/>
      <c r="B494" s="298"/>
      <c r="C494" s="306"/>
      <c r="D494" s="302"/>
      <c r="E494" s="232"/>
      <c r="F494" s="8"/>
      <c r="G494" s="8"/>
      <c r="H494" s="2"/>
      <c r="I494" s="37"/>
      <c r="J494" s="37"/>
      <c r="K494" s="155"/>
      <c r="L494" s="2"/>
      <c r="M494" s="2"/>
      <c r="N494" s="2"/>
      <c r="O494" s="2"/>
      <c r="P494" s="2"/>
      <c r="Q494" s="2"/>
      <c r="R494" s="2"/>
      <c r="S494" s="2"/>
      <c r="T494" s="22"/>
      <c r="AY494" s="29"/>
      <c r="AZ494" s="29"/>
      <c r="BA494" s="29"/>
      <c r="BB494" s="29"/>
      <c r="BC494" s="29"/>
      <c r="BD494" s="29"/>
      <c r="BE494" s="29"/>
      <c r="BF494" s="33"/>
      <c r="BG494" s="33"/>
      <c r="BH494" s="33"/>
      <c r="BI494" s="33"/>
      <c r="BJ494" s="33"/>
      <c r="BK494" s="33"/>
      <c r="BL494" s="33"/>
      <c r="BM494" s="33"/>
      <c r="BN494" s="33"/>
      <c r="BO494" s="33"/>
      <c r="BP494" s="33"/>
      <c r="BQ494" s="33"/>
      <c r="BR494" s="33"/>
      <c r="BS494" s="33"/>
      <c r="BT494" s="33"/>
      <c r="BU494" s="94"/>
      <c r="BV494" s="94"/>
      <c r="BW494" s="94"/>
      <c r="BX494" s="94"/>
      <c r="BY494" s="94"/>
      <c r="BZ494" s="94"/>
      <c r="CA494" s="94"/>
      <c r="CB494" s="1"/>
      <c r="CC494" s="1"/>
      <c r="CD494" s="1"/>
      <c r="CE494" s="1"/>
      <c r="CF494" s="1"/>
      <c r="CG494" s="1"/>
    </row>
    <row r="495" spans="1:85" s="3" customFormat="1" ht="20.100000000000001" customHeight="1">
      <c r="A495" s="299"/>
      <c r="B495" s="299"/>
      <c r="C495" s="299"/>
      <c r="D495" s="93"/>
      <c r="E495" s="93"/>
      <c r="F495" s="93"/>
      <c r="G495" s="93"/>
      <c r="H495" s="2"/>
      <c r="I495" s="37"/>
      <c r="J495" s="37"/>
      <c r="K495" s="155"/>
      <c r="L495" s="2"/>
      <c r="M495" s="2"/>
      <c r="N495" s="2"/>
      <c r="O495" s="2"/>
      <c r="P495" s="2"/>
      <c r="Q495" s="2"/>
      <c r="R495" s="2"/>
      <c r="S495" s="2"/>
      <c r="T495" s="22"/>
      <c r="AY495" s="29"/>
      <c r="AZ495" s="29"/>
      <c r="BA495" s="29"/>
      <c r="BB495" s="29"/>
      <c r="BC495" s="29"/>
      <c r="BD495" s="29"/>
      <c r="BE495" s="29"/>
      <c r="BF495" s="33"/>
      <c r="BG495" s="33"/>
      <c r="BH495" s="33"/>
      <c r="BI495" s="33"/>
      <c r="BJ495" s="33"/>
      <c r="BK495" s="33"/>
      <c r="BL495" s="33"/>
      <c r="BM495" s="33"/>
      <c r="BN495" s="33"/>
      <c r="BO495" s="33"/>
      <c r="BP495" s="33"/>
      <c r="BQ495" s="33"/>
      <c r="BR495" s="33"/>
      <c r="BS495" s="33"/>
      <c r="BT495" s="33"/>
      <c r="BU495" s="94"/>
      <c r="BV495" s="94"/>
      <c r="BW495" s="94"/>
      <c r="BX495" s="94"/>
      <c r="BY495" s="94"/>
      <c r="BZ495" s="94"/>
      <c r="CA495" s="94"/>
      <c r="CB495" s="1"/>
      <c r="CC495" s="1"/>
      <c r="CD495" s="1"/>
      <c r="CE495" s="1"/>
      <c r="CF495" s="1"/>
      <c r="CG495" s="1"/>
    </row>
    <row r="496" spans="1:85" s="3" customFormat="1" ht="20.100000000000001" customHeight="1">
      <c r="A496" s="304"/>
      <c r="B496" s="304"/>
      <c r="C496" s="304"/>
      <c r="D496" s="305"/>
      <c r="E496" s="208"/>
      <c r="F496" s="530"/>
      <c r="G496" s="530"/>
      <c r="H496" s="2"/>
      <c r="I496" s="37"/>
      <c r="J496" s="37"/>
      <c r="K496" s="155"/>
      <c r="L496" s="2"/>
      <c r="M496" s="2"/>
      <c r="N496" s="2"/>
      <c r="O496" s="2"/>
      <c r="P496" s="2"/>
      <c r="Q496" s="2"/>
      <c r="R496" s="2"/>
      <c r="S496" s="2"/>
      <c r="T496" s="22"/>
      <c r="AY496" s="29"/>
      <c r="AZ496" s="29"/>
      <c r="BA496" s="29"/>
      <c r="BB496" s="29"/>
      <c r="BC496" s="29"/>
      <c r="BD496" s="29"/>
      <c r="BE496" s="29"/>
      <c r="BF496" s="33"/>
      <c r="BG496" s="33"/>
      <c r="BH496" s="33"/>
      <c r="BI496" s="33"/>
      <c r="BJ496" s="33"/>
      <c r="BK496" s="33"/>
      <c r="BL496" s="33"/>
      <c r="BM496" s="33"/>
      <c r="BN496" s="33"/>
      <c r="BO496" s="33"/>
      <c r="BP496" s="33"/>
      <c r="BQ496" s="33"/>
      <c r="BR496" s="33"/>
      <c r="BS496" s="33"/>
      <c r="BT496" s="33"/>
      <c r="BU496" s="94"/>
      <c r="BV496" s="94"/>
      <c r="BW496" s="94"/>
      <c r="BX496" s="94"/>
      <c r="BY496" s="94"/>
      <c r="BZ496" s="94"/>
      <c r="CA496" s="94"/>
      <c r="CB496" s="1"/>
      <c r="CC496" s="1"/>
      <c r="CD496" s="1"/>
      <c r="CE496" s="1"/>
      <c r="CF496" s="1"/>
      <c r="CG496" s="1"/>
    </row>
    <row r="497" spans="1:85" s="3" customFormat="1" ht="20.100000000000001" customHeight="1">
      <c r="A497" s="300"/>
      <c r="B497" s="298"/>
      <c r="C497" s="306"/>
      <c r="D497" s="302"/>
      <c r="E497" s="232"/>
      <c r="F497" s="8"/>
      <c r="G497" s="8"/>
      <c r="H497" s="2"/>
      <c r="I497" s="37"/>
      <c r="J497" s="37"/>
      <c r="K497" s="155"/>
      <c r="L497" s="2"/>
      <c r="M497" s="2"/>
      <c r="N497" s="2"/>
      <c r="O497" s="2"/>
      <c r="P497" s="2"/>
      <c r="Q497" s="2"/>
      <c r="R497" s="2"/>
      <c r="S497" s="2"/>
      <c r="T497" s="22"/>
      <c r="AY497" s="29"/>
      <c r="AZ497" s="29"/>
      <c r="BA497" s="29"/>
      <c r="BB497" s="29"/>
      <c r="BC497" s="29"/>
      <c r="BD497" s="29"/>
      <c r="BE497" s="29"/>
      <c r="BF497" s="33"/>
      <c r="BG497" s="33"/>
      <c r="BH497" s="33"/>
      <c r="BI497" s="33"/>
      <c r="BJ497" s="33"/>
      <c r="BK497" s="33"/>
      <c r="BL497" s="33"/>
      <c r="BM497" s="33"/>
      <c r="BN497" s="33"/>
      <c r="BO497" s="33"/>
      <c r="BP497" s="33"/>
      <c r="BQ497" s="33"/>
      <c r="BR497" s="33"/>
      <c r="BS497" s="33"/>
      <c r="BT497" s="33"/>
      <c r="BU497" s="94"/>
      <c r="BV497" s="94"/>
      <c r="BW497" s="94"/>
      <c r="BX497" s="94"/>
      <c r="BY497" s="94"/>
      <c r="BZ497" s="94"/>
      <c r="CA497" s="94"/>
      <c r="CB497" s="1"/>
      <c r="CC497" s="1"/>
      <c r="CD497" s="1"/>
      <c r="CE497" s="1"/>
      <c r="CF497" s="1"/>
      <c r="CG497" s="1"/>
    </row>
    <row r="498" spans="1:85" s="3" customFormat="1" ht="20.100000000000001" customHeight="1">
      <c r="A498" s="300"/>
      <c r="B498" s="298"/>
      <c r="C498" s="306"/>
      <c r="D498" s="302"/>
      <c r="E498" s="232"/>
      <c r="F498" s="8"/>
      <c r="G498" s="8"/>
      <c r="H498" s="2"/>
      <c r="I498" s="37"/>
      <c r="J498" s="37"/>
      <c r="K498" s="155"/>
      <c r="L498" s="2"/>
      <c r="M498" s="2"/>
      <c r="N498" s="2"/>
      <c r="O498" s="2"/>
      <c r="P498" s="2"/>
      <c r="Q498" s="2"/>
      <c r="R498" s="2"/>
      <c r="S498" s="2"/>
      <c r="T498" s="22"/>
      <c r="AY498" s="29"/>
      <c r="AZ498" s="29"/>
      <c r="BA498" s="29"/>
      <c r="BB498" s="29"/>
      <c r="BC498" s="29"/>
      <c r="BD498" s="29"/>
      <c r="BE498" s="29"/>
      <c r="BF498" s="33"/>
      <c r="BG498" s="33"/>
      <c r="BH498" s="33"/>
      <c r="BI498" s="33"/>
      <c r="BJ498" s="33"/>
      <c r="BK498" s="33"/>
      <c r="BL498" s="33"/>
      <c r="BM498" s="33"/>
      <c r="BN498" s="33"/>
      <c r="BO498" s="33"/>
      <c r="BP498" s="33"/>
      <c r="BQ498" s="33"/>
      <c r="BR498" s="33"/>
      <c r="BS498" s="33"/>
      <c r="BT498" s="33"/>
      <c r="BU498" s="94"/>
      <c r="BV498" s="94"/>
      <c r="BW498" s="94"/>
      <c r="BX498" s="94"/>
      <c r="BY498" s="94"/>
      <c r="BZ498" s="94"/>
      <c r="CA498" s="94"/>
      <c r="CB498" s="1"/>
      <c r="CC498" s="1"/>
      <c r="CD498" s="1"/>
      <c r="CE498" s="1"/>
      <c r="CF498" s="1"/>
      <c r="CG498" s="1"/>
    </row>
    <row r="499" spans="1:85" s="3" customFormat="1" ht="20.100000000000001" customHeight="1">
      <c r="A499" s="300"/>
      <c r="B499" s="298"/>
      <c r="C499" s="306"/>
      <c r="D499" s="302"/>
      <c r="E499" s="232"/>
      <c r="F499" s="8"/>
      <c r="G499" s="8"/>
      <c r="H499" s="2"/>
      <c r="I499" s="37"/>
      <c r="J499" s="37"/>
      <c r="K499" s="155"/>
      <c r="L499" s="2"/>
      <c r="M499" s="2"/>
      <c r="N499" s="2"/>
      <c r="O499" s="2"/>
      <c r="P499" s="2"/>
      <c r="Q499" s="2"/>
      <c r="R499" s="2"/>
      <c r="S499" s="2"/>
      <c r="T499" s="22"/>
      <c r="AY499" s="29"/>
      <c r="AZ499" s="29"/>
      <c r="BA499" s="29"/>
      <c r="BB499" s="29"/>
      <c r="BC499" s="29"/>
      <c r="BD499" s="29"/>
      <c r="BE499" s="29"/>
      <c r="BF499" s="33"/>
      <c r="BG499" s="33"/>
      <c r="BH499" s="33"/>
      <c r="BI499" s="33"/>
      <c r="BJ499" s="33"/>
      <c r="BK499" s="33"/>
      <c r="BL499" s="33"/>
      <c r="BM499" s="33"/>
      <c r="BN499" s="33"/>
      <c r="BO499" s="33"/>
      <c r="BP499" s="33"/>
      <c r="BQ499" s="33"/>
      <c r="BR499" s="33"/>
      <c r="BS499" s="33"/>
      <c r="BT499" s="33"/>
      <c r="BU499" s="94"/>
      <c r="BV499" s="94"/>
      <c r="BW499" s="94"/>
      <c r="BX499" s="94"/>
      <c r="BY499" s="94"/>
      <c r="BZ499" s="94"/>
      <c r="CA499" s="94"/>
      <c r="CB499" s="1"/>
      <c r="CC499" s="1"/>
      <c r="CD499" s="1"/>
      <c r="CE499" s="1"/>
      <c r="CF499" s="1"/>
      <c r="CG499" s="1"/>
    </row>
    <row r="500" spans="1:85" s="3" customFormat="1" ht="20.100000000000001" customHeight="1">
      <c r="A500" s="300"/>
      <c r="B500" s="298"/>
      <c r="C500" s="306"/>
      <c r="D500" s="302"/>
      <c r="E500" s="232"/>
      <c r="F500" s="8"/>
      <c r="G500" s="8"/>
      <c r="H500" s="2"/>
      <c r="I500" s="37"/>
      <c r="J500" s="37"/>
      <c r="K500" s="155"/>
      <c r="L500" s="2"/>
      <c r="M500" s="2"/>
      <c r="N500" s="2"/>
      <c r="O500" s="2"/>
      <c r="P500" s="2"/>
      <c r="Q500" s="2"/>
      <c r="R500" s="2"/>
      <c r="S500" s="2"/>
      <c r="T500" s="22"/>
      <c r="AY500" s="29"/>
      <c r="AZ500" s="29"/>
      <c r="BA500" s="29"/>
      <c r="BB500" s="29"/>
      <c r="BC500" s="29"/>
      <c r="BD500" s="29"/>
      <c r="BE500" s="29"/>
      <c r="BF500" s="33"/>
      <c r="BG500" s="33"/>
      <c r="BH500" s="33"/>
      <c r="BI500" s="33"/>
      <c r="BJ500" s="33"/>
      <c r="BK500" s="33"/>
      <c r="BL500" s="33"/>
      <c r="BM500" s="33"/>
      <c r="BN500" s="33"/>
      <c r="BO500" s="33"/>
      <c r="BP500" s="33"/>
      <c r="BQ500" s="33"/>
      <c r="BR500" s="33"/>
      <c r="BS500" s="33"/>
      <c r="BT500" s="33"/>
      <c r="BU500" s="94"/>
      <c r="BV500" s="94"/>
      <c r="BW500" s="94"/>
      <c r="BX500" s="94"/>
      <c r="BY500" s="94"/>
      <c r="BZ500" s="94"/>
      <c r="CA500" s="94"/>
      <c r="CB500" s="1"/>
      <c r="CC500" s="1"/>
      <c r="CD500" s="1"/>
      <c r="CE500" s="1"/>
      <c r="CF500" s="1"/>
      <c r="CG500" s="1"/>
    </row>
    <row r="501" spans="1:85" s="3" customFormat="1" ht="20.100000000000001" customHeight="1">
      <c r="A501" s="300"/>
      <c r="B501" s="298"/>
      <c r="C501" s="306"/>
      <c r="D501" s="302"/>
      <c r="E501" s="232"/>
      <c r="F501" s="8"/>
      <c r="G501" s="8"/>
      <c r="H501" s="2"/>
      <c r="I501" s="37"/>
      <c r="J501" s="37"/>
      <c r="K501" s="155"/>
      <c r="L501" s="2"/>
      <c r="M501" s="2"/>
      <c r="N501" s="2"/>
      <c r="O501" s="2"/>
      <c r="P501" s="2"/>
      <c r="Q501" s="2"/>
      <c r="R501" s="2"/>
      <c r="S501" s="2"/>
      <c r="T501" s="22"/>
      <c r="AY501" s="29"/>
      <c r="AZ501" s="29"/>
      <c r="BA501" s="29"/>
      <c r="BB501" s="29"/>
      <c r="BC501" s="29"/>
      <c r="BD501" s="29"/>
      <c r="BE501" s="29"/>
      <c r="BF501" s="33"/>
      <c r="BG501" s="33"/>
      <c r="BH501" s="33"/>
      <c r="BI501" s="33"/>
      <c r="BJ501" s="33"/>
      <c r="BK501" s="33"/>
      <c r="BL501" s="33"/>
      <c r="BM501" s="33"/>
      <c r="BN501" s="33"/>
      <c r="BO501" s="33"/>
      <c r="BP501" s="33"/>
      <c r="BQ501" s="33"/>
      <c r="BR501" s="33"/>
      <c r="BS501" s="33"/>
      <c r="BT501" s="33"/>
      <c r="BU501" s="94"/>
      <c r="BV501" s="94"/>
      <c r="BW501" s="94"/>
      <c r="BX501" s="94"/>
      <c r="BY501" s="94"/>
      <c r="BZ501" s="94"/>
      <c r="CA501" s="94"/>
      <c r="CB501" s="1"/>
      <c r="CC501" s="1"/>
      <c r="CD501" s="1"/>
      <c r="CE501" s="1"/>
      <c r="CF501" s="1"/>
      <c r="CG501" s="1"/>
    </row>
    <row r="502" spans="1:85" s="3" customFormat="1" ht="20.100000000000001" customHeight="1">
      <c r="A502" s="300"/>
      <c r="B502" s="298"/>
      <c r="C502" s="306"/>
      <c r="D502" s="302"/>
      <c r="E502" s="232"/>
      <c r="F502" s="8"/>
      <c r="G502" s="8"/>
      <c r="H502" s="2"/>
      <c r="I502" s="37"/>
      <c r="J502" s="37"/>
      <c r="K502" s="155"/>
      <c r="L502" s="2"/>
      <c r="M502" s="2"/>
      <c r="N502" s="2"/>
      <c r="O502" s="2"/>
      <c r="P502" s="2"/>
      <c r="Q502" s="2"/>
      <c r="R502" s="2"/>
      <c r="S502" s="2"/>
      <c r="T502" s="22"/>
      <c r="AY502" s="29"/>
      <c r="AZ502" s="29"/>
      <c r="BA502" s="29"/>
      <c r="BB502" s="29"/>
      <c r="BC502" s="29"/>
      <c r="BD502" s="29"/>
      <c r="BE502" s="29"/>
      <c r="BF502" s="33"/>
      <c r="BG502" s="33"/>
      <c r="BH502" s="33"/>
      <c r="BI502" s="33"/>
      <c r="BJ502" s="33"/>
      <c r="BK502" s="33"/>
      <c r="BL502" s="33"/>
      <c r="BM502" s="33"/>
      <c r="BN502" s="33"/>
      <c r="BO502" s="33"/>
      <c r="BP502" s="33"/>
      <c r="BQ502" s="33"/>
      <c r="BR502" s="33"/>
      <c r="BS502" s="33"/>
      <c r="BT502" s="33"/>
      <c r="BU502" s="94"/>
      <c r="BV502" s="94"/>
      <c r="BW502" s="94"/>
      <c r="BX502" s="94"/>
      <c r="BY502" s="94"/>
      <c r="BZ502" s="94"/>
      <c r="CA502" s="94"/>
      <c r="CB502" s="1"/>
      <c r="CC502" s="1"/>
      <c r="CD502" s="1"/>
      <c r="CE502" s="1"/>
      <c r="CF502" s="1"/>
      <c r="CG502" s="1"/>
    </row>
    <row r="503" spans="1:85" s="3" customFormat="1" ht="20.100000000000001" customHeight="1">
      <c r="A503" s="299"/>
      <c r="B503" s="299"/>
      <c r="C503" s="299"/>
      <c r="D503" s="93"/>
      <c r="E503" s="93"/>
      <c r="F503" s="93"/>
      <c r="G503" s="93"/>
      <c r="H503" s="8"/>
      <c r="I503" s="40"/>
      <c r="J503" s="40"/>
      <c r="K503" s="155"/>
      <c r="L503" s="2"/>
      <c r="M503" s="2"/>
      <c r="N503" s="2"/>
      <c r="O503" s="2"/>
      <c r="P503" s="2"/>
      <c r="Q503" s="2"/>
      <c r="R503" s="2"/>
      <c r="S503" s="2"/>
      <c r="T503" s="22"/>
      <c r="AV503" s="2"/>
      <c r="AW503" s="2"/>
      <c r="AY503" s="29"/>
      <c r="AZ503" s="29"/>
      <c r="BA503" s="29"/>
      <c r="BB503" s="29"/>
      <c r="BC503" s="29"/>
      <c r="BD503" s="29"/>
      <c r="BE503" s="29"/>
      <c r="BF503" s="33"/>
      <c r="BG503" s="33"/>
      <c r="BH503" s="33"/>
      <c r="BI503" s="33"/>
      <c r="BJ503" s="33"/>
      <c r="BK503" s="33"/>
      <c r="BL503" s="33"/>
      <c r="BM503" s="33"/>
      <c r="BN503" s="33"/>
      <c r="BO503" s="33"/>
      <c r="BP503" s="33"/>
      <c r="BQ503" s="33"/>
      <c r="BR503" s="33"/>
      <c r="BS503" s="33"/>
      <c r="BT503" s="33"/>
      <c r="BU503" s="94"/>
      <c r="BV503" s="94"/>
      <c r="BW503" s="94"/>
      <c r="BX503" s="94"/>
      <c r="BY503" s="94"/>
      <c r="BZ503" s="94"/>
      <c r="CA503" s="94"/>
      <c r="CB503" s="1"/>
      <c r="CC503" s="1"/>
      <c r="CD503" s="1"/>
      <c r="CE503" s="1"/>
      <c r="CF503" s="1"/>
      <c r="CG503" s="1"/>
    </row>
    <row r="504" spans="1:85" s="3" customFormat="1" ht="20.100000000000001" customHeight="1">
      <c r="A504" s="304"/>
      <c r="B504" s="304"/>
      <c r="C504" s="304"/>
      <c r="D504" s="305"/>
      <c r="E504" s="208"/>
      <c r="F504" s="530"/>
      <c r="G504" s="530"/>
      <c r="H504" s="128"/>
      <c r="I504" s="40"/>
      <c r="J504" s="40"/>
      <c r="K504" s="155"/>
      <c r="L504" s="2"/>
      <c r="M504" s="2"/>
      <c r="N504" s="2"/>
      <c r="O504" s="2"/>
      <c r="P504" s="2"/>
      <c r="Q504" s="2"/>
      <c r="R504" s="2"/>
      <c r="S504" s="2"/>
      <c r="T504" s="22"/>
      <c r="AV504" s="2"/>
      <c r="AW504" s="2"/>
      <c r="AY504" s="29"/>
      <c r="AZ504" s="29"/>
      <c r="BA504" s="29"/>
      <c r="BB504" s="29"/>
      <c r="BC504" s="29"/>
      <c r="BD504" s="29"/>
      <c r="BE504" s="29"/>
      <c r="BF504" s="33"/>
      <c r="BG504" s="33"/>
      <c r="BH504" s="33"/>
      <c r="BI504" s="33"/>
      <c r="BJ504" s="33"/>
      <c r="BK504" s="33"/>
      <c r="BL504" s="33"/>
      <c r="BM504" s="33"/>
      <c r="BN504" s="33"/>
      <c r="BO504" s="33"/>
      <c r="BP504" s="33"/>
      <c r="BQ504" s="33"/>
      <c r="BR504" s="33"/>
      <c r="BS504" s="33"/>
      <c r="BT504" s="33"/>
      <c r="BU504" s="94"/>
      <c r="BV504" s="94"/>
      <c r="BW504" s="94"/>
      <c r="BX504" s="94"/>
      <c r="BY504" s="94"/>
      <c r="BZ504" s="94"/>
      <c r="CA504" s="94"/>
      <c r="CB504" s="1"/>
      <c r="CC504" s="1"/>
      <c r="CD504" s="1"/>
      <c r="CE504" s="1"/>
      <c r="CF504" s="1"/>
      <c r="CG504" s="1"/>
    </row>
    <row r="505" spans="1:85" s="3" customFormat="1" ht="20.100000000000001" customHeight="1">
      <c r="A505" s="300"/>
      <c r="B505" s="298"/>
      <c r="C505" s="306"/>
      <c r="D505" s="302"/>
      <c r="E505" s="232"/>
      <c r="F505" s="8"/>
      <c r="G505" s="8"/>
      <c r="H505" s="2"/>
      <c r="I505" s="37"/>
      <c r="J505" s="37"/>
      <c r="K505" s="155"/>
      <c r="L505" s="2"/>
      <c r="M505" s="2"/>
      <c r="N505" s="2"/>
      <c r="O505" s="2"/>
      <c r="P505" s="2"/>
      <c r="Q505" s="2"/>
      <c r="R505" s="2"/>
      <c r="S505" s="2"/>
      <c r="T505" s="22"/>
      <c r="AV505" s="2"/>
      <c r="AW505" s="2"/>
      <c r="AY505" s="29"/>
      <c r="AZ505" s="29"/>
      <c r="BA505" s="29"/>
      <c r="BB505" s="29"/>
      <c r="BC505" s="29"/>
      <c r="BD505" s="29"/>
      <c r="BE505" s="29"/>
      <c r="BF505" s="33"/>
      <c r="BG505" s="33"/>
      <c r="BH505" s="33"/>
      <c r="BI505" s="33"/>
      <c r="BJ505" s="33"/>
      <c r="BK505" s="33"/>
      <c r="BL505" s="33"/>
      <c r="BM505" s="33"/>
      <c r="BN505" s="33"/>
      <c r="BO505" s="33"/>
      <c r="BP505" s="33"/>
      <c r="BQ505" s="33"/>
      <c r="BR505" s="33"/>
      <c r="BS505" s="33"/>
      <c r="BT505" s="33"/>
      <c r="BU505" s="94"/>
      <c r="BV505" s="94"/>
      <c r="BW505" s="94"/>
      <c r="BX505" s="94"/>
      <c r="BY505" s="94"/>
      <c r="BZ505" s="94"/>
      <c r="CA505" s="94"/>
      <c r="CB505" s="1"/>
      <c r="CC505" s="1"/>
      <c r="CD505" s="1"/>
      <c r="CE505" s="1"/>
      <c r="CF505" s="1"/>
      <c r="CG505" s="1"/>
    </row>
    <row r="506" spans="1:85" s="3" customFormat="1" ht="20.100000000000001" customHeight="1">
      <c r="A506" s="300"/>
      <c r="B506" s="298"/>
      <c r="C506" s="306"/>
      <c r="D506" s="302"/>
      <c r="E506" s="232"/>
      <c r="F506" s="8"/>
      <c r="G506" s="8"/>
      <c r="H506" s="2"/>
      <c r="I506" s="37"/>
      <c r="J506" s="37"/>
      <c r="K506" s="155"/>
      <c r="L506" s="2"/>
      <c r="M506" s="2"/>
      <c r="N506" s="2"/>
      <c r="O506" s="2"/>
      <c r="P506" s="2"/>
      <c r="Q506" s="2"/>
      <c r="R506" s="2"/>
      <c r="S506" s="2"/>
      <c r="T506" s="22"/>
      <c r="AV506" s="2"/>
      <c r="AW506" s="2"/>
      <c r="AY506" s="29"/>
      <c r="AZ506" s="29"/>
      <c r="BA506" s="29"/>
      <c r="BB506" s="29"/>
      <c r="BC506" s="29"/>
      <c r="BD506" s="29"/>
      <c r="BE506" s="29"/>
      <c r="BF506" s="33"/>
      <c r="BG506" s="33"/>
      <c r="BH506" s="33"/>
      <c r="BI506" s="33"/>
      <c r="BJ506" s="33"/>
      <c r="BK506" s="33"/>
      <c r="BL506" s="33"/>
      <c r="BM506" s="33"/>
      <c r="BN506" s="33"/>
      <c r="BO506" s="33"/>
      <c r="BP506" s="33"/>
      <c r="BQ506" s="33"/>
      <c r="BR506" s="33"/>
      <c r="BS506" s="33"/>
      <c r="BT506" s="33"/>
      <c r="BU506" s="94"/>
      <c r="BV506" s="94"/>
      <c r="BW506" s="94"/>
      <c r="BX506" s="94"/>
      <c r="BY506" s="94"/>
      <c r="BZ506" s="94"/>
      <c r="CA506" s="94"/>
      <c r="CB506" s="1"/>
      <c r="CC506" s="1"/>
      <c r="CD506" s="1"/>
      <c r="CE506" s="1"/>
      <c r="CF506" s="1"/>
      <c r="CG506" s="1"/>
    </row>
    <row r="507" spans="1:85" s="3" customFormat="1" ht="20.100000000000001" customHeight="1">
      <c r="A507" s="300"/>
      <c r="B507" s="298"/>
      <c r="C507" s="306"/>
      <c r="D507" s="302"/>
      <c r="E507" s="232"/>
      <c r="F507" s="8"/>
      <c r="G507" s="8"/>
      <c r="H507" s="2"/>
      <c r="I507" s="37"/>
      <c r="J507" s="37"/>
      <c r="K507" s="155"/>
      <c r="L507" s="2"/>
      <c r="M507" s="2"/>
      <c r="N507" s="2"/>
      <c r="O507" s="2"/>
      <c r="P507" s="2"/>
      <c r="Q507" s="2"/>
      <c r="R507" s="2"/>
      <c r="S507" s="2"/>
      <c r="T507" s="22"/>
      <c r="AV507" s="2"/>
      <c r="AW507" s="2"/>
      <c r="AY507" s="29"/>
      <c r="AZ507" s="29"/>
      <c r="BA507" s="29"/>
      <c r="BB507" s="29"/>
      <c r="BC507" s="29"/>
      <c r="BD507" s="29"/>
      <c r="BE507" s="29"/>
      <c r="BF507" s="33"/>
      <c r="BG507" s="33"/>
      <c r="BH507" s="33"/>
      <c r="BI507" s="33"/>
      <c r="BJ507" s="33"/>
      <c r="BK507" s="33"/>
      <c r="BL507" s="33"/>
      <c r="BM507" s="33"/>
      <c r="BN507" s="33"/>
      <c r="BO507" s="33"/>
      <c r="BP507" s="33"/>
      <c r="BQ507" s="33"/>
      <c r="BR507" s="33"/>
      <c r="BS507" s="33"/>
      <c r="BT507" s="33"/>
      <c r="BU507" s="94"/>
      <c r="BV507" s="94"/>
      <c r="BW507" s="94"/>
      <c r="BX507" s="94"/>
      <c r="BY507" s="94"/>
      <c r="BZ507" s="94"/>
      <c r="CA507" s="94"/>
      <c r="CB507" s="1"/>
      <c r="CC507" s="1"/>
      <c r="CD507" s="1"/>
      <c r="CE507" s="1"/>
      <c r="CF507" s="1"/>
      <c r="CG507" s="1"/>
    </row>
    <row r="508" spans="1:85" s="3" customFormat="1" ht="20.100000000000001" customHeight="1">
      <c r="A508" s="300"/>
      <c r="B508" s="298"/>
      <c r="C508" s="306"/>
      <c r="D508" s="302"/>
      <c r="E508" s="232"/>
      <c r="F508" s="8"/>
      <c r="G508" s="8"/>
      <c r="H508" s="2"/>
      <c r="I508" s="37"/>
      <c r="J508" s="37"/>
      <c r="K508" s="155"/>
      <c r="L508" s="2"/>
      <c r="M508" s="2"/>
      <c r="N508" s="2"/>
      <c r="O508" s="2"/>
      <c r="P508" s="2"/>
      <c r="Q508" s="2"/>
      <c r="R508" s="2"/>
      <c r="S508" s="2"/>
      <c r="T508" s="22"/>
      <c r="AV508" s="2"/>
      <c r="AW508" s="2"/>
      <c r="AY508" s="29"/>
      <c r="AZ508" s="29"/>
      <c r="BA508" s="29"/>
      <c r="BB508" s="29"/>
      <c r="BC508" s="29"/>
      <c r="BD508" s="29"/>
      <c r="BE508" s="29"/>
      <c r="BF508" s="33"/>
      <c r="BG508" s="33"/>
      <c r="BH508" s="33"/>
      <c r="BI508" s="33"/>
      <c r="BJ508" s="33"/>
      <c r="BK508" s="33"/>
      <c r="BL508" s="33"/>
      <c r="BM508" s="33"/>
      <c r="BN508" s="33"/>
      <c r="BO508" s="33"/>
      <c r="BP508" s="33"/>
      <c r="BQ508" s="33"/>
      <c r="BR508" s="33"/>
      <c r="BS508" s="33"/>
      <c r="BT508" s="33"/>
      <c r="BU508" s="94"/>
      <c r="BV508" s="94"/>
      <c r="BW508" s="94"/>
      <c r="BX508" s="94"/>
      <c r="BY508" s="94"/>
      <c r="BZ508" s="94"/>
      <c r="CA508" s="94"/>
      <c r="CB508" s="1"/>
      <c r="CC508" s="1"/>
      <c r="CD508" s="1"/>
      <c r="CE508" s="1"/>
      <c r="CF508" s="1"/>
      <c r="CG508" s="1"/>
    </row>
    <row r="509" spans="1:85" s="3" customFormat="1" ht="20.100000000000001" customHeight="1">
      <c r="A509" s="300"/>
      <c r="B509" s="298"/>
      <c r="C509" s="306"/>
      <c r="D509" s="302"/>
      <c r="E509" s="232"/>
      <c r="F509" s="8"/>
      <c r="G509" s="8"/>
      <c r="H509" s="2"/>
      <c r="I509" s="37"/>
      <c r="J509" s="37"/>
      <c r="K509" s="155"/>
      <c r="L509" s="2"/>
      <c r="M509" s="2"/>
      <c r="N509" s="2"/>
      <c r="O509" s="2"/>
      <c r="P509" s="2"/>
      <c r="Q509" s="2"/>
      <c r="R509" s="2"/>
      <c r="S509" s="2"/>
      <c r="T509" s="22"/>
      <c r="AV509" s="2"/>
      <c r="AW509" s="2"/>
      <c r="AY509" s="29"/>
      <c r="AZ509" s="29"/>
      <c r="BA509" s="29"/>
      <c r="BB509" s="29"/>
      <c r="BC509" s="29"/>
      <c r="BD509" s="29"/>
      <c r="BE509" s="29"/>
      <c r="BF509" s="33"/>
      <c r="BG509" s="33"/>
      <c r="BH509" s="33"/>
      <c r="BI509" s="33"/>
      <c r="BJ509" s="33"/>
      <c r="BK509" s="33"/>
      <c r="BL509" s="33"/>
      <c r="BM509" s="33"/>
      <c r="BN509" s="33"/>
      <c r="BO509" s="33"/>
      <c r="BP509" s="33"/>
      <c r="BQ509" s="33"/>
      <c r="BR509" s="33"/>
      <c r="BS509" s="33"/>
      <c r="BT509" s="33"/>
      <c r="BU509" s="94"/>
      <c r="BV509" s="94"/>
      <c r="BW509" s="94"/>
      <c r="BX509" s="94"/>
      <c r="BY509" s="94"/>
      <c r="BZ509" s="94"/>
      <c r="CA509" s="94"/>
      <c r="CB509" s="1"/>
      <c r="CC509" s="1"/>
      <c r="CD509" s="1"/>
      <c r="CE509" s="1"/>
      <c r="CF509" s="1"/>
      <c r="CG509" s="1"/>
    </row>
    <row r="510" spans="1:85" s="3" customFormat="1" ht="20.100000000000001" customHeight="1">
      <c r="A510" s="300"/>
      <c r="B510" s="298"/>
      <c r="C510" s="306"/>
      <c r="D510" s="302"/>
      <c r="E510" s="232"/>
      <c r="F510" s="8"/>
      <c r="G510" s="8"/>
      <c r="H510" s="2"/>
      <c r="I510" s="37"/>
      <c r="J510" s="37"/>
      <c r="K510" s="155"/>
      <c r="L510" s="2"/>
      <c r="M510" s="2"/>
      <c r="N510" s="2"/>
      <c r="O510" s="2"/>
      <c r="P510" s="2"/>
      <c r="Q510" s="2"/>
      <c r="R510" s="2"/>
      <c r="S510" s="2"/>
      <c r="T510" s="22"/>
      <c r="AV510" s="2"/>
      <c r="AW510" s="2"/>
      <c r="AY510" s="29"/>
      <c r="AZ510" s="29"/>
      <c r="BA510" s="29"/>
      <c r="BB510" s="29"/>
      <c r="BC510" s="29"/>
      <c r="BD510" s="29"/>
      <c r="BE510" s="29"/>
      <c r="BF510" s="33"/>
      <c r="BG510" s="33"/>
      <c r="BH510" s="33"/>
      <c r="BI510" s="33"/>
      <c r="BJ510" s="33"/>
      <c r="BK510" s="33"/>
      <c r="BL510" s="33"/>
      <c r="BM510" s="33"/>
      <c r="BN510" s="33"/>
      <c r="BO510" s="33"/>
      <c r="BP510" s="33"/>
      <c r="BQ510" s="33"/>
      <c r="BR510" s="33"/>
      <c r="BS510" s="33"/>
      <c r="BT510" s="33"/>
      <c r="BU510" s="94"/>
      <c r="BV510" s="94"/>
      <c r="BW510" s="94"/>
      <c r="BX510" s="94"/>
      <c r="BY510" s="94"/>
      <c r="BZ510" s="94"/>
      <c r="CA510" s="94"/>
      <c r="CB510" s="1"/>
      <c r="CC510" s="1"/>
      <c r="CD510" s="1"/>
      <c r="CE510" s="1"/>
      <c r="CF510" s="1"/>
      <c r="CG510" s="1"/>
    </row>
    <row r="511" spans="1:85" s="3" customFormat="1" ht="20.100000000000001" customHeight="1">
      <c r="A511" s="299"/>
      <c r="B511" s="299"/>
      <c r="C511" s="299"/>
      <c r="D511" s="93"/>
      <c r="E511" s="93"/>
      <c r="F511" s="93"/>
      <c r="G511" s="93"/>
      <c r="H511" s="2"/>
      <c r="I511" s="37"/>
      <c r="J511" s="37"/>
      <c r="K511" s="155"/>
      <c r="L511" s="2"/>
      <c r="M511" s="2"/>
      <c r="N511" s="2"/>
      <c r="O511" s="2"/>
      <c r="P511" s="2"/>
      <c r="Q511" s="2"/>
      <c r="R511" s="2"/>
      <c r="S511" s="2"/>
      <c r="T511" s="22"/>
      <c r="AV511" s="2"/>
      <c r="AW511" s="2"/>
      <c r="AY511" s="29"/>
      <c r="AZ511" s="29"/>
      <c r="BA511" s="29"/>
      <c r="BB511" s="29"/>
      <c r="BC511" s="29"/>
      <c r="BD511" s="29"/>
      <c r="BE511" s="29"/>
      <c r="BF511" s="33"/>
      <c r="BG511" s="33"/>
      <c r="BH511" s="33"/>
      <c r="BI511" s="33"/>
      <c r="BJ511" s="33"/>
      <c r="BK511" s="33"/>
      <c r="BL511" s="33"/>
      <c r="BM511" s="33"/>
      <c r="BN511" s="33"/>
      <c r="BO511" s="33"/>
      <c r="BP511" s="33"/>
      <c r="BQ511" s="33"/>
      <c r="BR511" s="33"/>
      <c r="BS511" s="33"/>
      <c r="BT511" s="33"/>
      <c r="BU511" s="94"/>
      <c r="BV511" s="94"/>
      <c r="BW511" s="94"/>
      <c r="BX511" s="94"/>
      <c r="BY511" s="94"/>
      <c r="BZ511" s="94"/>
      <c r="CA511" s="94"/>
      <c r="CB511" s="1"/>
      <c r="CC511" s="1"/>
      <c r="CD511" s="1"/>
      <c r="CE511" s="1"/>
      <c r="CF511" s="1"/>
      <c r="CG511" s="1"/>
    </row>
    <row r="512" spans="1:85" s="3" customFormat="1" ht="20.100000000000001" customHeight="1">
      <c r="A512" s="304"/>
      <c r="B512" s="304"/>
      <c r="C512" s="304"/>
      <c r="D512" s="305"/>
      <c r="E512" s="208"/>
      <c r="F512" s="530"/>
      <c r="G512" s="530"/>
      <c r="H512" s="2"/>
      <c r="I512" s="37"/>
      <c r="J512" s="37"/>
      <c r="K512" s="155"/>
      <c r="L512" s="2"/>
      <c r="M512" s="2"/>
      <c r="N512" s="2"/>
      <c r="O512" s="2"/>
      <c r="P512" s="2"/>
      <c r="Q512" s="2"/>
      <c r="R512" s="2"/>
      <c r="S512" s="2"/>
      <c r="T512" s="22"/>
      <c r="AV512" s="2"/>
      <c r="AW512" s="2"/>
      <c r="AY512" s="29"/>
      <c r="AZ512" s="29"/>
      <c r="BA512" s="29"/>
      <c r="BB512" s="29"/>
      <c r="BC512" s="29"/>
      <c r="BD512" s="29"/>
      <c r="BE512" s="29"/>
      <c r="BF512" s="33"/>
      <c r="BG512" s="33"/>
      <c r="BH512" s="33"/>
      <c r="BI512" s="33"/>
      <c r="BJ512" s="33"/>
      <c r="BK512" s="33"/>
      <c r="BL512" s="33"/>
      <c r="BM512" s="33"/>
      <c r="BN512" s="33"/>
      <c r="BO512" s="33"/>
      <c r="BP512" s="33"/>
      <c r="BQ512" s="33"/>
      <c r="BR512" s="33"/>
      <c r="BS512" s="33"/>
      <c r="BT512" s="33"/>
      <c r="BU512" s="94"/>
      <c r="BV512" s="94"/>
      <c r="BW512" s="94"/>
      <c r="BX512" s="94"/>
      <c r="BY512" s="94"/>
      <c r="BZ512" s="94"/>
      <c r="CA512" s="94"/>
      <c r="CB512" s="1"/>
      <c r="CC512" s="1"/>
      <c r="CD512" s="1"/>
      <c r="CE512" s="1"/>
      <c r="CF512" s="1"/>
      <c r="CG512" s="1"/>
    </row>
    <row r="513" spans="1:85" s="3" customFormat="1" ht="20.100000000000001" customHeight="1">
      <c r="A513" s="300"/>
      <c r="B513" s="298"/>
      <c r="C513" s="306"/>
      <c r="D513" s="302"/>
      <c r="E513" s="232"/>
      <c r="F513" s="8"/>
      <c r="G513" s="8"/>
      <c r="H513" s="2"/>
      <c r="I513" s="37"/>
      <c r="J513" s="37"/>
      <c r="K513" s="155"/>
      <c r="L513" s="2"/>
      <c r="M513" s="2"/>
      <c r="N513" s="2"/>
      <c r="O513" s="2"/>
      <c r="P513" s="2"/>
      <c r="Q513" s="2"/>
      <c r="R513" s="2"/>
      <c r="S513" s="2"/>
      <c r="T513" s="22"/>
      <c r="AV513" s="2"/>
      <c r="AW513" s="2"/>
      <c r="AY513" s="29"/>
      <c r="AZ513" s="29"/>
      <c r="BA513" s="29"/>
      <c r="BB513" s="29"/>
      <c r="BC513" s="29"/>
      <c r="BD513" s="29"/>
      <c r="BE513" s="29"/>
      <c r="BF513" s="33"/>
      <c r="BG513" s="33"/>
      <c r="BH513" s="33"/>
      <c r="BI513" s="33"/>
      <c r="BJ513" s="33"/>
      <c r="BK513" s="33"/>
      <c r="BL513" s="33"/>
      <c r="BM513" s="33"/>
      <c r="BN513" s="33"/>
      <c r="BO513" s="33"/>
      <c r="BP513" s="33"/>
      <c r="BQ513" s="33"/>
      <c r="BR513" s="33"/>
      <c r="BS513" s="33"/>
      <c r="BT513" s="33"/>
      <c r="BU513" s="94"/>
      <c r="BV513" s="94"/>
      <c r="BW513" s="94"/>
      <c r="BX513" s="94"/>
      <c r="BY513" s="94"/>
      <c r="BZ513" s="94"/>
      <c r="CA513" s="94"/>
      <c r="CB513" s="1"/>
      <c r="CC513" s="1"/>
      <c r="CD513" s="1"/>
      <c r="CE513" s="1"/>
      <c r="CF513" s="1"/>
      <c r="CG513" s="1"/>
    </row>
    <row r="514" spans="1:85" s="3" customFormat="1" ht="20.100000000000001" customHeight="1">
      <c r="A514" s="300"/>
      <c r="B514" s="298"/>
      <c r="C514" s="306"/>
      <c r="D514" s="302"/>
      <c r="E514" s="232"/>
      <c r="F514" s="8"/>
      <c r="G514" s="8"/>
      <c r="H514" s="2"/>
      <c r="I514" s="37"/>
      <c r="J514" s="37"/>
      <c r="K514" s="155"/>
      <c r="L514" s="2"/>
      <c r="M514" s="2"/>
      <c r="N514" s="2"/>
      <c r="O514" s="2"/>
      <c r="P514" s="2"/>
      <c r="Q514" s="2"/>
      <c r="R514" s="2"/>
      <c r="S514" s="2"/>
      <c r="T514" s="22"/>
      <c r="AV514" s="2"/>
      <c r="AW514" s="2"/>
      <c r="AY514" s="29"/>
      <c r="AZ514" s="29"/>
      <c r="BA514" s="29"/>
      <c r="BB514" s="29"/>
      <c r="BC514" s="29"/>
      <c r="BD514" s="29"/>
      <c r="BE514" s="29"/>
      <c r="BF514" s="33"/>
      <c r="BG514" s="33"/>
      <c r="BH514" s="33"/>
      <c r="BI514" s="33"/>
      <c r="BJ514" s="33"/>
      <c r="BK514" s="33"/>
      <c r="BL514" s="33"/>
      <c r="BM514" s="33"/>
      <c r="BN514" s="33"/>
      <c r="BO514" s="33"/>
      <c r="BP514" s="33"/>
      <c r="BQ514" s="33"/>
      <c r="BR514" s="33"/>
      <c r="BS514" s="33"/>
      <c r="BT514" s="33"/>
      <c r="BU514" s="94"/>
      <c r="BV514" s="94"/>
      <c r="BW514" s="94"/>
      <c r="BX514" s="94"/>
      <c r="BY514" s="94"/>
      <c r="BZ514" s="94"/>
      <c r="CA514" s="94"/>
      <c r="CB514" s="1"/>
      <c r="CC514" s="1"/>
      <c r="CD514" s="1"/>
      <c r="CE514" s="1"/>
      <c r="CF514" s="1"/>
      <c r="CG514" s="1"/>
    </row>
    <row r="515" spans="1:85" s="3" customFormat="1" ht="20.100000000000001" customHeight="1">
      <c r="A515" s="300"/>
      <c r="B515" s="298"/>
      <c r="C515" s="306"/>
      <c r="D515" s="302"/>
      <c r="E515" s="232"/>
      <c r="F515" s="8"/>
      <c r="G515" s="8"/>
      <c r="H515" s="2"/>
      <c r="I515" s="37"/>
      <c r="J515" s="37"/>
      <c r="K515" s="155"/>
      <c r="L515" s="2"/>
      <c r="M515" s="2"/>
      <c r="N515" s="2"/>
      <c r="O515" s="2"/>
      <c r="P515" s="2"/>
      <c r="Q515" s="2"/>
      <c r="R515" s="2"/>
      <c r="S515" s="2"/>
      <c r="T515" s="22"/>
      <c r="AV515" s="2"/>
      <c r="AW515" s="2"/>
      <c r="AY515" s="29"/>
      <c r="AZ515" s="29"/>
      <c r="BA515" s="29"/>
      <c r="BB515" s="29"/>
      <c r="BC515" s="29"/>
      <c r="BD515" s="29"/>
      <c r="BE515" s="29"/>
      <c r="BF515" s="33"/>
      <c r="BG515" s="33"/>
      <c r="BH515" s="33"/>
      <c r="BI515" s="33"/>
      <c r="BJ515" s="33"/>
      <c r="BK515" s="33"/>
      <c r="BL515" s="33"/>
      <c r="BM515" s="33"/>
      <c r="BN515" s="33"/>
      <c r="BO515" s="33"/>
      <c r="BP515" s="33"/>
      <c r="BQ515" s="33"/>
      <c r="BR515" s="33"/>
      <c r="BS515" s="33"/>
      <c r="BT515" s="33"/>
      <c r="BU515" s="94"/>
      <c r="BV515" s="94"/>
      <c r="BW515" s="94"/>
      <c r="BX515" s="94"/>
      <c r="BY515" s="94"/>
      <c r="BZ515" s="94"/>
      <c r="CA515" s="94"/>
      <c r="CB515" s="1"/>
      <c r="CC515" s="1"/>
      <c r="CD515" s="1"/>
      <c r="CE515" s="1"/>
      <c r="CF515" s="1"/>
      <c r="CG515" s="1"/>
    </row>
    <row r="516" spans="1:85" s="3" customFormat="1" ht="20.100000000000001" customHeight="1">
      <c r="A516" s="300"/>
      <c r="B516" s="298"/>
      <c r="C516" s="306"/>
      <c r="D516" s="302"/>
      <c r="E516" s="232"/>
      <c r="F516" s="8"/>
      <c r="G516" s="8"/>
      <c r="H516" s="2"/>
      <c r="I516" s="37"/>
      <c r="J516" s="37"/>
      <c r="K516" s="155"/>
      <c r="L516" s="2"/>
      <c r="M516" s="2"/>
      <c r="N516" s="2"/>
      <c r="O516" s="2"/>
      <c r="P516" s="2"/>
      <c r="Q516" s="2"/>
      <c r="R516" s="2"/>
      <c r="S516" s="2"/>
      <c r="T516" s="22"/>
      <c r="AV516" s="2"/>
      <c r="AW516" s="2"/>
      <c r="AY516" s="29"/>
      <c r="AZ516" s="29"/>
      <c r="BA516" s="29"/>
      <c r="BB516" s="29"/>
      <c r="BC516" s="29"/>
      <c r="BD516" s="29"/>
      <c r="BE516" s="29"/>
      <c r="BF516" s="33"/>
      <c r="BG516" s="33"/>
      <c r="BH516" s="33"/>
      <c r="BI516" s="33"/>
      <c r="BJ516" s="33"/>
      <c r="BK516" s="33"/>
      <c r="BL516" s="33"/>
      <c r="BM516" s="33"/>
      <c r="BN516" s="33"/>
      <c r="BO516" s="33"/>
      <c r="BP516" s="33"/>
      <c r="BQ516" s="33"/>
      <c r="BR516" s="33"/>
      <c r="BS516" s="33"/>
      <c r="BT516" s="33"/>
      <c r="BU516" s="94"/>
      <c r="BV516" s="94"/>
      <c r="BW516" s="94"/>
      <c r="BX516" s="94"/>
      <c r="BY516" s="94"/>
      <c r="BZ516" s="94"/>
      <c r="CA516" s="94"/>
      <c r="CB516" s="1"/>
      <c r="CC516" s="1"/>
      <c r="CD516" s="1"/>
      <c r="CE516" s="1"/>
      <c r="CF516" s="1"/>
      <c r="CG516" s="1"/>
    </row>
    <row r="517" spans="1:85" s="3" customFormat="1" ht="20.100000000000001" customHeight="1">
      <c r="A517" s="300"/>
      <c r="B517" s="298"/>
      <c r="C517" s="306"/>
      <c r="D517" s="302"/>
      <c r="E517" s="232"/>
      <c r="F517" s="8"/>
      <c r="G517" s="8"/>
      <c r="H517" s="2"/>
      <c r="I517" s="37"/>
      <c r="J517" s="37"/>
      <c r="K517" s="155"/>
      <c r="L517" s="2"/>
      <c r="M517" s="2"/>
      <c r="N517" s="2"/>
      <c r="O517" s="2"/>
      <c r="P517" s="2"/>
      <c r="Q517" s="2"/>
      <c r="R517" s="2"/>
      <c r="S517" s="2"/>
      <c r="T517" s="22"/>
      <c r="AV517" s="2"/>
      <c r="AW517" s="2"/>
      <c r="AY517" s="29"/>
      <c r="AZ517" s="29"/>
      <c r="BA517" s="29"/>
      <c r="BB517" s="29"/>
      <c r="BC517" s="29"/>
      <c r="BD517" s="29"/>
      <c r="BE517" s="29"/>
      <c r="BF517" s="33"/>
      <c r="BG517" s="33"/>
      <c r="BH517" s="33"/>
      <c r="BI517" s="33"/>
      <c r="BJ517" s="33"/>
      <c r="BK517" s="33"/>
      <c r="BL517" s="33"/>
      <c r="BM517" s="33"/>
      <c r="BN517" s="33"/>
      <c r="BO517" s="33"/>
      <c r="BP517" s="33"/>
      <c r="BQ517" s="33"/>
      <c r="BR517" s="33"/>
      <c r="BS517" s="33"/>
      <c r="BT517" s="33"/>
      <c r="BU517" s="94"/>
      <c r="BV517" s="94"/>
      <c r="BW517" s="94"/>
      <c r="BX517" s="94"/>
      <c r="BY517" s="94"/>
      <c r="BZ517" s="94"/>
      <c r="CA517" s="94"/>
      <c r="CB517" s="1"/>
      <c r="CC517" s="1"/>
      <c r="CD517" s="1"/>
      <c r="CE517" s="1"/>
      <c r="CF517" s="1"/>
      <c r="CG517" s="1"/>
    </row>
    <row r="518" spans="1:85" s="3" customFormat="1" ht="20.100000000000001" customHeight="1">
      <c r="A518" s="300"/>
      <c r="B518" s="298"/>
      <c r="C518" s="306"/>
      <c r="D518" s="302"/>
      <c r="E518" s="232"/>
      <c r="F518" s="8"/>
      <c r="G518" s="8"/>
      <c r="H518" s="2"/>
      <c r="I518" s="37"/>
      <c r="J518" s="37"/>
      <c r="K518" s="155"/>
      <c r="L518" s="2"/>
      <c r="M518" s="2"/>
      <c r="N518" s="2"/>
      <c r="O518" s="2"/>
      <c r="P518" s="2"/>
      <c r="Q518" s="2"/>
      <c r="R518" s="2"/>
      <c r="S518" s="2"/>
      <c r="T518" s="22"/>
      <c r="AV518" s="2"/>
      <c r="AW518" s="2"/>
      <c r="AY518" s="29"/>
      <c r="AZ518" s="29"/>
      <c r="BA518" s="29"/>
      <c r="BB518" s="29"/>
      <c r="BC518" s="29"/>
      <c r="BD518" s="29"/>
      <c r="BE518" s="29"/>
      <c r="BF518" s="33"/>
      <c r="BG518" s="33"/>
      <c r="BH518" s="33"/>
      <c r="BI518" s="33"/>
      <c r="BJ518" s="33"/>
      <c r="BK518" s="33"/>
      <c r="BL518" s="33"/>
      <c r="BM518" s="33"/>
      <c r="BN518" s="33"/>
      <c r="BO518" s="33"/>
      <c r="BP518" s="33"/>
      <c r="BQ518" s="33"/>
      <c r="BR518" s="33"/>
      <c r="BS518" s="33"/>
      <c r="BT518" s="33"/>
      <c r="BU518" s="94"/>
      <c r="BV518" s="94"/>
      <c r="BW518" s="94"/>
      <c r="BX518" s="94"/>
      <c r="BY518" s="94"/>
      <c r="BZ518" s="94"/>
      <c r="CA518" s="94"/>
      <c r="CB518" s="1"/>
      <c r="CC518" s="1"/>
      <c r="CD518" s="1"/>
      <c r="CE518" s="1"/>
      <c r="CF518" s="1"/>
      <c r="CG518" s="1"/>
    </row>
    <row r="519" spans="1:85" s="3" customFormat="1" ht="20.100000000000001" customHeight="1">
      <c r="A519" s="299"/>
      <c r="B519" s="299"/>
      <c r="C519" s="299"/>
      <c r="D519" s="93"/>
      <c r="E519" s="93"/>
      <c r="F519" s="93"/>
      <c r="G519" s="93"/>
      <c r="H519" s="8"/>
      <c r="I519" s="40"/>
      <c r="J519" s="40"/>
      <c r="K519" s="155"/>
      <c r="L519" s="2"/>
      <c r="M519" s="2"/>
      <c r="N519" s="2"/>
      <c r="O519" s="2"/>
      <c r="P519" s="2"/>
      <c r="Q519" s="2"/>
      <c r="R519" s="2"/>
      <c r="S519" s="22"/>
      <c r="T519" s="22"/>
      <c r="AY519" s="29"/>
      <c r="AZ519" s="29"/>
      <c r="BA519" s="29"/>
      <c r="BB519" s="29"/>
      <c r="BC519" s="29"/>
      <c r="BD519" s="29"/>
      <c r="BE519" s="29"/>
      <c r="BF519" s="33"/>
      <c r="BG519" s="33"/>
      <c r="BH519" s="33"/>
      <c r="BI519" s="33"/>
      <c r="BJ519" s="33"/>
      <c r="BK519" s="33"/>
      <c r="BL519" s="33"/>
      <c r="BM519" s="33"/>
      <c r="BN519" s="33"/>
      <c r="BO519" s="33"/>
      <c r="BP519" s="33"/>
      <c r="BQ519" s="33"/>
      <c r="BR519" s="33"/>
      <c r="BS519" s="33"/>
      <c r="BT519" s="33"/>
      <c r="BU519" s="94"/>
      <c r="BV519" s="94"/>
      <c r="BW519" s="94"/>
      <c r="BX519" s="94"/>
      <c r="BY519" s="94"/>
      <c r="BZ519" s="94"/>
      <c r="CA519" s="94"/>
      <c r="CB519" s="1"/>
      <c r="CC519" s="1"/>
      <c r="CD519" s="1"/>
      <c r="CE519" s="1"/>
      <c r="CF519" s="1"/>
      <c r="CG519" s="1"/>
    </row>
    <row r="520" spans="1:85" s="3" customFormat="1" ht="20.100000000000001" customHeight="1">
      <c r="A520" s="304"/>
      <c r="B520" s="304"/>
      <c r="C520" s="304"/>
      <c r="D520" s="305"/>
      <c r="E520" s="208"/>
      <c r="F520" s="530"/>
      <c r="G520" s="530"/>
      <c r="H520" s="128"/>
      <c r="I520" s="40"/>
      <c r="J520" s="40"/>
      <c r="K520" s="155"/>
      <c r="L520" s="2"/>
      <c r="M520" s="2"/>
      <c r="N520" s="2"/>
      <c r="O520" s="2"/>
      <c r="P520" s="2"/>
      <c r="Q520" s="2"/>
      <c r="R520" s="2"/>
      <c r="S520" s="22"/>
      <c r="T520" s="22"/>
      <c r="AY520" s="29"/>
      <c r="AZ520" s="29"/>
      <c r="BA520" s="29"/>
      <c r="BB520" s="29"/>
      <c r="BC520" s="29"/>
      <c r="BD520" s="29"/>
      <c r="BE520" s="29"/>
      <c r="BF520" s="33"/>
      <c r="BG520" s="33"/>
      <c r="BH520" s="33"/>
      <c r="BI520" s="33"/>
      <c r="BJ520" s="33"/>
      <c r="BK520" s="33"/>
      <c r="BL520" s="33"/>
      <c r="BM520" s="33"/>
      <c r="BN520" s="33"/>
      <c r="BO520" s="33"/>
      <c r="BP520" s="33"/>
      <c r="BQ520" s="33"/>
      <c r="BR520" s="33"/>
      <c r="BS520" s="33"/>
      <c r="BT520" s="33"/>
      <c r="BU520" s="94"/>
      <c r="BV520" s="94"/>
      <c r="BW520" s="94"/>
      <c r="BX520" s="94"/>
      <c r="BY520" s="94"/>
      <c r="BZ520" s="94"/>
      <c r="CA520" s="94"/>
      <c r="CB520" s="1"/>
      <c r="CC520" s="1"/>
      <c r="CD520" s="1"/>
      <c r="CE520" s="1"/>
      <c r="CF520" s="1"/>
      <c r="CG520" s="1"/>
    </row>
    <row r="521" spans="1:85" s="3" customFormat="1" ht="20.100000000000001" customHeight="1">
      <c r="A521" s="300"/>
      <c r="B521" s="298"/>
      <c r="C521" s="306"/>
      <c r="D521" s="302"/>
      <c r="E521" s="232"/>
      <c r="F521" s="8"/>
      <c r="G521" s="8"/>
      <c r="H521" s="2"/>
      <c r="I521" s="37"/>
      <c r="J521" s="37"/>
      <c r="K521" s="155"/>
      <c r="L521" s="2"/>
      <c r="M521" s="2"/>
      <c r="N521" s="2"/>
      <c r="O521" s="2"/>
      <c r="P521" s="2"/>
      <c r="Q521" s="2"/>
      <c r="R521" s="2"/>
      <c r="S521" s="6"/>
      <c r="T521" s="22"/>
      <c r="AV521" s="31"/>
      <c r="AW521" s="31"/>
      <c r="AY521" s="29"/>
      <c r="AZ521" s="29"/>
      <c r="BA521" s="29"/>
      <c r="BB521" s="29"/>
      <c r="BC521" s="29"/>
      <c r="BD521" s="29"/>
      <c r="BE521" s="29"/>
      <c r="BF521" s="33"/>
      <c r="BG521" s="33"/>
      <c r="BH521" s="33"/>
      <c r="BI521" s="33"/>
      <c r="BJ521" s="33"/>
      <c r="BK521" s="33"/>
      <c r="BL521" s="33"/>
      <c r="BM521" s="33"/>
      <c r="BN521" s="33"/>
      <c r="BO521" s="33"/>
      <c r="BP521" s="33"/>
      <c r="BQ521" s="33"/>
      <c r="BR521" s="33"/>
      <c r="BS521" s="33"/>
      <c r="BT521" s="33"/>
      <c r="BU521" s="94"/>
      <c r="BV521" s="94"/>
      <c r="BW521" s="94"/>
      <c r="BX521" s="94"/>
      <c r="BY521" s="94"/>
      <c r="BZ521" s="94"/>
      <c r="CA521" s="94"/>
      <c r="CB521" s="1"/>
      <c r="CC521" s="1"/>
      <c r="CD521" s="1"/>
      <c r="CE521" s="1"/>
      <c r="CF521" s="1"/>
      <c r="CG521" s="1"/>
    </row>
    <row r="522" spans="1:85" s="3" customFormat="1" ht="20.100000000000001" customHeight="1">
      <c r="A522" s="300"/>
      <c r="B522" s="298"/>
      <c r="C522" s="306"/>
      <c r="D522" s="302"/>
      <c r="E522" s="232"/>
      <c r="F522" s="8"/>
      <c r="G522" s="8"/>
      <c r="H522" s="2"/>
      <c r="I522" s="37"/>
      <c r="J522" s="37"/>
      <c r="K522" s="155"/>
      <c r="L522" s="2"/>
      <c r="M522" s="2"/>
      <c r="N522" s="2"/>
      <c r="O522" s="2"/>
      <c r="P522" s="2"/>
      <c r="Q522" s="2"/>
      <c r="R522" s="2"/>
      <c r="S522" s="2"/>
      <c r="T522" s="22"/>
      <c r="AV522" s="8"/>
      <c r="AW522" s="8"/>
      <c r="AY522" s="29"/>
      <c r="AZ522" s="29"/>
      <c r="BA522" s="29"/>
      <c r="BB522" s="29"/>
      <c r="BC522" s="29"/>
      <c r="BD522" s="29"/>
      <c r="BE522" s="29"/>
      <c r="BF522" s="33"/>
      <c r="BG522" s="33"/>
      <c r="BH522" s="33"/>
      <c r="BI522" s="33"/>
      <c r="BJ522" s="33"/>
      <c r="BK522" s="33"/>
      <c r="BL522" s="33"/>
      <c r="BM522" s="33"/>
      <c r="BN522" s="33"/>
      <c r="BO522" s="33"/>
      <c r="BP522" s="33"/>
      <c r="BQ522" s="33"/>
      <c r="BR522" s="33"/>
      <c r="BS522" s="33"/>
      <c r="BT522" s="33"/>
      <c r="BU522" s="94"/>
      <c r="BV522" s="94"/>
      <c r="BW522" s="94"/>
      <c r="BX522" s="94"/>
      <c r="BY522" s="94"/>
      <c r="BZ522" s="94"/>
      <c r="CA522" s="94"/>
      <c r="CB522" s="1"/>
      <c r="CC522" s="1"/>
      <c r="CD522" s="1"/>
      <c r="CE522" s="1"/>
      <c r="CF522" s="1"/>
      <c r="CG522" s="1"/>
    </row>
    <row r="523" spans="1:85" s="3" customFormat="1" ht="20.100000000000001" customHeight="1">
      <c r="A523" s="300"/>
      <c r="B523" s="298"/>
      <c r="C523" s="306"/>
      <c r="D523" s="302"/>
      <c r="E523" s="232"/>
      <c r="F523" s="8"/>
      <c r="G523" s="8"/>
      <c r="H523" s="2"/>
      <c r="I523" s="37"/>
      <c r="J523" s="37"/>
      <c r="K523" s="155"/>
      <c r="L523" s="2"/>
      <c r="M523" s="2"/>
      <c r="N523" s="2"/>
      <c r="O523" s="2"/>
      <c r="P523" s="2"/>
      <c r="Q523" s="2"/>
      <c r="R523" s="2"/>
      <c r="S523" s="2"/>
      <c r="T523" s="22"/>
      <c r="AV523" s="2"/>
      <c r="AW523" s="2"/>
      <c r="AY523" s="29"/>
      <c r="AZ523" s="29"/>
      <c r="BA523" s="29"/>
      <c r="BB523" s="29"/>
      <c r="BC523" s="29"/>
      <c r="BD523" s="29"/>
      <c r="BE523" s="29"/>
      <c r="BF523" s="33"/>
      <c r="BG523" s="33"/>
      <c r="BH523" s="33"/>
      <c r="BI523" s="33"/>
      <c r="BJ523" s="33"/>
      <c r="BK523" s="33"/>
      <c r="BL523" s="33"/>
      <c r="BM523" s="33"/>
      <c r="BN523" s="33"/>
      <c r="BO523" s="33"/>
      <c r="BP523" s="33"/>
      <c r="BQ523" s="33"/>
      <c r="BR523" s="33"/>
      <c r="BS523" s="33"/>
      <c r="BT523" s="33"/>
      <c r="BU523" s="94"/>
      <c r="BV523" s="94"/>
      <c r="BW523" s="94"/>
      <c r="BX523" s="94"/>
      <c r="BY523" s="94"/>
      <c r="BZ523" s="94"/>
      <c r="CA523" s="94"/>
      <c r="CB523" s="1"/>
      <c r="CC523" s="1"/>
      <c r="CD523" s="1"/>
      <c r="CE523" s="1"/>
      <c r="CF523" s="1"/>
      <c r="CG523" s="1"/>
    </row>
    <row r="524" spans="1:85" s="3" customFormat="1" ht="20.100000000000001" customHeight="1">
      <c r="A524" s="300"/>
      <c r="B524" s="298"/>
      <c r="C524" s="306"/>
      <c r="D524" s="302"/>
      <c r="E524" s="232"/>
      <c r="F524" s="8"/>
      <c r="G524" s="8"/>
      <c r="H524" s="2"/>
      <c r="I524" s="37"/>
      <c r="J524" s="37"/>
      <c r="K524" s="155"/>
      <c r="L524" s="2"/>
      <c r="M524" s="2"/>
      <c r="N524" s="2"/>
      <c r="O524" s="2"/>
      <c r="P524" s="2"/>
      <c r="Q524" s="2"/>
      <c r="R524" s="2"/>
      <c r="S524" s="2"/>
      <c r="T524" s="22"/>
      <c r="AV524" s="2"/>
      <c r="AW524" s="2"/>
      <c r="AY524" s="29"/>
      <c r="AZ524" s="29"/>
      <c r="BA524" s="29"/>
      <c r="BB524" s="29"/>
      <c r="BC524" s="29"/>
      <c r="BD524" s="29"/>
      <c r="BE524" s="29"/>
      <c r="BF524" s="33"/>
      <c r="BG524" s="33"/>
      <c r="BH524" s="33"/>
      <c r="BI524" s="33"/>
      <c r="BJ524" s="33"/>
      <c r="BK524" s="33"/>
      <c r="BL524" s="33"/>
      <c r="BM524" s="33"/>
      <c r="BN524" s="33"/>
      <c r="BO524" s="33"/>
      <c r="BP524" s="33"/>
      <c r="BQ524" s="33"/>
      <c r="BR524" s="33"/>
      <c r="BS524" s="33"/>
      <c r="BT524" s="33"/>
      <c r="BU524" s="94"/>
      <c r="BV524" s="94"/>
      <c r="BW524" s="94"/>
      <c r="BX524" s="94"/>
      <c r="BY524" s="94"/>
      <c r="BZ524" s="94"/>
      <c r="CA524" s="94"/>
      <c r="CB524" s="1"/>
      <c r="CC524" s="1"/>
      <c r="CD524" s="1"/>
      <c r="CE524" s="1"/>
      <c r="CF524" s="1"/>
      <c r="CG524" s="1"/>
    </row>
    <row r="525" spans="1:85" s="3" customFormat="1" ht="20.100000000000001" customHeight="1">
      <c r="A525" s="300"/>
      <c r="B525" s="298"/>
      <c r="C525" s="306"/>
      <c r="D525" s="302"/>
      <c r="E525" s="232"/>
      <c r="F525" s="8"/>
      <c r="G525" s="8"/>
      <c r="H525" s="2"/>
      <c r="I525" s="37"/>
      <c r="J525" s="37"/>
      <c r="K525" s="155"/>
      <c r="L525" s="2"/>
      <c r="M525" s="2"/>
      <c r="N525" s="2"/>
      <c r="O525" s="2"/>
      <c r="P525" s="2"/>
      <c r="Q525" s="2"/>
      <c r="R525" s="2"/>
      <c r="S525" s="2"/>
      <c r="T525" s="22"/>
      <c r="AV525" s="2"/>
      <c r="AW525" s="2"/>
      <c r="AY525" s="29"/>
      <c r="AZ525" s="29"/>
      <c r="BA525" s="29"/>
      <c r="BB525" s="29"/>
      <c r="BC525" s="29"/>
      <c r="BD525" s="29"/>
      <c r="BE525" s="29"/>
      <c r="BF525" s="33"/>
      <c r="BG525" s="33"/>
      <c r="BH525" s="33"/>
      <c r="BI525" s="33"/>
      <c r="BJ525" s="33"/>
      <c r="BK525" s="33"/>
      <c r="BL525" s="33"/>
      <c r="BM525" s="33"/>
      <c r="BN525" s="33"/>
      <c r="BO525" s="33"/>
      <c r="BP525" s="33"/>
      <c r="BQ525" s="33"/>
      <c r="BR525" s="33"/>
      <c r="BS525" s="33"/>
      <c r="BT525" s="33"/>
      <c r="BU525" s="94"/>
      <c r="BV525" s="94"/>
      <c r="BW525" s="94"/>
      <c r="BX525" s="94"/>
      <c r="BY525" s="94"/>
      <c r="BZ525" s="94"/>
      <c r="CA525" s="94"/>
      <c r="CB525" s="1"/>
      <c r="CC525" s="1"/>
      <c r="CD525" s="1"/>
      <c r="CE525" s="1"/>
      <c r="CF525" s="1"/>
      <c r="CG525" s="1"/>
    </row>
    <row r="526" spans="1:85" s="3" customFormat="1" ht="20.100000000000001" customHeight="1">
      <c r="A526" s="300"/>
      <c r="B526" s="298"/>
      <c r="C526" s="306"/>
      <c r="D526" s="302"/>
      <c r="E526" s="232"/>
      <c r="F526" s="8"/>
      <c r="G526" s="8"/>
      <c r="H526" s="2"/>
      <c r="I526" s="37"/>
      <c r="J526" s="37"/>
      <c r="K526" s="155"/>
      <c r="L526" s="2"/>
      <c r="M526" s="2"/>
      <c r="N526" s="2"/>
      <c r="O526" s="2"/>
      <c r="P526" s="2"/>
      <c r="Q526" s="2"/>
      <c r="R526" s="2"/>
      <c r="S526" s="2"/>
      <c r="T526" s="22"/>
      <c r="AV526" s="2"/>
      <c r="AW526" s="2"/>
      <c r="AY526" s="29"/>
      <c r="AZ526" s="29"/>
      <c r="BA526" s="29"/>
      <c r="BB526" s="29"/>
      <c r="BC526" s="29"/>
      <c r="BD526" s="29"/>
      <c r="BE526" s="29"/>
      <c r="BF526" s="33"/>
      <c r="BG526" s="33"/>
      <c r="BH526" s="33"/>
      <c r="BI526" s="33"/>
      <c r="BJ526" s="33"/>
      <c r="BK526" s="33"/>
      <c r="BL526" s="33"/>
      <c r="BM526" s="33"/>
      <c r="BN526" s="33"/>
      <c r="BO526" s="33"/>
      <c r="BP526" s="33"/>
      <c r="BQ526" s="33"/>
      <c r="BR526" s="33"/>
      <c r="BS526" s="33"/>
      <c r="BT526" s="33"/>
      <c r="BU526" s="94"/>
      <c r="BV526" s="94"/>
      <c r="BW526" s="94"/>
      <c r="BX526" s="94"/>
      <c r="BY526" s="94"/>
      <c r="BZ526" s="94"/>
      <c r="CA526" s="94"/>
      <c r="CB526" s="1"/>
      <c r="CC526" s="1"/>
      <c r="CD526" s="1"/>
      <c r="CE526" s="1"/>
      <c r="CF526" s="1"/>
      <c r="CG526" s="1"/>
    </row>
    <row r="527" spans="1:85" s="3" customFormat="1" ht="20.100000000000001" customHeight="1">
      <c r="A527" s="299"/>
      <c r="B527" s="299"/>
      <c r="C527" s="299"/>
      <c r="D527" s="93"/>
      <c r="E527" s="93"/>
      <c r="F527" s="93"/>
      <c r="G527" s="93"/>
      <c r="H527" s="2"/>
      <c r="I527" s="37"/>
      <c r="J527" s="37"/>
      <c r="K527" s="155"/>
      <c r="L527" s="2"/>
      <c r="M527" s="2"/>
      <c r="N527" s="2"/>
      <c r="O527" s="2"/>
      <c r="P527" s="2"/>
      <c r="Q527" s="2"/>
      <c r="R527" s="2"/>
      <c r="S527" s="2"/>
      <c r="T527" s="22"/>
      <c r="AV527" s="2"/>
      <c r="AW527" s="2"/>
      <c r="AY527" s="29"/>
      <c r="AZ527" s="29"/>
      <c r="BA527" s="29"/>
      <c r="BB527" s="29"/>
      <c r="BC527" s="29"/>
      <c r="BD527" s="29"/>
      <c r="BE527" s="29"/>
      <c r="BF527" s="33"/>
      <c r="BG527" s="33"/>
      <c r="BH527" s="33"/>
      <c r="BI527" s="33"/>
      <c r="BJ527" s="33"/>
      <c r="BK527" s="33"/>
      <c r="BL527" s="33"/>
      <c r="BM527" s="33"/>
      <c r="BN527" s="33"/>
      <c r="BO527" s="33"/>
      <c r="BP527" s="33"/>
      <c r="BQ527" s="33"/>
      <c r="BR527" s="33"/>
      <c r="BS527" s="33"/>
      <c r="BT527" s="33"/>
      <c r="BU527" s="94"/>
      <c r="BV527" s="94"/>
      <c r="BW527" s="94"/>
      <c r="BX527" s="94"/>
      <c r="BY527" s="94"/>
      <c r="BZ527" s="94"/>
      <c r="CA527" s="94"/>
      <c r="CB527" s="1"/>
      <c r="CC527" s="1"/>
      <c r="CD527" s="1"/>
      <c r="CE527" s="1"/>
      <c r="CF527" s="1"/>
      <c r="CG527" s="1"/>
    </row>
    <row r="528" spans="1:85" s="3" customFormat="1" ht="20.100000000000001" customHeight="1">
      <c r="A528" s="304"/>
      <c r="B528" s="304"/>
      <c r="C528" s="304"/>
      <c r="D528" s="305"/>
      <c r="E528" s="208"/>
      <c r="F528" s="530"/>
      <c r="G528" s="530"/>
      <c r="H528" s="2"/>
      <c r="I528" s="37"/>
      <c r="J528" s="37"/>
      <c r="K528" s="155"/>
      <c r="L528" s="2"/>
      <c r="M528" s="2"/>
      <c r="N528" s="2"/>
      <c r="O528" s="2"/>
      <c r="P528" s="2"/>
      <c r="Q528" s="2"/>
      <c r="R528" s="2"/>
      <c r="S528" s="2"/>
      <c r="T528" s="22"/>
      <c r="AV528" s="2"/>
      <c r="AW528" s="2"/>
      <c r="AY528" s="29"/>
      <c r="AZ528" s="29"/>
      <c r="BA528" s="29"/>
      <c r="BB528" s="29"/>
      <c r="BC528" s="29"/>
      <c r="BD528" s="29"/>
      <c r="BE528" s="29"/>
      <c r="BF528" s="33"/>
      <c r="BG528" s="33"/>
      <c r="BH528" s="33"/>
      <c r="BI528" s="33"/>
      <c r="BJ528" s="33"/>
      <c r="BK528" s="33"/>
      <c r="BL528" s="33"/>
      <c r="BM528" s="33"/>
      <c r="BN528" s="33"/>
      <c r="BO528" s="33"/>
      <c r="BP528" s="33"/>
      <c r="BQ528" s="33"/>
      <c r="BR528" s="33"/>
      <c r="BS528" s="33"/>
      <c r="BT528" s="33"/>
      <c r="BU528" s="94"/>
      <c r="BV528" s="94"/>
      <c r="BW528" s="94"/>
      <c r="BX528" s="94"/>
      <c r="BY528" s="94"/>
      <c r="BZ528" s="94"/>
      <c r="CA528" s="94"/>
      <c r="CB528" s="1"/>
      <c r="CC528" s="1"/>
      <c r="CD528" s="1"/>
      <c r="CE528" s="1"/>
      <c r="CF528" s="1"/>
      <c r="CG528" s="1"/>
    </row>
    <row r="529" spans="1:85" s="3" customFormat="1" ht="20.100000000000001" customHeight="1">
      <c r="A529" s="300"/>
      <c r="B529" s="298"/>
      <c r="C529" s="306"/>
      <c r="D529" s="302"/>
      <c r="E529" s="232"/>
      <c r="F529" s="8"/>
      <c r="G529" s="8"/>
      <c r="H529" s="2"/>
      <c r="I529" s="37"/>
      <c r="J529" s="37"/>
      <c r="K529" s="155"/>
      <c r="L529" s="2"/>
      <c r="M529" s="2"/>
      <c r="N529" s="2"/>
      <c r="O529" s="2"/>
      <c r="P529" s="2"/>
      <c r="Q529" s="2"/>
      <c r="R529" s="2"/>
      <c r="S529" s="2"/>
      <c r="T529" s="22"/>
      <c r="AV529" s="2"/>
      <c r="AW529" s="2"/>
      <c r="AY529" s="29"/>
      <c r="AZ529" s="29"/>
      <c r="BA529" s="29"/>
      <c r="BB529" s="29"/>
      <c r="BC529" s="29"/>
      <c r="BD529" s="29"/>
      <c r="BE529" s="29"/>
      <c r="BF529" s="33"/>
      <c r="BG529" s="33"/>
      <c r="BH529" s="33"/>
      <c r="BI529" s="33"/>
      <c r="BJ529" s="33"/>
      <c r="BK529" s="33"/>
      <c r="BL529" s="33"/>
      <c r="BM529" s="33"/>
      <c r="BN529" s="33"/>
      <c r="BO529" s="33"/>
      <c r="BP529" s="33"/>
      <c r="BQ529" s="33"/>
      <c r="BR529" s="33"/>
      <c r="BS529" s="33"/>
      <c r="BT529" s="33"/>
      <c r="BU529" s="94"/>
      <c r="BV529" s="94"/>
      <c r="BW529" s="94"/>
      <c r="BX529" s="94"/>
      <c r="BY529" s="94"/>
      <c r="BZ529" s="94"/>
      <c r="CA529" s="94"/>
      <c r="CB529" s="1"/>
      <c r="CC529" s="1"/>
      <c r="CD529" s="1"/>
      <c r="CE529" s="1"/>
      <c r="CF529" s="1"/>
      <c r="CG529" s="1"/>
    </row>
    <row r="530" spans="1:85" s="3" customFormat="1" ht="20.100000000000001" customHeight="1">
      <c r="A530" s="300"/>
      <c r="B530" s="298"/>
      <c r="C530" s="306"/>
      <c r="D530" s="302"/>
      <c r="E530" s="232"/>
      <c r="F530" s="8"/>
      <c r="G530" s="8"/>
      <c r="H530" s="2"/>
      <c r="I530" s="37"/>
      <c r="J530" s="37"/>
      <c r="K530" s="155"/>
      <c r="L530" s="2"/>
      <c r="M530" s="2"/>
      <c r="N530" s="2"/>
      <c r="O530" s="2"/>
      <c r="P530" s="2"/>
      <c r="Q530" s="2"/>
      <c r="R530" s="2"/>
      <c r="S530" s="2"/>
      <c r="T530" s="22"/>
      <c r="AV530" s="2"/>
      <c r="AW530" s="2"/>
      <c r="AY530" s="29"/>
      <c r="AZ530" s="29"/>
      <c r="BA530" s="29"/>
      <c r="BB530" s="29"/>
      <c r="BC530" s="29"/>
      <c r="BD530" s="29"/>
      <c r="BE530" s="29"/>
      <c r="BF530" s="33"/>
      <c r="BG530" s="33"/>
      <c r="BH530" s="33"/>
      <c r="BI530" s="33"/>
      <c r="BJ530" s="33"/>
      <c r="BK530" s="33"/>
      <c r="BL530" s="33"/>
      <c r="BM530" s="33"/>
      <c r="BN530" s="33"/>
      <c r="BO530" s="33"/>
      <c r="BP530" s="33"/>
      <c r="BQ530" s="33"/>
      <c r="BR530" s="33"/>
      <c r="BS530" s="33"/>
      <c r="BT530" s="33"/>
      <c r="BU530" s="94"/>
      <c r="BV530" s="94"/>
      <c r="BW530" s="94"/>
      <c r="BX530" s="94"/>
      <c r="BY530" s="94"/>
      <c r="BZ530" s="94"/>
      <c r="CA530" s="94"/>
      <c r="CB530" s="1"/>
      <c r="CC530" s="1"/>
      <c r="CD530" s="1"/>
      <c r="CE530" s="1"/>
      <c r="CF530" s="1"/>
      <c r="CG530" s="1"/>
    </row>
    <row r="531" spans="1:85" s="3" customFormat="1" ht="20.100000000000001" customHeight="1">
      <c r="A531" s="300"/>
      <c r="B531" s="298"/>
      <c r="C531" s="306"/>
      <c r="D531" s="302"/>
      <c r="E531" s="232"/>
      <c r="F531" s="8"/>
      <c r="G531" s="8"/>
      <c r="H531" s="2"/>
      <c r="I531" s="37"/>
      <c r="J531" s="37"/>
      <c r="K531" s="155"/>
      <c r="L531" s="2"/>
      <c r="M531" s="2"/>
      <c r="N531" s="2"/>
      <c r="O531" s="2"/>
      <c r="P531" s="2"/>
      <c r="Q531" s="2"/>
      <c r="R531" s="2"/>
      <c r="S531" s="2"/>
      <c r="T531" s="22"/>
      <c r="AV531" s="2"/>
      <c r="AW531" s="2"/>
      <c r="AY531" s="29"/>
      <c r="AZ531" s="29"/>
      <c r="BA531" s="29"/>
      <c r="BB531" s="29"/>
      <c r="BC531" s="29"/>
      <c r="BD531" s="29"/>
      <c r="BE531" s="29"/>
      <c r="BF531" s="33"/>
      <c r="BG531" s="33"/>
      <c r="BH531" s="33"/>
      <c r="BI531" s="33"/>
      <c r="BJ531" s="33"/>
      <c r="BK531" s="33"/>
      <c r="BL531" s="33"/>
      <c r="BM531" s="33"/>
      <c r="BN531" s="33"/>
      <c r="BO531" s="33"/>
      <c r="BP531" s="33"/>
      <c r="BQ531" s="33"/>
      <c r="BR531" s="33"/>
      <c r="BS531" s="33"/>
      <c r="BT531" s="33"/>
      <c r="BU531" s="94"/>
      <c r="BV531" s="94"/>
      <c r="BW531" s="94"/>
      <c r="BX531" s="94"/>
      <c r="BY531" s="94"/>
      <c r="BZ531" s="94"/>
      <c r="CA531" s="94"/>
      <c r="CB531" s="1"/>
      <c r="CC531" s="1"/>
      <c r="CD531" s="1"/>
      <c r="CE531" s="1"/>
      <c r="CF531" s="1"/>
      <c r="CG531" s="1"/>
    </row>
    <row r="532" spans="1:85" s="3" customFormat="1" ht="20.100000000000001" customHeight="1">
      <c r="A532" s="300"/>
      <c r="B532" s="298"/>
      <c r="C532" s="306"/>
      <c r="D532" s="302"/>
      <c r="E532" s="232"/>
      <c r="F532" s="8"/>
      <c r="G532" s="8"/>
      <c r="H532" s="2"/>
      <c r="I532" s="37"/>
      <c r="J532" s="37"/>
      <c r="K532" s="155"/>
      <c r="L532" s="2"/>
      <c r="M532" s="2"/>
      <c r="N532" s="2"/>
      <c r="O532" s="2"/>
      <c r="P532" s="2"/>
      <c r="Q532" s="2"/>
      <c r="R532" s="2"/>
      <c r="S532" s="2"/>
      <c r="T532" s="22"/>
      <c r="AV532" s="2"/>
      <c r="AW532" s="2"/>
      <c r="AY532" s="29"/>
      <c r="AZ532" s="29"/>
      <c r="BA532" s="29"/>
      <c r="BB532" s="29"/>
      <c r="BC532" s="29"/>
      <c r="BD532" s="29"/>
      <c r="BE532" s="29"/>
      <c r="BF532" s="33"/>
      <c r="BG532" s="33"/>
      <c r="BH532" s="33"/>
      <c r="BI532" s="33"/>
      <c r="BJ532" s="33"/>
      <c r="BK532" s="33"/>
      <c r="BL532" s="33"/>
      <c r="BM532" s="33"/>
      <c r="BN532" s="33"/>
      <c r="BO532" s="33"/>
      <c r="BP532" s="33"/>
      <c r="BQ532" s="33"/>
      <c r="BR532" s="33"/>
      <c r="BS532" s="33"/>
      <c r="BT532" s="33"/>
      <c r="BU532" s="94"/>
      <c r="BV532" s="94"/>
      <c r="BW532" s="94"/>
      <c r="BX532" s="94"/>
      <c r="BY532" s="94"/>
      <c r="BZ532" s="94"/>
      <c r="CA532" s="94"/>
      <c r="CB532" s="1"/>
      <c r="CC532" s="1"/>
      <c r="CD532" s="1"/>
      <c r="CE532" s="1"/>
      <c r="CF532" s="1"/>
      <c r="CG532" s="1"/>
    </row>
    <row r="533" spans="1:85" s="3" customFormat="1" ht="20.100000000000001" customHeight="1">
      <c r="A533" s="300"/>
      <c r="B533" s="298"/>
      <c r="C533" s="306"/>
      <c r="D533" s="302"/>
      <c r="E533" s="232"/>
      <c r="F533" s="8"/>
      <c r="G533" s="8"/>
      <c r="H533" s="2"/>
      <c r="I533" s="37"/>
      <c r="J533" s="37"/>
      <c r="K533" s="155"/>
      <c r="L533" s="2"/>
      <c r="M533" s="2"/>
      <c r="N533" s="2"/>
      <c r="O533" s="2"/>
      <c r="P533" s="2"/>
      <c r="Q533" s="2"/>
      <c r="R533" s="2"/>
      <c r="S533" s="2"/>
      <c r="T533" s="22"/>
      <c r="AV533" s="2"/>
      <c r="AW533" s="2"/>
      <c r="AY533" s="29"/>
      <c r="AZ533" s="29"/>
      <c r="BA533" s="29"/>
      <c r="BB533" s="29"/>
      <c r="BC533" s="29"/>
      <c r="BD533" s="29"/>
      <c r="BE533" s="29"/>
      <c r="BF533" s="33"/>
      <c r="BG533" s="33"/>
      <c r="BH533" s="33"/>
      <c r="BI533" s="33"/>
      <c r="BJ533" s="33"/>
      <c r="BK533" s="33"/>
      <c r="BL533" s="33"/>
      <c r="BM533" s="33"/>
      <c r="BN533" s="33"/>
      <c r="BO533" s="33"/>
      <c r="BP533" s="33"/>
      <c r="BQ533" s="33"/>
      <c r="BR533" s="33"/>
      <c r="BS533" s="33"/>
      <c r="BT533" s="33"/>
      <c r="BU533" s="94"/>
      <c r="BV533" s="94"/>
      <c r="BW533" s="94"/>
      <c r="BX533" s="94"/>
      <c r="BY533" s="94"/>
      <c r="BZ533" s="94"/>
      <c r="CA533" s="94"/>
      <c r="CB533" s="1"/>
      <c r="CC533" s="1"/>
      <c r="CD533" s="1"/>
      <c r="CE533" s="1"/>
      <c r="CF533" s="1"/>
      <c r="CG533" s="1"/>
    </row>
    <row r="534" spans="1:85" s="3" customFormat="1" ht="20.100000000000001" customHeight="1">
      <c r="A534" s="300"/>
      <c r="B534" s="298"/>
      <c r="C534" s="306"/>
      <c r="D534" s="302"/>
      <c r="E534" s="232"/>
      <c r="F534" s="8"/>
      <c r="G534" s="8"/>
      <c r="H534" s="2"/>
      <c r="I534" s="37"/>
      <c r="J534" s="37"/>
      <c r="K534" s="155"/>
      <c r="L534" s="2"/>
      <c r="M534" s="2"/>
      <c r="N534" s="2"/>
      <c r="O534" s="2"/>
      <c r="P534" s="2"/>
      <c r="Q534" s="2"/>
      <c r="R534" s="2"/>
      <c r="S534" s="2"/>
      <c r="T534" s="22"/>
      <c r="AV534" s="2"/>
      <c r="AW534" s="2"/>
      <c r="AY534" s="29"/>
      <c r="AZ534" s="29"/>
      <c r="BA534" s="29"/>
      <c r="BB534" s="29"/>
      <c r="BC534" s="29"/>
      <c r="BD534" s="29"/>
      <c r="BE534" s="29"/>
      <c r="BF534" s="33"/>
      <c r="BG534" s="33"/>
      <c r="BH534" s="33"/>
      <c r="BI534" s="33"/>
      <c r="BJ534" s="33"/>
      <c r="BK534" s="33"/>
      <c r="BL534" s="33"/>
      <c r="BM534" s="33"/>
      <c r="BN534" s="33"/>
      <c r="BO534" s="33"/>
      <c r="BP534" s="33"/>
      <c r="BQ534" s="33"/>
      <c r="BR534" s="33"/>
      <c r="BS534" s="33"/>
      <c r="BT534" s="33"/>
      <c r="BU534" s="94"/>
      <c r="BV534" s="94"/>
      <c r="BW534" s="94"/>
      <c r="BX534" s="94"/>
      <c r="BY534" s="94"/>
      <c r="BZ534" s="94"/>
      <c r="CA534" s="94"/>
      <c r="CB534" s="1"/>
      <c r="CC534" s="1"/>
      <c r="CD534" s="1"/>
      <c r="CE534" s="1"/>
      <c r="CF534" s="1"/>
      <c r="CG534" s="1"/>
    </row>
    <row r="535" spans="1:85" s="3" customFormat="1" ht="20.100000000000001" customHeight="1">
      <c r="A535" s="299"/>
      <c r="B535" s="299"/>
      <c r="C535" s="299"/>
      <c r="D535" s="93"/>
      <c r="E535" s="93"/>
      <c r="F535" s="93"/>
      <c r="G535" s="93"/>
      <c r="H535" s="8"/>
      <c r="I535" s="40"/>
      <c r="J535" s="40"/>
      <c r="K535" s="155"/>
      <c r="L535" s="2"/>
      <c r="M535" s="2"/>
      <c r="N535" s="2"/>
      <c r="O535" s="2"/>
      <c r="P535" s="2"/>
      <c r="Q535" s="2"/>
      <c r="R535" s="2"/>
      <c r="S535" s="22"/>
      <c r="T535" s="22"/>
      <c r="AY535" s="29"/>
      <c r="AZ535" s="29"/>
      <c r="BA535" s="29"/>
      <c r="BB535" s="29"/>
      <c r="BC535" s="29"/>
      <c r="BD535" s="29"/>
      <c r="BE535" s="29"/>
      <c r="BF535" s="33"/>
      <c r="BG535" s="33"/>
      <c r="BH535" s="33"/>
      <c r="BI535" s="33"/>
      <c r="BJ535" s="33"/>
      <c r="BK535" s="33"/>
      <c r="BL535" s="33"/>
      <c r="BM535" s="33"/>
      <c r="BN535" s="33"/>
      <c r="BO535" s="33"/>
      <c r="BP535" s="33"/>
      <c r="BQ535" s="33"/>
      <c r="BR535" s="33"/>
      <c r="BS535" s="33"/>
      <c r="BT535" s="33"/>
      <c r="BU535" s="94"/>
      <c r="BV535" s="94"/>
      <c r="BW535" s="94"/>
      <c r="BX535" s="94"/>
      <c r="BY535" s="94"/>
      <c r="BZ535" s="94"/>
      <c r="CA535" s="94"/>
      <c r="CB535" s="1"/>
      <c r="CC535" s="1"/>
      <c r="CD535" s="1"/>
      <c r="CE535" s="1"/>
      <c r="CF535" s="1"/>
      <c r="CG535" s="1"/>
    </row>
    <row r="536" spans="1:85" s="3" customFormat="1" ht="20.100000000000001" customHeight="1">
      <c r="A536" s="304"/>
      <c r="B536" s="304"/>
      <c r="C536" s="304"/>
      <c r="D536" s="305"/>
      <c r="E536" s="208"/>
      <c r="F536" s="530"/>
      <c r="G536" s="530"/>
      <c r="H536" s="128"/>
      <c r="I536" s="40"/>
      <c r="J536" s="40"/>
      <c r="K536" s="155"/>
      <c r="L536" s="2"/>
      <c r="M536" s="2"/>
      <c r="N536" s="2"/>
      <c r="O536" s="2"/>
      <c r="P536" s="2"/>
      <c r="Q536" s="2"/>
      <c r="R536" s="2"/>
      <c r="S536" s="22"/>
      <c r="T536" s="22"/>
      <c r="AY536" s="29"/>
      <c r="AZ536" s="29"/>
      <c r="BA536" s="29"/>
      <c r="BB536" s="29"/>
      <c r="BC536" s="29"/>
      <c r="BD536" s="29"/>
      <c r="BE536" s="29"/>
      <c r="BF536" s="33"/>
      <c r="BG536" s="33"/>
      <c r="BH536" s="33"/>
      <c r="BI536" s="33"/>
      <c r="BJ536" s="33"/>
      <c r="BK536" s="33"/>
      <c r="BL536" s="33"/>
      <c r="BM536" s="33"/>
      <c r="BN536" s="33"/>
      <c r="BO536" s="33"/>
      <c r="BP536" s="33"/>
      <c r="BQ536" s="33"/>
      <c r="BR536" s="33"/>
      <c r="BS536" s="33"/>
      <c r="BT536" s="33"/>
      <c r="BU536" s="94"/>
      <c r="BV536" s="94"/>
      <c r="BW536" s="94"/>
      <c r="BX536" s="94"/>
      <c r="BY536" s="94"/>
      <c r="BZ536" s="94"/>
      <c r="CA536" s="94"/>
      <c r="CB536" s="1"/>
      <c r="CC536" s="1"/>
      <c r="CD536" s="1"/>
      <c r="CE536" s="1"/>
      <c r="CF536" s="1"/>
      <c r="CG536" s="1"/>
    </row>
    <row r="537" spans="1:85" s="3" customFormat="1" ht="20.100000000000001" customHeight="1">
      <c r="A537" s="298"/>
      <c r="B537" s="298"/>
      <c r="C537" s="306"/>
      <c r="D537" s="232"/>
      <c r="E537" s="232"/>
      <c r="F537" s="8"/>
      <c r="G537" s="8"/>
      <c r="H537" s="2"/>
      <c r="I537" s="37"/>
      <c r="J537" s="37"/>
      <c r="K537" s="155"/>
      <c r="L537" s="2"/>
      <c r="M537" s="2"/>
      <c r="N537" s="2"/>
      <c r="O537" s="2"/>
      <c r="P537" s="2"/>
      <c r="Q537" s="2"/>
      <c r="R537" s="2"/>
      <c r="S537" s="22"/>
      <c r="T537" s="22"/>
      <c r="AY537" s="29"/>
      <c r="AZ537" s="29"/>
      <c r="BA537" s="29"/>
      <c r="BB537" s="29"/>
      <c r="BC537" s="29"/>
      <c r="BD537" s="29"/>
      <c r="BE537" s="29"/>
      <c r="BF537" s="33"/>
      <c r="BG537" s="33"/>
      <c r="BH537" s="33"/>
      <c r="BI537" s="33"/>
      <c r="BJ537" s="33"/>
      <c r="BK537" s="33"/>
      <c r="BL537" s="33"/>
      <c r="BM537" s="33"/>
      <c r="BN537" s="33"/>
      <c r="BO537" s="33"/>
      <c r="BP537" s="33"/>
      <c r="BQ537" s="33"/>
      <c r="BR537" s="33"/>
      <c r="BS537" s="33"/>
      <c r="BT537" s="33"/>
      <c r="BU537" s="94"/>
      <c r="BV537" s="94"/>
      <c r="BW537" s="94"/>
      <c r="BX537" s="94"/>
      <c r="BY537" s="94"/>
      <c r="BZ537" s="94"/>
      <c r="CA537" s="94"/>
      <c r="CB537" s="1"/>
      <c r="CC537" s="1"/>
      <c r="CD537" s="1"/>
      <c r="CE537" s="1"/>
      <c r="CF537" s="1"/>
      <c r="CG537" s="1"/>
    </row>
    <row r="538" spans="1:85" s="3" customFormat="1" ht="20.100000000000001" customHeight="1">
      <c r="A538" s="298"/>
      <c r="B538" s="298"/>
      <c r="C538" s="306"/>
      <c r="D538" s="232"/>
      <c r="E538" s="232"/>
      <c r="F538" s="8"/>
      <c r="G538" s="8"/>
      <c r="H538" s="2"/>
      <c r="I538" s="37"/>
      <c r="J538" s="37"/>
      <c r="K538" s="155"/>
      <c r="L538" s="2"/>
      <c r="M538" s="2"/>
      <c r="N538" s="2"/>
      <c r="O538" s="2"/>
      <c r="P538" s="2"/>
      <c r="Q538" s="2"/>
      <c r="R538" s="2"/>
      <c r="S538" s="22"/>
      <c r="T538" s="22"/>
      <c r="AY538" s="29"/>
      <c r="AZ538" s="29"/>
      <c r="BA538" s="29"/>
      <c r="BB538" s="29"/>
      <c r="BC538" s="29"/>
      <c r="BD538" s="29"/>
      <c r="BE538" s="29"/>
      <c r="BF538" s="33"/>
      <c r="BG538" s="33"/>
      <c r="BH538" s="33"/>
      <c r="BI538" s="33"/>
      <c r="BJ538" s="33"/>
      <c r="BK538" s="33"/>
      <c r="BL538" s="33"/>
      <c r="BM538" s="33"/>
      <c r="BN538" s="33"/>
      <c r="BO538" s="33"/>
      <c r="BP538" s="33"/>
      <c r="BQ538" s="33"/>
      <c r="BR538" s="33"/>
      <c r="BS538" s="33"/>
      <c r="BT538" s="33"/>
      <c r="BU538" s="94"/>
      <c r="BV538" s="94"/>
      <c r="BW538" s="94"/>
      <c r="BX538" s="94"/>
      <c r="BY538" s="94"/>
      <c r="BZ538" s="94"/>
      <c r="CA538" s="94"/>
      <c r="CB538" s="1"/>
      <c r="CC538" s="1"/>
      <c r="CD538" s="1"/>
      <c r="CE538" s="1"/>
      <c r="CF538" s="1"/>
      <c r="CG538" s="1"/>
    </row>
    <row r="539" spans="1:85" s="3" customFormat="1" ht="20.100000000000001" customHeight="1">
      <c r="A539" s="298"/>
      <c r="B539" s="298"/>
      <c r="C539" s="306"/>
      <c r="D539" s="232"/>
      <c r="E539" s="232"/>
      <c r="F539" s="8"/>
      <c r="G539" s="8"/>
      <c r="H539" s="2"/>
      <c r="I539" s="37"/>
      <c r="J539" s="37"/>
      <c r="K539" s="155"/>
      <c r="L539" s="2"/>
      <c r="M539" s="2"/>
      <c r="N539" s="2"/>
      <c r="O539" s="2"/>
      <c r="P539" s="2"/>
      <c r="Q539" s="2"/>
      <c r="R539" s="2"/>
      <c r="S539" s="22"/>
      <c r="T539" s="22"/>
      <c r="AY539" s="29"/>
      <c r="AZ539" s="29"/>
      <c r="BA539" s="29"/>
      <c r="BB539" s="29"/>
      <c r="BC539" s="29"/>
      <c r="BD539" s="29"/>
      <c r="BE539" s="29"/>
      <c r="BF539" s="33"/>
      <c r="BG539" s="33"/>
      <c r="BH539" s="33"/>
      <c r="BI539" s="33"/>
      <c r="BJ539" s="33"/>
      <c r="BK539" s="33"/>
      <c r="BL539" s="33"/>
      <c r="BM539" s="33"/>
      <c r="BN539" s="33"/>
      <c r="BO539" s="33"/>
      <c r="BP539" s="33"/>
      <c r="BQ539" s="33"/>
      <c r="BR539" s="33"/>
      <c r="BS539" s="33"/>
      <c r="BT539" s="33"/>
      <c r="BU539" s="94"/>
      <c r="BV539" s="94"/>
      <c r="BW539" s="94"/>
      <c r="BX539" s="94"/>
      <c r="BY539" s="94"/>
      <c r="BZ539" s="94"/>
      <c r="CA539" s="94"/>
      <c r="CB539" s="1"/>
      <c r="CC539" s="1"/>
      <c r="CD539" s="1"/>
      <c r="CE539" s="1"/>
      <c r="CF539" s="1"/>
      <c r="CG539" s="1"/>
    </row>
    <row r="540" spans="1:85" s="29" customFormat="1" ht="20.100000000000001" customHeight="1">
      <c r="A540" s="298"/>
      <c r="B540" s="298"/>
      <c r="C540" s="306"/>
      <c r="D540" s="232"/>
      <c r="E540" s="232"/>
      <c r="F540" s="8"/>
      <c r="G540" s="8"/>
      <c r="H540" s="2"/>
      <c r="I540" s="37"/>
      <c r="J540" s="37"/>
      <c r="K540" s="155"/>
      <c r="L540" s="2"/>
      <c r="M540" s="2"/>
      <c r="N540" s="2"/>
      <c r="O540" s="2"/>
      <c r="P540" s="2"/>
      <c r="Q540" s="2"/>
      <c r="R540" s="2"/>
      <c r="S540" s="22"/>
      <c r="T540" s="22"/>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BF540" s="33"/>
      <c r="BG540" s="33"/>
      <c r="BH540" s="33"/>
      <c r="BI540" s="33"/>
      <c r="BJ540" s="33"/>
      <c r="BK540" s="33"/>
      <c r="BL540" s="33"/>
      <c r="BM540" s="33"/>
      <c r="BN540" s="33"/>
      <c r="BO540" s="33"/>
      <c r="BP540" s="33"/>
      <c r="BQ540" s="33"/>
      <c r="BR540" s="33"/>
      <c r="BS540" s="33"/>
      <c r="BT540" s="33"/>
      <c r="BU540" s="94"/>
      <c r="BV540" s="94"/>
      <c r="BW540" s="94"/>
      <c r="BX540" s="94"/>
      <c r="BY540" s="94"/>
      <c r="BZ540" s="94"/>
      <c r="CA540" s="94"/>
      <c r="CB540" s="1"/>
      <c r="CC540" s="1"/>
      <c r="CD540" s="1"/>
      <c r="CE540" s="1"/>
      <c r="CF540" s="1"/>
      <c r="CG540" s="1"/>
    </row>
    <row r="541" spans="1:85" s="29" customFormat="1" ht="20.100000000000001" customHeight="1">
      <c r="A541" s="298"/>
      <c r="B541" s="298"/>
      <c r="C541" s="306"/>
      <c r="D541" s="232"/>
      <c r="E541" s="232"/>
      <c r="F541" s="8"/>
      <c r="G541" s="8"/>
      <c r="H541" s="2"/>
      <c r="I541" s="37"/>
      <c r="J541" s="37"/>
      <c r="K541" s="155"/>
      <c r="L541" s="2"/>
      <c r="M541" s="2"/>
      <c r="N541" s="2"/>
      <c r="O541" s="2"/>
      <c r="P541" s="2"/>
      <c r="Q541" s="2"/>
      <c r="R541" s="2"/>
      <c r="S541" s="22"/>
      <c r="T541" s="22"/>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BF541" s="33"/>
      <c r="BG541" s="33"/>
      <c r="BH541" s="33"/>
      <c r="BI541" s="33"/>
      <c r="BJ541" s="33"/>
      <c r="BK541" s="33"/>
      <c r="BL541" s="33"/>
      <c r="BM541" s="33"/>
      <c r="BN541" s="33"/>
      <c r="BO541" s="33"/>
      <c r="BP541" s="33"/>
      <c r="BQ541" s="33"/>
      <c r="BR541" s="33"/>
      <c r="BS541" s="33"/>
      <c r="BT541" s="33"/>
      <c r="BU541" s="94"/>
      <c r="BV541" s="94"/>
      <c r="BW541" s="94"/>
      <c r="BX541" s="94"/>
      <c r="BY541" s="94"/>
      <c r="BZ541" s="94"/>
      <c r="CA541" s="94"/>
      <c r="CB541" s="1"/>
      <c r="CC541" s="1"/>
      <c r="CD541" s="1"/>
      <c r="CE541" s="1"/>
      <c r="CF541" s="1"/>
      <c r="CG541" s="1"/>
    </row>
    <row r="542" spans="1:85" s="29" customFormat="1" ht="20.100000000000001" customHeight="1">
      <c r="A542" s="298"/>
      <c r="B542" s="298"/>
      <c r="C542" s="306"/>
      <c r="D542" s="232"/>
      <c r="E542" s="232"/>
      <c r="F542" s="8"/>
      <c r="G542" s="8"/>
      <c r="H542" s="2"/>
      <c r="I542" s="37"/>
      <c r="J542" s="37"/>
      <c r="K542" s="155"/>
      <c r="L542" s="2"/>
      <c r="M542" s="2"/>
      <c r="N542" s="2"/>
      <c r="O542" s="2"/>
      <c r="P542" s="2"/>
      <c r="Q542" s="2"/>
      <c r="R542" s="2"/>
      <c r="S542" s="22"/>
      <c r="T542" s="22"/>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BF542" s="33"/>
      <c r="BG542" s="33"/>
      <c r="BH542" s="33"/>
      <c r="BI542" s="33"/>
      <c r="BJ542" s="33"/>
      <c r="BK542" s="33"/>
      <c r="BL542" s="33"/>
      <c r="BM542" s="33"/>
      <c r="BN542" s="33"/>
      <c r="BO542" s="33"/>
      <c r="BP542" s="33"/>
      <c r="BQ542" s="33"/>
      <c r="BR542" s="33"/>
      <c r="BS542" s="33"/>
      <c r="BT542" s="33"/>
      <c r="BU542" s="94"/>
      <c r="BV542" s="94"/>
      <c r="BW542" s="94"/>
      <c r="BX542" s="94"/>
      <c r="BY542" s="94"/>
      <c r="BZ542" s="94"/>
      <c r="CA542" s="94"/>
      <c r="CB542" s="1"/>
      <c r="CC542" s="1"/>
      <c r="CD542" s="1"/>
      <c r="CE542" s="1"/>
      <c r="CF542" s="1"/>
      <c r="CG542" s="1"/>
    </row>
    <row r="543" spans="1:85" s="29" customFormat="1" ht="20.100000000000001" customHeight="1">
      <c r="A543" s="299"/>
      <c r="B543" s="299"/>
      <c r="C543" s="299"/>
      <c r="D543" s="93"/>
      <c r="E543" s="93"/>
      <c r="F543" s="93"/>
      <c r="G543" s="93"/>
      <c r="H543" s="2"/>
      <c r="I543" s="37"/>
      <c r="J543" s="37"/>
      <c r="K543" s="155"/>
      <c r="L543" s="2"/>
      <c r="M543" s="2"/>
      <c r="N543" s="2"/>
      <c r="O543" s="2"/>
      <c r="P543" s="2"/>
      <c r="Q543" s="2"/>
      <c r="R543" s="2"/>
      <c r="S543" s="22"/>
      <c r="T543" s="22"/>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BF543" s="33"/>
      <c r="BG543" s="33"/>
      <c r="BH543" s="33"/>
      <c r="BI543" s="33"/>
      <c r="BJ543" s="33"/>
      <c r="BK543" s="33"/>
      <c r="BL543" s="33"/>
      <c r="BM543" s="33"/>
      <c r="BN543" s="33"/>
      <c r="BO543" s="33"/>
      <c r="BP543" s="33"/>
      <c r="BQ543" s="33"/>
      <c r="BR543" s="33"/>
      <c r="BS543" s="33"/>
      <c r="BT543" s="33"/>
      <c r="BU543" s="94"/>
      <c r="BV543" s="94"/>
      <c r="BW543" s="94"/>
      <c r="BX543" s="94"/>
      <c r="BY543" s="94"/>
      <c r="BZ543" s="94"/>
      <c r="CA543" s="94"/>
      <c r="CB543" s="1"/>
      <c r="CC543" s="1"/>
      <c r="CD543" s="1"/>
      <c r="CE543" s="1"/>
      <c r="CF543" s="1"/>
      <c r="CG543" s="1"/>
    </row>
    <row r="544" spans="1:85" s="29" customFormat="1" ht="20.100000000000001" customHeight="1">
      <c r="A544" s="304"/>
      <c r="B544" s="304"/>
      <c r="C544" s="304"/>
      <c r="D544" s="305"/>
      <c r="E544" s="208"/>
      <c r="F544" s="530"/>
      <c r="G544" s="530"/>
      <c r="H544" s="2"/>
      <c r="I544" s="37"/>
      <c r="J544" s="37"/>
      <c r="K544" s="155"/>
      <c r="L544" s="2"/>
      <c r="M544" s="2"/>
      <c r="N544" s="2"/>
      <c r="O544" s="2"/>
      <c r="P544" s="2"/>
      <c r="Q544" s="2"/>
      <c r="R544" s="2"/>
      <c r="S544" s="22"/>
      <c r="T544" s="22"/>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BF544" s="33"/>
      <c r="BG544" s="33"/>
      <c r="BH544" s="33"/>
      <c r="BI544" s="33"/>
      <c r="BJ544" s="33"/>
      <c r="BK544" s="33"/>
      <c r="BL544" s="33"/>
      <c r="BM544" s="33"/>
      <c r="BN544" s="33"/>
      <c r="BO544" s="33"/>
      <c r="BP544" s="33"/>
      <c r="BQ544" s="33"/>
      <c r="BR544" s="33"/>
      <c r="BS544" s="33"/>
      <c r="BT544" s="33"/>
      <c r="BU544" s="94"/>
      <c r="BV544" s="94"/>
      <c r="BW544" s="94"/>
      <c r="BX544" s="94"/>
      <c r="BY544" s="94"/>
      <c r="BZ544" s="94"/>
      <c r="CA544" s="94"/>
      <c r="CB544" s="1"/>
      <c r="CC544" s="1"/>
      <c r="CD544" s="1"/>
      <c r="CE544" s="1"/>
      <c r="CF544" s="1"/>
      <c r="CG544" s="1"/>
    </row>
    <row r="545" spans="1:85" s="29" customFormat="1" ht="20.100000000000001" customHeight="1">
      <c r="A545" s="298"/>
      <c r="B545" s="298"/>
      <c r="C545" s="306"/>
      <c r="D545" s="232"/>
      <c r="E545" s="232"/>
      <c r="F545" s="8"/>
      <c r="G545" s="8"/>
      <c r="H545" s="2"/>
      <c r="I545" s="37"/>
      <c r="J545" s="37"/>
      <c r="K545" s="155"/>
      <c r="L545" s="2"/>
      <c r="M545" s="2"/>
      <c r="N545" s="2"/>
      <c r="O545" s="2"/>
      <c r="P545" s="2"/>
      <c r="Q545" s="2"/>
      <c r="R545" s="2"/>
      <c r="S545" s="22"/>
      <c r="T545" s="22"/>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BF545" s="33"/>
      <c r="BG545" s="33"/>
      <c r="BH545" s="33"/>
      <c r="BI545" s="33"/>
      <c r="BJ545" s="33"/>
      <c r="BK545" s="33"/>
      <c r="BL545" s="33"/>
      <c r="BM545" s="33"/>
      <c r="BN545" s="33"/>
      <c r="BO545" s="33"/>
      <c r="BP545" s="33"/>
      <c r="BQ545" s="33"/>
      <c r="BR545" s="33"/>
      <c r="BS545" s="33"/>
      <c r="BT545" s="33"/>
      <c r="BU545" s="94"/>
      <c r="BV545" s="94"/>
      <c r="BW545" s="94"/>
      <c r="BX545" s="94"/>
      <c r="BY545" s="94"/>
      <c r="BZ545" s="94"/>
      <c r="CA545" s="94"/>
      <c r="CB545" s="1"/>
      <c r="CC545" s="1"/>
      <c r="CD545" s="1"/>
      <c r="CE545" s="1"/>
      <c r="CF545" s="1"/>
      <c r="CG545" s="1"/>
    </row>
    <row r="546" spans="1:85" s="29" customFormat="1" ht="20.100000000000001" customHeight="1">
      <c r="A546" s="298"/>
      <c r="B546" s="298"/>
      <c r="C546" s="306"/>
      <c r="D546" s="232"/>
      <c r="E546" s="232"/>
      <c r="F546" s="8"/>
      <c r="G546" s="8"/>
      <c r="H546" s="2"/>
      <c r="I546" s="37"/>
      <c r="J546" s="37"/>
      <c r="K546" s="155"/>
      <c r="L546" s="2"/>
      <c r="M546" s="2"/>
      <c r="N546" s="2"/>
      <c r="O546" s="2"/>
      <c r="P546" s="2"/>
      <c r="Q546" s="2"/>
      <c r="R546" s="2"/>
      <c r="S546" s="22"/>
      <c r="T546" s="22"/>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BF546" s="33"/>
      <c r="BG546" s="33"/>
      <c r="BH546" s="33"/>
      <c r="BI546" s="33"/>
      <c r="BJ546" s="33"/>
      <c r="BK546" s="33"/>
      <c r="BL546" s="33"/>
      <c r="BM546" s="33"/>
      <c r="BN546" s="33"/>
      <c r="BO546" s="33"/>
      <c r="BP546" s="33"/>
      <c r="BQ546" s="33"/>
      <c r="BR546" s="33"/>
      <c r="BS546" s="33"/>
      <c r="BT546" s="33"/>
      <c r="BU546" s="94"/>
      <c r="BV546" s="94"/>
      <c r="BW546" s="94"/>
      <c r="BX546" s="94"/>
      <c r="BY546" s="94"/>
      <c r="BZ546" s="94"/>
      <c r="CA546" s="94"/>
      <c r="CB546" s="1"/>
      <c r="CC546" s="1"/>
      <c r="CD546" s="1"/>
      <c r="CE546" s="1"/>
      <c r="CF546" s="1"/>
      <c r="CG546" s="1"/>
    </row>
    <row r="547" spans="1:85" s="29" customFormat="1" ht="20.100000000000001" customHeight="1">
      <c r="A547" s="298"/>
      <c r="B547" s="298"/>
      <c r="C547" s="306"/>
      <c r="D547" s="232"/>
      <c r="E547" s="232"/>
      <c r="F547" s="8"/>
      <c r="G547" s="8"/>
      <c r="H547" s="2"/>
      <c r="I547" s="37"/>
      <c r="J547" s="37"/>
      <c r="K547" s="155"/>
      <c r="L547" s="2"/>
      <c r="M547" s="2"/>
      <c r="N547" s="2"/>
      <c r="O547" s="2"/>
      <c r="P547" s="2"/>
      <c r="Q547" s="2"/>
      <c r="R547" s="2"/>
      <c r="S547" s="22"/>
      <c r="T547" s="22"/>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BF547" s="33"/>
      <c r="BG547" s="33"/>
      <c r="BH547" s="33"/>
      <c r="BI547" s="33"/>
      <c r="BJ547" s="33"/>
      <c r="BK547" s="33"/>
      <c r="BL547" s="33"/>
      <c r="BM547" s="33"/>
      <c r="BN547" s="33"/>
      <c r="BO547" s="33"/>
      <c r="BP547" s="33"/>
      <c r="BQ547" s="33"/>
      <c r="BR547" s="33"/>
      <c r="BS547" s="33"/>
      <c r="BT547" s="33"/>
      <c r="BU547" s="94"/>
      <c r="BV547" s="94"/>
      <c r="BW547" s="94"/>
      <c r="BX547" s="94"/>
      <c r="BY547" s="94"/>
      <c r="BZ547" s="94"/>
      <c r="CA547" s="94"/>
      <c r="CB547" s="1"/>
      <c r="CC547" s="1"/>
      <c r="CD547" s="1"/>
      <c r="CE547" s="1"/>
      <c r="CF547" s="1"/>
      <c r="CG547" s="1"/>
    </row>
    <row r="548" spans="1:85" s="29" customFormat="1" ht="20.100000000000001" customHeight="1">
      <c r="A548" s="298"/>
      <c r="B548" s="298"/>
      <c r="C548" s="306"/>
      <c r="D548" s="232"/>
      <c r="E548" s="232"/>
      <c r="F548" s="8"/>
      <c r="G548" s="8"/>
      <c r="H548" s="2"/>
      <c r="I548" s="37"/>
      <c r="J548" s="37"/>
      <c r="K548" s="155"/>
      <c r="L548" s="2"/>
      <c r="M548" s="2"/>
      <c r="N548" s="2"/>
      <c r="O548" s="2"/>
      <c r="P548" s="2"/>
      <c r="Q548" s="2"/>
      <c r="R548" s="2"/>
      <c r="S548" s="22"/>
      <c r="T548" s="22"/>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BF548" s="33"/>
      <c r="BG548" s="33"/>
      <c r="BH548" s="33"/>
      <c r="BI548" s="33"/>
      <c r="BJ548" s="33"/>
      <c r="BK548" s="33"/>
      <c r="BL548" s="33"/>
      <c r="BM548" s="33"/>
      <c r="BN548" s="33"/>
      <c r="BO548" s="33"/>
      <c r="BP548" s="33"/>
      <c r="BQ548" s="33"/>
      <c r="BR548" s="33"/>
      <c r="BS548" s="33"/>
      <c r="BT548" s="33"/>
      <c r="BU548" s="94"/>
      <c r="BV548" s="94"/>
      <c r="BW548" s="94"/>
      <c r="BX548" s="94"/>
      <c r="BY548" s="94"/>
      <c r="BZ548" s="94"/>
      <c r="CA548" s="94"/>
      <c r="CB548" s="1"/>
      <c r="CC548" s="1"/>
      <c r="CD548" s="1"/>
      <c r="CE548" s="1"/>
      <c r="CF548" s="1"/>
      <c r="CG548" s="1"/>
    </row>
    <row r="549" spans="1:85" s="29" customFormat="1" ht="20.100000000000001" customHeight="1">
      <c r="A549" s="298"/>
      <c r="B549" s="298"/>
      <c r="C549" s="306"/>
      <c r="D549" s="232"/>
      <c r="E549" s="232"/>
      <c r="F549" s="8"/>
      <c r="G549" s="8"/>
      <c r="H549" s="2"/>
      <c r="I549" s="37"/>
      <c r="J549" s="37"/>
      <c r="K549" s="155"/>
      <c r="L549" s="2"/>
      <c r="M549" s="2"/>
      <c r="N549" s="2"/>
      <c r="O549" s="2"/>
      <c r="P549" s="2"/>
      <c r="Q549" s="2"/>
      <c r="R549" s="2"/>
      <c r="S549" s="22"/>
      <c r="T549" s="22"/>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BF549" s="33"/>
      <c r="BG549" s="33"/>
      <c r="BH549" s="33"/>
      <c r="BI549" s="33"/>
      <c r="BJ549" s="33"/>
      <c r="BK549" s="33"/>
      <c r="BL549" s="33"/>
      <c r="BM549" s="33"/>
      <c r="BN549" s="33"/>
      <c r="BO549" s="33"/>
      <c r="BP549" s="33"/>
      <c r="BQ549" s="33"/>
      <c r="BR549" s="33"/>
      <c r="BS549" s="33"/>
      <c r="BT549" s="33"/>
      <c r="BU549" s="94"/>
      <c r="BV549" s="94"/>
      <c r="BW549" s="94"/>
      <c r="BX549" s="94"/>
      <c r="BY549" s="94"/>
      <c r="BZ549" s="94"/>
      <c r="CA549" s="94"/>
      <c r="CB549" s="1"/>
      <c r="CC549" s="1"/>
      <c r="CD549" s="1"/>
      <c r="CE549" s="1"/>
      <c r="CF549" s="1"/>
      <c r="CG549" s="1"/>
    </row>
    <row r="550" spans="1:85" s="29" customFormat="1" ht="20.100000000000001" customHeight="1">
      <c r="A550" s="298"/>
      <c r="B550" s="298"/>
      <c r="C550" s="306"/>
      <c r="D550" s="232"/>
      <c r="E550" s="232"/>
      <c r="F550" s="8"/>
      <c r="G550" s="8"/>
      <c r="H550" s="2"/>
      <c r="I550" s="37"/>
      <c r="J550" s="37"/>
      <c r="K550" s="155"/>
      <c r="L550" s="2"/>
      <c r="M550" s="2"/>
      <c r="N550" s="2"/>
      <c r="O550" s="2"/>
      <c r="P550" s="2"/>
      <c r="Q550" s="2"/>
      <c r="R550" s="2"/>
      <c r="S550" s="22"/>
      <c r="T550" s="22"/>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BF550" s="33"/>
      <c r="BG550" s="33"/>
      <c r="BH550" s="33"/>
      <c r="BI550" s="33"/>
      <c r="BJ550" s="33"/>
      <c r="BK550" s="33"/>
      <c r="BL550" s="33"/>
      <c r="BM550" s="33"/>
      <c r="BN550" s="33"/>
      <c r="BO550" s="33"/>
      <c r="BP550" s="33"/>
      <c r="BQ550" s="33"/>
      <c r="BR550" s="33"/>
      <c r="BS550" s="33"/>
      <c r="BT550" s="33"/>
      <c r="BU550" s="94"/>
      <c r="BV550" s="94"/>
      <c r="BW550" s="94"/>
      <c r="BX550" s="94"/>
      <c r="BY550" s="94"/>
      <c r="BZ550" s="94"/>
      <c r="CA550" s="94"/>
      <c r="CB550" s="1"/>
      <c r="CC550" s="1"/>
      <c r="CD550" s="1"/>
      <c r="CE550" s="1"/>
      <c r="CF550" s="1"/>
      <c r="CG550" s="1"/>
    </row>
    <row r="551" spans="1:85" s="29" customFormat="1" ht="20.100000000000001" customHeight="1">
      <c r="A551" s="93"/>
      <c r="B551" s="299"/>
      <c r="C551" s="299"/>
      <c r="D551" s="93"/>
      <c r="E551" s="93"/>
      <c r="F551" s="93"/>
      <c r="G551" s="93"/>
      <c r="H551" s="8"/>
      <c r="I551" s="40"/>
      <c r="J551" s="40"/>
      <c r="K551" s="37"/>
      <c r="L551" s="2"/>
      <c r="M551" s="2"/>
      <c r="N551" s="2"/>
      <c r="O551" s="2"/>
      <c r="P551" s="2"/>
      <c r="Q551" s="2"/>
      <c r="R551" s="2"/>
      <c r="S551" s="22"/>
      <c r="T551" s="22"/>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BF551" s="33"/>
      <c r="BG551" s="33"/>
      <c r="BH551" s="33"/>
      <c r="BI551" s="33"/>
      <c r="BJ551" s="33"/>
      <c r="BK551" s="33"/>
      <c r="BL551" s="33"/>
      <c r="BM551" s="33"/>
      <c r="BN551" s="33"/>
      <c r="BO551" s="33"/>
      <c r="BP551" s="33"/>
      <c r="BQ551" s="33"/>
      <c r="BR551" s="33"/>
      <c r="BS551" s="33"/>
      <c r="BT551" s="33"/>
      <c r="BU551" s="94"/>
      <c r="BV551" s="94"/>
      <c r="BW551" s="94"/>
      <c r="BX551" s="94"/>
      <c r="BY551" s="94"/>
      <c r="BZ551" s="94"/>
      <c r="CA551" s="94"/>
      <c r="CB551" s="1"/>
      <c r="CC551" s="1"/>
      <c r="CD551" s="1"/>
      <c r="CE551" s="1"/>
      <c r="CF551" s="1"/>
      <c r="CG551" s="1"/>
    </row>
    <row r="552" spans="1:85" s="29" customFormat="1" ht="20.100000000000001" customHeight="1">
      <c r="A552" s="8"/>
      <c r="B552" s="8"/>
      <c r="C552" s="38"/>
      <c r="D552" s="232"/>
      <c r="E552" s="232"/>
      <c r="F552" s="93"/>
      <c r="G552" s="93"/>
      <c r="H552" s="22"/>
      <c r="I552" s="37"/>
      <c r="J552" s="37"/>
      <c r="K552" s="37"/>
      <c r="L552" s="2"/>
      <c r="M552" s="2"/>
      <c r="N552" s="2"/>
      <c r="O552" s="2"/>
      <c r="P552" s="2"/>
      <c r="Q552" s="2"/>
      <c r="R552" s="2"/>
      <c r="S552" s="22"/>
      <c r="T552" s="22"/>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BF552" s="33"/>
      <c r="BG552" s="33"/>
      <c r="BH552" s="33"/>
      <c r="BI552" s="33"/>
      <c r="BJ552" s="33"/>
      <c r="BK552" s="33"/>
      <c r="BL552" s="33"/>
      <c r="BM552" s="33"/>
      <c r="BN552" s="33"/>
      <c r="BO552" s="33"/>
      <c r="BP552" s="33"/>
      <c r="BQ552" s="33"/>
      <c r="BR552" s="33"/>
      <c r="BS552" s="33"/>
      <c r="BT552" s="33"/>
      <c r="BU552" s="94"/>
      <c r="BV552" s="94"/>
      <c r="BW552" s="94"/>
      <c r="BX552" s="94"/>
      <c r="BY552" s="94"/>
      <c r="BZ552" s="94"/>
      <c r="CA552" s="94"/>
      <c r="CB552" s="1"/>
      <c r="CC552" s="1"/>
      <c r="CD552" s="1"/>
      <c r="CE552" s="1"/>
      <c r="CF552" s="1"/>
      <c r="CG552" s="1"/>
    </row>
    <row r="553" spans="1:85" s="29" customFormat="1" ht="20.100000000000001" hidden="1" customHeight="1">
      <c r="A553" s="8"/>
      <c r="B553" s="8"/>
      <c r="C553" s="38"/>
      <c r="D553" s="232"/>
      <c r="E553" s="232"/>
      <c r="F553" s="93"/>
      <c r="G553" s="93"/>
      <c r="H553" s="22"/>
      <c r="I553" s="37"/>
      <c r="J553" s="37"/>
      <c r="K553" s="37"/>
      <c r="L553" s="2"/>
      <c r="M553" s="2"/>
      <c r="N553" s="2"/>
      <c r="O553" s="2"/>
      <c r="P553" s="2"/>
      <c r="Q553" s="2"/>
      <c r="R553" s="2"/>
      <c r="S553" s="22"/>
      <c r="T553" s="22"/>
      <c r="U553" s="3"/>
      <c r="V553" s="3"/>
      <c r="W553" s="3"/>
      <c r="X553" s="3"/>
      <c r="Y553" s="3"/>
      <c r="Z553" s="3"/>
      <c r="AA553" s="3"/>
      <c r="AB553" s="3"/>
      <c r="AC553" s="3"/>
      <c r="AD553" s="3"/>
      <c r="AE553" s="3"/>
      <c r="AF553" s="3" t="s">
        <v>47</v>
      </c>
      <c r="AG553" s="3"/>
      <c r="AH553" s="3"/>
      <c r="AI553" s="3" t="s">
        <v>69</v>
      </c>
      <c r="AJ553" s="3"/>
      <c r="AK553" s="3"/>
      <c r="AL553" s="3"/>
      <c r="AM553" s="3"/>
      <c r="AN553" s="3"/>
      <c r="AO553" s="3" t="s">
        <v>110</v>
      </c>
      <c r="AP553" s="3"/>
      <c r="AQ553" s="3" t="s">
        <v>110</v>
      </c>
      <c r="AR553" s="3"/>
      <c r="AS553" s="3" t="s">
        <v>110</v>
      </c>
      <c r="AT553" s="3"/>
      <c r="AU553" s="3" t="s">
        <v>110</v>
      </c>
      <c r="AV553" s="3"/>
      <c r="AW553" s="3"/>
      <c r="AX553" s="3"/>
      <c r="BF553" s="33"/>
      <c r="BG553" s="33"/>
      <c r="BH553" s="33"/>
      <c r="BI553" s="33"/>
      <c r="BJ553" s="33"/>
      <c r="BK553" s="33"/>
      <c r="BL553" s="33"/>
      <c r="BM553" s="33"/>
      <c r="BN553" s="33"/>
      <c r="BO553" s="33"/>
      <c r="BP553" s="33"/>
      <c r="BQ553" s="33"/>
      <c r="BR553" s="33"/>
      <c r="BS553" s="33"/>
      <c r="BT553" s="33"/>
      <c r="BU553" s="94"/>
      <c r="BV553" s="94"/>
      <c r="BW553" s="94"/>
      <c r="BX553" s="94"/>
      <c r="BY553" s="94"/>
      <c r="BZ553" s="94"/>
      <c r="CA553" s="94"/>
      <c r="CB553" s="1"/>
      <c r="CC553" s="1"/>
      <c r="CD553" s="1"/>
      <c r="CE553" s="1"/>
      <c r="CF553" s="1"/>
      <c r="CG553" s="1"/>
    </row>
    <row r="554" spans="1:85" s="29" customFormat="1" ht="20.100000000000001" hidden="1" customHeight="1">
      <c r="A554" s="8"/>
      <c r="B554" s="8"/>
      <c r="C554" s="38"/>
      <c r="D554" s="232"/>
      <c r="E554" s="232"/>
      <c r="F554" s="93"/>
      <c r="G554" s="93"/>
      <c r="H554" s="22"/>
      <c r="I554" s="37"/>
      <c r="J554" s="37"/>
      <c r="K554" s="37"/>
      <c r="L554" s="2"/>
      <c r="M554" s="2"/>
      <c r="N554" s="2"/>
      <c r="O554" s="2"/>
      <c r="P554" s="2"/>
      <c r="Q554" s="2"/>
      <c r="R554" s="2"/>
      <c r="S554" s="22"/>
      <c r="T554" s="19"/>
      <c r="U554" s="296"/>
      <c r="V554" s="10"/>
      <c r="W554" s="35">
        <v>100</v>
      </c>
      <c r="X554" s="35"/>
      <c r="Y554" s="35"/>
      <c r="Z554" s="35">
        <v>200</v>
      </c>
      <c r="AA554" s="35"/>
      <c r="AB554" s="35"/>
      <c r="AC554" s="35">
        <v>800</v>
      </c>
      <c r="AD554" s="35"/>
      <c r="AE554" s="35"/>
      <c r="AF554" s="35">
        <v>1500</v>
      </c>
      <c r="AG554" s="35"/>
      <c r="AH554" s="35"/>
      <c r="AI554" s="35" t="s">
        <v>26</v>
      </c>
      <c r="AJ554" s="531" t="s">
        <v>24</v>
      </c>
      <c r="AK554" s="531"/>
      <c r="AL554" s="531"/>
      <c r="AM554" s="531"/>
      <c r="AN554" s="531"/>
      <c r="AO554" s="531"/>
      <c r="AP554" s="531"/>
      <c r="AQ554" s="531"/>
      <c r="AR554" s="531"/>
      <c r="AS554" s="531"/>
      <c r="AT554" s="531"/>
      <c r="AU554" s="531"/>
      <c r="AV554" s="3"/>
      <c r="AW554" s="3"/>
      <c r="AX554" s="3"/>
      <c r="BF554" s="33"/>
      <c r="BG554" s="33"/>
      <c r="BH554" s="33"/>
      <c r="BI554" s="33"/>
      <c r="BJ554" s="33"/>
      <c r="BK554" s="33"/>
      <c r="BL554" s="33"/>
      <c r="BM554" s="33"/>
      <c r="BN554" s="33"/>
      <c r="BO554" s="33"/>
      <c r="BP554" s="33"/>
      <c r="BQ554" s="33"/>
      <c r="BR554" s="33"/>
      <c r="BS554" s="33"/>
      <c r="BT554" s="33"/>
      <c r="BU554" s="94"/>
      <c r="BV554" s="94"/>
      <c r="BW554" s="94"/>
      <c r="BX554" s="94"/>
      <c r="BY554" s="94"/>
      <c r="BZ554" s="94"/>
      <c r="CA554" s="94"/>
      <c r="CB554" s="1"/>
      <c r="CC554" s="1"/>
      <c r="CD554" s="1"/>
      <c r="CE554" s="1"/>
      <c r="CF554" s="1"/>
      <c r="CG554" s="1"/>
    </row>
    <row r="555" spans="1:85" s="29" customFormat="1" ht="20.100000000000001" hidden="1" customHeight="1">
      <c r="A555" s="8"/>
      <c r="B555" s="8"/>
      <c r="C555" s="38"/>
      <c r="D555" s="232"/>
      <c r="E555" s="232"/>
      <c r="F555" s="93"/>
      <c r="G555" s="93"/>
      <c r="H555" s="22"/>
      <c r="I555" s="37"/>
      <c r="J555" s="37"/>
      <c r="K555" s="37"/>
      <c r="L555" s="2"/>
      <c r="M555" s="2"/>
      <c r="N555" s="2"/>
      <c r="O555" s="2"/>
      <c r="P555" s="2"/>
      <c r="Q555" s="2"/>
      <c r="R555" s="199"/>
      <c r="S555" s="295"/>
      <c r="T555" s="8"/>
      <c r="U555" s="297" t="str">
        <f>DETAILS!D5</f>
        <v>W</v>
      </c>
      <c r="V555" s="12" t="s">
        <v>0</v>
      </c>
      <c r="W555" s="200" t="str">
        <f>IF(ISNA((INDEX(HOST!A$38:A$63,MATCH(V555,HOST!L$38:L$63,0)))),"NOT DECLARED",INDEX(HOST!A$38:A$63,MATCH(V555,HOST!L$38:L$63,0)))</f>
        <v>Timon Francis</v>
      </c>
      <c r="X555" s="12" t="str">
        <f t="shared" ref="X555:X564" si="0">U555</f>
        <v>W</v>
      </c>
      <c r="Y555" s="12" t="s">
        <v>0</v>
      </c>
      <c r="Z555" s="12" t="str">
        <f>IF(ISNA((INDEX(HOST!A$38:A$63,MATCH(Y555,HOST!H$38:H$63,0)))),"NOT DECLARED",INDEX(HOST!A$38:A$63,MATCH(Y555,HOST!H$38:H$63,0)))</f>
        <v>Timon Francis</v>
      </c>
      <c r="AA555" s="12" t="str">
        <f t="shared" ref="AA555:AA564" si="1">X555</f>
        <v>W</v>
      </c>
      <c r="AB555" s="12" t="s">
        <v>0</v>
      </c>
      <c r="AC555" s="12" t="str">
        <f>IF(ISNA((INDEX(HOST!A$38:A$63,MATCH(AB555,HOST!J$38:J$63,0)))),"NOT DECLARED",INDEX(HOST!A$38:A$63,MATCH(AB555,HOST!J$38:J$63,0)))</f>
        <v xml:space="preserve">Reuben Hobbs </v>
      </c>
      <c r="AD555" s="12" t="str">
        <f t="shared" ref="AD555:AD564" si="2">AA555</f>
        <v>W</v>
      </c>
      <c r="AE555" s="12" t="s">
        <v>0</v>
      </c>
      <c r="AF555" s="12" t="str">
        <f>IF(ISNA((INDEX(HOST!A$38:A$63,MATCH(AE555,HOST!F$38:F$63,0)))),"NOT DECLARED",INDEX(HOST!A$38:A$63,MATCH(AE555,HOST!F$38:F$63,0)))</f>
        <v>Stan Parkinson</v>
      </c>
      <c r="AG555" s="12" t="str">
        <f t="shared" ref="AG555:AG564" si="3">AD555</f>
        <v>W</v>
      </c>
      <c r="AH555" s="12" t="s">
        <v>0</v>
      </c>
      <c r="AI555" s="12" t="str">
        <f>IF(ISNA((INDEX(HOST!A$38:A$63,MATCH(AH555,HOST!D$38:D$63,0)))),"NOT DECLARED",INDEX(HOST!A$38:A$63,MATCH(AH555,HOST!D$38:D$63,0)))</f>
        <v xml:space="preserve">Ruben Price </v>
      </c>
      <c r="AJ555" s="12" t="str">
        <f t="shared" ref="AJ555:AJ564" si="4">AG555</f>
        <v>W</v>
      </c>
      <c r="AK555" s="12" t="s">
        <v>0</v>
      </c>
      <c r="AL555" s="12" t="str">
        <f>IF(ISNA((DETAILS!B5)),"NOT DECLARED",DETAILS!B5)</f>
        <v>Winchester</v>
      </c>
      <c r="AM555" s="12" t="str">
        <f>DETAILS!C5</f>
        <v>Win</v>
      </c>
      <c r="AN555" s="12">
        <v>1</v>
      </c>
      <c r="AO555" s="12" t="str">
        <f>IF(ISNA((INDEX(HOST!A$38:A$63,MATCH(AN555,HOST!N$38:N$63,0)))),"NOT DECLARED",INDEX(HOST!A$38:A$63,MATCH(AN555,HOST!N$38:N$63,0)))</f>
        <v>Philip Cain</v>
      </c>
      <c r="AP555" s="12">
        <v>2</v>
      </c>
      <c r="AQ555" s="12" t="str">
        <f>IF(ISNA((INDEX(HOST!A$38:A$63,MATCH(AP555,HOST!N$38:N$63,0)))),"NOT DECLARED",INDEX(HOST!A$38:A$63,MATCH(AP555,HOST!N$38:N$63,0)))</f>
        <v>Musa Sanyang</v>
      </c>
      <c r="AR555" s="12">
        <v>3</v>
      </c>
      <c r="AS555" s="12" t="str">
        <f>IF(ISNA((INDEX(HOST!A$38:A$63,MATCH(AR555,HOST!N$38:N$63,0)))),"NOT DECLARED",INDEX(HOST!A$38:A$63,MATCH(AR555,HOST!N$38:N$63,0)))</f>
        <v xml:space="preserve">Benjamin Bewick </v>
      </c>
      <c r="AT555" s="12">
        <v>4</v>
      </c>
      <c r="AU555" s="12" t="str">
        <f>IF(ISNA((INDEX(HOST!A$38:A$63,MATCH(AT555,HOST!N$38:N$63,0)))),"NOT DECLARED",INDEX(HOST!A$38:A$63,MATCH(AT555,HOST!N$38:N$63,0)))</f>
        <v>Timon Francis</v>
      </c>
      <c r="AV555" s="3"/>
      <c r="AW555" s="3"/>
      <c r="AX555" s="3" t="str">
        <f>+AO555&amp;", "&amp;AQ555&amp;", "&amp;AS555&amp;", "&amp;AU555</f>
        <v>Philip Cain, Musa Sanyang, Benjamin Bewick , Timon Francis</v>
      </c>
      <c r="BF555" s="33"/>
      <c r="BG555" s="33"/>
      <c r="BH555" s="33"/>
      <c r="BI555" s="33"/>
      <c r="BJ555" s="33"/>
      <c r="BK555" s="33"/>
      <c r="BL555" s="33"/>
      <c r="BM555" s="33"/>
      <c r="BN555" s="33"/>
      <c r="BO555" s="33"/>
      <c r="BP555" s="33"/>
      <c r="BQ555" s="33"/>
      <c r="BR555" s="33"/>
      <c r="BS555" s="33"/>
      <c r="BT555" s="33"/>
      <c r="BU555" s="94"/>
      <c r="BV555" s="94"/>
      <c r="BW555" s="94"/>
      <c r="BX555" s="94"/>
      <c r="BY555" s="94"/>
      <c r="BZ555" s="94"/>
      <c r="CA555" s="94"/>
      <c r="CB555" s="1"/>
      <c r="CC555" s="1"/>
      <c r="CD555" s="1"/>
      <c r="CE555" s="1"/>
      <c r="CF555" s="1"/>
      <c r="CG555" s="1"/>
    </row>
    <row r="556" spans="1:85" ht="20.100000000000001" hidden="1" customHeight="1">
      <c r="A556" s="8"/>
      <c r="B556" s="8"/>
      <c r="C556" s="38"/>
      <c r="D556" s="232"/>
      <c r="E556" s="232"/>
      <c r="F556" s="93"/>
      <c r="G556" s="93"/>
      <c r="I556" s="37"/>
      <c r="J556" s="37"/>
      <c r="K556" s="37"/>
      <c r="L556" s="2"/>
      <c r="M556" s="2"/>
      <c r="N556" s="2"/>
      <c r="O556" s="2"/>
      <c r="P556" s="2"/>
      <c r="Q556" s="2"/>
      <c r="R556" s="199"/>
      <c r="S556" s="295"/>
      <c r="T556" s="8"/>
      <c r="U556" s="297" t="str">
        <f>DETAILS!E5</f>
        <v>WW</v>
      </c>
      <c r="V556" s="12" t="s">
        <v>1</v>
      </c>
      <c r="W556" s="265" t="str">
        <f>IF(ISNA((INDEX(HOST!A$38:A$63,MATCH(V556,HOST!L$38:L$63,0)))),"NOT DECLARED",INDEX(HOST!A$38:A$63,MATCH(V556,HOST!L$38:L$63,0)))</f>
        <v>Philip Cain</v>
      </c>
      <c r="X556" s="12" t="str">
        <f t="shared" si="0"/>
        <v>WW</v>
      </c>
      <c r="Y556" s="12" t="s">
        <v>1</v>
      </c>
      <c r="Z556" s="12" t="str">
        <f>IF(ISNA((INDEX(HOST!A$38:A$63,MATCH(Y556,HOST!H$38:H$63,0)))),"NOT DECLARED",INDEX(HOST!A$38:A$63,MATCH(Y556,HOST!H$38:H$63,0)))</f>
        <v>Musa Sanyang</v>
      </c>
      <c r="AA556" s="12" t="str">
        <f t="shared" si="1"/>
        <v>WW</v>
      </c>
      <c r="AB556" s="12" t="s">
        <v>1</v>
      </c>
      <c r="AC556" s="12" t="str">
        <f>IF(ISNA((INDEX(HOST!A$38:A$63,MATCH(AB556,HOST!J$38:J$63,0)))),"NOT DECLARED",INDEX(HOST!A$38:A$63,MATCH(AB556,HOST!J$38:J$63,0)))</f>
        <v xml:space="preserve">Ieuan Thomas </v>
      </c>
      <c r="AD556" s="12" t="str">
        <f t="shared" si="2"/>
        <v>WW</v>
      </c>
      <c r="AE556" s="12" t="s">
        <v>1</v>
      </c>
      <c r="AF556" s="12" t="str">
        <f>IF(ISNA((INDEX(HOST!A$38:A$63,MATCH(AE556,HOST!F$38:F$63,0)))),"NOT DECLARED",INDEX(HOST!A$38:A$63,MATCH(AE556,HOST!F$38:F$63,0)))</f>
        <v xml:space="preserve">Jack Moores </v>
      </c>
      <c r="AG556" s="12" t="str">
        <f t="shared" si="3"/>
        <v>WW</v>
      </c>
      <c r="AH556" s="12" t="s">
        <v>1</v>
      </c>
      <c r="AI556" s="12" t="str">
        <f>IF(ISNA((INDEX(HOST!A$38:A$63,MATCH(AH556,HOST!D$38:D$63,0)))),"NOT DECLARED",INDEX(HOST!A$38:A$63,MATCH(AH556,HOST!D$38:D$63,0)))</f>
        <v xml:space="preserve">Ethan Imhofe </v>
      </c>
      <c r="AJ556" s="12" t="str">
        <f t="shared" si="4"/>
        <v>WW</v>
      </c>
      <c r="AK556" s="12" t="s">
        <v>1</v>
      </c>
      <c r="AL556" s="12" t="str">
        <f>IF(ISNA((DETAILS!B5)),"NOT DECLARED",DETAILS!B5)</f>
        <v>Winchester</v>
      </c>
      <c r="AM556" s="12" t="str">
        <f>DETAILS!C5</f>
        <v>Win</v>
      </c>
      <c r="AN556" s="12">
        <v>1</v>
      </c>
      <c r="AO556" s="12" t="str">
        <f>IF(ISNA((INDEX(HOST!A$38:A$63,MATCH(AN556,HOST!N$38:N$63,0)))),"NOT DECLARED",INDEX(HOST!A$38:A$63,MATCH(AN556,HOST!N$38:N$63,0)))</f>
        <v>Philip Cain</v>
      </c>
      <c r="AP556" s="12">
        <v>2</v>
      </c>
      <c r="AQ556" s="12" t="str">
        <f>IF(ISNA((INDEX(HOST!A$38:A$63,MATCH(AP556,HOST!N$38:N$63,0)))),"NOT DECLARED",INDEX(HOST!A$38:A$63,MATCH(AP556,HOST!N$38:N$63,0)))</f>
        <v>Musa Sanyang</v>
      </c>
      <c r="AR556" s="12">
        <v>3</v>
      </c>
      <c r="AS556" s="12" t="str">
        <f>IF(ISNA((INDEX(HOST!A$38:A$63,MATCH(AR556,HOST!N$38:N$63,0)))),"NOT DECLARED",INDEX(HOST!A$38:A$63,MATCH(AR556,HOST!N$38:N$63,0)))</f>
        <v xml:space="preserve">Benjamin Bewick </v>
      </c>
      <c r="AT556" s="12">
        <v>4</v>
      </c>
      <c r="AU556" s="12" t="str">
        <f>IF(ISNA((INDEX(HOST!A$38:A$63,MATCH(AT556,HOST!N$38:N$63,0)))),"NOT DECLARED",INDEX(HOST!A$38:A$63,MATCH(AT556,HOST!N$38:N$63,0)))</f>
        <v>Timon Francis</v>
      </c>
      <c r="AX556" s="3" t="str">
        <f>+AO556&amp;", "&amp;AQ556&amp;", "&amp;AS556&amp;", "&amp;AU556</f>
        <v>Philip Cain, Musa Sanyang, Benjamin Bewick , Timon Francis</v>
      </c>
    </row>
    <row r="557" spans="1:85" ht="20.100000000000001" hidden="1" customHeight="1">
      <c r="A557" s="8"/>
      <c r="B557" s="8"/>
      <c r="C557" s="38"/>
      <c r="D557" s="232"/>
      <c r="E557" s="232"/>
      <c r="F557" s="93"/>
      <c r="G557" s="93"/>
      <c r="I557" s="37"/>
      <c r="J557" s="37"/>
      <c r="K557" s="37"/>
      <c r="L557" s="2"/>
      <c r="M557" s="2"/>
      <c r="N557" s="2"/>
      <c r="O557" s="2"/>
      <c r="P557" s="2"/>
      <c r="Q557" s="2"/>
      <c r="R557" s="199"/>
      <c r="S557" s="295"/>
      <c r="T557" s="8"/>
      <c r="U557" s="297" t="str">
        <f>DETAILS!D6</f>
        <v>N</v>
      </c>
      <c r="V557" s="12" t="s">
        <v>0</v>
      </c>
      <c r="W557" s="12" t="str">
        <f>IF(ISNA((INDEX('TEAM 2'!A$38:A$63,MATCH(V557,'TEAM 2'!L$38:L$63,0)))),"NOT DECLARED",INDEX('TEAM 2'!A$38:A$63,MATCH(V557,'TEAM 2'!L$38:L$63,0)))</f>
        <v>Lincoln Williams</v>
      </c>
      <c r="X557" s="12" t="str">
        <f t="shared" si="0"/>
        <v>N</v>
      </c>
      <c r="Y557" s="12" t="s">
        <v>0</v>
      </c>
      <c r="Z557" s="12" t="str">
        <f>IF(ISNA((INDEX('TEAM 2'!A$38:A$63,MATCH(Y557,'TEAM 2'!H$38:H$63,0)))),"NOT DECLARED",INDEX('TEAM 2'!A$38:A$63,MATCH(Y557,'TEAM 2'!H$38:H$63,0)))</f>
        <v>Lincoln Williams</v>
      </c>
      <c r="AA557" s="12" t="str">
        <f t="shared" si="1"/>
        <v>N</v>
      </c>
      <c r="AB557" s="12" t="s">
        <v>0</v>
      </c>
      <c r="AC557" s="12" t="str">
        <f>IF(ISNA((INDEX('TEAM 2'!A$38:A$63,MATCH(AB557,'TEAM 2'!J$38:J$63,0)))),"NOT DECLARED",INDEX('TEAM 2'!A$38:A$63,MATCH(AB557,'TEAM 2'!J$38:J$63,0)))</f>
        <v>Aston Howse</v>
      </c>
      <c r="AD557" s="12" t="str">
        <f t="shared" si="2"/>
        <v>N</v>
      </c>
      <c r="AE557" s="12" t="s">
        <v>0</v>
      </c>
      <c r="AF557" s="12" t="str">
        <f>IF(ISNA((INDEX('TEAM 2'!A$38:A$63,MATCH(AE557,'TEAM 2'!F$38:F$63,0)))),"NOT DECLARED",INDEX('TEAM 2'!A$38:A$63,MATCH(AE557,'TEAM 2'!F$38:F$63,0)))</f>
        <v>James Houghton</v>
      </c>
      <c r="AG557" s="12" t="str">
        <f t="shared" si="3"/>
        <v>N</v>
      </c>
      <c r="AH557" s="12" t="s">
        <v>0</v>
      </c>
      <c r="AI557" s="12" t="str">
        <f>IF(ISNA((INDEX('TEAM 2'!A$38:A$63,MATCH(AH557,'TEAM 2'!D$38:D$63,0)))),"NOT DECLARED",INDEX('TEAM 2'!A$38:A$63,MATCH(AH557,'TEAM 2'!D$38:D$63,0)))</f>
        <v>Mawgan Bird</v>
      </c>
      <c r="AJ557" s="12" t="str">
        <f t="shared" si="4"/>
        <v>N</v>
      </c>
      <c r="AK557" s="12" t="s">
        <v>0</v>
      </c>
      <c r="AL557" s="12" t="str">
        <f>IF(ISNA((DETAILS!B6)),"NOT DECLARED",DETAILS!B6)</f>
        <v>Newbury</v>
      </c>
      <c r="AM557" s="12" t="str">
        <f>DETAILS!C6</f>
        <v>Newb</v>
      </c>
      <c r="AN557" s="12">
        <v>1</v>
      </c>
      <c r="AO557" s="12" t="str">
        <f>IF(ISNA((INDEX('TEAM 2'!A$38:A$63,MATCH(AN557,'TEAM 2'!N$38:N$63,0)))),"NOT DECLARED",INDEX('TEAM 2'!A$38:A$63,MATCH(AN557,'TEAM 2'!N$38:N$63,0)))</f>
        <v>Aston Howse</v>
      </c>
      <c r="AP557" s="12">
        <v>2</v>
      </c>
      <c r="AQ557" s="12" t="str">
        <f>IF(ISNA((INDEX('TEAM 2'!A$38:A$63,MATCH(AP557,'TEAM 2'!N$38:N$63,0)))),"NOT DECLARED",INDEX('TEAM 2'!A$38:A$63,MATCH(AP557,'TEAM 2'!N$38:N$63,0)))</f>
        <v>Archie Matthews</v>
      </c>
      <c r="AR557" s="12">
        <v>3</v>
      </c>
      <c r="AS557" s="12" t="str">
        <f>IF(ISNA((INDEX('TEAM 2'!A$38:A$63,MATCH(AR557,'TEAM 2'!N$38:N$63,0)))),"NOT DECLARED",INDEX('TEAM 2'!A$38:A$63,MATCH(AR557,'TEAM 2'!N$38:N$63,0)))</f>
        <v>Mawgan Bird</v>
      </c>
      <c r="AT557" s="12">
        <v>4</v>
      </c>
      <c r="AU557" s="12" t="str">
        <f>IF(ISNA((INDEX('TEAM 2'!A$38:A$63,MATCH(AT557,'TEAM 2'!N$38:N$63,0)))),"NOT DECLARED",INDEX('TEAM 2'!A$38:A$63,MATCH(AT557,'TEAM 2'!N$38:N$63,0)))</f>
        <v>Lincoln Williams</v>
      </c>
      <c r="AX557" s="3" t="str">
        <f>+AO557&amp;", "&amp;AQ557&amp;", "&amp;AS557&amp;", "&amp;AU557</f>
        <v>Aston Howse, Archie Matthews, Mawgan Bird, Lincoln Williams</v>
      </c>
      <c r="AY557" s="34" t="str">
        <f>grades!N25</f>
        <v>Event</v>
      </c>
      <c r="AZ557" s="34">
        <f>grades!O25</f>
        <v>100</v>
      </c>
      <c r="BA557" s="34">
        <f>grades!P25</f>
        <v>200</v>
      </c>
      <c r="BB557" s="34" t="str">
        <f>grades!Q25</f>
        <v>300 / 400</v>
      </c>
      <c r="BC557" s="34">
        <f>grades!R25</f>
        <v>800</v>
      </c>
      <c r="BD557" s="34">
        <f>grades!S25</f>
        <v>1500</v>
      </c>
      <c r="BE557" s="34" t="str">
        <f>grades!T25</f>
        <v>75H</v>
      </c>
      <c r="BF557" s="34" t="str">
        <f>grades!U25</f>
        <v>80H</v>
      </c>
      <c r="BG557" s="34" t="str">
        <f>grades!V25</f>
        <v>100H</v>
      </c>
      <c r="BH557" s="34" t="str">
        <f>grades!W25</f>
        <v>400H</v>
      </c>
      <c r="BI557" s="34" t="str">
        <f>grades!X25</f>
        <v>HJ</v>
      </c>
      <c r="BJ557" s="34" t="str">
        <f>grades!Y25</f>
        <v>LJ</v>
      </c>
      <c r="BK557" s="34" t="str">
        <f>grades!Z25</f>
        <v>SP</v>
      </c>
      <c r="BL557" s="34" t="str">
        <f>grades!AA25</f>
        <v>DT</v>
      </c>
      <c r="BM557" s="34" t="str">
        <f>grades!AB25</f>
        <v>JT</v>
      </c>
      <c r="BN557" s="34" t="str">
        <f>grades!AC25</f>
        <v>4x100</v>
      </c>
      <c r="BP557" s="35" t="s">
        <v>16</v>
      </c>
      <c r="BQ557" s="35"/>
      <c r="BR557" s="35"/>
      <c r="BS557" s="35" t="s">
        <v>58</v>
      </c>
      <c r="BT557" s="35"/>
      <c r="BU557" s="35"/>
      <c r="BV557" s="35" t="s">
        <v>59</v>
      </c>
      <c r="BW557" s="35"/>
      <c r="BX557" s="35"/>
      <c r="BY557" s="35" t="s">
        <v>60</v>
      </c>
      <c r="BZ557" s="35"/>
      <c r="CA557" s="35"/>
      <c r="CB557" s="35" t="s">
        <v>61</v>
      </c>
      <c r="CC557" s="95"/>
    </row>
    <row r="558" spans="1:85" ht="20.100000000000001" hidden="1" customHeight="1">
      <c r="A558" s="8"/>
      <c r="B558" s="8"/>
      <c r="C558" s="38"/>
      <c r="D558" s="232"/>
      <c r="E558" s="232"/>
      <c r="F558" s="93"/>
      <c r="G558" s="93"/>
      <c r="I558" s="37"/>
      <c r="J558" s="37"/>
      <c r="K558" s="37"/>
      <c r="L558" s="2"/>
      <c r="M558" s="2"/>
      <c r="N558" s="2"/>
      <c r="O558" s="2"/>
      <c r="P558" s="2"/>
      <c r="Q558" s="2"/>
      <c r="R558" s="199"/>
      <c r="S558" s="295"/>
      <c r="T558" s="8"/>
      <c r="U558" s="297" t="str">
        <f>DETAILS!E6</f>
        <v>NN</v>
      </c>
      <c r="V558" s="12" t="s">
        <v>1</v>
      </c>
      <c r="W558" s="12" t="str">
        <f>IF(ISNA((INDEX('TEAM 2'!A$38:A$63,MATCH(V558,'TEAM 2'!L$38:L$63,0)))),"NOT DECLARED",INDEX('TEAM 2'!A$38:A$63,MATCH(V558,'TEAM 2'!L$38:L$63,0)))</f>
        <v>Archie Matthews</v>
      </c>
      <c r="X558" s="12" t="str">
        <f t="shared" si="0"/>
        <v>NN</v>
      </c>
      <c r="Y558" s="12" t="s">
        <v>1</v>
      </c>
      <c r="Z558" s="12" t="str">
        <f>IF(ISNA((INDEX('TEAM 2'!A$38:A$63,MATCH(Y558,'TEAM 2'!H$38:H$63,0)))),"NOT DECLARED",INDEX('TEAM 2'!A$38:A$63,MATCH(Y558,'TEAM 2'!H$38:H$63,0)))</f>
        <v>Archie Matthews</v>
      </c>
      <c r="AA558" s="12" t="str">
        <f t="shared" si="1"/>
        <v>NN</v>
      </c>
      <c r="AB558" s="12" t="s">
        <v>1</v>
      </c>
      <c r="AC558" s="12" t="str">
        <f>IF(ISNA((INDEX('TEAM 2'!A$38:A$63,MATCH(AB558,'TEAM 2'!J$38:J$63,0)))),"NOT DECLARED",INDEX('TEAM 2'!A$38:A$63,MATCH(AB558,'TEAM 2'!J$38:J$63,0)))</f>
        <v>Elliot Robins</v>
      </c>
      <c r="AD558" s="12" t="str">
        <f t="shared" si="2"/>
        <v>NN</v>
      </c>
      <c r="AE558" s="12" t="s">
        <v>1</v>
      </c>
      <c r="AF558" s="12" t="str">
        <f>IF(ISNA((INDEX('TEAM 2'!A$38:A$63,MATCH(AE558,'TEAM 2'!F$38:F$63,0)))),"NOT DECLARED",INDEX('TEAM 2'!A$38:A$63,MATCH(AE558,'TEAM 2'!F$38:F$63,0)))</f>
        <v>NOT DECLARED</v>
      </c>
      <c r="AG558" s="12" t="str">
        <f t="shared" si="3"/>
        <v>NN</v>
      </c>
      <c r="AH558" s="12" t="s">
        <v>1</v>
      </c>
      <c r="AI558" s="12" t="str">
        <f>IF(ISNA((INDEX('TEAM 2'!A$38:A$63,MATCH(AH558,'TEAM 2'!D$38:D$63,0)))),"NOT DECLARED",INDEX('TEAM 2'!A$38:A$63,MATCH(AH558,'TEAM 2'!D$38:D$63,0)))</f>
        <v>William Hennah</v>
      </c>
      <c r="AJ558" s="12" t="str">
        <f t="shared" si="4"/>
        <v>NN</v>
      </c>
      <c r="AK558" s="12" t="s">
        <v>1</v>
      </c>
      <c r="AL558" s="12" t="str">
        <f>IF(ISNA((DETAILS!B6)),"NOT DECLARED",DETAILS!B6)</f>
        <v>Newbury</v>
      </c>
      <c r="AM558" s="12" t="str">
        <f>DETAILS!C6</f>
        <v>Newb</v>
      </c>
      <c r="AN558" s="12">
        <v>1</v>
      </c>
      <c r="AO558" s="12" t="str">
        <f>IF(ISNA((INDEX('TEAM 2'!A$38:A$63,MATCH(AN558,'TEAM 2'!N$38:N$63,0)))),"NOT DECLARED",INDEX('TEAM 2'!A$38:A$63,MATCH(AN558,'TEAM 2'!N$38:N$63,0)))</f>
        <v>Aston Howse</v>
      </c>
      <c r="AP558" s="12">
        <v>2</v>
      </c>
      <c r="AQ558" s="12" t="str">
        <f>IF(ISNA((INDEX('TEAM 2'!A$38:A$63,MATCH(AP558,'TEAM 2'!N$38:N$63,0)))),"NOT DECLARED",INDEX('TEAM 2'!A$38:A$63,MATCH(AP558,'TEAM 2'!N$38:N$63,0)))</f>
        <v>Archie Matthews</v>
      </c>
      <c r="AR558" s="12">
        <v>3</v>
      </c>
      <c r="AS558" s="12" t="str">
        <f>IF(ISNA((INDEX('TEAM 2'!A$38:A$63,MATCH(AR558,'TEAM 2'!N$38:N$63,0)))),"NOT DECLARED",INDEX('TEAM 2'!A$38:A$63,MATCH(AR558,'TEAM 2'!N$38:N$63,0)))</f>
        <v>Mawgan Bird</v>
      </c>
      <c r="AT558" s="12">
        <v>4</v>
      </c>
      <c r="AU558" s="12" t="str">
        <f>IF(ISNA((INDEX('TEAM 2'!A$38:A$63,MATCH(AT558,'TEAM 2'!N$38:N$63,0)))),"NOT DECLARED",INDEX('TEAM 2'!A$38:A$63,MATCH(AT558,'TEAM 2'!N$38:N$63,0)))</f>
        <v>Lincoln Williams</v>
      </c>
      <c r="AX558" s="3" t="str">
        <f>+AO558&amp;", "&amp;AQ558&amp;", "&amp;AS558&amp;", "&amp;AU558</f>
        <v>Aston Howse, Archie Matthews, Mawgan Bird, Lincoln Williams</v>
      </c>
      <c r="AY558" s="112" t="str">
        <f>grades!N26</f>
        <v xml:space="preserve">U13 </v>
      </c>
      <c r="AZ558" s="112">
        <f>grades!O26</f>
        <v>14.2</v>
      </c>
      <c r="BA558" s="112">
        <f>grades!P26</f>
        <v>29.75</v>
      </c>
      <c r="BB558" s="112" t="str">
        <f>grades!Q26</f>
        <v>-</v>
      </c>
      <c r="BC558" s="97">
        <f>grades!R26</f>
        <v>1.8287037037037037E-3</v>
      </c>
      <c r="BD558" s="97">
        <f>grades!S26</f>
        <v>3.7615740740740739E-3</v>
      </c>
      <c r="BE558" s="112">
        <f>grades!T26</f>
        <v>16</v>
      </c>
      <c r="BF558" s="112">
        <f>grades!U26</f>
        <v>0</v>
      </c>
      <c r="BG558" s="112">
        <f>grades!V26</f>
        <v>0</v>
      </c>
      <c r="BH558" s="112">
        <f>grades!W26</f>
        <v>0</v>
      </c>
      <c r="BI558" s="112">
        <f>grades!X26</f>
        <v>1.25</v>
      </c>
      <c r="BJ558" s="112">
        <f>grades!Y26</f>
        <v>4</v>
      </c>
      <c r="BK558" s="112">
        <f>grades!Z26</f>
        <v>6.5</v>
      </c>
      <c r="BL558" s="112">
        <f>grades!AA26</f>
        <v>14</v>
      </c>
      <c r="BM558" s="112">
        <f>grades!AB26</f>
        <v>18</v>
      </c>
      <c r="BN558" s="112">
        <f>grades!AC26</f>
        <v>56</v>
      </c>
      <c r="BP558" s="34" t="str">
        <f>grades!A44</f>
        <v>100m</v>
      </c>
      <c r="BQ558" s="34"/>
      <c r="BR558" s="34"/>
      <c r="BS558" s="34">
        <f>grades!C44</f>
        <v>13</v>
      </c>
      <c r="BT558" s="34"/>
      <c r="BU558" s="34"/>
      <c r="BV558" s="34">
        <f>grades!E44</f>
        <v>13.2</v>
      </c>
      <c r="BW558" s="34"/>
      <c r="BX558" s="34"/>
      <c r="BY558" s="34">
        <f>grades!G44</f>
        <v>13.5</v>
      </c>
      <c r="BZ558" s="34"/>
      <c r="CA558" s="34"/>
      <c r="CB558" s="34">
        <f>grades!I44</f>
        <v>13.9</v>
      </c>
      <c r="CC558" s="34" t="str">
        <f>grades!J4</f>
        <v>T</v>
      </c>
    </row>
    <row r="559" spans="1:85" ht="20.100000000000001" hidden="1" customHeight="1">
      <c r="A559" s="8"/>
      <c r="B559" s="8"/>
      <c r="C559" s="38"/>
      <c r="D559" s="232"/>
      <c r="E559" s="232"/>
      <c r="F559" s="93"/>
      <c r="G559" s="93"/>
      <c r="I559" s="37"/>
      <c r="J559" s="37"/>
      <c r="K559" s="37"/>
      <c r="L559" s="2"/>
      <c r="M559" s="2"/>
      <c r="N559" s="2"/>
      <c r="O559" s="2"/>
      <c r="P559" s="2"/>
      <c r="Q559" s="2"/>
      <c r="R559" s="199"/>
      <c r="S559" s="295"/>
      <c r="T559" s="8"/>
      <c r="U559" s="297" t="str">
        <f>DETAILS!D7</f>
        <v>O</v>
      </c>
      <c r="V559" s="12" t="s">
        <v>0</v>
      </c>
      <c r="W559" s="12" t="str">
        <f>IF(ISNA((INDEX('TEAM 3'!A$38:A$63,MATCH(V559,'TEAM 3'!L$38:L$63,0)))),"NOT DECLARED",INDEX('TEAM 3'!A$38:A$63,MATCH(V559,'TEAM 3'!L$38:L$63,0)))</f>
        <v>Albert Wootten</v>
      </c>
      <c r="X559" s="12" t="str">
        <f t="shared" si="0"/>
        <v>O</v>
      </c>
      <c r="Y559" s="12" t="s">
        <v>0</v>
      </c>
      <c r="Z559" s="12" t="str">
        <f>IF(ISNA((INDEX('TEAM 3'!A$38:A$63,MATCH(Y559,'TEAM 3'!H$38:H$63,0)))),"NOT DECLARED",INDEX('TEAM 3'!A$38:A$63,MATCH(Y559,'TEAM 3'!H$38:H$63,0)))</f>
        <v>Ben Jackson</v>
      </c>
      <c r="AA559" s="12" t="str">
        <f t="shared" si="1"/>
        <v>O</v>
      </c>
      <c r="AB559" s="12" t="s">
        <v>0</v>
      </c>
      <c r="AC559" s="12" t="str">
        <f>IF(ISNA((INDEX('TEAM 3'!A$38:A$63,MATCH(AB559,'TEAM 3'!J$38:J$63,0)))),"NOT DECLARED",INDEX('TEAM 3'!A$38:A$63,MATCH(AB559,'TEAM 3'!J$38:J$63,0)))</f>
        <v>Jonty Poole</v>
      </c>
      <c r="AD559" s="12" t="str">
        <f t="shared" si="2"/>
        <v>O</v>
      </c>
      <c r="AE559" s="12" t="s">
        <v>0</v>
      </c>
      <c r="AF559" s="12" t="str">
        <f>IF(ISNA((INDEX('TEAM 3'!A$38:A$63,MATCH(AE559,'TEAM 3'!F$38:F$63,0)))),"NOT DECLARED",INDEX('TEAM 3'!A$38:A$63,MATCH(AE559,'TEAM 3'!F$38:F$63,0)))</f>
        <v>Julian Laird</v>
      </c>
      <c r="AG559" s="12" t="str">
        <f t="shared" si="3"/>
        <v>O</v>
      </c>
      <c r="AH559" s="12" t="s">
        <v>0</v>
      </c>
      <c r="AI559" s="12" t="str">
        <f>IF(ISNA((INDEX('TEAM 3'!A$38:A$63,MATCH(AH559,'TEAM 3'!D$38:D$63,0)))),"NOT DECLARED",INDEX('TEAM 3'!A$38:A$63,MATCH(AH559,'TEAM 3'!D$38:D$63,0)))</f>
        <v>Connor Legg</v>
      </c>
      <c r="AJ559" s="12" t="str">
        <f t="shared" si="4"/>
        <v>O</v>
      </c>
      <c r="AK559" s="12" t="s">
        <v>0</v>
      </c>
      <c r="AL559" s="12" t="str">
        <f>IF(ISNA((DETAILS!B7)),"NOT DECLARED",DETAILS!B7)</f>
        <v>Oxford City</v>
      </c>
      <c r="AM559" s="12" t="str">
        <f>DETAILS!C7</f>
        <v>Oxf C</v>
      </c>
      <c r="AN559" s="12">
        <v>1</v>
      </c>
      <c r="AO559" s="12" t="str">
        <f>IF(ISNA((INDEX('TEAM 3'!A$38:A$63,MATCH(AN559,'TEAM 3'!N$38:N$63,0)))),"NOT DECLARED",INDEX('TEAM 3'!A$38:A$63,MATCH(AN559,'TEAM 3'!N$38:N$63,0)))</f>
        <v>Albert Wootten</v>
      </c>
      <c r="AP559" s="12">
        <v>2</v>
      </c>
      <c r="AQ559" s="12" t="str">
        <f>IF(ISNA((INDEX('TEAM 3'!A$38:A$63,MATCH(AP559,'TEAM 3'!N$38:N$63,0)))),"NOT DECLARED",INDEX('TEAM 3'!A$38:A$63,MATCH(AP559,'TEAM 3'!N$38:N$63,0)))</f>
        <v>Euan Lewis</v>
      </c>
      <c r="AR559" s="12">
        <v>3</v>
      </c>
      <c r="AS559" s="12" t="str">
        <f>IF(ISNA((INDEX('TEAM 3'!A$38:A$63,MATCH(AR559,'TEAM 3'!N$38:N$63,0)))),"NOT DECLARED",INDEX('TEAM 3'!A$38:A$63,MATCH(AR559,'TEAM 3'!N$38:N$63,0)))</f>
        <v>Ben Jackson</v>
      </c>
      <c r="AT559" s="12">
        <v>4</v>
      </c>
      <c r="AU559" s="12" t="str">
        <f>IF(ISNA((INDEX('TEAM 3'!A$38:A$63,MATCH(AT559,'TEAM 3'!N$38:N$63,0)))),"NOT DECLARED",INDEX('TEAM 3'!A$38:A$63,MATCH(AT559,'TEAM 3'!N$38:N$63,0)))</f>
        <v>Ben Straughan</v>
      </c>
      <c r="AX559" s="3" t="str">
        <f t="shared" ref="AX559:AX566" si="5">+AO559&amp;", "&amp;AQ559&amp;", "&amp;AS559&amp;", "&amp;AU559</f>
        <v>Albert Wootten, Euan Lewis, Ben Jackson, Ben Straughan</v>
      </c>
      <c r="AY559" s="112" t="str">
        <f t="shared" ref="AY559:BN574" si="6">AY558</f>
        <v xml:space="preserve">U13 </v>
      </c>
      <c r="AZ559" s="96">
        <f t="shared" si="6"/>
        <v>14.2</v>
      </c>
      <c r="BA559" s="96">
        <f t="shared" si="6"/>
        <v>29.75</v>
      </c>
      <c r="BB559" s="96" t="str">
        <f t="shared" si="6"/>
        <v>-</v>
      </c>
      <c r="BC559" s="97">
        <f t="shared" si="6"/>
        <v>1.8287037037037037E-3</v>
      </c>
      <c r="BD559" s="97">
        <f t="shared" si="6"/>
        <v>3.7615740740740739E-3</v>
      </c>
      <c r="BE559" s="96">
        <f t="shared" si="6"/>
        <v>16</v>
      </c>
      <c r="BF559" s="96">
        <f t="shared" si="6"/>
        <v>0</v>
      </c>
      <c r="BG559" s="96">
        <f t="shared" si="6"/>
        <v>0</v>
      </c>
      <c r="BH559" s="96">
        <f t="shared" si="6"/>
        <v>0</v>
      </c>
      <c r="BI559" s="96">
        <f t="shared" si="6"/>
        <v>1.25</v>
      </c>
      <c r="BJ559" s="96">
        <f t="shared" si="6"/>
        <v>4</v>
      </c>
      <c r="BK559" s="96">
        <f t="shared" si="6"/>
        <v>6.5</v>
      </c>
      <c r="BL559" s="96">
        <f t="shared" si="6"/>
        <v>14</v>
      </c>
      <c r="BM559" s="96">
        <f t="shared" si="6"/>
        <v>18</v>
      </c>
      <c r="BN559" s="96">
        <f t="shared" si="6"/>
        <v>56</v>
      </c>
      <c r="BP559" s="34" t="str">
        <f>grades!A45</f>
        <v>200m</v>
      </c>
      <c r="BQ559" s="34"/>
      <c r="BR559" s="34"/>
      <c r="BS559" s="34">
        <f>grades!C45</f>
        <v>26.8</v>
      </c>
      <c r="BT559" s="34"/>
      <c r="BU559" s="34"/>
      <c r="BV559" s="34">
        <f>grades!E45</f>
        <v>27.4</v>
      </c>
      <c r="BW559" s="34"/>
      <c r="BX559" s="34"/>
      <c r="BY559" s="34">
        <f>grades!G45</f>
        <v>28.1</v>
      </c>
      <c r="BZ559" s="34"/>
      <c r="CA559" s="34"/>
      <c r="CB559" s="34">
        <f>grades!I45</f>
        <v>29.1</v>
      </c>
      <c r="CC559" s="34" t="str">
        <f>grades!J5</f>
        <v>T</v>
      </c>
    </row>
    <row r="560" spans="1:85" ht="20.100000000000001" hidden="1" customHeight="1">
      <c r="A560" s="8"/>
      <c r="B560" s="8"/>
      <c r="C560" s="38"/>
      <c r="D560" s="232"/>
      <c r="E560" s="232"/>
      <c r="F560" s="93"/>
      <c r="G560" s="93"/>
      <c r="I560" s="37"/>
      <c r="J560" s="37"/>
      <c r="K560" s="37"/>
      <c r="L560" s="2"/>
      <c r="M560" s="2"/>
      <c r="N560" s="2"/>
      <c r="O560" s="2"/>
      <c r="P560" s="2"/>
      <c r="Q560" s="2"/>
      <c r="R560" s="199"/>
      <c r="S560" s="295"/>
      <c r="T560" s="8"/>
      <c r="U560" s="297" t="str">
        <f>DETAILS!E7</f>
        <v>OO</v>
      </c>
      <c r="V560" s="12" t="s">
        <v>1</v>
      </c>
      <c r="W560" s="12" t="str">
        <f>IF(ISNA((INDEX('TEAM 3'!A$38:A$63,MATCH(V560,'TEAM 3'!L$38:L$63,0)))),"NOT DECLARED",INDEX('TEAM 3'!A$38:A$63,MATCH(V560,'TEAM 3'!L$38:L$63,0)))</f>
        <v>Ben Straughan</v>
      </c>
      <c r="X560" s="12" t="str">
        <f t="shared" si="0"/>
        <v>OO</v>
      </c>
      <c r="Y560" s="12" t="s">
        <v>1</v>
      </c>
      <c r="Z560" s="12" t="str">
        <f>IF(ISNA((INDEX('TEAM 3'!A$38:A$63,MATCH(Y560,'TEAM 3'!H$38:H$63,0)))),"NOT DECLARED",INDEX('TEAM 3'!A$38:A$63,MATCH(Y560,'TEAM 3'!H$38:H$63,0)))</f>
        <v>Euan Lewis</v>
      </c>
      <c r="AA560" s="12" t="str">
        <f t="shared" si="1"/>
        <v>OO</v>
      </c>
      <c r="AB560" s="12" t="s">
        <v>1</v>
      </c>
      <c r="AC560" s="12" t="str">
        <f>IF(ISNA((INDEX('TEAM 3'!A$38:A$63,MATCH(AB560,'TEAM 3'!J$38:J$63,0)))),"NOT DECLARED",INDEX('TEAM 3'!A$38:A$63,MATCH(AB560,'TEAM 3'!J$38:J$63,0)))</f>
        <v>Harry Cann</v>
      </c>
      <c r="AD560" s="12" t="str">
        <f t="shared" si="2"/>
        <v>OO</v>
      </c>
      <c r="AE560" s="12" t="s">
        <v>1</v>
      </c>
      <c r="AF560" s="12" t="str">
        <f>IF(ISNA((INDEX('TEAM 3'!A$38:A$63,MATCH(AE560,'TEAM 3'!F$38:F$63,0)))),"NOT DECLARED",INDEX('TEAM 3'!A$38:A$63,MATCH(AE560,'TEAM 3'!F$38:F$63,0)))</f>
        <v>Euan Lewis</v>
      </c>
      <c r="AG560" s="12" t="str">
        <f t="shared" si="3"/>
        <v>OO</v>
      </c>
      <c r="AH560" s="12" t="s">
        <v>1</v>
      </c>
      <c r="AI560" s="12" t="str">
        <f>IF(ISNA((INDEX('TEAM 3'!A$38:A$63,MATCH(AH560,'TEAM 3'!D$38:D$63,0)))),"NOT DECLARED",INDEX('TEAM 3'!A$38:A$63,MATCH(AH560,'TEAM 3'!D$38:D$63,0)))</f>
        <v>Harry Cann</v>
      </c>
      <c r="AJ560" s="12" t="str">
        <f t="shared" si="4"/>
        <v>OO</v>
      </c>
      <c r="AK560" s="12" t="s">
        <v>1</v>
      </c>
      <c r="AL560" s="12" t="str">
        <f>IF(ISNA((DETAILS!B7)),"NOT DECLARED",DETAILS!B7)</f>
        <v>Oxford City</v>
      </c>
      <c r="AM560" s="12" t="str">
        <f>DETAILS!C7</f>
        <v>Oxf C</v>
      </c>
      <c r="AN560" s="12">
        <v>1</v>
      </c>
      <c r="AO560" s="12" t="str">
        <f>IF(ISNA((INDEX('TEAM 3'!A$38:A$63,MATCH(AN560,'TEAM 3'!N$38:N$63,0)))),"NOT DECLARED",INDEX('TEAM 3'!A$38:A$63,MATCH(AN560,'TEAM 3'!N$38:N$63,0)))</f>
        <v>Albert Wootten</v>
      </c>
      <c r="AP560" s="12">
        <v>2</v>
      </c>
      <c r="AQ560" s="12" t="str">
        <f>IF(ISNA((INDEX('TEAM 3'!A$38:A$63,MATCH(AP560,'TEAM 3'!N$38:N$63,0)))),"NOT DECLARED",INDEX('TEAM 3'!A$38:A$63,MATCH(AP560,'TEAM 3'!N$38:N$63,0)))</f>
        <v>Euan Lewis</v>
      </c>
      <c r="AR560" s="12">
        <v>3</v>
      </c>
      <c r="AS560" s="12" t="str">
        <f>IF(ISNA((INDEX('TEAM 3'!A$38:A$63,MATCH(AR560,'TEAM 3'!N$38:N$63,0)))),"NOT DECLARED",INDEX('TEAM 3'!A$38:A$63,MATCH(AR560,'TEAM 3'!N$38:N$63,0)))</f>
        <v>Ben Jackson</v>
      </c>
      <c r="AT560" s="12">
        <v>4</v>
      </c>
      <c r="AU560" s="12" t="str">
        <f>IF(ISNA((INDEX('TEAM 3'!A$38:A$63,MATCH(AT560,'TEAM 3'!N$38:N$63,0)))),"NOT DECLARED",INDEX('TEAM 3'!A$38:A$63,MATCH(AT560,'TEAM 3'!N$38:N$63,0)))</f>
        <v>Ben Straughan</v>
      </c>
      <c r="AX560" s="3" t="str">
        <f t="shared" si="5"/>
        <v>Albert Wootten, Euan Lewis, Ben Jackson, Ben Straughan</v>
      </c>
      <c r="AY560" s="112" t="str">
        <f t="shared" si="6"/>
        <v xml:space="preserve">U13 </v>
      </c>
      <c r="AZ560" s="96">
        <f t="shared" si="6"/>
        <v>14.2</v>
      </c>
      <c r="BA560" s="96">
        <f t="shared" si="6"/>
        <v>29.75</v>
      </c>
      <c r="BB560" s="96" t="str">
        <f t="shared" si="6"/>
        <v>-</v>
      </c>
      <c r="BC560" s="97">
        <f t="shared" si="6"/>
        <v>1.8287037037037037E-3</v>
      </c>
      <c r="BD560" s="97">
        <f t="shared" si="6"/>
        <v>3.7615740740740739E-3</v>
      </c>
      <c r="BE560" s="96">
        <f t="shared" si="6"/>
        <v>16</v>
      </c>
      <c r="BF560" s="96">
        <f t="shared" si="6"/>
        <v>0</v>
      </c>
      <c r="BG560" s="96">
        <f t="shared" si="6"/>
        <v>0</v>
      </c>
      <c r="BH560" s="96">
        <f t="shared" si="6"/>
        <v>0</v>
      </c>
      <c r="BI560" s="96">
        <f t="shared" si="6"/>
        <v>1.25</v>
      </c>
      <c r="BJ560" s="96">
        <f t="shared" si="6"/>
        <v>4</v>
      </c>
      <c r="BK560" s="96">
        <f t="shared" si="6"/>
        <v>6.5</v>
      </c>
      <c r="BL560" s="96">
        <f t="shared" si="6"/>
        <v>14</v>
      </c>
      <c r="BM560" s="96">
        <f t="shared" si="6"/>
        <v>18</v>
      </c>
      <c r="BN560" s="96">
        <f t="shared" si="6"/>
        <v>56</v>
      </c>
      <c r="BP560" s="34" t="str">
        <f>grades!A46</f>
        <v>800m</v>
      </c>
      <c r="BQ560" s="34"/>
      <c r="BR560" s="34"/>
      <c r="BS560" s="97">
        <f>grades!C46</f>
        <v>1.6493055555555556E-3</v>
      </c>
      <c r="BT560" s="97"/>
      <c r="BU560" s="97"/>
      <c r="BV560" s="97">
        <f>grades!E46</f>
        <v>1.6724537037037036E-3</v>
      </c>
      <c r="BW560" s="97"/>
      <c r="BX560" s="97"/>
      <c r="BY560" s="97">
        <f>grades!G46</f>
        <v>1.707175925925926E-3</v>
      </c>
      <c r="BZ560" s="97"/>
      <c r="CA560" s="97"/>
      <c r="CB560" s="97">
        <f>grades!I46</f>
        <v>1.7824074074074072E-3</v>
      </c>
      <c r="CC560" s="34" t="str">
        <f>grades!J6</f>
        <v>T</v>
      </c>
    </row>
    <row r="561" spans="1:81" ht="20.100000000000001" hidden="1" customHeight="1">
      <c r="A561" s="8"/>
      <c r="B561" s="8"/>
      <c r="C561" s="38"/>
      <c r="D561" s="232"/>
      <c r="E561" s="232"/>
      <c r="F561" s="93"/>
      <c r="G561" s="93"/>
      <c r="I561" s="37"/>
      <c r="J561" s="37"/>
      <c r="K561" s="37"/>
      <c r="L561" s="2"/>
      <c r="M561" s="2"/>
      <c r="N561" s="2"/>
      <c r="O561" s="2"/>
      <c r="P561" s="2"/>
      <c r="Q561" s="2"/>
      <c r="R561" s="199"/>
      <c r="S561" s="295"/>
      <c r="T561" s="8"/>
      <c r="U561" s="297" t="str">
        <f>DETAILS!D8</f>
        <v>R</v>
      </c>
      <c r="V561" s="12" t="s">
        <v>0</v>
      </c>
      <c r="W561" s="12" t="str">
        <f>IF(ISNA((INDEX('TEAM 4'!A$38:A$63,MATCH(V561,'TEAM 4'!L$38:L$63,0)))),"NOT DECLARED",INDEX('TEAM 4'!A$38:A$63,MATCH(V561,'TEAM 4'!L$38:L$63,0)))</f>
        <v>NOT DECLARED</v>
      </c>
      <c r="X561" s="12" t="str">
        <f t="shared" si="0"/>
        <v>R</v>
      </c>
      <c r="Y561" s="12" t="s">
        <v>0</v>
      </c>
      <c r="Z561" s="12" t="str">
        <f>IF(ISNA((INDEX('TEAM 4'!A$38:A$63,MATCH(Y561,'TEAM 4'!H$38:H$63,0)))),"NOT DECLARED",INDEX('TEAM 4'!A$38:A$63,MATCH(Y561,'TEAM 4'!H$38:H$63,0)))</f>
        <v>William Hook</v>
      </c>
      <c r="AA561" s="12" t="str">
        <f t="shared" si="1"/>
        <v>R</v>
      </c>
      <c r="AB561" s="12" t="s">
        <v>0</v>
      </c>
      <c r="AC561" s="12" t="str">
        <f>IF(ISNA((INDEX('TEAM 4'!A$38:A$63,MATCH(AB561,'TEAM 4'!J$38:J$63,0)))),"NOT DECLARED",INDEX('TEAM 4'!A$38:A$63,MATCH(AB561,'TEAM 4'!J$38:J$63,0)))</f>
        <v>William Hook</v>
      </c>
      <c r="AD561" s="12" t="str">
        <f t="shared" si="2"/>
        <v>R</v>
      </c>
      <c r="AE561" s="12" t="s">
        <v>0</v>
      </c>
      <c r="AF561" s="12" t="str">
        <f>IF(ISNA((INDEX('TEAM 4'!A$38:A$63,MATCH(AE561,'TEAM 4'!F$38:F$63,0)))),"NOT DECLARED",INDEX('TEAM 4'!A$38:A$63,MATCH(AE561,'TEAM 4'!F$38:F$63,0)))</f>
        <v>NOT DECLARED</v>
      </c>
      <c r="AG561" s="12" t="str">
        <f t="shared" si="3"/>
        <v>R</v>
      </c>
      <c r="AH561" s="12" t="s">
        <v>0</v>
      </c>
      <c r="AI561" s="12" t="str">
        <f>IF(ISNA((INDEX('TEAM 4'!A$38:A$63,MATCH(AH561,'TEAM 4'!D$38:D$63,0)))),"NOT DECLARED",INDEX('TEAM 4'!A$38:A$63,MATCH(AH561,'TEAM 4'!D$38:D$63,0)))</f>
        <v>NOT DECLARED</v>
      </c>
      <c r="AJ561" s="12" t="str">
        <f t="shared" si="4"/>
        <v>R</v>
      </c>
      <c r="AK561" s="12" t="s">
        <v>0</v>
      </c>
      <c r="AL561" s="12" t="str">
        <f>IF(ISNA((DETAILS!B8)),"NOT DECLARED",DETAILS!B8)</f>
        <v>MADJA</v>
      </c>
      <c r="AM561" s="12" t="str">
        <f>DETAILS!C8</f>
        <v>Marl J</v>
      </c>
      <c r="AN561" s="12">
        <v>1</v>
      </c>
      <c r="AO561" s="12" t="str">
        <f>IF(ISNA((INDEX('TEAM 4'!A$38:A$63,MATCH(AN561,'TEAM 4'!N$38:N$63,0)))),"NOT DECLARED",INDEX('TEAM 4'!A$38:A$63,MATCH(AN561,'TEAM 4'!N$38:N$63,0)))</f>
        <v>NOT DECLARED</v>
      </c>
      <c r="AP561" s="12">
        <v>2</v>
      </c>
      <c r="AQ561" s="12" t="str">
        <f>IF(ISNA((INDEX('TEAM 4'!A$38:A$63,MATCH(AP561,'TEAM 4'!N$38:N$63,0)))),"NOT DECLARED",INDEX('TEAM 4'!A$38:A$63,MATCH(AP561,'TEAM 4'!N$38:N$63,0)))</f>
        <v>NOT DECLARED</v>
      </c>
      <c r="AR561" s="12">
        <v>3</v>
      </c>
      <c r="AS561" s="12" t="str">
        <f>IF(ISNA((INDEX('TEAM 4'!A$38:A$63,MATCH(AR561,'TEAM 4'!N$38:N$63,0)))),"NOT DECLARED",INDEX('TEAM 4'!A$38:A$63,MATCH(AR561,'TEAM 4'!N$38:N$63,0)))</f>
        <v>NOT DECLARED</v>
      </c>
      <c r="AT561" s="12">
        <v>4</v>
      </c>
      <c r="AU561" s="12" t="str">
        <f>IF(ISNA((INDEX('TEAM 4'!A$38:A$63,MATCH(AT561,'TEAM 4'!N$38:N$63,0)))),"NOT DECLARED",INDEX('TEAM 4'!A$38:A$63,MATCH(AT561,'TEAM 4'!N$38:N$63,0)))</f>
        <v>NOT DECLARED</v>
      </c>
      <c r="AX561" s="3" t="str">
        <f t="shared" si="5"/>
        <v>NOT DECLARED, NOT DECLARED, NOT DECLARED, NOT DECLARED</v>
      </c>
      <c r="AY561" s="112" t="str">
        <f t="shared" si="6"/>
        <v xml:space="preserve">U13 </v>
      </c>
      <c r="AZ561" s="96">
        <f t="shared" si="6"/>
        <v>14.2</v>
      </c>
      <c r="BA561" s="96">
        <f t="shared" si="6"/>
        <v>29.75</v>
      </c>
      <c r="BB561" s="96" t="str">
        <f t="shared" si="6"/>
        <v>-</v>
      </c>
      <c r="BC561" s="97">
        <f t="shared" si="6"/>
        <v>1.8287037037037037E-3</v>
      </c>
      <c r="BD561" s="97">
        <f t="shared" si="6"/>
        <v>3.7615740740740739E-3</v>
      </c>
      <c r="BE561" s="96">
        <f t="shared" si="6"/>
        <v>16</v>
      </c>
      <c r="BF561" s="96">
        <f t="shared" si="6"/>
        <v>0</v>
      </c>
      <c r="BG561" s="96">
        <f t="shared" si="6"/>
        <v>0</v>
      </c>
      <c r="BH561" s="96">
        <f t="shared" si="6"/>
        <v>0</v>
      </c>
      <c r="BI561" s="96">
        <f t="shared" si="6"/>
        <v>1.25</v>
      </c>
      <c r="BJ561" s="96">
        <f t="shared" si="6"/>
        <v>4</v>
      </c>
      <c r="BK561" s="96">
        <f t="shared" si="6"/>
        <v>6.5</v>
      </c>
      <c r="BL561" s="96">
        <f t="shared" si="6"/>
        <v>14</v>
      </c>
      <c r="BM561" s="96">
        <f t="shared" si="6"/>
        <v>18</v>
      </c>
      <c r="BN561" s="96">
        <f t="shared" si="6"/>
        <v>56</v>
      </c>
      <c r="BP561" s="34" t="str">
        <f>grades!A47</f>
        <v>1500m</v>
      </c>
      <c r="BQ561" s="34"/>
      <c r="BR561" s="34"/>
      <c r="BS561" s="97">
        <f>grades!C47</f>
        <v>3.3564814814814811E-3</v>
      </c>
      <c r="BT561" s="97"/>
      <c r="BU561" s="97"/>
      <c r="BV561" s="97">
        <f>grades!E47</f>
        <v>3.414351851851852E-3</v>
      </c>
      <c r="BW561" s="97"/>
      <c r="BX561" s="97"/>
      <c r="BY561" s="97">
        <f>grades!G47</f>
        <v>3.5069444444444445E-3</v>
      </c>
      <c r="BZ561" s="97"/>
      <c r="CA561" s="97"/>
      <c r="CB561" s="97">
        <f>grades!I47</f>
        <v>3.645833333333333E-3</v>
      </c>
      <c r="CC561" s="34" t="str">
        <f>grades!J7</f>
        <v>T</v>
      </c>
    </row>
    <row r="562" spans="1:81" ht="20.100000000000001" hidden="1" customHeight="1">
      <c r="A562" s="8"/>
      <c r="B562" s="8"/>
      <c r="C562" s="38"/>
      <c r="D562" s="232"/>
      <c r="E562" s="232"/>
      <c r="F562" s="93"/>
      <c r="G562" s="93"/>
      <c r="I562" s="37"/>
      <c r="J562" s="37"/>
      <c r="K562" s="37"/>
      <c r="L562" s="2"/>
      <c r="M562" s="2"/>
      <c r="N562" s="2"/>
      <c r="O562" s="2"/>
      <c r="P562" s="2"/>
      <c r="Q562" s="2"/>
      <c r="R562" s="199"/>
      <c r="S562" s="295"/>
      <c r="T562" s="8"/>
      <c r="U562" s="297" t="str">
        <f>DETAILS!E8</f>
        <v>RR</v>
      </c>
      <c r="V562" s="12" t="s">
        <v>1</v>
      </c>
      <c r="W562" s="12" t="str">
        <f>IF(ISNA((INDEX('TEAM 4'!A$38:A$63,MATCH(V562,'TEAM 4'!L$38:L$63,0)))),"NOT DECLARED",INDEX('TEAM 4'!A$38:A$63,MATCH(V562,'TEAM 4'!L$38:L$63,0)))</f>
        <v>NOT DECLARED</v>
      </c>
      <c r="X562" s="12" t="str">
        <f t="shared" si="0"/>
        <v>RR</v>
      </c>
      <c r="Y562" s="12" t="s">
        <v>1</v>
      </c>
      <c r="Z562" s="12" t="str">
        <f>IF(ISNA((INDEX('TEAM 4'!A$38:A$63,MATCH(Y562,'TEAM 4'!H$38:H$63,0)))),"NOT DECLARED",INDEX('TEAM 4'!A$38:A$63,MATCH(Y562,'TEAM 4'!H$38:H$63,0)))</f>
        <v>NOT DECLARED</v>
      </c>
      <c r="AA562" s="12" t="str">
        <f t="shared" si="1"/>
        <v>RR</v>
      </c>
      <c r="AB562" s="12" t="s">
        <v>1</v>
      </c>
      <c r="AC562" s="12" t="str">
        <f>IF(ISNA((INDEX('TEAM 4'!A$38:A$63,MATCH(AB562,'TEAM 4'!J$38:J$63,0)))),"NOT DECLARED",INDEX('TEAM 4'!A$38:A$63,MATCH(AB562,'TEAM 4'!J$38:J$63,0)))</f>
        <v>Kai McGarry</v>
      </c>
      <c r="AD562" s="12" t="str">
        <f t="shared" si="2"/>
        <v>RR</v>
      </c>
      <c r="AE562" s="12" t="s">
        <v>1</v>
      </c>
      <c r="AF562" s="12" t="str">
        <f>IF(ISNA((INDEX('TEAM 4'!A$38:A$63,MATCH(AE562,'TEAM 4'!F$38:F$63,0)))),"NOT DECLARED",INDEX('TEAM 4'!A$38:A$63,MATCH(AE562,'TEAM 4'!F$38:F$63,0)))</f>
        <v>NOT DECLARED</v>
      </c>
      <c r="AG562" s="12" t="str">
        <f t="shared" si="3"/>
        <v>RR</v>
      </c>
      <c r="AH562" s="12" t="s">
        <v>1</v>
      </c>
      <c r="AI562" s="12" t="str">
        <f>IF(ISNA((INDEX('TEAM 4'!A$38:A$63,MATCH(AH562,'TEAM 4'!D$38:D$63,0)))),"NOT DECLARED",INDEX('TEAM 4'!A$38:A$63,MATCH(AH562,'TEAM 4'!D$38:D$63,0)))</f>
        <v>NOT DECLARED</v>
      </c>
      <c r="AJ562" s="12" t="str">
        <f t="shared" si="4"/>
        <v>RR</v>
      </c>
      <c r="AK562" s="12" t="s">
        <v>1</v>
      </c>
      <c r="AL562" s="12" t="str">
        <f>IF(ISNA((DETAILS!B8)),"NOT DECLARED",DETAILS!B8)</f>
        <v>MADJA</v>
      </c>
      <c r="AM562" s="12" t="str">
        <f>DETAILS!C8</f>
        <v>Marl J</v>
      </c>
      <c r="AN562" s="12">
        <v>1</v>
      </c>
      <c r="AO562" s="12" t="str">
        <f>IF(ISNA((INDEX('TEAM 4'!A$38:A$63,MATCH(AN562,'TEAM 4'!N$38:N$63,0)))),"NOT DECLARED",INDEX('TEAM 4'!A$38:A$63,MATCH(AN562,'TEAM 4'!N$38:N$63,0)))</f>
        <v>NOT DECLARED</v>
      </c>
      <c r="AP562" s="12">
        <v>2</v>
      </c>
      <c r="AQ562" s="12" t="str">
        <f>IF(ISNA((INDEX('TEAM 4'!A$38:A$63,MATCH(AP562,'TEAM 4'!N$38:N$63,0)))),"NOT DECLARED",INDEX('TEAM 4'!A$38:A$63,MATCH(AP562,'TEAM 4'!N$38:N$63,0)))</f>
        <v>NOT DECLARED</v>
      </c>
      <c r="AR562" s="12">
        <v>3</v>
      </c>
      <c r="AS562" s="12" t="str">
        <f>IF(ISNA((INDEX('TEAM 4'!A$38:A$63,MATCH(AR562,'TEAM 4'!N$38:N$63,0)))),"NOT DECLARED",INDEX('TEAM 4'!A$38:A$63,MATCH(AR562,'TEAM 4'!N$38:N$63,0)))</f>
        <v>NOT DECLARED</v>
      </c>
      <c r="AT562" s="12">
        <v>4</v>
      </c>
      <c r="AU562" s="12" t="str">
        <f>IF(ISNA((INDEX('TEAM 4'!A$38:A$63,MATCH(AT562,'TEAM 4'!N$38:N$63,0)))),"NOT DECLARED",INDEX('TEAM 4'!A$38:A$63,MATCH(AT562,'TEAM 4'!N$38:N$63,0)))</f>
        <v>NOT DECLARED</v>
      </c>
      <c r="AX562" s="3" t="str">
        <f t="shared" si="5"/>
        <v>NOT DECLARED, NOT DECLARED, NOT DECLARED, NOT DECLARED</v>
      </c>
      <c r="AY562" s="112" t="str">
        <f t="shared" si="6"/>
        <v xml:space="preserve">U13 </v>
      </c>
      <c r="AZ562" s="96">
        <f t="shared" si="6"/>
        <v>14.2</v>
      </c>
      <c r="BA562" s="96">
        <f t="shared" si="6"/>
        <v>29.75</v>
      </c>
      <c r="BB562" s="96" t="str">
        <f t="shared" si="6"/>
        <v>-</v>
      </c>
      <c r="BC562" s="97">
        <f t="shared" si="6"/>
        <v>1.8287037037037037E-3</v>
      </c>
      <c r="BD562" s="97">
        <f t="shared" si="6"/>
        <v>3.7615740740740739E-3</v>
      </c>
      <c r="BE562" s="96">
        <f t="shared" si="6"/>
        <v>16</v>
      </c>
      <c r="BF562" s="96">
        <f t="shared" si="6"/>
        <v>0</v>
      </c>
      <c r="BG562" s="96">
        <f t="shared" si="6"/>
        <v>0</v>
      </c>
      <c r="BH562" s="96">
        <f t="shared" si="6"/>
        <v>0</v>
      </c>
      <c r="BI562" s="96">
        <f t="shared" si="6"/>
        <v>1.25</v>
      </c>
      <c r="BJ562" s="96">
        <f t="shared" si="6"/>
        <v>4</v>
      </c>
      <c r="BK562" s="96">
        <f t="shared" si="6"/>
        <v>6.5</v>
      </c>
      <c r="BL562" s="96">
        <f t="shared" si="6"/>
        <v>14</v>
      </c>
      <c r="BM562" s="96">
        <f t="shared" si="6"/>
        <v>18</v>
      </c>
      <c r="BN562" s="96">
        <f t="shared" si="6"/>
        <v>56</v>
      </c>
      <c r="BP562" s="34" t="str">
        <f>grades!A48</f>
        <v>75m hurdles</v>
      </c>
      <c r="BQ562" s="34"/>
      <c r="BR562" s="34"/>
      <c r="BS562" s="34">
        <f>grades!C48</f>
        <v>12.9</v>
      </c>
      <c r="BT562" s="34"/>
      <c r="BU562" s="34"/>
      <c r="BV562" s="34">
        <f>grades!E48</f>
        <v>13.3</v>
      </c>
      <c r="BW562" s="34"/>
      <c r="BX562" s="34"/>
      <c r="BY562" s="34">
        <f>grades!G48</f>
        <v>14.2</v>
      </c>
      <c r="BZ562" s="34"/>
      <c r="CA562" s="34"/>
      <c r="CB562" s="34">
        <f>grades!I48</f>
        <v>15.3</v>
      </c>
      <c r="CC562" s="34" t="str">
        <f>grades!J8</f>
        <v>T</v>
      </c>
    </row>
    <row r="563" spans="1:81" ht="20.100000000000001" hidden="1" customHeight="1">
      <c r="A563" s="8"/>
      <c r="B563" s="8"/>
      <c r="C563" s="38"/>
      <c r="D563" s="232"/>
      <c r="E563" s="232"/>
      <c r="F563" s="93"/>
      <c r="G563" s="93"/>
      <c r="I563" s="37"/>
      <c r="J563" s="37"/>
      <c r="K563" s="37"/>
      <c r="L563" s="2"/>
      <c r="M563" s="2"/>
      <c r="N563" s="2"/>
      <c r="O563" s="2"/>
      <c r="P563" s="2"/>
      <c r="Q563" s="2"/>
      <c r="R563" s="199"/>
      <c r="S563" s="295"/>
      <c r="T563" s="8"/>
      <c r="U563" s="297" t="str">
        <f>DETAILS!D9</f>
        <v>T</v>
      </c>
      <c r="V563" s="12" t="s">
        <v>0</v>
      </c>
      <c r="W563" s="12" t="str">
        <f>IF(ISNA((INDEX('TEAM 5'!A$38:A$63,MATCH(V563,'TEAM 5'!L$38:L$63,0)))),"NOT DECLARED",INDEX('TEAM 5'!A$38:A$63,MATCH(V563,'TEAM 5'!L$38:L$63,0)))</f>
        <v>Joseph Holme</v>
      </c>
      <c r="X563" s="12" t="str">
        <f t="shared" si="0"/>
        <v>T</v>
      </c>
      <c r="Y563" s="12" t="s">
        <v>0</v>
      </c>
      <c r="Z563" s="12" t="str">
        <f>IF(ISNA((INDEX('TEAM 5'!A$38:A$63,MATCH(Y563,'TEAM 5'!H$38:H$63,0)))),"NOT DECLARED",INDEX('TEAM 5'!A$38:A$63,MATCH(Y563,'TEAM 5'!H$38:H$63,0)))</f>
        <v>Caleb Etheridge</v>
      </c>
      <c r="AA563" s="12" t="str">
        <f t="shared" si="1"/>
        <v>T</v>
      </c>
      <c r="AB563" s="12" t="s">
        <v>0</v>
      </c>
      <c r="AC563" s="12" t="str">
        <f>IF(ISNA((INDEX('TEAM 5'!A$38:A$63,MATCH(AB563,'TEAM 5'!J$38:J$63,0)))),"NOT DECLARED",INDEX('TEAM 5'!A$38:A$63,MATCH(AB563,'TEAM 5'!J$38:J$63,0)))</f>
        <v>Harry Jordan</v>
      </c>
      <c r="AD563" s="12" t="str">
        <f t="shared" si="2"/>
        <v>T</v>
      </c>
      <c r="AE563" s="12" t="s">
        <v>0</v>
      </c>
      <c r="AF563" s="12" t="str">
        <f>IF(ISNA((INDEX('TEAM 5'!A$38:A$63,MATCH(AE563,'TEAM 5'!F$38:F$63,0)))),"NOT DECLARED",INDEX('TEAM 5'!A$38:A$63,MATCH(AE563,'TEAM 5'!F$38:F$63,0)))</f>
        <v>Caleb Etheridge</v>
      </c>
      <c r="AG563" s="12" t="str">
        <f t="shared" si="3"/>
        <v>T</v>
      </c>
      <c r="AH563" s="12" t="s">
        <v>0</v>
      </c>
      <c r="AI563" s="12" t="str">
        <f>IF(ISNA((INDEX('TEAM 5'!A$38:A$63,MATCH(AH563,'TEAM 5'!D$38:D$63,0)))),"NOT DECLARED",INDEX('TEAM 5'!A$38:A$63,MATCH(AH563,'TEAM 5'!D$38:D$63,0)))</f>
        <v>Thomas Holme</v>
      </c>
      <c r="AJ563" s="12" t="str">
        <f t="shared" si="4"/>
        <v>T</v>
      </c>
      <c r="AK563" s="12" t="s">
        <v>0</v>
      </c>
      <c r="AL563" s="12" t="str">
        <f>IF(ISNA((DETAILS!B9)),"NOT DECLARED",DETAILS!B9)</f>
        <v>Salisbury</v>
      </c>
      <c r="AM563" s="12" t="str">
        <f>DETAILS!C9</f>
        <v>Salis</v>
      </c>
      <c r="AN563" s="12">
        <v>1</v>
      </c>
      <c r="AO563" s="12" t="str">
        <f>IF(ISNA((INDEX('TEAM 5'!A$38:A$63,MATCH(AN563,'TEAM 5'!N$38:N$63,0)))),"NOT DECLARED",INDEX('TEAM 5'!A$38:A$63,MATCH(AN563,'TEAM 5'!N$38:N$63,0)))</f>
        <v>Will Miles</v>
      </c>
      <c r="AP563" s="12">
        <v>2</v>
      </c>
      <c r="AQ563" s="12" t="str">
        <f>IF(ISNA((INDEX('TEAM 5'!A$38:A$63,MATCH(AP563,'TEAM 5'!N$38:N$63,0)))),"NOT DECLARED",INDEX('TEAM 5'!A$38:A$63,MATCH(AP563,'TEAM 5'!N$38:N$63,0)))</f>
        <v>Caleb Etheridge</v>
      </c>
      <c r="AR563" s="12">
        <v>3</v>
      </c>
      <c r="AS563" s="12" t="str">
        <f>IF(ISNA((INDEX('TEAM 5'!A$38:A$63,MATCH(AR563,'TEAM 5'!N$38:N$63,0)))),"NOT DECLARED",INDEX('TEAM 5'!A$38:A$63,MATCH(AR563,'TEAM 5'!N$38:N$63,0)))</f>
        <v>Isaac Routledge</v>
      </c>
      <c r="AT563" s="12">
        <v>4</v>
      </c>
      <c r="AU563" s="12" t="str">
        <f>IF(ISNA((INDEX('TEAM 5'!A$38:A$63,MATCH(AT563,'TEAM 5'!N$38:N$63,0)))),"NOT DECLARED",INDEX('TEAM 5'!A$38:A$63,MATCH(AT563,'TEAM 5'!N$38:N$63,0)))</f>
        <v>Joseph Holme</v>
      </c>
      <c r="AX563" s="3" t="str">
        <f t="shared" si="5"/>
        <v>Will Miles, Caleb Etheridge, Isaac Routledge, Joseph Holme</v>
      </c>
      <c r="AY563" s="112" t="str">
        <f t="shared" si="6"/>
        <v xml:space="preserve">U13 </v>
      </c>
      <c r="AZ563" s="96">
        <f t="shared" si="6"/>
        <v>14.2</v>
      </c>
      <c r="BA563" s="96">
        <f t="shared" si="6"/>
        <v>29.75</v>
      </c>
      <c r="BB563" s="96" t="str">
        <f t="shared" si="6"/>
        <v>-</v>
      </c>
      <c r="BC563" s="97">
        <f t="shared" si="6"/>
        <v>1.8287037037037037E-3</v>
      </c>
      <c r="BD563" s="97">
        <f t="shared" si="6"/>
        <v>3.7615740740740739E-3</v>
      </c>
      <c r="BE563" s="96">
        <f t="shared" si="6"/>
        <v>16</v>
      </c>
      <c r="BF563" s="96">
        <f t="shared" si="6"/>
        <v>0</v>
      </c>
      <c r="BG563" s="96">
        <f t="shared" si="6"/>
        <v>0</v>
      </c>
      <c r="BH563" s="96">
        <f t="shared" si="6"/>
        <v>0</v>
      </c>
      <c r="BI563" s="96">
        <f t="shared" si="6"/>
        <v>1.25</v>
      </c>
      <c r="BJ563" s="96">
        <f t="shared" si="6"/>
        <v>4</v>
      </c>
      <c r="BK563" s="96">
        <f t="shared" si="6"/>
        <v>6.5</v>
      </c>
      <c r="BL563" s="96">
        <f t="shared" si="6"/>
        <v>14</v>
      </c>
      <c r="BM563" s="96">
        <f t="shared" si="6"/>
        <v>18</v>
      </c>
      <c r="BN563" s="96">
        <f t="shared" si="6"/>
        <v>56</v>
      </c>
      <c r="BP563" s="34" t="str">
        <f>grades!A49</f>
        <v>high jump</v>
      </c>
      <c r="BQ563" s="34"/>
      <c r="BR563" s="34"/>
      <c r="BS563" s="34">
        <f>grades!C49</f>
        <v>1.47</v>
      </c>
      <c r="BT563" s="34"/>
      <c r="BU563" s="34"/>
      <c r="BV563" s="34">
        <f>grades!E49</f>
        <v>1.41</v>
      </c>
      <c r="BW563" s="34"/>
      <c r="BX563" s="34"/>
      <c r="BY563" s="34">
        <f>grades!G49</f>
        <v>1.35</v>
      </c>
      <c r="BZ563" s="34"/>
      <c r="CA563" s="34"/>
      <c r="CB563" s="34">
        <f>grades!I49</f>
        <v>1.3</v>
      </c>
      <c r="CC563" s="34" t="str">
        <f>grades!J9</f>
        <v>F</v>
      </c>
    </row>
    <row r="564" spans="1:81" ht="20.100000000000001" hidden="1" customHeight="1">
      <c r="A564" s="8"/>
      <c r="B564" s="8"/>
      <c r="C564" s="38"/>
      <c r="D564" s="232"/>
      <c r="E564" s="232"/>
      <c r="F564" s="93"/>
      <c r="G564" s="93"/>
      <c r="I564" s="37"/>
      <c r="J564" s="37"/>
      <c r="K564" s="37"/>
      <c r="L564" s="2"/>
      <c r="M564" s="2"/>
      <c r="N564" s="2"/>
      <c r="O564" s="2"/>
      <c r="P564" s="2"/>
      <c r="Q564" s="2"/>
      <c r="R564" s="199"/>
      <c r="S564" s="295"/>
      <c r="T564" s="8"/>
      <c r="U564" s="297" t="str">
        <f>DETAILS!E9</f>
        <v>TT</v>
      </c>
      <c r="V564" s="12" t="s">
        <v>1</v>
      </c>
      <c r="W564" s="12" t="str">
        <f>IF(ISNA((INDEX('TEAM 5'!A$38:A$63,MATCH(V564,'TEAM 5'!L$38:L$63,0)))),"NOT DECLARED",INDEX('TEAM 5'!A$38:A$63,MATCH(V564,'TEAM 5'!L$38:L$63,0)))</f>
        <v>Isaac Routledge</v>
      </c>
      <c r="X564" s="12" t="str">
        <f t="shared" si="0"/>
        <v>TT</v>
      </c>
      <c r="Y564" s="12" t="s">
        <v>1</v>
      </c>
      <c r="Z564" s="12" t="str">
        <f>IF(ISNA((INDEX('TEAM 5'!A$38:A$63,MATCH(Y564,'TEAM 5'!H$38:H$63,0)))),"NOT DECLARED",INDEX('TEAM 5'!A$38:A$63,MATCH(Y564,'TEAM 5'!H$38:H$63,0)))</f>
        <v>Charlie Coles</v>
      </c>
      <c r="AA564" s="12" t="str">
        <f t="shared" si="1"/>
        <v>TT</v>
      </c>
      <c r="AB564" s="12" t="s">
        <v>1</v>
      </c>
      <c r="AC564" s="12" t="str">
        <f>IF(ISNA((INDEX('TEAM 5'!A$38:A$63,MATCH(AB564,'TEAM 5'!J$38:J$63,0)))),"NOT DECLARED",INDEX('TEAM 5'!A$38:A$63,MATCH(AB564,'TEAM 5'!J$38:J$63,0)))</f>
        <v>Isaac Routledge</v>
      </c>
      <c r="AD564" s="12" t="str">
        <f t="shared" si="2"/>
        <v>TT</v>
      </c>
      <c r="AE564" s="12" t="s">
        <v>1</v>
      </c>
      <c r="AF564" s="12" t="str">
        <f>IF(ISNA((INDEX('TEAM 5'!A$38:A$63,MATCH(AE564,'TEAM 5'!F$38:F$63,0)))),"NOT DECLARED",INDEX('TEAM 5'!A$38:A$63,MATCH(AE564,'TEAM 5'!F$38:F$63,0)))</f>
        <v>Charlie Coles</v>
      </c>
      <c r="AG564" s="12" t="str">
        <f t="shared" si="3"/>
        <v>TT</v>
      </c>
      <c r="AH564" s="12" t="s">
        <v>1</v>
      </c>
      <c r="AI564" s="12" t="str">
        <f>IF(ISNA((INDEX('TEAM 5'!A$38:A$63,MATCH(AH564,'TEAM 5'!D$38:D$63,0)))),"NOT DECLARED",INDEX('TEAM 5'!A$38:A$63,MATCH(AH564,'TEAM 5'!D$38:D$63,0)))</f>
        <v>Kieran McCullam</v>
      </c>
      <c r="AJ564" s="12" t="str">
        <f t="shared" si="4"/>
        <v>TT</v>
      </c>
      <c r="AK564" s="12" t="s">
        <v>1</v>
      </c>
      <c r="AL564" s="12" t="str">
        <f>IF(ISNA((DETAILS!B9)),"NOT DECLARED",DETAILS!B9)</f>
        <v>Salisbury</v>
      </c>
      <c r="AM564" s="12" t="str">
        <f>DETAILS!C9</f>
        <v>Salis</v>
      </c>
      <c r="AN564" s="12">
        <v>1</v>
      </c>
      <c r="AO564" s="12" t="str">
        <f>IF(ISNA((INDEX('TEAM 5'!A$38:A$63,MATCH(AN564,'TEAM 5'!N$38:N$63,0)))),"NOT DECLARED",INDEX('TEAM 5'!A$38:A$63,MATCH(AN564,'TEAM 5'!N$38:N$63,0)))</f>
        <v>Will Miles</v>
      </c>
      <c r="AP564" s="12">
        <v>2</v>
      </c>
      <c r="AQ564" s="12" t="str">
        <f>IF(ISNA((INDEX('TEAM 5'!A$38:A$63,MATCH(AP564,'TEAM 5'!N$38:N$63,0)))),"NOT DECLARED",INDEX('TEAM 5'!A$38:A$63,MATCH(AP564,'TEAM 5'!N$38:N$63,0)))</f>
        <v>Caleb Etheridge</v>
      </c>
      <c r="AR564" s="12">
        <v>3</v>
      </c>
      <c r="AS564" s="12" t="str">
        <f>IF(ISNA((INDEX('TEAM 5'!A$38:A$63,MATCH(AR564,'TEAM 5'!N$38:N$63,0)))),"NOT DECLARED",INDEX('TEAM 5'!A$38:A$63,MATCH(AR564,'TEAM 5'!N$38:N$63,0)))</f>
        <v>Isaac Routledge</v>
      </c>
      <c r="AT564" s="12">
        <v>4</v>
      </c>
      <c r="AU564" s="12" t="str">
        <f>IF(ISNA((INDEX('TEAM 5'!A$38:A$63,MATCH(AT564,'TEAM 5'!N$38:N$63,0)))),"NOT DECLARED",INDEX('TEAM 5'!A$38:A$63,MATCH(AT564,'TEAM 5'!N$38:N$63,0)))</f>
        <v>Joseph Holme</v>
      </c>
      <c r="AX564" s="3" t="str">
        <f t="shared" si="5"/>
        <v>Will Miles, Caleb Etheridge, Isaac Routledge, Joseph Holme</v>
      </c>
      <c r="AY564" s="112" t="str">
        <f t="shared" si="6"/>
        <v xml:space="preserve">U13 </v>
      </c>
      <c r="AZ564" s="96">
        <f t="shared" si="6"/>
        <v>14.2</v>
      </c>
      <c r="BA564" s="96">
        <f t="shared" si="6"/>
        <v>29.75</v>
      </c>
      <c r="BB564" s="96" t="str">
        <f t="shared" si="6"/>
        <v>-</v>
      </c>
      <c r="BC564" s="97">
        <f t="shared" si="6"/>
        <v>1.8287037037037037E-3</v>
      </c>
      <c r="BD564" s="97">
        <f t="shared" si="6"/>
        <v>3.7615740740740739E-3</v>
      </c>
      <c r="BE564" s="96">
        <f t="shared" si="6"/>
        <v>16</v>
      </c>
      <c r="BF564" s="96">
        <f t="shared" si="6"/>
        <v>0</v>
      </c>
      <c r="BG564" s="96">
        <f t="shared" si="6"/>
        <v>0</v>
      </c>
      <c r="BH564" s="96">
        <f t="shared" si="6"/>
        <v>0</v>
      </c>
      <c r="BI564" s="96">
        <f t="shared" si="6"/>
        <v>1.25</v>
      </c>
      <c r="BJ564" s="96">
        <f t="shared" si="6"/>
        <v>4</v>
      </c>
      <c r="BK564" s="96">
        <f t="shared" si="6"/>
        <v>6.5</v>
      </c>
      <c r="BL564" s="96">
        <f t="shared" si="6"/>
        <v>14</v>
      </c>
      <c r="BM564" s="96">
        <f t="shared" si="6"/>
        <v>18</v>
      </c>
      <c r="BN564" s="96">
        <f t="shared" si="6"/>
        <v>56</v>
      </c>
      <c r="BP564" s="34" t="str">
        <f>grades!A50</f>
        <v>long jump</v>
      </c>
      <c r="BQ564" s="34"/>
      <c r="BR564" s="34"/>
      <c r="BS564" s="34">
        <f>grades!C50</f>
        <v>4.75</v>
      </c>
      <c r="BT564" s="34"/>
      <c r="BU564" s="34"/>
      <c r="BV564" s="34">
        <f>grades!E50</f>
        <v>4.55</v>
      </c>
      <c r="BW564" s="34"/>
      <c r="BX564" s="34"/>
      <c r="BY564" s="34">
        <f>grades!G50</f>
        <v>4.4000000000000004</v>
      </c>
      <c r="BZ564" s="34"/>
      <c r="CA564" s="34"/>
      <c r="CB564" s="34">
        <f>grades!I50</f>
        <v>4.1500000000000004</v>
      </c>
      <c r="CC564" s="34" t="str">
        <f>grades!J10</f>
        <v>F</v>
      </c>
    </row>
    <row r="565" spans="1:81" ht="20.100000000000001" hidden="1" customHeight="1">
      <c r="A565" s="8"/>
      <c r="B565" s="8"/>
      <c r="C565" s="38"/>
      <c r="D565" s="232"/>
      <c r="E565" s="232"/>
      <c r="F565" s="93"/>
      <c r="G565" s="93"/>
      <c r="I565" s="37"/>
      <c r="J565" s="37"/>
      <c r="K565" s="37"/>
      <c r="L565" s="2"/>
      <c r="M565" s="2"/>
      <c r="N565" s="2"/>
      <c r="O565" s="2"/>
      <c r="P565" s="2"/>
      <c r="Q565" s="2"/>
      <c r="R565" s="199"/>
      <c r="S565" s="295"/>
      <c r="T565" s="8"/>
      <c r="U565" s="297" t="str">
        <f>DETAILS!D10</f>
        <v>J</v>
      </c>
      <c r="V565" s="12" t="s">
        <v>0</v>
      </c>
      <c r="W565" s="12" t="str">
        <f>IF(ISNA((INDEX('TEAM 6'!A$38:A$63,MATCH(V565,'TEAM 6'!L$38:L$63,0)))),"NOT DECLARED",INDEX('TEAM 6'!A$38:A$63,MATCH(V565,'TEAM 6'!L$38:L$63,0)))</f>
        <v>Aedan Sharp</v>
      </c>
      <c r="X565" s="12" t="str">
        <f>U565</f>
        <v>J</v>
      </c>
      <c r="Y565" s="12" t="s">
        <v>0</v>
      </c>
      <c r="Z565" s="12" t="str">
        <f>IF(ISNA((INDEX('TEAM 6'!A$38:A$63,MATCH(Y565,'TEAM 6'!H$38:H$63,0)))),"NOT DECLARED",INDEX('TEAM 6'!A$38:A$63,MATCH(Y565,'TEAM 6'!H$38:H$63,0)))</f>
        <v>Sonny Wilkinson</v>
      </c>
      <c r="AA565" s="12" t="str">
        <f>X565</f>
        <v>J</v>
      </c>
      <c r="AB565" s="12" t="s">
        <v>0</v>
      </c>
      <c r="AC565" s="12" t="str">
        <f>IF(ISNA((INDEX('TEAM 6'!A$38:A$63,MATCH(AB565,'TEAM 6'!J$38:J$63,0)))),"NOT DECLARED",INDEX('TEAM 6'!A$38:A$63,MATCH(AB565,'TEAM 6'!J$38:J$63,0)))</f>
        <v>Joshua Pilgerstorfer</v>
      </c>
      <c r="AD565" s="12" t="str">
        <f>AA565</f>
        <v>J</v>
      </c>
      <c r="AE565" s="12" t="s">
        <v>0</v>
      </c>
      <c r="AF565" s="12" t="str">
        <f>IF(ISNA((INDEX('TEAM 6'!A$38:A$63,MATCH(AE565,'TEAM 6'!F$38:F$63,0)))),"NOT DECLARED",INDEX('TEAM 6'!A$38:A$63,MATCH(AE565,'TEAM 6'!F$38:F$63,0)))</f>
        <v xml:space="preserve">Harry Roberts </v>
      </c>
      <c r="AG565" s="12" t="str">
        <f>AD565</f>
        <v>J</v>
      </c>
      <c r="AH565" s="12" t="s">
        <v>0</v>
      </c>
      <c r="AI565" s="12" t="str">
        <f>IF(ISNA((INDEX('TEAM 6'!A$38:A$63,MATCH(AH565,'TEAM 6'!D$38:D$63,0)))),"NOT DECLARED",INDEX('TEAM 6'!A$38:A$63,MATCH(AH565,'TEAM 6'!D$38:D$63,0)))</f>
        <v>Abraham Gaye</v>
      </c>
      <c r="AJ565" s="12" t="str">
        <f>AG565</f>
        <v>J</v>
      </c>
      <c r="AK565" s="12" t="s">
        <v>0</v>
      </c>
      <c r="AL565" s="12" t="str">
        <f>IF(ISNA((DETAILS!B10)),"NOT DECLARED",DETAILS!B10)</f>
        <v>Slough Juniors</v>
      </c>
      <c r="AM565" s="12" t="str">
        <f>DETAILS!C10</f>
        <v>Slough J</v>
      </c>
      <c r="AN565" s="12">
        <v>1</v>
      </c>
      <c r="AO565" s="12" t="str">
        <f>IF(ISNA((INDEX('TEAM 6'!A$38:A$63,MATCH(AN565,'TEAM 6'!N$38:N$63,0)))),"NOT DECLARED",INDEX('TEAM 6'!A$38:A$63,MATCH(AN565,'TEAM 6'!N$38:N$63,0)))</f>
        <v xml:space="preserve">Harry Roberts </v>
      </c>
      <c r="AP565" s="12">
        <v>2</v>
      </c>
      <c r="AQ565" s="12" t="str">
        <f>IF(ISNA((INDEX('TEAM 6'!A$38:A$63,MATCH(AP565,'TEAM 6'!N$38:N$63,0)))),"NOT DECLARED",INDEX('TEAM 6'!A$38:A$63,MATCH(AP565,'TEAM 6'!N$38:N$63,0)))</f>
        <v>Abraham Gaye</v>
      </c>
      <c r="AR565" s="12">
        <v>3</v>
      </c>
      <c r="AS565" s="12" t="str">
        <f>IF(ISNA((INDEX('TEAM 6'!A$38:A$63,MATCH(AR565,'TEAM 6'!N$38:N$63,0)))),"NOT DECLARED",INDEX('TEAM 6'!A$38:A$63,MATCH(AR565,'TEAM 6'!N$38:N$63,0)))</f>
        <v>Sonny Wilkinson</v>
      </c>
      <c r="AT565" s="12">
        <v>4</v>
      </c>
      <c r="AU565" s="12" t="str">
        <f>IF(ISNA((INDEX('TEAM 6'!A$38:A$63,MATCH(AT565,'TEAM 6'!N$38:N$63,0)))),"NOT DECLARED",INDEX('TEAM 6'!A$38:A$63,MATCH(AT565,'TEAM 6'!N$38:N$63,0)))</f>
        <v>Aedan Sharp</v>
      </c>
      <c r="AX565" s="3" t="str">
        <f t="shared" si="5"/>
        <v>Harry Roberts , Abraham Gaye, Sonny Wilkinson, Aedan Sharp</v>
      </c>
      <c r="AY565" s="112" t="str">
        <f t="shared" si="6"/>
        <v xml:space="preserve">U13 </v>
      </c>
      <c r="AZ565" s="96">
        <f t="shared" si="6"/>
        <v>14.2</v>
      </c>
      <c r="BA565" s="96">
        <f t="shared" si="6"/>
        <v>29.75</v>
      </c>
      <c r="BB565" s="96" t="str">
        <f t="shared" si="6"/>
        <v>-</v>
      </c>
      <c r="BC565" s="97">
        <f t="shared" si="6"/>
        <v>1.8287037037037037E-3</v>
      </c>
      <c r="BD565" s="97">
        <f t="shared" si="6"/>
        <v>3.7615740740740739E-3</v>
      </c>
      <c r="BE565" s="96">
        <f t="shared" si="6"/>
        <v>16</v>
      </c>
      <c r="BF565" s="96">
        <f t="shared" si="6"/>
        <v>0</v>
      </c>
      <c r="BG565" s="96">
        <f t="shared" si="6"/>
        <v>0</v>
      </c>
      <c r="BH565" s="96">
        <f t="shared" si="6"/>
        <v>0</v>
      </c>
      <c r="BI565" s="96">
        <f t="shared" si="6"/>
        <v>1.25</v>
      </c>
      <c r="BJ565" s="96">
        <f t="shared" si="6"/>
        <v>4</v>
      </c>
      <c r="BK565" s="96">
        <f t="shared" si="6"/>
        <v>6.5</v>
      </c>
      <c r="BL565" s="96">
        <f t="shared" si="6"/>
        <v>14</v>
      </c>
      <c r="BM565" s="96">
        <f t="shared" si="6"/>
        <v>18</v>
      </c>
      <c r="BN565" s="96">
        <f t="shared" si="6"/>
        <v>56</v>
      </c>
      <c r="BP565" s="34" t="str">
        <f>grades!A51</f>
        <v>javelin</v>
      </c>
      <c r="BQ565" s="34"/>
      <c r="BR565" s="34"/>
      <c r="BS565" s="34">
        <f>grades!C51</f>
        <v>31.15</v>
      </c>
      <c r="BT565" s="34"/>
      <c r="BU565" s="34"/>
      <c r="BV565" s="34">
        <f>grades!E51</f>
        <v>29</v>
      </c>
      <c r="BW565" s="34"/>
      <c r="BX565" s="34"/>
      <c r="BY565" s="34">
        <f>grades!G51</f>
        <v>26.1</v>
      </c>
      <c r="BZ565" s="34"/>
      <c r="CA565" s="34"/>
      <c r="CB565" s="34">
        <f>grades!I51</f>
        <v>21.3</v>
      </c>
      <c r="CC565" s="34" t="str">
        <f>grades!J11</f>
        <v>F</v>
      </c>
    </row>
    <row r="566" spans="1:81" ht="20.100000000000001" hidden="1" customHeight="1">
      <c r="A566" s="8"/>
      <c r="B566" s="8"/>
      <c r="C566" s="38"/>
      <c r="D566" s="232"/>
      <c r="E566" s="232"/>
      <c r="F566" s="93"/>
      <c r="G566" s="93"/>
      <c r="I566" s="37"/>
      <c r="J566" s="37"/>
      <c r="K566" s="37"/>
      <c r="L566" s="2"/>
      <c r="M566" s="2"/>
      <c r="N566" s="2"/>
      <c r="O566" s="2"/>
      <c r="P566" s="2"/>
      <c r="Q566" s="2"/>
      <c r="R566" s="199"/>
      <c r="S566" s="295"/>
      <c r="T566" s="8"/>
      <c r="U566" s="297" t="str">
        <f>DETAILS!E10</f>
        <v>JJ</v>
      </c>
      <c r="V566" s="12" t="s">
        <v>1</v>
      </c>
      <c r="W566" s="12" t="str">
        <f>IF(ISNA((INDEX('TEAM 6'!A$38:A$63,MATCH(V566,'TEAM 6'!L$38:L$63,0)))),"NOT DECLARED",INDEX('TEAM 6'!A$38:A$63,MATCH(V566,'TEAM 6'!L$38:L$63,0)))</f>
        <v>Abraham Gaye</v>
      </c>
      <c r="X566" s="12" t="str">
        <f>U566</f>
        <v>JJ</v>
      </c>
      <c r="Y566" s="12" t="s">
        <v>1</v>
      </c>
      <c r="Z566" s="12" t="str">
        <f>IF(ISNA((INDEX('TEAM 6'!A$38:A$63,MATCH(Y566,'TEAM 6'!H$38:H$63,0)))),"NOT DECLARED",INDEX('TEAM 6'!A$38:A$63,MATCH(Y566,'TEAM 6'!H$38:H$63,0)))</f>
        <v>Elliott Tucker</v>
      </c>
      <c r="AA566" s="12" t="str">
        <f>X566</f>
        <v>JJ</v>
      </c>
      <c r="AB566" s="12" t="s">
        <v>1</v>
      </c>
      <c r="AC566" s="12" t="str">
        <f>IF(ISNA((INDEX('TEAM 6'!A$38:A$63,MATCH(AB566,'TEAM 6'!J$38:J$63,0)))),"NOT DECLARED",INDEX('TEAM 6'!A$38:A$63,MATCH(AB566,'TEAM 6'!J$38:J$63,0)))</f>
        <v>Elliott Tucker</v>
      </c>
      <c r="AD566" s="12" t="str">
        <f>AA566</f>
        <v>JJ</v>
      </c>
      <c r="AE566" s="12" t="s">
        <v>1</v>
      </c>
      <c r="AF566" s="12" t="str">
        <f>IF(ISNA((INDEX('TEAM 6'!A$38:A$63,MATCH(AE566,'TEAM 6'!F$38:F$63,0)))),"NOT DECLARED",INDEX('TEAM 6'!A$38:A$63,MATCH(AE566,'TEAM 6'!F$38:F$63,0)))</f>
        <v>Arjun Gupta</v>
      </c>
      <c r="AG566" s="12" t="str">
        <f>AD566</f>
        <v>JJ</v>
      </c>
      <c r="AH566" s="12" t="s">
        <v>1</v>
      </c>
      <c r="AI566" s="12" t="str">
        <f>IF(ISNA((INDEX('TEAM 6'!A$38:A$63,MATCH(AH566,'TEAM 6'!D$38:D$63,0)))),"NOT DECLARED",INDEX('TEAM 6'!A$38:A$63,MATCH(AH566,'TEAM 6'!D$38:D$63,0)))</f>
        <v xml:space="preserve">Harry Roberts </v>
      </c>
      <c r="AJ566" s="12" t="str">
        <f>AG566</f>
        <v>JJ</v>
      </c>
      <c r="AK566" s="12" t="s">
        <v>1</v>
      </c>
      <c r="AL566" s="12" t="str">
        <f>IF(ISNA((DETAILS!B10)),"NOT DECLARED",DETAILS!B10)</f>
        <v>Slough Juniors</v>
      </c>
      <c r="AM566" s="12" t="str">
        <f>DETAILS!C10</f>
        <v>Slough J</v>
      </c>
      <c r="AN566" s="12">
        <v>1</v>
      </c>
      <c r="AO566" s="12" t="str">
        <f>IF(ISNA((INDEX('TEAM 6'!A$38:A$63,MATCH(AN566,'TEAM 6'!N$38:N$63,0)))),"NOT DECLARED",INDEX('TEAM 6'!A$38:A$63,MATCH(AN566,'TEAM 6'!N$38:N$63,0)))</f>
        <v xml:space="preserve">Harry Roberts </v>
      </c>
      <c r="AP566" s="12">
        <v>2</v>
      </c>
      <c r="AQ566" s="12" t="str">
        <f>IF(ISNA((INDEX('TEAM 6'!A$38:A$63,MATCH(AP566,'TEAM 6'!N$38:N$63,0)))),"NOT DECLARED",INDEX('TEAM 6'!A$38:A$63,MATCH(AP566,'TEAM 6'!N$38:N$63,0)))</f>
        <v>Abraham Gaye</v>
      </c>
      <c r="AR566" s="12">
        <v>3</v>
      </c>
      <c r="AS566" s="12" t="str">
        <f>IF(ISNA((INDEX('TEAM 6'!A$38:A$63,MATCH(AR566,'TEAM 6'!N$38:N$63,0)))),"NOT DECLARED",INDEX('TEAM 6'!A$38:A$63,MATCH(AR566,'TEAM 6'!N$38:N$63,0)))</f>
        <v>Sonny Wilkinson</v>
      </c>
      <c r="AT566" s="12">
        <v>4</v>
      </c>
      <c r="AU566" s="12" t="str">
        <f>IF(ISNA((INDEX('TEAM 6'!A$38:A$63,MATCH(AT566,'TEAM 6'!N$38:N$63,0)))),"NOT DECLARED",INDEX('TEAM 6'!A$38:A$63,MATCH(AT566,'TEAM 6'!N$38:N$63,0)))</f>
        <v>Aedan Sharp</v>
      </c>
      <c r="AX566" s="3" t="str">
        <f t="shared" si="5"/>
        <v>Harry Roberts , Abraham Gaye, Sonny Wilkinson, Aedan Sharp</v>
      </c>
      <c r="AY566" s="112" t="str">
        <f t="shared" si="6"/>
        <v xml:space="preserve">U13 </v>
      </c>
      <c r="AZ566" s="96">
        <f t="shared" si="6"/>
        <v>14.2</v>
      </c>
      <c r="BA566" s="96">
        <f t="shared" si="6"/>
        <v>29.75</v>
      </c>
      <c r="BB566" s="96" t="str">
        <f t="shared" si="6"/>
        <v>-</v>
      </c>
      <c r="BC566" s="97">
        <f t="shared" si="6"/>
        <v>1.8287037037037037E-3</v>
      </c>
      <c r="BD566" s="97">
        <f t="shared" si="6"/>
        <v>3.7615740740740739E-3</v>
      </c>
      <c r="BE566" s="96">
        <f t="shared" si="6"/>
        <v>16</v>
      </c>
      <c r="BF566" s="96">
        <f t="shared" si="6"/>
        <v>0</v>
      </c>
      <c r="BG566" s="96">
        <f t="shared" si="6"/>
        <v>0</v>
      </c>
      <c r="BH566" s="96">
        <f t="shared" si="6"/>
        <v>0</v>
      </c>
      <c r="BI566" s="96">
        <f t="shared" si="6"/>
        <v>1.25</v>
      </c>
      <c r="BJ566" s="96">
        <f t="shared" si="6"/>
        <v>4</v>
      </c>
      <c r="BK566" s="96">
        <f t="shared" si="6"/>
        <v>6.5</v>
      </c>
      <c r="BL566" s="96">
        <f t="shared" si="6"/>
        <v>14</v>
      </c>
      <c r="BM566" s="96">
        <f t="shared" si="6"/>
        <v>18</v>
      </c>
      <c r="BN566" s="96">
        <f t="shared" si="6"/>
        <v>56</v>
      </c>
      <c r="BP566" s="34" t="str">
        <f>grades!A52</f>
        <v xml:space="preserve">discus </v>
      </c>
      <c r="BQ566" s="34"/>
      <c r="BR566" s="34"/>
      <c r="BS566" s="34">
        <f>grades!C52</f>
        <v>24.9</v>
      </c>
      <c r="BT566" s="34"/>
      <c r="BU566" s="34"/>
      <c r="BV566" s="34">
        <f>grades!E52</f>
        <v>22.1</v>
      </c>
      <c r="BW566" s="34"/>
      <c r="BX566" s="34"/>
      <c r="BY566" s="34">
        <f>grades!G52</f>
        <v>19.100000000000001</v>
      </c>
      <c r="BZ566" s="34"/>
      <c r="CA566" s="34"/>
      <c r="CB566" s="34">
        <f>grades!I52</f>
        <v>15.9</v>
      </c>
      <c r="CC566" s="34" t="str">
        <f>grades!J12</f>
        <v>F</v>
      </c>
    </row>
    <row r="567" spans="1:81" ht="20.100000000000001" hidden="1" customHeight="1">
      <c r="A567" s="8"/>
      <c r="B567" s="8"/>
      <c r="C567" s="38"/>
      <c r="D567" s="232"/>
      <c r="E567" s="232"/>
      <c r="F567" s="93"/>
      <c r="G567" s="93"/>
      <c r="I567" s="40"/>
      <c r="J567" s="40"/>
      <c r="K567" s="37"/>
      <c r="L567" s="22"/>
      <c r="M567" s="22"/>
      <c r="N567" s="22"/>
      <c r="O567" s="22"/>
      <c r="P567" s="22"/>
      <c r="Q567" s="22"/>
      <c r="R567" s="22"/>
      <c r="S567" s="22"/>
      <c r="T567" s="19"/>
      <c r="W567" s="266" t="s">
        <v>106</v>
      </c>
      <c r="X567" s="5"/>
      <c r="Y567" s="5"/>
      <c r="Z567" s="266" t="s">
        <v>120</v>
      </c>
      <c r="AA567" s="5"/>
      <c r="AB567" s="5"/>
      <c r="AC567" s="266" t="s">
        <v>71</v>
      </c>
      <c r="AD567" s="5"/>
      <c r="AE567" s="5"/>
      <c r="AF567" s="266" t="s">
        <v>70</v>
      </c>
      <c r="AG567" s="5"/>
      <c r="AH567" s="5"/>
      <c r="AI567" s="266" t="s">
        <v>125</v>
      </c>
      <c r="AY567" s="112" t="str">
        <f t="shared" si="6"/>
        <v xml:space="preserve">U13 </v>
      </c>
      <c r="AZ567" s="96">
        <f t="shared" si="6"/>
        <v>14.2</v>
      </c>
      <c r="BA567" s="96">
        <f t="shared" si="6"/>
        <v>29.75</v>
      </c>
      <c r="BB567" s="96" t="str">
        <f t="shared" si="6"/>
        <v>-</v>
      </c>
      <c r="BC567" s="97">
        <f t="shared" si="6"/>
        <v>1.8287037037037037E-3</v>
      </c>
      <c r="BD567" s="97">
        <f t="shared" si="6"/>
        <v>3.7615740740740739E-3</v>
      </c>
      <c r="BE567" s="96">
        <f t="shared" si="6"/>
        <v>16</v>
      </c>
      <c r="BF567" s="96">
        <f t="shared" si="6"/>
        <v>0</v>
      </c>
      <c r="BG567" s="96">
        <f t="shared" si="6"/>
        <v>0</v>
      </c>
      <c r="BH567" s="96">
        <f t="shared" si="6"/>
        <v>0</v>
      </c>
      <c r="BI567" s="96">
        <f t="shared" si="6"/>
        <v>1.25</v>
      </c>
      <c r="BJ567" s="96">
        <f t="shared" si="6"/>
        <v>4</v>
      </c>
      <c r="BK567" s="96">
        <f t="shared" si="6"/>
        <v>6.5</v>
      </c>
      <c r="BL567" s="96">
        <f t="shared" si="6"/>
        <v>14</v>
      </c>
      <c r="BM567" s="96">
        <f t="shared" si="6"/>
        <v>18</v>
      </c>
      <c r="BN567" s="96">
        <f t="shared" si="6"/>
        <v>56</v>
      </c>
      <c r="BP567" s="34" t="str">
        <f>grades!A53</f>
        <v>shot</v>
      </c>
      <c r="BQ567" s="34"/>
      <c r="BR567" s="34"/>
      <c r="BS567" s="34">
        <f>grades!C53</f>
        <v>9.25</v>
      </c>
      <c r="BT567" s="34"/>
      <c r="BU567" s="34"/>
      <c r="BV567" s="34">
        <f>grades!E53</f>
        <v>8.5500000000000007</v>
      </c>
      <c r="BW567" s="34"/>
      <c r="BX567" s="34"/>
      <c r="BY567" s="34">
        <f>grades!G53</f>
        <v>7.95</v>
      </c>
      <c r="BZ567" s="34"/>
      <c r="CA567" s="34"/>
      <c r="CB567" s="34">
        <f>grades!I53</f>
        <v>7.05</v>
      </c>
      <c r="CC567" s="34" t="str">
        <f>grades!J13</f>
        <v>F</v>
      </c>
    </row>
    <row r="568" spans="1:81" ht="20.100000000000001" hidden="1" customHeight="1">
      <c r="A568" s="8"/>
      <c r="B568" s="8"/>
      <c r="C568" s="38"/>
      <c r="D568" s="232"/>
      <c r="E568" s="232"/>
      <c r="F568" s="93"/>
      <c r="G568" s="93"/>
      <c r="I568" s="40"/>
      <c r="J568" s="40"/>
      <c r="K568" s="37"/>
      <c r="L568" s="22"/>
      <c r="M568" s="22"/>
      <c r="N568" s="22"/>
      <c r="O568" s="22"/>
      <c r="P568" s="22"/>
      <c r="Q568" s="22"/>
      <c r="R568" s="22"/>
      <c r="S568" s="22"/>
      <c r="T568" s="19"/>
      <c r="U568" s="296"/>
      <c r="V568" s="10"/>
      <c r="W568" s="36" t="s">
        <v>7</v>
      </c>
      <c r="X568" s="36"/>
      <c r="Y568" s="36"/>
      <c r="Z568" s="36" t="s">
        <v>27</v>
      </c>
      <c r="AA568" s="36"/>
      <c r="AB568" s="36"/>
      <c r="AC568" s="35" t="s">
        <v>73</v>
      </c>
      <c r="AD568" s="36"/>
      <c r="AE568" s="36"/>
      <c r="AF568" s="36" t="s">
        <v>25</v>
      </c>
      <c r="AG568" s="36"/>
      <c r="AH568" s="36"/>
      <c r="AI568" s="36" t="s">
        <v>28</v>
      </c>
      <c r="AJ568" s="19"/>
      <c r="AK568" s="19"/>
      <c r="AL568" s="8"/>
      <c r="AM568" s="19"/>
      <c r="AN568" s="19"/>
      <c r="AO568" s="8"/>
      <c r="AP568" s="8"/>
      <c r="AQ568" s="8"/>
      <c r="AR568" s="8"/>
      <c r="AS568" s="8"/>
      <c r="AT568" s="8"/>
      <c r="AU568" s="8"/>
      <c r="AY568" s="112" t="str">
        <f t="shared" si="6"/>
        <v xml:space="preserve">U13 </v>
      </c>
      <c r="AZ568" s="96">
        <f t="shared" si="6"/>
        <v>14.2</v>
      </c>
      <c r="BA568" s="96">
        <f t="shared" si="6"/>
        <v>29.75</v>
      </c>
      <c r="BB568" s="96" t="str">
        <f t="shared" si="6"/>
        <v>-</v>
      </c>
      <c r="BC568" s="97">
        <f t="shared" si="6"/>
        <v>1.8287037037037037E-3</v>
      </c>
      <c r="BD568" s="97">
        <f t="shared" si="6"/>
        <v>3.7615740740740739E-3</v>
      </c>
      <c r="BE568" s="96">
        <f t="shared" si="6"/>
        <v>16</v>
      </c>
      <c r="BF568" s="96">
        <f t="shared" si="6"/>
        <v>0</v>
      </c>
      <c r="BG568" s="96">
        <f t="shared" si="6"/>
        <v>0</v>
      </c>
      <c r="BH568" s="96">
        <f t="shared" si="6"/>
        <v>0</v>
      </c>
      <c r="BI568" s="96">
        <f t="shared" si="6"/>
        <v>1.25</v>
      </c>
      <c r="BJ568" s="96">
        <f t="shared" si="6"/>
        <v>4</v>
      </c>
      <c r="BK568" s="96">
        <f t="shared" si="6"/>
        <v>6.5</v>
      </c>
      <c r="BL568" s="96">
        <f t="shared" si="6"/>
        <v>14</v>
      </c>
      <c r="BM568" s="96">
        <f t="shared" si="6"/>
        <v>18</v>
      </c>
      <c r="BN568" s="96">
        <f t="shared" si="6"/>
        <v>56</v>
      </c>
    </row>
    <row r="569" spans="1:81" ht="20.100000000000001" hidden="1" customHeight="1">
      <c r="A569" s="8"/>
      <c r="B569" s="8"/>
      <c r="C569" s="38"/>
      <c r="D569" s="232"/>
      <c r="E569" s="232"/>
      <c r="F569" s="93"/>
      <c r="G569" s="93"/>
      <c r="I569" s="40"/>
      <c r="J569" s="40"/>
      <c r="K569" s="37"/>
      <c r="L569" s="22"/>
      <c r="M569" s="22"/>
      <c r="N569" s="22"/>
      <c r="O569" s="22"/>
      <c r="P569" s="22"/>
      <c r="Q569" s="22"/>
      <c r="R569" s="199"/>
      <c r="S569" s="295"/>
      <c r="T569" s="8"/>
      <c r="U569" s="297" t="str">
        <f>U555</f>
        <v>W</v>
      </c>
      <c r="V569" s="12" t="s">
        <v>0</v>
      </c>
      <c r="W569" s="12" t="str">
        <f>IF(ISNA((INDEX(HOST!A$38:A$63,MATCH(V569,HOST!M$38:M$63,0)))),"NOT DECLARED",INDEX(HOST!A$38:A$63,MATCH(V569,HOST!M$38:M$63,0)))</f>
        <v xml:space="preserve">Oscar Webb </v>
      </c>
      <c r="X569" s="12" t="str">
        <f t="shared" ref="X569:X578" si="7">U569</f>
        <v>W</v>
      </c>
      <c r="Y569" s="12" t="s">
        <v>0</v>
      </c>
      <c r="Z569" s="12" t="str">
        <f>IF(ISNA((INDEX(HOST!A$38:A$63,MATCH(Y569,HOST!I$38:I$63,0)))),"NOT DECLARED",INDEX(HOST!A$38:A$63,MATCH(Y569,HOST!I$38:I$63,0)))</f>
        <v>Andrew White</v>
      </c>
      <c r="AA569" s="12" t="str">
        <f t="shared" ref="AA569:AA578" si="8">X569</f>
        <v>W</v>
      </c>
      <c r="AB569" s="12" t="s">
        <v>0</v>
      </c>
      <c r="AC569" s="12" t="str">
        <f>IF(ISNA((INDEX(HOST!A$38:A$63,MATCH(AB569,HOST!E$38:E$63,0)))),"NOT DECLARED",INDEX(HOST!A$38:A$63,MATCH(AB569,HOST!E$38:E$63,0)))</f>
        <v xml:space="preserve">Oscar Webb </v>
      </c>
      <c r="AD569" s="12" t="str">
        <f t="shared" ref="AD569:AD578" si="9">AA569</f>
        <v>W</v>
      </c>
      <c r="AE569" s="12" t="s">
        <v>0</v>
      </c>
      <c r="AF569" s="12" t="str">
        <f>IF(ISNA((INDEX(HOST!A$38:A$63,MATCH(AE569,HOST!G$38:G$63,0)))),"NOT DECLARED",INDEX(HOST!A$38:A$63,MATCH(AE569,HOST!G$38:G$63,0)))</f>
        <v xml:space="preserve">Oscar Webb </v>
      </c>
      <c r="AG569" s="12" t="str">
        <f t="shared" ref="AG569:AG578" si="10">AD569</f>
        <v>W</v>
      </c>
      <c r="AH569" s="12" t="s">
        <v>0</v>
      </c>
      <c r="AI569" s="12" t="str">
        <f>IF(ISNA((INDEX(HOST!A$38:A$63,MATCH(AH569,HOST!K$38:K$63,0)))),"NOT DECLARED",INDEX(HOST!A$38:A$63,MATCH(AH569,HOST!K$38:K$63,0)))</f>
        <v>Andrew White</v>
      </c>
      <c r="AJ569" s="2"/>
      <c r="AK569" s="2"/>
      <c r="AL569" s="2"/>
      <c r="AM569" s="2"/>
      <c r="AN569" s="2"/>
      <c r="AO569" s="2"/>
      <c r="AP569" s="2"/>
      <c r="AQ569" s="2"/>
      <c r="AR569" s="2"/>
      <c r="AS569" s="2"/>
      <c r="AT569" s="2"/>
      <c r="AU569" s="2"/>
      <c r="AY569" s="112" t="str">
        <f t="shared" si="6"/>
        <v xml:space="preserve">U13 </v>
      </c>
      <c r="AZ569" s="96">
        <f t="shared" si="6"/>
        <v>14.2</v>
      </c>
      <c r="BA569" s="96">
        <f t="shared" si="6"/>
        <v>29.75</v>
      </c>
      <c r="BB569" s="96" t="str">
        <f t="shared" si="6"/>
        <v>-</v>
      </c>
      <c r="BC569" s="97">
        <f t="shared" si="6"/>
        <v>1.8287037037037037E-3</v>
      </c>
      <c r="BD569" s="97">
        <f t="shared" si="6"/>
        <v>3.7615740740740739E-3</v>
      </c>
      <c r="BE569" s="96">
        <f t="shared" si="6"/>
        <v>16</v>
      </c>
      <c r="BF569" s="96">
        <f t="shared" si="6"/>
        <v>0</v>
      </c>
      <c r="BG569" s="96">
        <f t="shared" si="6"/>
        <v>0</v>
      </c>
      <c r="BH569" s="96">
        <f t="shared" si="6"/>
        <v>0</v>
      </c>
      <c r="BI569" s="96">
        <f t="shared" si="6"/>
        <v>1.25</v>
      </c>
      <c r="BJ569" s="96">
        <f t="shared" si="6"/>
        <v>4</v>
      </c>
      <c r="BK569" s="96">
        <f t="shared" si="6"/>
        <v>6.5</v>
      </c>
      <c r="BL569" s="96">
        <f t="shared" si="6"/>
        <v>14</v>
      </c>
      <c r="BM569" s="96">
        <f t="shared" si="6"/>
        <v>18</v>
      </c>
      <c r="BN569" s="96">
        <f t="shared" si="6"/>
        <v>56</v>
      </c>
    </row>
    <row r="570" spans="1:81" ht="20.100000000000001" hidden="1" customHeight="1">
      <c r="A570" s="8"/>
      <c r="B570" s="8"/>
      <c r="C570" s="38"/>
      <c r="D570" s="232"/>
      <c r="E570" s="232"/>
      <c r="F570" s="93"/>
      <c r="G570" s="93"/>
      <c r="I570" s="40"/>
      <c r="J570" s="40"/>
      <c r="K570" s="37"/>
      <c r="L570" s="22"/>
      <c r="M570" s="22"/>
      <c r="N570" s="22"/>
      <c r="O570" s="22"/>
      <c r="P570" s="22"/>
      <c r="Q570" s="22"/>
      <c r="R570" s="199"/>
      <c r="S570" s="295"/>
      <c r="T570" s="8"/>
      <c r="U570" s="297" t="str">
        <f>U556</f>
        <v>WW</v>
      </c>
      <c r="V570" s="12" t="s">
        <v>1</v>
      </c>
      <c r="W570" s="12" t="str">
        <f>IF(ISNA((INDEX(HOST!A$38:A$63,MATCH(V570,HOST!M$38:M$63,0)))),"NOT DECLARED",INDEX(HOST!A$38:A$63,MATCH(V570,HOST!M$38:M$63,0)))</f>
        <v xml:space="preserve">Benjamin Bewick </v>
      </c>
      <c r="X570" s="12" t="str">
        <f t="shared" si="7"/>
        <v>WW</v>
      </c>
      <c r="Y570" s="12" t="s">
        <v>1</v>
      </c>
      <c r="Z570" s="12" t="str">
        <f>IF(ISNA((INDEX(HOST!A$38:A$63,MATCH(Y570,HOST!I$38:I$63,0)))),"NOT DECLARED",INDEX(HOST!A$38:A$63,MATCH(Y570,HOST!I$38:I$63,0)))</f>
        <v>Andrew Griffin</v>
      </c>
      <c r="AA570" s="12" t="str">
        <f t="shared" si="8"/>
        <v>WW</v>
      </c>
      <c r="AB570" s="12" t="s">
        <v>1</v>
      </c>
      <c r="AC570" s="12" t="str">
        <f>IF(ISNA((INDEX(HOST!A$38:A$63,MATCH(AB570,HOST!E$38:E$63,0)))),"NOT DECLARED",INDEX(HOST!A$38:A$63,MATCH(AB570,HOST!E$38:E$63,0)))</f>
        <v>Orlando Hutchinson</v>
      </c>
      <c r="AD570" s="12" t="str">
        <f t="shared" si="9"/>
        <v>WW</v>
      </c>
      <c r="AE570" s="12" t="s">
        <v>1</v>
      </c>
      <c r="AF570" s="12" t="str">
        <f>IF(ISNA((INDEX(HOST!A$38:A$63,MATCH(AE570,HOST!G$38:G$63,0)))),"NOT DECLARED",INDEX(HOST!A$38:A$63,MATCH(AE570,HOST!G$38:G$63,0)))</f>
        <v xml:space="preserve">Benjamin Bewick </v>
      </c>
      <c r="AG570" s="12" t="str">
        <f t="shared" si="10"/>
        <v>WW</v>
      </c>
      <c r="AH570" s="12" t="s">
        <v>1</v>
      </c>
      <c r="AI570" s="12" t="str">
        <f>IF(ISNA((INDEX(HOST!A$38:A$63,MATCH(AH570,HOST!K$38:K$63,0)))),"NOT DECLARED",INDEX(HOST!A$38:A$63,MATCH(AH570,HOST!K$38:K$63,0)))</f>
        <v>Sam Nicholson</v>
      </c>
      <c r="AJ570" s="2"/>
      <c r="AK570" s="2"/>
      <c r="AL570" s="2"/>
      <c r="AM570" s="2"/>
      <c r="AN570" s="2"/>
      <c r="AO570" s="2"/>
      <c r="AP570" s="2"/>
      <c r="AQ570" s="2"/>
      <c r="AR570" s="2"/>
      <c r="AS570" s="2"/>
      <c r="AT570" s="2"/>
      <c r="AU570" s="2"/>
      <c r="AY570" s="112" t="str">
        <f t="shared" si="6"/>
        <v xml:space="preserve">U13 </v>
      </c>
      <c r="AZ570" s="96">
        <f t="shared" si="6"/>
        <v>14.2</v>
      </c>
      <c r="BA570" s="96">
        <f t="shared" si="6"/>
        <v>29.75</v>
      </c>
      <c r="BB570" s="96" t="str">
        <f t="shared" si="6"/>
        <v>-</v>
      </c>
      <c r="BC570" s="97">
        <f t="shared" si="6"/>
        <v>1.8287037037037037E-3</v>
      </c>
      <c r="BD570" s="97">
        <f t="shared" si="6"/>
        <v>3.7615740740740739E-3</v>
      </c>
      <c r="BE570" s="96">
        <f t="shared" si="6"/>
        <v>16</v>
      </c>
      <c r="BF570" s="96">
        <f t="shared" si="6"/>
        <v>0</v>
      </c>
      <c r="BG570" s="96">
        <f t="shared" si="6"/>
        <v>0</v>
      </c>
      <c r="BH570" s="96">
        <f t="shared" si="6"/>
        <v>0</v>
      </c>
      <c r="BI570" s="96">
        <f t="shared" si="6"/>
        <v>1.25</v>
      </c>
      <c r="BJ570" s="96">
        <f t="shared" si="6"/>
        <v>4</v>
      </c>
      <c r="BK570" s="96">
        <f t="shared" si="6"/>
        <v>6.5</v>
      </c>
      <c r="BL570" s="96">
        <f t="shared" si="6"/>
        <v>14</v>
      </c>
      <c r="BM570" s="96">
        <f t="shared" si="6"/>
        <v>18</v>
      </c>
      <c r="BN570" s="96">
        <f t="shared" si="6"/>
        <v>56</v>
      </c>
    </row>
    <row r="571" spans="1:81" ht="20.100000000000001" hidden="1" customHeight="1">
      <c r="A571" s="8"/>
      <c r="B571" s="8"/>
      <c r="C571" s="38"/>
      <c r="D571" s="232"/>
      <c r="E571" s="232"/>
      <c r="F571" s="93"/>
      <c r="G571" s="93"/>
      <c r="I571" s="40"/>
      <c r="J571" s="40"/>
      <c r="K571" s="37"/>
      <c r="L571" s="22"/>
      <c r="M571" s="22"/>
      <c r="N571" s="22"/>
      <c r="O571" s="22"/>
      <c r="P571" s="22"/>
      <c r="Q571" s="22"/>
      <c r="R571" s="199"/>
      <c r="S571" s="295"/>
      <c r="T571" s="8"/>
      <c r="U571" s="297" t="str">
        <f t="shared" ref="U571:U580" si="11">U557</f>
        <v>N</v>
      </c>
      <c r="V571" s="12" t="s">
        <v>0</v>
      </c>
      <c r="W571" s="12" t="str">
        <f>IF(ISNA((INDEX('TEAM 2'!A$38:A$63,MATCH(V571,'TEAM 2'!M$38:M$63,0)))),"NOT DECLARED",INDEX('TEAM 2'!A$38:A$63,MATCH(V571,'TEAM 2'!M$38:M$63,0)))</f>
        <v>James Humphreys</v>
      </c>
      <c r="X571" s="12" t="str">
        <f t="shared" si="7"/>
        <v>N</v>
      </c>
      <c r="Y571" s="12" t="s">
        <v>0</v>
      </c>
      <c r="Z571" s="12" t="str">
        <f>IF(ISNA((INDEX('TEAM 2'!A$38:A$63,MATCH(Y571,'TEAM 2'!I$38:I$63,0)))),"NOT DECLARED",INDEX('TEAM 2'!A$38:A$63,MATCH(Y571,'TEAM 2'!I$38:I$63,0)))</f>
        <v>Aston Howse</v>
      </c>
      <c r="AA571" s="12" t="str">
        <f t="shared" si="8"/>
        <v>N</v>
      </c>
      <c r="AB571" s="12" t="s">
        <v>0</v>
      </c>
      <c r="AC571" s="12" t="str">
        <f>IF(ISNA((INDEX('TEAM 2'!A$38:A$63,MATCH(AB571,'TEAM 2'!E$38:E$63,0)))),"NOT DECLARED",INDEX('TEAM 2'!A$38:A$63,MATCH(AB571,'TEAM 2'!E$38:E$63,0)))</f>
        <v>Jacob Brocklesby</v>
      </c>
      <c r="AD571" s="12" t="str">
        <f t="shared" si="9"/>
        <v>N</v>
      </c>
      <c r="AE571" s="12" t="s">
        <v>0</v>
      </c>
      <c r="AF571" s="12" t="str">
        <f>IF(ISNA((INDEX('TEAM 2'!A$38:A$63,MATCH(AE571,'TEAM 2'!G$38:G$63,0)))),"NOT DECLARED",INDEX('TEAM 2'!A$38:A$63,MATCH(AE571,'TEAM 2'!G$38:G$63,0)))</f>
        <v>James Humphreys</v>
      </c>
      <c r="AG571" s="12" t="str">
        <f t="shared" si="10"/>
        <v>N</v>
      </c>
      <c r="AH571" s="12" t="s">
        <v>0</v>
      </c>
      <c r="AI571" s="12" t="str">
        <f>IF(ISNA((INDEX('TEAM 2'!A$38:A$63,MATCH(AH571,'TEAM 2'!K$38:K$63,0)))),"NOT DECLARED",INDEX('TEAM 2'!A$38:A$63,MATCH(AH571,'TEAM 2'!K$38:K$63,0)))</f>
        <v>James Humphreys</v>
      </c>
      <c r="AJ571" s="2"/>
      <c r="AK571" s="2"/>
      <c r="AL571" s="2"/>
      <c r="AM571" s="2"/>
      <c r="AN571" s="2"/>
      <c r="AO571" s="2"/>
      <c r="AP571" s="2"/>
      <c r="AQ571" s="2"/>
      <c r="AR571" s="2"/>
      <c r="AS571" s="2"/>
      <c r="AT571" s="2"/>
      <c r="AU571" s="2"/>
      <c r="AY571" s="112" t="str">
        <f t="shared" si="6"/>
        <v xml:space="preserve">U13 </v>
      </c>
      <c r="AZ571" s="96">
        <f t="shared" si="6"/>
        <v>14.2</v>
      </c>
      <c r="BA571" s="96">
        <f t="shared" si="6"/>
        <v>29.75</v>
      </c>
      <c r="BB571" s="96" t="str">
        <f t="shared" si="6"/>
        <v>-</v>
      </c>
      <c r="BC571" s="97">
        <f t="shared" si="6"/>
        <v>1.8287037037037037E-3</v>
      </c>
      <c r="BD571" s="97">
        <f t="shared" si="6"/>
        <v>3.7615740740740739E-3</v>
      </c>
      <c r="BE571" s="96">
        <f t="shared" si="6"/>
        <v>16</v>
      </c>
      <c r="BF571" s="96">
        <f t="shared" si="6"/>
        <v>0</v>
      </c>
      <c r="BG571" s="96">
        <f t="shared" si="6"/>
        <v>0</v>
      </c>
      <c r="BH571" s="96">
        <f t="shared" si="6"/>
        <v>0</v>
      </c>
      <c r="BI571" s="96">
        <f t="shared" si="6"/>
        <v>1.25</v>
      </c>
      <c r="BJ571" s="96">
        <f t="shared" si="6"/>
        <v>4</v>
      </c>
      <c r="BK571" s="96">
        <f t="shared" si="6"/>
        <v>6.5</v>
      </c>
      <c r="BL571" s="96">
        <f t="shared" si="6"/>
        <v>14</v>
      </c>
      <c r="BM571" s="96">
        <f t="shared" si="6"/>
        <v>18</v>
      </c>
      <c r="BN571" s="96">
        <f t="shared" si="6"/>
        <v>56</v>
      </c>
    </row>
    <row r="572" spans="1:81" ht="20.100000000000001" hidden="1" customHeight="1">
      <c r="A572" s="8"/>
      <c r="B572" s="8"/>
      <c r="C572" s="38"/>
      <c r="D572" s="232"/>
      <c r="E572" s="232"/>
      <c r="F572" s="93"/>
      <c r="G572" s="93"/>
      <c r="I572" s="40"/>
      <c r="J572" s="40"/>
      <c r="K572" s="37"/>
      <c r="L572" s="22"/>
      <c r="M572" s="22"/>
      <c r="N572" s="22"/>
      <c r="O572" s="22"/>
      <c r="P572" s="22"/>
      <c r="Q572" s="22"/>
      <c r="R572" s="199"/>
      <c r="S572" s="295"/>
      <c r="T572" s="8"/>
      <c r="U572" s="297" t="str">
        <f t="shared" si="11"/>
        <v>NN</v>
      </c>
      <c r="V572" s="12" t="s">
        <v>1</v>
      </c>
      <c r="W572" s="12" t="str">
        <f>IF(ISNA((INDEX('TEAM 2'!A$38:A$63,MATCH(V572,'TEAM 2'!M$38:M$63,0)))),"NOT DECLARED",INDEX('TEAM 2'!A$38:A$63,MATCH(V572,'TEAM 2'!M$38:M$63,0)))</f>
        <v>Archie Matthews</v>
      </c>
      <c r="X572" s="12" t="str">
        <f t="shared" si="7"/>
        <v>NN</v>
      </c>
      <c r="Y572" s="12" t="s">
        <v>1</v>
      </c>
      <c r="Z572" s="12" t="str">
        <f>IF(ISNA((INDEX('TEAM 2'!A$38:A$63,MATCH(Y572,'TEAM 2'!I$38:I$63,0)))),"NOT DECLARED",INDEX('TEAM 2'!A$38:A$63,MATCH(Y572,'TEAM 2'!I$38:I$63,0)))</f>
        <v>William Hennah</v>
      </c>
      <c r="AA572" s="12" t="str">
        <f t="shared" si="8"/>
        <v>NN</v>
      </c>
      <c r="AB572" s="12" t="s">
        <v>1</v>
      </c>
      <c r="AC572" s="12" t="str">
        <f>IF(ISNA((INDEX('TEAM 2'!A$38:A$63,MATCH(AB572,'TEAM 2'!E$38:E$63,0)))),"NOT DECLARED",INDEX('TEAM 2'!A$38:A$63,MATCH(AB572,'TEAM 2'!E$38:E$63,0)))</f>
        <v>James Houghton</v>
      </c>
      <c r="AD572" s="12" t="str">
        <f t="shared" si="9"/>
        <v>NN</v>
      </c>
      <c r="AE572" s="12" t="s">
        <v>1</v>
      </c>
      <c r="AF572" s="12" t="str">
        <f>IF(ISNA((INDEX('TEAM 2'!A$38:A$63,MATCH(AE572,'TEAM 2'!G$38:G$63,0)))),"NOT DECLARED",INDEX('TEAM 2'!A$38:A$63,MATCH(AE572,'TEAM 2'!G$38:G$63,0)))</f>
        <v>Elliot Robins</v>
      </c>
      <c r="AG572" s="12" t="str">
        <f t="shared" si="10"/>
        <v>NN</v>
      </c>
      <c r="AH572" s="12" t="s">
        <v>1</v>
      </c>
      <c r="AI572" s="12" t="str">
        <f>IF(ISNA((INDEX('TEAM 2'!A$38:A$63,MATCH(AH572,'TEAM 2'!K$38:K$63,0)))),"NOT DECLARED",INDEX('TEAM 2'!A$38:A$63,MATCH(AH572,'TEAM 2'!K$38:K$63,0)))</f>
        <v>Aston Howse</v>
      </c>
      <c r="AJ572" s="2"/>
      <c r="AK572" s="2"/>
      <c r="AL572" s="2"/>
      <c r="AM572" s="2"/>
      <c r="AN572" s="2"/>
      <c r="AO572" s="2"/>
      <c r="AP572" s="2"/>
      <c r="AQ572" s="2"/>
      <c r="AR572" s="2"/>
      <c r="AS572" s="2"/>
      <c r="AT572" s="2"/>
      <c r="AU572" s="2"/>
      <c r="AY572" s="112" t="str">
        <f t="shared" si="6"/>
        <v xml:space="preserve">U13 </v>
      </c>
      <c r="AZ572" s="96">
        <f t="shared" si="6"/>
        <v>14.2</v>
      </c>
      <c r="BA572" s="96">
        <f t="shared" si="6"/>
        <v>29.75</v>
      </c>
      <c r="BB572" s="96" t="str">
        <f t="shared" si="6"/>
        <v>-</v>
      </c>
      <c r="BC572" s="97">
        <f t="shared" si="6"/>
        <v>1.8287037037037037E-3</v>
      </c>
      <c r="BD572" s="97">
        <f t="shared" si="6"/>
        <v>3.7615740740740739E-3</v>
      </c>
      <c r="BE572" s="96">
        <f t="shared" si="6"/>
        <v>16</v>
      </c>
      <c r="BF572" s="96">
        <f t="shared" si="6"/>
        <v>0</v>
      </c>
      <c r="BG572" s="96">
        <f t="shared" si="6"/>
        <v>0</v>
      </c>
      <c r="BH572" s="96">
        <f t="shared" si="6"/>
        <v>0</v>
      </c>
      <c r="BI572" s="96">
        <f t="shared" si="6"/>
        <v>1.25</v>
      </c>
      <c r="BJ572" s="96">
        <f t="shared" si="6"/>
        <v>4</v>
      </c>
      <c r="BK572" s="96">
        <f t="shared" si="6"/>
        <v>6.5</v>
      </c>
      <c r="BL572" s="96">
        <f t="shared" si="6"/>
        <v>14</v>
      </c>
      <c r="BM572" s="96">
        <f t="shared" si="6"/>
        <v>18</v>
      </c>
      <c r="BN572" s="96">
        <f t="shared" si="6"/>
        <v>56</v>
      </c>
    </row>
    <row r="573" spans="1:81" ht="20.100000000000001" hidden="1" customHeight="1">
      <c r="A573" s="8"/>
      <c r="B573" s="8"/>
      <c r="C573" s="38"/>
      <c r="D573" s="232"/>
      <c r="E573" s="232"/>
      <c r="F573" s="93"/>
      <c r="G573" s="93"/>
      <c r="I573" s="40"/>
      <c r="J573" s="40"/>
      <c r="K573" s="37"/>
      <c r="L573" s="22"/>
      <c r="M573" s="22"/>
      <c r="N573" s="22"/>
      <c r="O573" s="22"/>
      <c r="P573" s="22"/>
      <c r="Q573" s="22"/>
      <c r="R573" s="199"/>
      <c r="S573" s="295"/>
      <c r="T573" s="8"/>
      <c r="U573" s="297" t="str">
        <f t="shared" si="11"/>
        <v>O</v>
      </c>
      <c r="V573" s="12" t="s">
        <v>0</v>
      </c>
      <c r="W573" s="12" t="str">
        <f>IF(ISNA((INDEX('TEAM 3'!A$38:A$63,MATCH(V573,'TEAM 3'!M$38:M$63,0)))),"NOT DECLARED",INDEX('TEAM 3'!A$38:A$63,MATCH(V573,'TEAM 3'!M$38:M$63,0)))</f>
        <v>Albert Wootten</v>
      </c>
      <c r="X573" s="12" t="str">
        <f t="shared" si="7"/>
        <v>O</v>
      </c>
      <c r="Y573" s="12" t="s">
        <v>0</v>
      </c>
      <c r="Z573" s="12" t="str">
        <f>IF(ISNA((INDEX('TEAM 3'!A$38:A$63,MATCH(Y573,'TEAM 3'!I$38:I$63,0)))),"NOT DECLARED",INDEX('TEAM 3'!A$38:A$63,MATCH(Y573,'TEAM 3'!I$38:I$63,0)))</f>
        <v>Connor Legg</v>
      </c>
      <c r="AA573" s="12" t="str">
        <f t="shared" si="8"/>
        <v>O</v>
      </c>
      <c r="AB573" s="12" t="s">
        <v>0</v>
      </c>
      <c r="AC573" s="12" t="str">
        <f>IF(ISNA((INDEX('TEAM 3'!A$38:A$63,MATCH(AB573,'TEAM 3'!E$38:E$63,0)))),"NOT DECLARED",INDEX('TEAM 3'!A$38:A$63,MATCH(AB573,'TEAM 3'!E$38:E$63,0)))</f>
        <v>Albert Wootten</v>
      </c>
      <c r="AD573" s="12" t="str">
        <f t="shared" si="9"/>
        <v>O</v>
      </c>
      <c r="AE573" s="12" t="s">
        <v>0</v>
      </c>
      <c r="AF573" s="12" t="str">
        <f>IF(ISNA((INDEX('TEAM 3'!A$38:A$63,MATCH(AE573,'TEAM 3'!G$38:G$63,0)))),"NOT DECLARED",INDEX('TEAM 3'!A$38:A$63,MATCH(AE573,'TEAM 3'!G$38:G$63,0)))</f>
        <v>Ben Straughan</v>
      </c>
      <c r="AG573" s="12" t="str">
        <f t="shared" si="10"/>
        <v>O</v>
      </c>
      <c r="AH573" s="12" t="s">
        <v>0</v>
      </c>
      <c r="AI573" s="12" t="str">
        <f>IF(ISNA((INDEX('TEAM 3'!A$38:A$63,MATCH(AH573,'TEAM 3'!K$38:K$63,0)))),"NOT DECLARED",INDEX('TEAM 3'!A$38:A$63,MATCH(AH573,'TEAM 3'!K$38:K$63,0)))</f>
        <v>Ben Jackson</v>
      </c>
      <c r="AJ573" s="2"/>
      <c r="AK573" s="2"/>
      <c r="AL573" s="2"/>
      <c r="AM573" s="2"/>
      <c r="AN573" s="2"/>
      <c r="AO573" s="2"/>
      <c r="AP573" s="2"/>
      <c r="AQ573" s="2"/>
      <c r="AR573" s="2"/>
      <c r="AS573" s="2"/>
      <c r="AT573" s="2"/>
      <c r="AU573" s="2"/>
      <c r="AY573" s="112" t="str">
        <f t="shared" si="6"/>
        <v xml:space="preserve">U13 </v>
      </c>
      <c r="AZ573" s="96">
        <f t="shared" si="6"/>
        <v>14.2</v>
      </c>
      <c r="BA573" s="96">
        <f t="shared" si="6"/>
        <v>29.75</v>
      </c>
      <c r="BB573" s="96" t="str">
        <f t="shared" si="6"/>
        <v>-</v>
      </c>
      <c r="BC573" s="97">
        <f t="shared" si="6"/>
        <v>1.8287037037037037E-3</v>
      </c>
      <c r="BD573" s="97">
        <f t="shared" si="6"/>
        <v>3.7615740740740739E-3</v>
      </c>
      <c r="BE573" s="96">
        <f t="shared" si="6"/>
        <v>16</v>
      </c>
      <c r="BF573" s="96">
        <f t="shared" si="6"/>
        <v>0</v>
      </c>
      <c r="BG573" s="96">
        <f t="shared" si="6"/>
        <v>0</v>
      </c>
      <c r="BH573" s="96">
        <f t="shared" si="6"/>
        <v>0</v>
      </c>
      <c r="BI573" s="96">
        <f t="shared" si="6"/>
        <v>1.25</v>
      </c>
      <c r="BJ573" s="96">
        <f t="shared" si="6"/>
        <v>4</v>
      </c>
      <c r="BK573" s="96">
        <f t="shared" si="6"/>
        <v>6.5</v>
      </c>
      <c r="BL573" s="96">
        <f t="shared" si="6"/>
        <v>14</v>
      </c>
      <c r="BM573" s="96">
        <f t="shared" si="6"/>
        <v>18</v>
      </c>
      <c r="BN573" s="96">
        <f t="shared" si="6"/>
        <v>56</v>
      </c>
    </row>
    <row r="574" spans="1:81" ht="20.100000000000001" hidden="1" customHeight="1">
      <c r="A574" s="8"/>
      <c r="B574" s="8"/>
      <c r="C574" s="38"/>
      <c r="D574" s="232"/>
      <c r="E574" s="232"/>
      <c r="F574" s="93"/>
      <c r="G574" s="93"/>
      <c r="I574" s="40"/>
      <c r="J574" s="40"/>
      <c r="K574" s="37"/>
      <c r="L574" s="22"/>
      <c r="M574" s="22"/>
      <c r="N574" s="22"/>
      <c r="O574" s="22"/>
      <c r="P574" s="22"/>
      <c r="Q574" s="22"/>
      <c r="R574" s="199"/>
      <c r="S574" s="295"/>
      <c r="T574" s="8"/>
      <c r="U574" s="297" t="str">
        <f t="shared" si="11"/>
        <v>OO</v>
      </c>
      <c r="V574" s="12" t="s">
        <v>1</v>
      </c>
      <c r="W574" s="12" t="str">
        <f>IF(ISNA((INDEX('TEAM 3'!A$38:A$63,MATCH(V574,'TEAM 3'!M$38:M$63,0)))),"NOT DECLARED",INDEX('TEAM 3'!A$38:A$63,MATCH(V574,'TEAM 3'!M$38:M$63,0)))</f>
        <v>Ben Jackson</v>
      </c>
      <c r="X574" s="12" t="str">
        <f t="shared" si="7"/>
        <v>OO</v>
      </c>
      <c r="Y574" s="12" t="s">
        <v>1</v>
      </c>
      <c r="Z574" s="12" t="str">
        <f>IF(ISNA((INDEX('TEAM 3'!A$38:A$63,MATCH(Y574,'TEAM 3'!I$38:I$63,0)))),"NOT DECLARED",INDEX('TEAM 3'!A$38:A$63,MATCH(Y574,'TEAM 3'!I$38:I$63,0)))</f>
        <v>Euan Lewis</v>
      </c>
      <c r="AA574" s="12" t="str">
        <f t="shared" si="8"/>
        <v>OO</v>
      </c>
      <c r="AB574" s="12" t="s">
        <v>1</v>
      </c>
      <c r="AC574" s="12" t="str">
        <f>IF(ISNA((INDEX('TEAM 3'!A$38:A$63,MATCH(AB574,'TEAM 3'!E$38:E$63,0)))),"NOT DECLARED",INDEX('TEAM 3'!A$38:A$63,MATCH(AB574,'TEAM 3'!E$38:E$63,0)))</f>
        <v>Ben Straughan</v>
      </c>
      <c r="AD574" s="12" t="str">
        <f t="shared" si="9"/>
        <v>OO</v>
      </c>
      <c r="AE574" s="12" t="s">
        <v>1</v>
      </c>
      <c r="AF574" s="12" t="str">
        <f>IF(ISNA((INDEX('TEAM 3'!A$38:A$63,MATCH(AE574,'TEAM 3'!G$38:G$63,0)))),"NOT DECLARED",INDEX('TEAM 3'!A$38:A$63,MATCH(AE574,'TEAM 3'!G$38:G$63,0)))</f>
        <v>Harry Cann</v>
      </c>
      <c r="AG574" s="12" t="str">
        <f t="shared" si="10"/>
        <v>OO</v>
      </c>
      <c r="AH574" s="12" t="s">
        <v>1</v>
      </c>
      <c r="AI574" s="12" t="str">
        <f>IF(ISNA((INDEX('TEAM 3'!A$38:A$63,MATCH(AH574,'TEAM 3'!K$38:K$63,0)))),"NOT DECLARED",INDEX('TEAM 3'!A$38:A$63,MATCH(AH574,'TEAM 3'!K$38:K$63,0)))</f>
        <v>Connor Legg</v>
      </c>
      <c r="AJ574" s="2"/>
      <c r="AK574" s="2"/>
      <c r="AL574" s="2"/>
      <c r="AM574" s="2"/>
      <c r="AN574" s="2"/>
      <c r="AO574" s="2"/>
      <c r="AP574" s="2"/>
      <c r="AQ574" s="2"/>
      <c r="AR574" s="2"/>
      <c r="AS574" s="2"/>
      <c r="AT574" s="2"/>
      <c r="AU574" s="2"/>
      <c r="AY574" s="112" t="str">
        <f t="shared" si="6"/>
        <v xml:space="preserve">U13 </v>
      </c>
      <c r="AZ574" s="96">
        <f t="shared" si="6"/>
        <v>14.2</v>
      </c>
      <c r="BA574" s="96">
        <f t="shared" si="6"/>
        <v>29.75</v>
      </c>
      <c r="BB574" s="96" t="str">
        <f t="shared" si="6"/>
        <v>-</v>
      </c>
      <c r="BC574" s="97">
        <f t="shared" si="6"/>
        <v>1.8287037037037037E-3</v>
      </c>
      <c r="BD574" s="97">
        <f t="shared" si="6"/>
        <v>3.7615740740740739E-3</v>
      </c>
      <c r="BE574" s="96">
        <f t="shared" si="6"/>
        <v>16</v>
      </c>
      <c r="BF574" s="96">
        <f t="shared" si="6"/>
        <v>0</v>
      </c>
      <c r="BG574" s="96">
        <f t="shared" si="6"/>
        <v>0</v>
      </c>
      <c r="BH574" s="96">
        <f t="shared" si="6"/>
        <v>0</v>
      </c>
      <c r="BI574" s="96">
        <f t="shared" si="6"/>
        <v>1.25</v>
      </c>
      <c r="BJ574" s="96">
        <f t="shared" si="6"/>
        <v>4</v>
      </c>
      <c r="BK574" s="96">
        <f t="shared" si="6"/>
        <v>6.5</v>
      </c>
      <c r="BL574" s="96">
        <f t="shared" si="6"/>
        <v>14</v>
      </c>
      <c r="BM574" s="96">
        <f t="shared" si="6"/>
        <v>18</v>
      </c>
      <c r="BN574" s="96">
        <f>BN573</f>
        <v>56</v>
      </c>
    </row>
    <row r="575" spans="1:81" ht="20.100000000000001" hidden="1" customHeight="1">
      <c r="A575" s="8"/>
      <c r="B575" s="8"/>
      <c r="C575" s="38"/>
      <c r="D575" s="232"/>
      <c r="E575" s="232"/>
      <c r="F575" s="93"/>
      <c r="G575" s="93"/>
      <c r="I575" s="40"/>
      <c r="J575" s="40"/>
      <c r="K575" s="37"/>
      <c r="L575" s="22"/>
      <c r="M575" s="22"/>
      <c r="N575" s="22"/>
      <c r="O575" s="22"/>
      <c r="P575" s="22"/>
      <c r="Q575" s="22"/>
      <c r="R575" s="199"/>
      <c r="S575" s="295"/>
      <c r="T575" s="8"/>
      <c r="U575" s="297" t="str">
        <f t="shared" si="11"/>
        <v>R</v>
      </c>
      <c r="V575" s="12" t="s">
        <v>0</v>
      </c>
      <c r="W575" s="12" t="str">
        <f>IF(ISNA((INDEX('TEAM 4'!A$38:A$63,MATCH(V575,'TEAM 4'!M$38:M$63,0)))),"NOT DECLARED",INDEX('TEAM 4'!A$38:A$63,MATCH(V575,'TEAM 4'!M$38:M$63,0)))</f>
        <v>William Hook</v>
      </c>
      <c r="X575" s="12" t="str">
        <f t="shared" si="7"/>
        <v>R</v>
      </c>
      <c r="Y575" s="12" t="s">
        <v>0</v>
      </c>
      <c r="Z575" s="12" t="str">
        <f>IF(ISNA((INDEX('TEAM 4'!A$38:A$63,MATCH(Y575,'TEAM 4'!I$38:I$63,0)))),"NOT DECLARED",INDEX('TEAM 4'!A$38:A$63,MATCH(Y575,'TEAM 4'!I$38:I$63,0)))</f>
        <v>NOT DECLARED</v>
      </c>
      <c r="AA575" s="12" t="str">
        <f t="shared" si="8"/>
        <v>R</v>
      </c>
      <c r="AB575" s="12" t="s">
        <v>0</v>
      </c>
      <c r="AC575" s="12" t="str">
        <f>IF(ISNA((INDEX('TEAM 4'!A$38:A$63,MATCH(AB575,'TEAM 4'!E$38:E$63,0)))),"NOT DECLARED",INDEX('TEAM 4'!A$38:A$63,MATCH(AB575,'TEAM 4'!E$38:E$63,0)))</f>
        <v>NOT DECLARED</v>
      </c>
      <c r="AD575" s="12" t="str">
        <f t="shared" si="9"/>
        <v>R</v>
      </c>
      <c r="AE575" s="12" t="s">
        <v>0</v>
      </c>
      <c r="AF575" s="12" t="str">
        <f>IF(ISNA((INDEX('TEAM 4'!A$38:A$63,MATCH(AE575,'TEAM 4'!G$38:G$63,0)))),"NOT DECLARED",INDEX('TEAM 4'!A$38:A$63,MATCH(AE575,'TEAM 4'!G$38:G$63,0)))</f>
        <v>Kai McGarry</v>
      </c>
      <c r="AG575" s="12" t="str">
        <f t="shared" si="10"/>
        <v>R</v>
      </c>
      <c r="AH575" s="12" t="s">
        <v>0</v>
      </c>
      <c r="AI575" s="12" t="str">
        <f>IF(ISNA((INDEX('TEAM 4'!A$38:A$63,MATCH(AH575,'TEAM 4'!K$38:K$63,0)))),"NOT DECLARED",INDEX('TEAM 4'!A$38:A$63,MATCH(AH575,'TEAM 4'!K$38:K$63,0)))</f>
        <v>NOT DECLARED</v>
      </c>
      <c r="AJ575" s="2"/>
      <c r="AK575" s="2"/>
      <c r="AL575" s="2"/>
      <c r="AM575" s="2"/>
      <c r="AN575" s="2"/>
      <c r="AO575" s="2"/>
      <c r="AP575" s="2"/>
      <c r="AQ575" s="2"/>
      <c r="AR575" s="2"/>
      <c r="AS575" s="2"/>
      <c r="AT575" s="2"/>
      <c r="AU575" s="2"/>
      <c r="AY575" s="112" t="str">
        <f t="shared" ref="AY575:BM575" si="12">AY574</f>
        <v xml:space="preserve">U13 </v>
      </c>
      <c r="AZ575" s="96">
        <f t="shared" si="12"/>
        <v>14.2</v>
      </c>
      <c r="BA575" s="96">
        <f t="shared" si="12"/>
        <v>29.75</v>
      </c>
      <c r="BB575" s="96" t="str">
        <f t="shared" si="12"/>
        <v>-</v>
      </c>
      <c r="BC575" s="97">
        <f t="shared" si="12"/>
        <v>1.8287037037037037E-3</v>
      </c>
      <c r="BD575" s="97">
        <f t="shared" si="12"/>
        <v>3.7615740740740739E-3</v>
      </c>
      <c r="BE575" s="96">
        <f t="shared" si="12"/>
        <v>16</v>
      </c>
      <c r="BF575" s="96">
        <f t="shared" si="12"/>
        <v>0</v>
      </c>
      <c r="BG575" s="96">
        <f t="shared" si="12"/>
        <v>0</v>
      </c>
      <c r="BH575" s="96">
        <f t="shared" si="12"/>
        <v>0</v>
      </c>
      <c r="BI575" s="96">
        <f t="shared" si="12"/>
        <v>1.25</v>
      </c>
      <c r="BJ575" s="96">
        <f t="shared" si="12"/>
        <v>4</v>
      </c>
      <c r="BK575" s="96">
        <f t="shared" si="12"/>
        <v>6.5</v>
      </c>
      <c r="BL575" s="96">
        <f t="shared" si="12"/>
        <v>14</v>
      </c>
      <c r="BM575" s="96">
        <f t="shared" si="12"/>
        <v>18</v>
      </c>
      <c r="BN575" s="96">
        <f>BN574</f>
        <v>56</v>
      </c>
    </row>
    <row r="576" spans="1:81" ht="20.100000000000001" hidden="1" customHeight="1">
      <c r="A576" s="8"/>
      <c r="B576" s="8"/>
      <c r="C576" s="38"/>
      <c r="D576" s="232"/>
      <c r="E576" s="232"/>
      <c r="F576" s="93"/>
      <c r="G576" s="93"/>
      <c r="I576" s="40"/>
      <c r="J576" s="40"/>
      <c r="K576" s="37"/>
      <c r="L576" s="22"/>
      <c r="M576" s="22"/>
      <c r="N576" s="22"/>
      <c r="O576" s="22"/>
      <c r="P576" s="22"/>
      <c r="Q576" s="22"/>
      <c r="R576" s="199"/>
      <c r="S576" s="295"/>
      <c r="T576" s="8"/>
      <c r="U576" s="297" t="str">
        <f t="shared" si="11"/>
        <v>RR</v>
      </c>
      <c r="V576" s="12" t="s">
        <v>1</v>
      </c>
      <c r="W576" s="12" t="str">
        <f>IF(ISNA((INDEX('TEAM 4'!A$38:A$63,MATCH(V576,'TEAM 4'!M$38:M$63,0)))),"NOT DECLARED",INDEX('TEAM 4'!A$38:A$63,MATCH(V576,'TEAM 4'!M$38:M$63,0)))</f>
        <v>Kai McGarry</v>
      </c>
      <c r="X576" s="12" t="str">
        <f t="shared" si="7"/>
        <v>RR</v>
      </c>
      <c r="Y576" s="12" t="s">
        <v>1</v>
      </c>
      <c r="Z576" s="12" t="str">
        <f>IF(ISNA((INDEX('TEAM 4'!A$38:A$63,MATCH(Y576,'TEAM 4'!I$38:I$63,0)))),"NOT DECLARED",INDEX('TEAM 4'!A$38:A$63,MATCH(Y576,'TEAM 4'!I$38:I$63,0)))</f>
        <v>NOT DECLARED</v>
      </c>
      <c r="AA576" s="12" t="str">
        <f t="shared" si="8"/>
        <v>RR</v>
      </c>
      <c r="AB576" s="12" t="s">
        <v>1</v>
      </c>
      <c r="AC576" s="12" t="str">
        <f>IF(ISNA((INDEX('TEAM 4'!A$38:A$63,MATCH(AB576,'TEAM 4'!E$38:E$63,0)))),"NOT DECLARED",INDEX('TEAM 4'!A$38:A$63,MATCH(AB576,'TEAM 4'!E$38:E$63,0)))</f>
        <v>NOT DECLARED</v>
      </c>
      <c r="AD576" s="12" t="str">
        <f t="shared" si="9"/>
        <v>RR</v>
      </c>
      <c r="AE576" s="12" t="s">
        <v>1</v>
      </c>
      <c r="AF576" s="12" t="str">
        <f>IF(ISNA((INDEX('TEAM 4'!A$38:A$63,MATCH(AE576,'TEAM 4'!G$38:G$63,0)))),"NOT DECLARED",INDEX('TEAM 4'!A$38:A$63,MATCH(AE576,'TEAM 4'!G$38:G$63,0)))</f>
        <v>NOT DECLARED</v>
      </c>
      <c r="AG576" s="12" t="str">
        <f t="shared" si="10"/>
        <v>RR</v>
      </c>
      <c r="AH576" s="12" t="s">
        <v>1</v>
      </c>
      <c r="AI576" s="12" t="str">
        <f>IF(ISNA((INDEX('TEAM 4'!A$38:A$63,MATCH(AH576,'TEAM 4'!K$38:K$63,0)))),"NOT DECLARED",INDEX('TEAM 4'!A$38:A$63,MATCH(AH576,'TEAM 4'!K$38:K$63,0)))</f>
        <v>NOT DECLARED</v>
      </c>
      <c r="AJ576" s="2"/>
      <c r="AK576" s="2"/>
      <c r="AL576" s="2"/>
      <c r="AM576" s="2"/>
      <c r="AN576" s="2"/>
      <c r="AO576" s="2"/>
      <c r="AP576" s="2"/>
      <c r="AQ576" s="2"/>
      <c r="AR576" s="2"/>
      <c r="AS576" s="2"/>
      <c r="AT576" s="2"/>
      <c r="AU576" s="2"/>
    </row>
    <row r="577" spans="1:81" ht="20.100000000000001" hidden="1" customHeight="1">
      <c r="A577" s="8"/>
      <c r="B577" s="8"/>
      <c r="C577" s="38"/>
      <c r="D577" s="232"/>
      <c r="E577" s="232"/>
      <c r="F577" s="93"/>
      <c r="G577" s="93"/>
      <c r="I577" s="40"/>
      <c r="J577" s="40"/>
      <c r="K577" s="37"/>
      <c r="L577" s="22"/>
      <c r="M577" s="22"/>
      <c r="N577" s="22"/>
      <c r="O577" s="22"/>
      <c r="P577" s="22"/>
      <c r="Q577" s="22"/>
      <c r="R577" s="199"/>
      <c r="S577" s="295"/>
      <c r="T577" s="8"/>
      <c r="U577" s="297" t="str">
        <f t="shared" si="11"/>
        <v>T</v>
      </c>
      <c r="V577" s="12" t="s">
        <v>0</v>
      </c>
      <c r="W577" s="12" t="str">
        <f>IF(ISNA((INDEX('TEAM 5'!A$38:A$63,MATCH(V577,'TEAM 5'!M$38:M$63,0)))),"NOT DECLARED",INDEX('TEAM 5'!A$38:A$63,MATCH(V577,'TEAM 5'!M$38:M$63,0)))</f>
        <v>Caleb Etheridge</v>
      </c>
      <c r="X577" s="12" t="str">
        <f t="shared" si="7"/>
        <v>T</v>
      </c>
      <c r="Y577" s="12" t="s">
        <v>0</v>
      </c>
      <c r="Z577" s="12" t="str">
        <f>IF(ISNA((INDEX('TEAM 5'!A$38:A$63,MATCH(Y577,'TEAM 5'!I$38:I$63,0)))),"NOT DECLARED",INDEX('TEAM 5'!A$38:A$63,MATCH(Y577,'TEAM 5'!I$38:I$63,0)))</f>
        <v>Joseph Holme</v>
      </c>
      <c r="AA577" s="12" t="str">
        <f t="shared" si="8"/>
        <v>T</v>
      </c>
      <c r="AB577" s="12" t="s">
        <v>0</v>
      </c>
      <c r="AC577" s="12" t="str">
        <f>IF(ISNA((INDEX('TEAM 5'!A$38:A$63,MATCH(AB577,'TEAM 5'!E$38:E$63,0)))),"NOT DECLARED",INDEX('TEAM 5'!A$38:A$63,MATCH(AB577,'TEAM 5'!E$38:E$63,0)))</f>
        <v>NOT DECLARED</v>
      </c>
      <c r="AD577" s="12" t="str">
        <f t="shared" si="9"/>
        <v>T</v>
      </c>
      <c r="AE577" s="12" t="s">
        <v>0</v>
      </c>
      <c r="AF577" s="12" t="str">
        <f>IF(ISNA((INDEX('TEAM 5'!A$38:A$63,MATCH(AE577,'TEAM 5'!G$38:G$63,0)))),"NOT DECLARED",INDEX('TEAM 5'!A$38:A$63,MATCH(AE577,'TEAM 5'!G$38:G$63,0)))</f>
        <v>Thomas Holme</v>
      </c>
      <c r="AG577" s="12" t="str">
        <f t="shared" si="10"/>
        <v>T</v>
      </c>
      <c r="AH577" s="12" t="s">
        <v>0</v>
      </c>
      <c r="AI577" s="12" t="str">
        <f>IF(ISNA((INDEX('TEAM 5'!A$38:A$63,MATCH(AH577,'TEAM 5'!K$38:K$63,0)))),"NOT DECLARED",INDEX('TEAM 5'!A$38:A$63,MATCH(AH577,'TEAM 5'!K$38:K$63,0)))</f>
        <v>Will Barnard</v>
      </c>
      <c r="AJ577" s="2"/>
      <c r="AK577" s="2"/>
      <c r="AL577" s="2"/>
      <c r="AM577" s="2"/>
      <c r="AN577" s="2"/>
      <c r="AO577" s="2"/>
      <c r="AP577" s="2"/>
      <c r="AQ577" s="2"/>
      <c r="AR577" s="2"/>
      <c r="AS577" s="2"/>
      <c r="AT577" s="2"/>
      <c r="AU577" s="2"/>
    </row>
    <row r="578" spans="1:81" ht="20.100000000000001" hidden="1" customHeight="1">
      <c r="A578" s="8"/>
      <c r="B578" s="8"/>
      <c r="C578" s="38"/>
      <c r="D578" s="232"/>
      <c r="E578" s="232"/>
      <c r="F578" s="93"/>
      <c r="G578" s="93"/>
      <c r="I578" s="40"/>
      <c r="J578" s="40"/>
      <c r="K578" s="37"/>
      <c r="L578" s="22"/>
      <c r="M578" s="22"/>
      <c r="N578" s="22"/>
      <c r="O578" s="22"/>
      <c r="P578" s="22"/>
      <c r="Q578" s="22"/>
      <c r="R578" s="199"/>
      <c r="S578" s="295"/>
      <c r="T578" s="8"/>
      <c r="U578" s="297" t="str">
        <f t="shared" si="11"/>
        <v>TT</v>
      </c>
      <c r="V578" s="12" t="s">
        <v>1</v>
      </c>
      <c r="W578" s="12" t="str">
        <f>IF(ISNA((INDEX('TEAM 5'!A$38:A$63,MATCH(V578,'TEAM 5'!M$38:M$63,0)))),"NOT DECLARED",INDEX('TEAM 5'!A$38:A$63,MATCH(V578,'TEAM 5'!M$38:M$63,0)))</f>
        <v>Harry Jordan</v>
      </c>
      <c r="X578" s="12" t="str">
        <f t="shared" si="7"/>
        <v>TT</v>
      </c>
      <c r="Y578" s="12" t="s">
        <v>1</v>
      </c>
      <c r="Z578" s="12" t="str">
        <f>IF(ISNA((INDEX('TEAM 5'!A$38:A$63,MATCH(Y578,'TEAM 5'!I$38:I$63,0)))),"NOT DECLARED",INDEX('TEAM 5'!A$38:A$63,MATCH(Y578,'TEAM 5'!I$38:I$63,0)))</f>
        <v>Will Miles</v>
      </c>
      <c r="AA578" s="12" t="str">
        <f t="shared" si="8"/>
        <v>TT</v>
      </c>
      <c r="AB578" s="12" t="s">
        <v>1</v>
      </c>
      <c r="AC578" s="12" t="str">
        <f>IF(ISNA((INDEX('TEAM 5'!A$38:A$63,MATCH(AB578,'TEAM 5'!E$38:E$63,0)))),"NOT DECLARED",INDEX('TEAM 5'!A$38:A$63,MATCH(AB578,'TEAM 5'!E$38:E$63,0)))</f>
        <v>NOT DECLARED</v>
      </c>
      <c r="AD578" s="12" t="str">
        <f t="shared" si="9"/>
        <v>TT</v>
      </c>
      <c r="AE578" s="12" t="s">
        <v>1</v>
      </c>
      <c r="AF578" s="12" t="str">
        <f>IF(ISNA((INDEX('TEAM 5'!A$38:A$63,MATCH(AE578,'TEAM 5'!G$38:G$63,0)))),"NOT DECLARED",INDEX('TEAM 5'!A$38:A$63,MATCH(AE578,'TEAM 5'!G$38:G$63,0)))</f>
        <v>Kieran McCullam</v>
      </c>
      <c r="AG578" s="12" t="str">
        <f t="shared" si="10"/>
        <v>TT</v>
      </c>
      <c r="AH578" s="12" t="s">
        <v>1</v>
      </c>
      <c r="AI578" s="12" t="str">
        <f>IF(ISNA((INDEX('TEAM 5'!A$38:A$63,MATCH(AH578,'TEAM 5'!K$38:K$63,0)))),"NOT DECLARED",INDEX('TEAM 5'!A$38:A$63,MATCH(AH578,'TEAM 5'!K$38:K$63,0)))</f>
        <v>Will Miles</v>
      </c>
      <c r="AJ578" s="2"/>
      <c r="AK578" s="2"/>
      <c r="AL578" s="2"/>
      <c r="AM578" s="2"/>
      <c r="AN578" s="2"/>
      <c r="AO578" s="2"/>
      <c r="AP578" s="2"/>
      <c r="AQ578" s="2"/>
      <c r="AR578" s="2"/>
      <c r="AS578" s="2"/>
      <c r="AT578" s="2"/>
      <c r="AU578" s="2"/>
    </row>
    <row r="579" spans="1:81" ht="20.100000000000001" hidden="1" customHeight="1">
      <c r="A579" s="8"/>
      <c r="B579" s="8"/>
      <c r="C579" s="38"/>
      <c r="D579" s="232"/>
      <c r="E579" s="232"/>
      <c r="F579" s="93"/>
      <c r="G579" s="93"/>
      <c r="I579" s="40"/>
      <c r="J579" s="40"/>
      <c r="K579" s="37"/>
      <c r="L579" s="22"/>
      <c r="M579" s="22"/>
      <c r="N579" s="22"/>
      <c r="O579" s="22"/>
      <c r="P579" s="22"/>
      <c r="Q579" s="22"/>
      <c r="R579" s="199"/>
      <c r="S579" s="295"/>
      <c r="T579" s="8"/>
      <c r="U579" s="297" t="str">
        <f t="shared" si="11"/>
        <v>J</v>
      </c>
      <c r="V579" s="12" t="s">
        <v>0</v>
      </c>
      <c r="W579" s="12" t="str">
        <f>IF(ISNA((INDEX('TEAM 6'!A$38:A$63,MATCH(V579,'TEAM 6'!M$38:M$63,0)))),"NOT DECLARED",INDEX('TEAM 6'!A$38:A$63,MATCH(V579,'TEAM 6'!M$38:M$63,0)))</f>
        <v>Sonny Wilkinson</v>
      </c>
      <c r="X579" s="12" t="str">
        <f>U579</f>
        <v>J</v>
      </c>
      <c r="Y579" s="12" t="s">
        <v>0</v>
      </c>
      <c r="Z579" s="12" t="str">
        <f>IF(ISNA((INDEX('TEAM 6'!A$38:A$63,MATCH(Y579,'TEAM 6'!I$38:I$63,0)))),"NOT DECLARED",INDEX('TEAM 6'!A$38:A$63,MATCH(Y579,'TEAM 6'!I$38:I$63,0)))</f>
        <v>Abraham Gaye</v>
      </c>
      <c r="AA579" s="12" t="str">
        <f>X579</f>
        <v>J</v>
      </c>
      <c r="AB579" s="12" t="s">
        <v>0</v>
      </c>
      <c r="AC579" s="12" t="str">
        <f>IF(ISNA((INDEX('TEAM 6'!A$38:A$63,MATCH(AB579,'TEAM 6'!E$38:E$63,0)))),"NOT DECLARED",INDEX('TEAM 6'!A$38:A$63,MATCH(AB579,'TEAM 6'!E$38:E$63,0)))</f>
        <v>Aedan Sharp</v>
      </c>
      <c r="AD579" s="12" t="str">
        <f>AA579</f>
        <v>J</v>
      </c>
      <c r="AE579" s="12" t="s">
        <v>0</v>
      </c>
      <c r="AF579" s="12" t="str">
        <f>IF(ISNA((INDEX('TEAM 6'!A$38:A$63,MATCH(AE579,'TEAM 6'!G$38:G$63,0)))),"NOT DECLARED",INDEX('TEAM 6'!A$38:A$63,MATCH(AE579,'TEAM 6'!G$38:G$63,0)))</f>
        <v>Aedan Sharp</v>
      </c>
      <c r="AG579" s="12" t="str">
        <f>AD579</f>
        <v>J</v>
      </c>
      <c r="AH579" s="12" t="s">
        <v>0</v>
      </c>
      <c r="AI579" s="12" t="str">
        <f>IF(ISNA((INDEX('TEAM 6'!A$38:A$63,MATCH(AH579,'TEAM 6'!K$38:K$63,0)))),"NOT DECLARED",INDEX('TEAM 6'!A$38:A$63,MATCH(AH579,'TEAM 6'!K$38:K$63,0)))</f>
        <v>Arjun Gupta</v>
      </c>
      <c r="AJ579" s="2"/>
      <c r="AK579" s="2"/>
      <c r="AL579" s="2"/>
      <c r="AM579" s="2"/>
      <c r="AN579" s="2"/>
      <c r="AO579" s="2"/>
      <c r="AP579" s="2"/>
      <c r="AQ579" s="2"/>
      <c r="AR579" s="2"/>
      <c r="AS579" s="2"/>
      <c r="AT579" s="2"/>
      <c r="AU579" s="2"/>
    </row>
    <row r="580" spans="1:81" ht="20.100000000000001" hidden="1" customHeight="1">
      <c r="A580" s="8"/>
      <c r="B580" s="8"/>
      <c r="C580" s="38"/>
      <c r="D580" s="232"/>
      <c r="E580" s="232"/>
      <c r="F580" s="93"/>
      <c r="G580" s="93"/>
      <c r="I580" s="40"/>
      <c r="J580" s="40"/>
      <c r="K580" s="37"/>
      <c r="L580" s="22"/>
      <c r="M580" s="22"/>
      <c r="N580" s="22"/>
      <c r="O580" s="22"/>
      <c r="P580" s="22"/>
      <c r="Q580" s="22"/>
      <c r="R580" s="199"/>
      <c r="S580" s="295"/>
      <c r="T580" s="8"/>
      <c r="U580" s="297" t="str">
        <f t="shared" si="11"/>
        <v>JJ</v>
      </c>
      <c r="V580" s="12" t="s">
        <v>1</v>
      </c>
      <c r="W580" s="12" t="str">
        <f>IF(ISNA((INDEX('TEAM 6'!A$38:A$63,MATCH(V580,'TEAM 6'!M$38:M$63,0)))),"NOT DECLARED",INDEX('TEAM 6'!A$38:A$63,MATCH(V580,'TEAM 6'!M$38:M$63,0)))</f>
        <v>Joshua Pilgerstorfer</v>
      </c>
      <c r="X580" s="12" t="str">
        <f>U580</f>
        <v>JJ</v>
      </c>
      <c r="Y580" s="12" t="s">
        <v>1</v>
      </c>
      <c r="Z580" s="12" t="str">
        <f>IF(ISNA((INDEX('TEAM 6'!A$38:A$63,MATCH(Y580,'TEAM 6'!I$38:I$63,0)))),"NOT DECLARED",INDEX('TEAM 6'!A$38:A$63,MATCH(Y580,'TEAM 6'!I$38:I$63,0)))</f>
        <v>Arjun Gupta</v>
      </c>
      <c r="AA580" s="12" t="str">
        <f>X580</f>
        <v>JJ</v>
      </c>
      <c r="AB580" s="12" t="s">
        <v>1</v>
      </c>
      <c r="AC580" s="12" t="str">
        <f>IF(ISNA((INDEX('TEAM 6'!A$38:A$63,MATCH(AB580,'TEAM 6'!E$38:E$63,0)))),"NOT DECLARED",INDEX('TEAM 6'!A$38:A$63,MATCH(AB580,'TEAM 6'!E$38:E$63,0)))</f>
        <v>Temmy Odutoye</v>
      </c>
      <c r="AD580" s="12" t="str">
        <f>AA580</f>
        <v>JJ</v>
      </c>
      <c r="AE580" s="12" t="s">
        <v>1</v>
      </c>
      <c r="AF580" s="12" t="str">
        <f>IF(ISNA((INDEX('TEAM 6'!A$38:A$63,MATCH(AE580,'TEAM 6'!G$38:G$63,0)))),"NOT DECLARED",INDEX('TEAM 6'!A$38:A$63,MATCH(AE580,'TEAM 6'!G$38:G$63,0)))</f>
        <v>Temmy Odutoye</v>
      </c>
      <c r="AG580" s="12" t="str">
        <f>AD580</f>
        <v>JJ</v>
      </c>
      <c r="AH580" s="12" t="s">
        <v>1</v>
      </c>
      <c r="AI580" s="12" t="str">
        <f>IF(ISNA((INDEX('TEAM 6'!A$38:A$63,MATCH(AH580,'TEAM 6'!K$38:K$63,0)))),"NOT DECLARED",INDEX('TEAM 6'!A$38:A$63,MATCH(AH580,'TEAM 6'!K$38:K$63,0)))</f>
        <v>Temmy Odutoye</v>
      </c>
      <c r="AJ580" s="2"/>
      <c r="AK580" s="2"/>
      <c r="AL580" s="2"/>
      <c r="AM580" s="2"/>
      <c r="AN580" s="2"/>
      <c r="AO580" s="2"/>
      <c r="AP580" s="2"/>
      <c r="AQ580" s="2"/>
      <c r="AR580" s="2"/>
      <c r="AS580" s="2"/>
      <c r="AT580" s="2"/>
      <c r="AU580" s="2"/>
    </row>
    <row r="581" spans="1:81" ht="20.100000000000001" hidden="1" customHeight="1">
      <c r="A581" s="8"/>
      <c r="B581" s="8"/>
      <c r="C581" s="38"/>
      <c r="D581" s="232"/>
      <c r="E581" s="232"/>
      <c r="F581" s="93"/>
      <c r="G581" s="93"/>
      <c r="I581" s="40"/>
      <c r="J581" s="40"/>
      <c r="K581" s="37"/>
      <c r="L581" s="22"/>
      <c r="M581" s="22"/>
      <c r="N581" s="22"/>
      <c r="O581" s="22"/>
      <c r="P581" s="22"/>
      <c r="Q581" s="22"/>
      <c r="R581" s="22"/>
      <c r="S581" s="22"/>
      <c r="T581" s="22"/>
      <c r="W581" s="3" t="s">
        <v>134</v>
      </c>
      <c r="Z581" s="3" t="s">
        <v>128</v>
      </c>
      <c r="AC581" s="3" t="s">
        <v>466</v>
      </c>
      <c r="AF581" s="3" t="s">
        <v>41</v>
      </c>
      <c r="AI581" s="3" t="s">
        <v>341</v>
      </c>
      <c r="AL581" s="3" t="s">
        <v>48</v>
      </c>
      <c r="AQ581" s="3" t="s">
        <v>467</v>
      </c>
      <c r="AS581" s="3" t="s">
        <v>467</v>
      </c>
      <c r="AU581" s="3" t="s">
        <v>467</v>
      </c>
      <c r="AW581" s="3" t="s">
        <v>467</v>
      </c>
    </row>
    <row r="582" spans="1:81" ht="20.100000000000001" hidden="1" customHeight="1">
      <c r="A582" s="8"/>
      <c r="B582" s="8"/>
      <c r="C582" s="38"/>
      <c r="D582" s="232"/>
      <c r="E582" s="232"/>
      <c r="F582" s="93"/>
      <c r="G582" s="93"/>
      <c r="I582" s="40"/>
      <c r="J582" s="40"/>
      <c r="K582" s="37"/>
      <c r="L582" s="22"/>
      <c r="M582" s="22"/>
      <c r="N582" s="22"/>
      <c r="O582" s="22"/>
      <c r="P582" s="22"/>
      <c r="Q582" s="22"/>
      <c r="R582" s="22"/>
      <c r="S582" s="22"/>
      <c r="T582" s="19"/>
      <c r="U582" s="296"/>
      <c r="V582" s="10"/>
      <c r="W582" s="35">
        <v>100</v>
      </c>
      <c r="X582" s="35"/>
      <c r="Y582" s="35"/>
      <c r="Z582" s="35" t="s">
        <v>118</v>
      </c>
      <c r="AA582" s="35"/>
      <c r="AB582" s="35"/>
      <c r="AC582" s="35">
        <v>300</v>
      </c>
      <c r="AD582" s="35"/>
      <c r="AE582" s="35"/>
      <c r="AF582" s="35">
        <v>800</v>
      </c>
      <c r="AG582" s="35"/>
      <c r="AH582" s="35"/>
      <c r="AI582" s="35">
        <v>1500</v>
      </c>
      <c r="AJ582" s="35"/>
      <c r="AK582" s="35"/>
      <c r="AL582" s="35" t="s">
        <v>77</v>
      </c>
      <c r="AM582" s="531" t="s">
        <v>24</v>
      </c>
      <c r="AN582" s="531"/>
      <c r="AO582" s="531"/>
      <c r="AP582" s="531"/>
      <c r="AQ582" s="531"/>
      <c r="AR582" s="531"/>
      <c r="AS582" s="531"/>
      <c r="AT582" s="531"/>
      <c r="AU582" s="531"/>
      <c r="AV582" s="531"/>
      <c r="AW582" s="531"/>
    </row>
    <row r="583" spans="1:81" ht="20.100000000000001" hidden="1" customHeight="1">
      <c r="A583" s="8"/>
      <c r="B583" s="8"/>
      <c r="C583" s="38"/>
      <c r="D583" s="232"/>
      <c r="E583" s="232"/>
      <c r="F583" s="93"/>
      <c r="G583" s="93"/>
      <c r="I583" s="40"/>
      <c r="J583" s="40"/>
      <c r="K583" s="37"/>
      <c r="L583" s="22"/>
      <c r="M583" s="22"/>
      <c r="N583" s="22"/>
      <c r="O583" s="22"/>
      <c r="P583" s="22"/>
      <c r="Q583" s="22"/>
      <c r="R583" s="199"/>
      <c r="S583" s="295"/>
      <c r="T583" s="8"/>
      <c r="U583" s="297" t="str">
        <f>U569</f>
        <v>W</v>
      </c>
      <c r="V583" s="12" t="s">
        <v>0</v>
      </c>
      <c r="W583" s="12" t="str">
        <f>IF(ISNA((INDEX(HOST!P$38:P$63,MATCH(V583,HOST!AA$38:AA$63,0)))),"NOT DECLARED",INDEX(HOST!P$38:P$63,MATCH(V583,HOST!AA$38:AA$63,0)))</f>
        <v xml:space="preserve">Edward Bruce </v>
      </c>
      <c r="X583" s="12" t="str">
        <f t="shared" ref="X583:X592" si="13">U583</f>
        <v>W</v>
      </c>
      <c r="Y583" s="12" t="s">
        <v>0</v>
      </c>
      <c r="Z583" s="12" t="str">
        <f>IF(ISNA((INDEX(HOST!P$38:P$63,MATCH(Y583,HOST!X$38:X$63,0)))),"NOT DECLARED",INDEX(HOST!P$38:P$63,MATCH(Y583,HOST!X$38:X$63,0)))</f>
        <v>Finlay Wrey Brown</v>
      </c>
      <c r="AA583" s="12" t="str">
        <f t="shared" ref="AA583:AA592" si="14">X583</f>
        <v>W</v>
      </c>
      <c r="AB583" s="12" t="s">
        <v>0</v>
      </c>
      <c r="AC583" s="12" t="str">
        <f>IF(ISNA((INDEX(HOST!P$38:P$63,MATCH(AB583,HOST!AC$38:AC$63,0)))),"NOT DECLARED",INDEX(HOST!P$38:P$63,MATCH(AB583,HOST!AC$38:AC$63,0)))</f>
        <v xml:space="preserve">Sam Evans </v>
      </c>
      <c r="AD583" s="12" t="str">
        <f t="shared" ref="AD583:AD592" si="15">AA583</f>
        <v>W</v>
      </c>
      <c r="AE583" s="12" t="s">
        <v>0</v>
      </c>
      <c r="AF583" s="12" t="str">
        <f>IF(ISNA((INDEX(HOST!P$38:P$63,MATCH(AE583,HOST!Z$38:Z$63,0)))),"NOT DECLARED",INDEX(HOST!P$38:P$63,MATCH(AE583,HOST!Z$38:Z$63,0)))</f>
        <v xml:space="preserve">Ollie Withers </v>
      </c>
      <c r="AG583" s="12" t="str">
        <f t="shared" ref="AG583:AG592" si="16">AD583</f>
        <v>W</v>
      </c>
      <c r="AH583" s="12" t="s">
        <v>0</v>
      </c>
      <c r="AI583" s="12" t="str">
        <f>IF(ISNA((INDEX(HOST!P$38:P$63,MATCH(AH583,HOST!V$38:V$63,0)))),"NOT DECLARED",INDEX(HOST!P$38:P$63,MATCH(AH583,HOST!V$38:V$63,0)))</f>
        <v>Ben Chesterfield</v>
      </c>
      <c r="AJ583" s="12" t="str">
        <f t="shared" ref="AJ583:AJ592" si="17">AG583</f>
        <v>W</v>
      </c>
      <c r="AK583" s="12" t="s">
        <v>0</v>
      </c>
      <c r="AL583" s="12" t="str">
        <f>IF(ISNA((INDEX(HOST!P$38:P$63,MATCH(AK583,HOST!T$38:T$63,0)))),"NOT DECLARED",INDEX(HOST!P$38:P$63,MATCH(AK583,HOST!T$38:T$63,0)))</f>
        <v xml:space="preserve">Dan Kimber </v>
      </c>
      <c r="AM583" s="12" t="str">
        <f t="shared" ref="AM583:AM592" si="18">AJ583</f>
        <v>W</v>
      </c>
      <c r="AN583" s="12" t="s">
        <v>0</v>
      </c>
      <c r="AO583" s="12" t="str">
        <f>DETAILS!B5</f>
        <v>Winchester</v>
      </c>
      <c r="AP583" s="12">
        <v>1</v>
      </c>
      <c r="AQ583" s="12" t="str">
        <f>IF(ISNA((INDEX(HOST!P$38:P$63,MATCH(AP583,HOST!AD$38:AD$63,0)))),"NOT DECLARED",INDEX(HOST!P$38:P$63,MATCH(AP583,HOST!AD$38:AD$63,0)))</f>
        <v xml:space="preserve">Dan Kimber </v>
      </c>
      <c r="AR583" s="12">
        <v>2</v>
      </c>
      <c r="AS583" s="12" t="str">
        <f>IF(ISNA((INDEX(HOST!P$38:P$63,MATCH(AR583,HOST!AD$38:AD$63,0)))),"NOT DECLARED",INDEX(HOST!P$38:P$63,MATCH(AR583,HOST!AD$38:AD$63,0)))</f>
        <v xml:space="preserve">Edward Bruce </v>
      </c>
      <c r="AT583" s="12">
        <v>3</v>
      </c>
      <c r="AU583" s="12" t="str">
        <f>IF(ISNA((INDEX(HOST!P$38:P$63,MATCH(AT583,HOST!AD$38:AD$63,0)))),"NOT DECLARED",INDEX(HOST!P$38:P$63,MATCH(AT583,HOST!AD$38:AD$63,0)))</f>
        <v xml:space="preserve">Matthew Dean </v>
      </c>
      <c r="AV583" s="12">
        <v>4</v>
      </c>
      <c r="AW583" s="12" t="str">
        <f>IF(ISNA((INDEX(HOST!P$38:P$63,MATCH(AV583,HOST!AD$38:AD$63,0)))),"NOT DECLARED",INDEX(HOST!P$38:P$63,MATCH(AV583,HOST!AD$38:AD$63,0)))</f>
        <v>Toby McLauchlan</v>
      </c>
      <c r="AX583" s="3" t="str">
        <f>+AQ583&amp;", "&amp;AS583&amp;", "&amp;AU583&amp;", "&amp;AW583</f>
        <v>Dan Kimber , Edward Bruce , Matthew Dean , Toby McLauchlan</v>
      </c>
    </row>
    <row r="584" spans="1:81" ht="20.100000000000001" hidden="1" customHeight="1">
      <c r="A584" s="8"/>
      <c r="B584" s="8"/>
      <c r="C584" s="38"/>
      <c r="D584" s="232"/>
      <c r="E584" s="232"/>
      <c r="F584" s="93"/>
      <c r="G584" s="93"/>
      <c r="I584" s="40"/>
      <c r="J584" s="40"/>
      <c r="K584" s="37"/>
      <c r="L584" s="22"/>
      <c r="M584" s="22"/>
      <c r="N584" s="22"/>
      <c r="O584" s="22"/>
      <c r="P584" s="22"/>
      <c r="Q584" s="22"/>
      <c r="R584" s="199"/>
      <c r="S584" s="295"/>
      <c r="T584" s="8"/>
      <c r="U584" s="297" t="str">
        <f t="shared" ref="U584:U594" si="19">U570</f>
        <v>WW</v>
      </c>
      <c r="V584" s="12" t="s">
        <v>1</v>
      </c>
      <c r="W584" s="12" t="str">
        <f>IF(ISNA((INDEX(HOST!P$38:P$63,MATCH(V584,HOST!AA$38:AA$63,0)))),"NOT DECLARED",INDEX(HOST!P$38:P$63,MATCH(V584,HOST!AA$38:AA$63,0)))</f>
        <v>Toby McLauchlan</v>
      </c>
      <c r="X584" s="12" t="str">
        <f t="shared" si="13"/>
        <v>WW</v>
      </c>
      <c r="Y584" s="12" t="s">
        <v>1</v>
      </c>
      <c r="Z584" s="12" t="str">
        <f>IF(ISNA((INDEX(HOST!P$38:P$63,MATCH(Y584,HOST!X$38:X$63,0)))),"NOT DECLARED",INDEX(HOST!P$38:P$63,MATCH(Y584,HOST!X$38:X$63,0)))</f>
        <v>Charlie Elford Pond</v>
      </c>
      <c r="AA584" s="12" t="str">
        <f t="shared" si="14"/>
        <v>WW</v>
      </c>
      <c r="AB584" s="12" t="s">
        <v>1</v>
      </c>
      <c r="AC584" s="12" t="str">
        <f>IF(ISNA((INDEX(HOST!P$38:P$63,MATCH(AB584,HOST!AC$38:AC$63,0)))),"NOT DECLARED",INDEX(HOST!P$38:P$63,MATCH(AB584,HOST!AC$38:AC$63,0)))</f>
        <v>Connor Dutton</v>
      </c>
      <c r="AD584" s="12" t="str">
        <f t="shared" si="15"/>
        <v>WW</v>
      </c>
      <c r="AE584" s="12" t="s">
        <v>1</v>
      </c>
      <c r="AF584" s="12" t="str">
        <f>IF(ISNA((INDEX(HOST!P$38:P$63,MATCH(AE584,HOST!Z$38:Z$63,0)))),"NOT DECLARED",INDEX(HOST!P$38:P$63,MATCH(AE584,HOST!Z$38:Z$63,0)))</f>
        <v xml:space="preserve">Sam Evans </v>
      </c>
      <c r="AG584" s="12" t="str">
        <f t="shared" si="16"/>
        <v>WW</v>
      </c>
      <c r="AH584" s="12" t="s">
        <v>1</v>
      </c>
      <c r="AI584" s="12" t="str">
        <f>IF(ISNA((INDEX(HOST!P$38:P$63,MATCH(AH584,HOST!V$38:V$63,0)))),"NOT DECLARED",INDEX(HOST!P$38:P$63,MATCH(AH584,HOST!V$38:V$63,0)))</f>
        <v>Michael Shingleton-Smith</v>
      </c>
      <c r="AJ584" s="12" t="str">
        <f t="shared" si="17"/>
        <v>WW</v>
      </c>
      <c r="AK584" s="12" t="s">
        <v>1</v>
      </c>
      <c r="AL584" s="12" t="str">
        <f>IF(ISNA((INDEX(HOST!P$38:P$63,MATCH(AK584,HOST!T$38:T$63,0)))),"NOT DECLARED",INDEX(HOST!P$38:P$63,MATCH(AK584,HOST!T$38:T$63,0)))</f>
        <v>NOT DECLARED</v>
      </c>
      <c r="AM584" s="12" t="str">
        <f t="shared" si="18"/>
        <v>WW</v>
      </c>
      <c r="AN584" s="12" t="s">
        <v>1</v>
      </c>
      <c r="AO584" s="12" t="str">
        <f>DETAILS!B5</f>
        <v>Winchester</v>
      </c>
      <c r="AP584" s="12">
        <v>1</v>
      </c>
      <c r="AQ584" s="12" t="str">
        <f>IF(ISNA((INDEX(HOST!P$38:P$63,MATCH(AP584,HOST!AD$38:AD$63,0)))),"NOT DECLARED",INDEX(HOST!P$38:P$63,MATCH(AP584,HOST!AD$38:AD$63,0)))</f>
        <v xml:space="preserve">Dan Kimber </v>
      </c>
      <c r="AR584" s="12">
        <v>2</v>
      </c>
      <c r="AS584" s="12" t="str">
        <f>IF(ISNA((INDEX(HOST!P$38:P$63,MATCH(AR584,HOST!AD$38:AD$63,0)))),"NOT DECLARED",INDEX(HOST!P$38:P$63,MATCH(AR584,HOST!AD$38:AD$63,0)))</f>
        <v xml:space="preserve">Edward Bruce </v>
      </c>
      <c r="AT584" s="12">
        <v>3</v>
      </c>
      <c r="AU584" s="12" t="str">
        <f>IF(ISNA((INDEX(HOST!P$38:P$63,MATCH(AT584,HOST!AD$38:AD$63,0)))),"NOT DECLARED",INDEX(HOST!P$38:P$63,MATCH(AT584,HOST!AD$38:AD$63,0)))</f>
        <v xml:space="preserve">Matthew Dean </v>
      </c>
      <c r="AV584" s="12">
        <v>4</v>
      </c>
      <c r="AW584" s="12" t="str">
        <f>IF(ISNA((INDEX(HOST!P$38:P$63,MATCH(AV584,HOST!AD$38:AD$63,0)))),"NOT DECLARED",INDEX(HOST!P$38:P$63,MATCH(AV584,HOST!AD$38:AD$63,0)))</f>
        <v>Toby McLauchlan</v>
      </c>
      <c r="AX584" s="3" t="str">
        <f t="shared" ref="AX584:AX592" si="20">+AQ584&amp;", "&amp;AS584&amp;", "&amp;AU584&amp;", "&amp;AW584</f>
        <v>Dan Kimber , Edward Bruce , Matthew Dean , Toby McLauchlan</v>
      </c>
    </row>
    <row r="585" spans="1:81" ht="20.100000000000001" hidden="1" customHeight="1">
      <c r="A585" s="8"/>
      <c r="B585" s="8"/>
      <c r="C585" s="38"/>
      <c r="D585" s="232"/>
      <c r="E585" s="232"/>
      <c r="F585" s="93"/>
      <c r="G585" s="93"/>
      <c r="I585" s="40"/>
      <c r="J585" s="40"/>
      <c r="K585" s="37"/>
      <c r="L585" s="22"/>
      <c r="M585" s="22"/>
      <c r="N585" s="22"/>
      <c r="O585" s="22"/>
      <c r="P585" s="22"/>
      <c r="Q585" s="22"/>
      <c r="R585" s="199"/>
      <c r="S585" s="295"/>
      <c r="T585" s="8"/>
      <c r="U585" s="297" t="str">
        <f t="shared" si="19"/>
        <v>N</v>
      </c>
      <c r="V585" s="12" t="s">
        <v>0</v>
      </c>
      <c r="W585" s="12" t="str">
        <f>IF(ISNA((INDEX('TEAM 2'!P$38:P$63,MATCH(V585,'TEAM 2'!AA$38:AA$63,0)))),"NOT DECLARED",INDEX('TEAM 2'!P$38:P$63,MATCH(V585,'TEAM 2'!AA$38:AA$63,0)))</f>
        <v>Ollie Lloyd-Hole</v>
      </c>
      <c r="X585" s="12" t="str">
        <f t="shared" si="13"/>
        <v>N</v>
      </c>
      <c r="Y585" s="12" t="s">
        <v>0</v>
      </c>
      <c r="Z585" s="12" t="str">
        <f>IF(ISNA((INDEX('TEAM 2'!P$38:P$63,MATCH(Y585,'TEAM 2'!X$38:X$63,0)))),"NOT DECLARED",INDEX('TEAM 2'!P$38:P$63,MATCH(Y585,'TEAM 2'!X$38:X$63,0)))</f>
        <v>Robert Richardson</v>
      </c>
      <c r="AA585" s="12" t="str">
        <f t="shared" si="14"/>
        <v>N</v>
      </c>
      <c r="AB585" s="12" t="s">
        <v>0</v>
      </c>
      <c r="AC585" s="12" t="str">
        <f>IF(ISNA((INDEX('TEAM 2'!P$38:P$63,MATCH(AB585,'TEAM 2'!AC$38:AC$63,0)))),"NOT DECLARED",INDEX('TEAM 2'!P$38:P$63,MATCH(AB585,'TEAM 2'!AC$38:AC$63,0)))</f>
        <v>Ed Langdon</v>
      </c>
      <c r="AD585" s="12" t="str">
        <f t="shared" si="15"/>
        <v>N</v>
      </c>
      <c r="AE585" s="12" t="s">
        <v>0</v>
      </c>
      <c r="AF585" s="12" t="str">
        <f>IF(ISNA((INDEX('TEAM 2'!P$38:P$63,MATCH(AE585,'TEAM 2'!Z$38:Z$63,0)))),"NOT DECLARED",INDEX('TEAM 2'!P$38:P$63,MATCH(AE585,'TEAM 2'!Z$38:Z$63,0)))</f>
        <v>Nathan Delavere</v>
      </c>
      <c r="AG585" s="12" t="str">
        <f t="shared" si="16"/>
        <v>N</v>
      </c>
      <c r="AH585" s="12" t="s">
        <v>0</v>
      </c>
      <c r="AI585" s="12" t="str">
        <f>IF(ISNA((INDEX('TEAM 2'!P$38:P$63,MATCH(AH585,'TEAM 2'!V$38:V$63,0)))),"NOT DECLARED",INDEX('TEAM 2'!P$38:P$63,MATCH(AH585,'TEAM 2'!V$38:V$63,0)))</f>
        <v>William Houghton</v>
      </c>
      <c r="AJ585" s="12" t="str">
        <f t="shared" si="17"/>
        <v>N</v>
      </c>
      <c r="AK585" s="12" t="s">
        <v>0</v>
      </c>
      <c r="AL585" s="12" t="str">
        <f>IF(ISNA((INDEX('TEAM 2'!P$38:P$63,MATCH(AK585,'TEAM 2'!T$38:T$63,0)))),"NOT DECLARED",INDEX('TEAM 2'!P$38:P$63,MATCH(AK585,'TEAM 2'!T$38:T$63,0)))</f>
        <v>Ollie Lloyd-Hole</v>
      </c>
      <c r="AM585" s="12" t="str">
        <f t="shared" si="18"/>
        <v>N</v>
      </c>
      <c r="AN585" s="12" t="s">
        <v>0</v>
      </c>
      <c r="AO585" s="12" t="str">
        <f>DETAILS!B6</f>
        <v>Newbury</v>
      </c>
      <c r="AP585" s="12">
        <v>1</v>
      </c>
      <c r="AQ585" s="12" t="str">
        <f>IF(ISNA((INDEX('TEAM 2'!P$38:P$63,MATCH(AP585,'TEAM 2'!AD$38:AD$63,0)))),"NOT DECLARED",INDEX('TEAM 2'!P$38:P$63,MATCH(AP585,'TEAM 2'!AD$38:AD$63,0)))</f>
        <v>Nathan Delavere</v>
      </c>
      <c r="AR585" s="12">
        <v>2</v>
      </c>
      <c r="AS585" s="12" t="str">
        <f>IF(ISNA((INDEX('TEAM 2'!P$38:P$63,MATCH(AR585,'TEAM 2'!AD$38:AD$63,0)))),"NOT DECLARED",INDEX('TEAM 2'!P$38:P$63,MATCH(AR585,'TEAM 2'!AD$38:AD$63,0)))</f>
        <v>Ed Langdon</v>
      </c>
      <c r="AT585" s="12">
        <v>3</v>
      </c>
      <c r="AU585" s="12" t="str">
        <f>IF(ISNA((INDEX('TEAM 2'!P$38:P$63,MATCH(AT585,'TEAM 2'!AD$38:AD$63,0)))),"NOT DECLARED",INDEX('TEAM 2'!P$38:P$63,MATCH(AT585,'TEAM 2'!AD$38:AD$63,0)))</f>
        <v>Robert Richardson</v>
      </c>
      <c r="AV585" s="12">
        <v>4</v>
      </c>
      <c r="AW585" s="12" t="str">
        <f>IF(ISNA((INDEX('TEAM 2'!P$38:P$63,MATCH(AV585,'TEAM 2'!AD$38:AD$63,0)))),"NOT DECLARED",INDEX('TEAM 2'!P$38:P$63,MATCH(AV585,'TEAM 2'!AD$38:AD$63,0)))</f>
        <v>Sam Craig</v>
      </c>
      <c r="AX585" s="3" t="str">
        <f>+AQ585&amp;", "&amp;AS585&amp;", "&amp;AU585&amp;", "&amp;AW585</f>
        <v>Nathan Delavere, Ed Langdon, Robert Richardson, Sam Craig</v>
      </c>
      <c r="AY585" s="29" t="str">
        <f>grades!N25</f>
        <v>Event</v>
      </c>
      <c r="AZ585" s="29">
        <f>grades!O25</f>
        <v>100</v>
      </c>
      <c r="BA585" s="29">
        <f>grades!P25</f>
        <v>200</v>
      </c>
      <c r="BB585" s="29" t="str">
        <f>grades!Q25</f>
        <v>300 / 400</v>
      </c>
      <c r="BC585" s="29">
        <f>grades!R25</f>
        <v>800</v>
      </c>
      <c r="BD585" s="29">
        <f>grades!S25</f>
        <v>1500</v>
      </c>
      <c r="BE585" s="29" t="str">
        <f>grades!T25</f>
        <v>75H</v>
      </c>
      <c r="BF585" s="29" t="str">
        <f>grades!U25</f>
        <v>80H</v>
      </c>
      <c r="BG585" s="29" t="str">
        <f>grades!V25</f>
        <v>100H</v>
      </c>
      <c r="BH585" s="29" t="str">
        <f>grades!W25</f>
        <v>400H</v>
      </c>
      <c r="BI585" s="29" t="str">
        <f>grades!X25</f>
        <v>HJ</v>
      </c>
      <c r="BJ585" s="29" t="str">
        <f>grades!Y25</f>
        <v>LJ</v>
      </c>
      <c r="BK585" s="29" t="str">
        <f>grades!Z25</f>
        <v>SP</v>
      </c>
      <c r="BL585" s="29" t="str">
        <f>grades!AA25</f>
        <v>DT</v>
      </c>
      <c r="BM585" s="29" t="str">
        <f>grades!AB25</f>
        <v>JT</v>
      </c>
      <c r="BN585" s="29" t="str">
        <f>grades!AC25</f>
        <v>4x100</v>
      </c>
      <c r="BP585" s="35" t="s">
        <v>17</v>
      </c>
      <c r="BQ585" s="35"/>
      <c r="BR585" s="35"/>
      <c r="BS585" s="35" t="s">
        <v>58</v>
      </c>
      <c r="BT585" s="35"/>
      <c r="BU585" s="35"/>
      <c r="BV585" s="35" t="s">
        <v>59</v>
      </c>
      <c r="BW585" s="35"/>
      <c r="BX585" s="35"/>
      <c r="BY585" s="35" t="s">
        <v>60</v>
      </c>
      <c r="BZ585" s="35"/>
      <c r="CA585" s="35"/>
      <c r="CB585" s="35" t="s">
        <v>61</v>
      </c>
      <c r="CC585" s="95"/>
    </row>
    <row r="586" spans="1:81" ht="20.100000000000001" hidden="1" customHeight="1">
      <c r="A586" s="8"/>
      <c r="B586" s="8"/>
      <c r="C586" s="38"/>
      <c r="D586" s="232"/>
      <c r="E586" s="232"/>
      <c r="F586" s="93"/>
      <c r="G586" s="93"/>
      <c r="I586" s="40"/>
      <c r="J586" s="40"/>
      <c r="K586" s="37"/>
      <c r="L586" s="22"/>
      <c r="M586" s="22"/>
      <c r="N586" s="22"/>
      <c r="O586" s="22"/>
      <c r="P586" s="22"/>
      <c r="Q586" s="22"/>
      <c r="R586" s="199"/>
      <c r="S586" s="295"/>
      <c r="T586" s="8"/>
      <c r="U586" s="297" t="str">
        <f t="shared" si="19"/>
        <v>NN</v>
      </c>
      <c r="V586" s="12" t="s">
        <v>1</v>
      </c>
      <c r="W586" s="12" t="str">
        <f>IF(ISNA((INDEX('TEAM 2'!P$38:P$63,MATCH(V586,'TEAM 2'!AA$38:AA$63,0)))),"NOT DECLARED",INDEX('TEAM 2'!P$38:P$63,MATCH(V586,'TEAM 2'!AA$38:AA$63,0)))</f>
        <v>Sam Craig</v>
      </c>
      <c r="X586" s="12" t="str">
        <f t="shared" si="13"/>
        <v>NN</v>
      </c>
      <c r="Y586" s="12" t="s">
        <v>1</v>
      </c>
      <c r="Z586" s="12" t="str">
        <f>IF(ISNA((INDEX('TEAM 2'!P$38:P$63,MATCH(Y586,'TEAM 2'!X$38:X$63,0)))),"NOT DECLARED",INDEX('TEAM 2'!P$38:P$63,MATCH(Y586,'TEAM 2'!X$38:X$63,0)))</f>
        <v>Andrew Points</v>
      </c>
      <c r="AA586" s="12" t="str">
        <f t="shared" si="14"/>
        <v>NN</v>
      </c>
      <c r="AB586" s="12" t="s">
        <v>1</v>
      </c>
      <c r="AC586" s="12" t="str">
        <f>IF(ISNA((INDEX('TEAM 2'!P$38:P$63,MATCH(AB586,'TEAM 2'!AC$38:AC$63,0)))),"NOT DECLARED",INDEX('TEAM 2'!P$38:P$63,MATCH(AB586,'TEAM 2'!AC$38:AC$63,0)))</f>
        <v>Nathan Delavere</v>
      </c>
      <c r="AD586" s="12" t="str">
        <f t="shared" si="15"/>
        <v>NN</v>
      </c>
      <c r="AE586" s="12" t="s">
        <v>1</v>
      </c>
      <c r="AF586" s="12" t="str">
        <f>IF(ISNA((INDEX('TEAM 2'!P$38:P$63,MATCH(AE586,'TEAM 2'!Z$38:Z$63,0)))),"NOT DECLARED",INDEX('TEAM 2'!P$38:P$63,MATCH(AE586,'TEAM 2'!Z$38:Z$63,0)))</f>
        <v>Sam Craig</v>
      </c>
      <c r="AG586" s="12" t="str">
        <f t="shared" si="16"/>
        <v>NN</v>
      </c>
      <c r="AH586" s="12" t="s">
        <v>1</v>
      </c>
      <c r="AI586" s="12" t="str">
        <f>IF(ISNA((INDEX('TEAM 2'!P$38:P$63,MATCH(AH586,'TEAM 2'!V$38:V$63,0)))),"NOT DECLARED",INDEX('TEAM 2'!P$38:P$63,MATCH(AH586,'TEAM 2'!V$38:V$63,0)))</f>
        <v>NOT DECLARED</v>
      </c>
      <c r="AJ586" s="12" t="str">
        <f t="shared" si="17"/>
        <v>NN</v>
      </c>
      <c r="AK586" s="12" t="s">
        <v>1</v>
      </c>
      <c r="AL586" s="12" t="str">
        <f>IF(ISNA((INDEX('TEAM 2'!P$38:P$63,MATCH(AK586,'TEAM 2'!T$38:T$63,0)))),"NOT DECLARED",INDEX('TEAM 2'!P$38:P$63,MATCH(AK586,'TEAM 2'!T$38:T$63,0)))</f>
        <v>NOT DECLARED</v>
      </c>
      <c r="AM586" s="12" t="str">
        <f t="shared" si="18"/>
        <v>NN</v>
      </c>
      <c r="AN586" s="12" t="s">
        <v>1</v>
      </c>
      <c r="AO586" s="12" t="str">
        <f>DETAILS!B6</f>
        <v>Newbury</v>
      </c>
      <c r="AP586" s="12">
        <v>1</v>
      </c>
      <c r="AQ586" s="12" t="str">
        <f>IF(ISNA((INDEX('TEAM 2'!P$38:P$63,MATCH(AP586,'TEAM 2'!AD$38:AD$63,0)))),"NOT DECLARED",INDEX('TEAM 2'!P$38:P$63,MATCH(AP586,'TEAM 2'!AD$38:AD$63,0)))</f>
        <v>Nathan Delavere</v>
      </c>
      <c r="AR586" s="12">
        <v>2</v>
      </c>
      <c r="AS586" s="12" t="str">
        <f>IF(ISNA((INDEX('TEAM 2'!P$38:P$63,MATCH(AR586,'TEAM 2'!AD$38:AD$63,0)))),"NOT DECLARED",INDEX('TEAM 2'!P$38:P$63,MATCH(AR586,'TEAM 2'!AD$38:AD$63,0)))</f>
        <v>Ed Langdon</v>
      </c>
      <c r="AT586" s="12">
        <v>3</v>
      </c>
      <c r="AU586" s="12" t="str">
        <f>IF(ISNA((INDEX('TEAM 2'!P$38:P$63,MATCH(AT586,'TEAM 2'!AD$38:AD$63,0)))),"NOT DECLARED",INDEX('TEAM 2'!P$38:P$63,MATCH(AT586,'TEAM 2'!AD$38:AD$63,0)))</f>
        <v>Robert Richardson</v>
      </c>
      <c r="AV586" s="12">
        <v>4</v>
      </c>
      <c r="AW586" s="12" t="str">
        <f>IF(ISNA((INDEX('TEAM 2'!P$38:P$63,MATCH(AV586,'TEAM 2'!AD$38:AD$63,0)))),"NOT DECLARED",INDEX('TEAM 2'!P$38:P$63,MATCH(AV586,'TEAM 2'!AD$38:AD$63,0)))</f>
        <v>Sam Craig</v>
      </c>
      <c r="AX586" s="3" t="str">
        <f t="shared" si="20"/>
        <v>Nathan Delavere, Ed Langdon, Robert Richardson, Sam Craig</v>
      </c>
      <c r="AY586" s="52" t="str">
        <f>grades!N27</f>
        <v xml:space="preserve">U15 </v>
      </c>
      <c r="AZ586" s="52">
        <f>grades!O27</f>
        <v>12.7</v>
      </c>
      <c r="BA586" s="52">
        <f>grades!P27</f>
        <v>26.25</v>
      </c>
      <c r="BB586" s="52">
        <f>grades!Q27</f>
        <v>44</v>
      </c>
      <c r="BC586" s="53">
        <f>grades!R27</f>
        <v>1.6435185185185183E-3</v>
      </c>
      <c r="BD586" s="53">
        <f>grades!S27</f>
        <v>3.414351851851852E-3</v>
      </c>
      <c r="BE586" s="52" t="str">
        <f>grades!T27</f>
        <v>-</v>
      </c>
      <c r="BF586" s="52">
        <f>grades!U27</f>
        <v>14</v>
      </c>
      <c r="BG586" s="52">
        <f>grades!V27</f>
        <v>0</v>
      </c>
      <c r="BH586" s="52">
        <f>grades!W27</f>
        <v>0</v>
      </c>
      <c r="BI586" s="52">
        <f>grades!X27</f>
        <v>1.5</v>
      </c>
      <c r="BJ586" s="52">
        <f>grades!Y27</f>
        <v>4.8</v>
      </c>
      <c r="BK586" s="52">
        <f>grades!Z27</f>
        <v>9.5</v>
      </c>
      <c r="BL586" s="52">
        <f>grades!AA27</f>
        <v>23</v>
      </c>
      <c r="BM586" s="52">
        <f>grades!AB27</f>
        <v>30</v>
      </c>
      <c r="BN586" s="52">
        <f>grades!AC27</f>
        <v>50</v>
      </c>
      <c r="BP586" s="34" t="str">
        <f>grades!A56</f>
        <v>100m</v>
      </c>
      <c r="BQ586" s="34"/>
      <c r="BR586" s="34"/>
      <c r="BS586" s="34">
        <f>grades!C56</f>
        <v>11.7</v>
      </c>
      <c r="BT586" s="34"/>
      <c r="BU586" s="34"/>
      <c r="BV586" s="34">
        <f>grades!E56</f>
        <v>11.9</v>
      </c>
      <c r="BW586" s="34"/>
      <c r="BX586" s="34"/>
      <c r="BY586" s="34">
        <f>grades!G56</f>
        <v>12.1</v>
      </c>
      <c r="BZ586" s="34"/>
      <c r="CA586" s="34"/>
      <c r="CB586" s="34">
        <f>grades!I56</f>
        <v>12.5</v>
      </c>
      <c r="CC586" s="96" t="str">
        <f>grades!J16</f>
        <v>T</v>
      </c>
    </row>
    <row r="587" spans="1:81" ht="20.100000000000001" hidden="1" customHeight="1">
      <c r="A587" s="8"/>
      <c r="B587" s="8"/>
      <c r="C587" s="38"/>
      <c r="D587" s="232"/>
      <c r="E587" s="232"/>
      <c r="F587" s="93"/>
      <c r="G587" s="93"/>
      <c r="I587" s="40"/>
      <c r="J587" s="40"/>
      <c r="K587" s="37"/>
      <c r="L587" s="22"/>
      <c r="M587" s="22"/>
      <c r="N587" s="22"/>
      <c r="O587" s="22"/>
      <c r="P587" s="22"/>
      <c r="Q587" s="22"/>
      <c r="R587" s="199"/>
      <c r="S587" s="295"/>
      <c r="T587" s="8"/>
      <c r="U587" s="297" t="str">
        <f t="shared" si="19"/>
        <v>O</v>
      </c>
      <c r="V587" s="12" t="s">
        <v>0</v>
      </c>
      <c r="W587" s="12" t="str">
        <f>IF(ISNA((INDEX('TEAM 3'!P$38:P$63,MATCH(V587,'TEAM 3'!AA$38:AA$63,0)))),"NOT DECLARED",INDEX('TEAM 3'!P$38:P$63,MATCH(V587,'TEAM 3'!AA$38:AA$63,0)))</f>
        <v>Scott Jones</v>
      </c>
      <c r="X587" s="12" t="str">
        <f t="shared" si="13"/>
        <v>O</v>
      </c>
      <c r="Y587" s="12" t="s">
        <v>0</v>
      </c>
      <c r="Z587" s="12" t="str">
        <f>IF(ISNA((INDEX('TEAM 3'!P$38:P$63,MATCH(Y587,'TEAM 3'!X$38:X$63,0)))),"NOT DECLARED",INDEX('TEAM 3'!P$38:P$63,MATCH(Y587,'TEAM 3'!X$38:X$63,0)))</f>
        <v>Jack Brown</v>
      </c>
      <c r="AA587" s="12" t="str">
        <f t="shared" si="14"/>
        <v>O</v>
      </c>
      <c r="AB587" s="12" t="s">
        <v>0</v>
      </c>
      <c r="AC587" s="12" t="str">
        <f>IF(ISNA((INDEX('TEAM 3'!P$38:P$63,MATCH(AB587,'TEAM 3'!AC$38:AC$63,0)))),"NOT DECLARED",INDEX('TEAM 3'!P$38:P$63,MATCH(AB587,'TEAM 3'!AC$38:AC$63,0)))</f>
        <v>Farrell Ledford</v>
      </c>
      <c r="AD587" s="12" t="str">
        <f t="shared" si="15"/>
        <v>O</v>
      </c>
      <c r="AE587" s="12" t="s">
        <v>0</v>
      </c>
      <c r="AF587" s="12" t="str">
        <f>IF(ISNA((INDEX('TEAM 3'!P$38:P$63,MATCH(AE587,'TEAM 3'!Z$38:Z$63,0)))),"NOT DECLARED",INDEX('TEAM 3'!P$38:P$63,MATCH(AE587,'TEAM 3'!Z$38:Z$63,0)))</f>
        <v>Farrell Ledford</v>
      </c>
      <c r="AG587" s="12" t="str">
        <f t="shared" si="16"/>
        <v>O</v>
      </c>
      <c r="AH587" s="12" t="s">
        <v>0</v>
      </c>
      <c r="AI587" s="12" t="str">
        <f>IF(ISNA((INDEX('TEAM 3'!P$38:P$63,MATCH(AH587,'TEAM 3'!V$38:V$63,0)))),"NOT DECLARED",INDEX('TEAM 3'!P$38:P$63,MATCH(AH587,'TEAM 3'!V$38:V$63,0)))</f>
        <v>Harry Richards</v>
      </c>
      <c r="AJ587" s="12" t="str">
        <f t="shared" si="17"/>
        <v>O</v>
      </c>
      <c r="AK587" s="12" t="s">
        <v>0</v>
      </c>
      <c r="AL587" s="12" t="str">
        <f>IF(ISNA((INDEX('TEAM 3'!P$38:P$63,MATCH(AK587,'TEAM 3'!T$38:T$63,0)))),"NOT DECLARED",INDEX('TEAM 3'!P$38:P$63,MATCH(AK587,'TEAM 3'!T$38:T$63,0)))</f>
        <v>Scott Jones</v>
      </c>
      <c r="AM587" s="12" t="str">
        <f t="shared" si="18"/>
        <v>O</v>
      </c>
      <c r="AN587" s="12" t="s">
        <v>0</v>
      </c>
      <c r="AO587" s="12" t="str">
        <f>DETAILS!B7</f>
        <v>Oxford City</v>
      </c>
      <c r="AP587" s="12">
        <v>1</v>
      </c>
      <c r="AQ587" s="12" t="str">
        <f>IF(ISNA((INDEX('TEAM 3'!P$38:P$63,MATCH(AP587,'TEAM 3'!AD$38:AD$63,0)))),"NOT DECLARED",INDEX('TEAM 3'!P$38:P$63,MATCH(AP587,'TEAM 3'!AD$38:AD$63,0)))</f>
        <v>Thomas Cove</v>
      </c>
      <c r="AR587" s="12">
        <v>2</v>
      </c>
      <c r="AS587" s="12" t="str">
        <f>IF(ISNA((INDEX('TEAM 3'!P$38:P$63,MATCH(AR587,'TEAM 3'!AD$38:AD$63,0)))),"NOT DECLARED",INDEX('TEAM 3'!P$38:P$63,MATCH(AR587,'TEAM 3'!AD$38:AD$63,0)))</f>
        <v>Scott Jones</v>
      </c>
      <c r="AT587" s="12">
        <v>3</v>
      </c>
      <c r="AU587" s="12" t="str">
        <f>IF(ISNA((INDEX('TEAM 3'!P$38:P$63,MATCH(AT587,'TEAM 3'!AD$38:AD$63,0)))),"NOT DECLARED",INDEX('TEAM 3'!P$38:P$63,MATCH(AT587,'TEAM 3'!AD$38:AD$63,0)))</f>
        <v>Jonathan Davies</v>
      </c>
      <c r="AV587" s="12">
        <v>4</v>
      </c>
      <c r="AW587" s="12" t="str">
        <f>IF(ISNA((INDEX('TEAM 3'!P$38:P$63,MATCH(AV587,'TEAM 3'!AD$38:AD$63,0)))),"NOT DECLARED",INDEX('TEAM 3'!P$38:P$63,MATCH(AV587,'TEAM 3'!AD$38:AD$63,0)))</f>
        <v>Joseph Conway</v>
      </c>
      <c r="AX587" s="3" t="str">
        <f t="shared" si="20"/>
        <v>Thomas Cove, Scott Jones, Jonathan Davies, Joseph Conway</v>
      </c>
      <c r="AY587" s="52" t="str">
        <f t="shared" ref="AY587:BN602" si="21">AY586</f>
        <v xml:space="preserve">U15 </v>
      </c>
      <c r="AZ587" s="52">
        <f t="shared" si="21"/>
        <v>12.7</v>
      </c>
      <c r="BA587" s="52">
        <f t="shared" si="21"/>
        <v>26.25</v>
      </c>
      <c r="BB587" s="52">
        <f t="shared" si="21"/>
        <v>44</v>
      </c>
      <c r="BC587" s="53">
        <f t="shared" si="21"/>
        <v>1.6435185185185183E-3</v>
      </c>
      <c r="BD587" s="53">
        <f t="shared" si="21"/>
        <v>3.414351851851852E-3</v>
      </c>
      <c r="BE587" s="53" t="str">
        <f t="shared" si="21"/>
        <v>-</v>
      </c>
      <c r="BF587" s="52">
        <f t="shared" si="21"/>
        <v>14</v>
      </c>
      <c r="BG587" s="52">
        <f t="shared" si="21"/>
        <v>0</v>
      </c>
      <c r="BH587" s="52">
        <f t="shared" si="21"/>
        <v>0</v>
      </c>
      <c r="BI587" s="52">
        <f t="shared" si="21"/>
        <v>1.5</v>
      </c>
      <c r="BJ587" s="52">
        <f t="shared" si="21"/>
        <v>4.8</v>
      </c>
      <c r="BK587" s="52">
        <f t="shared" si="21"/>
        <v>9.5</v>
      </c>
      <c r="BL587" s="52">
        <f t="shared" si="21"/>
        <v>23</v>
      </c>
      <c r="BM587" s="52">
        <f t="shared" si="21"/>
        <v>30</v>
      </c>
      <c r="BN587" s="52">
        <f t="shared" si="21"/>
        <v>50</v>
      </c>
      <c r="BP587" s="34" t="str">
        <f>grades!A57</f>
        <v>200m</v>
      </c>
      <c r="BQ587" s="34"/>
      <c r="BR587" s="34"/>
      <c r="BS587" s="34">
        <f>grades!C57</f>
        <v>24</v>
      </c>
      <c r="BT587" s="34"/>
      <c r="BU587" s="34"/>
      <c r="BV587" s="34">
        <f>grades!E57</f>
        <v>24.3</v>
      </c>
      <c r="BW587" s="34"/>
      <c r="BX587" s="34"/>
      <c r="BY587" s="34">
        <f>grades!G57</f>
        <v>24.8</v>
      </c>
      <c r="BZ587" s="34"/>
      <c r="CA587" s="34"/>
      <c r="CB587" s="34">
        <f>grades!I57</f>
        <v>25.6</v>
      </c>
      <c r="CC587" s="96" t="str">
        <f>grades!J17</f>
        <v>T</v>
      </c>
    </row>
    <row r="588" spans="1:81" ht="20.100000000000001" hidden="1" customHeight="1">
      <c r="A588" s="8"/>
      <c r="B588" s="8"/>
      <c r="C588" s="38"/>
      <c r="D588" s="232"/>
      <c r="E588" s="232"/>
      <c r="F588" s="93"/>
      <c r="G588" s="93"/>
      <c r="I588" s="40"/>
      <c r="J588" s="40"/>
      <c r="K588" s="37"/>
      <c r="L588" s="22"/>
      <c r="M588" s="22"/>
      <c r="N588" s="22"/>
      <c r="O588" s="22"/>
      <c r="P588" s="22"/>
      <c r="Q588" s="22"/>
      <c r="R588" s="199"/>
      <c r="S588" s="295"/>
      <c r="T588" s="8"/>
      <c r="U588" s="297" t="str">
        <f t="shared" si="19"/>
        <v>OO</v>
      </c>
      <c r="V588" s="12" t="s">
        <v>1</v>
      </c>
      <c r="W588" s="12" t="str">
        <f>IF(ISNA((INDEX('TEAM 3'!P$38:P$63,MATCH(V588,'TEAM 3'!AA$38:AA$63,0)))),"NOT DECLARED",INDEX('TEAM 3'!P$38:P$63,MATCH(V588,'TEAM 3'!AA$38:AA$63,0)))</f>
        <v>Thomas Cove</v>
      </c>
      <c r="X588" s="12" t="str">
        <f t="shared" si="13"/>
        <v>OO</v>
      </c>
      <c r="Y588" s="12" t="s">
        <v>1</v>
      </c>
      <c r="Z588" s="12" t="str">
        <f>IF(ISNA((INDEX('TEAM 3'!P$38:P$63,MATCH(Y588,'TEAM 3'!X$38:X$63,0)))),"NOT DECLARED",INDEX('TEAM 3'!P$38:P$63,MATCH(Y588,'TEAM 3'!X$38:X$63,0)))</f>
        <v>Rasool Aminu</v>
      </c>
      <c r="AA588" s="12" t="str">
        <f t="shared" si="14"/>
        <v>OO</v>
      </c>
      <c r="AB588" s="12" t="s">
        <v>1</v>
      </c>
      <c r="AC588" s="12" t="str">
        <f>IF(ISNA((INDEX('TEAM 3'!P$38:P$63,MATCH(AB588,'TEAM 3'!AC$38:AC$63,0)))),"NOT DECLARED",INDEX('TEAM 3'!P$38:P$63,MATCH(AB588,'TEAM 3'!AC$38:AC$63,0)))</f>
        <v>Joseph Conway</v>
      </c>
      <c r="AD588" s="12" t="str">
        <f t="shared" si="15"/>
        <v>OO</v>
      </c>
      <c r="AE588" s="12" t="s">
        <v>1</v>
      </c>
      <c r="AF588" s="12" t="str">
        <f>IF(ISNA((INDEX('TEAM 3'!P$38:P$63,MATCH(AE588,'TEAM 3'!Z$38:Z$63,0)))),"NOT DECLARED",INDEX('TEAM 3'!P$38:P$63,MATCH(AE588,'TEAM 3'!Z$38:Z$63,0)))</f>
        <v>Jonathan Davies</v>
      </c>
      <c r="AG588" s="12" t="str">
        <f t="shared" si="16"/>
        <v>OO</v>
      </c>
      <c r="AH588" s="12" t="s">
        <v>1</v>
      </c>
      <c r="AI588" s="12" t="str">
        <f>IF(ISNA((INDEX('TEAM 3'!P$38:P$63,MATCH(AH588,'TEAM 3'!V$38:V$63,0)))),"NOT DECLARED",INDEX('TEAM 3'!P$38:P$63,MATCH(AH588,'TEAM 3'!V$38:V$63,0)))</f>
        <v>NOT DECLARED</v>
      </c>
      <c r="AJ588" s="12" t="str">
        <f t="shared" si="17"/>
        <v>OO</v>
      </c>
      <c r="AK588" s="12" t="s">
        <v>1</v>
      </c>
      <c r="AL588" s="12" t="str">
        <f>IF(ISNA((INDEX('TEAM 3'!P$38:P$63,MATCH(AK588,'TEAM 3'!T$38:T$63,0)))),"NOT DECLARED",INDEX('TEAM 3'!P$38:P$63,MATCH(AK588,'TEAM 3'!T$38:T$63,0)))</f>
        <v>NOT DECLARED</v>
      </c>
      <c r="AM588" s="12" t="str">
        <f t="shared" si="18"/>
        <v>OO</v>
      </c>
      <c r="AN588" s="12" t="s">
        <v>1</v>
      </c>
      <c r="AO588" s="12" t="str">
        <f>DETAILS!B7</f>
        <v>Oxford City</v>
      </c>
      <c r="AP588" s="12">
        <v>1</v>
      </c>
      <c r="AQ588" s="12" t="str">
        <f>IF(ISNA((INDEX('TEAM 3'!P$38:P$63,MATCH(AP588,'TEAM 3'!AD$38:AD$63,0)))),"NOT DECLARED",INDEX('TEAM 3'!P$38:P$63,MATCH(AP588,'TEAM 3'!AD$38:AD$63,0)))</f>
        <v>Thomas Cove</v>
      </c>
      <c r="AR588" s="12">
        <v>2</v>
      </c>
      <c r="AS588" s="12" t="str">
        <f>IF(ISNA((INDEX('TEAM 3'!P$38:P$63,MATCH(AR588,'TEAM 3'!AD$38:AD$63,0)))),"NOT DECLARED",INDEX('TEAM 3'!P$38:P$63,MATCH(AR588,'TEAM 3'!AD$38:AD$63,0)))</f>
        <v>Scott Jones</v>
      </c>
      <c r="AT588" s="12">
        <v>3</v>
      </c>
      <c r="AU588" s="12" t="str">
        <f>IF(ISNA((INDEX('TEAM 3'!P$38:P$63,MATCH(AT588,'TEAM 3'!AD$38:AD$63,0)))),"NOT DECLARED",INDEX('TEAM 3'!P$38:P$63,MATCH(AT588,'TEAM 3'!AD$38:AD$63,0)))</f>
        <v>Jonathan Davies</v>
      </c>
      <c r="AV588" s="12">
        <v>4</v>
      </c>
      <c r="AW588" s="12" t="str">
        <f>IF(ISNA((INDEX('TEAM 3'!P$38:P$63,MATCH(AV588,'TEAM 3'!AD$38:AD$63,0)))),"NOT DECLARED",INDEX('TEAM 3'!P$38:P$63,MATCH(AV588,'TEAM 3'!AD$38:AD$63,0)))</f>
        <v>Joseph Conway</v>
      </c>
      <c r="AX588" s="3" t="str">
        <f t="shared" si="20"/>
        <v>Thomas Cove, Scott Jones, Jonathan Davies, Joseph Conway</v>
      </c>
      <c r="AY588" s="52" t="str">
        <f t="shared" si="21"/>
        <v xml:space="preserve">U15 </v>
      </c>
      <c r="AZ588" s="52">
        <f t="shared" si="21"/>
        <v>12.7</v>
      </c>
      <c r="BA588" s="52">
        <f t="shared" si="21"/>
        <v>26.25</v>
      </c>
      <c r="BB588" s="52">
        <f t="shared" si="21"/>
        <v>44</v>
      </c>
      <c r="BC588" s="53">
        <f t="shared" si="21"/>
        <v>1.6435185185185183E-3</v>
      </c>
      <c r="BD588" s="53">
        <f t="shared" si="21"/>
        <v>3.414351851851852E-3</v>
      </c>
      <c r="BE588" s="53" t="str">
        <f t="shared" si="21"/>
        <v>-</v>
      </c>
      <c r="BF588" s="52">
        <f t="shared" si="21"/>
        <v>14</v>
      </c>
      <c r="BG588" s="52">
        <f t="shared" si="21"/>
        <v>0</v>
      </c>
      <c r="BH588" s="52">
        <f t="shared" si="21"/>
        <v>0</v>
      </c>
      <c r="BI588" s="52">
        <f t="shared" si="21"/>
        <v>1.5</v>
      </c>
      <c r="BJ588" s="52">
        <f t="shared" si="21"/>
        <v>4.8</v>
      </c>
      <c r="BK588" s="52">
        <f t="shared" si="21"/>
        <v>9.5</v>
      </c>
      <c r="BL588" s="52">
        <f t="shared" si="21"/>
        <v>23</v>
      </c>
      <c r="BM588" s="52">
        <f t="shared" si="21"/>
        <v>30</v>
      </c>
      <c r="BN588" s="52">
        <f t="shared" si="21"/>
        <v>50</v>
      </c>
      <c r="BP588" s="34" t="str">
        <f>grades!A58</f>
        <v>300m</v>
      </c>
      <c r="BQ588" s="34"/>
      <c r="BR588" s="34"/>
      <c r="BS588" s="34">
        <f>grades!C58</f>
        <v>38.700000000000003</v>
      </c>
      <c r="BT588" s="34"/>
      <c r="BU588" s="34"/>
      <c r="BV588" s="34">
        <f>grades!E58</f>
        <v>39.4</v>
      </c>
      <c r="BW588" s="34"/>
      <c r="BX588" s="34"/>
      <c r="BY588" s="34">
        <f>grades!G58</f>
        <v>40.5</v>
      </c>
      <c r="BZ588" s="34"/>
      <c r="CA588" s="34"/>
      <c r="CB588" s="34">
        <f>grades!I58</f>
        <v>42.1</v>
      </c>
      <c r="CC588" s="96" t="str">
        <f>grades!J18</f>
        <v>T</v>
      </c>
    </row>
    <row r="589" spans="1:81" ht="20.100000000000001" hidden="1" customHeight="1">
      <c r="A589" s="8"/>
      <c r="B589" s="8"/>
      <c r="C589" s="38"/>
      <c r="D589" s="232"/>
      <c r="E589" s="232"/>
      <c r="F589" s="93"/>
      <c r="G589" s="93"/>
      <c r="I589" s="40"/>
      <c r="J589" s="40"/>
      <c r="K589" s="37"/>
      <c r="L589" s="22"/>
      <c r="M589" s="22"/>
      <c r="N589" s="22"/>
      <c r="O589" s="22"/>
      <c r="P589" s="22"/>
      <c r="Q589" s="22"/>
      <c r="R589" s="199"/>
      <c r="S589" s="295"/>
      <c r="T589" s="8"/>
      <c r="U589" s="297" t="str">
        <f t="shared" si="19"/>
        <v>R</v>
      </c>
      <c r="V589" s="12" t="s">
        <v>0</v>
      </c>
      <c r="W589" s="12" t="str">
        <f>IF(ISNA((INDEX('TEAM 4'!P$38:P$63,MATCH(V589,'TEAM 4'!AA$38:AA$63,0)))),"NOT DECLARED",INDEX('TEAM 4'!P$38:P$63,MATCH(V589,'TEAM 4'!AA$38:AA$63,0)))</f>
        <v>NOT DECLARED</v>
      </c>
      <c r="X589" s="12" t="str">
        <f t="shared" si="13"/>
        <v>R</v>
      </c>
      <c r="Y589" s="12" t="s">
        <v>0</v>
      </c>
      <c r="Z589" s="12" t="str">
        <f>IF(ISNA((INDEX('TEAM 4'!P$38:P$63,MATCH(Y589,'TEAM 4'!X$38:X$63,0)))),"NOT DECLARED",INDEX('TEAM 4'!P$38:P$63,MATCH(Y589,'TEAM 4'!X$38:X$63,0)))</f>
        <v>Doug Rogan Rea</v>
      </c>
      <c r="AA589" s="12" t="str">
        <f t="shared" si="14"/>
        <v>R</v>
      </c>
      <c r="AB589" s="12" t="s">
        <v>0</v>
      </c>
      <c r="AC589" s="12" t="str">
        <f>IF(ISNA((INDEX('TEAM 4'!P$38:P$63,MATCH(AB589,'TEAM 4'!AC$38:AC$63,0)))),"NOT DECLARED",INDEX('TEAM 4'!P$38:P$63,MATCH(AB589,'TEAM 4'!AC$38:AC$63,0)))</f>
        <v>Tim Hook</v>
      </c>
      <c r="AD589" s="12" t="str">
        <f t="shared" si="15"/>
        <v>R</v>
      </c>
      <c r="AE589" s="12" t="s">
        <v>0</v>
      </c>
      <c r="AF589" s="12" t="str">
        <f>IF(ISNA((INDEX('TEAM 4'!P$38:P$63,MATCH(AE589,'TEAM 4'!Z$38:Z$63,0)))),"NOT DECLARED",INDEX('TEAM 4'!P$38:P$63,MATCH(AE589,'TEAM 4'!Z$38:Z$63,0)))</f>
        <v>Connor Mcgarry</v>
      </c>
      <c r="AG589" s="12" t="str">
        <f t="shared" si="16"/>
        <v>R</v>
      </c>
      <c r="AH589" s="12" t="s">
        <v>0</v>
      </c>
      <c r="AI589" s="12" t="str">
        <f>IF(ISNA((INDEX('TEAM 4'!P$38:P$63,MATCH(AH589,'TEAM 4'!V$38:V$63,0)))),"NOT DECLARED",INDEX('TEAM 4'!P$38:P$63,MATCH(AH589,'TEAM 4'!V$38:V$63,0)))</f>
        <v>NOT DECLARED</v>
      </c>
      <c r="AJ589" s="12" t="str">
        <f t="shared" si="17"/>
        <v>R</v>
      </c>
      <c r="AK589" s="12" t="s">
        <v>0</v>
      </c>
      <c r="AL589" s="12" t="str">
        <f>IF(ISNA((INDEX('TEAM 4'!P$38:P$63,MATCH(AK589,'TEAM 4'!T$38:T$63,0)))),"NOT DECLARED",INDEX('TEAM 4'!P$38:P$63,MATCH(AK589,'TEAM 4'!T$38:T$63,0)))</f>
        <v>Doug Rogan Rea</v>
      </c>
      <c r="AM589" s="12" t="str">
        <f t="shared" si="18"/>
        <v>R</v>
      </c>
      <c r="AN589" s="12" t="s">
        <v>0</v>
      </c>
      <c r="AO589" s="12" t="str">
        <f>DETAILS!B8</f>
        <v>MADJA</v>
      </c>
      <c r="AP589" s="12">
        <v>1</v>
      </c>
      <c r="AQ589" s="12" t="str">
        <f>IF(ISNA((INDEX('TEAM 4'!P$38:P$63,MATCH(AP589,'TEAM 4'!AD$38:AD$63,0)))),"NOT DECLARED",INDEX('TEAM 4'!P$38:P$63,MATCH(AP589,'TEAM 4'!AD$38:AD$63,0)))</f>
        <v>Jacob Pritchard</v>
      </c>
      <c r="AR589" s="12">
        <v>2</v>
      </c>
      <c r="AS589" s="12" t="str">
        <f>IF(ISNA((INDEX('TEAM 4'!P$38:P$63,MATCH(AR589,'TEAM 4'!AD$38:AD$63,0)))),"NOT DECLARED",INDEX('TEAM 4'!P$38:P$63,MATCH(AR589,'TEAM 4'!AD$38:AD$63,0)))</f>
        <v>Doug Rogan Rea</v>
      </c>
      <c r="AT589" s="12">
        <v>3</v>
      </c>
      <c r="AU589" s="12" t="str">
        <f>IF(ISNA((INDEX('TEAM 4'!P$38:P$63,MATCH(AT589,'TEAM 4'!AD$38:AD$63,0)))),"NOT DECLARED",INDEX('TEAM 4'!P$38:P$63,MATCH(AT589,'TEAM 4'!AD$38:AD$63,0)))</f>
        <v>Connor Mcgarry</v>
      </c>
      <c r="AV589" s="12">
        <v>4</v>
      </c>
      <c r="AW589" s="12" t="str">
        <f>IF(ISNA((INDEX('TEAM 4'!P$38:P$63,MATCH(AV589,'TEAM 4'!AD$38:AD$63,0)))),"NOT DECLARED",INDEX('TEAM 4'!P$38:P$63,MATCH(AV589,'TEAM 4'!AD$38:AD$63,0)))</f>
        <v>Tim Hook</v>
      </c>
      <c r="AX589" s="3" t="str">
        <f t="shared" si="20"/>
        <v>Jacob Pritchard, Doug Rogan Rea, Connor Mcgarry, Tim Hook</v>
      </c>
      <c r="AY589" s="52" t="str">
        <f t="shared" si="21"/>
        <v xml:space="preserve">U15 </v>
      </c>
      <c r="AZ589" s="52">
        <f t="shared" si="21"/>
        <v>12.7</v>
      </c>
      <c r="BA589" s="52">
        <f t="shared" si="21"/>
        <v>26.25</v>
      </c>
      <c r="BB589" s="52">
        <f t="shared" si="21"/>
        <v>44</v>
      </c>
      <c r="BC589" s="53">
        <f t="shared" si="21"/>
        <v>1.6435185185185183E-3</v>
      </c>
      <c r="BD589" s="53">
        <f t="shared" si="21"/>
        <v>3.414351851851852E-3</v>
      </c>
      <c r="BE589" s="53" t="str">
        <f t="shared" si="21"/>
        <v>-</v>
      </c>
      <c r="BF589" s="52">
        <f t="shared" si="21"/>
        <v>14</v>
      </c>
      <c r="BG589" s="52">
        <f t="shared" si="21"/>
        <v>0</v>
      </c>
      <c r="BH589" s="52">
        <f t="shared" si="21"/>
        <v>0</v>
      </c>
      <c r="BI589" s="52">
        <f t="shared" si="21"/>
        <v>1.5</v>
      </c>
      <c r="BJ589" s="52">
        <f t="shared" si="21"/>
        <v>4.8</v>
      </c>
      <c r="BK589" s="52">
        <f t="shared" si="21"/>
        <v>9.5</v>
      </c>
      <c r="BL589" s="52">
        <f t="shared" si="21"/>
        <v>23</v>
      </c>
      <c r="BM589" s="52">
        <f t="shared" si="21"/>
        <v>30</v>
      </c>
      <c r="BN589" s="52">
        <f t="shared" si="21"/>
        <v>50</v>
      </c>
      <c r="BP589" s="34" t="str">
        <f>grades!A59</f>
        <v>800m</v>
      </c>
      <c r="BQ589" s="34"/>
      <c r="BR589" s="34"/>
      <c r="BS589" s="97">
        <f>grades!C59</f>
        <v>1.4641203703703706E-3</v>
      </c>
      <c r="BT589" s="97"/>
      <c r="BU589" s="97"/>
      <c r="BV589" s="97">
        <f>grades!E59</f>
        <v>1.5046296296296294E-3</v>
      </c>
      <c r="BW589" s="97"/>
      <c r="BX589" s="97"/>
      <c r="BY589" s="97">
        <f>grades!G59</f>
        <v>1.5393518518518519E-3</v>
      </c>
      <c r="BZ589" s="97"/>
      <c r="CA589" s="97"/>
      <c r="CB589" s="97">
        <f>grades!I59</f>
        <v>1.5972222222222221E-3</v>
      </c>
      <c r="CC589" s="97" t="str">
        <f>grades!J19</f>
        <v>T</v>
      </c>
    </row>
    <row r="590" spans="1:81" ht="20.100000000000001" hidden="1" customHeight="1">
      <c r="A590" s="8"/>
      <c r="B590" s="8"/>
      <c r="C590" s="38"/>
      <c r="D590" s="232"/>
      <c r="E590" s="232"/>
      <c r="F590" s="93"/>
      <c r="G590" s="93"/>
      <c r="I590" s="40"/>
      <c r="J590" s="40"/>
      <c r="K590" s="37"/>
      <c r="L590" s="22"/>
      <c r="M590" s="22"/>
      <c r="N590" s="22"/>
      <c r="O590" s="22"/>
      <c r="P590" s="22"/>
      <c r="Q590" s="22"/>
      <c r="R590" s="199"/>
      <c r="S590" s="295"/>
      <c r="T590" s="8"/>
      <c r="U590" s="297" t="str">
        <f t="shared" si="19"/>
        <v>RR</v>
      </c>
      <c r="V590" s="12" t="s">
        <v>1</v>
      </c>
      <c r="W590" s="12" t="str">
        <f>IF(ISNA((INDEX('TEAM 4'!P$38:P$63,MATCH(V590,'TEAM 4'!AA$38:AA$63,0)))),"NOT DECLARED",INDEX('TEAM 4'!P$38:P$63,MATCH(V590,'TEAM 4'!AA$38:AA$63,0)))</f>
        <v>NOT DECLARED</v>
      </c>
      <c r="X590" s="12" t="str">
        <f t="shared" si="13"/>
        <v>RR</v>
      </c>
      <c r="Y590" s="12" t="s">
        <v>1</v>
      </c>
      <c r="Z590" s="12" t="str">
        <f>IF(ISNA((INDEX('TEAM 4'!P$38:P$63,MATCH(Y590,'TEAM 4'!X$38:X$63,0)))),"NOT DECLARED",INDEX('TEAM 4'!P$38:P$63,MATCH(Y590,'TEAM 4'!X$38:X$63,0)))</f>
        <v>Jacob Pritchard</v>
      </c>
      <c r="AA590" s="12" t="str">
        <f t="shared" si="14"/>
        <v>RR</v>
      </c>
      <c r="AB590" s="12" t="s">
        <v>1</v>
      </c>
      <c r="AC590" s="12" t="str">
        <f>IF(ISNA((INDEX('TEAM 4'!P$38:P$63,MATCH(AB590,'TEAM 4'!AC$38:AC$63,0)))),"NOT DECLARED",INDEX('TEAM 4'!P$38:P$63,MATCH(AB590,'TEAM 4'!AC$38:AC$63,0)))</f>
        <v>Jacob Pritchard</v>
      </c>
      <c r="AD590" s="12" t="str">
        <f t="shared" si="15"/>
        <v>RR</v>
      </c>
      <c r="AE590" s="12" t="s">
        <v>1</v>
      </c>
      <c r="AF590" s="12" t="str">
        <f>IF(ISNA((INDEX('TEAM 4'!P$38:P$63,MATCH(AE590,'TEAM 4'!Z$38:Z$63,0)))),"NOT DECLARED",INDEX('TEAM 4'!P$38:P$63,MATCH(AE590,'TEAM 4'!Z$38:Z$63,0)))</f>
        <v>Luke Elkins</v>
      </c>
      <c r="AG590" s="12" t="str">
        <f t="shared" si="16"/>
        <v>RR</v>
      </c>
      <c r="AH590" s="12" t="s">
        <v>1</v>
      </c>
      <c r="AI590" s="12" t="str">
        <f>IF(ISNA((INDEX('TEAM 4'!P$38:P$63,MATCH(AH590,'TEAM 4'!V$38:V$63,0)))),"NOT DECLARED",INDEX('TEAM 4'!P$38:P$63,MATCH(AH590,'TEAM 4'!V$38:V$63,0)))</f>
        <v>NOT DECLARED</v>
      </c>
      <c r="AJ590" s="12" t="str">
        <f t="shared" si="17"/>
        <v>RR</v>
      </c>
      <c r="AK590" s="12" t="s">
        <v>1</v>
      </c>
      <c r="AL590" s="12" t="str">
        <f>IF(ISNA((INDEX('TEAM 4'!P$38:P$63,MATCH(AK590,'TEAM 4'!T$38:T$63,0)))),"NOT DECLARED",INDEX('TEAM 4'!P$38:P$63,MATCH(AK590,'TEAM 4'!T$38:T$63,0)))</f>
        <v>NOT DECLARED</v>
      </c>
      <c r="AM590" s="12" t="str">
        <f t="shared" si="18"/>
        <v>RR</v>
      </c>
      <c r="AN590" s="12" t="s">
        <v>1</v>
      </c>
      <c r="AO590" s="12" t="str">
        <f>DETAILS!B8</f>
        <v>MADJA</v>
      </c>
      <c r="AP590" s="12">
        <v>1</v>
      </c>
      <c r="AQ590" s="12" t="str">
        <f>IF(ISNA((INDEX('TEAM 4'!P$38:P$63,MATCH(AP590,'TEAM 4'!AD$38:AD$63,0)))),"NOT DECLARED",INDEX('TEAM 4'!P$38:P$63,MATCH(AP590,'TEAM 4'!AD$38:AD$63,0)))</f>
        <v>Jacob Pritchard</v>
      </c>
      <c r="AR590" s="12">
        <v>2</v>
      </c>
      <c r="AS590" s="12" t="str">
        <f>IF(ISNA((INDEX('TEAM 4'!P$38:P$63,MATCH(AR590,'TEAM 4'!AD$38:AD$63,0)))),"NOT DECLARED",INDEX('TEAM 4'!P$38:P$63,MATCH(AR590,'TEAM 4'!AD$38:AD$63,0)))</f>
        <v>Doug Rogan Rea</v>
      </c>
      <c r="AT590" s="12">
        <v>3</v>
      </c>
      <c r="AU590" s="12" t="str">
        <f>IF(ISNA((INDEX('TEAM 4'!P$38:P$63,MATCH(AT590,'TEAM 4'!AD$38:AD$63,0)))),"NOT DECLARED",INDEX('TEAM 4'!P$38:P$63,MATCH(AT590,'TEAM 4'!AD$38:AD$63,0)))</f>
        <v>Connor Mcgarry</v>
      </c>
      <c r="AV590" s="12">
        <v>4</v>
      </c>
      <c r="AW590" s="12" t="str">
        <f>IF(ISNA((INDEX('TEAM 4'!P$38:P$63,MATCH(AV590,'TEAM 4'!AD$38:AD$63,0)))),"NOT DECLARED",INDEX('TEAM 4'!P$38:P$63,MATCH(AV590,'TEAM 4'!AD$38:AD$63,0)))</f>
        <v>Tim Hook</v>
      </c>
      <c r="AX590" s="3" t="str">
        <f t="shared" si="20"/>
        <v>Jacob Pritchard, Doug Rogan Rea, Connor Mcgarry, Tim Hook</v>
      </c>
      <c r="AY590" s="52" t="str">
        <f t="shared" si="21"/>
        <v xml:space="preserve">U15 </v>
      </c>
      <c r="AZ590" s="52">
        <f t="shared" si="21"/>
        <v>12.7</v>
      </c>
      <c r="BA590" s="52">
        <f t="shared" si="21"/>
        <v>26.25</v>
      </c>
      <c r="BB590" s="52">
        <f t="shared" si="21"/>
        <v>44</v>
      </c>
      <c r="BC590" s="53">
        <f t="shared" si="21"/>
        <v>1.6435185185185183E-3</v>
      </c>
      <c r="BD590" s="53">
        <f t="shared" si="21"/>
        <v>3.414351851851852E-3</v>
      </c>
      <c r="BE590" s="53" t="str">
        <f t="shared" si="21"/>
        <v>-</v>
      </c>
      <c r="BF590" s="52">
        <f t="shared" si="21"/>
        <v>14</v>
      </c>
      <c r="BG590" s="52">
        <f t="shared" si="21"/>
        <v>0</v>
      </c>
      <c r="BH590" s="52">
        <f t="shared" si="21"/>
        <v>0</v>
      </c>
      <c r="BI590" s="52">
        <f t="shared" si="21"/>
        <v>1.5</v>
      </c>
      <c r="BJ590" s="52">
        <f t="shared" si="21"/>
        <v>4.8</v>
      </c>
      <c r="BK590" s="52">
        <f t="shared" si="21"/>
        <v>9.5</v>
      </c>
      <c r="BL590" s="52">
        <f t="shared" si="21"/>
        <v>23</v>
      </c>
      <c r="BM590" s="52">
        <f t="shared" si="21"/>
        <v>30</v>
      </c>
      <c r="BN590" s="52">
        <f t="shared" si="21"/>
        <v>50</v>
      </c>
      <c r="BP590" s="34" t="str">
        <f>grades!A60</f>
        <v>1500m</v>
      </c>
      <c r="BQ590" s="34"/>
      <c r="BR590" s="34"/>
      <c r="BS590" s="97">
        <f>grades!C60</f>
        <v>3.0266203703703705E-3</v>
      </c>
      <c r="BT590" s="97"/>
      <c r="BU590" s="97"/>
      <c r="BV590" s="97">
        <f>grades!E60</f>
        <v>3.0960648148148149E-3</v>
      </c>
      <c r="BW590" s="97"/>
      <c r="BX590" s="97"/>
      <c r="BY590" s="97">
        <f>grades!G60</f>
        <v>3.1944444444444442E-3</v>
      </c>
      <c r="BZ590" s="97"/>
      <c r="CA590" s="97"/>
      <c r="CB590" s="97">
        <f>grades!I60</f>
        <v>3.3159722222222223E-3</v>
      </c>
      <c r="CC590" s="97" t="str">
        <f>grades!J20</f>
        <v>T</v>
      </c>
    </row>
    <row r="591" spans="1:81" ht="20.100000000000001" hidden="1" customHeight="1">
      <c r="A591" s="8"/>
      <c r="B591" s="8"/>
      <c r="C591" s="38"/>
      <c r="D591" s="232"/>
      <c r="E591" s="232"/>
      <c r="F591" s="93"/>
      <c r="G591" s="93"/>
      <c r="I591" s="40"/>
      <c r="J591" s="40"/>
      <c r="K591" s="37"/>
      <c r="L591" s="22"/>
      <c r="M591" s="22"/>
      <c r="N591" s="22"/>
      <c r="O591" s="22"/>
      <c r="P591" s="22"/>
      <c r="Q591" s="22"/>
      <c r="R591" s="199"/>
      <c r="S591" s="295"/>
      <c r="T591" s="8"/>
      <c r="U591" s="297" t="str">
        <f t="shared" si="19"/>
        <v>T</v>
      </c>
      <c r="V591" s="12" t="s">
        <v>0</v>
      </c>
      <c r="W591" s="12" t="str">
        <f>IF(ISNA((INDEX('TEAM 5'!P$38:P$63,MATCH(V591,'TEAM 5'!AA$38:AA$63,0)))),"NOT DECLARED",INDEX('TEAM 5'!P$38:P$63,MATCH(V591,'TEAM 5'!AA$38:AA$63,0)))</f>
        <v>NOT DECLARED</v>
      </c>
      <c r="X591" s="12" t="str">
        <f t="shared" si="13"/>
        <v>T</v>
      </c>
      <c r="Y591" s="12" t="s">
        <v>0</v>
      </c>
      <c r="Z591" s="12" t="str">
        <f>IF(ISNA((INDEX('TEAM 5'!P$38:P$63,MATCH(Y591,'TEAM 5'!X$38:X$63,0)))),"NOT DECLARED",INDEX('TEAM 5'!P$38:P$63,MATCH(Y591,'TEAM 5'!X$38:X$63,0)))</f>
        <v>Thomas Wood</v>
      </c>
      <c r="AA591" s="12" t="str">
        <f t="shared" si="14"/>
        <v>T</v>
      </c>
      <c r="AB591" s="12" t="s">
        <v>0</v>
      </c>
      <c r="AC591" s="12" t="str">
        <f>IF(ISNA((INDEX('TEAM 5'!P$38:P$63,MATCH(AB591,'TEAM 5'!AC$38:AC$63,0)))),"NOT DECLARED",INDEX('TEAM 5'!P$38:P$63,MATCH(AB591,'TEAM 5'!AC$38:AC$63,0)))</f>
        <v>NOT DECLARED</v>
      </c>
      <c r="AD591" s="12" t="str">
        <f t="shared" si="15"/>
        <v>T</v>
      </c>
      <c r="AE591" s="12" t="s">
        <v>0</v>
      </c>
      <c r="AF591" s="12" t="str">
        <f>IF(ISNA((INDEX('TEAM 5'!P$38:P$63,MATCH(AE591,'TEAM 5'!Z$38:Z$63,0)))),"NOT DECLARED",INDEX('TEAM 5'!P$38:P$63,MATCH(AE591,'TEAM 5'!Z$38:Z$63,0)))</f>
        <v>Lukas Bailey</v>
      </c>
      <c r="AG591" s="12" t="str">
        <f t="shared" si="16"/>
        <v>T</v>
      </c>
      <c r="AH591" s="12" t="s">
        <v>0</v>
      </c>
      <c r="AI591" s="12" t="str">
        <f>IF(ISNA((INDEX('TEAM 5'!P$38:P$63,MATCH(AH591,'TEAM 5'!V$38:V$63,0)))),"NOT DECLARED",INDEX('TEAM 5'!P$38:P$63,MATCH(AH591,'TEAM 5'!V$38:V$63,0)))</f>
        <v>Guy Mitchell</v>
      </c>
      <c r="AJ591" s="12" t="str">
        <f t="shared" si="17"/>
        <v>T</v>
      </c>
      <c r="AK591" s="12" t="s">
        <v>0</v>
      </c>
      <c r="AL591" s="12" t="str">
        <f>IF(ISNA((INDEX('TEAM 5'!P$38:P$63,MATCH(AK591,'TEAM 5'!T$38:T$63,0)))),"NOT DECLARED",INDEX('TEAM 5'!P$38:P$63,MATCH(AK591,'TEAM 5'!T$38:T$63,0)))</f>
        <v>NOT DECLARED</v>
      </c>
      <c r="AM591" s="12" t="str">
        <f t="shared" si="18"/>
        <v>T</v>
      </c>
      <c r="AN591" s="12" t="s">
        <v>0</v>
      </c>
      <c r="AO591" s="12" t="str">
        <f>DETAILS!B9</f>
        <v>Salisbury</v>
      </c>
      <c r="AP591" s="12">
        <v>1</v>
      </c>
      <c r="AQ591" s="12" t="str">
        <f>IF(ISNA((INDEX('TEAM 5'!P$38:P$63,MATCH(AP591,'TEAM 5'!AD$38:AD$63,0)))),"NOT DECLARED",INDEX('TEAM 5'!P$38:P$63,MATCH(AP591,'TEAM 5'!AD$38:AD$63,0)))</f>
        <v>George Yarwood</v>
      </c>
      <c r="AR591" s="12">
        <v>2</v>
      </c>
      <c r="AS591" s="12" t="str">
        <f>IF(ISNA((INDEX('TEAM 5'!P$38:P$63,MATCH(AR591,'TEAM 5'!AD$38:AD$63,0)))),"NOT DECLARED",INDEX('TEAM 5'!P$38:P$63,MATCH(AR591,'TEAM 5'!AD$38:AD$63,0)))</f>
        <v>Guy Mitchell</v>
      </c>
      <c r="AT591" s="12">
        <v>3</v>
      </c>
      <c r="AU591" s="12" t="str">
        <f>IF(ISNA((INDEX('TEAM 5'!P$38:P$63,MATCH(AT591,'TEAM 5'!AD$38:AD$63,0)))),"NOT DECLARED",INDEX('TEAM 5'!P$38:P$63,MATCH(AT591,'TEAM 5'!AD$38:AD$63,0)))</f>
        <v>Cameron Jacobs</v>
      </c>
      <c r="AV591" s="12">
        <v>4</v>
      </c>
      <c r="AW591" s="12" t="str">
        <f>IF(ISNA((INDEX('TEAM 5'!P$38:P$63,MATCH(AV591,'TEAM 5'!AD$38:AD$63,0)))),"NOT DECLARED",INDEX('TEAM 5'!P$38:P$63,MATCH(AV591,'TEAM 5'!AD$38:AD$63,0)))</f>
        <v>Thomas Wood</v>
      </c>
      <c r="AX591" s="3" t="str">
        <f t="shared" si="20"/>
        <v>George Yarwood, Guy Mitchell, Cameron Jacobs, Thomas Wood</v>
      </c>
      <c r="AY591" s="52" t="str">
        <f t="shared" si="21"/>
        <v xml:space="preserve">U15 </v>
      </c>
      <c r="AZ591" s="52">
        <f t="shared" si="21"/>
        <v>12.7</v>
      </c>
      <c r="BA591" s="52">
        <f t="shared" si="21"/>
        <v>26.25</v>
      </c>
      <c r="BB591" s="52">
        <f t="shared" si="21"/>
        <v>44</v>
      </c>
      <c r="BC591" s="53">
        <f t="shared" si="21"/>
        <v>1.6435185185185183E-3</v>
      </c>
      <c r="BD591" s="53">
        <f t="shared" si="21"/>
        <v>3.414351851851852E-3</v>
      </c>
      <c r="BE591" s="53" t="str">
        <f t="shared" si="21"/>
        <v>-</v>
      </c>
      <c r="BF591" s="52">
        <f t="shared" si="21"/>
        <v>14</v>
      </c>
      <c r="BG591" s="52">
        <f t="shared" si="21"/>
        <v>0</v>
      </c>
      <c r="BH591" s="52">
        <f t="shared" si="21"/>
        <v>0</v>
      </c>
      <c r="BI591" s="52">
        <f t="shared" si="21"/>
        <v>1.5</v>
      </c>
      <c r="BJ591" s="52">
        <f t="shared" si="21"/>
        <v>4.8</v>
      </c>
      <c r="BK591" s="52">
        <f t="shared" si="21"/>
        <v>9.5</v>
      </c>
      <c r="BL591" s="52">
        <f t="shared" si="21"/>
        <v>23</v>
      </c>
      <c r="BM591" s="52">
        <f t="shared" si="21"/>
        <v>30</v>
      </c>
      <c r="BN591" s="52">
        <f t="shared" si="21"/>
        <v>50</v>
      </c>
      <c r="BP591" s="34" t="str">
        <f>grades!A61</f>
        <v>80m hurdles</v>
      </c>
      <c r="BQ591" s="34"/>
      <c r="BR591" s="34"/>
      <c r="BS591" s="34">
        <f>grades!C61</f>
        <v>11.9</v>
      </c>
      <c r="BT591" s="34"/>
      <c r="BU591" s="34"/>
      <c r="BV591" s="34">
        <f>grades!E61</f>
        <v>12.2</v>
      </c>
      <c r="BW591" s="34"/>
      <c r="BX591" s="34"/>
      <c r="BY591" s="34">
        <f>grades!G61</f>
        <v>12.7</v>
      </c>
      <c r="BZ591" s="34"/>
      <c r="CA591" s="34"/>
      <c r="CB591" s="34">
        <f>grades!I61</f>
        <v>13.4</v>
      </c>
      <c r="CC591" s="96" t="str">
        <f>grades!J21</f>
        <v>T</v>
      </c>
    </row>
    <row r="592" spans="1:81" ht="20.100000000000001" hidden="1" customHeight="1">
      <c r="A592" s="8"/>
      <c r="B592" s="8"/>
      <c r="C592" s="38"/>
      <c r="D592" s="232"/>
      <c r="E592" s="232"/>
      <c r="F592" s="93"/>
      <c r="G592" s="93"/>
      <c r="I592" s="40"/>
      <c r="J592" s="40"/>
      <c r="K592" s="37"/>
      <c r="L592" s="22"/>
      <c r="M592" s="22"/>
      <c r="N592" s="22"/>
      <c r="O592" s="22"/>
      <c r="P592" s="22"/>
      <c r="Q592" s="22"/>
      <c r="R592" s="199"/>
      <c r="S592" s="295"/>
      <c r="T592" s="8"/>
      <c r="U592" s="297" t="str">
        <f t="shared" si="19"/>
        <v>TT</v>
      </c>
      <c r="V592" s="12" t="s">
        <v>1</v>
      </c>
      <c r="W592" s="12" t="str">
        <f>IF(ISNA((INDEX('TEAM 5'!P$38:P$63,MATCH(V592,'TEAM 5'!AA$38:AA$63,0)))),"NOT DECLARED",INDEX('TEAM 5'!P$38:P$63,MATCH(V592,'TEAM 5'!AA$38:AA$63,0)))</f>
        <v>NOT DECLARED</v>
      </c>
      <c r="X592" s="12" t="str">
        <f t="shared" si="13"/>
        <v>TT</v>
      </c>
      <c r="Y592" s="12" t="s">
        <v>1</v>
      </c>
      <c r="Z592" s="12" t="str">
        <f>IF(ISNA((INDEX('TEAM 5'!P$38:P$63,MATCH(Y592,'TEAM 5'!X$38:X$63,0)))),"NOT DECLARED",INDEX('TEAM 5'!P$38:P$63,MATCH(Y592,'TEAM 5'!X$38:X$63,0)))</f>
        <v>Cameron Jacobs</v>
      </c>
      <c r="AA592" s="12" t="str">
        <f t="shared" si="14"/>
        <v>TT</v>
      </c>
      <c r="AB592" s="12" t="s">
        <v>1</v>
      </c>
      <c r="AC592" s="12" t="str">
        <f>IF(ISNA((INDEX('TEAM 5'!P$38:P$63,MATCH(AB592,'TEAM 5'!AC$38:AC$63,0)))),"NOT DECLARED",INDEX('TEAM 5'!P$38:P$63,MATCH(AB592,'TEAM 5'!AC$38:AC$63,0)))</f>
        <v>NOT DECLARED</v>
      </c>
      <c r="AD592" s="12" t="str">
        <f t="shared" si="15"/>
        <v>TT</v>
      </c>
      <c r="AE592" s="12" t="s">
        <v>1</v>
      </c>
      <c r="AF592" s="12" t="str">
        <f>IF(ISNA((INDEX('TEAM 5'!P$38:P$63,MATCH(AE592,'TEAM 5'!Z$38:Z$63,0)))),"NOT DECLARED",INDEX('TEAM 5'!P$38:P$63,MATCH(AE592,'TEAM 5'!Z$38:Z$63,0)))</f>
        <v>George Yarwood</v>
      </c>
      <c r="AG592" s="12" t="str">
        <f t="shared" si="16"/>
        <v>TT</v>
      </c>
      <c r="AH592" s="12" t="s">
        <v>1</v>
      </c>
      <c r="AI592" s="12" t="str">
        <f>IF(ISNA((INDEX('TEAM 5'!P$38:P$63,MATCH(AH592,'TEAM 5'!V$38:V$63,0)))),"NOT DECLARED",INDEX('TEAM 5'!P$38:P$63,MATCH(AH592,'TEAM 5'!V$38:V$63,0)))</f>
        <v>Rory Glover</v>
      </c>
      <c r="AJ592" s="12" t="str">
        <f t="shared" si="17"/>
        <v>TT</v>
      </c>
      <c r="AK592" s="12" t="s">
        <v>1</v>
      </c>
      <c r="AL592" s="12" t="str">
        <f>IF(ISNA((INDEX('TEAM 5'!P$38:P$63,MATCH(AK592,'TEAM 5'!T$38:T$63,0)))),"NOT DECLARED",INDEX('TEAM 5'!P$38:P$63,MATCH(AK592,'TEAM 5'!T$38:T$63,0)))</f>
        <v>NOT DECLARED</v>
      </c>
      <c r="AM592" s="12" t="str">
        <f t="shared" si="18"/>
        <v>TT</v>
      </c>
      <c r="AN592" s="12" t="s">
        <v>1</v>
      </c>
      <c r="AO592" s="12" t="str">
        <f>DETAILS!B9</f>
        <v>Salisbury</v>
      </c>
      <c r="AP592" s="12">
        <v>1</v>
      </c>
      <c r="AQ592" s="12" t="str">
        <f>IF(ISNA((INDEX('TEAM 5'!P$38:P$63,MATCH(AP592,'TEAM 5'!AD$38:AD$63,0)))),"NOT DECLARED",INDEX('TEAM 5'!P$38:P$63,MATCH(AP592,'TEAM 5'!AD$38:AD$63,0)))</f>
        <v>George Yarwood</v>
      </c>
      <c r="AR592" s="12">
        <v>2</v>
      </c>
      <c r="AS592" s="12" t="str">
        <f>IF(ISNA((INDEX('TEAM 5'!P$38:P$63,MATCH(AR592,'TEAM 5'!AD$38:AD$63,0)))),"NOT DECLARED",INDEX('TEAM 5'!P$38:P$63,MATCH(AR592,'TEAM 5'!AD$38:AD$63,0)))</f>
        <v>Guy Mitchell</v>
      </c>
      <c r="AT592" s="12">
        <v>3</v>
      </c>
      <c r="AU592" s="12" t="str">
        <f>IF(ISNA((INDEX('TEAM 5'!P$38:P$63,MATCH(AT592,'TEAM 5'!AD$38:AD$63,0)))),"NOT DECLARED",INDEX('TEAM 5'!P$38:P$63,MATCH(AT592,'TEAM 5'!AD$38:AD$63,0)))</f>
        <v>Cameron Jacobs</v>
      </c>
      <c r="AV592" s="12">
        <v>4</v>
      </c>
      <c r="AW592" s="12" t="str">
        <f>IF(ISNA((INDEX('TEAM 5'!P$38:P$63,MATCH(AV592,'TEAM 5'!AD$38:AD$63,0)))),"NOT DECLARED",INDEX('TEAM 5'!P$38:P$63,MATCH(AV592,'TEAM 5'!AD$38:AD$63,0)))</f>
        <v>Thomas Wood</v>
      </c>
      <c r="AX592" s="3" t="str">
        <f t="shared" si="20"/>
        <v>George Yarwood, Guy Mitchell, Cameron Jacobs, Thomas Wood</v>
      </c>
      <c r="AY592" s="52" t="str">
        <f t="shared" si="21"/>
        <v xml:space="preserve">U15 </v>
      </c>
      <c r="AZ592" s="52">
        <f t="shared" si="21"/>
        <v>12.7</v>
      </c>
      <c r="BA592" s="52">
        <f t="shared" si="21"/>
        <v>26.25</v>
      </c>
      <c r="BB592" s="52">
        <f t="shared" si="21"/>
        <v>44</v>
      </c>
      <c r="BC592" s="53">
        <f t="shared" si="21"/>
        <v>1.6435185185185183E-3</v>
      </c>
      <c r="BD592" s="53">
        <f t="shared" si="21"/>
        <v>3.414351851851852E-3</v>
      </c>
      <c r="BE592" s="53" t="str">
        <f t="shared" si="21"/>
        <v>-</v>
      </c>
      <c r="BF592" s="52">
        <f t="shared" si="21"/>
        <v>14</v>
      </c>
      <c r="BG592" s="52">
        <f t="shared" si="21"/>
        <v>0</v>
      </c>
      <c r="BH592" s="52">
        <f t="shared" si="21"/>
        <v>0</v>
      </c>
      <c r="BI592" s="52">
        <f t="shared" si="21"/>
        <v>1.5</v>
      </c>
      <c r="BJ592" s="52">
        <f t="shared" si="21"/>
        <v>4.8</v>
      </c>
      <c r="BK592" s="52">
        <f t="shared" si="21"/>
        <v>9.5</v>
      </c>
      <c r="BL592" s="52">
        <f t="shared" si="21"/>
        <v>23</v>
      </c>
      <c r="BM592" s="52">
        <f t="shared" si="21"/>
        <v>30</v>
      </c>
      <c r="BN592" s="52">
        <f t="shared" si="21"/>
        <v>50</v>
      </c>
      <c r="BP592" s="34" t="str">
        <f>grades!A62</f>
        <v>high jump</v>
      </c>
      <c r="BQ592" s="34"/>
      <c r="BR592" s="34"/>
      <c r="BS592" s="34">
        <f>grades!C62</f>
        <v>1.72</v>
      </c>
      <c r="BT592" s="34"/>
      <c r="BU592" s="34"/>
      <c r="BV592" s="34">
        <f>grades!E62</f>
        <v>1.67</v>
      </c>
      <c r="BW592" s="34"/>
      <c r="BX592" s="34"/>
      <c r="BY592" s="34">
        <f>grades!G62</f>
        <v>1.6</v>
      </c>
      <c r="BZ592" s="34"/>
      <c r="CA592" s="34"/>
      <c r="CB592" s="34">
        <f>grades!I62</f>
        <v>1.55</v>
      </c>
      <c r="CC592" s="96" t="str">
        <f>grades!J22</f>
        <v>F</v>
      </c>
    </row>
    <row r="593" spans="1:81" ht="20.100000000000001" hidden="1" customHeight="1">
      <c r="A593" s="8"/>
      <c r="B593" s="8"/>
      <c r="C593" s="38"/>
      <c r="D593" s="232"/>
      <c r="E593" s="232"/>
      <c r="F593" s="93"/>
      <c r="G593" s="93"/>
      <c r="I593" s="40"/>
      <c r="J593" s="40"/>
      <c r="K593" s="37"/>
      <c r="L593" s="22"/>
      <c r="M593" s="22"/>
      <c r="N593" s="22"/>
      <c r="O593" s="22"/>
      <c r="P593" s="22"/>
      <c r="Q593" s="22"/>
      <c r="R593" s="199"/>
      <c r="S593" s="295"/>
      <c r="T593" s="8"/>
      <c r="U593" s="297" t="str">
        <f t="shared" si="19"/>
        <v>J</v>
      </c>
      <c r="V593" s="12" t="s">
        <v>0</v>
      </c>
      <c r="W593" s="12" t="str">
        <f>IF(ISNA((INDEX('TEAM 6'!P$38:P$63,MATCH(V593,'TEAM 6'!AA$38:AA$63,0)))),"NOT DECLARED",INDEX('TEAM 6'!P$38:P$63,MATCH(V593,'TEAM 6'!AA$38:AA$63,0)))</f>
        <v>Gregory Menkiti</v>
      </c>
      <c r="X593" s="12" t="str">
        <f>U593</f>
        <v>J</v>
      </c>
      <c r="Y593" s="12" t="s">
        <v>0</v>
      </c>
      <c r="Z593" s="12" t="str">
        <f>IF(ISNA((INDEX('TEAM 6'!P$38:P$63,MATCH(Y593,'TEAM 6'!X$38:X$63,0)))),"NOT DECLARED",INDEX('TEAM 6'!P$38:P$63,MATCH(Y593,'TEAM 6'!X$38:X$63,0)))</f>
        <v>Ollie Storer</v>
      </c>
      <c r="AA593" s="12" t="str">
        <f>X593</f>
        <v>J</v>
      </c>
      <c r="AB593" s="12" t="s">
        <v>0</v>
      </c>
      <c r="AC593" s="12" t="str">
        <f>IF(ISNA((INDEX('TEAM 6'!P$38:P$63,MATCH(AB593,'TEAM 6'!AC$38:AC$63,0)))),"NOT DECLARED",INDEX('TEAM 6'!P$38:P$63,MATCH(AB593,'TEAM 6'!AC$38:AC$63,0)))</f>
        <v>Trey Bennett</v>
      </c>
      <c r="AD593" s="12" t="str">
        <f>AA593</f>
        <v>J</v>
      </c>
      <c r="AE593" s="12" t="s">
        <v>0</v>
      </c>
      <c r="AF593" s="12" t="str">
        <f>IF(ISNA((INDEX('TEAM 6'!P$38:P$63,MATCH(AE593,'TEAM 6'!Z$38:Z$63,0)))),"NOT DECLARED",INDEX('TEAM 6'!P$38:P$63,MATCH(AE593,'TEAM 6'!Z$38:Z$63,0)))</f>
        <v>Daniel Hasan Diaz</v>
      </c>
      <c r="AG593" s="12" t="str">
        <f>AD593</f>
        <v>J</v>
      </c>
      <c r="AH593" s="12" t="s">
        <v>0</v>
      </c>
      <c r="AI593" s="12" t="str">
        <f>IF(ISNA((INDEX('TEAM 6'!P$38:P$63,MATCH(AH593,'TEAM 6'!V$38:V$63,0)))),"NOT DECLARED",INDEX('TEAM 6'!P$38:P$63,MATCH(AH593,'TEAM 6'!V$38:V$63,0)))</f>
        <v>Daniel Hasan Diaz</v>
      </c>
      <c r="AJ593" s="12" t="str">
        <f>AG593</f>
        <v>J</v>
      </c>
      <c r="AK593" s="12" t="s">
        <v>0</v>
      </c>
      <c r="AL593" s="12" t="str">
        <f>IF(ISNA((INDEX('TEAM 6'!P$38:P$63,MATCH(AK593,'TEAM 6'!T$38:T$63,0)))),"NOT DECLARED",INDEX('TEAM 6'!P$38:P$63,MATCH(AK593,'TEAM 6'!T$38:T$63,0)))</f>
        <v>Matthew Smith</v>
      </c>
      <c r="AM593" s="12" t="str">
        <f>AJ593</f>
        <v>J</v>
      </c>
      <c r="AN593" s="12" t="s">
        <v>0</v>
      </c>
      <c r="AO593" s="12" t="str">
        <f>DETAILS!B10</f>
        <v>Slough Juniors</v>
      </c>
      <c r="AP593" s="12">
        <v>1</v>
      </c>
      <c r="AQ593" s="12" t="str">
        <f>IF(ISNA((INDEX('TEAM 6'!P$38:P$63,MATCH(AP593,'TEAM 6'!AD$38:AD$63,0)))),"NOT DECLARED",INDEX('TEAM 6'!P$38:P$63,MATCH(AP593,'TEAM 6'!AD$38:AD$63,0)))</f>
        <v>Hastings Arko</v>
      </c>
      <c r="AR593" s="12">
        <v>2</v>
      </c>
      <c r="AS593" s="12" t="str">
        <f>IF(ISNA((INDEX('TEAM 6'!P$38:P$63,MATCH(AR593,'TEAM 6'!AD$38:AD$63,0)))),"NOT DECLARED",INDEX('TEAM 6'!P$38:P$63,MATCH(AR593,'TEAM 6'!AD$38:AD$63,0)))</f>
        <v>Indraneel Kandlagunta</v>
      </c>
      <c r="AT593" s="12">
        <v>3</v>
      </c>
      <c r="AU593" s="12" t="str">
        <f>IF(ISNA((INDEX('TEAM 6'!P$38:P$63,MATCH(AT593,'TEAM 6'!AD$38:AD$63,0)))),"NOT DECLARED",INDEX('TEAM 6'!P$38:P$63,MATCH(AT593,'TEAM 6'!AD$38:AD$63,0)))</f>
        <v>Trey Bennett</v>
      </c>
      <c r="AV593" s="12">
        <v>4</v>
      </c>
      <c r="AW593" s="12" t="str">
        <f>IF(ISNA((INDEX('TEAM 6'!P$38:P$63,MATCH(AV593,'TEAM 6'!AD$38:AD$63,0)))),"NOT DECLARED",INDEX('TEAM 6'!P$38:P$63,MATCH(AV593,'TEAM 6'!AD$38:AD$63,0)))</f>
        <v>Gregory Menkiti</v>
      </c>
      <c r="AX593" s="3" t="str">
        <f>+AQ593&amp;", "&amp;AS593&amp;", "&amp;AU593&amp;", "&amp;AW593</f>
        <v>Hastings Arko, Indraneel Kandlagunta, Trey Bennett, Gregory Menkiti</v>
      </c>
      <c r="AY593" s="52" t="str">
        <f t="shared" si="21"/>
        <v xml:space="preserve">U15 </v>
      </c>
      <c r="AZ593" s="52">
        <f t="shared" si="21"/>
        <v>12.7</v>
      </c>
      <c r="BA593" s="52">
        <f t="shared" si="21"/>
        <v>26.25</v>
      </c>
      <c r="BB593" s="52">
        <f t="shared" si="21"/>
        <v>44</v>
      </c>
      <c r="BC593" s="53">
        <f t="shared" si="21"/>
        <v>1.6435185185185183E-3</v>
      </c>
      <c r="BD593" s="53">
        <f t="shared" si="21"/>
        <v>3.414351851851852E-3</v>
      </c>
      <c r="BE593" s="53" t="str">
        <f t="shared" si="21"/>
        <v>-</v>
      </c>
      <c r="BF593" s="52">
        <f t="shared" si="21"/>
        <v>14</v>
      </c>
      <c r="BG593" s="52">
        <f t="shared" si="21"/>
        <v>0</v>
      </c>
      <c r="BH593" s="52">
        <f t="shared" si="21"/>
        <v>0</v>
      </c>
      <c r="BI593" s="52">
        <f t="shared" si="21"/>
        <v>1.5</v>
      </c>
      <c r="BJ593" s="52">
        <f t="shared" si="21"/>
        <v>4.8</v>
      </c>
      <c r="BK593" s="52">
        <f t="shared" si="21"/>
        <v>9.5</v>
      </c>
      <c r="BL593" s="52">
        <f t="shared" si="21"/>
        <v>23</v>
      </c>
      <c r="BM593" s="52">
        <f t="shared" si="21"/>
        <v>30</v>
      </c>
      <c r="BN593" s="52">
        <f t="shared" si="21"/>
        <v>50</v>
      </c>
      <c r="BP593" s="34" t="str">
        <f>grades!A63</f>
        <v>long jump</v>
      </c>
      <c r="BQ593" s="34"/>
      <c r="BR593" s="34"/>
      <c r="BS593" s="34">
        <f>grades!C63</f>
        <v>5.75</v>
      </c>
      <c r="BT593" s="34"/>
      <c r="BU593" s="34"/>
      <c r="BV593" s="34">
        <f>grades!E63</f>
        <v>5.55</v>
      </c>
      <c r="BW593" s="34"/>
      <c r="BX593" s="34"/>
      <c r="BY593" s="34">
        <f>grades!G63</f>
        <v>5.3</v>
      </c>
      <c r="BZ593" s="34"/>
      <c r="CA593" s="34"/>
      <c r="CB593" s="34">
        <f>grades!I63</f>
        <v>5</v>
      </c>
      <c r="CC593" s="96" t="str">
        <f>grades!J23</f>
        <v>F</v>
      </c>
    </row>
    <row r="594" spans="1:81" ht="20.100000000000001" hidden="1" customHeight="1">
      <c r="A594" s="8"/>
      <c r="B594" s="8"/>
      <c r="C594" s="38"/>
      <c r="D594" s="232"/>
      <c r="E594" s="232"/>
      <c r="F594" s="93"/>
      <c r="G594" s="93"/>
      <c r="I594" s="40"/>
      <c r="J594" s="40"/>
      <c r="K594" s="37"/>
      <c r="L594" s="22"/>
      <c r="M594" s="22"/>
      <c r="N594" s="22"/>
      <c r="O594" s="22"/>
      <c r="P594" s="22"/>
      <c r="Q594" s="22"/>
      <c r="R594" s="199"/>
      <c r="S594" s="295"/>
      <c r="T594" s="8"/>
      <c r="U594" s="297" t="str">
        <f t="shared" si="19"/>
        <v>JJ</v>
      </c>
      <c r="V594" s="12" t="s">
        <v>1</v>
      </c>
      <c r="W594" s="12" t="str">
        <f>IF(ISNA((INDEX('TEAM 6'!P$38:P$63,MATCH(V594,'TEAM 6'!AA$38:AA$63,0)))),"NOT DECLARED",INDEX('TEAM 6'!P$38:P$63,MATCH(V594,'TEAM 6'!AA$38:AA$63,0)))</f>
        <v>Hastings Arko</v>
      </c>
      <c r="X594" s="12" t="str">
        <f>U594</f>
        <v>JJ</v>
      </c>
      <c r="Y594" s="12" t="s">
        <v>1</v>
      </c>
      <c r="Z594" s="12" t="str">
        <f>IF(ISNA((INDEX('TEAM 6'!P$38:P$63,MATCH(Y594,'TEAM 6'!X$38:X$63,0)))),"NOT DECLARED",INDEX('TEAM 6'!P$38:P$63,MATCH(Y594,'TEAM 6'!X$38:X$63,0)))</f>
        <v>Freddie Fenton</v>
      </c>
      <c r="AA594" s="12" t="str">
        <f>X594</f>
        <v>JJ</v>
      </c>
      <c r="AB594" s="12" t="s">
        <v>1</v>
      </c>
      <c r="AC594" s="12" t="str">
        <f>IF(ISNA((INDEX('TEAM 6'!P$38:P$63,MATCH(AB594,'TEAM 6'!AC$38:AC$63,0)))),"NOT DECLARED",INDEX('TEAM 6'!P$38:P$63,MATCH(AB594,'TEAM 6'!AC$38:AC$63,0)))</f>
        <v>Indraneel Kandlagunta</v>
      </c>
      <c r="AD594" s="12" t="str">
        <f>AA594</f>
        <v>JJ</v>
      </c>
      <c r="AE594" s="12" t="s">
        <v>1</v>
      </c>
      <c r="AF594" s="12" t="str">
        <f>IF(ISNA((INDEX('TEAM 6'!P$38:P$63,MATCH(AE594,'TEAM 6'!Z$38:Z$63,0)))),"NOT DECLARED",INDEX('TEAM 6'!P$38:P$63,MATCH(AE594,'TEAM 6'!Z$38:Z$63,0)))</f>
        <v>Indraneel Kandlagunta</v>
      </c>
      <c r="AG594" s="12" t="str">
        <f>AD594</f>
        <v>JJ</v>
      </c>
      <c r="AH594" s="12" t="s">
        <v>1</v>
      </c>
      <c r="AI594" s="12" t="str">
        <f>IF(ISNA((INDEX('TEAM 6'!P$38:P$63,MATCH(AH594,'TEAM 6'!V$38:V$63,0)))),"NOT DECLARED",INDEX('TEAM 6'!P$38:P$63,MATCH(AH594,'TEAM 6'!V$38:V$63,0)))</f>
        <v>Freddie Fenton</v>
      </c>
      <c r="AJ594" s="12" t="str">
        <f>AG594</f>
        <v>JJ</v>
      </c>
      <c r="AK594" s="12" t="s">
        <v>1</v>
      </c>
      <c r="AL594" s="12" t="str">
        <f>IF(ISNA((INDEX('TEAM 6'!P$38:P$63,MATCH(AK594,'TEAM 6'!T$38:T$63,0)))),"NOT DECLARED",INDEX('TEAM 6'!P$38:P$63,MATCH(AK594,'TEAM 6'!T$38:T$63,0)))</f>
        <v>Freddie Fenton</v>
      </c>
      <c r="AM594" s="12" t="str">
        <f>AJ594</f>
        <v>JJ</v>
      </c>
      <c r="AN594" s="12" t="s">
        <v>1</v>
      </c>
      <c r="AO594" s="12" t="str">
        <f>DETAILS!B10</f>
        <v>Slough Juniors</v>
      </c>
      <c r="AP594" s="12">
        <v>1</v>
      </c>
      <c r="AQ594" s="12" t="str">
        <f>IF(ISNA((INDEX('TEAM 6'!P$38:P$63,MATCH(AP594,'TEAM 6'!AD$38:AD$63,0)))),"NOT DECLARED",INDEX('TEAM 6'!P$38:P$63,MATCH(AP594,'TEAM 6'!AD$38:AD$63,0)))</f>
        <v>Hastings Arko</v>
      </c>
      <c r="AR594" s="12">
        <v>2</v>
      </c>
      <c r="AS594" s="12" t="str">
        <f>IF(ISNA((INDEX('TEAM 6'!P$38:P$63,MATCH(AR594,'TEAM 6'!AD$38:AD$63,0)))),"NOT DECLARED",INDEX('TEAM 6'!P$38:P$63,MATCH(AR594,'TEAM 6'!AD$38:AD$63,0)))</f>
        <v>Indraneel Kandlagunta</v>
      </c>
      <c r="AT594" s="12">
        <v>3</v>
      </c>
      <c r="AU594" s="12" t="str">
        <f>IF(ISNA((INDEX('TEAM 6'!P$38:P$63,MATCH(AT594,'TEAM 6'!AD$38:AD$63,0)))),"NOT DECLARED",INDEX('TEAM 6'!P$38:P$63,MATCH(AT594,'TEAM 6'!AD$38:AD$63,0)))</f>
        <v>Trey Bennett</v>
      </c>
      <c r="AV594" s="12">
        <v>4</v>
      </c>
      <c r="AW594" s="12" t="str">
        <f>IF(ISNA((INDEX('TEAM 6'!P$38:P$63,MATCH(AV594,'TEAM 6'!AD$38:AD$63,0)))),"NOT DECLARED",INDEX('TEAM 6'!P$38:P$63,MATCH(AV594,'TEAM 6'!AD$38:AD$63,0)))</f>
        <v>Gregory Menkiti</v>
      </c>
      <c r="AX594" s="3" t="str">
        <f>+AQ594&amp;", "&amp;AS594&amp;", "&amp;AU594&amp;", "&amp;AW594</f>
        <v>Hastings Arko, Indraneel Kandlagunta, Trey Bennett, Gregory Menkiti</v>
      </c>
      <c r="AY594" s="52" t="str">
        <f t="shared" si="21"/>
        <v xml:space="preserve">U15 </v>
      </c>
      <c r="AZ594" s="52">
        <f t="shared" si="21"/>
        <v>12.7</v>
      </c>
      <c r="BA594" s="52">
        <f t="shared" si="21"/>
        <v>26.25</v>
      </c>
      <c r="BB594" s="52">
        <f t="shared" si="21"/>
        <v>44</v>
      </c>
      <c r="BC594" s="53">
        <f t="shared" si="21"/>
        <v>1.6435185185185183E-3</v>
      </c>
      <c r="BD594" s="53">
        <f t="shared" si="21"/>
        <v>3.414351851851852E-3</v>
      </c>
      <c r="BE594" s="53" t="str">
        <f t="shared" si="21"/>
        <v>-</v>
      </c>
      <c r="BF594" s="52">
        <f t="shared" si="21"/>
        <v>14</v>
      </c>
      <c r="BG594" s="52">
        <f t="shared" si="21"/>
        <v>0</v>
      </c>
      <c r="BH594" s="52">
        <f t="shared" si="21"/>
        <v>0</v>
      </c>
      <c r="BI594" s="52">
        <f t="shared" si="21"/>
        <v>1.5</v>
      </c>
      <c r="BJ594" s="52">
        <f t="shared" si="21"/>
        <v>4.8</v>
      </c>
      <c r="BK594" s="52">
        <f t="shared" si="21"/>
        <v>9.5</v>
      </c>
      <c r="BL594" s="52">
        <f t="shared" si="21"/>
        <v>23</v>
      </c>
      <c r="BM594" s="52">
        <f t="shared" si="21"/>
        <v>30</v>
      </c>
      <c r="BN594" s="52">
        <f t="shared" si="21"/>
        <v>50</v>
      </c>
      <c r="BP594" s="34" t="str">
        <f>grades!A64</f>
        <v>javelin</v>
      </c>
      <c r="BQ594" s="34"/>
      <c r="BR594" s="34"/>
      <c r="BS594" s="34">
        <f>grades!C64</f>
        <v>44.35</v>
      </c>
      <c r="BT594" s="34"/>
      <c r="BU594" s="34"/>
      <c r="BV594" s="34">
        <f>grades!E64</f>
        <v>40.85</v>
      </c>
      <c r="BW594" s="34"/>
      <c r="BX594" s="34"/>
      <c r="BY594" s="34">
        <f>grades!G64</f>
        <v>37.25</v>
      </c>
      <c r="BZ594" s="34"/>
      <c r="CA594" s="34"/>
      <c r="CB594" s="34">
        <f>grades!I64</f>
        <v>32.6</v>
      </c>
      <c r="CC594" s="96" t="str">
        <f>grades!J24</f>
        <v>F</v>
      </c>
    </row>
    <row r="595" spans="1:81" ht="20.100000000000001" hidden="1" customHeight="1">
      <c r="A595" s="8"/>
      <c r="B595" s="8"/>
      <c r="C595" s="38"/>
      <c r="D595" s="232"/>
      <c r="E595" s="232"/>
      <c r="F595" s="93"/>
      <c r="G595" s="93"/>
      <c r="I595" s="40"/>
      <c r="J595" s="40"/>
      <c r="K595" s="37"/>
      <c r="L595" s="22"/>
      <c r="M595" s="22"/>
      <c r="N595" s="22"/>
      <c r="O595" s="22"/>
      <c r="P595" s="22"/>
      <c r="Q595" s="22"/>
      <c r="R595" s="22"/>
      <c r="S595" s="22"/>
      <c r="T595" s="19"/>
      <c r="W595" s="266" t="s">
        <v>126</v>
      </c>
      <c r="X595" s="5"/>
      <c r="Y595" s="5"/>
      <c r="Z595" s="266" t="s">
        <v>468</v>
      </c>
      <c r="AA595" s="5"/>
      <c r="AB595" s="5"/>
      <c r="AC595" s="266" t="s">
        <v>358</v>
      </c>
      <c r="AD595" s="5"/>
      <c r="AE595" s="5"/>
      <c r="AF595" s="266" t="s">
        <v>469</v>
      </c>
      <c r="AG595" s="5"/>
      <c r="AH595" s="5"/>
      <c r="AI595" s="266" t="s">
        <v>130</v>
      </c>
      <c r="AY595" s="52" t="str">
        <f t="shared" si="21"/>
        <v xml:space="preserve">U15 </v>
      </c>
      <c r="AZ595" s="52">
        <f t="shared" si="21"/>
        <v>12.7</v>
      </c>
      <c r="BA595" s="52">
        <f t="shared" si="21"/>
        <v>26.25</v>
      </c>
      <c r="BB595" s="52">
        <f t="shared" si="21"/>
        <v>44</v>
      </c>
      <c r="BC595" s="53">
        <f t="shared" si="21"/>
        <v>1.6435185185185183E-3</v>
      </c>
      <c r="BD595" s="53">
        <f t="shared" si="21"/>
        <v>3.414351851851852E-3</v>
      </c>
      <c r="BE595" s="53" t="str">
        <f t="shared" si="21"/>
        <v>-</v>
      </c>
      <c r="BF595" s="52">
        <f t="shared" si="21"/>
        <v>14</v>
      </c>
      <c r="BG595" s="52">
        <f t="shared" si="21"/>
        <v>0</v>
      </c>
      <c r="BH595" s="52">
        <f t="shared" si="21"/>
        <v>0</v>
      </c>
      <c r="BI595" s="52">
        <f t="shared" si="21"/>
        <v>1.5</v>
      </c>
      <c r="BJ595" s="52">
        <f t="shared" si="21"/>
        <v>4.8</v>
      </c>
      <c r="BK595" s="52">
        <f t="shared" si="21"/>
        <v>9.5</v>
      </c>
      <c r="BL595" s="52">
        <f t="shared" si="21"/>
        <v>23</v>
      </c>
      <c r="BM595" s="52">
        <f t="shared" si="21"/>
        <v>30</v>
      </c>
      <c r="BN595" s="52">
        <f t="shared" si="21"/>
        <v>50</v>
      </c>
      <c r="BP595" s="34" t="str">
        <f>grades!A65</f>
        <v xml:space="preserve">discus </v>
      </c>
      <c r="BQ595" s="34"/>
      <c r="BR595" s="34"/>
      <c r="BS595" s="34">
        <f>grades!C65</f>
        <v>35.200000000000003</v>
      </c>
      <c r="BT595" s="34"/>
      <c r="BU595" s="34"/>
      <c r="BV595" s="34">
        <f>grades!E65</f>
        <v>32.299999999999997</v>
      </c>
      <c r="BW595" s="34"/>
      <c r="BX595" s="34"/>
      <c r="BY595" s="34">
        <f>grades!G65</f>
        <v>28.95</v>
      </c>
      <c r="BZ595" s="34"/>
      <c r="CA595" s="34"/>
      <c r="CB595" s="34">
        <f>grades!I65</f>
        <v>25.5</v>
      </c>
      <c r="CC595" s="96" t="str">
        <f>grades!J25</f>
        <v>F</v>
      </c>
    </row>
    <row r="596" spans="1:81" ht="20.100000000000001" hidden="1" customHeight="1">
      <c r="A596" s="8"/>
      <c r="B596" s="8"/>
      <c r="C596" s="38"/>
      <c r="D596" s="232"/>
      <c r="E596" s="232"/>
      <c r="F596" s="93"/>
      <c r="G596" s="93"/>
      <c r="I596" s="40"/>
      <c r="J596" s="40"/>
      <c r="K596" s="37"/>
      <c r="L596" s="22"/>
      <c r="M596" s="22"/>
      <c r="N596" s="22"/>
      <c r="O596" s="22"/>
      <c r="P596" s="22"/>
      <c r="Q596" s="22"/>
      <c r="R596" s="22"/>
      <c r="S596" s="22"/>
      <c r="T596" s="19"/>
      <c r="U596" s="296"/>
      <c r="V596" s="10"/>
      <c r="W596" s="36" t="s">
        <v>7</v>
      </c>
      <c r="X596" s="36"/>
      <c r="Y596" s="36"/>
      <c r="Z596" s="36" t="s">
        <v>26</v>
      </c>
      <c r="AA596" s="36"/>
      <c r="AB596" s="36"/>
      <c r="AC596" s="36" t="s">
        <v>25</v>
      </c>
      <c r="AD596" s="36"/>
      <c r="AE596" s="36"/>
      <c r="AF596" s="36" t="s">
        <v>27</v>
      </c>
      <c r="AG596" s="36"/>
      <c r="AH596" s="36"/>
      <c r="AI596" s="36">
        <v>200</v>
      </c>
      <c r="AJ596" s="19"/>
      <c r="AK596" s="19"/>
      <c r="AL596" s="8"/>
      <c r="AM596" s="19"/>
      <c r="AN596" s="19"/>
      <c r="AO596" s="8"/>
      <c r="AP596" s="8"/>
      <c r="AQ596" s="8"/>
      <c r="AR596" s="8"/>
      <c r="AS596" s="8"/>
      <c r="AT596" s="8"/>
      <c r="AU596" s="8"/>
      <c r="AV596" s="8"/>
      <c r="AW596" s="8"/>
      <c r="AY596" s="52" t="str">
        <f t="shared" si="21"/>
        <v xml:space="preserve">U15 </v>
      </c>
      <c r="AZ596" s="52">
        <f t="shared" si="21"/>
        <v>12.7</v>
      </c>
      <c r="BA596" s="52">
        <f t="shared" si="21"/>
        <v>26.25</v>
      </c>
      <c r="BB596" s="52">
        <f t="shared" si="21"/>
        <v>44</v>
      </c>
      <c r="BC596" s="53">
        <f t="shared" si="21"/>
        <v>1.6435185185185183E-3</v>
      </c>
      <c r="BD596" s="53">
        <f t="shared" si="21"/>
        <v>3.414351851851852E-3</v>
      </c>
      <c r="BE596" s="53" t="str">
        <f t="shared" si="21"/>
        <v>-</v>
      </c>
      <c r="BF596" s="52">
        <f t="shared" si="21"/>
        <v>14</v>
      </c>
      <c r="BG596" s="52">
        <f t="shared" si="21"/>
        <v>0</v>
      </c>
      <c r="BH596" s="52">
        <f t="shared" si="21"/>
        <v>0</v>
      </c>
      <c r="BI596" s="52">
        <f t="shared" si="21"/>
        <v>1.5</v>
      </c>
      <c r="BJ596" s="52">
        <f t="shared" si="21"/>
        <v>4.8</v>
      </c>
      <c r="BK596" s="52">
        <f t="shared" si="21"/>
        <v>9.5</v>
      </c>
      <c r="BL596" s="52">
        <f t="shared" si="21"/>
        <v>23</v>
      </c>
      <c r="BM596" s="52">
        <f t="shared" si="21"/>
        <v>30</v>
      </c>
      <c r="BN596" s="52">
        <f t="shared" si="21"/>
        <v>50</v>
      </c>
      <c r="BP596" s="34" t="str">
        <f>grades!A66</f>
        <v>shot</v>
      </c>
      <c r="BQ596" s="34"/>
      <c r="BR596" s="34"/>
      <c r="BS596" s="34">
        <f>grades!C66</f>
        <v>12.45</v>
      </c>
      <c r="BT596" s="34"/>
      <c r="BU596" s="34"/>
      <c r="BV596" s="34">
        <f>grades!E66</f>
        <v>11.8</v>
      </c>
      <c r="BW596" s="34"/>
      <c r="BX596" s="34"/>
      <c r="BY596" s="34">
        <f>grades!G66</f>
        <v>11.1</v>
      </c>
      <c r="BZ596" s="34"/>
      <c r="CA596" s="34"/>
      <c r="CB596" s="34">
        <f>grades!I66</f>
        <v>10.1</v>
      </c>
      <c r="CC596" s="96" t="str">
        <f>grades!J26</f>
        <v>F</v>
      </c>
    </row>
    <row r="597" spans="1:81" ht="20.100000000000001" hidden="1" customHeight="1">
      <c r="A597" s="8"/>
      <c r="B597" s="8"/>
      <c r="C597" s="38"/>
      <c r="D597" s="232"/>
      <c r="E597" s="232"/>
      <c r="F597" s="93"/>
      <c r="G597" s="93"/>
      <c r="I597" s="40"/>
      <c r="J597" s="40"/>
      <c r="K597" s="37"/>
      <c r="L597" s="22"/>
      <c r="M597" s="22"/>
      <c r="N597" s="22"/>
      <c r="O597" s="22"/>
      <c r="P597" s="22"/>
      <c r="Q597" s="22"/>
      <c r="R597" s="199"/>
      <c r="S597" s="295"/>
      <c r="T597" s="8"/>
      <c r="U597" s="297" t="str">
        <f t="shared" ref="U597:U608" si="22">U583</f>
        <v>W</v>
      </c>
      <c r="V597" s="12" t="s">
        <v>0</v>
      </c>
      <c r="W597" s="12" t="str">
        <f>IF(ISNA((INDEX(HOST!P$38:P$63,MATCH(V597,HOST!U$38:U$63,0)))),"NOT DECLARED",INDEX(HOST!P$38:P$63,MATCH(V597,HOST!U$38:U$63,0)))</f>
        <v>Ruben Burrows</v>
      </c>
      <c r="X597" s="12" t="str">
        <f t="shared" ref="X597:X606" si="23">U597</f>
        <v>W</v>
      </c>
      <c r="Y597" s="12" t="s">
        <v>0</v>
      </c>
      <c r="Z597" s="12" t="str">
        <f>IF(ISNA((INDEX(HOST!P$38:P$63,MATCH(Y597,HOST!AB$38:AB$63,0)))),"NOT DECLARED",INDEX(HOST!P$38:P$63,MATCH(Y597,HOST!AB$38:AB$63,0)))</f>
        <v xml:space="preserve">Dan Kimber </v>
      </c>
      <c r="AA597" s="12" t="str">
        <f t="shared" ref="AA597:AA606" si="24">X597</f>
        <v>W</v>
      </c>
      <c r="AB597" s="12" t="s">
        <v>0</v>
      </c>
      <c r="AC597" s="12" t="str">
        <f>IF(ISNA((INDEX(HOST!P$38:P$63,MATCH(AB597,HOST!Y$38:Y$63,0)))),"NOT DECLARED",INDEX(HOST!P$38:P$63,MATCH(AB597,HOST!Y$38:Y$63,0)))</f>
        <v>Ruben Burrows</v>
      </c>
      <c r="AD597" s="12" t="str">
        <f t="shared" ref="AD597:AD606" si="25">AA597</f>
        <v>W</v>
      </c>
      <c r="AE597" s="12" t="s">
        <v>0</v>
      </c>
      <c r="AF597" s="12" t="str">
        <f>IF(ISNA((INDEX(HOST!P$38:P$63,MATCH(AE597,HOST!S$38:S$63,0)))),"NOT DECLARED",INDEX(HOST!P$38:P$63,MATCH(AE597,HOST!S$38:S$63,0)))</f>
        <v>Finlay Wrey Brown</v>
      </c>
      <c r="AG597" s="12" t="str">
        <f t="shared" ref="AG597:AG606" si="26">AD597</f>
        <v>W</v>
      </c>
      <c r="AH597" s="12" t="s">
        <v>0</v>
      </c>
      <c r="AI597" s="12" t="str">
        <f>IF(ISNA((INDEX(HOST!P$38:P$63,MATCH(AH597,HOST!W$38:W$63,0)))),"NOT DECLARED",INDEX(HOST!P$38:P$63,MATCH(AH597,HOST!W$38:W$63,0)))</f>
        <v xml:space="preserve">Edward Bruce </v>
      </c>
      <c r="AJ597" s="2"/>
      <c r="AK597" s="2"/>
      <c r="AL597" s="2"/>
      <c r="AM597" s="2"/>
      <c r="AN597" s="2"/>
      <c r="AO597" s="2"/>
      <c r="AP597" s="2"/>
      <c r="AQ597" s="2"/>
      <c r="AR597" s="2"/>
      <c r="AS597" s="2"/>
      <c r="AT597" s="2"/>
      <c r="AU597" s="2"/>
      <c r="AV597" s="2"/>
      <c r="AW597" s="2"/>
      <c r="AY597" s="52" t="str">
        <f t="shared" si="21"/>
        <v xml:space="preserve">U15 </v>
      </c>
      <c r="AZ597" s="52">
        <f t="shared" si="21"/>
        <v>12.7</v>
      </c>
      <c r="BA597" s="52">
        <f t="shared" si="21"/>
        <v>26.25</v>
      </c>
      <c r="BB597" s="52">
        <f t="shared" si="21"/>
        <v>44</v>
      </c>
      <c r="BC597" s="53">
        <f t="shared" si="21"/>
        <v>1.6435185185185183E-3</v>
      </c>
      <c r="BD597" s="53">
        <f t="shared" si="21"/>
        <v>3.414351851851852E-3</v>
      </c>
      <c r="BE597" s="53" t="str">
        <f t="shared" si="21"/>
        <v>-</v>
      </c>
      <c r="BF597" s="52">
        <f t="shared" si="21"/>
        <v>14</v>
      </c>
      <c r="BG597" s="52">
        <f t="shared" si="21"/>
        <v>0</v>
      </c>
      <c r="BH597" s="52">
        <f t="shared" si="21"/>
        <v>0</v>
      </c>
      <c r="BI597" s="52">
        <f t="shared" si="21"/>
        <v>1.5</v>
      </c>
      <c r="BJ597" s="52">
        <f t="shared" si="21"/>
        <v>4.8</v>
      </c>
      <c r="BK597" s="52">
        <f t="shared" si="21"/>
        <v>9.5</v>
      </c>
      <c r="BL597" s="52">
        <f t="shared" si="21"/>
        <v>23</v>
      </c>
      <c r="BM597" s="52">
        <f t="shared" si="21"/>
        <v>30</v>
      </c>
      <c r="BN597" s="52">
        <f t="shared" si="21"/>
        <v>50</v>
      </c>
    </row>
    <row r="598" spans="1:81" ht="20.100000000000001" hidden="1" customHeight="1">
      <c r="A598" s="8"/>
      <c r="B598" s="8"/>
      <c r="C598" s="38"/>
      <c r="D598" s="232"/>
      <c r="E598" s="232"/>
      <c r="F598" s="93"/>
      <c r="G598" s="93"/>
      <c r="I598" s="40"/>
      <c r="J598" s="40"/>
      <c r="K598" s="37"/>
      <c r="L598" s="22"/>
      <c r="M598" s="22"/>
      <c r="N598" s="22"/>
      <c r="O598" s="22"/>
      <c r="P598" s="22"/>
      <c r="Q598" s="22"/>
      <c r="R598" s="199"/>
      <c r="S598" s="295"/>
      <c r="T598" s="8"/>
      <c r="U598" s="297" t="str">
        <f t="shared" si="22"/>
        <v>WW</v>
      </c>
      <c r="V598" s="12" t="s">
        <v>1</v>
      </c>
      <c r="W598" s="12" t="str">
        <f>IF(ISNA((INDEX(HOST!P$38:P$63,MATCH(V598,HOST!U$38:U$63,0)))),"NOT DECLARED",INDEX(HOST!P$38:P$63,MATCH(V598,HOST!U$38:U$63,0)))</f>
        <v>Matt De Lara</v>
      </c>
      <c r="X598" s="12" t="str">
        <f t="shared" si="23"/>
        <v>WW</v>
      </c>
      <c r="Y598" s="12" t="s">
        <v>1</v>
      </c>
      <c r="Z598" s="12" t="str">
        <f>IF(ISNA((INDEX(HOST!P$38:P$63,MATCH(Y598,HOST!AB$38:AB$63,0)))),"NOT DECLARED",INDEX(HOST!P$38:P$63,MATCH(Y598,HOST!AB$38:AB$63,0)))</f>
        <v>Charlie Elford Pond</v>
      </c>
      <c r="AA598" s="12" t="str">
        <f t="shared" si="24"/>
        <v>WW</v>
      </c>
      <c r="AB598" s="12" t="s">
        <v>1</v>
      </c>
      <c r="AC598" s="12" t="str">
        <f>IF(ISNA((INDEX(HOST!P$38:P$63,MATCH(AB598,HOST!Y$38:Y$63,0)))),"NOT DECLARED",INDEX(HOST!P$38:P$63,MATCH(AB598,HOST!Y$38:Y$63,0)))</f>
        <v xml:space="preserve">Ollie Withers </v>
      </c>
      <c r="AD598" s="12" t="str">
        <f t="shared" si="25"/>
        <v>WW</v>
      </c>
      <c r="AE598" s="12" t="s">
        <v>1</v>
      </c>
      <c r="AF598" s="12" t="str">
        <f>IF(ISNA((INDEX(HOST!P$38:P$63,MATCH(AE598,HOST!S$38:S$63,0)))),"NOT DECLARED",INDEX(HOST!P$38:P$63,MATCH(AE598,HOST!S$38:S$63,0)))</f>
        <v>Charlie Elford Pond</v>
      </c>
      <c r="AG598" s="12" t="str">
        <f t="shared" si="26"/>
        <v>WW</v>
      </c>
      <c r="AH598" s="12" t="s">
        <v>1</v>
      </c>
      <c r="AI598" s="12" t="str">
        <f>IF(ISNA((INDEX(HOST!P$38:P$63,MATCH(AH598,HOST!W$38:W$63,0)))),"NOT DECLARED",INDEX(HOST!P$38:P$63,MATCH(AH598,HOST!W$38:W$63,0)))</f>
        <v>Toby McLauchlan</v>
      </c>
      <c r="AJ598" s="2"/>
      <c r="AK598" s="2"/>
      <c r="AL598" s="2"/>
      <c r="AM598" s="2"/>
      <c r="AN598" s="2"/>
      <c r="AO598" s="2"/>
      <c r="AP598" s="2"/>
      <c r="AQ598" s="2"/>
      <c r="AR598" s="2"/>
      <c r="AS598" s="2"/>
      <c r="AT598" s="2"/>
      <c r="AU598" s="2"/>
      <c r="AV598" s="2"/>
      <c r="AW598" s="2"/>
      <c r="AY598" s="52" t="str">
        <f t="shared" si="21"/>
        <v xml:space="preserve">U15 </v>
      </c>
      <c r="AZ598" s="52">
        <f t="shared" si="21"/>
        <v>12.7</v>
      </c>
      <c r="BA598" s="52">
        <f t="shared" si="21"/>
        <v>26.25</v>
      </c>
      <c r="BB598" s="52">
        <f t="shared" si="21"/>
        <v>44</v>
      </c>
      <c r="BC598" s="53">
        <f t="shared" si="21"/>
        <v>1.6435185185185183E-3</v>
      </c>
      <c r="BD598" s="53">
        <f t="shared" si="21"/>
        <v>3.414351851851852E-3</v>
      </c>
      <c r="BE598" s="53" t="str">
        <f t="shared" si="21"/>
        <v>-</v>
      </c>
      <c r="BF598" s="52">
        <f t="shared" si="21"/>
        <v>14</v>
      </c>
      <c r="BG598" s="52">
        <f t="shared" si="21"/>
        <v>0</v>
      </c>
      <c r="BH598" s="52">
        <f t="shared" si="21"/>
        <v>0</v>
      </c>
      <c r="BI598" s="52">
        <f t="shared" si="21"/>
        <v>1.5</v>
      </c>
      <c r="BJ598" s="52">
        <f t="shared" si="21"/>
        <v>4.8</v>
      </c>
      <c r="BK598" s="52">
        <f t="shared" si="21"/>
        <v>9.5</v>
      </c>
      <c r="BL598" s="52">
        <f t="shared" si="21"/>
        <v>23</v>
      </c>
      <c r="BM598" s="52">
        <f t="shared" si="21"/>
        <v>30</v>
      </c>
      <c r="BN598" s="52">
        <f t="shared" si="21"/>
        <v>50</v>
      </c>
    </row>
    <row r="599" spans="1:81" ht="20.100000000000001" hidden="1" customHeight="1">
      <c r="A599" s="8"/>
      <c r="B599" s="8"/>
      <c r="C599" s="38"/>
      <c r="D599" s="232"/>
      <c r="E599" s="232"/>
      <c r="F599" s="93"/>
      <c r="G599" s="93"/>
      <c r="I599" s="40"/>
      <c r="J599" s="40"/>
      <c r="K599" s="37"/>
      <c r="L599" s="22"/>
      <c r="M599" s="22"/>
      <c r="N599" s="22"/>
      <c r="O599" s="22"/>
      <c r="P599" s="22"/>
      <c r="Q599" s="22"/>
      <c r="R599" s="199"/>
      <c r="S599" s="295"/>
      <c r="T599" s="8"/>
      <c r="U599" s="297" t="str">
        <f t="shared" si="22"/>
        <v>N</v>
      </c>
      <c r="V599" s="12" t="s">
        <v>0</v>
      </c>
      <c r="W599" s="12" t="str">
        <f>IF(ISNA((INDEX('TEAM 2'!P$38:P$63,MATCH(V599,'TEAM 2'!U$38:U$63,0)))),"NOT DECLARED",INDEX('TEAM 2'!P$38:P$63,MATCH(V599,'TEAM 2'!U$38:U$63,0)))</f>
        <v>Ed Langdon</v>
      </c>
      <c r="X599" s="12" t="str">
        <f t="shared" si="23"/>
        <v>N</v>
      </c>
      <c r="Y599" s="12" t="s">
        <v>0</v>
      </c>
      <c r="Z599" s="12" t="str">
        <f>IF(ISNA((INDEX('TEAM 2'!P$38:P$63,MATCH(Y599,'TEAM 2'!AB$38:AB$63,0)))),"NOT DECLARED",INDEX('TEAM 2'!P$38:P$63,MATCH(Y599,'TEAM 2'!AB$38:AB$63,0)))</f>
        <v>Robert Richardson</v>
      </c>
      <c r="AA599" s="12" t="str">
        <f t="shared" si="24"/>
        <v>N</v>
      </c>
      <c r="AB599" s="12" t="s">
        <v>0</v>
      </c>
      <c r="AC599" s="12" t="str">
        <f>IF(ISNA((INDEX('TEAM 2'!P$38:P$63,MATCH(AB599,'TEAM 2'!Y$38:Y$63,0)))),"NOT DECLARED",INDEX('TEAM 2'!P$38:P$63,MATCH(AB599,'TEAM 2'!Y$38:Y$63,0)))</f>
        <v>Ollie Lloyd-Hole</v>
      </c>
      <c r="AD599" s="12" t="str">
        <f t="shared" si="25"/>
        <v>N</v>
      </c>
      <c r="AE599" s="12" t="s">
        <v>0</v>
      </c>
      <c r="AF599" s="12" t="str">
        <f>IF(ISNA((INDEX('TEAM 2'!P$38:P$63,MATCH(AE599,'TEAM 2'!S$38:S$63,0)))),"NOT DECLARED",INDEX('TEAM 2'!P$38:P$63,MATCH(AE599,'TEAM 2'!S$38:S$63,0)))</f>
        <v>Ed Langdon</v>
      </c>
      <c r="AG599" s="12" t="str">
        <f t="shared" si="26"/>
        <v>N</v>
      </c>
      <c r="AH599" s="12" t="s">
        <v>0</v>
      </c>
      <c r="AI599" s="12" t="str">
        <f>IF(ISNA((INDEX('TEAM 2'!P$38:P$63,MATCH(AH599,'TEAM 2'!W$38:W$63,0)))),"NOT DECLARED",INDEX('TEAM 2'!P$38:P$63,MATCH(AH599,'TEAM 2'!W$38:W$63,0)))</f>
        <v>Marcus Bu-Rashid</v>
      </c>
      <c r="AJ599" s="2"/>
      <c r="AK599" s="2"/>
      <c r="AL599" s="2"/>
      <c r="AM599" s="2"/>
      <c r="AN599" s="2"/>
      <c r="AO599" s="2"/>
      <c r="AP599" s="2"/>
      <c r="AQ599" s="2"/>
      <c r="AR599" s="2"/>
      <c r="AS599" s="2"/>
      <c r="AT599" s="2"/>
      <c r="AU599" s="2"/>
      <c r="AV599" s="2"/>
      <c r="AW599" s="2"/>
      <c r="AY599" s="52" t="str">
        <f t="shared" si="21"/>
        <v xml:space="preserve">U15 </v>
      </c>
      <c r="AZ599" s="52">
        <f t="shared" si="21"/>
        <v>12.7</v>
      </c>
      <c r="BA599" s="52">
        <f t="shared" si="21"/>
        <v>26.25</v>
      </c>
      <c r="BB599" s="52">
        <f t="shared" si="21"/>
        <v>44</v>
      </c>
      <c r="BC599" s="53">
        <f t="shared" si="21"/>
        <v>1.6435185185185183E-3</v>
      </c>
      <c r="BD599" s="53">
        <f t="shared" si="21"/>
        <v>3.414351851851852E-3</v>
      </c>
      <c r="BE599" s="53" t="str">
        <f t="shared" si="21"/>
        <v>-</v>
      </c>
      <c r="BF599" s="52">
        <f t="shared" si="21"/>
        <v>14</v>
      </c>
      <c r="BG599" s="52">
        <f t="shared" si="21"/>
        <v>0</v>
      </c>
      <c r="BH599" s="52">
        <f t="shared" si="21"/>
        <v>0</v>
      </c>
      <c r="BI599" s="52">
        <f t="shared" si="21"/>
        <v>1.5</v>
      </c>
      <c r="BJ599" s="52">
        <f t="shared" si="21"/>
        <v>4.8</v>
      </c>
      <c r="BK599" s="52">
        <f t="shared" si="21"/>
        <v>9.5</v>
      </c>
      <c r="BL599" s="52">
        <f t="shared" si="21"/>
        <v>23</v>
      </c>
      <c r="BM599" s="52">
        <f t="shared" si="21"/>
        <v>30</v>
      </c>
      <c r="BN599" s="52">
        <f t="shared" si="21"/>
        <v>50</v>
      </c>
    </row>
    <row r="600" spans="1:81" ht="20.100000000000001" hidden="1" customHeight="1">
      <c r="A600" s="8"/>
      <c r="B600" s="8"/>
      <c r="C600" s="38"/>
      <c r="D600" s="232"/>
      <c r="E600" s="232"/>
      <c r="F600" s="93"/>
      <c r="G600" s="93"/>
      <c r="I600" s="40"/>
      <c r="J600" s="40"/>
      <c r="K600" s="37"/>
      <c r="L600" s="22"/>
      <c r="M600" s="22"/>
      <c r="N600" s="22"/>
      <c r="O600" s="22"/>
      <c r="P600" s="22"/>
      <c r="Q600" s="22"/>
      <c r="R600" s="199"/>
      <c r="S600" s="295"/>
      <c r="T600" s="8"/>
      <c r="U600" s="297" t="str">
        <f t="shared" si="22"/>
        <v>NN</v>
      </c>
      <c r="V600" s="12" t="s">
        <v>1</v>
      </c>
      <c r="W600" s="12" t="str">
        <f>IF(ISNA((INDEX('TEAM 2'!P$38:P$63,MATCH(V600,'TEAM 2'!U$38:U$63,0)))),"NOT DECLARED",INDEX('TEAM 2'!P$38:P$63,MATCH(V600,'TEAM 2'!U$38:U$63,0)))</f>
        <v>Andrew Points</v>
      </c>
      <c r="X600" s="12" t="str">
        <f t="shared" si="23"/>
        <v>NN</v>
      </c>
      <c r="Y600" s="12" t="s">
        <v>1</v>
      </c>
      <c r="Z600" s="12" t="str">
        <f>IF(ISNA((INDEX('TEAM 2'!P$38:P$63,MATCH(Y600,'TEAM 2'!AB$38:AB$63,0)))),"NOT DECLARED",INDEX('TEAM 2'!P$38:P$63,MATCH(Y600,'TEAM 2'!AB$38:AB$63,0)))</f>
        <v>NOT DECLARED</v>
      </c>
      <c r="AA600" s="12" t="str">
        <f t="shared" si="24"/>
        <v>NN</v>
      </c>
      <c r="AB600" s="12" t="s">
        <v>1</v>
      </c>
      <c r="AC600" s="12" t="str">
        <f>IF(ISNA((INDEX('TEAM 2'!P$38:P$63,MATCH(AB600,'TEAM 2'!Y$38:Y$63,0)))),"NOT DECLARED",INDEX('TEAM 2'!P$38:P$63,MATCH(AB600,'TEAM 2'!Y$38:Y$63,0)))</f>
        <v>William Houghton</v>
      </c>
      <c r="AD600" s="12" t="str">
        <f t="shared" si="25"/>
        <v>NN</v>
      </c>
      <c r="AE600" s="12" t="s">
        <v>1</v>
      </c>
      <c r="AF600" s="12" t="str">
        <f>IF(ISNA((INDEX('TEAM 2'!P$38:P$63,MATCH(AE600,'TEAM 2'!S$38:S$63,0)))),"NOT DECLARED",INDEX('TEAM 2'!P$38:P$63,MATCH(AE600,'TEAM 2'!S$38:S$63,0)))</f>
        <v>NOT DECLARED</v>
      </c>
      <c r="AG600" s="12" t="str">
        <f t="shared" si="26"/>
        <v>NN</v>
      </c>
      <c r="AH600" s="12" t="s">
        <v>1</v>
      </c>
      <c r="AI600" s="12" t="str">
        <f>IF(ISNA((INDEX('TEAM 2'!P$38:P$63,MATCH(AH600,'TEAM 2'!W$38:W$63,0)))),"NOT DECLARED",INDEX('TEAM 2'!P$38:P$63,MATCH(AH600,'TEAM 2'!W$38:W$63,0)))</f>
        <v>NOT DECLARED</v>
      </c>
      <c r="AJ600" s="2"/>
      <c r="AK600" s="2"/>
      <c r="AL600" s="2"/>
      <c r="AM600" s="2"/>
      <c r="AN600" s="2"/>
      <c r="AO600" s="2"/>
      <c r="AP600" s="2"/>
      <c r="AQ600" s="2"/>
      <c r="AR600" s="2"/>
      <c r="AS600" s="2"/>
      <c r="AT600" s="2"/>
      <c r="AU600" s="2"/>
      <c r="AV600" s="2"/>
      <c r="AW600" s="2"/>
      <c r="AY600" s="52" t="str">
        <f t="shared" si="21"/>
        <v xml:space="preserve">U15 </v>
      </c>
      <c r="AZ600" s="52">
        <f t="shared" si="21"/>
        <v>12.7</v>
      </c>
      <c r="BA600" s="52">
        <f t="shared" si="21"/>
        <v>26.25</v>
      </c>
      <c r="BB600" s="52">
        <f t="shared" si="21"/>
        <v>44</v>
      </c>
      <c r="BC600" s="53">
        <f t="shared" si="21"/>
        <v>1.6435185185185183E-3</v>
      </c>
      <c r="BD600" s="53">
        <f t="shared" si="21"/>
        <v>3.414351851851852E-3</v>
      </c>
      <c r="BE600" s="53" t="str">
        <f t="shared" si="21"/>
        <v>-</v>
      </c>
      <c r="BF600" s="52">
        <f t="shared" si="21"/>
        <v>14</v>
      </c>
      <c r="BG600" s="52">
        <f t="shared" si="21"/>
        <v>0</v>
      </c>
      <c r="BH600" s="52">
        <f t="shared" si="21"/>
        <v>0</v>
      </c>
      <c r="BI600" s="52">
        <f t="shared" si="21"/>
        <v>1.5</v>
      </c>
      <c r="BJ600" s="52">
        <f t="shared" si="21"/>
        <v>4.8</v>
      </c>
      <c r="BK600" s="52">
        <f t="shared" si="21"/>
        <v>9.5</v>
      </c>
      <c r="BL600" s="52">
        <f t="shared" si="21"/>
        <v>23</v>
      </c>
      <c r="BM600" s="52">
        <f t="shared" si="21"/>
        <v>30</v>
      </c>
      <c r="BN600" s="52">
        <f t="shared" si="21"/>
        <v>50</v>
      </c>
    </row>
    <row r="601" spans="1:81" ht="20.100000000000001" hidden="1" customHeight="1">
      <c r="A601" s="8"/>
      <c r="B601" s="8"/>
      <c r="C601" s="38"/>
      <c r="D601" s="232"/>
      <c r="E601" s="232"/>
      <c r="F601" s="93"/>
      <c r="G601" s="93"/>
      <c r="I601" s="40"/>
      <c r="J601" s="40"/>
      <c r="K601" s="37"/>
      <c r="L601" s="22"/>
      <c r="M601" s="22"/>
      <c r="N601" s="22"/>
      <c r="O601" s="22"/>
      <c r="P601" s="22"/>
      <c r="Q601" s="22"/>
      <c r="R601" s="199"/>
      <c r="S601" s="295"/>
      <c r="T601" s="8"/>
      <c r="U601" s="297" t="str">
        <f t="shared" si="22"/>
        <v>O</v>
      </c>
      <c r="V601" s="12" t="s">
        <v>0</v>
      </c>
      <c r="W601" s="12" t="str">
        <f>IF(ISNA((INDEX('TEAM 3'!P$38:P$63,MATCH(V601,'TEAM 3'!U$38:U$63,0)))),"NOT DECLARED",INDEX('TEAM 3'!P$38:P$63,MATCH(V601,'TEAM 3'!U$38:U$63,0)))</f>
        <v>Scott Jones</v>
      </c>
      <c r="X601" s="12" t="str">
        <f t="shared" si="23"/>
        <v>O</v>
      </c>
      <c r="Y601" s="12" t="s">
        <v>0</v>
      </c>
      <c r="Z601" s="12" t="str">
        <f>IF(ISNA((INDEX('TEAM 3'!P$38:P$63,MATCH(Y601,'TEAM 3'!AB$38:AB$63,0)))),"NOT DECLARED",INDEX('TEAM 3'!P$38:P$63,MATCH(Y601,'TEAM 3'!AB$38:AB$63,0)))</f>
        <v>Jonathan Davies</v>
      </c>
      <c r="AA601" s="12" t="str">
        <f t="shared" si="24"/>
        <v>O</v>
      </c>
      <c r="AB601" s="12" t="s">
        <v>0</v>
      </c>
      <c r="AC601" s="12" t="str">
        <f>IF(ISNA((INDEX('TEAM 3'!P$38:P$63,MATCH(AB601,'TEAM 3'!Y$38:Y$63,0)))),"NOT DECLARED",INDEX('TEAM 3'!P$38:P$63,MATCH(AB601,'TEAM 3'!Y$38:Y$63,0)))</f>
        <v>Farrell Ledford</v>
      </c>
      <c r="AD601" s="12" t="str">
        <f t="shared" si="25"/>
        <v>O</v>
      </c>
      <c r="AE601" s="12" t="s">
        <v>0</v>
      </c>
      <c r="AF601" s="12" t="str">
        <f>IF(ISNA((INDEX('TEAM 3'!P$38:P$63,MATCH(AE601,'TEAM 3'!S$38:S$63,0)))),"NOT DECLARED",INDEX('TEAM 3'!P$38:P$63,MATCH(AE601,'TEAM 3'!S$38:S$63,0)))</f>
        <v>Jonathan Davies</v>
      </c>
      <c r="AG601" s="12" t="str">
        <f t="shared" si="26"/>
        <v>O</v>
      </c>
      <c r="AH601" s="12" t="s">
        <v>0</v>
      </c>
      <c r="AI601" s="12" t="str">
        <f>IF(ISNA((INDEX('TEAM 3'!P$38:P$63,MATCH(AH601,'TEAM 3'!W$38:W$63,0)))),"NOT DECLARED",INDEX('TEAM 3'!P$38:P$63,MATCH(AH601,'TEAM 3'!W$38:W$63,0)))</f>
        <v>Thomas Cove</v>
      </c>
      <c r="AJ601" s="2"/>
      <c r="AK601" s="2"/>
      <c r="AL601" s="2"/>
      <c r="AM601" s="2"/>
      <c r="AN601" s="2"/>
      <c r="AO601" s="2"/>
      <c r="AP601" s="2"/>
      <c r="AQ601" s="2"/>
      <c r="AR601" s="2"/>
      <c r="AS601" s="2"/>
      <c r="AT601" s="2"/>
      <c r="AU601" s="2"/>
      <c r="AV601" s="2"/>
      <c r="AW601" s="2"/>
      <c r="AY601" s="52" t="str">
        <f t="shared" si="21"/>
        <v xml:space="preserve">U15 </v>
      </c>
      <c r="AZ601" s="52">
        <f t="shared" si="21"/>
        <v>12.7</v>
      </c>
      <c r="BA601" s="52">
        <f t="shared" si="21"/>
        <v>26.25</v>
      </c>
      <c r="BB601" s="52">
        <f t="shared" si="21"/>
        <v>44</v>
      </c>
      <c r="BC601" s="53">
        <f t="shared" si="21"/>
        <v>1.6435185185185183E-3</v>
      </c>
      <c r="BD601" s="53">
        <f t="shared" si="21"/>
        <v>3.414351851851852E-3</v>
      </c>
      <c r="BE601" s="53" t="str">
        <f t="shared" si="21"/>
        <v>-</v>
      </c>
      <c r="BF601" s="52">
        <f t="shared" si="21"/>
        <v>14</v>
      </c>
      <c r="BG601" s="52">
        <f t="shared" si="21"/>
        <v>0</v>
      </c>
      <c r="BH601" s="52">
        <f t="shared" si="21"/>
        <v>0</v>
      </c>
      <c r="BI601" s="52">
        <f t="shared" si="21"/>
        <v>1.5</v>
      </c>
      <c r="BJ601" s="52">
        <f t="shared" si="21"/>
        <v>4.8</v>
      </c>
      <c r="BK601" s="52">
        <f t="shared" si="21"/>
        <v>9.5</v>
      </c>
      <c r="BL601" s="52">
        <f t="shared" si="21"/>
        <v>23</v>
      </c>
      <c r="BM601" s="52">
        <f t="shared" si="21"/>
        <v>30</v>
      </c>
      <c r="BN601" s="52">
        <f t="shared" si="21"/>
        <v>50</v>
      </c>
    </row>
    <row r="602" spans="1:81" ht="20.100000000000001" hidden="1" customHeight="1">
      <c r="A602" s="8"/>
      <c r="B602" s="8"/>
      <c r="C602" s="38"/>
      <c r="D602" s="232"/>
      <c r="E602" s="232"/>
      <c r="F602" s="93"/>
      <c r="G602" s="93"/>
      <c r="I602" s="40"/>
      <c r="J602" s="40"/>
      <c r="K602" s="37"/>
      <c r="L602" s="22"/>
      <c r="M602" s="22"/>
      <c r="N602" s="22"/>
      <c r="O602" s="22"/>
      <c r="P602" s="22"/>
      <c r="Q602" s="22"/>
      <c r="R602" s="199"/>
      <c r="S602" s="295"/>
      <c r="T602" s="8"/>
      <c r="U602" s="297" t="str">
        <f t="shared" si="22"/>
        <v>OO</v>
      </c>
      <c r="V602" s="12" t="s">
        <v>1</v>
      </c>
      <c r="W602" s="12" t="str">
        <f>IF(ISNA((INDEX('TEAM 3'!P$38:P$63,MATCH(V602,'TEAM 3'!U$38:U$63,0)))),"NOT DECLARED",INDEX('TEAM 3'!P$38:P$63,MATCH(V602,'TEAM 3'!U$38:U$63,0)))</f>
        <v>Thomas Cove</v>
      </c>
      <c r="X602" s="12" t="str">
        <f t="shared" si="23"/>
        <v>OO</v>
      </c>
      <c r="Y602" s="12" t="s">
        <v>1</v>
      </c>
      <c r="Z602" s="12" t="str">
        <f>IF(ISNA((INDEX('TEAM 3'!P$38:P$63,MATCH(Y602,'TEAM 3'!AB$38:AB$63,0)))),"NOT DECLARED",INDEX('TEAM 3'!P$38:P$63,MATCH(Y602,'TEAM 3'!AB$38:AB$63,0)))</f>
        <v>Rasool Aminu</v>
      </c>
      <c r="AA602" s="12" t="str">
        <f t="shared" si="24"/>
        <v>OO</v>
      </c>
      <c r="AB602" s="12" t="s">
        <v>1</v>
      </c>
      <c r="AC602" s="12" t="str">
        <f>IF(ISNA((INDEX('TEAM 3'!P$38:P$63,MATCH(AB602,'TEAM 3'!Y$38:Y$63,0)))),"NOT DECLARED",INDEX('TEAM 3'!P$38:P$63,MATCH(AB602,'TEAM 3'!Y$38:Y$63,0)))</f>
        <v>Fallou Faye</v>
      </c>
      <c r="AD602" s="12" t="str">
        <f t="shared" si="25"/>
        <v>OO</v>
      </c>
      <c r="AE602" s="12" t="s">
        <v>1</v>
      </c>
      <c r="AF602" s="12" t="str">
        <f>IF(ISNA((INDEX('TEAM 3'!P$38:P$63,MATCH(AE602,'TEAM 3'!S$38:S$63,0)))),"NOT DECLARED",INDEX('TEAM 3'!P$38:P$63,MATCH(AE602,'TEAM 3'!S$38:S$63,0)))</f>
        <v>Fallou Faye</v>
      </c>
      <c r="AG602" s="12" t="str">
        <f t="shared" si="26"/>
        <v>OO</v>
      </c>
      <c r="AH602" s="12" t="s">
        <v>1</v>
      </c>
      <c r="AI602" s="12" t="str">
        <f>IF(ISNA((INDEX('TEAM 3'!P$38:P$63,MATCH(AH602,'TEAM 3'!W$38:W$63,0)))),"NOT DECLARED",INDEX('TEAM 3'!P$38:P$63,MATCH(AH602,'TEAM 3'!W$38:W$63,0)))</f>
        <v>Joseph Conway</v>
      </c>
      <c r="AJ602" s="2"/>
      <c r="AK602" s="2"/>
      <c r="AL602" s="2"/>
      <c r="AM602" s="2"/>
      <c r="AN602" s="2"/>
      <c r="AO602" s="2"/>
      <c r="AP602" s="2"/>
      <c r="AQ602" s="2"/>
      <c r="AR602" s="2"/>
      <c r="AS602" s="2"/>
      <c r="AT602" s="2"/>
      <c r="AU602" s="2"/>
      <c r="AV602" s="2"/>
      <c r="AW602" s="2"/>
      <c r="AY602" s="52" t="str">
        <f t="shared" si="21"/>
        <v xml:space="preserve">U15 </v>
      </c>
      <c r="AZ602" s="52">
        <f t="shared" si="21"/>
        <v>12.7</v>
      </c>
      <c r="BA602" s="52">
        <f t="shared" si="21"/>
        <v>26.25</v>
      </c>
      <c r="BB602" s="52">
        <f t="shared" si="21"/>
        <v>44</v>
      </c>
      <c r="BC602" s="53">
        <f t="shared" si="21"/>
        <v>1.6435185185185183E-3</v>
      </c>
      <c r="BD602" s="53">
        <f t="shared" si="21"/>
        <v>3.414351851851852E-3</v>
      </c>
      <c r="BE602" s="53" t="str">
        <f t="shared" si="21"/>
        <v>-</v>
      </c>
      <c r="BF602" s="52">
        <f t="shared" si="21"/>
        <v>14</v>
      </c>
      <c r="BG602" s="52">
        <f t="shared" si="21"/>
        <v>0</v>
      </c>
      <c r="BH602" s="52">
        <f t="shared" si="21"/>
        <v>0</v>
      </c>
      <c r="BI602" s="52">
        <f t="shared" si="21"/>
        <v>1.5</v>
      </c>
      <c r="BJ602" s="52">
        <f t="shared" si="21"/>
        <v>4.8</v>
      </c>
      <c r="BK602" s="52">
        <f t="shared" si="21"/>
        <v>9.5</v>
      </c>
      <c r="BL602" s="52">
        <f t="shared" si="21"/>
        <v>23</v>
      </c>
      <c r="BM602" s="52">
        <f t="shared" si="21"/>
        <v>30</v>
      </c>
      <c r="BN602" s="52">
        <f>BN601</f>
        <v>50</v>
      </c>
    </row>
    <row r="603" spans="1:81" ht="20.100000000000001" hidden="1" customHeight="1">
      <c r="A603" s="8"/>
      <c r="B603" s="8"/>
      <c r="C603" s="38"/>
      <c r="D603" s="232"/>
      <c r="E603" s="232"/>
      <c r="F603" s="93"/>
      <c r="G603" s="93"/>
      <c r="I603" s="40"/>
      <c r="J603" s="40"/>
      <c r="K603" s="37"/>
      <c r="L603" s="22"/>
      <c r="M603" s="22"/>
      <c r="N603" s="22"/>
      <c r="O603" s="22"/>
      <c r="P603" s="22"/>
      <c r="Q603" s="22"/>
      <c r="R603" s="199"/>
      <c r="S603" s="295"/>
      <c r="T603" s="8"/>
      <c r="U603" s="297" t="str">
        <f t="shared" si="22"/>
        <v>R</v>
      </c>
      <c r="V603" s="12" t="s">
        <v>0</v>
      </c>
      <c r="W603" s="12" t="str">
        <f>IF(ISNA((INDEX('TEAM 4'!P$38:P$63,MATCH(V603,'TEAM 4'!U$38:U$63,0)))),"NOT DECLARED",INDEX('TEAM 4'!P$38:P$63,MATCH(V603,'TEAM 4'!U$38:U$63,0)))</f>
        <v>Doug Rogan Rea</v>
      </c>
      <c r="X603" s="12" t="str">
        <f t="shared" si="23"/>
        <v>R</v>
      </c>
      <c r="Y603" s="12" t="s">
        <v>0</v>
      </c>
      <c r="Z603" s="12" t="str">
        <f>IF(ISNA((INDEX('TEAM 4'!P$38:P$63,MATCH(Y603,'TEAM 4'!AB$38:AB$63,0)))),"NOT DECLARED",INDEX('TEAM 4'!P$38:P$63,MATCH(Y603,'TEAM 4'!AB$38:AB$63,0)))</f>
        <v>Tim Hook</v>
      </c>
      <c r="AA603" s="12" t="str">
        <f t="shared" si="24"/>
        <v>R</v>
      </c>
      <c r="AB603" s="12" t="s">
        <v>0</v>
      </c>
      <c r="AC603" s="12" t="str">
        <f>IF(ISNA((INDEX('TEAM 4'!P$38:P$63,MATCH(AB603,'TEAM 4'!Y$38:Y$63,0)))),"NOT DECLARED",INDEX('TEAM 4'!P$38:P$63,MATCH(AB603,'TEAM 4'!Y$38:Y$63,0)))</f>
        <v>Connor Mcgarry</v>
      </c>
      <c r="AD603" s="12" t="str">
        <f t="shared" si="25"/>
        <v>R</v>
      </c>
      <c r="AE603" s="12" t="s">
        <v>0</v>
      </c>
      <c r="AF603" s="12" t="str">
        <f>IF(ISNA((INDEX('TEAM 4'!P$38:P$63,MATCH(AE603,'TEAM 4'!S$38:S$63,0)))),"NOT DECLARED",INDEX('TEAM 4'!P$38:P$63,MATCH(AE603,'TEAM 4'!S$38:S$63,0)))</f>
        <v>Jacob Pritchard</v>
      </c>
      <c r="AG603" s="12" t="str">
        <f t="shared" si="26"/>
        <v>R</v>
      </c>
      <c r="AH603" s="12" t="s">
        <v>0</v>
      </c>
      <c r="AI603" s="12" t="str">
        <f>IF(ISNA((INDEX('TEAM 4'!P$38:P$63,MATCH(AH603,'TEAM 4'!W$38:W$63,0)))),"NOT DECLARED",INDEX('TEAM 4'!P$38:P$63,MATCH(AH603,'TEAM 4'!W$38:W$63,0)))</f>
        <v>Tim Hook</v>
      </c>
      <c r="AJ603" s="2"/>
      <c r="AK603" s="2"/>
      <c r="AL603" s="2"/>
      <c r="AM603" s="2"/>
      <c r="AN603" s="2"/>
      <c r="AO603" s="2"/>
      <c r="AP603" s="2"/>
      <c r="AQ603" s="2"/>
      <c r="AR603" s="2"/>
      <c r="AS603" s="2"/>
      <c r="AT603" s="2"/>
      <c r="AU603" s="2"/>
      <c r="AV603" s="2"/>
      <c r="AW603" s="2"/>
      <c r="AY603" s="52" t="str">
        <f t="shared" ref="AY603:BM606" si="27">AY602</f>
        <v xml:space="preserve">U15 </v>
      </c>
      <c r="AZ603" s="52">
        <f t="shared" si="27"/>
        <v>12.7</v>
      </c>
      <c r="BA603" s="52">
        <f t="shared" si="27"/>
        <v>26.25</v>
      </c>
      <c r="BB603" s="52">
        <f t="shared" si="27"/>
        <v>44</v>
      </c>
      <c r="BC603" s="53">
        <f t="shared" si="27"/>
        <v>1.6435185185185183E-3</v>
      </c>
      <c r="BD603" s="53">
        <f t="shared" si="27"/>
        <v>3.414351851851852E-3</v>
      </c>
      <c r="BE603" s="53" t="str">
        <f t="shared" si="27"/>
        <v>-</v>
      </c>
      <c r="BF603" s="52">
        <f t="shared" si="27"/>
        <v>14</v>
      </c>
      <c r="BG603" s="52">
        <f t="shared" si="27"/>
        <v>0</v>
      </c>
      <c r="BH603" s="52">
        <f t="shared" si="27"/>
        <v>0</v>
      </c>
      <c r="BI603" s="52">
        <f t="shared" si="27"/>
        <v>1.5</v>
      </c>
      <c r="BJ603" s="52">
        <f t="shared" si="27"/>
        <v>4.8</v>
      </c>
      <c r="BK603" s="52">
        <f t="shared" si="27"/>
        <v>9.5</v>
      </c>
      <c r="BL603" s="52">
        <f t="shared" si="27"/>
        <v>23</v>
      </c>
      <c r="BM603" s="52">
        <f t="shared" si="27"/>
        <v>30</v>
      </c>
      <c r="BN603" s="52">
        <f>BN602</f>
        <v>50</v>
      </c>
    </row>
    <row r="604" spans="1:81" ht="20.100000000000001" hidden="1" customHeight="1">
      <c r="A604" s="8"/>
      <c r="B604" s="8"/>
      <c r="C604" s="38"/>
      <c r="D604" s="232"/>
      <c r="E604" s="232"/>
      <c r="F604" s="93"/>
      <c r="G604" s="93"/>
      <c r="I604" s="40"/>
      <c r="J604" s="40"/>
      <c r="K604" s="37"/>
      <c r="L604" s="22"/>
      <c r="M604" s="22"/>
      <c r="N604" s="22"/>
      <c r="O604" s="22"/>
      <c r="P604" s="22"/>
      <c r="Q604" s="22"/>
      <c r="R604" s="199"/>
      <c r="S604" s="295"/>
      <c r="T604" s="8"/>
      <c r="U604" s="297" t="str">
        <f t="shared" si="22"/>
        <v>RR</v>
      </c>
      <c r="V604" s="12" t="s">
        <v>1</v>
      </c>
      <c r="W604" s="12" t="str">
        <f>IF(ISNA((INDEX('TEAM 4'!P$38:P$63,MATCH(V604,'TEAM 4'!U$38:U$63,0)))),"NOT DECLARED",INDEX('TEAM 4'!P$38:P$63,MATCH(V604,'TEAM 4'!U$38:U$63,0)))</f>
        <v>Connor Mcgarry</v>
      </c>
      <c r="X604" s="12" t="str">
        <f t="shared" si="23"/>
        <v>RR</v>
      </c>
      <c r="Y604" s="12" t="s">
        <v>1</v>
      </c>
      <c r="Z604" s="12" t="str">
        <f>IF(ISNA((INDEX('TEAM 4'!P$38:P$63,MATCH(Y604,'TEAM 4'!AB$38:AB$63,0)))),"NOT DECLARED",INDEX('TEAM 4'!P$38:P$63,MATCH(Y604,'TEAM 4'!AB$38:AB$63,0)))</f>
        <v>NOT DECLARED</v>
      </c>
      <c r="AA604" s="12" t="str">
        <f t="shared" si="24"/>
        <v>RR</v>
      </c>
      <c r="AB604" s="12" t="s">
        <v>1</v>
      </c>
      <c r="AC604" s="12" t="str">
        <f>IF(ISNA((INDEX('TEAM 4'!P$38:P$63,MATCH(AB604,'TEAM 4'!Y$38:Y$63,0)))),"NOT DECLARED",INDEX('TEAM 4'!P$38:P$63,MATCH(AB604,'TEAM 4'!Y$38:Y$63,0)))</f>
        <v>NOT DECLARED</v>
      </c>
      <c r="AD604" s="12" t="str">
        <f t="shared" si="25"/>
        <v>RR</v>
      </c>
      <c r="AE604" s="12" t="s">
        <v>1</v>
      </c>
      <c r="AF604" s="12" t="str">
        <f>IF(ISNA((INDEX('TEAM 4'!P$38:P$63,MATCH(AE604,'TEAM 4'!S$38:S$63,0)))),"NOT DECLARED",INDEX('TEAM 4'!P$38:P$63,MATCH(AE604,'TEAM 4'!S$38:S$63,0)))</f>
        <v>Luke Elkins</v>
      </c>
      <c r="AG604" s="12" t="str">
        <f t="shared" si="26"/>
        <v>RR</v>
      </c>
      <c r="AH604" s="12" t="s">
        <v>1</v>
      </c>
      <c r="AI604" s="12" t="str">
        <f>IF(ISNA((INDEX('TEAM 4'!P$38:P$63,MATCH(AH604,'TEAM 4'!W$38:W$63,0)))),"NOT DECLARED",INDEX('TEAM 4'!P$38:P$63,MATCH(AH604,'TEAM 4'!W$38:W$63,0)))</f>
        <v>NOT DECLARED</v>
      </c>
      <c r="AJ604" s="2"/>
      <c r="AK604" s="2"/>
      <c r="AL604" s="2"/>
      <c r="AM604" s="2"/>
      <c r="AN604" s="2"/>
      <c r="AO604" s="2"/>
      <c r="AP604" s="2"/>
      <c r="AQ604" s="2"/>
      <c r="AR604" s="2"/>
      <c r="AS604" s="2"/>
      <c r="AT604" s="2"/>
      <c r="AU604" s="2"/>
      <c r="AV604" s="2"/>
      <c r="AW604" s="2"/>
      <c r="AY604" s="52" t="str">
        <f t="shared" si="27"/>
        <v xml:space="preserve">U15 </v>
      </c>
      <c r="AZ604" s="52">
        <f t="shared" si="27"/>
        <v>12.7</v>
      </c>
      <c r="BA604" s="52">
        <f t="shared" si="27"/>
        <v>26.25</v>
      </c>
      <c r="BB604" s="52">
        <f t="shared" si="27"/>
        <v>44</v>
      </c>
      <c r="BC604" s="53">
        <f t="shared" si="27"/>
        <v>1.6435185185185183E-3</v>
      </c>
      <c r="BD604" s="53">
        <f t="shared" si="27"/>
        <v>3.414351851851852E-3</v>
      </c>
      <c r="BE604" s="53" t="str">
        <f t="shared" si="27"/>
        <v>-</v>
      </c>
      <c r="BF604" s="52">
        <f t="shared" si="27"/>
        <v>14</v>
      </c>
      <c r="BG604" s="52">
        <f t="shared" si="27"/>
        <v>0</v>
      </c>
      <c r="BH604" s="52">
        <f t="shared" si="27"/>
        <v>0</v>
      </c>
      <c r="BI604" s="52">
        <f t="shared" si="27"/>
        <v>1.5</v>
      </c>
      <c r="BJ604" s="52">
        <f t="shared" si="27"/>
        <v>4.8</v>
      </c>
      <c r="BK604" s="52">
        <f t="shared" si="27"/>
        <v>9.5</v>
      </c>
      <c r="BL604" s="52">
        <f t="shared" si="27"/>
        <v>23</v>
      </c>
      <c r="BM604" s="52">
        <f t="shared" si="27"/>
        <v>30</v>
      </c>
      <c r="BN604" s="52">
        <f>BN603</f>
        <v>50</v>
      </c>
    </row>
    <row r="605" spans="1:81" ht="20.100000000000001" hidden="1" customHeight="1">
      <c r="A605" s="8"/>
      <c r="B605" s="8"/>
      <c r="C605" s="38"/>
      <c r="D605" s="232"/>
      <c r="E605" s="232"/>
      <c r="F605" s="93"/>
      <c r="G605" s="93"/>
      <c r="I605" s="40"/>
      <c r="J605" s="40"/>
      <c r="K605" s="37"/>
      <c r="L605" s="22"/>
      <c r="M605" s="22"/>
      <c r="N605" s="22"/>
      <c r="O605" s="22"/>
      <c r="P605" s="22"/>
      <c r="Q605" s="22"/>
      <c r="R605" s="199"/>
      <c r="S605" s="295"/>
      <c r="T605" s="8"/>
      <c r="U605" s="297" t="str">
        <f t="shared" si="22"/>
        <v>T</v>
      </c>
      <c r="V605" s="12" t="s">
        <v>0</v>
      </c>
      <c r="W605" s="12" t="str">
        <f>IF(ISNA((INDEX('TEAM 5'!P$38:P$63,MATCH(V605,'TEAM 5'!U$38:U$63,0)))),"NOT DECLARED",INDEX('TEAM 5'!P$38:P$63,MATCH(V605,'TEAM 5'!U$38:U$63,0)))</f>
        <v>George Yarwood</v>
      </c>
      <c r="X605" s="12" t="str">
        <f t="shared" si="23"/>
        <v>T</v>
      </c>
      <c r="Y605" s="12" t="s">
        <v>0</v>
      </c>
      <c r="Z605" s="12" t="str">
        <f>IF(ISNA((INDEX('TEAM 5'!P$38:P$63,MATCH(Y605,'TEAM 5'!AB$38:AB$63,0)))),"NOT DECLARED",INDEX('TEAM 5'!P$38:P$63,MATCH(Y605,'TEAM 5'!AB$38:AB$63,0)))</f>
        <v>Cameron Jacobs</v>
      </c>
      <c r="AA605" s="12" t="str">
        <f t="shared" si="24"/>
        <v>T</v>
      </c>
      <c r="AB605" s="12" t="s">
        <v>0</v>
      </c>
      <c r="AC605" s="12" t="str">
        <f>IF(ISNA((INDEX('TEAM 5'!P$38:P$63,MATCH(AB605,'TEAM 5'!Y$38:Y$63,0)))),"NOT DECLARED",INDEX('TEAM 5'!P$38:P$63,MATCH(AB605,'TEAM 5'!Y$38:Y$63,0)))</f>
        <v>Guy Mitchell</v>
      </c>
      <c r="AD605" s="12" t="str">
        <f t="shared" si="25"/>
        <v>T</v>
      </c>
      <c r="AE605" s="12" t="s">
        <v>0</v>
      </c>
      <c r="AF605" s="12" t="str">
        <f>IF(ISNA((INDEX('TEAM 5'!P$38:P$63,MATCH(AE605,'TEAM 5'!S$38:S$63,0)))),"NOT DECLARED",INDEX('TEAM 5'!P$38:P$63,MATCH(AE605,'TEAM 5'!S$38:S$63,0)))</f>
        <v>NOT DECLARED</v>
      </c>
      <c r="AG605" s="12" t="str">
        <f t="shared" si="26"/>
        <v>T</v>
      </c>
      <c r="AH605" s="12" t="s">
        <v>0</v>
      </c>
      <c r="AI605" s="12" t="str">
        <f>IF(ISNA((INDEX('TEAM 5'!P$38:P$63,MATCH(AH605,'TEAM 5'!W$38:W$63,0)))),"NOT DECLARED",INDEX('TEAM 5'!P$38:P$63,MATCH(AH605,'TEAM 5'!W$38:W$63,0)))</f>
        <v>NOT DECLARED</v>
      </c>
      <c r="AJ605" s="2"/>
      <c r="AK605" s="2"/>
      <c r="AL605" s="2"/>
      <c r="AM605" s="2"/>
      <c r="AN605" s="2"/>
      <c r="AO605" s="2"/>
      <c r="AP605" s="2"/>
      <c r="AQ605" s="2"/>
      <c r="AR605" s="2"/>
      <c r="AS605" s="2"/>
      <c r="AT605" s="2"/>
      <c r="AU605" s="2"/>
      <c r="AV605" s="2"/>
      <c r="AW605" s="2"/>
      <c r="AY605" s="52" t="str">
        <f t="shared" si="27"/>
        <v xml:space="preserve">U15 </v>
      </c>
      <c r="AZ605" s="52">
        <f t="shared" si="27"/>
        <v>12.7</v>
      </c>
      <c r="BA605" s="52">
        <f t="shared" si="27"/>
        <v>26.25</v>
      </c>
      <c r="BB605" s="52">
        <f t="shared" si="27"/>
        <v>44</v>
      </c>
      <c r="BC605" s="53">
        <f t="shared" si="27"/>
        <v>1.6435185185185183E-3</v>
      </c>
      <c r="BD605" s="53">
        <f t="shared" si="27"/>
        <v>3.414351851851852E-3</v>
      </c>
      <c r="BE605" s="53" t="str">
        <f t="shared" si="27"/>
        <v>-</v>
      </c>
      <c r="BF605" s="52">
        <f t="shared" si="27"/>
        <v>14</v>
      </c>
      <c r="BG605" s="52">
        <f t="shared" si="27"/>
        <v>0</v>
      </c>
      <c r="BH605" s="52">
        <f t="shared" si="27"/>
        <v>0</v>
      </c>
      <c r="BI605" s="52">
        <f t="shared" si="27"/>
        <v>1.5</v>
      </c>
      <c r="BJ605" s="52">
        <f t="shared" si="27"/>
        <v>4.8</v>
      </c>
      <c r="BK605" s="52">
        <f t="shared" si="27"/>
        <v>9.5</v>
      </c>
      <c r="BL605" s="52">
        <f t="shared" si="27"/>
        <v>23</v>
      </c>
      <c r="BM605" s="52">
        <f t="shared" si="27"/>
        <v>30</v>
      </c>
      <c r="BN605" s="52">
        <f>BN604</f>
        <v>50</v>
      </c>
    </row>
    <row r="606" spans="1:81" ht="20.100000000000001" hidden="1" customHeight="1">
      <c r="A606" s="8"/>
      <c r="B606" s="8"/>
      <c r="C606" s="38"/>
      <c r="D606" s="232"/>
      <c r="E606" s="232"/>
      <c r="F606" s="93"/>
      <c r="G606" s="93"/>
      <c r="I606" s="40"/>
      <c r="J606" s="40"/>
      <c r="K606" s="37"/>
      <c r="L606" s="22"/>
      <c r="M606" s="22"/>
      <c r="N606" s="22"/>
      <c r="O606" s="22"/>
      <c r="P606" s="22"/>
      <c r="Q606" s="22"/>
      <c r="R606" s="199"/>
      <c r="S606" s="295"/>
      <c r="T606" s="8"/>
      <c r="U606" s="297" t="str">
        <f t="shared" si="22"/>
        <v>TT</v>
      </c>
      <c r="V606" s="12" t="s">
        <v>1</v>
      </c>
      <c r="W606" s="12" t="str">
        <f>IF(ISNA((INDEX('TEAM 5'!P$38:P$63,MATCH(V606,'TEAM 5'!U$38:U$63,0)))),"NOT DECLARED",INDEX('TEAM 5'!P$38:P$63,MATCH(V606,'TEAM 5'!U$38:U$63,0)))</f>
        <v>NOT DECLARED</v>
      </c>
      <c r="X606" s="12" t="str">
        <f t="shared" si="23"/>
        <v>TT</v>
      </c>
      <c r="Y606" s="12" t="s">
        <v>1</v>
      </c>
      <c r="Z606" s="12" t="str">
        <f>IF(ISNA((INDEX('TEAM 5'!P$38:P$63,MATCH(Y606,'TEAM 5'!AB$38:AB$63,0)))),"NOT DECLARED",INDEX('TEAM 5'!P$38:P$63,MATCH(Y606,'TEAM 5'!AB$38:AB$63,0)))</f>
        <v>Thomas Wood</v>
      </c>
      <c r="AA606" s="12" t="str">
        <f t="shared" si="24"/>
        <v>TT</v>
      </c>
      <c r="AB606" s="12" t="s">
        <v>1</v>
      </c>
      <c r="AC606" s="12" t="str">
        <f>IF(ISNA((INDEX('TEAM 5'!P$38:P$63,MATCH(AB606,'TEAM 5'!Y$38:Y$63,0)))),"NOT DECLARED",INDEX('TEAM 5'!P$38:P$63,MATCH(AB606,'TEAM 5'!Y$38:Y$63,0)))</f>
        <v>George Yarwood</v>
      </c>
      <c r="AD606" s="12" t="str">
        <f t="shared" si="25"/>
        <v>TT</v>
      </c>
      <c r="AE606" s="12" t="s">
        <v>1</v>
      </c>
      <c r="AF606" s="12" t="str">
        <f>IF(ISNA((INDEX('TEAM 5'!P$38:P$63,MATCH(AE606,'TEAM 5'!S$38:S$63,0)))),"NOT DECLARED",INDEX('TEAM 5'!P$38:P$63,MATCH(AE606,'TEAM 5'!S$38:S$63,0)))</f>
        <v>NOT DECLARED</v>
      </c>
      <c r="AG606" s="12" t="str">
        <f t="shared" si="26"/>
        <v>TT</v>
      </c>
      <c r="AH606" s="12" t="s">
        <v>1</v>
      </c>
      <c r="AI606" s="12" t="str">
        <f>IF(ISNA((INDEX('TEAM 5'!P$38:P$63,MATCH(AH606,'TEAM 5'!W$38:W$63,0)))),"NOT DECLARED",INDEX('TEAM 5'!P$38:P$63,MATCH(AH606,'TEAM 5'!W$38:W$63,0)))</f>
        <v>NOT DECLARED</v>
      </c>
      <c r="AJ606" s="2"/>
      <c r="AK606" s="2"/>
      <c r="AL606" s="2"/>
      <c r="AM606" s="2"/>
      <c r="AN606" s="2"/>
      <c r="AO606" s="2"/>
      <c r="AP606" s="2"/>
      <c r="AQ606" s="2"/>
      <c r="AR606" s="2"/>
      <c r="AS606" s="2"/>
      <c r="AT606" s="2"/>
      <c r="AU606" s="2"/>
      <c r="AV606" s="2"/>
      <c r="AW606" s="2"/>
      <c r="AY606" s="52" t="str">
        <f t="shared" si="27"/>
        <v xml:space="preserve">U15 </v>
      </c>
      <c r="AZ606" s="52">
        <f t="shared" si="27"/>
        <v>12.7</v>
      </c>
      <c r="BA606" s="52">
        <f t="shared" si="27"/>
        <v>26.25</v>
      </c>
      <c r="BB606" s="52">
        <f t="shared" si="27"/>
        <v>44</v>
      </c>
      <c r="BC606" s="53">
        <f t="shared" si="27"/>
        <v>1.6435185185185183E-3</v>
      </c>
      <c r="BD606" s="53">
        <f t="shared" si="27"/>
        <v>3.414351851851852E-3</v>
      </c>
      <c r="BE606" s="53" t="str">
        <f t="shared" si="27"/>
        <v>-</v>
      </c>
      <c r="BF606" s="52">
        <f t="shared" si="27"/>
        <v>14</v>
      </c>
      <c r="BG606" s="52">
        <f t="shared" si="27"/>
        <v>0</v>
      </c>
      <c r="BH606" s="52">
        <f t="shared" si="27"/>
        <v>0</v>
      </c>
      <c r="BI606" s="52">
        <f t="shared" si="27"/>
        <v>1.5</v>
      </c>
      <c r="BJ606" s="52">
        <f t="shared" si="27"/>
        <v>4.8</v>
      </c>
      <c r="BK606" s="52">
        <f t="shared" si="27"/>
        <v>9.5</v>
      </c>
      <c r="BL606" s="52">
        <f t="shared" si="27"/>
        <v>23</v>
      </c>
      <c r="BM606" s="52">
        <f t="shared" si="27"/>
        <v>30</v>
      </c>
      <c r="BN606" s="52">
        <f>BN605</f>
        <v>50</v>
      </c>
    </row>
    <row r="607" spans="1:81" ht="20.100000000000001" hidden="1" customHeight="1">
      <c r="A607" s="8"/>
      <c r="B607" s="8"/>
      <c r="C607" s="38"/>
      <c r="D607" s="232"/>
      <c r="E607" s="232"/>
      <c r="F607" s="93"/>
      <c r="G607" s="93"/>
      <c r="I607" s="40"/>
      <c r="J607" s="40"/>
      <c r="K607" s="37"/>
      <c r="L607" s="22"/>
      <c r="M607" s="22"/>
      <c r="N607" s="22"/>
      <c r="O607" s="22"/>
      <c r="P607" s="22"/>
      <c r="Q607" s="22"/>
      <c r="R607" s="199"/>
      <c r="S607" s="295"/>
      <c r="T607" s="8"/>
      <c r="U607" s="297" t="str">
        <f t="shared" si="22"/>
        <v>J</v>
      </c>
      <c r="V607" s="12" t="s">
        <v>0</v>
      </c>
      <c r="W607" s="12" t="str">
        <f>IF(ISNA((INDEX('TEAM 6'!P$38:P$63,MATCH(V607,'TEAM 6'!U$38:U$63,0)))),"NOT DECLARED",INDEX('TEAM 6'!P$38:P$63,MATCH(V607,'TEAM 6'!U$38:U$63,0)))</f>
        <v>Hastings Arko</v>
      </c>
      <c r="X607" s="12" t="str">
        <f>U607</f>
        <v>J</v>
      </c>
      <c r="Y607" s="12" t="s">
        <v>0</v>
      </c>
      <c r="Z607" s="12" t="str">
        <f>IF(ISNA((INDEX('TEAM 6'!P$38:P$63,MATCH(Y607,'TEAM 6'!AB$38:AB$63,0)))),"NOT DECLARED",INDEX('TEAM 6'!P$38:P$63,MATCH(Y607,'TEAM 6'!AB$38:AB$63,0)))</f>
        <v>Trey Bennett</v>
      </c>
      <c r="AA607" s="12" t="str">
        <f>X607</f>
        <v>J</v>
      </c>
      <c r="AB607" s="12" t="s">
        <v>0</v>
      </c>
      <c r="AC607" s="12" t="str">
        <f>IF(ISNA((INDEX('TEAM 6'!P$38:P$63,MATCH(AB607,'TEAM 6'!Y$38:Y$63,0)))),"NOT DECLARED",INDEX('TEAM 6'!P$38:P$63,MATCH(AB607,'TEAM 6'!Y$38:Y$63,0)))</f>
        <v>Gregory Menkiti</v>
      </c>
      <c r="AD607" s="12" t="str">
        <f>AA607</f>
        <v>J</v>
      </c>
      <c r="AE607" s="12" t="s">
        <v>0</v>
      </c>
      <c r="AF607" s="12" t="str">
        <f>IF(ISNA((INDEX('TEAM 6'!P$38:P$63,MATCH(AE607,'TEAM 6'!S$38:S$63,0)))),"NOT DECLARED",INDEX('TEAM 6'!P$38:P$63,MATCH(AE607,'TEAM 6'!S$38:S$63,0)))</f>
        <v>Ollie Storer</v>
      </c>
      <c r="AG607" s="12" t="str">
        <f>AD607</f>
        <v>J</v>
      </c>
      <c r="AH607" s="12" t="s">
        <v>0</v>
      </c>
      <c r="AI607" s="12" t="str">
        <f>IF(ISNA((INDEX('TEAM 6'!P$38:P$63,MATCH(AH607,'TEAM 6'!W$38:W$63,0)))),"NOT DECLARED",INDEX('TEAM 6'!P$38:P$63,MATCH(AH607,'TEAM 6'!W$38:W$63,0)))</f>
        <v>Trey Bennett</v>
      </c>
      <c r="AJ607" s="2"/>
      <c r="AK607" s="2"/>
      <c r="AL607" s="2"/>
      <c r="AM607" s="2"/>
      <c r="AN607" s="2"/>
      <c r="AO607" s="2"/>
      <c r="AP607" s="2"/>
      <c r="AQ607" s="2"/>
      <c r="AR607" s="2"/>
      <c r="AS607" s="2"/>
      <c r="AT607" s="2"/>
      <c r="AU607" s="2"/>
      <c r="AV607" s="2"/>
      <c r="AW607" s="2"/>
      <c r="AY607" s="52"/>
      <c r="AZ607" s="52"/>
      <c r="BA607" s="52"/>
      <c r="BB607" s="52"/>
      <c r="BC607" s="53"/>
      <c r="BD607" s="53"/>
      <c r="BE607" s="53"/>
      <c r="BF607" s="52"/>
      <c r="BG607" s="52"/>
      <c r="BH607" s="52"/>
      <c r="BI607" s="52"/>
      <c r="BJ607" s="52"/>
      <c r="BK607" s="52"/>
      <c r="BL607" s="52"/>
      <c r="BM607" s="52"/>
      <c r="BN607" s="52"/>
    </row>
    <row r="608" spans="1:81" ht="20.100000000000001" hidden="1" customHeight="1">
      <c r="A608" s="8"/>
      <c r="B608" s="8"/>
      <c r="C608" s="38"/>
      <c r="D608" s="232"/>
      <c r="E608" s="232"/>
      <c r="F608" s="93"/>
      <c r="G608" s="93"/>
      <c r="I608" s="40"/>
      <c r="J608" s="40"/>
      <c r="K608" s="37"/>
      <c r="L608" s="22"/>
      <c r="M608" s="22"/>
      <c r="N608" s="22"/>
      <c r="O608" s="22"/>
      <c r="P608" s="22"/>
      <c r="Q608" s="22"/>
      <c r="R608" s="199"/>
      <c r="S608" s="295"/>
      <c r="T608" s="8"/>
      <c r="U608" s="297" t="str">
        <f t="shared" si="22"/>
        <v>JJ</v>
      </c>
      <c r="V608" s="12" t="s">
        <v>1</v>
      </c>
      <c r="W608" s="12" t="str">
        <f>IF(ISNA((INDEX('TEAM 6'!P$38:P$63,MATCH(V608,'TEAM 6'!U$38:U$63,0)))),"NOT DECLARED",INDEX('TEAM 6'!P$38:P$63,MATCH(V608,'TEAM 6'!U$38:U$63,0)))</f>
        <v>Gregory Menkiti</v>
      </c>
      <c r="X608" s="12" t="str">
        <f>U608</f>
        <v>JJ</v>
      </c>
      <c r="Y608" s="12" t="s">
        <v>1</v>
      </c>
      <c r="Z608" s="12" t="str">
        <f>IF(ISNA((INDEX('TEAM 6'!P$38:P$63,MATCH(Y608,'TEAM 6'!AB$38:AB$63,0)))),"NOT DECLARED",INDEX('TEAM 6'!P$38:P$63,MATCH(Y608,'TEAM 6'!AB$38:AB$63,0)))</f>
        <v>Ollie Storer</v>
      </c>
      <c r="AA608" s="12" t="str">
        <f>X608</f>
        <v>JJ</v>
      </c>
      <c r="AB608" s="12" t="s">
        <v>1</v>
      </c>
      <c r="AC608" s="12" t="str">
        <f>IF(ISNA((INDEX('TEAM 6'!P$38:P$63,MATCH(AB608,'TEAM 6'!Y$38:Y$63,0)))),"NOT DECLARED",INDEX('TEAM 6'!P$38:P$63,MATCH(AB608,'TEAM 6'!Y$38:Y$63,0)))</f>
        <v>Hastings Arko</v>
      </c>
      <c r="AD608" s="12" t="str">
        <f>AA608</f>
        <v>JJ</v>
      </c>
      <c r="AE608" s="12" t="s">
        <v>1</v>
      </c>
      <c r="AF608" s="12" t="str">
        <f>IF(ISNA((INDEX('TEAM 6'!P$38:P$63,MATCH(AE608,'TEAM 6'!S$38:S$63,0)))),"NOT DECLARED",INDEX('TEAM 6'!P$38:P$63,MATCH(AE608,'TEAM 6'!S$38:S$63,0)))</f>
        <v>Daniel Hasan Diaz</v>
      </c>
      <c r="AG608" s="12" t="str">
        <f>AD608</f>
        <v>JJ</v>
      </c>
      <c r="AH608" s="12" t="s">
        <v>1</v>
      </c>
      <c r="AI608" s="12" t="str">
        <f>IF(ISNA((INDEX('TEAM 6'!P$38:P$63,MATCH(AH608,'TEAM 6'!W$38:W$63,0)))),"NOT DECLARED",INDEX('TEAM 6'!P$38:P$63,MATCH(AH608,'TEAM 6'!W$38:W$63,0)))</f>
        <v>Indraneel Kandlagunta</v>
      </c>
      <c r="AJ608" s="2"/>
      <c r="AK608" s="2"/>
      <c r="AL608" s="2"/>
      <c r="AM608" s="2"/>
      <c r="AN608" s="2"/>
      <c r="AO608" s="2"/>
      <c r="AP608" s="2"/>
      <c r="AQ608" s="2"/>
      <c r="AR608" s="2"/>
      <c r="AS608" s="2"/>
      <c r="AT608" s="2"/>
      <c r="AU608" s="2"/>
      <c r="AV608" s="2"/>
      <c r="AW608" s="2"/>
      <c r="AY608" s="52"/>
      <c r="AZ608" s="52"/>
      <c r="BA608" s="52"/>
      <c r="BB608" s="52"/>
      <c r="BC608" s="53"/>
      <c r="BD608" s="53"/>
      <c r="BE608" s="53"/>
      <c r="BF608" s="52"/>
      <c r="BG608" s="52"/>
      <c r="BH608" s="52"/>
      <c r="BI608" s="52"/>
      <c r="BJ608" s="52"/>
      <c r="BK608" s="52"/>
      <c r="BL608" s="52"/>
      <c r="BM608" s="52"/>
      <c r="BN608" s="52"/>
    </row>
    <row r="609" spans="1:81" ht="20.100000000000001" hidden="1" customHeight="1">
      <c r="A609" s="8"/>
      <c r="B609" s="8"/>
      <c r="C609" s="38"/>
      <c r="D609" s="232"/>
      <c r="E609" s="232"/>
      <c r="F609" s="93"/>
      <c r="G609" s="93"/>
      <c r="I609" s="40"/>
      <c r="J609" s="40"/>
      <c r="K609" s="37"/>
      <c r="L609" s="22"/>
      <c r="M609" s="22"/>
      <c r="N609" s="22"/>
      <c r="O609" s="22"/>
      <c r="P609" s="22"/>
      <c r="Q609" s="22"/>
      <c r="R609" s="22"/>
      <c r="S609" s="22"/>
      <c r="T609" s="22"/>
      <c r="W609" s="3" t="s">
        <v>470</v>
      </c>
      <c r="Z609" s="3" t="s">
        <v>471</v>
      </c>
      <c r="AC609" s="3" t="s">
        <v>472</v>
      </c>
      <c r="AF609" s="3" t="s">
        <v>473</v>
      </c>
      <c r="AI609" s="3" t="s">
        <v>474</v>
      </c>
      <c r="AL609" s="3" t="s">
        <v>469</v>
      </c>
      <c r="AQ609" s="3" t="s">
        <v>475</v>
      </c>
      <c r="AS609" s="3" t="s">
        <v>475</v>
      </c>
      <c r="AU609" s="3" t="s">
        <v>475</v>
      </c>
      <c r="AW609" s="3" t="s">
        <v>475</v>
      </c>
    </row>
    <row r="610" spans="1:81" ht="20.100000000000001" hidden="1" customHeight="1">
      <c r="A610" s="8"/>
      <c r="B610" s="8"/>
      <c r="C610" s="38"/>
      <c r="D610" s="232"/>
      <c r="E610" s="232"/>
      <c r="F610" s="93"/>
      <c r="G610" s="93"/>
      <c r="I610" s="40"/>
      <c r="J610" s="40"/>
      <c r="K610" s="37"/>
      <c r="L610" s="22"/>
      <c r="M610" s="22"/>
      <c r="N610" s="22"/>
      <c r="O610" s="22"/>
      <c r="P610" s="22"/>
      <c r="Q610" s="22"/>
      <c r="R610" s="22"/>
      <c r="S610" s="22"/>
      <c r="T610" s="19"/>
      <c r="U610" s="296"/>
      <c r="V610" s="10"/>
      <c r="W610" s="35">
        <v>100</v>
      </c>
      <c r="X610" s="35"/>
      <c r="Y610" s="35"/>
      <c r="Z610" s="35" t="s">
        <v>118</v>
      </c>
      <c r="AA610" s="35"/>
      <c r="AB610" s="35"/>
      <c r="AC610" s="35">
        <v>400</v>
      </c>
      <c r="AD610" s="35"/>
      <c r="AE610" s="35"/>
      <c r="AF610" s="35" t="s">
        <v>117</v>
      </c>
      <c r="AG610" s="35"/>
      <c r="AH610" s="35"/>
      <c r="AI610" s="35" t="s">
        <v>114</v>
      </c>
      <c r="AJ610" s="35"/>
      <c r="AK610" s="35"/>
      <c r="AL610" s="35" t="s">
        <v>100</v>
      </c>
      <c r="AM610" s="532" t="s">
        <v>24</v>
      </c>
      <c r="AN610" s="533"/>
      <c r="AO610" s="533"/>
      <c r="AP610" s="533"/>
      <c r="AQ610" s="533"/>
      <c r="AR610" s="533"/>
      <c r="AS610" s="533"/>
      <c r="AT610" s="533"/>
      <c r="AU610" s="533"/>
      <c r="AV610" s="533"/>
      <c r="AW610" s="534"/>
    </row>
    <row r="611" spans="1:81" ht="20.100000000000001" hidden="1" customHeight="1">
      <c r="A611" s="8"/>
      <c r="B611" s="8"/>
      <c r="C611" s="38"/>
      <c r="D611" s="232"/>
      <c r="E611" s="232"/>
      <c r="F611" s="93"/>
      <c r="G611" s="93"/>
      <c r="I611" s="40"/>
      <c r="J611" s="40"/>
      <c r="K611" s="37"/>
      <c r="L611" s="22"/>
      <c r="M611" s="22"/>
      <c r="N611" s="22"/>
      <c r="O611" s="22"/>
      <c r="P611" s="22"/>
      <c r="Q611" s="22"/>
      <c r="R611" s="199"/>
      <c r="S611" s="295"/>
      <c r="T611" s="8"/>
      <c r="U611" s="297" t="str">
        <f t="shared" ref="U611:U622" si="28">U597</f>
        <v>W</v>
      </c>
      <c r="V611" s="12" t="s">
        <v>0</v>
      </c>
      <c r="W611" s="12" t="str">
        <f>IF(ISNA((INDEX(HOST!AF$38:AF$53,MATCH(V611,HOST!AQ$38:AQ$53,0)))),"NOT DECLARED",INDEX(HOST!AF$38:AF$53,MATCH(V611,HOST!AQ$38:AQ$53,0)))</f>
        <v>Ben Thomas</v>
      </c>
      <c r="X611" s="12" t="str">
        <f t="shared" ref="X611:X620" si="29">U611</f>
        <v>W</v>
      </c>
      <c r="Y611" s="12" t="s">
        <v>0</v>
      </c>
      <c r="Z611" s="12" t="str">
        <f>IF(ISNA((INDEX(HOST!AF$38:AF$53,MATCH(Y611,HOST!AN$38:AN$53,0)))),"NOT DECLARED",INDEX(HOST!AF$38:AF$53,MATCH(Y611,HOST!AN$38:AN$53,0)))</f>
        <v>Sam Cliffton</v>
      </c>
      <c r="AA611" s="12" t="str">
        <f t="shared" ref="AA611:AA620" si="30">X611</f>
        <v>W</v>
      </c>
      <c r="AB611" s="12" t="s">
        <v>0</v>
      </c>
      <c r="AC611" s="12" t="str">
        <f>IF(ISNA((INDEX(HOST!AF$38:AF$53,MATCH(AB611,HOST!AS$38:AS$53,0)))),"NOT DECLARED",INDEX(HOST!AF$38:AF$53,MATCH(AB611,HOST!AS$38:AS$53,0)))</f>
        <v>Daniel Teape</v>
      </c>
      <c r="AD611" s="12" t="str">
        <f t="shared" ref="AD611:AD620" si="31">AA611</f>
        <v>W</v>
      </c>
      <c r="AE611" s="12" t="s">
        <v>0</v>
      </c>
      <c r="AF611" s="12" t="str">
        <f>IF(ISNA((INDEX(HOST!AF$38:AF$53,MATCH(AE611,HOST!AP$38:AP$53,0)))),"NOT DECLARED",INDEX(HOST!AF$38:AF$53,MATCH(AE611,HOST!AP$38:AP$53,0)))</f>
        <v>Daniel Teape</v>
      </c>
      <c r="AG611" s="12" t="str">
        <f t="shared" ref="AG611:AG620" si="32">AD611</f>
        <v>W</v>
      </c>
      <c r="AH611" s="12" t="s">
        <v>0</v>
      </c>
      <c r="AI611" s="12" t="str">
        <f>IF(ISNA((INDEX(HOST!AF$38:AF$53,MATCH(AH611,HOST!AL$38:AL$53,0)))),"NOT DECLARED",INDEX(HOST!AF$38:AF$53,MATCH(AH611,HOST!AL$38:AL$53,0)))</f>
        <v>Ben Thomas</v>
      </c>
      <c r="AJ611" s="12" t="str">
        <f t="shared" ref="AJ611:AJ620" si="33">AG611</f>
        <v>W</v>
      </c>
      <c r="AK611" s="12" t="s">
        <v>0</v>
      </c>
      <c r="AL611" s="12" t="str">
        <f>IF(ISNA((INDEX(HOST!AF$38:AF$53,MATCH(AK611,HOST!AJ$38:AJ$53,0)))),"NOT DECLARED",INDEX(HOST!AF$38:AF$53,MATCH(AK611,HOST!AJ$38:AJ$53,0)))</f>
        <v>Luc Pearce</v>
      </c>
      <c r="AM611" s="12" t="str">
        <f t="shared" ref="AM611:AM620" si="34">AJ611</f>
        <v>W</v>
      </c>
      <c r="AN611" s="12" t="s">
        <v>0</v>
      </c>
      <c r="AO611" s="12" t="str">
        <f>DETAILS!B5</f>
        <v>Winchester</v>
      </c>
      <c r="AP611" s="12">
        <v>1</v>
      </c>
      <c r="AQ611" s="12" t="str">
        <f>IF(ISNA((INDEX(HOST!AF$38:AF$53,MATCH(AP611,HOST!AT$38:AT$53,0)))),"NOT DECLARED",INDEX(HOST!AF$38:AF$53,MATCH(AP611,HOST!AT$38:AT$53,0)))</f>
        <v>Ben Thomas</v>
      </c>
      <c r="AR611" s="12">
        <v>2</v>
      </c>
      <c r="AS611" s="12" t="str">
        <f>IF(ISNA((INDEX(HOST!AF$38:AF$53,MATCH(AR611,HOST!AT$38:AT$53,0)))),"NOT DECLARED",INDEX(HOST!AF$38:AF$53,MATCH(AR611,HOST!AT$38:AT$53,0)))</f>
        <v>Iwan Wrey Brown</v>
      </c>
      <c r="AT611" s="12">
        <v>3</v>
      </c>
      <c r="AU611" s="12" t="str">
        <f>IF(ISNA((INDEX(HOST!AF$38:AF$53,MATCH(AT611,HOST!AT$38:AT$53,0)))),"NOT DECLARED",INDEX(HOST!AF$38:AF$53,MATCH(AT611,HOST!AT$38:AT$53,0)))</f>
        <v>Luc Pearce</v>
      </c>
      <c r="AV611" s="12">
        <v>4</v>
      </c>
      <c r="AW611" s="12" t="str">
        <f>IF(ISNA((INDEX(HOST!AF$38:AF$53,MATCH(AV611,HOST!AT$38:AT$53,0)))),"NOT DECLARED",INDEX(HOST!AF$38:AF$53,MATCH(AV611,HOST!AT$38:AT$53,0)))</f>
        <v>Daniel Teape</v>
      </c>
      <c r="AX611" s="3" t="str">
        <f t="shared" ref="AX611:AX620" si="35">+AQ611&amp;", "&amp;AS611&amp;", "&amp;AU611&amp;", "&amp;AW611</f>
        <v>Ben Thomas, Iwan Wrey Brown, Luc Pearce, Daniel Teape</v>
      </c>
    </row>
    <row r="612" spans="1:81" ht="20.100000000000001" hidden="1" customHeight="1">
      <c r="A612" s="8"/>
      <c r="B612" s="8"/>
      <c r="C612" s="38"/>
      <c r="D612" s="232"/>
      <c r="E612" s="232"/>
      <c r="F612" s="93"/>
      <c r="G612" s="93"/>
      <c r="I612" s="40"/>
      <c r="J612" s="40"/>
      <c r="K612" s="37"/>
      <c r="L612" s="22"/>
      <c r="M612" s="22"/>
      <c r="N612" s="22"/>
      <c r="O612" s="22"/>
      <c r="P612" s="22"/>
      <c r="Q612" s="22"/>
      <c r="R612" s="199"/>
      <c r="S612" s="295"/>
      <c r="T612" s="8"/>
      <c r="U612" s="297" t="str">
        <f t="shared" si="28"/>
        <v>WW</v>
      </c>
      <c r="V612" s="12" t="s">
        <v>1</v>
      </c>
      <c r="W612" s="12" t="str">
        <f>IF(ISNA((INDEX(HOST!AF$38:AF$53,MATCH(V612,HOST!AQ$38:AQ$53,0)))),"NOT DECLARED",INDEX(HOST!AF$38:AF$53,MATCH(V612,HOST!AQ$38:AQ$53,0)))</f>
        <v>Iwan Wrey Brown</v>
      </c>
      <c r="X612" s="12" t="str">
        <f t="shared" si="29"/>
        <v>WW</v>
      </c>
      <c r="Y612" s="12" t="s">
        <v>1</v>
      </c>
      <c r="Z612" s="12" t="str">
        <f>IF(ISNA((INDEX(HOST!AF$38:AF$53,MATCH(Y612,HOST!AN$38:AN$53,0)))),"NOT DECLARED",INDEX(HOST!AF$38:AF$53,MATCH(Y612,HOST!AN$38:AN$53,0)))</f>
        <v>Iwan Wrey Brown</v>
      </c>
      <c r="AA612" s="12" t="str">
        <f t="shared" si="30"/>
        <v>WW</v>
      </c>
      <c r="AB612" s="12" t="s">
        <v>1</v>
      </c>
      <c r="AC612" s="12" t="str">
        <f>IF(ISNA((INDEX(HOST!AF$38:AF$53,MATCH(AB612,HOST!AS$38:AS$53,0)))),"NOT DECLARED",INDEX(HOST!AF$38:AF$53,MATCH(AB612,HOST!AS$38:AS$53,0)))</f>
        <v>NOT DECLARED</v>
      </c>
      <c r="AD612" s="12" t="str">
        <f t="shared" si="31"/>
        <v>WW</v>
      </c>
      <c r="AE612" s="12" t="s">
        <v>1</v>
      </c>
      <c r="AF612" s="12" t="str">
        <f>IF(ISNA((INDEX(HOST!AF$38:AF$53,MATCH(AE612,HOST!AP$38:AP$53,0)))),"NOT DECLARED",INDEX(HOST!AF$38:AF$53,MATCH(AE612,HOST!AP$38:AP$53,0)))</f>
        <v>NOT DECLARED</v>
      </c>
      <c r="AG612" s="12" t="str">
        <f t="shared" si="32"/>
        <v>WW</v>
      </c>
      <c r="AH612" s="12" t="s">
        <v>1</v>
      </c>
      <c r="AI612" s="12" t="str">
        <f>IF(ISNA((INDEX(HOST!AF$38:AF$53,MATCH(AH612,HOST!AL$38:AL$53,0)))),"NOT DECLARED",INDEX(HOST!AF$38:AF$53,MATCH(AH612,HOST!AL$38:AL$53,0)))</f>
        <v>Luc Pearce</v>
      </c>
      <c r="AJ612" s="12" t="str">
        <f t="shared" si="33"/>
        <v>WW</v>
      </c>
      <c r="AK612" s="12" t="s">
        <v>1</v>
      </c>
      <c r="AL612" s="12" t="str">
        <f>IF(ISNA((INDEX(HOST!AF$38:AF$53,MATCH(AK612,HOST!AJ$38:AJ$53,0)))),"NOT DECLARED",INDEX(HOST!AF$38:AF$53,MATCH(AK612,HOST!AJ$38:AJ$53,0)))</f>
        <v>NOT DECLARED</v>
      </c>
      <c r="AM612" s="12" t="str">
        <f t="shared" si="34"/>
        <v>WW</v>
      </c>
      <c r="AN612" s="12" t="s">
        <v>1</v>
      </c>
      <c r="AO612" s="12" t="str">
        <f>DETAILS!B5</f>
        <v>Winchester</v>
      </c>
      <c r="AP612" s="12">
        <v>1</v>
      </c>
      <c r="AQ612" s="12" t="str">
        <f>IF(ISNA((INDEX(HOST!AF$38:AF$53,MATCH(AP612,HOST!AT$38:AT$53,0)))),"NOT DECLARED",INDEX(HOST!AF$38:AF$53,MATCH(AP612,HOST!AT$38:AT$53,0)))</f>
        <v>Ben Thomas</v>
      </c>
      <c r="AR612" s="12">
        <v>2</v>
      </c>
      <c r="AS612" s="12" t="str">
        <f>IF(ISNA((INDEX(HOST!AF$38:AF$53,MATCH(AR612,HOST!AT$38:AT$53,0)))),"NOT DECLARED",INDEX(HOST!AF$38:AF$53,MATCH(AR612,HOST!AT$38:AT$53,0)))</f>
        <v>Iwan Wrey Brown</v>
      </c>
      <c r="AT612" s="12">
        <v>3</v>
      </c>
      <c r="AU612" s="12" t="str">
        <f>IF(ISNA((INDEX(HOST!AF$38:AF$53,MATCH(AT612,HOST!AT$38:AT$53,0)))),"NOT DECLARED",INDEX(HOST!AF$38:AF$53,MATCH(AT612,HOST!AT$38:AT$53,0)))</f>
        <v>Luc Pearce</v>
      </c>
      <c r="AV612" s="12">
        <v>4</v>
      </c>
      <c r="AW612" s="12" t="str">
        <f>IF(ISNA((INDEX(HOST!AF$38:AF$53,MATCH(AV612,HOST!AT$38:AT$53,0)))),"NOT DECLARED",INDEX(HOST!AF$38:AF$53,MATCH(AV612,HOST!AT$38:AT$53,0)))</f>
        <v>Daniel Teape</v>
      </c>
      <c r="AX612" s="3" t="str">
        <f t="shared" si="35"/>
        <v>Ben Thomas, Iwan Wrey Brown, Luc Pearce, Daniel Teape</v>
      </c>
    </row>
    <row r="613" spans="1:81" ht="20.100000000000001" hidden="1" customHeight="1">
      <c r="A613" s="8"/>
      <c r="B613" s="8"/>
      <c r="C613" s="38"/>
      <c r="D613" s="232"/>
      <c r="E613" s="232"/>
      <c r="F613" s="93"/>
      <c r="G613" s="93"/>
      <c r="I613" s="40"/>
      <c r="J613" s="40"/>
      <c r="K613" s="37"/>
      <c r="L613" s="22"/>
      <c r="M613" s="22"/>
      <c r="N613" s="22"/>
      <c r="O613" s="22"/>
      <c r="P613" s="22"/>
      <c r="Q613" s="22"/>
      <c r="R613" s="199"/>
      <c r="S613" s="295"/>
      <c r="T613" s="8"/>
      <c r="U613" s="297" t="str">
        <f t="shared" si="28"/>
        <v>N</v>
      </c>
      <c r="V613" s="12" t="s">
        <v>0</v>
      </c>
      <c r="W613" s="12" t="str">
        <f>IF(ISNA((INDEX('TEAM 2'!AF$38:AF$53,MATCH(V613,'TEAM 2'!AQ$38:AQ$53,0)))),"NOT DECLARED",INDEX('TEAM 2'!AF$38:AF$53,MATCH(V613,'TEAM 2'!AQ$38:AQ$53,0)))</f>
        <v>Alistair Jardine</v>
      </c>
      <c r="X613" s="12" t="str">
        <f t="shared" si="29"/>
        <v>N</v>
      </c>
      <c r="Y613" s="12" t="s">
        <v>0</v>
      </c>
      <c r="Z613" s="12" t="str">
        <f>IF(ISNA((INDEX('TEAM 2'!AF$38:AF$53,MATCH(Y613,'TEAM 2'!AN$38:AN$53,0)))),"NOT DECLARED",INDEX('TEAM 2'!AF$38:AF$53,MATCH(Y613,'TEAM 2'!AN$38:AN$53,0)))</f>
        <v>NOT DECLARED</v>
      </c>
      <c r="AA613" s="12" t="str">
        <f t="shared" si="30"/>
        <v>N</v>
      </c>
      <c r="AB613" s="12" t="s">
        <v>0</v>
      </c>
      <c r="AC613" s="12" t="str">
        <f>IF(ISNA((INDEX('TEAM 2'!AF$38:AF$53,MATCH(AB613,'TEAM 2'!AS$38:AS$53,0)))),"NOT DECLARED",INDEX('TEAM 2'!AF$38:AF$53,MATCH(AB613,'TEAM 2'!AS$38:AS$53,0)))</f>
        <v>NOT DECLARED</v>
      </c>
      <c r="AD613" s="12" t="str">
        <f t="shared" si="31"/>
        <v>N</v>
      </c>
      <c r="AE613" s="12" t="s">
        <v>0</v>
      </c>
      <c r="AF613" s="12" t="str">
        <f>IF(ISNA((INDEX('TEAM 2'!AF$38:AF$53,MATCH(AE613,'TEAM 2'!AP$38:AP$53,0)))),"NOT DECLARED",INDEX('TEAM 2'!AF$38:AF$53,MATCH(AE613,'TEAM 2'!AP$38:AP$53,0)))</f>
        <v>Alistair Jardine</v>
      </c>
      <c r="AG613" s="12" t="str">
        <f t="shared" si="32"/>
        <v>N</v>
      </c>
      <c r="AH613" s="12" t="s">
        <v>0</v>
      </c>
      <c r="AI613" s="12" t="str">
        <f>IF(ISNA((INDEX('TEAM 2'!AF$38:AF$53,MATCH(AH613,'TEAM 2'!AL$38:AL$53,0)))),"NOT DECLARED",INDEX('TEAM 2'!AF$38:AF$53,MATCH(AH613,'TEAM 2'!AL$38:AL$53,0)))</f>
        <v>Ben Newman</v>
      </c>
      <c r="AJ613" s="12" t="str">
        <f t="shared" si="33"/>
        <v>N</v>
      </c>
      <c r="AK613" s="12" t="s">
        <v>0</v>
      </c>
      <c r="AL613" s="12" t="str">
        <f>IF(ISNA((INDEX('TEAM 2'!AF$38:AF$53,MATCH(AK613,'TEAM 2'!AJ$38:AJ$53,0)))),"NOT DECLARED",INDEX('TEAM 2'!AF$38:AF$53,MATCH(AK613,'TEAM 2'!AJ$38:AJ$53,0)))</f>
        <v>NOT DECLARED</v>
      </c>
      <c r="AM613" s="12" t="str">
        <f t="shared" si="34"/>
        <v>N</v>
      </c>
      <c r="AN613" s="12" t="s">
        <v>0</v>
      </c>
      <c r="AO613" s="12" t="str">
        <f>DETAILS!B6</f>
        <v>Newbury</v>
      </c>
      <c r="AP613" s="12">
        <v>1</v>
      </c>
      <c r="AQ613" s="12" t="str">
        <f>IF(ISNA((INDEX('TEAM 2'!AF$38:AF$53,MATCH(AP613,'TEAM 2'!AT$38:AT$53,0)))),"NOT DECLARED",INDEX('TEAM 2'!AF$38:AF$53,MATCH(AP613,'TEAM 2'!AT$38:AT$53,0)))</f>
        <v>Alistair Jardine</v>
      </c>
      <c r="AR613" s="12">
        <v>2</v>
      </c>
      <c r="AS613" s="12" t="str">
        <f>IF(ISNA((INDEX('TEAM 2'!AF$38:AF$53,MATCH(AR613,'TEAM 2'!AT$38:AT$53,0)))),"NOT DECLARED",INDEX('TEAM 2'!AF$38:AF$53,MATCH(AR613,'TEAM 2'!AT$38:AT$53,0)))</f>
        <v>Callum Potts</v>
      </c>
      <c r="AT613" s="12">
        <v>3</v>
      </c>
      <c r="AU613" s="12" t="str">
        <f>IF(ISNA((INDEX('TEAM 2'!AF$38:AF$53,MATCH(AT613,'TEAM 2'!AT$38:AT$53,0)))),"NOT DECLARED",INDEX('TEAM 2'!AF$38:AF$53,MATCH(AT613,'TEAM 2'!AT$38:AT$53,0)))</f>
        <v>Ben Newman</v>
      </c>
      <c r="AV613" s="12">
        <v>4</v>
      </c>
      <c r="AW613" s="12" t="str">
        <f>IF(ISNA((INDEX('TEAM 2'!AF$38:AF$53,MATCH(AV613,'TEAM 2'!AT$38:AT$53,0)))),"NOT DECLARED",INDEX('TEAM 2'!AF$38:AF$53,MATCH(AV613,'TEAM 2'!AT$38:AT$53,0)))</f>
        <v>NOT DECLARED</v>
      </c>
      <c r="AX613" s="3" t="str">
        <f t="shared" si="35"/>
        <v>Alistair Jardine, Callum Potts, Ben Newman, NOT DECLARED</v>
      </c>
      <c r="AY613" s="34" t="str">
        <f>grades!N25</f>
        <v>Event</v>
      </c>
      <c r="AZ613" s="34">
        <f>grades!O25</f>
        <v>100</v>
      </c>
      <c r="BA613" s="34">
        <f>grades!P25</f>
        <v>200</v>
      </c>
      <c r="BB613" s="34" t="str">
        <f>grades!Q25</f>
        <v>300 / 400</v>
      </c>
      <c r="BC613" s="34">
        <f>grades!R25</f>
        <v>800</v>
      </c>
      <c r="BD613" s="34">
        <f>grades!S25</f>
        <v>1500</v>
      </c>
      <c r="BE613" s="34" t="str">
        <f>grades!T25</f>
        <v>75H</v>
      </c>
      <c r="BF613" s="34" t="str">
        <f>grades!U25</f>
        <v>80H</v>
      </c>
      <c r="BG613" s="34" t="str">
        <f>grades!V25</f>
        <v>100H</v>
      </c>
      <c r="BH613" s="34" t="str">
        <f>grades!W25</f>
        <v>400H</v>
      </c>
      <c r="BI613" s="34" t="str">
        <f>grades!X25</f>
        <v>HJ</v>
      </c>
      <c r="BJ613" s="34" t="str">
        <f>grades!Y25</f>
        <v>LJ</v>
      </c>
      <c r="BK613" s="34" t="str">
        <f>grades!Z25</f>
        <v>SP</v>
      </c>
      <c r="BL613" s="34" t="str">
        <f>grades!AA25</f>
        <v>DT</v>
      </c>
      <c r="BM613" s="34" t="str">
        <f>grades!AB25</f>
        <v>JT</v>
      </c>
      <c r="BN613" s="34" t="str">
        <f>grades!AC25</f>
        <v>4x100</v>
      </c>
      <c r="BP613" s="35" t="s">
        <v>18</v>
      </c>
      <c r="BQ613" s="35"/>
      <c r="BR613" s="35"/>
      <c r="BS613" s="35" t="s">
        <v>58</v>
      </c>
      <c r="BT613" s="35"/>
      <c r="BU613" s="35"/>
      <c r="BV613" s="35" t="s">
        <v>59</v>
      </c>
      <c r="BW613" s="35"/>
      <c r="BX613" s="35"/>
      <c r="BY613" s="35" t="s">
        <v>60</v>
      </c>
      <c r="BZ613" s="35"/>
      <c r="CA613" s="35"/>
      <c r="CB613" s="35" t="s">
        <v>61</v>
      </c>
      <c r="CC613" s="95"/>
    </row>
    <row r="614" spans="1:81" ht="20.100000000000001" hidden="1" customHeight="1">
      <c r="A614" s="8"/>
      <c r="B614" s="8"/>
      <c r="C614" s="38"/>
      <c r="D614" s="232"/>
      <c r="E614" s="232"/>
      <c r="F614" s="93"/>
      <c r="G614" s="93"/>
      <c r="I614" s="40"/>
      <c r="J614" s="40"/>
      <c r="K614" s="37"/>
      <c r="L614" s="22"/>
      <c r="M614" s="22"/>
      <c r="N614" s="22"/>
      <c r="O614" s="22"/>
      <c r="P614" s="22"/>
      <c r="Q614" s="22"/>
      <c r="R614" s="199"/>
      <c r="S614" s="295"/>
      <c r="T614" s="8"/>
      <c r="U614" s="297" t="str">
        <f t="shared" si="28"/>
        <v>NN</v>
      </c>
      <c r="V614" s="12" t="s">
        <v>1</v>
      </c>
      <c r="W614" s="12" t="str">
        <f>IF(ISNA((INDEX('TEAM 2'!AF$38:AF$53,MATCH(V614,'TEAM 2'!AQ$38:AQ$53,0)))),"NOT DECLARED",INDEX('TEAM 2'!AF$38:AF$53,MATCH(V614,'TEAM 2'!AQ$38:AQ$53,0)))</f>
        <v>Callum Potts</v>
      </c>
      <c r="X614" s="12" t="str">
        <f t="shared" si="29"/>
        <v>NN</v>
      </c>
      <c r="Y614" s="12" t="s">
        <v>1</v>
      </c>
      <c r="Z614" s="12" t="str">
        <f>IF(ISNA((INDEX('TEAM 2'!AF$38:AF$53,MATCH(Y614,'TEAM 2'!AN$38:AN$53,0)))),"NOT DECLARED",INDEX('TEAM 2'!AF$38:AF$53,MATCH(Y614,'TEAM 2'!AN$38:AN$53,0)))</f>
        <v>NOT DECLARED</v>
      </c>
      <c r="AA614" s="12" t="str">
        <f t="shared" si="30"/>
        <v>NN</v>
      </c>
      <c r="AB614" s="12" t="s">
        <v>1</v>
      </c>
      <c r="AC614" s="12" t="str">
        <f>IF(ISNA((INDEX('TEAM 2'!AF$38:AF$53,MATCH(AB614,'TEAM 2'!AS$38:AS$53,0)))),"NOT DECLARED",INDEX('TEAM 2'!AF$38:AF$53,MATCH(AB614,'TEAM 2'!AS$38:AS$53,0)))</f>
        <v>NOT DECLARED</v>
      </c>
      <c r="AD614" s="12" t="str">
        <f t="shared" si="31"/>
        <v>NN</v>
      </c>
      <c r="AE614" s="12" t="s">
        <v>1</v>
      </c>
      <c r="AF614" s="12" t="str">
        <f>IF(ISNA((INDEX('TEAM 2'!AF$38:AF$53,MATCH(AE614,'TEAM 2'!AP$38:AP$53,0)))),"NOT DECLARED",INDEX('TEAM 2'!AF$38:AF$53,MATCH(AE614,'TEAM 2'!AP$38:AP$53,0)))</f>
        <v>Callum Potts</v>
      </c>
      <c r="AG614" s="12" t="str">
        <f t="shared" si="32"/>
        <v>NN</v>
      </c>
      <c r="AH614" s="12" t="s">
        <v>1</v>
      </c>
      <c r="AI614" s="12" t="str">
        <f>IF(ISNA((INDEX('TEAM 2'!AF$38:AF$53,MATCH(AH614,'TEAM 2'!AL$38:AL$53,0)))),"NOT DECLARED",INDEX('TEAM 2'!AF$38:AF$53,MATCH(AH614,'TEAM 2'!AL$38:AL$53,0)))</f>
        <v>NOT DECLARED</v>
      </c>
      <c r="AJ614" s="12" t="str">
        <f t="shared" si="33"/>
        <v>NN</v>
      </c>
      <c r="AK614" s="12" t="s">
        <v>1</v>
      </c>
      <c r="AL614" s="12" t="str">
        <f>IF(ISNA((INDEX('TEAM 2'!AF$38:AF$53,MATCH(AK614,'TEAM 2'!AJ$38:AJ$53,0)))),"NOT DECLARED",INDEX('TEAM 2'!AF$38:AF$53,MATCH(AK614,'TEAM 2'!AJ$38:AJ$53,0)))</f>
        <v>NOT DECLARED</v>
      </c>
      <c r="AM614" s="12" t="str">
        <f t="shared" si="34"/>
        <v>NN</v>
      </c>
      <c r="AN614" s="12" t="s">
        <v>1</v>
      </c>
      <c r="AO614" s="12" t="str">
        <f>DETAILS!B6</f>
        <v>Newbury</v>
      </c>
      <c r="AP614" s="12">
        <v>1</v>
      </c>
      <c r="AQ614" s="12" t="str">
        <f>IF(ISNA((INDEX('TEAM 2'!AF$38:AF$53,MATCH(AP614,'TEAM 2'!AT$38:AT$53,0)))),"NOT DECLARED",INDEX('TEAM 2'!AF$38:AF$53,MATCH(AP614,'TEAM 2'!AT$38:AT$53,0)))</f>
        <v>Alistair Jardine</v>
      </c>
      <c r="AR614" s="12">
        <v>2</v>
      </c>
      <c r="AS614" s="12" t="str">
        <f>IF(ISNA((INDEX('TEAM 2'!AF$38:AF$53,MATCH(AR614,'TEAM 2'!AT$38:AT$53,0)))),"NOT DECLARED",INDEX('TEAM 2'!AF$38:AF$53,MATCH(AR614,'TEAM 2'!AT$38:AT$53,0)))</f>
        <v>Callum Potts</v>
      </c>
      <c r="AT614" s="12">
        <v>3</v>
      </c>
      <c r="AU614" s="12" t="str">
        <f>IF(ISNA((INDEX('TEAM 2'!AF$38:AF$53,MATCH(AT614,'TEAM 2'!AT$38:AT$53,0)))),"NOT DECLARED",INDEX('TEAM 2'!AF$38:AF$53,MATCH(AT614,'TEAM 2'!AT$38:AT$53,0)))</f>
        <v>Ben Newman</v>
      </c>
      <c r="AV614" s="12">
        <v>4</v>
      </c>
      <c r="AW614" s="12" t="str">
        <f>IF(ISNA((INDEX('TEAM 2'!AF$38:AF$53,MATCH(AV614,'TEAM 2'!AT$38:AT$53,0)))),"NOT DECLARED",INDEX('TEAM 2'!AF$38:AF$53,MATCH(AV614,'TEAM 2'!AT$38:AT$53,0)))</f>
        <v>NOT DECLARED</v>
      </c>
      <c r="AX614" s="3" t="str">
        <f t="shared" si="35"/>
        <v>Alistair Jardine, Callum Potts, Ben Newman, NOT DECLARED</v>
      </c>
      <c r="AY614" s="112" t="str">
        <f>grades!N28</f>
        <v xml:space="preserve">U17 </v>
      </c>
      <c r="AZ614" s="96">
        <f>grades!O28</f>
        <v>12</v>
      </c>
      <c r="BA614" s="96">
        <f>grades!P28</f>
        <v>24.5</v>
      </c>
      <c r="BB614" s="96">
        <f>grades!Q28</f>
        <v>55.5</v>
      </c>
      <c r="BC614" s="97">
        <f>grades!R28</f>
        <v>1.5046296296296294E-3</v>
      </c>
      <c r="BD614" s="97">
        <f>grades!S28</f>
        <v>3.1828703703703702E-3</v>
      </c>
      <c r="BE614" s="96" t="str">
        <f>grades!T28</f>
        <v>-</v>
      </c>
      <c r="BF614" s="96" t="str">
        <f>grades!U28</f>
        <v>-</v>
      </c>
      <c r="BG614" s="96">
        <f>grades!V28</f>
        <v>16</v>
      </c>
      <c r="BH614" s="96">
        <f>grades!W28</f>
        <v>65</v>
      </c>
      <c r="BI614" s="96">
        <f>grades!X28</f>
        <v>1.65</v>
      </c>
      <c r="BJ614" s="96">
        <f>grades!Y28</f>
        <v>5.4</v>
      </c>
      <c r="BK614" s="96">
        <f>grades!Z28</f>
        <v>10</v>
      </c>
      <c r="BL614" s="96">
        <f>grades!AA28</f>
        <v>25</v>
      </c>
      <c r="BM614" s="96">
        <f>grades!AB28</f>
        <v>35</v>
      </c>
      <c r="BN614" s="96">
        <f>grades!AC28</f>
        <v>47</v>
      </c>
      <c r="BP614" s="34" t="str">
        <f>grades!A69</f>
        <v>100m</v>
      </c>
      <c r="BQ614" s="34"/>
      <c r="BR614" s="34"/>
      <c r="BS614" s="34">
        <f>grades!C69</f>
        <v>11.2</v>
      </c>
      <c r="BT614" s="34"/>
      <c r="BU614" s="34"/>
      <c r="BV614" s="34">
        <f>grades!E69</f>
        <v>11.3</v>
      </c>
      <c r="BW614" s="34"/>
      <c r="BX614" s="34"/>
      <c r="BY614" s="34">
        <f>grades!G69</f>
        <v>11.5</v>
      </c>
      <c r="BZ614" s="34"/>
      <c r="CA614" s="34"/>
      <c r="CB614" s="34">
        <f>grades!I69</f>
        <v>11.8</v>
      </c>
      <c r="CC614" s="96" t="str">
        <f>grades!J29</f>
        <v>T</v>
      </c>
    </row>
    <row r="615" spans="1:81" ht="20.100000000000001" hidden="1" customHeight="1">
      <c r="A615" s="8"/>
      <c r="B615" s="8"/>
      <c r="C615" s="38"/>
      <c r="D615" s="232"/>
      <c r="E615" s="232"/>
      <c r="F615" s="93"/>
      <c r="G615" s="93"/>
      <c r="I615" s="40"/>
      <c r="J615" s="40"/>
      <c r="K615" s="37"/>
      <c r="L615" s="22"/>
      <c r="M615" s="22"/>
      <c r="N615" s="22"/>
      <c r="O615" s="22"/>
      <c r="P615" s="22"/>
      <c r="Q615" s="22"/>
      <c r="R615" s="199"/>
      <c r="S615" s="295"/>
      <c r="T615" s="8"/>
      <c r="U615" s="297" t="str">
        <f t="shared" si="28"/>
        <v>O</v>
      </c>
      <c r="V615" s="12" t="s">
        <v>0</v>
      </c>
      <c r="W615" s="12" t="str">
        <f>IF(ISNA((INDEX('TEAM 3'!AF$38:AF$53,MATCH(V615,'TEAM 3'!AQ$38:AQ$53,0)))),"NOT DECLARED",INDEX('TEAM 3'!AF$38:AF$53,MATCH(V615,'TEAM 3'!AQ$38:AQ$53,0)))</f>
        <v>Fionn Leaney</v>
      </c>
      <c r="X615" s="12" t="str">
        <f t="shared" si="29"/>
        <v>O</v>
      </c>
      <c r="Y615" s="12" t="s">
        <v>0</v>
      </c>
      <c r="Z615" s="12" t="str">
        <f>IF(ISNA((INDEX('TEAM 3'!AF$38:AF$53,MATCH(Y615,'TEAM 3'!AN$38:AN$53,0)))),"NOT DECLARED",INDEX('TEAM 3'!AF$38:AF$53,MATCH(Y615,'TEAM 3'!AN$38:AN$53,0)))</f>
        <v>Ben Davies</v>
      </c>
      <c r="AA615" s="12" t="str">
        <f t="shared" si="30"/>
        <v>O</v>
      </c>
      <c r="AB615" s="12" t="s">
        <v>0</v>
      </c>
      <c r="AC615" s="12" t="str">
        <f>IF(ISNA((INDEX('TEAM 3'!AF$38:AF$53,MATCH(AB615,'TEAM 3'!AS$38:AS$53,0)))),"NOT DECLARED",INDEX('TEAM 3'!AF$38:AF$53,MATCH(AB615,'TEAM 3'!AS$38:AS$53,0)))</f>
        <v>Adam Davenport</v>
      </c>
      <c r="AD615" s="12" t="str">
        <f t="shared" si="31"/>
        <v>O</v>
      </c>
      <c r="AE615" s="12" t="s">
        <v>0</v>
      </c>
      <c r="AF615" s="12" t="str">
        <f>IF(ISNA((INDEX('TEAM 3'!AF$38:AF$53,MATCH(AE615,'TEAM 3'!AP$38:AP$53,0)))),"NOT DECLARED",INDEX('TEAM 3'!AF$38:AF$53,MATCH(AE615,'TEAM 3'!AP$38:AP$53,0)))</f>
        <v>Roshan Mowatt</v>
      </c>
      <c r="AG615" s="12" t="str">
        <f t="shared" si="32"/>
        <v>O</v>
      </c>
      <c r="AH615" s="12" t="s">
        <v>0</v>
      </c>
      <c r="AI615" s="12" t="str">
        <f>IF(ISNA((INDEX('TEAM 3'!AF$38:AF$53,MATCH(AH615,'TEAM 3'!AL$38:AL$53,0)))),"NOT DECLARED",INDEX('TEAM 3'!AF$38:AF$53,MATCH(AH615,'TEAM 3'!AL$38:AL$53,0)))</f>
        <v>Roshan Mowatt</v>
      </c>
      <c r="AJ615" s="12" t="str">
        <f t="shared" si="33"/>
        <v>O</v>
      </c>
      <c r="AK615" s="12" t="s">
        <v>0</v>
      </c>
      <c r="AL615" s="12" t="str">
        <f>IF(ISNA((INDEX('TEAM 3'!AF$38:AF$53,MATCH(AK615,'TEAM 3'!AJ$38:AJ$53,0)))),"NOT DECLARED",INDEX('TEAM 3'!AF$38:AF$53,MATCH(AK615,'TEAM 3'!AJ$38:AJ$53,0)))</f>
        <v>Adam Davenport</v>
      </c>
      <c r="AM615" s="12" t="str">
        <f t="shared" si="34"/>
        <v>O</v>
      </c>
      <c r="AN615" s="12" t="s">
        <v>0</v>
      </c>
      <c r="AO615" s="12" t="str">
        <f>DETAILS!B7</f>
        <v>Oxford City</v>
      </c>
      <c r="AP615" s="12">
        <v>1</v>
      </c>
      <c r="AQ615" s="12" t="str">
        <f>IF(ISNA((INDEX('TEAM 3'!AF$38:AF$53,MATCH(AP615,'TEAM 3'!AT$38:AT$53,0)))),"NOT DECLARED",INDEX('TEAM 3'!AF$38:AF$53,MATCH(AP615,'TEAM 3'!AT$38:AT$53,0)))</f>
        <v>Willem Walker-Smith</v>
      </c>
      <c r="AR615" s="12">
        <v>2</v>
      </c>
      <c r="AS615" s="12" t="str">
        <f>IF(ISNA((INDEX('TEAM 3'!AF$38:AF$53,MATCH(AR615,'TEAM 3'!AT$38:AT$53,0)))),"NOT DECLARED",INDEX('TEAM 3'!AF$38:AF$53,MATCH(AR615,'TEAM 3'!AT$38:AT$53,0)))</f>
        <v>Fionn Leaney</v>
      </c>
      <c r="AT615" s="12">
        <v>3</v>
      </c>
      <c r="AU615" s="12" t="str">
        <f>IF(ISNA((INDEX('TEAM 3'!AF$38:AF$53,MATCH(AT615,'TEAM 3'!AT$38:AT$53,0)))),"NOT DECLARED",INDEX('TEAM 3'!AF$38:AF$53,MATCH(AT615,'TEAM 3'!AT$38:AT$53,0)))</f>
        <v>Roshan Mowatt</v>
      </c>
      <c r="AV615" s="12">
        <v>4</v>
      </c>
      <c r="AW615" s="12" t="str">
        <f>IF(ISNA((INDEX('TEAM 3'!AF$38:AF$53,MATCH(AV615,'TEAM 3'!AT$38:AT$53,0)))),"NOT DECLARED",INDEX('TEAM 3'!AF$38:AF$53,MATCH(AV615,'TEAM 3'!AT$38:AT$53,0)))</f>
        <v>Ben Davies</v>
      </c>
      <c r="AX615" s="3" t="str">
        <f t="shared" si="35"/>
        <v>Willem Walker-Smith, Fionn Leaney, Roshan Mowatt, Ben Davies</v>
      </c>
      <c r="AY615" s="112" t="str">
        <f t="shared" ref="AY615:BN630" si="36">AY614</f>
        <v xml:space="preserve">U17 </v>
      </c>
      <c r="AZ615" s="96">
        <f t="shared" si="36"/>
        <v>12</v>
      </c>
      <c r="BA615" s="96">
        <f t="shared" si="36"/>
        <v>24.5</v>
      </c>
      <c r="BB615" s="96">
        <f t="shared" si="36"/>
        <v>55.5</v>
      </c>
      <c r="BC615" s="97">
        <f t="shared" si="36"/>
        <v>1.5046296296296294E-3</v>
      </c>
      <c r="BD615" s="97">
        <f t="shared" si="36"/>
        <v>3.1828703703703702E-3</v>
      </c>
      <c r="BE615" s="96" t="str">
        <f t="shared" si="36"/>
        <v>-</v>
      </c>
      <c r="BF615" s="96" t="str">
        <f t="shared" si="36"/>
        <v>-</v>
      </c>
      <c r="BG615" s="96">
        <f t="shared" si="36"/>
        <v>16</v>
      </c>
      <c r="BH615" s="96">
        <f t="shared" si="36"/>
        <v>65</v>
      </c>
      <c r="BI615" s="96">
        <f t="shared" si="36"/>
        <v>1.65</v>
      </c>
      <c r="BJ615" s="96">
        <f t="shared" si="36"/>
        <v>5.4</v>
      </c>
      <c r="BK615" s="96">
        <f t="shared" si="36"/>
        <v>10</v>
      </c>
      <c r="BL615" s="96">
        <f t="shared" si="36"/>
        <v>25</v>
      </c>
      <c r="BM615" s="96">
        <f t="shared" si="36"/>
        <v>35</v>
      </c>
      <c r="BN615" s="96">
        <f t="shared" si="36"/>
        <v>47</v>
      </c>
      <c r="BP615" s="34" t="str">
        <f>grades!A70</f>
        <v>200m</v>
      </c>
      <c r="BQ615" s="34"/>
      <c r="BR615" s="34"/>
      <c r="BS615" s="34">
        <f>grades!C70</f>
        <v>22.6</v>
      </c>
      <c r="BT615" s="34"/>
      <c r="BU615" s="34"/>
      <c r="BV615" s="34">
        <f>grades!E70</f>
        <v>23</v>
      </c>
      <c r="BW615" s="34"/>
      <c r="BX615" s="34"/>
      <c r="BY615" s="34">
        <f>grades!G70</f>
        <v>23.4</v>
      </c>
      <c r="BZ615" s="34"/>
      <c r="CA615" s="34"/>
      <c r="CB615" s="34">
        <f>grades!I70</f>
        <v>24.1</v>
      </c>
      <c r="CC615" s="96" t="str">
        <f>grades!J30</f>
        <v>T</v>
      </c>
    </row>
    <row r="616" spans="1:81" ht="20.100000000000001" hidden="1" customHeight="1">
      <c r="A616" s="8"/>
      <c r="B616" s="8"/>
      <c r="C616" s="38"/>
      <c r="D616" s="232"/>
      <c r="E616" s="232"/>
      <c r="F616" s="93"/>
      <c r="G616" s="93"/>
      <c r="I616" s="40"/>
      <c r="J616" s="40"/>
      <c r="K616" s="37"/>
      <c r="L616" s="22"/>
      <c r="M616" s="22"/>
      <c r="N616" s="22"/>
      <c r="O616" s="22"/>
      <c r="P616" s="22"/>
      <c r="Q616" s="22"/>
      <c r="R616" s="199"/>
      <c r="S616" s="295"/>
      <c r="T616" s="8"/>
      <c r="U616" s="297" t="str">
        <f t="shared" si="28"/>
        <v>OO</v>
      </c>
      <c r="V616" s="12" t="s">
        <v>1</v>
      </c>
      <c r="W616" s="12" t="str">
        <f>IF(ISNA((INDEX('TEAM 3'!AF$38:AF$53,MATCH(V616,'TEAM 3'!AQ$38:AQ$53,0)))),"NOT DECLARED",INDEX('TEAM 3'!AF$38:AF$53,MATCH(V616,'TEAM 3'!AQ$38:AQ$53,0)))</f>
        <v>Roshan Mowatt</v>
      </c>
      <c r="X616" s="12" t="str">
        <f t="shared" si="29"/>
        <v>OO</v>
      </c>
      <c r="Y616" s="12" t="s">
        <v>1</v>
      </c>
      <c r="Z616" s="12" t="str">
        <f>IF(ISNA((INDEX('TEAM 3'!AF$38:AF$53,MATCH(Y616,'TEAM 3'!AN$38:AN$53,0)))),"NOT DECLARED",INDEX('TEAM 3'!AF$38:AF$53,MATCH(Y616,'TEAM 3'!AN$38:AN$53,0)))</f>
        <v>Willem Walker-Smith</v>
      </c>
      <c r="AA616" s="12" t="str">
        <f t="shared" si="30"/>
        <v>OO</v>
      </c>
      <c r="AB616" s="12" t="s">
        <v>1</v>
      </c>
      <c r="AC616" s="12" t="str">
        <f>IF(ISNA((INDEX('TEAM 3'!AF$38:AF$53,MATCH(AB616,'TEAM 3'!AS$38:AS$53,0)))),"NOT DECLARED",INDEX('TEAM 3'!AF$38:AF$53,MATCH(AB616,'TEAM 3'!AS$38:AS$53,0)))</f>
        <v>Willem Walker-Smith</v>
      </c>
      <c r="AD616" s="12" t="str">
        <f t="shared" si="31"/>
        <v>OO</v>
      </c>
      <c r="AE616" s="12" t="s">
        <v>1</v>
      </c>
      <c r="AF616" s="12" t="str">
        <f>IF(ISNA((INDEX('TEAM 3'!AF$38:AF$53,MATCH(AE616,'TEAM 3'!AP$38:AP$53,0)))),"NOT DECLARED",INDEX('TEAM 3'!AF$38:AF$53,MATCH(AE616,'TEAM 3'!AP$38:AP$53,0)))</f>
        <v>Matthew Stacey</v>
      </c>
      <c r="AG616" s="12" t="str">
        <f t="shared" si="32"/>
        <v>OO</v>
      </c>
      <c r="AH616" s="12" t="s">
        <v>1</v>
      </c>
      <c r="AI616" s="12" t="str">
        <f>IF(ISNA((INDEX('TEAM 3'!AF$38:AF$53,MATCH(AH616,'TEAM 3'!AL$38:AL$53,0)))),"NOT DECLARED",INDEX('TEAM 3'!AF$38:AF$53,MATCH(AH616,'TEAM 3'!AL$38:AL$53,0)))</f>
        <v>Willem Walker-Smith</v>
      </c>
      <c r="AJ616" s="12" t="str">
        <f t="shared" si="33"/>
        <v>OO</v>
      </c>
      <c r="AK616" s="12" t="s">
        <v>1</v>
      </c>
      <c r="AL616" s="12" t="str">
        <f>IF(ISNA((INDEX('TEAM 3'!AF$38:AF$53,MATCH(AK616,'TEAM 3'!AJ$38:AJ$53,0)))),"NOT DECLARED",INDEX('TEAM 3'!AF$38:AF$53,MATCH(AK616,'TEAM 3'!AJ$38:AJ$53,0)))</f>
        <v>Fionn Leaney</v>
      </c>
      <c r="AM616" s="12" t="str">
        <f t="shared" si="34"/>
        <v>OO</v>
      </c>
      <c r="AN616" s="12" t="s">
        <v>1</v>
      </c>
      <c r="AO616" s="12" t="str">
        <f>DETAILS!B7</f>
        <v>Oxford City</v>
      </c>
      <c r="AP616" s="12">
        <v>1</v>
      </c>
      <c r="AQ616" s="12" t="str">
        <f>IF(ISNA((INDEX('TEAM 3'!AF$38:AF$53,MATCH(AP616,'TEAM 3'!AT$38:AT$53,0)))),"NOT DECLARED",INDEX('TEAM 3'!AF$38:AF$53,MATCH(AP616,'TEAM 3'!AT$38:AT$53,0)))</f>
        <v>Willem Walker-Smith</v>
      </c>
      <c r="AR616" s="12">
        <v>2</v>
      </c>
      <c r="AS616" s="12" t="str">
        <f>IF(ISNA((INDEX('TEAM 3'!AF$38:AF$53,MATCH(AR616,'TEAM 3'!AT$38:AT$53,0)))),"NOT DECLARED",INDEX('TEAM 3'!AF$38:AF$53,MATCH(AR616,'TEAM 3'!AT$38:AT$53,0)))</f>
        <v>Fionn Leaney</v>
      </c>
      <c r="AT616" s="12">
        <v>3</v>
      </c>
      <c r="AU616" s="12" t="str">
        <f>IF(ISNA((INDEX('TEAM 3'!AF$38:AF$53,MATCH(AT616,'TEAM 3'!AT$38:AT$53,0)))),"NOT DECLARED",INDEX('TEAM 3'!AF$38:AF$53,MATCH(AT616,'TEAM 3'!AT$38:AT$53,0)))</f>
        <v>Roshan Mowatt</v>
      </c>
      <c r="AV616" s="12">
        <v>4</v>
      </c>
      <c r="AW616" s="12" t="str">
        <f>IF(ISNA((INDEX('TEAM 3'!AF$38:AF$53,MATCH(AV616,'TEAM 3'!AT$38:AT$53,0)))),"NOT DECLARED",INDEX('TEAM 3'!AF$38:AF$53,MATCH(AV616,'TEAM 3'!AT$38:AT$53,0)))</f>
        <v>Ben Davies</v>
      </c>
      <c r="AX616" s="3" t="str">
        <f t="shared" si="35"/>
        <v>Willem Walker-Smith, Fionn Leaney, Roshan Mowatt, Ben Davies</v>
      </c>
      <c r="AY616" s="112" t="str">
        <f t="shared" si="36"/>
        <v xml:space="preserve">U17 </v>
      </c>
      <c r="AZ616" s="96">
        <f t="shared" si="36"/>
        <v>12</v>
      </c>
      <c r="BA616" s="96">
        <f t="shared" si="36"/>
        <v>24.5</v>
      </c>
      <c r="BB616" s="96">
        <f t="shared" si="36"/>
        <v>55.5</v>
      </c>
      <c r="BC616" s="97">
        <f t="shared" si="36"/>
        <v>1.5046296296296294E-3</v>
      </c>
      <c r="BD616" s="97">
        <f t="shared" si="36"/>
        <v>3.1828703703703702E-3</v>
      </c>
      <c r="BE616" s="96" t="str">
        <f t="shared" si="36"/>
        <v>-</v>
      </c>
      <c r="BF616" s="96" t="str">
        <f t="shared" si="36"/>
        <v>-</v>
      </c>
      <c r="BG616" s="96">
        <f t="shared" si="36"/>
        <v>16</v>
      </c>
      <c r="BH616" s="96">
        <f t="shared" si="36"/>
        <v>65</v>
      </c>
      <c r="BI616" s="96">
        <f t="shared" si="36"/>
        <v>1.65</v>
      </c>
      <c r="BJ616" s="96">
        <f t="shared" si="36"/>
        <v>5.4</v>
      </c>
      <c r="BK616" s="96">
        <f t="shared" si="36"/>
        <v>10</v>
      </c>
      <c r="BL616" s="96">
        <f t="shared" si="36"/>
        <v>25</v>
      </c>
      <c r="BM616" s="96">
        <f t="shared" si="36"/>
        <v>35</v>
      </c>
      <c r="BN616" s="96">
        <f t="shared" si="36"/>
        <v>47</v>
      </c>
      <c r="BP616" s="34" t="str">
        <f>grades!A71</f>
        <v>400m</v>
      </c>
      <c r="BQ616" s="34"/>
      <c r="BR616" s="34"/>
      <c r="BS616" s="34">
        <f>grades!C71</f>
        <v>51.2</v>
      </c>
      <c r="BT616" s="34"/>
      <c r="BU616" s="34"/>
      <c r="BV616" s="34">
        <f>grades!E71</f>
        <v>51.9</v>
      </c>
      <c r="BW616" s="34"/>
      <c r="BX616" s="34"/>
      <c r="BY616" s="34">
        <f>grades!G71</f>
        <v>52.9</v>
      </c>
      <c r="BZ616" s="34"/>
      <c r="CA616" s="34"/>
      <c r="CB616" s="34">
        <f>grades!I71</f>
        <v>54.5</v>
      </c>
      <c r="CC616" s="96" t="str">
        <f>grades!J31</f>
        <v>T</v>
      </c>
    </row>
    <row r="617" spans="1:81" ht="20.100000000000001" hidden="1" customHeight="1">
      <c r="A617" s="8"/>
      <c r="B617" s="8"/>
      <c r="C617" s="38"/>
      <c r="D617" s="232"/>
      <c r="E617" s="232"/>
      <c r="F617" s="93"/>
      <c r="G617" s="93"/>
      <c r="I617" s="40"/>
      <c r="J617" s="40"/>
      <c r="K617" s="37"/>
      <c r="L617" s="22"/>
      <c r="M617" s="22"/>
      <c r="N617" s="22"/>
      <c r="O617" s="22"/>
      <c r="P617" s="22"/>
      <c r="Q617" s="22"/>
      <c r="R617" s="199"/>
      <c r="S617" s="295"/>
      <c r="T617" s="8"/>
      <c r="U617" s="297" t="str">
        <f t="shared" si="28"/>
        <v>R</v>
      </c>
      <c r="V617" s="12" t="s">
        <v>0</v>
      </c>
      <c r="W617" s="12" t="str">
        <f>IF(ISNA((INDEX('TEAM 4'!AF$38:AF$53,MATCH(V617,'TEAM 4'!AQ$38:AQ$53,0)))),"NOT DECLARED",INDEX('TEAM 4'!AF$38:AF$53,MATCH(V617,'TEAM 4'!AQ$38:AQ$53,0)))</f>
        <v>NOT DECLARED</v>
      </c>
      <c r="X617" s="12" t="str">
        <f t="shared" si="29"/>
        <v>R</v>
      </c>
      <c r="Y617" s="12" t="s">
        <v>0</v>
      </c>
      <c r="Z617" s="12" t="str">
        <f>IF(ISNA((INDEX('TEAM 4'!AF$38:AF$53,MATCH(Y617,'TEAM 4'!AN$38:AN$53,0)))),"NOT DECLARED",INDEX('TEAM 4'!AF$38:AF$53,MATCH(Y617,'TEAM 4'!AN$38:AN$53,0)))</f>
        <v>NOT DECLARED</v>
      </c>
      <c r="AA617" s="12" t="str">
        <f t="shared" si="30"/>
        <v>R</v>
      </c>
      <c r="AB617" s="12" t="s">
        <v>0</v>
      </c>
      <c r="AC617" s="12" t="str">
        <f>IF(ISNA((INDEX('TEAM 4'!AF$38:AF$53,MATCH(AB617,'TEAM 4'!AS$38:AS$53,0)))),"NOT DECLARED",INDEX('TEAM 4'!AF$38:AF$53,MATCH(AB617,'TEAM 4'!AS$38:AS$53,0)))</f>
        <v>NOT DECLARED</v>
      </c>
      <c r="AD617" s="12" t="str">
        <f t="shared" si="31"/>
        <v>R</v>
      </c>
      <c r="AE617" s="12" t="s">
        <v>0</v>
      </c>
      <c r="AF617" s="12" t="str">
        <f>IF(ISNA((INDEX('TEAM 4'!AF$38:AF$53,MATCH(AE617,'TEAM 4'!AP$38:AP$53,0)))),"NOT DECLARED",INDEX('TEAM 4'!AF$38:AF$53,MATCH(AE617,'TEAM 4'!AP$38:AP$53,0)))</f>
        <v>NOT DECLARED</v>
      </c>
      <c r="AG617" s="12" t="str">
        <f t="shared" si="32"/>
        <v>R</v>
      </c>
      <c r="AH617" s="12" t="s">
        <v>0</v>
      </c>
      <c r="AI617" s="12" t="str">
        <f>IF(ISNA((INDEX('TEAM 4'!AF$38:AF$53,MATCH(AH617,'TEAM 4'!AL$38:AL$53,0)))),"NOT DECLARED",INDEX('TEAM 4'!AF$38:AF$53,MATCH(AH617,'TEAM 4'!AL$38:AL$53,0)))</f>
        <v>NOT DECLARED</v>
      </c>
      <c r="AJ617" s="12" t="str">
        <f t="shared" si="33"/>
        <v>R</v>
      </c>
      <c r="AK617" s="12" t="s">
        <v>0</v>
      </c>
      <c r="AL617" s="12" t="str">
        <f>IF(ISNA((INDEX('TEAM 4'!AF$38:AF$53,MATCH(AK617,'TEAM 4'!AJ$38:AJ$53,0)))),"NOT DECLARED",INDEX('TEAM 4'!AF$38:AF$53,MATCH(AK617,'TEAM 4'!AJ$38:AJ$53,0)))</f>
        <v>NOT DECLARED</v>
      </c>
      <c r="AM617" s="12" t="str">
        <f t="shared" si="34"/>
        <v>R</v>
      </c>
      <c r="AN617" s="12" t="s">
        <v>0</v>
      </c>
      <c r="AO617" s="12" t="str">
        <f>DETAILS!B8</f>
        <v>MADJA</v>
      </c>
      <c r="AP617" s="12">
        <v>1</v>
      </c>
      <c r="AQ617" s="12" t="str">
        <f>IF(ISNA((INDEX('TEAM 4'!AF$38:AF$53,MATCH(AP617,'TEAM 4'!AT$38:AT$53,0)))),"NOT DECLARED",INDEX('TEAM 4'!AF$38:AF$53,MATCH(AP617,'TEAM 4'!AT$38:AT$53,0)))</f>
        <v>NOT DECLARED</v>
      </c>
      <c r="AR617" s="12">
        <v>2</v>
      </c>
      <c r="AS617" s="12" t="str">
        <f>IF(ISNA((INDEX('TEAM 4'!AF$38:AF$53,MATCH(AR617,'TEAM 4'!AT$38:AT$53,0)))),"NOT DECLARED",INDEX('TEAM 4'!AF$38:AF$53,MATCH(AR617,'TEAM 4'!AT$38:AT$53,0)))</f>
        <v>NOT DECLARED</v>
      </c>
      <c r="AT617" s="12">
        <v>3</v>
      </c>
      <c r="AU617" s="12" t="str">
        <f>IF(ISNA((INDEX('TEAM 4'!AF$38:AF$53,MATCH(AT617,'TEAM 4'!AT$38:AT$53,0)))),"NOT DECLARED",INDEX('TEAM 4'!AF$38:AF$53,MATCH(AT617,'TEAM 4'!AT$38:AT$53,0)))</f>
        <v>NOT DECLARED</v>
      </c>
      <c r="AV617" s="12">
        <v>4</v>
      </c>
      <c r="AW617" s="12" t="str">
        <f>IF(ISNA((INDEX('TEAM 4'!AF$38:AF$53,MATCH(AV617,'TEAM 4'!AT$38:AT$53,0)))),"NOT DECLARED",INDEX('TEAM 4'!AF$38:AF$53,MATCH(AV617,'TEAM 4'!AT$38:AT$53,0)))</f>
        <v>NOT DECLARED</v>
      </c>
      <c r="AX617" s="3" t="str">
        <f t="shared" si="35"/>
        <v>NOT DECLARED, NOT DECLARED, NOT DECLARED, NOT DECLARED</v>
      </c>
      <c r="AY617" s="112" t="str">
        <f t="shared" si="36"/>
        <v xml:space="preserve">U17 </v>
      </c>
      <c r="AZ617" s="96">
        <f t="shared" si="36"/>
        <v>12</v>
      </c>
      <c r="BA617" s="96">
        <f t="shared" si="36"/>
        <v>24.5</v>
      </c>
      <c r="BB617" s="96">
        <f t="shared" si="36"/>
        <v>55.5</v>
      </c>
      <c r="BC617" s="97">
        <f t="shared" si="36"/>
        <v>1.5046296296296294E-3</v>
      </c>
      <c r="BD617" s="97">
        <f t="shared" si="36"/>
        <v>3.1828703703703702E-3</v>
      </c>
      <c r="BE617" s="96" t="str">
        <f t="shared" si="36"/>
        <v>-</v>
      </c>
      <c r="BF617" s="96" t="str">
        <f t="shared" si="36"/>
        <v>-</v>
      </c>
      <c r="BG617" s="96">
        <f t="shared" si="36"/>
        <v>16</v>
      </c>
      <c r="BH617" s="96">
        <f t="shared" si="36"/>
        <v>65</v>
      </c>
      <c r="BI617" s="96">
        <f t="shared" si="36"/>
        <v>1.65</v>
      </c>
      <c r="BJ617" s="96">
        <f t="shared" si="36"/>
        <v>5.4</v>
      </c>
      <c r="BK617" s="96">
        <f t="shared" si="36"/>
        <v>10</v>
      </c>
      <c r="BL617" s="96">
        <f t="shared" si="36"/>
        <v>25</v>
      </c>
      <c r="BM617" s="96">
        <f t="shared" si="36"/>
        <v>35</v>
      </c>
      <c r="BN617" s="96">
        <f t="shared" si="36"/>
        <v>47</v>
      </c>
      <c r="BP617" s="34" t="str">
        <f>grades!A72</f>
        <v>800m</v>
      </c>
      <c r="BQ617" s="34"/>
      <c r="BR617" s="34"/>
      <c r="BS617" s="97">
        <f>grades!C72</f>
        <v>1.3680555555555557E-3</v>
      </c>
      <c r="BT617" s="97"/>
      <c r="BU617" s="97"/>
      <c r="BV617" s="97">
        <f>grades!E72</f>
        <v>1.3888888888888889E-3</v>
      </c>
      <c r="BW617" s="97"/>
      <c r="BX617" s="97"/>
      <c r="BY617" s="97">
        <f>grades!G72</f>
        <v>1.423611111111111E-3</v>
      </c>
      <c r="BZ617" s="97"/>
      <c r="CA617" s="97"/>
      <c r="CB617" s="97">
        <f>grades!I72</f>
        <v>1.4699074074074074E-3</v>
      </c>
      <c r="CC617" s="97" t="str">
        <f>grades!J32</f>
        <v>T</v>
      </c>
    </row>
    <row r="618" spans="1:81" ht="20.100000000000001" hidden="1" customHeight="1">
      <c r="A618" s="8"/>
      <c r="B618" s="8"/>
      <c r="C618" s="38"/>
      <c r="D618" s="232"/>
      <c r="E618" s="232"/>
      <c r="F618" s="93"/>
      <c r="G618" s="93"/>
      <c r="I618" s="40"/>
      <c r="J618" s="40"/>
      <c r="K618" s="37"/>
      <c r="L618" s="22"/>
      <c r="M618" s="22"/>
      <c r="N618" s="22"/>
      <c r="O618" s="22"/>
      <c r="P618" s="22"/>
      <c r="Q618" s="22"/>
      <c r="R618" s="199"/>
      <c r="S618" s="295"/>
      <c r="T618" s="8"/>
      <c r="U618" s="297" t="str">
        <f t="shared" si="28"/>
        <v>RR</v>
      </c>
      <c r="V618" s="12" t="s">
        <v>1</v>
      </c>
      <c r="W618" s="12" t="str">
        <f>IF(ISNA((INDEX('TEAM 4'!AF$38:AF$53,MATCH(V618,'TEAM 4'!AQ$38:AQ$53,0)))),"NOT DECLARED",INDEX('TEAM 4'!AF$38:AF$53,MATCH(V618,'TEAM 4'!AQ$38:AQ$53,0)))</f>
        <v>NOT DECLARED</v>
      </c>
      <c r="X618" s="12" t="str">
        <f t="shared" si="29"/>
        <v>RR</v>
      </c>
      <c r="Y618" s="12" t="s">
        <v>1</v>
      </c>
      <c r="Z618" s="12" t="str">
        <f>IF(ISNA((INDEX('TEAM 4'!AF$38:AF$53,MATCH(Y618,'TEAM 4'!AN$38:AN$53,0)))),"NOT DECLARED",INDEX('TEAM 4'!AF$38:AF$53,MATCH(Y618,'TEAM 4'!AN$38:AN$53,0)))</f>
        <v>NOT DECLARED</v>
      </c>
      <c r="AA618" s="12" t="str">
        <f t="shared" si="30"/>
        <v>RR</v>
      </c>
      <c r="AB618" s="12" t="s">
        <v>1</v>
      </c>
      <c r="AC618" s="12" t="str">
        <f>IF(ISNA((INDEX('TEAM 4'!AF$38:AF$53,MATCH(AB618,'TEAM 4'!AS$38:AS$53,0)))),"NOT DECLARED",INDEX('TEAM 4'!AF$38:AF$53,MATCH(AB618,'TEAM 4'!AS$38:AS$53,0)))</f>
        <v>NOT DECLARED</v>
      </c>
      <c r="AD618" s="12" t="str">
        <f t="shared" si="31"/>
        <v>RR</v>
      </c>
      <c r="AE618" s="12" t="s">
        <v>1</v>
      </c>
      <c r="AF618" s="12" t="str">
        <f>IF(ISNA((INDEX('TEAM 4'!AF$38:AF$53,MATCH(AE618,'TEAM 4'!AP$38:AP$53,0)))),"NOT DECLARED",INDEX('TEAM 4'!AF$38:AF$53,MATCH(AE618,'TEAM 4'!AP$38:AP$53,0)))</f>
        <v>NOT DECLARED</v>
      </c>
      <c r="AG618" s="12" t="str">
        <f t="shared" si="32"/>
        <v>RR</v>
      </c>
      <c r="AH618" s="12" t="s">
        <v>1</v>
      </c>
      <c r="AI618" s="12" t="str">
        <f>IF(ISNA((INDEX('TEAM 4'!AF$38:AF$53,MATCH(AH618,'TEAM 4'!AL$38:AL$53,0)))),"NOT DECLARED",INDEX('TEAM 4'!AF$38:AF$53,MATCH(AH618,'TEAM 4'!AL$38:AL$53,0)))</f>
        <v>NOT DECLARED</v>
      </c>
      <c r="AJ618" s="12" t="str">
        <f t="shared" si="33"/>
        <v>RR</v>
      </c>
      <c r="AK618" s="12" t="s">
        <v>1</v>
      </c>
      <c r="AL618" s="12" t="str">
        <f>IF(ISNA((INDEX('TEAM 4'!AF$38:AF$53,MATCH(AK618,'TEAM 4'!AJ$38:AJ$53,0)))),"NOT DECLARED",INDEX('TEAM 4'!AF$38:AF$53,MATCH(AK618,'TEAM 4'!AJ$38:AJ$53,0)))</f>
        <v>NOT DECLARED</v>
      </c>
      <c r="AM618" s="12" t="str">
        <f t="shared" si="34"/>
        <v>RR</v>
      </c>
      <c r="AN618" s="12" t="s">
        <v>1</v>
      </c>
      <c r="AO618" s="12" t="str">
        <f>DETAILS!B8</f>
        <v>MADJA</v>
      </c>
      <c r="AP618" s="12">
        <v>1</v>
      </c>
      <c r="AQ618" s="12" t="str">
        <f>IF(ISNA((INDEX('TEAM 4'!AF$38:AF$53,MATCH(AP618,'TEAM 4'!AT$38:AT$53,0)))),"NOT DECLARED",INDEX('TEAM 4'!AF$38:AF$53,MATCH(AP618,'TEAM 4'!AT$38:AT$53,0)))</f>
        <v>NOT DECLARED</v>
      </c>
      <c r="AR618" s="12">
        <v>2</v>
      </c>
      <c r="AS618" s="12" t="str">
        <f>IF(ISNA((INDEX('TEAM 4'!AF$38:AF$53,MATCH(AR618,'TEAM 4'!AT$38:AT$53,0)))),"NOT DECLARED",INDEX('TEAM 4'!AF$38:AF$53,MATCH(AR618,'TEAM 4'!AT$38:AT$53,0)))</f>
        <v>NOT DECLARED</v>
      </c>
      <c r="AT618" s="12">
        <v>3</v>
      </c>
      <c r="AU618" s="12" t="str">
        <f>IF(ISNA((INDEX('TEAM 4'!AF$38:AF$53,MATCH(AT618,'TEAM 4'!AT$38:AT$53,0)))),"NOT DECLARED",INDEX('TEAM 4'!AF$38:AF$53,MATCH(AT618,'TEAM 4'!AT$38:AT$53,0)))</f>
        <v>NOT DECLARED</v>
      </c>
      <c r="AV618" s="12">
        <v>4</v>
      </c>
      <c r="AW618" s="12" t="str">
        <f>IF(ISNA((INDEX('TEAM 4'!AF$38:AF$53,MATCH(AV618,'TEAM 4'!AT$38:AT$53,0)))),"NOT DECLARED",INDEX('TEAM 4'!AF$38:AF$53,MATCH(AV618,'TEAM 4'!AT$38:AT$53,0)))</f>
        <v>NOT DECLARED</v>
      </c>
      <c r="AX618" s="3" t="str">
        <f t="shared" si="35"/>
        <v>NOT DECLARED, NOT DECLARED, NOT DECLARED, NOT DECLARED</v>
      </c>
      <c r="AY618" s="112" t="str">
        <f t="shared" si="36"/>
        <v xml:space="preserve">U17 </v>
      </c>
      <c r="AZ618" s="96">
        <f t="shared" si="36"/>
        <v>12</v>
      </c>
      <c r="BA618" s="96">
        <f t="shared" si="36"/>
        <v>24.5</v>
      </c>
      <c r="BB618" s="96">
        <f t="shared" si="36"/>
        <v>55.5</v>
      </c>
      <c r="BC618" s="97">
        <f t="shared" si="36"/>
        <v>1.5046296296296294E-3</v>
      </c>
      <c r="BD618" s="97">
        <f t="shared" si="36"/>
        <v>3.1828703703703702E-3</v>
      </c>
      <c r="BE618" s="96" t="str">
        <f t="shared" si="36"/>
        <v>-</v>
      </c>
      <c r="BF618" s="96" t="str">
        <f t="shared" si="36"/>
        <v>-</v>
      </c>
      <c r="BG618" s="96">
        <f t="shared" si="36"/>
        <v>16</v>
      </c>
      <c r="BH618" s="96">
        <f t="shared" si="36"/>
        <v>65</v>
      </c>
      <c r="BI618" s="96">
        <f t="shared" si="36"/>
        <v>1.65</v>
      </c>
      <c r="BJ618" s="96">
        <f t="shared" si="36"/>
        <v>5.4</v>
      </c>
      <c r="BK618" s="96">
        <f t="shared" si="36"/>
        <v>10</v>
      </c>
      <c r="BL618" s="96">
        <f t="shared" si="36"/>
        <v>25</v>
      </c>
      <c r="BM618" s="96">
        <f t="shared" si="36"/>
        <v>35</v>
      </c>
      <c r="BN618" s="96">
        <f t="shared" si="36"/>
        <v>47</v>
      </c>
      <c r="BP618" s="34" t="str">
        <f>grades!A73</f>
        <v>1500m</v>
      </c>
      <c r="BQ618" s="34"/>
      <c r="BR618" s="34"/>
      <c r="BS618" s="97">
        <f>grades!C73</f>
        <v>2.8530092592592596E-3</v>
      </c>
      <c r="BT618" s="97"/>
      <c r="BU618" s="97"/>
      <c r="BV618" s="97">
        <f>grades!E73</f>
        <v>2.9166666666666668E-3</v>
      </c>
      <c r="BW618" s="97"/>
      <c r="BX618" s="97"/>
      <c r="BY618" s="97">
        <f>grades!G73</f>
        <v>2.9803240740740745E-3</v>
      </c>
      <c r="BZ618" s="97"/>
      <c r="CA618" s="97"/>
      <c r="CB618" s="97">
        <f>grades!I73</f>
        <v>3.0902777777777782E-3</v>
      </c>
      <c r="CC618" s="97" t="str">
        <f>grades!J33</f>
        <v>T</v>
      </c>
    </row>
    <row r="619" spans="1:81" ht="20.100000000000001" hidden="1" customHeight="1">
      <c r="A619" s="8"/>
      <c r="B619" s="8"/>
      <c r="C619" s="38"/>
      <c r="D619" s="232"/>
      <c r="E619" s="232"/>
      <c r="F619" s="93"/>
      <c r="G619" s="93"/>
      <c r="I619" s="40"/>
      <c r="J619" s="40"/>
      <c r="K619" s="37"/>
      <c r="L619" s="22"/>
      <c r="M619" s="22"/>
      <c r="N619" s="22"/>
      <c r="O619" s="22"/>
      <c r="P619" s="22"/>
      <c r="Q619" s="22"/>
      <c r="R619" s="199"/>
      <c r="S619" s="295"/>
      <c r="T619" s="8"/>
      <c r="U619" s="297" t="str">
        <f t="shared" si="28"/>
        <v>T</v>
      </c>
      <c r="V619" s="12" t="s">
        <v>0</v>
      </c>
      <c r="W619" s="12" t="str">
        <f>IF(ISNA((INDEX('TEAM 5'!AF$38:AF$53,MATCH(V619,'TEAM 5'!AQ$38:AQ$53,0)))),"NOT DECLARED",INDEX('TEAM 5'!AF$38:AF$53,MATCH(V619,'TEAM 5'!AQ$38:AQ$53,0)))</f>
        <v>NOT DECLARED</v>
      </c>
      <c r="X619" s="12" t="str">
        <f t="shared" si="29"/>
        <v>T</v>
      </c>
      <c r="Y619" s="12" t="s">
        <v>0</v>
      </c>
      <c r="Z619" s="12" t="str">
        <f>IF(ISNA((INDEX('TEAM 5'!AF$38:AF$53,MATCH(Y619,'TEAM 5'!AN$38:AN$53,0)))),"NOT DECLARED",INDEX('TEAM 5'!AF$38:AF$53,MATCH(Y619,'TEAM 5'!AN$38:AN$53,0)))</f>
        <v>NOT DECLARED</v>
      </c>
      <c r="AA619" s="12" t="str">
        <f t="shared" si="30"/>
        <v>T</v>
      </c>
      <c r="AB619" s="12" t="s">
        <v>0</v>
      </c>
      <c r="AC619" s="12" t="str">
        <f>IF(ISNA((INDEX('TEAM 5'!AF$38:AF$53,MATCH(AB619,'TEAM 5'!AS$38:AS$53,0)))),"NOT DECLARED",INDEX('TEAM 5'!AF$38:AF$53,MATCH(AB619,'TEAM 5'!AS$38:AS$53,0)))</f>
        <v>NOT DECLARED</v>
      </c>
      <c r="AD619" s="12" t="str">
        <f t="shared" si="31"/>
        <v>T</v>
      </c>
      <c r="AE619" s="12" t="s">
        <v>0</v>
      </c>
      <c r="AF619" s="12" t="str">
        <f>IF(ISNA((INDEX('TEAM 5'!AF$38:AF$53,MATCH(AE619,'TEAM 5'!AP$38:AP$53,0)))),"NOT DECLARED",INDEX('TEAM 5'!AF$38:AF$53,MATCH(AE619,'TEAM 5'!AP$38:AP$53,0)))</f>
        <v>NOT DECLARED</v>
      </c>
      <c r="AG619" s="12" t="str">
        <f t="shared" si="32"/>
        <v>T</v>
      </c>
      <c r="AH619" s="12" t="s">
        <v>0</v>
      </c>
      <c r="AI619" s="12" t="str">
        <f>IF(ISNA((INDEX('TEAM 5'!AF$38:AF$53,MATCH(AH619,'TEAM 5'!AL$38:AL$53,0)))),"NOT DECLARED",INDEX('TEAM 5'!AF$38:AF$53,MATCH(AH619,'TEAM 5'!AL$38:AL$53,0)))</f>
        <v>NOT DECLARED</v>
      </c>
      <c r="AJ619" s="12" t="str">
        <f t="shared" si="33"/>
        <v>T</v>
      </c>
      <c r="AK619" s="12" t="s">
        <v>0</v>
      </c>
      <c r="AL619" s="12" t="str">
        <f>IF(ISNA((INDEX('TEAM 5'!AF$38:AF$53,MATCH(AK619,'TEAM 5'!AJ$38:AJ$53,0)))),"NOT DECLARED",INDEX('TEAM 5'!AF$38:AF$53,MATCH(AK619,'TEAM 5'!AJ$38:AJ$53,0)))</f>
        <v>NOT DECLARED</v>
      </c>
      <c r="AM619" s="12" t="str">
        <f t="shared" si="34"/>
        <v>T</v>
      </c>
      <c r="AN619" s="12" t="s">
        <v>0</v>
      </c>
      <c r="AO619" s="12" t="str">
        <f>DETAILS!B9</f>
        <v>Salisbury</v>
      </c>
      <c r="AP619" s="12">
        <v>1</v>
      </c>
      <c r="AQ619" s="12" t="str">
        <f>IF(ISNA((INDEX('TEAM 5'!AF$38:AF$53,MATCH(AP619,'TEAM 5'!AT$38:AT$53,0)))),"NOT DECLARED",INDEX('TEAM 5'!AF$38:AF$53,MATCH(AP619,'TEAM 5'!AT$38:AT$53,0)))</f>
        <v>NOT DECLARED</v>
      </c>
      <c r="AR619" s="12">
        <v>2</v>
      </c>
      <c r="AS619" s="12" t="str">
        <f>IF(ISNA((INDEX('TEAM 5'!AF$38:AF$53,MATCH(AR619,'TEAM 5'!AT$38:AT$53,0)))),"NOT DECLARED",INDEX('TEAM 5'!AF$38:AF$53,MATCH(AR619,'TEAM 5'!AT$38:AT$53,0)))</f>
        <v>NOT DECLARED</v>
      </c>
      <c r="AT619" s="12">
        <v>3</v>
      </c>
      <c r="AU619" s="12" t="str">
        <f>IF(ISNA((INDEX('TEAM 5'!AF$38:AF$53,MATCH(AT619,'TEAM 5'!AT$38:AT$53,0)))),"NOT DECLARED",INDEX('TEAM 5'!AF$38:AF$53,MATCH(AT619,'TEAM 5'!AT$38:AT$53,0)))</f>
        <v>NOT DECLARED</v>
      </c>
      <c r="AV619" s="12">
        <v>4</v>
      </c>
      <c r="AW619" s="12" t="str">
        <f>IF(ISNA((INDEX('TEAM 5'!AF$38:AF$53,MATCH(AV619,'TEAM 5'!AT$38:AT$53,0)))),"NOT DECLARED",INDEX('TEAM 5'!AF$38:AF$53,MATCH(AV619,'TEAM 5'!AT$38:AT$53,0)))</f>
        <v>NOT DECLARED</v>
      </c>
      <c r="AX619" s="3" t="str">
        <f t="shared" si="35"/>
        <v>NOT DECLARED, NOT DECLARED, NOT DECLARED, NOT DECLARED</v>
      </c>
      <c r="AY619" s="112" t="str">
        <f t="shared" si="36"/>
        <v xml:space="preserve">U17 </v>
      </c>
      <c r="AZ619" s="96">
        <f t="shared" si="36"/>
        <v>12</v>
      </c>
      <c r="BA619" s="96">
        <f t="shared" si="36"/>
        <v>24.5</v>
      </c>
      <c r="BB619" s="96">
        <f t="shared" si="36"/>
        <v>55.5</v>
      </c>
      <c r="BC619" s="97">
        <f t="shared" si="36"/>
        <v>1.5046296296296294E-3</v>
      </c>
      <c r="BD619" s="97">
        <f t="shared" si="36"/>
        <v>3.1828703703703702E-3</v>
      </c>
      <c r="BE619" s="96" t="str">
        <f t="shared" si="36"/>
        <v>-</v>
      </c>
      <c r="BF619" s="96" t="str">
        <f t="shared" si="36"/>
        <v>-</v>
      </c>
      <c r="BG619" s="96">
        <f t="shared" si="36"/>
        <v>16</v>
      </c>
      <c r="BH619" s="96">
        <f t="shared" si="36"/>
        <v>65</v>
      </c>
      <c r="BI619" s="96">
        <f t="shared" si="36"/>
        <v>1.65</v>
      </c>
      <c r="BJ619" s="96">
        <f t="shared" si="36"/>
        <v>5.4</v>
      </c>
      <c r="BK619" s="96">
        <f t="shared" si="36"/>
        <v>10</v>
      </c>
      <c r="BL619" s="96">
        <f t="shared" si="36"/>
        <v>25</v>
      </c>
      <c r="BM619" s="96">
        <f t="shared" si="36"/>
        <v>35</v>
      </c>
      <c r="BN619" s="96">
        <f t="shared" si="36"/>
        <v>47</v>
      </c>
      <c r="BP619" s="34" t="str">
        <f>grades!A74</f>
        <v>100m hurdles</v>
      </c>
      <c r="BQ619" s="34"/>
      <c r="BR619" s="34"/>
      <c r="BS619" s="34">
        <f>grades!C74</f>
        <v>13.8</v>
      </c>
      <c r="BT619" s="34"/>
      <c r="BU619" s="34"/>
      <c r="BV619" s="34">
        <f>grades!E74</f>
        <v>14.1</v>
      </c>
      <c r="BW619" s="34"/>
      <c r="BX619" s="34"/>
      <c r="BY619" s="34">
        <f>grades!G74</f>
        <v>14.6</v>
      </c>
      <c r="BZ619" s="34"/>
      <c r="CA619" s="34"/>
      <c r="CB619" s="34">
        <f>grades!I74</f>
        <v>15.4</v>
      </c>
      <c r="CC619" s="96" t="str">
        <f>grades!J34</f>
        <v>T</v>
      </c>
    </row>
    <row r="620" spans="1:81" ht="20.100000000000001" hidden="1" customHeight="1">
      <c r="A620" s="8"/>
      <c r="B620" s="8"/>
      <c r="C620" s="38"/>
      <c r="D620" s="232"/>
      <c r="E620" s="232"/>
      <c r="F620" s="93"/>
      <c r="G620" s="93"/>
      <c r="I620" s="40"/>
      <c r="J620" s="40"/>
      <c r="K620" s="37"/>
      <c r="L620" s="22"/>
      <c r="M620" s="22"/>
      <c r="N620" s="22"/>
      <c r="O620" s="22"/>
      <c r="P620" s="22"/>
      <c r="Q620" s="22"/>
      <c r="R620" s="199"/>
      <c r="S620" s="295"/>
      <c r="T620" s="8"/>
      <c r="U620" s="297" t="str">
        <f t="shared" si="28"/>
        <v>TT</v>
      </c>
      <c r="V620" s="12" t="s">
        <v>1</v>
      </c>
      <c r="W620" s="12" t="str">
        <f>IF(ISNA((INDEX('TEAM 5'!AF$38:AF$53,MATCH(V620,'TEAM 5'!AQ$38:AQ$53,0)))),"NOT DECLARED",INDEX('TEAM 5'!AF$38:AF$53,MATCH(V620,'TEAM 5'!AQ$38:AQ$53,0)))</f>
        <v>NOT DECLARED</v>
      </c>
      <c r="X620" s="12" t="str">
        <f t="shared" si="29"/>
        <v>TT</v>
      </c>
      <c r="Y620" s="12" t="s">
        <v>1</v>
      </c>
      <c r="Z620" s="12" t="str">
        <f>IF(ISNA((INDEX('TEAM 5'!AF$38:AF$53,MATCH(Y620,'TEAM 5'!AN$38:AN$53,0)))),"NOT DECLARED",INDEX('TEAM 5'!AF$38:AF$53,MATCH(Y620,'TEAM 5'!AN$38:AN$53,0)))</f>
        <v>NOT DECLARED</v>
      </c>
      <c r="AA620" s="12" t="str">
        <f t="shared" si="30"/>
        <v>TT</v>
      </c>
      <c r="AB620" s="12" t="s">
        <v>1</v>
      </c>
      <c r="AC620" s="12" t="str">
        <f>IF(ISNA((INDEX('TEAM 5'!AF$38:AF$53,MATCH(AB620,'TEAM 5'!AS$38:AS$53,0)))),"NOT DECLARED",INDEX('TEAM 5'!AF$38:AF$53,MATCH(AB620,'TEAM 5'!AS$38:AS$53,0)))</f>
        <v>NOT DECLARED</v>
      </c>
      <c r="AD620" s="12" t="str">
        <f t="shared" si="31"/>
        <v>TT</v>
      </c>
      <c r="AE620" s="12" t="s">
        <v>1</v>
      </c>
      <c r="AF620" s="12" t="str">
        <f>IF(ISNA((INDEX('TEAM 5'!AF$38:AF$53,MATCH(AE620,'TEAM 5'!AP$38:AP$53,0)))),"NOT DECLARED",INDEX('TEAM 5'!AF$38:AF$53,MATCH(AE620,'TEAM 5'!AP$38:AP$53,0)))</f>
        <v>NOT DECLARED</v>
      </c>
      <c r="AG620" s="12" t="str">
        <f t="shared" si="32"/>
        <v>TT</v>
      </c>
      <c r="AH620" s="12" t="s">
        <v>1</v>
      </c>
      <c r="AI620" s="12" t="str">
        <f>IF(ISNA((INDEX('TEAM 5'!AF$38:AF$53,MATCH(AH620,'TEAM 5'!AL$38:AL$53,0)))),"NOT DECLARED",INDEX('TEAM 5'!AF$38:AF$53,MATCH(AH620,'TEAM 5'!AL$38:AL$53,0)))</f>
        <v>NOT DECLARED</v>
      </c>
      <c r="AJ620" s="12" t="str">
        <f t="shared" si="33"/>
        <v>TT</v>
      </c>
      <c r="AK620" s="12" t="s">
        <v>1</v>
      </c>
      <c r="AL620" s="12" t="str">
        <f>IF(ISNA((INDEX('TEAM 5'!AF$38:AF$53,MATCH(AK620,'TEAM 5'!AJ$38:AJ$53,0)))),"NOT DECLARED",INDEX('TEAM 5'!AF$38:AF$53,MATCH(AK620,'TEAM 5'!AJ$38:AJ$53,0)))</f>
        <v>NOT DECLARED</v>
      </c>
      <c r="AM620" s="12" t="str">
        <f t="shared" si="34"/>
        <v>TT</v>
      </c>
      <c r="AN620" s="12" t="s">
        <v>1</v>
      </c>
      <c r="AO620" s="12" t="str">
        <f>DETAILS!B9</f>
        <v>Salisbury</v>
      </c>
      <c r="AP620" s="12">
        <v>1</v>
      </c>
      <c r="AQ620" s="12" t="str">
        <f>IF(ISNA((INDEX('TEAM 5'!AF$38:AF$53,MATCH(AP620,'TEAM 5'!AT$38:AT$53,0)))),"NOT DECLARED",INDEX('TEAM 5'!AF$38:AF$53,MATCH(AP620,'TEAM 5'!AT$38:AT$53,0)))</f>
        <v>NOT DECLARED</v>
      </c>
      <c r="AR620" s="12">
        <v>2</v>
      </c>
      <c r="AS620" s="12" t="str">
        <f>IF(ISNA((INDEX('TEAM 5'!AF$38:AF$53,MATCH(AR620,'TEAM 5'!AT$38:AT$53,0)))),"NOT DECLARED",INDEX('TEAM 5'!AF$38:AF$53,MATCH(AR620,'TEAM 5'!AT$38:AT$53,0)))</f>
        <v>NOT DECLARED</v>
      </c>
      <c r="AT620" s="12">
        <v>3</v>
      </c>
      <c r="AU620" s="12" t="str">
        <f>IF(ISNA((INDEX('TEAM 5'!AF$38:AF$53,MATCH(AT620,'TEAM 5'!AT$38:AT$53,0)))),"NOT DECLARED",INDEX('TEAM 5'!AF$38:AF$53,MATCH(AT620,'TEAM 5'!AT$38:AT$53,0)))</f>
        <v>NOT DECLARED</v>
      </c>
      <c r="AV620" s="12">
        <v>4</v>
      </c>
      <c r="AW620" s="12" t="str">
        <f>IF(ISNA((INDEX('TEAM 5'!AF$38:AF$53,MATCH(AV620,'TEAM 5'!AT$38:AT$53,0)))),"NOT DECLARED",INDEX('TEAM 5'!AF$38:AF$53,MATCH(AV620,'TEAM 5'!AT$38:AT$53,0)))</f>
        <v>NOT DECLARED</v>
      </c>
      <c r="AX620" s="3" t="str">
        <f t="shared" si="35"/>
        <v>NOT DECLARED, NOT DECLARED, NOT DECLARED, NOT DECLARED</v>
      </c>
      <c r="AY620" s="112" t="str">
        <f t="shared" si="36"/>
        <v xml:space="preserve">U17 </v>
      </c>
      <c r="AZ620" s="96">
        <f t="shared" si="36"/>
        <v>12</v>
      </c>
      <c r="BA620" s="96">
        <f t="shared" si="36"/>
        <v>24.5</v>
      </c>
      <c r="BB620" s="96">
        <f t="shared" si="36"/>
        <v>55.5</v>
      </c>
      <c r="BC620" s="97">
        <f t="shared" si="36"/>
        <v>1.5046296296296294E-3</v>
      </c>
      <c r="BD620" s="97">
        <f t="shared" si="36"/>
        <v>3.1828703703703702E-3</v>
      </c>
      <c r="BE620" s="96" t="str">
        <f t="shared" si="36"/>
        <v>-</v>
      </c>
      <c r="BF620" s="96" t="str">
        <f t="shared" si="36"/>
        <v>-</v>
      </c>
      <c r="BG620" s="96">
        <f t="shared" si="36"/>
        <v>16</v>
      </c>
      <c r="BH620" s="96">
        <f t="shared" si="36"/>
        <v>65</v>
      </c>
      <c r="BI620" s="96">
        <f t="shared" si="36"/>
        <v>1.65</v>
      </c>
      <c r="BJ620" s="96">
        <f t="shared" si="36"/>
        <v>5.4</v>
      </c>
      <c r="BK620" s="96">
        <f t="shared" si="36"/>
        <v>10</v>
      </c>
      <c r="BL620" s="96">
        <f t="shared" si="36"/>
        <v>25</v>
      </c>
      <c r="BM620" s="96">
        <f t="shared" si="36"/>
        <v>35</v>
      </c>
      <c r="BN620" s="96">
        <f t="shared" si="36"/>
        <v>47</v>
      </c>
      <c r="BP620" s="34" t="str">
        <f>grades!A75</f>
        <v>high jump</v>
      </c>
      <c r="BQ620" s="34"/>
      <c r="BR620" s="34"/>
      <c r="BS620" s="34">
        <f>grades!C75</f>
        <v>1.9</v>
      </c>
      <c r="BT620" s="34"/>
      <c r="BU620" s="34"/>
      <c r="BV620" s="34">
        <f>grades!E75</f>
        <v>1.85</v>
      </c>
      <c r="BW620" s="34"/>
      <c r="BX620" s="34"/>
      <c r="BY620" s="34">
        <f>grades!G75</f>
        <v>1.78</v>
      </c>
      <c r="BZ620" s="34"/>
      <c r="CA620" s="34"/>
      <c r="CB620" s="34">
        <f>grades!I75</f>
        <v>1.7</v>
      </c>
      <c r="CC620" s="96" t="str">
        <f>grades!J35</f>
        <v>F</v>
      </c>
    </row>
    <row r="621" spans="1:81" ht="20.100000000000001" hidden="1" customHeight="1">
      <c r="A621" s="8"/>
      <c r="B621" s="8"/>
      <c r="C621" s="38"/>
      <c r="D621" s="232"/>
      <c r="E621" s="232"/>
      <c r="F621" s="93"/>
      <c r="G621" s="93"/>
      <c r="I621" s="40"/>
      <c r="J621" s="40"/>
      <c r="K621" s="37"/>
      <c r="L621" s="22"/>
      <c r="M621" s="22"/>
      <c r="N621" s="22"/>
      <c r="O621" s="22"/>
      <c r="P621" s="22"/>
      <c r="Q621" s="22"/>
      <c r="R621" s="199"/>
      <c r="S621" s="295"/>
      <c r="T621" s="8"/>
      <c r="U621" s="297" t="str">
        <f t="shared" si="28"/>
        <v>J</v>
      </c>
      <c r="V621" s="12" t="s">
        <v>0</v>
      </c>
      <c r="W621" s="12" t="str">
        <f>IF(ISNA((INDEX('TEAM 6'!AF$38:AF$53,MATCH(V621,'TEAM 6'!AQ$38:AQ$53,0)))),"NOT DECLARED",INDEX('TEAM 6'!AF$38:AF$53,MATCH(V621,'TEAM 6'!AQ$38:AQ$53,0)))</f>
        <v>NOT DECLARED</v>
      </c>
      <c r="X621" s="12" t="str">
        <f>U621</f>
        <v>J</v>
      </c>
      <c r="Y621" s="12" t="s">
        <v>0</v>
      </c>
      <c r="Z621" s="12" t="str">
        <f>IF(ISNA((INDEX('TEAM 6'!AF$38:AF$53,MATCH(Y621,'TEAM 6'!AN$38:AN$53,0)))),"NOT DECLARED",INDEX('TEAM 6'!AF$38:AF$53,MATCH(Y621,'TEAM 6'!AN$38:AN$53,0)))</f>
        <v>Danyal Choudhry</v>
      </c>
      <c r="AA621" s="12" t="str">
        <f>X621</f>
        <v>J</v>
      </c>
      <c r="AB621" s="12" t="s">
        <v>0</v>
      </c>
      <c r="AC621" s="12" t="str">
        <f>IF(ISNA((INDEX('TEAM 6'!AF$38:AF$53,MATCH(AB621,'TEAM 6'!AS$38:AS$53,0)))),"NOT DECLARED",INDEX('TEAM 6'!AF$38:AF$53,MATCH(AB621,'TEAM 6'!AS$38:AS$53,0)))</f>
        <v>Max Brech</v>
      </c>
      <c r="AD621" s="12" t="str">
        <f>AA621</f>
        <v>J</v>
      </c>
      <c r="AE621" s="12" t="s">
        <v>0</v>
      </c>
      <c r="AF621" s="12" t="str">
        <f>IF(ISNA((INDEX('TEAM 6'!AF$38:AF$53,MATCH(AE621,'TEAM 6'!AP$38:AP$53,0)))),"NOT DECLARED",INDEX('TEAM 6'!AF$38:AF$53,MATCH(AE621,'TEAM 6'!AP$38:AP$53,0)))</f>
        <v>Daniel Egharevba</v>
      </c>
      <c r="AG621" s="12" t="str">
        <f>AD621</f>
        <v>J</v>
      </c>
      <c r="AH621" s="12" t="s">
        <v>0</v>
      </c>
      <c r="AI621" s="12" t="str">
        <f>IF(ISNA((INDEX('TEAM 6'!AF$38:AF$53,MATCH(AH621,'TEAM 6'!AL$38:AL$53,0)))),"NOT DECLARED",INDEX('TEAM 6'!AF$38:AF$53,MATCH(AH621,'TEAM 6'!AL$38:AL$53,0)))</f>
        <v>Daniel Egharevba</v>
      </c>
      <c r="AJ621" s="12" t="str">
        <f>AG621</f>
        <v>J</v>
      </c>
      <c r="AK621" s="12" t="s">
        <v>0</v>
      </c>
      <c r="AL621" s="12" t="str">
        <f>IF(ISNA((INDEX('TEAM 6'!AF$38:AF$53,MATCH(AK621,'TEAM 6'!AJ$38:AJ$53,0)))),"NOT DECLARED",INDEX('TEAM 6'!AF$38:AF$53,MATCH(AK621,'TEAM 6'!AJ$38:AJ$53,0)))</f>
        <v>NOT DECLARED</v>
      </c>
      <c r="AM621" s="12" t="str">
        <f>AJ621</f>
        <v>J</v>
      </c>
      <c r="AN621" s="12" t="s">
        <v>0</v>
      </c>
      <c r="AO621" s="12" t="str">
        <f>DETAILS!B10</f>
        <v>Slough Juniors</v>
      </c>
      <c r="AP621" s="12">
        <v>1</v>
      </c>
      <c r="AQ621" s="12" t="str">
        <f>IF(ISNA((INDEX('TEAM 6'!AF$38:AF$53,MATCH(AP621,'TEAM 6'!AT$38:AT$53,0)))),"NOT DECLARED",INDEX('TEAM 6'!AF$38:AF$53,MATCH(AP621,'TEAM 6'!AT$38:AT$53,0)))</f>
        <v>NOT DECLARED</v>
      </c>
      <c r="AR621" s="12">
        <v>2</v>
      </c>
      <c r="AS621" s="12" t="str">
        <f>IF(ISNA((INDEX('TEAM 6'!AF$38:AF$53,MATCH(AR621,'TEAM 6'!AT$38:AT$53,0)))),"NOT DECLARED",INDEX('TEAM 6'!AF$38:AF$53,MATCH(AR621,'TEAM 6'!AT$38:AT$53,0)))</f>
        <v>NOT DECLARED</v>
      </c>
      <c r="AT621" s="12">
        <v>3</v>
      </c>
      <c r="AU621" s="12" t="str">
        <f>IF(ISNA((INDEX('TEAM 6'!AF$38:AF$53,MATCH(AT621,'TEAM 6'!AT$38:AT$53,0)))),"NOT DECLARED",INDEX('TEAM 6'!AF$38:AF$53,MATCH(AT621,'TEAM 6'!AT$38:AT$53,0)))</f>
        <v>NOT DECLARED</v>
      </c>
      <c r="AV621" s="12">
        <v>4</v>
      </c>
      <c r="AW621" s="12" t="str">
        <f>IF(ISNA((INDEX('TEAM 6'!AF$38:AF$53,MATCH(AV621,'TEAM 6'!AT$38:AT$53,0)))),"NOT DECLARED",INDEX('TEAM 6'!AF$38:AF$53,MATCH(AV621,'TEAM 6'!AT$38:AT$53,0)))</f>
        <v>NOT DECLARED</v>
      </c>
      <c r="AX621" s="3" t="str">
        <f>+AQ621&amp;", "&amp;AS621&amp;", "&amp;AU621&amp;", "&amp;AW621</f>
        <v>NOT DECLARED, NOT DECLARED, NOT DECLARED, NOT DECLARED</v>
      </c>
      <c r="AY621" s="112" t="str">
        <f t="shared" si="36"/>
        <v xml:space="preserve">U17 </v>
      </c>
      <c r="AZ621" s="96">
        <f t="shared" si="36"/>
        <v>12</v>
      </c>
      <c r="BA621" s="96">
        <f t="shared" si="36"/>
        <v>24.5</v>
      </c>
      <c r="BB621" s="96">
        <f t="shared" si="36"/>
        <v>55.5</v>
      </c>
      <c r="BC621" s="97">
        <f t="shared" si="36"/>
        <v>1.5046296296296294E-3</v>
      </c>
      <c r="BD621" s="97">
        <f t="shared" si="36"/>
        <v>3.1828703703703702E-3</v>
      </c>
      <c r="BE621" s="96" t="str">
        <f t="shared" si="36"/>
        <v>-</v>
      </c>
      <c r="BF621" s="96" t="str">
        <f t="shared" si="36"/>
        <v>-</v>
      </c>
      <c r="BG621" s="96">
        <f t="shared" si="36"/>
        <v>16</v>
      </c>
      <c r="BH621" s="96">
        <f t="shared" si="36"/>
        <v>65</v>
      </c>
      <c r="BI621" s="96">
        <f t="shared" si="36"/>
        <v>1.65</v>
      </c>
      <c r="BJ621" s="96">
        <f t="shared" si="36"/>
        <v>5.4</v>
      </c>
      <c r="BK621" s="96">
        <f t="shared" si="36"/>
        <v>10</v>
      </c>
      <c r="BL621" s="96">
        <f t="shared" si="36"/>
        <v>25</v>
      </c>
      <c r="BM621" s="96">
        <f t="shared" si="36"/>
        <v>35</v>
      </c>
      <c r="BN621" s="96">
        <f t="shared" si="36"/>
        <v>47</v>
      </c>
      <c r="BP621" s="34" t="str">
        <f>grades!A76</f>
        <v>long jump</v>
      </c>
      <c r="BQ621" s="34"/>
      <c r="BR621" s="34"/>
      <c r="BS621" s="34">
        <f>grades!C76</f>
        <v>6.35</v>
      </c>
      <c r="BT621" s="34"/>
      <c r="BU621" s="34"/>
      <c r="BV621" s="34">
        <f>grades!E76</f>
        <v>6.15</v>
      </c>
      <c r="BW621" s="34"/>
      <c r="BX621" s="34"/>
      <c r="BY621" s="34">
        <f>grades!G76</f>
        <v>5.95</v>
      </c>
      <c r="BZ621" s="34"/>
      <c r="CA621" s="34"/>
      <c r="CB621" s="34">
        <f>grades!I76</f>
        <v>5.6</v>
      </c>
      <c r="CC621" s="96" t="str">
        <f>grades!J36</f>
        <v>F</v>
      </c>
    </row>
    <row r="622" spans="1:81" ht="20.100000000000001" hidden="1" customHeight="1">
      <c r="A622" s="8"/>
      <c r="B622" s="8"/>
      <c r="C622" s="38"/>
      <c r="D622" s="232"/>
      <c r="E622" s="232"/>
      <c r="F622" s="93"/>
      <c r="G622" s="93"/>
      <c r="I622" s="40"/>
      <c r="J622" s="40"/>
      <c r="K622" s="37"/>
      <c r="L622" s="22"/>
      <c r="M622" s="22"/>
      <c r="N622" s="22"/>
      <c r="O622" s="22"/>
      <c r="P622" s="22"/>
      <c r="Q622" s="22"/>
      <c r="R622" s="199"/>
      <c r="S622" s="295"/>
      <c r="T622" s="8"/>
      <c r="U622" s="297" t="str">
        <f t="shared" si="28"/>
        <v>JJ</v>
      </c>
      <c r="V622" s="12" t="s">
        <v>1</v>
      </c>
      <c r="W622" s="12" t="str">
        <f>IF(ISNA((INDEX('TEAM 6'!AF$38:AF$53,MATCH(V622,'TEAM 6'!AQ$38:AQ$53,0)))),"NOT DECLARED",INDEX('TEAM 6'!AF$38:AF$53,MATCH(V622,'TEAM 6'!AQ$38:AQ$53,0)))</f>
        <v>NOT DECLARED</v>
      </c>
      <c r="X622" s="12" t="str">
        <f>U622</f>
        <v>JJ</v>
      </c>
      <c r="Y622" s="12" t="s">
        <v>1</v>
      </c>
      <c r="Z622" s="12" t="str">
        <f>IF(ISNA((INDEX('TEAM 6'!AF$38:AF$53,MATCH(Y622,'TEAM 6'!AN$38:AN$53,0)))),"NOT DECLARED",INDEX('TEAM 6'!AF$38:AF$53,MATCH(Y622,'TEAM 6'!AN$38:AN$53,0)))</f>
        <v>NOT DECLARED</v>
      </c>
      <c r="AA622" s="12" t="str">
        <f>X622</f>
        <v>JJ</v>
      </c>
      <c r="AB622" s="12" t="s">
        <v>1</v>
      </c>
      <c r="AC622" s="12" t="str">
        <f>IF(ISNA((INDEX('TEAM 6'!AF$38:AF$53,MATCH(AB622,'TEAM 6'!AS$38:AS$53,0)))),"NOT DECLARED",INDEX('TEAM 6'!AF$38:AF$53,MATCH(AB622,'TEAM 6'!AS$38:AS$53,0)))</f>
        <v>NOT DECLARED</v>
      </c>
      <c r="AD622" s="12" t="str">
        <f>AA622</f>
        <v>JJ</v>
      </c>
      <c r="AE622" s="12" t="s">
        <v>1</v>
      </c>
      <c r="AF622" s="12" t="str">
        <f>IF(ISNA((INDEX('TEAM 6'!AF$38:AF$53,MATCH(AE622,'TEAM 6'!AP$38:AP$53,0)))),"NOT DECLARED",INDEX('TEAM 6'!AF$38:AF$53,MATCH(AE622,'TEAM 6'!AP$38:AP$53,0)))</f>
        <v>NOT DECLARED</v>
      </c>
      <c r="AG622" s="12" t="str">
        <f>AD622</f>
        <v>JJ</v>
      </c>
      <c r="AH622" s="12" t="s">
        <v>1</v>
      </c>
      <c r="AI622" s="12" t="str">
        <f>IF(ISNA((INDEX('TEAM 6'!AF$38:AF$53,MATCH(AH622,'TEAM 6'!AL$38:AL$53,0)))),"NOT DECLARED",INDEX('TEAM 6'!AF$38:AF$53,MATCH(AH622,'TEAM 6'!AL$38:AL$53,0)))</f>
        <v>Max Brech</v>
      </c>
      <c r="AJ622" s="12" t="str">
        <f>AG622</f>
        <v>JJ</v>
      </c>
      <c r="AK622" s="12" t="s">
        <v>1</v>
      </c>
      <c r="AL622" s="12" t="str">
        <f>IF(ISNA((INDEX('TEAM 6'!AF$38:AF$53,MATCH(AK622,'TEAM 6'!AJ$38:AJ$53,0)))),"NOT DECLARED",INDEX('TEAM 6'!AF$38:AF$53,MATCH(AK622,'TEAM 6'!AJ$38:AJ$53,0)))</f>
        <v>NOT DECLARED</v>
      </c>
      <c r="AM622" s="12" t="str">
        <f>AJ622</f>
        <v>JJ</v>
      </c>
      <c r="AN622" s="12" t="s">
        <v>1</v>
      </c>
      <c r="AO622" s="12" t="str">
        <f>DETAILS!B10</f>
        <v>Slough Juniors</v>
      </c>
      <c r="AP622" s="12">
        <v>1</v>
      </c>
      <c r="AQ622" s="12" t="str">
        <f>IF(ISNA((INDEX('TEAM 6'!AF$38:AF$53,MATCH(AP622,'TEAM 6'!AT$38:AT$53,0)))),"NOT DECLARED",INDEX('TEAM 6'!AF$38:AF$53,MATCH(AP622,'TEAM 6'!AT$38:AT$53,0)))</f>
        <v>NOT DECLARED</v>
      </c>
      <c r="AR622" s="12">
        <v>2</v>
      </c>
      <c r="AS622" s="12" t="str">
        <f>IF(ISNA((INDEX('TEAM 6'!AF$38:AF$53,MATCH(AR622,'TEAM 6'!AT$38:AT$53,0)))),"NOT DECLARED",INDEX('TEAM 6'!AF$38:AF$53,MATCH(AR622,'TEAM 6'!AT$38:AT$53,0)))</f>
        <v>NOT DECLARED</v>
      </c>
      <c r="AT622" s="12">
        <v>3</v>
      </c>
      <c r="AU622" s="12" t="str">
        <f>IF(ISNA((INDEX('TEAM 6'!AF$38:AF$53,MATCH(AT622,'TEAM 6'!AT$38:AT$53,0)))),"NOT DECLARED",INDEX('TEAM 6'!AF$38:AF$53,MATCH(AT622,'TEAM 6'!AT$38:AT$53,0)))</f>
        <v>NOT DECLARED</v>
      </c>
      <c r="AV622" s="12">
        <v>4</v>
      </c>
      <c r="AW622" s="12" t="str">
        <f>IF(ISNA((INDEX('TEAM 6'!AF$38:AF$53,MATCH(AV622,'TEAM 6'!AT$38:AT$53,0)))),"NOT DECLARED",INDEX('TEAM 6'!AF$38:AF$53,MATCH(AV622,'TEAM 6'!AT$38:AT$53,0)))</f>
        <v>NOT DECLARED</v>
      </c>
      <c r="AX622" s="3" t="str">
        <f>+AQ622&amp;", "&amp;AS622&amp;", "&amp;AU622&amp;", "&amp;AW622</f>
        <v>NOT DECLARED, NOT DECLARED, NOT DECLARED, NOT DECLARED</v>
      </c>
      <c r="AY622" s="112" t="str">
        <f t="shared" si="36"/>
        <v xml:space="preserve">U17 </v>
      </c>
      <c r="AZ622" s="96">
        <f t="shared" si="36"/>
        <v>12</v>
      </c>
      <c r="BA622" s="96">
        <f t="shared" si="36"/>
        <v>24.5</v>
      </c>
      <c r="BB622" s="96">
        <f t="shared" si="36"/>
        <v>55.5</v>
      </c>
      <c r="BC622" s="97">
        <f t="shared" si="36"/>
        <v>1.5046296296296294E-3</v>
      </c>
      <c r="BD622" s="97">
        <f t="shared" si="36"/>
        <v>3.1828703703703702E-3</v>
      </c>
      <c r="BE622" s="96" t="str">
        <f t="shared" si="36"/>
        <v>-</v>
      </c>
      <c r="BF622" s="96" t="str">
        <f t="shared" si="36"/>
        <v>-</v>
      </c>
      <c r="BG622" s="96">
        <f t="shared" si="36"/>
        <v>16</v>
      </c>
      <c r="BH622" s="96">
        <f t="shared" si="36"/>
        <v>65</v>
      </c>
      <c r="BI622" s="96">
        <f t="shared" si="36"/>
        <v>1.65</v>
      </c>
      <c r="BJ622" s="96">
        <f t="shared" si="36"/>
        <v>5.4</v>
      </c>
      <c r="BK622" s="96">
        <f t="shared" si="36"/>
        <v>10</v>
      </c>
      <c r="BL622" s="96">
        <f t="shared" si="36"/>
        <v>25</v>
      </c>
      <c r="BM622" s="96">
        <f t="shared" si="36"/>
        <v>35</v>
      </c>
      <c r="BN622" s="96">
        <f t="shared" si="36"/>
        <v>47</v>
      </c>
      <c r="BP622" s="34" t="str">
        <f>grades!A77</f>
        <v>javelin</v>
      </c>
      <c r="BQ622" s="34"/>
      <c r="BR622" s="34"/>
      <c r="BS622" s="34">
        <f>grades!C77</f>
        <v>50.75</v>
      </c>
      <c r="BT622" s="34"/>
      <c r="BU622" s="34"/>
      <c r="BV622" s="34">
        <f>grades!E77</f>
        <v>47.9</v>
      </c>
      <c r="BW622" s="34"/>
      <c r="BX622" s="34"/>
      <c r="BY622" s="34">
        <f>grades!G77</f>
        <v>43.85</v>
      </c>
      <c r="BZ622" s="34"/>
      <c r="CA622" s="34"/>
      <c r="CB622" s="34">
        <f>grades!I77</f>
        <v>38.85</v>
      </c>
      <c r="CC622" s="96" t="str">
        <f>grades!J37</f>
        <v>F</v>
      </c>
    </row>
    <row r="623" spans="1:81" ht="20.100000000000001" hidden="1" customHeight="1">
      <c r="A623" s="8"/>
      <c r="B623" s="8"/>
      <c r="C623" s="38"/>
      <c r="D623" s="232"/>
      <c r="E623" s="232"/>
      <c r="F623" s="93"/>
      <c r="G623" s="93"/>
      <c r="I623" s="40"/>
      <c r="J623" s="40"/>
      <c r="K623" s="37"/>
      <c r="L623" s="22"/>
      <c r="M623" s="22"/>
      <c r="N623" s="22"/>
      <c r="O623" s="22"/>
      <c r="P623" s="22"/>
      <c r="Q623" s="22"/>
      <c r="R623" s="22"/>
      <c r="S623" s="22"/>
      <c r="T623" s="19"/>
      <c r="W623" s="266" t="s">
        <v>476</v>
      </c>
      <c r="X623" s="5"/>
      <c r="Y623" s="5"/>
      <c r="Z623" s="266" t="s">
        <v>477</v>
      </c>
      <c r="AA623" s="5"/>
      <c r="AB623" s="5"/>
      <c r="AC623" s="266" t="s">
        <v>478</v>
      </c>
      <c r="AD623" s="5"/>
      <c r="AE623" s="5"/>
      <c r="AF623" s="266" t="s">
        <v>479</v>
      </c>
      <c r="AG623" s="5"/>
      <c r="AH623" s="5"/>
      <c r="AI623" s="266" t="s">
        <v>480</v>
      </c>
      <c r="AY623" s="112" t="str">
        <f t="shared" si="36"/>
        <v xml:space="preserve">U17 </v>
      </c>
      <c r="AZ623" s="96">
        <f t="shared" si="36"/>
        <v>12</v>
      </c>
      <c r="BA623" s="96">
        <f t="shared" si="36"/>
        <v>24.5</v>
      </c>
      <c r="BB623" s="96">
        <f t="shared" si="36"/>
        <v>55.5</v>
      </c>
      <c r="BC623" s="97">
        <f t="shared" si="36"/>
        <v>1.5046296296296294E-3</v>
      </c>
      <c r="BD623" s="97">
        <f t="shared" si="36"/>
        <v>3.1828703703703702E-3</v>
      </c>
      <c r="BE623" s="96" t="str">
        <f t="shared" si="36"/>
        <v>-</v>
      </c>
      <c r="BF623" s="96" t="str">
        <f t="shared" si="36"/>
        <v>-</v>
      </c>
      <c r="BG623" s="96">
        <f t="shared" si="36"/>
        <v>16</v>
      </c>
      <c r="BH623" s="96">
        <f t="shared" si="36"/>
        <v>65</v>
      </c>
      <c r="BI623" s="96">
        <f t="shared" si="36"/>
        <v>1.65</v>
      </c>
      <c r="BJ623" s="96">
        <f t="shared" si="36"/>
        <v>5.4</v>
      </c>
      <c r="BK623" s="96">
        <f t="shared" si="36"/>
        <v>10</v>
      </c>
      <c r="BL623" s="96">
        <f t="shared" si="36"/>
        <v>25</v>
      </c>
      <c r="BM623" s="96">
        <f t="shared" si="36"/>
        <v>35</v>
      </c>
      <c r="BN623" s="96">
        <f t="shared" si="36"/>
        <v>47</v>
      </c>
      <c r="BP623" s="34" t="str">
        <f>grades!A78</f>
        <v xml:space="preserve">discus </v>
      </c>
      <c r="BQ623" s="34"/>
      <c r="BR623" s="34"/>
      <c r="BS623" s="34">
        <f>grades!C78</f>
        <v>40.75</v>
      </c>
      <c r="BT623" s="34"/>
      <c r="BU623" s="34"/>
      <c r="BV623" s="34">
        <f>grades!E78</f>
        <v>37.200000000000003</v>
      </c>
      <c r="BW623" s="34"/>
      <c r="BX623" s="34"/>
      <c r="BY623" s="34">
        <f>grades!G78</f>
        <v>33.200000000000003</v>
      </c>
      <c r="BZ623" s="34"/>
      <c r="CA623" s="34"/>
      <c r="CB623" s="34">
        <f>grades!I78</f>
        <v>27.95</v>
      </c>
      <c r="CC623" s="96" t="str">
        <f>grades!J38</f>
        <v>F</v>
      </c>
    </row>
    <row r="624" spans="1:81" ht="20.100000000000001" hidden="1" customHeight="1">
      <c r="A624" s="8"/>
      <c r="B624" s="8"/>
      <c r="C624" s="38"/>
      <c r="D624" s="232"/>
      <c r="E624" s="232"/>
      <c r="F624" s="93"/>
      <c r="G624" s="93"/>
      <c r="I624" s="40"/>
      <c r="J624" s="40"/>
      <c r="K624" s="37"/>
      <c r="L624" s="22"/>
      <c r="M624" s="22"/>
      <c r="N624" s="22"/>
      <c r="O624" s="22"/>
      <c r="P624" s="22"/>
      <c r="Q624" s="22"/>
      <c r="R624" s="22"/>
      <c r="S624" s="22"/>
      <c r="T624" s="19"/>
      <c r="U624" s="296"/>
      <c r="V624" s="10"/>
      <c r="W624" s="36" t="s">
        <v>6</v>
      </c>
      <c r="X624" s="36"/>
      <c r="Y624" s="36"/>
      <c r="Z624" s="36" t="s">
        <v>115</v>
      </c>
      <c r="AA624" s="36"/>
      <c r="AB624" s="36"/>
      <c r="AC624" s="36">
        <v>800</v>
      </c>
      <c r="AD624" s="36"/>
      <c r="AE624" s="36"/>
      <c r="AF624" s="36" t="s">
        <v>27</v>
      </c>
      <c r="AG624" s="36"/>
      <c r="AH624" s="36"/>
      <c r="AI624" s="36" t="s">
        <v>4</v>
      </c>
      <c r="AJ624" s="19"/>
      <c r="AK624" s="19"/>
      <c r="AL624" s="8"/>
      <c r="AM624" s="19"/>
      <c r="AN624" s="19"/>
      <c r="AO624" s="8"/>
      <c r="AP624" s="8"/>
      <c r="AQ624" s="8"/>
      <c r="AR624" s="8"/>
      <c r="AS624" s="8"/>
      <c r="AT624" s="8"/>
      <c r="AU624" s="8"/>
      <c r="AV624" s="8"/>
      <c r="AW624" s="8"/>
      <c r="AY624" s="112" t="str">
        <f t="shared" si="36"/>
        <v xml:space="preserve">U17 </v>
      </c>
      <c r="AZ624" s="96">
        <f t="shared" si="36"/>
        <v>12</v>
      </c>
      <c r="BA624" s="96">
        <f t="shared" si="36"/>
        <v>24.5</v>
      </c>
      <c r="BB624" s="96">
        <f t="shared" si="36"/>
        <v>55.5</v>
      </c>
      <c r="BC624" s="97">
        <f t="shared" si="36"/>
        <v>1.5046296296296294E-3</v>
      </c>
      <c r="BD624" s="97">
        <f t="shared" si="36"/>
        <v>3.1828703703703702E-3</v>
      </c>
      <c r="BE624" s="96" t="str">
        <f t="shared" si="36"/>
        <v>-</v>
      </c>
      <c r="BF624" s="96" t="str">
        <f t="shared" si="36"/>
        <v>-</v>
      </c>
      <c r="BG624" s="96">
        <f t="shared" si="36"/>
        <v>16</v>
      </c>
      <c r="BH624" s="96">
        <f t="shared" si="36"/>
        <v>65</v>
      </c>
      <c r="BI624" s="96">
        <f t="shared" si="36"/>
        <v>1.65</v>
      </c>
      <c r="BJ624" s="96">
        <f t="shared" si="36"/>
        <v>5.4</v>
      </c>
      <c r="BK624" s="96">
        <f t="shared" si="36"/>
        <v>10</v>
      </c>
      <c r="BL624" s="96">
        <f t="shared" si="36"/>
        <v>25</v>
      </c>
      <c r="BM624" s="96">
        <f t="shared" si="36"/>
        <v>35</v>
      </c>
      <c r="BN624" s="96">
        <f t="shared" si="36"/>
        <v>47</v>
      </c>
      <c r="BP624" s="34" t="str">
        <f>grades!A79</f>
        <v>shot</v>
      </c>
      <c r="BQ624" s="34"/>
      <c r="BR624" s="34"/>
      <c r="BS624" s="34">
        <f>grades!C79</f>
        <v>13.4</v>
      </c>
      <c r="BT624" s="34"/>
      <c r="BU624" s="34"/>
      <c r="BV624" s="34">
        <f>grades!E79</f>
        <v>12.55</v>
      </c>
      <c r="BW624" s="34"/>
      <c r="BX624" s="34"/>
      <c r="BY624" s="34">
        <f>grades!G79</f>
        <v>11.8</v>
      </c>
      <c r="BZ624" s="34"/>
      <c r="CA624" s="34"/>
      <c r="CB624" s="34">
        <f>grades!I79</f>
        <v>10.7</v>
      </c>
      <c r="CC624" s="96" t="str">
        <f>grades!J39</f>
        <v>F</v>
      </c>
    </row>
    <row r="625" spans="1:85" ht="20.100000000000001" hidden="1" customHeight="1">
      <c r="A625" s="8"/>
      <c r="B625" s="8"/>
      <c r="C625" s="38"/>
      <c r="D625" s="232"/>
      <c r="E625" s="232"/>
      <c r="F625" s="93"/>
      <c r="G625" s="93"/>
      <c r="I625" s="40"/>
      <c r="J625" s="40"/>
      <c r="K625" s="37"/>
      <c r="L625" s="22"/>
      <c r="M625" s="22"/>
      <c r="N625" s="22"/>
      <c r="O625" s="22"/>
      <c r="P625" s="22"/>
      <c r="Q625" s="22"/>
      <c r="R625" s="199"/>
      <c r="S625" s="295"/>
      <c r="T625" s="8"/>
      <c r="U625" s="297" t="str">
        <f t="shared" ref="U625:U636" si="37">U611</f>
        <v>W</v>
      </c>
      <c r="V625" s="12" t="s">
        <v>0</v>
      </c>
      <c r="W625" s="12" t="str">
        <f>IF(ISNA((INDEX(HOST!AF$38:AF$53,MATCH(V625,HOST!AK$38:AK$53,0)))),"NOT DECLARED",INDEX(HOST!AF$38:AF$53,MATCH(V625,HOST!AK$38:AK$53,0)))</f>
        <v>James Medley</v>
      </c>
      <c r="X625" s="12" t="str">
        <f t="shared" ref="X625:X634" si="38">U625</f>
        <v>W</v>
      </c>
      <c r="Y625" s="12" t="s">
        <v>0</v>
      </c>
      <c r="Z625" s="12" t="str">
        <f>IF(ISNA((INDEX(HOST!AF$38:AF$53,MATCH(Y625,HOST!AR$38:AR$53,0)))),"NOT DECLARED",INDEX(HOST!AF$38:AF$53,MATCH(Y625,HOST!AR$38:AR$53,0)))</f>
        <v>Sam Cliffton</v>
      </c>
      <c r="AA625" s="12" t="str">
        <f t="shared" ref="AA625:AA634" si="39">X625</f>
        <v>W</v>
      </c>
      <c r="AB625" s="12" t="s">
        <v>0</v>
      </c>
      <c r="AC625" s="12" t="str">
        <f>IF(ISNA((INDEX(HOST!AF$38:AF$53,MATCH(AB625,HOST!AO$38:AO$53,0)))),"NOT DECLARED",INDEX(HOST!AF$38:AF$53,MATCH(AB625,HOST!AO$38:AO$53,0)))</f>
        <v>NOT DECLARED</v>
      </c>
      <c r="AD625" s="12" t="str">
        <f t="shared" ref="AD625:AD634" si="40">AA625</f>
        <v>W</v>
      </c>
      <c r="AE625" s="12" t="s">
        <v>0</v>
      </c>
      <c r="AF625" s="12" t="str">
        <f>IF(ISNA((INDEX(HOST!AF$38:AF$53,MATCH(AE625,HOST!AI$38:AI$53,0)))),"NOT DECLARED",INDEX(HOST!AF$38:AF$53,MATCH(AE625,HOST!AI$38:AI$53,0)))</f>
        <v>Sam Cliffton</v>
      </c>
      <c r="AG625" s="12" t="str">
        <f t="shared" ref="AG625:AG634" si="41">AD625</f>
        <v>W</v>
      </c>
      <c r="AH625" s="12" t="s">
        <v>0</v>
      </c>
      <c r="AI625" s="12" t="str">
        <f>IF(ISNA((INDEX(HOST!AF$38:AF$53,MATCH(AH625,HOST!AM$38:AM$53,0)))),"NOT DECLARED",INDEX(HOST!AF$38:AF$53,MATCH(AH625,HOST!AM$38:AM$53,0)))</f>
        <v>NOT DECLARED</v>
      </c>
      <c r="AJ625" s="2"/>
      <c r="AK625" s="2"/>
      <c r="AL625" s="2"/>
      <c r="AM625" s="2"/>
      <c r="AN625" s="2"/>
      <c r="AO625" s="2"/>
      <c r="AP625" s="2"/>
      <c r="AQ625" s="2"/>
      <c r="AR625" s="2"/>
      <c r="AS625" s="2"/>
      <c r="AT625" s="2"/>
      <c r="AU625" s="2"/>
      <c r="AV625" s="2"/>
      <c r="AW625" s="2"/>
      <c r="AY625" s="112" t="str">
        <f t="shared" si="36"/>
        <v xml:space="preserve">U17 </v>
      </c>
      <c r="AZ625" s="96">
        <f t="shared" si="36"/>
        <v>12</v>
      </c>
      <c r="BA625" s="96">
        <f t="shared" si="36"/>
        <v>24.5</v>
      </c>
      <c r="BB625" s="96">
        <f t="shared" si="36"/>
        <v>55.5</v>
      </c>
      <c r="BC625" s="97">
        <f t="shared" si="36"/>
        <v>1.5046296296296294E-3</v>
      </c>
      <c r="BD625" s="97">
        <f t="shared" si="36"/>
        <v>3.1828703703703702E-3</v>
      </c>
      <c r="BE625" s="96" t="str">
        <f t="shared" si="36"/>
        <v>-</v>
      </c>
      <c r="BF625" s="96" t="str">
        <f t="shared" si="36"/>
        <v>-</v>
      </c>
      <c r="BG625" s="96">
        <f t="shared" si="36"/>
        <v>16</v>
      </c>
      <c r="BH625" s="96">
        <f t="shared" si="36"/>
        <v>65</v>
      </c>
      <c r="BI625" s="96">
        <f t="shared" si="36"/>
        <v>1.65</v>
      </c>
      <c r="BJ625" s="96">
        <f t="shared" si="36"/>
        <v>5.4</v>
      </c>
      <c r="BK625" s="96">
        <f t="shared" si="36"/>
        <v>10</v>
      </c>
      <c r="BL625" s="96">
        <f t="shared" si="36"/>
        <v>25</v>
      </c>
      <c r="BM625" s="96">
        <f t="shared" si="36"/>
        <v>35</v>
      </c>
      <c r="BN625" s="96">
        <f t="shared" si="36"/>
        <v>47</v>
      </c>
    </row>
    <row r="626" spans="1:85" ht="20.100000000000001" hidden="1" customHeight="1">
      <c r="A626" s="8"/>
      <c r="B626" s="8"/>
      <c r="C626" s="38"/>
      <c r="D626" s="232"/>
      <c r="E626" s="232"/>
      <c r="F626" s="93"/>
      <c r="G626" s="93"/>
      <c r="I626" s="40"/>
      <c r="J626" s="40"/>
      <c r="K626" s="37"/>
      <c r="L626" s="22"/>
      <c r="M626" s="22"/>
      <c r="N626" s="22"/>
      <c r="O626" s="22"/>
      <c r="P626" s="22"/>
      <c r="Q626" s="22"/>
      <c r="R626" s="199"/>
      <c r="S626" s="295"/>
      <c r="T626" s="8"/>
      <c r="U626" s="297" t="str">
        <f t="shared" si="37"/>
        <v>WW</v>
      </c>
      <c r="V626" s="12" t="s">
        <v>1</v>
      </c>
      <c r="W626" s="12" t="str">
        <f>IF(ISNA((INDEX(HOST!AF$38:AF$53,MATCH(V626,HOST!AK$38:AK$53,0)))),"NOT DECLARED",INDEX(HOST!AF$38:AF$53,MATCH(V626,HOST!AK$38:AK$53,0)))</f>
        <v>Daniel Teape</v>
      </c>
      <c r="X626" s="12" t="str">
        <f t="shared" si="38"/>
        <v>WW</v>
      </c>
      <c r="Y626" s="12" t="s">
        <v>1</v>
      </c>
      <c r="Z626" s="12" t="str">
        <f>IF(ISNA((INDEX(HOST!AF$38:AF$53,MATCH(Y626,HOST!AR$38:AR$53,0)))),"NOT DECLARED",INDEX(HOST!AF$38:AF$53,MATCH(Y626,HOST!AR$38:AR$53,0)))</f>
        <v>NOT DECLARED</v>
      </c>
      <c r="AA626" s="12" t="str">
        <f t="shared" si="39"/>
        <v>WW</v>
      </c>
      <c r="AB626" s="12" t="s">
        <v>1</v>
      </c>
      <c r="AC626" s="12" t="str">
        <f>IF(ISNA((INDEX(HOST!AF$38:AF$53,MATCH(AB626,HOST!AO$38:AO$53,0)))),"NOT DECLARED",INDEX(HOST!AF$38:AF$53,MATCH(AB626,HOST!AO$38:AO$53,0)))</f>
        <v>Luc Pearce</v>
      </c>
      <c r="AD626" s="12" t="str">
        <f t="shared" si="40"/>
        <v>WW</v>
      </c>
      <c r="AE626" s="12" t="s">
        <v>1</v>
      </c>
      <c r="AF626" s="12" t="str">
        <f>IF(ISNA((INDEX(HOST!AF$38:AF$53,MATCH(AE626,HOST!AI$38:AI$53,0)))),"NOT DECLARED",INDEX(HOST!AF$38:AF$53,MATCH(AE626,HOST!AI$38:AI$53,0)))</f>
        <v>NOT DECLARED</v>
      </c>
      <c r="AG626" s="12" t="str">
        <f t="shared" si="41"/>
        <v>WW</v>
      </c>
      <c r="AH626" s="12" t="s">
        <v>1</v>
      </c>
      <c r="AI626" s="12" t="str">
        <f>IF(ISNA((INDEX(HOST!AF$38:AF$53,MATCH(AH626,HOST!AM$38:AM$53,0)))),"NOT DECLARED",INDEX(HOST!AF$38:AF$53,MATCH(AH626,HOST!AM$38:AM$53,0)))</f>
        <v>Iwan Wrey Brown</v>
      </c>
      <c r="AJ626" s="2"/>
      <c r="AK626" s="2"/>
      <c r="AL626" s="2"/>
      <c r="AM626" s="2"/>
      <c r="AN626" s="2"/>
      <c r="AO626" s="2"/>
      <c r="AP626" s="2"/>
      <c r="AQ626" s="2"/>
      <c r="AR626" s="2"/>
      <c r="AS626" s="2"/>
      <c r="AT626" s="2"/>
      <c r="AU626" s="2"/>
      <c r="AV626" s="2"/>
      <c r="AW626" s="2"/>
      <c r="AY626" s="112" t="str">
        <f t="shared" si="36"/>
        <v xml:space="preserve">U17 </v>
      </c>
      <c r="AZ626" s="96">
        <f t="shared" si="36"/>
        <v>12</v>
      </c>
      <c r="BA626" s="96">
        <f t="shared" si="36"/>
        <v>24.5</v>
      </c>
      <c r="BB626" s="96">
        <f t="shared" si="36"/>
        <v>55.5</v>
      </c>
      <c r="BC626" s="97">
        <f t="shared" si="36"/>
        <v>1.5046296296296294E-3</v>
      </c>
      <c r="BD626" s="97">
        <f t="shared" si="36"/>
        <v>3.1828703703703702E-3</v>
      </c>
      <c r="BE626" s="96" t="str">
        <f t="shared" si="36"/>
        <v>-</v>
      </c>
      <c r="BF626" s="96" t="str">
        <f t="shared" si="36"/>
        <v>-</v>
      </c>
      <c r="BG626" s="96">
        <f t="shared" si="36"/>
        <v>16</v>
      </c>
      <c r="BH626" s="96">
        <f t="shared" si="36"/>
        <v>65</v>
      </c>
      <c r="BI626" s="96">
        <f t="shared" si="36"/>
        <v>1.65</v>
      </c>
      <c r="BJ626" s="96">
        <f t="shared" si="36"/>
        <v>5.4</v>
      </c>
      <c r="BK626" s="96">
        <f t="shared" si="36"/>
        <v>10</v>
      </c>
      <c r="BL626" s="96">
        <f t="shared" si="36"/>
        <v>25</v>
      </c>
      <c r="BM626" s="96">
        <f t="shared" si="36"/>
        <v>35</v>
      </c>
      <c r="BN626" s="96">
        <f t="shared" si="36"/>
        <v>47</v>
      </c>
    </row>
    <row r="627" spans="1:85" ht="20.100000000000001" hidden="1" customHeight="1">
      <c r="A627" s="8"/>
      <c r="B627" s="8"/>
      <c r="C627" s="38"/>
      <c r="D627" s="232"/>
      <c r="E627" s="232"/>
      <c r="F627" s="93"/>
      <c r="G627" s="93"/>
      <c r="I627" s="40"/>
      <c r="J627" s="40"/>
      <c r="K627" s="37"/>
      <c r="L627" s="22"/>
      <c r="M627" s="22"/>
      <c r="N627" s="22"/>
      <c r="O627" s="22"/>
      <c r="P627" s="22"/>
      <c r="Q627" s="22"/>
      <c r="R627" s="199"/>
      <c r="S627" s="295"/>
      <c r="T627" s="8"/>
      <c r="U627" s="297" t="str">
        <f t="shared" si="37"/>
        <v>N</v>
      </c>
      <c r="V627" s="12" t="s">
        <v>0</v>
      </c>
      <c r="W627" s="12" t="str">
        <f>IF(ISNA((INDEX('TEAM 2'!AF$38:AF$53,MATCH(V627,'TEAM 2'!AK$38:AK$53,0)))),"NOT DECLARED",INDEX('TEAM 2'!AF$38:AF$53,MATCH(V627,'TEAM 2'!AK$38:AK$53,0)))</f>
        <v>George Ferguson</v>
      </c>
      <c r="X627" s="12" t="str">
        <f t="shared" si="38"/>
        <v>N</v>
      </c>
      <c r="Y627" s="12" t="s">
        <v>0</v>
      </c>
      <c r="Z627" s="12" t="str">
        <f>IF(ISNA((INDEX('TEAM 2'!AF$38:AF$53,MATCH(Y627,'TEAM 2'!AR$38:AR$53,0)))),"NOT DECLARED",INDEX('TEAM 2'!AF$38:AF$53,MATCH(Y627,'TEAM 2'!AR$38:AR$53,0)))</f>
        <v>Ben Newman</v>
      </c>
      <c r="AA627" s="12" t="str">
        <f t="shared" si="39"/>
        <v>N</v>
      </c>
      <c r="AB627" s="12" t="s">
        <v>0</v>
      </c>
      <c r="AC627" s="12" t="str">
        <f>IF(ISNA((INDEX('TEAM 2'!AF$38:AF$53,MATCH(AB627,'TEAM 2'!AO$38:AO$53,0)))),"NOT DECLARED",INDEX('TEAM 2'!AF$38:AF$53,MATCH(AB627,'TEAM 2'!AO$38:AO$53,0)))</f>
        <v>Callum Potts</v>
      </c>
      <c r="AD627" s="12" t="str">
        <f t="shared" si="40"/>
        <v>N</v>
      </c>
      <c r="AE627" s="12" t="s">
        <v>0</v>
      </c>
      <c r="AF627" s="12" t="str">
        <f>IF(ISNA((INDEX('TEAM 2'!AF$38:AF$53,MATCH(AE627,'TEAM 2'!AI$38:AI$53,0)))),"NOT DECLARED",INDEX('TEAM 2'!AF$38:AF$53,MATCH(AE627,'TEAM 2'!AI$38:AI$53,0)))</f>
        <v>NOT DECLARED</v>
      </c>
      <c r="AG627" s="12" t="str">
        <f t="shared" si="41"/>
        <v>N</v>
      </c>
      <c r="AH627" s="12" t="s">
        <v>0</v>
      </c>
      <c r="AI627" s="12" t="str">
        <f>IF(ISNA((INDEX('TEAM 2'!AF$38:AF$53,MATCH(AH627,'TEAM 2'!AM$38:AM$53,0)))),"NOT DECLARED",INDEX('TEAM 2'!AF$38:AF$53,MATCH(AH627,'TEAM 2'!AM$38:AM$53,0)))</f>
        <v>Ben Newman</v>
      </c>
      <c r="AJ627" s="2"/>
      <c r="AK627" s="2"/>
      <c r="AL627" s="2"/>
      <c r="AM627" s="2"/>
      <c r="AN627" s="2"/>
      <c r="AO627" s="2"/>
      <c r="AP627" s="2"/>
      <c r="AQ627" s="2"/>
      <c r="AR627" s="2"/>
      <c r="AS627" s="2"/>
      <c r="AT627" s="2"/>
      <c r="AU627" s="2"/>
      <c r="AV627" s="2"/>
      <c r="AW627" s="2"/>
      <c r="AY627" s="112" t="str">
        <f t="shared" si="36"/>
        <v xml:space="preserve">U17 </v>
      </c>
      <c r="AZ627" s="96">
        <f t="shared" si="36"/>
        <v>12</v>
      </c>
      <c r="BA627" s="96">
        <f t="shared" si="36"/>
        <v>24.5</v>
      </c>
      <c r="BB627" s="96">
        <f t="shared" si="36"/>
        <v>55.5</v>
      </c>
      <c r="BC627" s="97">
        <f t="shared" si="36"/>
        <v>1.5046296296296294E-3</v>
      </c>
      <c r="BD627" s="97">
        <f t="shared" si="36"/>
        <v>3.1828703703703702E-3</v>
      </c>
      <c r="BE627" s="96" t="str">
        <f t="shared" si="36"/>
        <v>-</v>
      </c>
      <c r="BF627" s="96" t="str">
        <f t="shared" si="36"/>
        <v>-</v>
      </c>
      <c r="BG627" s="96">
        <f t="shared" si="36"/>
        <v>16</v>
      </c>
      <c r="BH627" s="96">
        <f t="shared" si="36"/>
        <v>65</v>
      </c>
      <c r="BI627" s="96">
        <f t="shared" si="36"/>
        <v>1.65</v>
      </c>
      <c r="BJ627" s="96">
        <f t="shared" si="36"/>
        <v>5.4</v>
      </c>
      <c r="BK627" s="96">
        <f t="shared" si="36"/>
        <v>10</v>
      </c>
      <c r="BL627" s="96">
        <f t="shared" si="36"/>
        <v>25</v>
      </c>
      <c r="BM627" s="96">
        <f t="shared" si="36"/>
        <v>35</v>
      </c>
      <c r="BN627" s="96">
        <f t="shared" si="36"/>
        <v>47</v>
      </c>
    </row>
    <row r="628" spans="1:85" ht="20.100000000000001" hidden="1" customHeight="1">
      <c r="A628" s="8"/>
      <c r="B628" s="8"/>
      <c r="C628" s="38"/>
      <c r="D628" s="232"/>
      <c r="E628" s="232"/>
      <c r="F628" s="93"/>
      <c r="G628" s="93"/>
      <c r="I628" s="40"/>
      <c r="J628" s="40"/>
      <c r="K628" s="37"/>
      <c r="L628" s="22"/>
      <c r="M628" s="22"/>
      <c r="N628" s="22"/>
      <c r="O628" s="22"/>
      <c r="P628" s="22"/>
      <c r="Q628" s="22"/>
      <c r="R628" s="199"/>
      <c r="S628" s="295"/>
      <c r="T628" s="8"/>
      <c r="U628" s="297" t="str">
        <f t="shared" si="37"/>
        <v>NN</v>
      </c>
      <c r="V628" s="12" t="s">
        <v>1</v>
      </c>
      <c r="W628" s="12" t="str">
        <f>IF(ISNA((INDEX('TEAM 2'!AF$38:AF$53,MATCH(V628,'TEAM 2'!AK$38:AK$53,0)))),"NOT DECLARED",INDEX('TEAM 2'!AF$38:AF$53,MATCH(V628,'TEAM 2'!AK$38:AK$53,0)))</f>
        <v>Oliver Brashaw</v>
      </c>
      <c r="X628" s="12" t="str">
        <f t="shared" si="38"/>
        <v>NN</v>
      </c>
      <c r="Y628" s="12" t="s">
        <v>1</v>
      </c>
      <c r="Z628" s="12" t="str">
        <f>IF(ISNA((INDEX('TEAM 2'!AF$38:AF$53,MATCH(Y628,'TEAM 2'!AR$38:AR$53,0)))),"NOT DECLARED",INDEX('TEAM 2'!AF$38:AF$53,MATCH(Y628,'TEAM 2'!AR$38:AR$53,0)))</f>
        <v>NOT DECLARED</v>
      </c>
      <c r="AA628" s="12" t="str">
        <f t="shared" si="39"/>
        <v>NN</v>
      </c>
      <c r="AB628" s="12" t="s">
        <v>1</v>
      </c>
      <c r="AC628" s="12" t="str">
        <f>IF(ISNA((INDEX('TEAM 2'!AF$38:AF$53,MATCH(AB628,'TEAM 2'!AO$38:AO$53,0)))),"NOT DECLARED",INDEX('TEAM 2'!AF$38:AF$53,MATCH(AB628,'TEAM 2'!AO$38:AO$53,0)))</f>
        <v>NOT DECLARED</v>
      </c>
      <c r="AD628" s="12" t="str">
        <f t="shared" si="40"/>
        <v>NN</v>
      </c>
      <c r="AE628" s="12" t="s">
        <v>1</v>
      </c>
      <c r="AF628" s="12" t="str">
        <f>IF(ISNA((INDEX('TEAM 2'!AF$38:AF$53,MATCH(AE628,'TEAM 2'!AI$38:AI$53,0)))),"NOT DECLARED",INDEX('TEAM 2'!AF$38:AF$53,MATCH(AE628,'TEAM 2'!AI$38:AI$53,0)))</f>
        <v>NOT DECLARED</v>
      </c>
      <c r="AG628" s="12" t="str">
        <f t="shared" si="41"/>
        <v>NN</v>
      </c>
      <c r="AH628" s="12" t="s">
        <v>1</v>
      </c>
      <c r="AI628" s="12" t="str">
        <f>IF(ISNA((INDEX('TEAM 2'!AF$38:AF$53,MATCH(AH628,'TEAM 2'!AM$38:AM$53,0)))),"NOT DECLARED",INDEX('TEAM 2'!AF$38:AF$53,MATCH(AH628,'TEAM 2'!AM$38:AM$53,0)))</f>
        <v>Alistair Jardine</v>
      </c>
      <c r="AJ628" s="2"/>
      <c r="AK628" s="2"/>
      <c r="AL628" s="2"/>
      <c r="AM628" s="2"/>
      <c r="AN628" s="2"/>
      <c r="AO628" s="2"/>
      <c r="AP628" s="2"/>
      <c r="AQ628" s="2"/>
      <c r="AR628" s="2"/>
      <c r="AS628" s="2"/>
      <c r="AT628" s="2"/>
      <c r="AU628" s="2"/>
      <c r="AV628" s="2"/>
      <c r="AW628" s="2"/>
      <c r="AY628" s="112" t="str">
        <f t="shared" si="36"/>
        <v xml:space="preserve">U17 </v>
      </c>
      <c r="AZ628" s="96">
        <f t="shared" si="36"/>
        <v>12</v>
      </c>
      <c r="BA628" s="96">
        <f t="shared" si="36"/>
        <v>24.5</v>
      </c>
      <c r="BB628" s="96">
        <f t="shared" si="36"/>
        <v>55.5</v>
      </c>
      <c r="BC628" s="97">
        <f t="shared" si="36"/>
        <v>1.5046296296296294E-3</v>
      </c>
      <c r="BD628" s="97">
        <f t="shared" si="36"/>
        <v>3.1828703703703702E-3</v>
      </c>
      <c r="BE628" s="96" t="str">
        <f t="shared" si="36"/>
        <v>-</v>
      </c>
      <c r="BF628" s="96" t="str">
        <f t="shared" si="36"/>
        <v>-</v>
      </c>
      <c r="BG628" s="96">
        <f t="shared" si="36"/>
        <v>16</v>
      </c>
      <c r="BH628" s="96">
        <f t="shared" si="36"/>
        <v>65</v>
      </c>
      <c r="BI628" s="96">
        <f t="shared" si="36"/>
        <v>1.65</v>
      </c>
      <c r="BJ628" s="96">
        <f t="shared" si="36"/>
        <v>5.4</v>
      </c>
      <c r="BK628" s="96">
        <f t="shared" si="36"/>
        <v>10</v>
      </c>
      <c r="BL628" s="96">
        <f t="shared" si="36"/>
        <v>25</v>
      </c>
      <c r="BM628" s="96">
        <f t="shared" si="36"/>
        <v>35</v>
      </c>
      <c r="BN628" s="96">
        <f t="shared" si="36"/>
        <v>47</v>
      </c>
    </row>
    <row r="629" spans="1:85" ht="20.100000000000001" hidden="1" customHeight="1">
      <c r="A629" s="8"/>
      <c r="B629" s="8"/>
      <c r="C629" s="38"/>
      <c r="D629" s="232"/>
      <c r="E629" s="232"/>
      <c r="F629" s="93"/>
      <c r="G629" s="93"/>
      <c r="I629" s="40"/>
      <c r="J629" s="40"/>
      <c r="K629" s="37"/>
      <c r="L629" s="22"/>
      <c r="M629" s="22"/>
      <c r="N629" s="22"/>
      <c r="O629" s="22"/>
      <c r="P629" s="22"/>
      <c r="Q629" s="22"/>
      <c r="R629" s="199"/>
      <c r="S629" s="295"/>
      <c r="T629" s="8"/>
      <c r="U629" s="297" t="str">
        <f t="shared" si="37"/>
        <v>O</v>
      </c>
      <c r="V629" s="12" t="s">
        <v>0</v>
      </c>
      <c r="W629" s="12" t="str">
        <f>IF(ISNA((INDEX('TEAM 3'!AF$38:AF$53,MATCH(V629,'TEAM 3'!AK$38:AK$53,0)))),"NOT DECLARED",INDEX('TEAM 3'!AF$38:AF$53,MATCH(V629,'TEAM 3'!AK$38:AK$53,0)))</f>
        <v>Ben Davies</v>
      </c>
      <c r="X629" s="12" t="str">
        <f t="shared" si="38"/>
        <v>O</v>
      </c>
      <c r="Y629" s="12" t="s">
        <v>0</v>
      </c>
      <c r="Z629" s="12" t="str">
        <f>IF(ISNA((INDEX('TEAM 3'!AF$38:AF$53,MATCH(Y629,'TEAM 3'!AR$38:AR$53,0)))),"NOT DECLARED",INDEX('TEAM 3'!AF$38:AF$53,MATCH(Y629,'TEAM 3'!AR$38:AR$53,0)))</f>
        <v>Billy McCauley</v>
      </c>
      <c r="AA629" s="12" t="str">
        <f t="shared" si="39"/>
        <v>O</v>
      </c>
      <c r="AB629" s="12" t="s">
        <v>0</v>
      </c>
      <c r="AC629" s="12" t="str">
        <f>IF(ISNA((INDEX('TEAM 3'!AF$38:AF$53,MATCH(AB629,'TEAM 3'!AO$38:AO$53,0)))),"NOT DECLARED",INDEX('TEAM 3'!AF$38:AF$53,MATCH(AB629,'TEAM 3'!AO$38:AO$53,0)))</f>
        <v>Ben Davies</v>
      </c>
      <c r="AD629" s="12" t="str">
        <f t="shared" si="40"/>
        <v>O</v>
      </c>
      <c r="AE629" s="12" t="s">
        <v>0</v>
      </c>
      <c r="AF629" s="12" t="str">
        <f>IF(ISNA((INDEX('TEAM 3'!AF$38:AF$53,MATCH(AE629,'TEAM 3'!AI$38:AI$53,0)))),"NOT DECLARED",INDEX('TEAM 3'!AF$38:AF$53,MATCH(AE629,'TEAM 3'!AI$38:AI$53,0)))</f>
        <v>Billy McCauley</v>
      </c>
      <c r="AG629" s="12" t="str">
        <f t="shared" si="41"/>
        <v>O</v>
      </c>
      <c r="AH629" s="12" t="s">
        <v>0</v>
      </c>
      <c r="AI629" s="12" t="str">
        <f>IF(ISNA((INDEX('TEAM 3'!AF$38:AF$53,MATCH(AH629,'TEAM 3'!AM$38:AM$53,0)))),"NOT DECLARED",INDEX('TEAM 3'!AF$38:AF$53,MATCH(AH629,'TEAM 3'!AM$38:AM$53,0)))</f>
        <v>Adam Davenport</v>
      </c>
      <c r="AJ629" s="2"/>
      <c r="AK629" s="2"/>
      <c r="AL629" s="2"/>
      <c r="AM629" s="2"/>
      <c r="AN629" s="2"/>
      <c r="AO629" s="2"/>
      <c r="AP629" s="2"/>
      <c r="AQ629" s="2"/>
      <c r="AR629" s="2"/>
      <c r="AS629" s="2"/>
      <c r="AT629" s="2"/>
      <c r="AU629" s="2"/>
      <c r="AV629" s="2"/>
      <c r="AW629" s="2"/>
      <c r="AY629" s="112" t="str">
        <f t="shared" si="36"/>
        <v xml:space="preserve">U17 </v>
      </c>
      <c r="AZ629" s="96">
        <f t="shared" si="36"/>
        <v>12</v>
      </c>
      <c r="BA629" s="96">
        <f t="shared" si="36"/>
        <v>24.5</v>
      </c>
      <c r="BB629" s="96">
        <f t="shared" si="36"/>
        <v>55.5</v>
      </c>
      <c r="BC629" s="97">
        <f t="shared" si="36"/>
        <v>1.5046296296296294E-3</v>
      </c>
      <c r="BD629" s="97">
        <f t="shared" si="36"/>
        <v>3.1828703703703702E-3</v>
      </c>
      <c r="BE629" s="96" t="str">
        <f t="shared" si="36"/>
        <v>-</v>
      </c>
      <c r="BF629" s="96" t="str">
        <f t="shared" si="36"/>
        <v>-</v>
      </c>
      <c r="BG629" s="96">
        <f t="shared" si="36"/>
        <v>16</v>
      </c>
      <c r="BH629" s="96">
        <f t="shared" si="36"/>
        <v>65</v>
      </c>
      <c r="BI629" s="96">
        <f t="shared" si="36"/>
        <v>1.65</v>
      </c>
      <c r="BJ629" s="96">
        <f t="shared" si="36"/>
        <v>5.4</v>
      </c>
      <c r="BK629" s="96">
        <f t="shared" si="36"/>
        <v>10</v>
      </c>
      <c r="BL629" s="96">
        <f t="shared" si="36"/>
        <v>25</v>
      </c>
      <c r="BM629" s="96">
        <f t="shared" si="36"/>
        <v>35</v>
      </c>
      <c r="BN629" s="96">
        <f t="shared" si="36"/>
        <v>47</v>
      </c>
    </row>
    <row r="630" spans="1:85" ht="20.100000000000001" hidden="1" customHeight="1">
      <c r="A630" s="8"/>
      <c r="B630" s="8"/>
      <c r="C630" s="38"/>
      <c r="D630" s="232"/>
      <c r="E630" s="232"/>
      <c r="F630" s="93"/>
      <c r="G630" s="93"/>
      <c r="I630" s="40"/>
      <c r="J630" s="40"/>
      <c r="K630" s="37"/>
      <c r="L630" s="22"/>
      <c r="M630" s="22"/>
      <c r="N630" s="22"/>
      <c r="O630" s="22"/>
      <c r="P630" s="22"/>
      <c r="Q630" s="22"/>
      <c r="R630" s="199"/>
      <c r="S630" s="295"/>
      <c r="T630" s="8"/>
      <c r="U630" s="297" t="str">
        <f t="shared" si="37"/>
        <v>OO</v>
      </c>
      <c r="V630" s="12" t="s">
        <v>1</v>
      </c>
      <c r="W630" s="12" t="str">
        <f>IF(ISNA((INDEX('TEAM 3'!AF$38:AF$53,MATCH(V630,'TEAM 3'!AK$38:AK$53,0)))),"NOT DECLARED",INDEX('TEAM 3'!AF$38:AF$53,MATCH(V630,'TEAM 3'!AK$38:AK$53,0)))</f>
        <v>Drew Hogger</v>
      </c>
      <c r="X630" s="12" t="str">
        <f t="shared" si="38"/>
        <v>OO</v>
      </c>
      <c r="Y630" s="12" t="s">
        <v>1</v>
      </c>
      <c r="Z630" s="12" t="str">
        <f>IF(ISNA((INDEX('TEAM 3'!AF$38:AF$53,MATCH(Y630,'TEAM 3'!AR$38:AR$53,0)))),"NOT DECLARED",INDEX('TEAM 3'!AF$38:AF$53,MATCH(Y630,'TEAM 3'!AR$38:AR$53,0)))</f>
        <v>Drew Hogger</v>
      </c>
      <c r="AA630" s="12" t="str">
        <f t="shared" si="39"/>
        <v>OO</v>
      </c>
      <c r="AB630" s="12" t="s">
        <v>1</v>
      </c>
      <c r="AC630" s="12" t="str">
        <f>IF(ISNA((INDEX('TEAM 3'!AF$38:AF$53,MATCH(AB630,'TEAM 3'!AO$38:AO$53,0)))),"NOT DECLARED",INDEX('TEAM 3'!AF$38:AF$53,MATCH(AB630,'TEAM 3'!AO$38:AO$53,0)))</f>
        <v>Drew Hogger</v>
      </c>
      <c r="AD630" s="12" t="str">
        <f t="shared" si="40"/>
        <v>OO</v>
      </c>
      <c r="AE630" s="12" t="s">
        <v>1</v>
      </c>
      <c r="AF630" s="12" t="str">
        <f>IF(ISNA((INDEX('TEAM 3'!AF$38:AF$53,MATCH(AE630,'TEAM 3'!AI$38:AI$53,0)))),"NOT DECLARED",INDEX('TEAM 3'!AF$38:AF$53,MATCH(AE630,'TEAM 3'!AI$38:AI$53,0)))</f>
        <v>Fionn Leaney</v>
      </c>
      <c r="AG630" s="12" t="str">
        <f t="shared" si="41"/>
        <v>OO</v>
      </c>
      <c r="AH630" s="12" t="s">
        <v>1</v>
      </c>
      <c r="AI630" s="12" t="str">
        <f>IF(ISNA((INDEX('TEAM 3'!AF$38:AF$53,MATCH(AH630,'TEAM 3'!AM$38:AM$53,0)))),"NOT DECLARED",INDEX('TEAM 3'!AF$38:AF$53,MATCH(AH630,'TEAM 3'!AM$38:AM$53,0)))</f>
        <v>Matthew Stacey</v>
      </c>
      <c r="AJ630" s="2"/>
      <c r="AK630" s="2"/>
      <c r="AL630" s="2"/>
      <c r="AM630" s="2"/>
      <c r="AN630" s="2"/>
      <c r="AO630" s="2"/>
      <c r="AP630" s="2"/>
      <c r="AQ630" s="2"/>
      <c r="AR630" s="2"/>
      <c r="AS630" s="2"/>
      <c r="AT630" s="2"/>
      <c r="AU630" s="2"/>
      <c r="AV630" s="2"/>
      <c r="AW630" s="2"/>
      <c r="AY630" s="112" t="str">
        <f t="shared" si="36"/>
        <v xml:space="preserve">U17 </v>
      </c>
      <c r="AZ630" s="96">
        <f t="shared" si="36"/>
        <v>12</v>
      </c>
      <c r="BA630" s="96">
        <f t="shared" si="36"/>
        <v>24.5</v>
      </c>
      <c r="BB630" s="96">
        <f t="shared" si="36"/>
        <v>55.5</v>
      </c>
      <c r="BC630" s="97">
        <f t="shared" si="36"/>
        <v>1.5046296296296294E-3</v>
      </c>
      <c r="BD630" s="97">
        <f t="shared" si="36"/>
        <v>3.1828703703703702E-3</v>
      </c>
      <c r="BE630" s="96" t="str">
        <f t="shared" si="36"/>
        <v>-</v>
      </c>
      <c r="BF630" s="96" t="str">
        <f t="shared" si="36"/>
        <v>-</v>
      </c>
      <c r="BG630" s="96">
        <f t="shared" si="36"/>
        <v>16</v>
      </c>
      <c r="BH630" s="96">
        <f t="shared" si="36"/>
        <v>65</v>
      </c>
      <c r="BI630" s="96">
        <f t="shared" si="36"/>
        <v>1.65</v>
      </c>
      <c r="BJ630" s="96">
        <f t="shared" si="36"/>
        <v>5.4</v>
      </c>
      <c r="BK630" s="96">
        <f t="shared" si="36"/>
        <v>10</v>
      </c>
      <c r="BL630" s="96">
        <f t="shared" si="36"/>
        <v>25</v>
      </c>
      <c r="BM630" s="96">
        <f t="shared" si="36"/>
        <v>35</v>
      </c>
      <c r="BN630" s="96">
        <f t="shared" ref="BN630:BN637" si="42">BN629</f>
        <v>47</v>
      </c>
    </row>
    <row r="631" spans="1:85" ht="20.100000000000001" hidden="1" customHeight="1">
      <c r="A631" s="8"/>
      <c r="B631" s="8"/>
      <c r="C631" s="38"/>
      <c r="D631" s="232"/>
      <c r="E631" s="232"/>
      <c r="F631" s="93"/>
      <c r="G631" s="93"/>
      <c r="I631" s="40"/>
      <c r="J631" s="40"/>
      <c r="K631" s="37"/>
      <c r="L631" s="22"/>
      <c r="M631" s="22"/>
      <c r="N631" s="22"/>
      <c r="O631" s="22"/>
      <c r="P631" s="22"/>
      <c r="Q631" s="22"/>
      <c r="R631" s="199"/>
      <c r="S631" s="295"/>
      <c r="T631" s="8"/>
      <c r="U631" s="297" t="str">
        <f t="shared" si="37"/>
        <v>R</v>
      </c>
      <c r="V631" s="12" t="s">
        <v>0</v>
      </c>
      <c r="W631" s="12" t="str">
        <f>IF(ISNA((INDEX('TEAM 4'!AF$38:AF$53,MATCH(V631,'TEAM 4'!AK$38:AK$53,0)))),"NOT DECLARED",INDEX('TEAM 4'!AF$38:AF$53,MATCH(V631,'TEAM 4'!AK$38:AK$53,0)))</f>
        <v>Ben Llewelyn</v>
      </c>
      <c r="X631" s="12" t="str">
        <f t="shared" si="38"/>
        <v>R</v>
      </c>
      <c r="Y631" s="12" t="s">
        <v>0</v>
      </c>
      <c r="Z631" s="12" t="str">
        <f>IF(ISNA((INDEX('TEAM 4'!AF$38:AF$53,MATCH(Y631,'TEAM 4'!AR$38:AR$53,0)))),"NOT DECLARED",INDEX('TEAM 4'!AF$38:AF$53,MATCH(Y631,'TEAM 4'!AR$38:AR$53,0)))</f>
        <v>Ben Llewelyn</v>
      </c>
      <c r="AA631" s="12" t="str">
        <f t="shared" si="39"/>
        <v>R</v>
      </c>
      <c r="AB631" s="12" t="s">
        <v>0</v>
      </c>
      <c r="AC631" s="12" t="str">
        <f>IF(ISNA((INDEX('TEAM 4'!AF$38:AF$53,MATCH(AB631,'TEAM 4'!AO$38:AO$53,0)))),"NOT DECLARED",INDEX('TEAM 4'!AF$38:AF$53,MATCH(AB631,'TEAM 4'!AO$38:AO$53,0)))</f>
        <v>NOT DECLARED</v>
      </c>
      <c r="AD631" s="12" t="str">
        <f t="shared" si="40"/>
        <v>R</v>
      </c>
      <c r="AE631" s="12" t="s">
        <v>0</v>
      </c>
      <c r="AF631" s="12" t="str">
        <f>IF(ISNA((INDEX('TEAM 4'!AF$38:AF$53,MATCH(AE631,'TEAM 4'!AI$38:AI$53,0)))),"NOT DECLARED",INDEX('TEAM 4'!AF$38:AF$53,MATCH(AE631,'TEAM 4'!AI$38:AI$53,0)))</f>
        <v>NOT DECLARED</v>
      </c>
      <c r="AG631" s="12" t="str">
        <f t="shared" si="41"/>
        <v>R</v>
      </c>
      <c r="AH631" s="12" t="s">
        <v>0</v>
      </c>
      <c r="AI631" s="12" t="str">
        <f>IF(ISNA((INDEX('TEAM 4'!AF$38:AF$53,MATCH(AH631,'TEAM 4'!AM$38:AM$53,0)))),"NOT DECLARED",INDEX('TEAM 4'!AF$38:AF$53,MATCH(AH631,'TEAM 4'!AM$38:AM$53,0)))</f>
        <v>Ben Llewelyn</v>
      </c>
      <c r="AJ631" s="2"/>
      <c r="AK631" s="2"/>
      <c r="AL631" s="2"/>
      <c r="AM631" s="2"/>
      <c r="AN631" s="2"/>
      <c r="AO631" s="2"/>
      <c r="AP631" s="2"/>
      <c r="AQ631" s="2"/>
      <c r="AR631" s="2"/>
      <c r="AS631" s="2"/>
      <c r="AT631" s="2"/>
      <c r="AU631" s="2"/>
      <c r="AV631" s="2"/>
      <c r="AW631" s="2"/>
      <c r="AY631" s="112" t="str">
        <f t="shared" ref="AY631:BM637" si="43">AY630</f>
        <v xml:space="preserve">U17 </v>
      </c>
      <c r="AZ631" s="96">
        <f t="shared" si="43"/>
        <v>12</v>
      </c>
      <c r="BA631" s="96">
        <f t="shared" si="43"/>
        <v>24.5</v>
      </c>
      <c r="BB631" s="96">
        <f t="shared" si="43"/>
        <v>55.5</v>
      </c>
      <c r="BC631" s="97">
        <f t="shared" si="43"/>
        <v>1.5046296296296294E-3</v>
      </c>
      <c r="BD631" s="97">
        <f t="shared" si="43"/>
        <v>3.1828703703703702E-3</v>
      </c>
      <c r="BE631" s="96" t="str">
        <f t="shared" si="43"/>
        <v>-</v>
      </c>
      <c r="BF631" s="96" t="str">
        <f t="shared" si="43"/>
        <v>-</v>
      </c>
      <c r="BG631" s="96">
        <f t="shared" si="43"/>
        <v>16</v>
      </c>
      <c r="BH631" s="96">
        <f t="shared" si="43"/>
        <v>65</v>
      </c>
      <c r="BI631" s="96">
        <f t="shared" si="43"/>
        <v>1.65</v>
      </c>
      <c r="BJ631" s="96">
        <f t="shared" si="43"/>
        <v>5.4</v>
      </c>
      <c r="BK631" s="96">
        <f t="shared" si="43"/>
        <v>10</v>
      </c>
      <c r="BL631" s="96">
        <f t="shared" si="43"/>
        <v>25</v>
      </c>
      <c r="BM631" s="96">
        <f t="shared" si="43"/>
        <v>35</v>
      </c>
      <c r="BN631" s="96">
        <f t="shared" si="42"/>
        <v>47</v>
      </c>
    </row>
    <row r="632" spans="1:85" ht="20.100000000000001" hidden="1" customHeight="1">
      <c r="A632" s="8"/>
      <c r="B632" s="8"/>
      <c r="C632" s="38"/>
      <c r="D632" s="232"/>
      <c r="E632" s="232"/>
      <c r="F632" s="93"/>
      <c r="G632" s="93"/>
      <c r="I632" s="40"/>
      <c r="J632" s="40"/>
      <c r="K632" s="37"/>
      <c r="L632" s="22"/>
      <c r="M632" s="22"/>
      <c r="N632" s="22"/>
      <c r="O632" s="22"/>
      <c r="P632" s="22"/>
      <c r="Q632" s="22"/>
      <c r="R632" s="199"/>
      <c r="S632" s="295"/>
      <c r="T632" s="8"/>
      <c r="U632" s="297" t="str">
        <f t="shared" si="37"/>
        <v>RR</v>
      </c>
      <c r="V632" s="12" t="s">
        <v>1</v>
      </c>
      <c r="W632" s="12" t="str">
        <f>IF(ISNA((INDEX('TEAM 4'!AF$38:AF$53,MATCH(V632,'TEAM 4'!AK$38:AK$53,0)))),"NOT DECLARED",INDEX('TEAM 4'!AF$38:AF$53,MATCH(V632,'TEAM 4'!AK$38:AK$53,0)))</f>
        <v>Ali Edington</v>
      </c>
      <c r="X632" s="12" t="str">
        <f t="shared" si="38"/>
        <v>RR</v>
      </c>
      <c r="Y632" s="12" t="s">
        <v>1</v>
      </c>
      <c r="Z632" s="12" t="str">
        <f>IF(ISNA((INDEX('TEAM 4'!AF$38:AF$53,MATCH(Y632,'TEAM 4'!AR$38:AR$53,0)))),"NOT DECLARED",INDEX('TEAM 4'!AF$38:AF$53,MATCH(Y632,'TEAM 4'!AR$38:AR$53,0)))</f>
        <v>NOT DECLARED</v>
      </c>
      <c r="AA632" s="12" t="str">
        <f t="shared" si="39"/>
        <v>RR</v>
      </c>
      <c r="AB632" s="12" t="s">
        <v>1</v>
      </c>
      <c r="AC632" s="12" t="str">
        <f>IF(ISNA((INDEX('TEAM 4'!AF$38:AF$53,MATCH(AB632,'TEAM 4'!AO$38:AO$53,0)))),"NOT DECLARED",INDEX('TEAM 4'!AF$38:AF$53,MATCH(AB632,'TEAM 4'!AO$38:AO$53,0)))</f>
        <v>NOT DECLARED</v>
      </c>
      <c r="AD632" s="12" t="str">
        <f t="shared" si="40"/>
        <v>RR</v>
      </c>
      <c r="AE632" s="12" t="s">
        <v>1</v>
      </c>
      <c r="AF632" s="12" t="str">
        <f>IF(ISNA((INDEX('TEAM 4'!AF$38:AF$53,MATCH(AE632,'TEAM 4'!AI$38:AI$53,0)))),"NOT DECLARED",INDEX('TEAM 4'!AF$38:AF$53,MATCH(AE632,'TEAM 4'!AI$38:AI$53,0)))</f>
        <v>NOT DECLARED</v>
      </c>
      <c r="AG632" s="12" t="str">
        <f t="shared" si="41"/>
        <v>RR</v>
      </c>
      <c r="AH632" s="12" t="s">
        <v>1</v>
      </c>
      <c r="AI632" s="12" t="str">
        <f>IF(ISNA((INDEX('TEAM 4'!AF$38:AF$53,MATCH(AH632,'TEAM 4'!AM$38:AM$53,0)))),"NOT DECLARED",INDEX('TEAM 4'!AF$38:AF$53,MATCH(AH632,'TEAM 4'!AM$38:AM$53,0)))</f>
        <v>Ali Edington</v>
      </c>
      <c r="AJ632" s="2"/>
      <c r="AK632" s="2"/>
      <c r="AL632" s="2"/>
      <c r="AM632" s="2"/>
      <c r="AN632" s="2"/>
      <c r="AO632" s="2"/>
      <c r="AP632" s="2"/>
      <c r="AQ632" s="2"/>
      <c r="AR632" s="2"/>
      <c r="AS632" s="2"/>
      <c r="AT632" s="2"/>
      <c r="AU632" s="2"/>
      <c r="AV632" s="2"/>
      <c r="AW632" s="2"/>
      <c r="AY632" s="112" t="str">
        <f t="shared" si="43"/>
        <v xml:space="preserve">U17 </v>
      </c>
      <c r="AZ632" s="96">
        <f t="shared" si="43"/>
        <v>12</v>
      </c>
      <c r="BA632" s="96">
        <f t="shared" si="43"/>
        <v>24.5</v>
      </c>
      <c r="BB632" s="96">
        <f t="shared" si="43"/>
        <v>55.5</v>
      </c>
      <c r="BC632" s="97">
        <f t="shared" si="43"/>
        <v>1.5046296296296294E-3</v>
      </c>
      <c r="BD632" s="97">
        <f t="shared" si="43"/>
        <v>3.1828703703703702E-3</v>
      </c>
      <c r="BE632" s="96" t="str">
        <f t="shared" si="43"/>
        <v>-</v>
      </c>
      <c r="BF632" s="96" t="str">
        <f t="shared" si="43"/>
        <v>-</v>
      </c>
      <c r="BG632" s="96">
        <f t="shared" si="43"/>
        <v>16</v>
      </c>
      <c r="BH632" s="96">
        <f t="shared" si="43"/>
        <v>65</v>
      </c>
      <c r="BI632" s="96">
        <f t="shared" si="43"/>
        <v>1.65</v>
      </c>
      <c r="BJ632" s="96">
        <f t="shared" si="43"/>
        <v>5.4</v>
      </c>
      <c r="BK632" s="96">
        <f t="shared" si="43"/>
        <v>10</v>
      </c>
      <c r="BL632" s="96">
        <f t="shared" si="43"/>
        <v>25</v>
      </c>
      <c r="BM632" s="96">
        <f t="shared" si="43"/>
        <v>35</v>
      </c>
      <c r="BN632" s="96">
        <f t="shared" si="42"/>
        <v>47</v>
      </c>
    </row>
    <row r="633" spans="1:85" ht="20.100000000000001" hidden="1" customHeight="1">
      <c r="A633" s="8"/>
      <c r="B633" s="8"/>
      <c r="C633" s="38"/>
      <c r="D633" s="232"/>
      <c r="E633" s="232"/>
      <c r="F633" s="93"/>
      <c r="G633" s="93"/>
      <c r="I633" s="40"/>
      <c r="J633" s="40"/>
      <c r="K633" s="37"/>
      <c r="L633" s="22"/>
      <c r="M633" s="22"/>
      <c r="N633" s="22"/>
      <c r="O633" s="22"/>
      <c r="P633" s="22"/>
      <c r="Q633" s="22"/>
      <c r="R633" s="199"/>
      <c r="S633" s="295"/>
      <c r="T633" s="8"/>
      <c r="U633" s="297" t="str">
        <f t="shared" si="37"/>
        <v>T</v>
      </c>
      <c r="V633" s="12" t="s">
        <v>0</v>
      </c>
      <c r="W633" s="12" t="str">
        <f>IF(ISNA((INDEX('TEAM 5'!AF$38:AF$53,MATCH(V633,'TEAM 5'!AK$38:AK$53,0)))),"NOT DECLARED",INDEX('TEAM 5'!AF$38:AF$53,MATCH(V633,'TEAM 5'!AK$38:AK$53,0)))</f>
        <v>NOT DECLARED</v>
      </c>
      <c r="X633" s="12" t="str">
        <f t="shared" si="38"/>
        <v>T</v>
      </c>
      <c r="Y633" s="12" t="s">
        <v>0</v>
      </c>
      <c r="Z633" s="12" t="str">
        <f>IF(ISNA((INDEX('TEAM 5'!AF$38:AF$53,MATCH(Y633,'TEAM 5'!AR$38:AR$53,0)))),"NOT DECLARED",INDEX('TEAM 5'!AF$38:AF$53,MATCH(Y633,'TEAM 5'!AR$38:AR$53,0)))</f>
        <v>NOT DECLARED</v>
      </c>
      <c r="AA633" s="12" t="str">
        <f t="shared" si="39"/>
        <v>T</v>
      </c>
      <c r="AB633" s="12" t="s">
        <v>0</v>
      </c>
      <c r="AC633" s="12" t="str">
        <f>IF(ISNA((INDEX('TEAM 5'!AF$38:AF$53,MATCH(AB633,'TEAM 5'!AO$38:AO$53,0)))),"NOT DECLARED",INDEX('TEAM 5'!AF$38:AF$53,MATCH(AB633,'TEAM 5'!AO$38:AO$53,0)))</f>
        <v>NOT DECLARED</v>
      </c>
      <c r="AD633" s="12" t="str">
        <f t="shared" si="40"/>
        <v>T</v>
      </c>
      <c r="AE633" s="12" t="s">
        <v>0</v>
      </c>
      <c r="AF633" s="12" t="str">
        <f>IF(ISNA((INDEX('TEAM 5'!AF$38:AF$53,MATCH(AE633,'TEAM 5'!AI$38:AI$53,0)))),"NOT DECLARED",INDEX('TEAM 5'!AF$38:AF$53,MATCH(AE633,'TEAM 5'!AI$38:AI$53,0)))</f>
        <v>NOT DECLARED</v>
      </c>
      <c r="AG633" s="12" t="str">
        <f t="shared" si="41"/>
        <v>T</v>
      </c>
      <c r="AH633" s="12" t="s">
        <v>0</v>
      </c>
      <c r="AI633" s="12" t="str">
        <f>IF(ISNA((INDEX('TEAM 5'!AF$38:AF$53,MATCH(AH633,'TEAM 5'!AM$38:AM$53,0)))),"NOT DECLARED",INDEX('TEAM 5'!AF$38:AF$53,MATCH(AH633,'TEAM 5'!AM$38:AM$53,0)))</f>
        <v>NOT DECLARED</v>
      </c>
      <c r="AJ633" s="2"/>
      <c r="AK633" s="2"/>
      <c r="AL633" s="2"/>
      <c r="AM633" s="2"/>
      <c r="AN633" s="2"/>
      <c r="AO633" s="2"/>
      <c r="AP633" s="2"/>
      <c r="AQ633" s="2"/>
      <c r="AR633" s="2"/>
      <c r="AS633" s="2"/>
      <c r="AT633" s="2"/>
      <c r="AU633" s="2"/>
      <c r="AV633" s="2"/>
      <c r="AW633" s="2"/>
      <c r="AY633" s="112" t="str">
        <f t="shared" si="43"/>
        <v xml:space="preserve">U17 </v>
      </c>
      <c r="AZ633" s="96">
        <f t="shared" si="43"/>
        <v>12</v>
      </c>
      <c r="BA633" s="96">
        <f t="shared" si="43"/>
        <v>24.5</v>
      </c>
      <c r="BB633" s="96">
        <f t="shared" si="43"/>
        <v>55.5</v>
      </c>
      <c r="BC633" s="97">
        <f t="shared" si="43"/>
        <v>1.5046296296296294E-3</v>
      </c>
      <c r="BD633" s="97">
        <f t="shared" si="43"/>
        <v>3.1828703703703702E-3</v>
      </c>
      <c r="BE633" s="96" t="str">
        <f t="shared" si="43"/>
        <v>-</v>
      </c>
      <c r="BF633" s="96" t="str">
        <f t="shared" si="43"/>
        <v>-</v>
      </c>
      <c r="BG633" s="96">
        <f t="shared" si="43"/>
        <v>16</v>
      </c>
      <c r="BH633" s="96">
        <f t="shared" si="43"/>
        <v>65</v>
      </c>
      <c r="BI633" s="96">
        <f t="shared" si="43"/>
        <v>1.65</v>
      </c>
      <c r="BJ633" s="96">
        <f t="shared" si="43"/>
        <v>5.4</v>
      </c>
      <c r="BK633" s="96">
        <f t="shared" si="43"/>
        <v>10</v>
      </c>
      <c r="BL633" s="96">
        <f t="shared" si="43"/>
        <v>25</v>
      </c>
      <c r="BM633" s="96">
        <f t="shared" si="43"/>
        <v>35</v>
      </c>
      <c r="BN633" s="96">
        <f t="shared" si="42"/>
        <v>47</v>
      </c>
    </row>
    <row r="634" spans="1:85" ht="20.100000000000001" hidden="1" customHeight="1">
      <c r="A634" s="8"/>
      <c r="B634" s="8"/>
      <c r="C634" s="38"/>
      <c r="D634" s="232"/>
      <c r="E634" s="232"/>
      <c r="F634" s="93"/>
      <c r="G634" s="93"/>
      <c r="I634" s="40"/>
      <c r="J634" s="40"/>
      <c r="K634" s="37"/>
      <c r="L634" s="22"/>
      <c r="M634" s="22"/>
      <c r="N634" s="22"/>
      <c r="O634" s="22"/>
      <c r="P634" s="22"/>
      <c r="Q634" s="22"/>
      <c r="R634" s="199"/>
      <c r="S634" s="295"/>
      <c r="T634" s="8"/>
      <c r="U634" s="297" t="str">
        <f t="shared" si="37"/>
        <v>TT</v>
      </c>
      <c r="V634" s="12" t="s">
        <v>1</v>
      </c>
      <c r="W634" s="12" t="str">
        <f>IF(ISNA((INDEX('TEAM 5'!AF$38:AF$53,MATCH(V634,'TEAM 5'!AK$38:AK$53,0)))),"NOT DECLARED",INDEX('TEAM 5'!AF$38:AF$53,MATCH(V634,'TEAM 5'!AK$38:AK$53,0)))</f>
        <v>NOT DECLARED</v>
      </c>
      <c r="X634" s="12" t="str">
        <f t="shared" si="38"/>
        <v>TT</v>
      </c>
      <c r="Y634" s="12" t="s">
        <v>1</v>
      </c>
      <c r="Z634" s="12" t="str">
        <f>IF(ISNA((INDEX('TEAM 5'!AF$38:AF$53,MATCH(Y634,'TEAM 5'!AR$38:AR$53,0)))),"NOT DECLARED",INDEX('TEAM 5'!AF$38:AF$53,MATCH(Y634,'TEAM 5'!AR$38:AR$53,0)))</f>
        <v>NOT DECLARED</v>
      </c>
      <c r="AA634" s="12" t="str">
        <f t="shared" si="39"/>
        <v>TT</v>
      </c>
      <c r="AB634" s="12" t="s">
        <v>1</v>
      </c>
      <c r="AC634" s="12" t="str">
        <f>IF(ISNA((INDEX('TEAM 5'!AF$38:AF$53,MATCH(AB634,'TEAM 5'!AO$38:AO$53,0)))),"NOT DECLARED",INDEX('TEAM 5'!AF$38:AF$53,MATCH(AB634,'TEAM 5'!AO$38:AO$53,0)))</f>
        <v>NOT DECLARED</v>
      </c>
      <c r="AD634" s="12" t="str">
        <f t="shared" si="40"/>
        <v>TT</v>
      </c>
      <c r="AE634" s="12" t="s">
        <v>1</v>
      </c>
      <c r="AF634" s="12" t="str">
        <f>IF(ISNA((INDEX('TEAM 5'!AF$38:AF$53,MATCH(AE634,'TEAM 5'!AI$38:AI$53,0)))),"NOT DECLARED",INDEX('TEAM 5'!AF$38:AF$53,MATCH(AE634,'TEAM 5'!AI$38:AI$53,0)))</f>
        <v>NOT DECLARED</v>
      </c>
      <c r="AG634" s="12" t="str">
        <f t="shared" si="41"/>
        <v>TT</v>
      </c>
      <c r="AH634" s="12" t="s">
        <v>1</v>
      </c>
      <c r="AI634" s="12" t="str">
        <f>IF(ISNA((INDEX('TEAM 5'!AF$38:AF$53,MATCH(AH634,'TEAM 5'!AM$38:AM$53,0)))),"NOT DECLARED",INDEX('TEAM 5'!AF$38:AF$53,MATCH(AH634,'TEAM 5'!AM$38:AM$53,0)))</f>
        <v>NOT DECLARED</v>
      </c>
      <c r="AJ634" s="2"/>
      <c r="AK634" s="2"/>
      <c r="AL634" s="2"/>
      <c r="AM634" s="2"/>
      <c r="AN634" s="2"/>
      <c r="AO634" s="2"/>
      <c r="AP634" s="2"/>
      <c r="AQ634" s="2"/>
      <c r="AR634" s="2"/>
      <c r="AS634" s="2"/>
      <c r="AT634" s="2"/>
      <c r="AU634" s="2"/>
      <c r="AV634" s="2"/>
      <c r="AW634" s="2"/>
      <c r="AY634" s="112" t="str">
        <f t="shared" si="43"/>
        <v xml:space="preserve">U17 </v>
      </c>
      <c r="AZ634" s="96">
        <f t="shared" si="43"/>
        <v>12</v>
      </c>
      <c r="BA634" s="96">
        <f t="shared" si="43"/>
        <v>24.5</v>
      </c>
      <c r="BB634" s="96">
        <f t="shared" si="43"/>
        <v>55.5</v>
      </c>
      <c r="BC634" s="97">
        <f t="shared" si="43"/>
        <v>1.5046296296296294E-3</v>
      </c>
      <c r="BD634" s="97">
        <f t="shared" si="43"/>
        <v>3.1828703703703702E-3</v>
      </c>
      <c r="BE634" s="96" t="str">
        <f t="shared" si="43"/>
        <v>-</v>
      </c>
      <c r="BF634" s="96" t="str">
        <f t="shared" si="43"/>
        <v>-</v>
      </c>
      <c r="BG634" s="96">
        <f t="shared" si="43"/>
        <v>16</v>
      </c>
      <c r="BH634" s="96">
        <f t="shared" si="43"/>
        <v>65</v>
      </c>
      <c r="BI634" s="96">
        <f t="shared" si="43"/>
        <v>1.65</v>
      </c>
      <c r="BJ634" s="96">
        <f t="shared" si="43"/>
        <v>5.4</v>
      </c>
      <c r="BK634" s="96">
        <f t="shared" si="43"/>
        <v>10</v>
      </c>
      <c r="BL634" s="96">
        <f t="shared" si="43"/>
        <v>25</v>
      </c>
      <c r="BM634" s="96">
        <f t="shared" si="43"/>
        <v>35</v>
      </c>
      <c r="BN634" s="96">
        <f t="shared" si="42"/>
        <v>47</v>
      </c>
    </row>
    <row r="635" spans="1:85" ht="20.100000000000001" hidden="1" customHeight="1">
      <c r="A635" s="8"/>
      <c r="B635" s="8"/>
      <c r="C635" s="38"/>
      <c r="D635" s="232"/>
      <c r="E635" s="232"/>
      <c r="F635" s="93"/>
      <c r="G635" s="93"/>
      <c r="I635" s="40"/>
      <c r="J635" s="40"/>
      <c r="K635" s="37"/>
      <c r="L635" s="22"/>
      <c r="M635" s="22"/>
      <c r="N635" s="22"/>
      <c r="O635" s="22"/>
      <c r="P635" s="22"/>
      <c r="Q635" s="22"/>
      <c r="R635" s="199"/>
      <c r="S635" s="295"/>
      <c r="T635" s="8"/>
      <c r="U635" s="297" t="str">
        <f t="shared" si="37"/>
        <v>J</v>
      </c>
      <c r="V635" s="12" t="s">
        <v>0</v>
      </c>
      <c r="W635" s="12" t="str">
        <f>IF(ISNA((INDEX('TEAM 6'!AF$38:AF$53,MATCH(V635,'TEAM 6'!AK$38:AK$53,0)))),"NOT DECLARED",INDEX('TEAM 6'!AF$38:AF$53,MATCH(V635,'TEAM 6'!AK$38:AK$53,0)))</f>
        <v>NOT DECLARED</v>
      </c>
      <c r="X635" s="12" t="str">
        <f>U635</f>
        <v>J</v>
      </c>
      <c r="Y635" s="12" t="s">
        <v>0</v>
      </c>
      <c r="Z635" s="12" t="str">
        <f>IF(ISNA((INDEX('TEAM 6'!AF$38:AF$53,MATCH(Y635,'TEAM 6'!AR$38:AR$53,0)))),"NOT DECLARED",INDEX('TEAM 6'!AF$38:AF$53,MATCH(Y635,'TEAM 6'!AR$38:AR$53,0)))</f>
        <v>Danyal Choudhry</v>
      </c>
      <c r="AA635" s="12" t="str">
        <f>X635</f>
        <v>J</v>
      </c>
      <c r="AB635" s="12" t="s">
        <v>0</v>
      </c>
      <c r="AC635" s="12" t="str">
        <f>IF(ISNA((INDEX('TEAM 6'!AF$38:AF$53,MATCH(AB635,'TEAM 6'!AO$38:AO$53,0)))),"NOT DECLARED",INDEX('TEAM 6'!AF$38:AF$53,MATCH(AB635,'TEAM 6'!AO$38:AO$53,0)))</f>
        <v>Max Brech</v>
      </c>
      <c r="AD635" s="12" t="str">
        <f>AA635</f>
        <v>J</v>
      </c>
      <c r="AE635" s="12" t="s">
        <v>0</v>
      </c>
      <c r="AF635" s="12" t="str">
        <f>IF(ISNA((INDEX('TEAM 6'!AF$38:AF$53,MATCH(AE635,'TEAM 6'!AI$38:AI$53,0)))),"NOT DECLARED",INDEX('TEAM 6'!AF$38:AF$53,MATCH(AE635,'TEAM 6'!AI$38:AI$53,0)))</f>
        <v>Danyal Choudhry</v>
      </c>
      <c r="AG635" s="12" t="str">
        <f>AD635</f>
        <v>J</v>
      </c>
      <c r="AH635" s="12" t="s">
        <v>0</v>
      </c>
      <c r="AI635" s="12" t="str">
        <f>IF(ISNA((INDEX('TEAM 6'!AF$38:AF$53,MATCH(AH635,'TEAM 6'!AM$38:AM$53,0)))),"NOT DECLARED",INDEX('TEAM 6'!AF$38:AF$53,MATCH(AH635,'TEAM 6'!AM$38:AM$53,0)))</f>
        <v>Daniel Egharevba</v>
      </c>
      <c r="AY635" s="112" t="str">
        <f t="shared" si="43"/>
        <v xml:space="preserve">U17 </v>
      </c>
      <c r="AZ635" s="96">
        <f t="shared" si="43"/>
        <v>12</v>
      </c>
      <c r="BA635" s="96">
        <f t="shared" si="43"/>
        <v>24.5</v>
      </c>
      <c r="BB635" s="96">
        <f t="shared" si="43"/>
        <v>55.5</v>
      </c>
      <c r="BC635" s="97">
        <f t="shared" si="43"/>
        <v>1.5046296296296294E-3</v>
      </c>
      <c r="BD635" s="97">
        <f t="shared" si="43"/>
        <v>3.1828703703703702E-3</v>
      </c>
      <c r="BE635" s="96" t="str">
        <f t="shared" si="43"/>
        <v>-</v>
      </c>
      <c r="BF635" s="96" t="str">
        <f t="shared" si="43"/>
        <v>-</v>
      </c>
      <c r="BG635" s="96">
        <f t="shared" si="43"/>
        <v>16</v>
      </c>
      <c r="BH635" s="96">
        <f t="shared" si="43"/>
        <v>65</v>
      </c>
      <c r="BI635" s="96">
        <f t="shared" si="43"/>
        <v>1.65</v>
      </c>
      <c r="BJ635" s="96">
        <f t="shared" si="43"/>
        <v>5.4</v>
      </c>
      <c r="BK635" s="96">
        <f t="shared" si="43"/>
        <v>10</v>
      </c>
      <c r="BL635" s="96">
        <f t="shared" si="43"/>
        <v>25</v>
      </c>
      <c r="BM635" s="96">
        <f t="shared" si="43"/>
        <v>35</v>
      </c>
      <c r="BN635" s="96">
        <f t="shared" si="42"/>
        <v>47</v>
      </c>
    </row>
    <row r="636" spans="1:85" s="33" customFormat="1" ht="20.100000000000001" hidden="1" customHeight="1">
      <c r="A636" s="8"/>
      <c r="B636" s="8"/>
      <c r="C636" s="38"/>
      <c r="D636" s="232"/>
      <c r="E636" s="232"/>
      <c r="F636" s="93"/>
      <c r="G636" s="93"/>
      <c r="H636" s="22"/>
      <c r="I636" s="40"/>
      <c r="J636" s="40"/>
      <c r="K636" s="37"/>
      <c r="L636" s="22"/>
      <c r="M636" s="22"/>
      <c r="N636" s="22"/>
      <c r="O636" s="22"/>
      <c r="P636" s="22"/>
      <c r="Q636" s="22"/>
      <c r="R636" s="199"/>
      <c r="S636" s="295"/>
      <c r="T636" s="8"/>
      <c r="U636" s="297" t="str">
        <f t="shared" si="37"/>
        <v>JJ</v>
      </c>
      <c r="V636" s="12" t="s">
        <v>1</v>
      </c>
      <c r="W636" s="12" t="str">
        <f>IF(ISNA((INDEX('TEAM 6'!AF$38:AF$53,MATCH(V636,'TEAM 6'!AK$38:AK$53,0)))),"NOT DECLARED",INDEX('TEAM 6'!AF$38:AF$53,MATCH(V636,'TEAM 6'!AK$38:AK$53,0)))</f>
        <v>NOT DECLARED</v>
      </c>
      <c r="X636" s="12" t="str">
        <f>U636</f>
        <v>JJ</v>
      </c>
      <c r="Y636" s="12" t="s">
        <v>1</v>
      </c>
      <c r="Z636" s="12" t="str">
        <f>IF(ISNA((INDEX('TEAM 6'!AF$38:AF$53,MATCH(Y636,'TEAM 6'!AR$38:AR$53,0)))),"NOT DECLARED",INDEX('TEAM 6'!AF$38:AF$53,MATCH(Y636,'TEAM 6'!AR$38:AR$53,0)))</f>
        <v>NOT DECLARED</v>
      </c>
      <c r="AA636" s="12" t="str">
        <f>X636</f>
        <v>JJ</v>
      </c>
      <c r="AB636" s="12" t="s">
        <v>1</v>
      </c>
      <c r="AC636" s="12" t="str">
        <f>IF(ISNA((INDEX('TEAM 6'!AF$38:AF$53,MATCH(AB636,'TEAM 6'!AO$38:AO$53,0)))),"NOT DECLARED",INDEX('TEAM 6'!AF$38:AF$53,MATCH(AB636,'TEAM 6'!AO$38:AO$53,0)))</f>
        <v>NOT DECLARED</v>
      </c>
      <c r="AD636" s="12" t="str">
        <f>AA636</f>
        <v>JJ</v>
      </c>
      <c r="AE636" s="12" t="s">
        <v>1</v>
      </c>
      <c r="AF636" s="12" t="str">
        <f>IF(ISNA((INDEX('TEAM 6'!AF$38:AF$53,MATCH(AE636,'TEAM 6'!AI$38:AI$53,0)))),"NOT DECLARED",INDEX('TEAM 6'!AF$38:AF$53,MATCH(AE636,'TEAM 6'!AI$38:AI$53,0)))</f>
        <v>NOT DECLARED</v>
      </c>
      <c r="AG636" s="12" t="str">
        <f>AD636</f>
        <v>JJ</v>
      </c>
      <c r="AH636" s="12" t="s">
        <v>1</v>
      </c>
      <c r="AI636" s="12" t="str">
        <f>IF(ISNA((INDEX('TEAM 6'!AF$38:AF$53,MATCH(AH636,'TEAM 6'!AM$38:AM$53,0)))),"NOT DECLARED",INDEX('TEAM 6'!AF$38:AF$53,MATCH(AH636,'TEAM 6'!AM$38:AM$53,0)))</f>
        <v>NOT DECLARED</v>
      </c>
      <c r="AJ636" s="3"/>
      <c r="AK636" s="3"/>
      <c r="AL636" s="3"/>
      <c r="AM636" s="3"/>
      <c r="AN636" s="3"/>
      <c r="AO636" s="3"/>
      <c r="AP636" s="3"/>
      <c r="AQ636" s="3"/>
      <c r="AR636" s="3"/>
      <c r="AS636" s="3"/>
      <c r="AT636" s="3"/>
      <c r="AU636" s="3"/>
      <c r="AV636" s="3"/>
      <c r="AW636" s="3"/>
      <c r="AX636" s="3"/>
      <c r="AY636" s="112" t="str">
        <f t="shared" si="43"/>
        <v xml:space="preserve">U17 </v>
      </c>
      <c r="AZ636" s="96">
        <f t="shared" si="43"/>
        <v>12</v>
      </c>
      <c r="BA636" s="96">
        <f t="shared" si="43"/>
        <v>24.5</v>
      </c>
      <c r="BB636" s="96">
        <f t="shared" si="43"/>
        <v>55.5</v>
      </c>
      <c r="BC636" s="97">
        <f t="shared" si="43"/>
        <v>1.5046296296296294E-3</v>
      </c>
      <c r="BD636" s="97">
        <f t="shared" si="43"/>
        <v>3.1828703703703702E-3</v>
      </c>
      <c r="BE636" s="96" t="str">
        <f t="shared" si="43"/>
        <v>-</v>
      </c>
      <c r="BF636" s="96" t="str">
        <f t="shared" si="43"/>
        <v>-</v>
      </c>
      <c r="BG636" s="96">
        <f t="shared" si="43"/>
        <v>16</v>
      </c>
      <c r="BH636" s="96">
        <f t="shared" si="43"/>
        <v>65</v>
      </c>
      <c r="BI636" s="96">
        <f t="shared" si="43"/>
        <v>1.65</v>
      </c>
      <c r="BJ636" s="96">
        <f t="shared" si="43"/>
        <v>5.4</v>
      </c>
      <c r="BK636" s="96">
        <f t="shared" si="43"/>
        <v>10</v>
      </c>
      <c r="BL636" s="96">
        <f t="shared" si="43"/>
        <v>25</v>
      </c>
      <c r="BM636" s="96">
        <f t="shared" si="43"/>
        <v>35</v>
      </c>
      <c r="BN636" s="96">
        <f t="shared" si="42"/>
        <v>47</v>
      </c>
      <c r="BU636" s="94"/>
      <c r="BV636" s="94"/>
      <c r="BW636" s="94"/>
      <c r="BX636" s="94"/>
      <c r="BY636" s="94"/>
      <c r="BZ636" s="94"/>
      <c r="CA636" s="94"/>
      <c r="CB636" s="1"/>
      <c r="CC636" s="1"/>
      <c r="CD636" s="1"/>
      <c r="CE636" s="1"/>
      <c r="CF636" s="1"/>
      <c r="CG636" s="1"/>
    </row>
    <row r="637" spans="1:85" s="33" customFormat="1" ht="20.100000000000001" hidden="1" customHeight="1">
      <c r="A637" s="8"/>
      <c r="B637" s="8"/>
      <c r="C637" s="38"/>
      <c r="D637" s="232"/>
      <c r="E637" s="232"/>
      <c r="F637" s="93"/>
      <c r="G637" s="93"/>
      <c r="H637" s="22"/>
      <c r="I637" s="40"/>
      <c r="J637" s="40"/>
      <c r="K637" s="37"/>
      <c r="L637" s="22"/>
      <c r="M637" s="22"/>
      <c r="N637" s="22"/>
      <c r="O637" s="22"/>
      <c r="P637" s="22"/>
      <c r="Q637" s="22"/>
      <c r="R637" s="22"/>
      <c r="S637" s="22"/>
      <c r="T637" s="22"/>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112" t="str">
        <f t="shared" si="43"/>
        <v xml:space="preserve">U17 </v>
      </c>
      <c r="AZ637" s="96">
        <f t="shared" si="43"/>
        <v>12</v>
      </c>
      <c r="BA637" s="96">
        <f t="shared" si="43"/>
        <v>24.5</v>
      </c>
      <c r="BB637" s="96">
        <f t="shared" si="43"/>
        <v>55.5</v>
      </c>
      <c r="BC637" s="97">
        <f t="shared" si="43"/>
        <v>1.5046296296296294E-3</v>
      </c>
      <c r="BD637" s="97">
        <f t="shared" si="43"/>
        <v>3.1828703703703702E-3</v>
      </c>
      <c r="BE637" s="96" t="str">
        <f t="shared" si="43"/>
        <v>-</v>
      </c>
      <c r="BF637" s="96" t="str">
        <f t="shared" si="43"/>
        <v>-</v>
      </c>
      <c r="BG637" s="96">
        <f t="shared" si="43"/>
        <v>16</v>
      </c>
      <c r="BH637" s="96">
        <f t="shared" si="43"/>
        <v>65</v>
      </c>
      <c r="BI637" s="96">
        <f t="shared" si="43"/>
        <v>1.65</v>
      </c>
      <c r="BJ637" s="96">
        <f t="shared" si="43"/>
        <v>5.4</v>
      </c>
      <c r="BK637" s="96">
        <f t="shared" si="43"/>
        <v>10</v>
      </c>
      <c r="BL637" s="96">
        <f t="shared" si="43"/>
        <v>25</v>
      </c>
      <c r="BM637" s="96">
        <f t="shared" si="43"/>
        <v>35</v>
      </c>
      <c r="BN637" s="96">
        <f t="shared" si="42"/>
        <v>47</v>
      </c>
      <c r="BU637" s="94"/>
      <c r="BV637" s="94"/>
      <c r="BW637" s="94"/>
      <c r="BX637" s="94"/>
      <c r="BY637" s="94"/>
      <c r="BZ637" s="94"/>
      <c r="CA637" s="94"/>
      <c r="CB637" s="1"/>
      <c r="CC637" s="1"/>
      <c r="CD637" s="1"/>
      <c r="CE637" s="1"/>
      <c r="CF637" s="1"/>
      <c r="CG637" s="1"/>
    </row>
    <row r="638" spans="1:85" s="33" customFormat="1" ht="20.100000000000001" customHeight="1">
      <c r="A638" s="8"/>
      <c r="B638" s="8"/>
      <c r="C638" s="38"/>
      <c r="D638" s="232"/>
      <c r="E638" s="232"/>
      <c r="F638" s="93"/>
      <c r="G638" s="93"/>
      <c r="H638" s="22"/>
      <c r="I638" s="40"/>
      <c r="J638" s="40"/>
      <c r="K638" s="37"/>
      <c r="L638" s="22"/>
      <c r="M638" s="22"/>
      <c r="N638" s="22"/>
      <c r="O638" s="22"/>
      <c r="P638" s="22"/>
      <c r="Q638" s="22"/>
      <c r="R638" s="22"/>
      <c r="S638" s="22"/>
      <c r="T638" s="22"/>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1"/>
      <c r="AZ638" s="1"/>
      <c r="BA638" s="1"/>
      <c r="BB638" s="1"/>
      <c r="BC638" s="1"/>
      <c r="BD638" s="1"/>
      <c r="BE638" s="1"/>
      <c r="BF638" s="1"/>
      <c r="BG638" s="1"/>
      <c r="BH638" s="1"/>
      <c r="BI638" s="1"/>
      <c r="BJ638" s="1"/>
      <c r="BK638" s="1"/>
      <c r="BL638" s="1"/>
      <c r="BU638" s="94"/>
      <c r="BV638" s="94"/>
      <c r="BW638" s="94"/>
      <c r="BX638" s="94"/>
      <c r="BY638" s="94"/>
      <c r="BZ638" s="94"/>
      <c r="CA638" s="94"/>
      <c r="CB638" s="1"/>
      <c r="CC638" s="1"/>
      <c r="CD638" s="1"/>
      <c r="CE638" s="1"/>
      <c r="CF638" s="1"/>
      <c r="CG638" s="1"/>
    </row>
    <row r="639" spans="1:85" s="33" customFormat="1" ht="20.100000000000001" customHeight="1">
      <c r="A639" s="8"/>
      <c r="B639" s="8"/>
      <c r="C639" s="38"/>
      <c r="D639" s="232"/>
      <c r="E639" s="232"/>
      <c r="F639" s="93"/>
      <c r="G639" s="93"/>
      <c r="H639" s="22"/>
      <c r="I639" s="40"/>
      <c r="J639" s="40"/>
      <c r="K639" s="37"/>
      <c r="L639" s="22"/>
      <c r="M639" s="22"/>
      <c r="N639" s="22"/>
      <c r="O639" s="22"/>
      <c r="P639" s="22"/>
      <c r="Q639" s="22"/>
      <c r="R639" s="22"/>
      <c r="S639" s="22"/>
      <c r="T639" s="22"/>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1"/>
      <c r="AZ639" s="1"/>
      <c r="BA639" s="1"/>
      <c r="BB639" s="1"/>
      <c r="BC639" s="1"/>
      <c r="BD639" s="1"/>
      <c r="BE639" s="1"/>
      <c r="BF639" s="1"/>
      <c r="BG639" s="1"/>
      <c r="BH639" s="1"/>
      <c r="BI639" s="1"/>
      <c r="BJ639" s="1"/>
      <c r="BK639" s="1"/>
      <c r="BL639" s="1"/>
      <c r="BU639" s="94"/>
      <c r="BV639" s="94"/>
      <c r="BW639" s="94"/>
      <c r="BX639" s="94"/>
      <c r="BY639" s="94"/>
      <c r="BZ639" s="94"/>
      <c r="CA639" s="94"/>
      <c r="CB639" s="1"/>
      <c r="CC639" s="1"/>
      <c r="CD639" s="1"/>
      <c r="CE639" s="1"/>
      <c r="CF639" s="1"/>
      <c r="CG639" s="1"/>
    </row>
    <row r="640" spans="1:85" s="33" customFormat="1" ht="20.100000000000001" customHeight="1">
      <c r="A640" s="8"/>
      <c r="B640" s="8"/>
      <c r="C640" s="38"/>
      <c r="D640" s="232"/>
      <c r="E640" s="232"/>
      <c r="F640" s="93"/>
      <c r="G640" s="93"/>
      <c r="H640" s="22"/>
      <c r="I640" s="40"/>
      <c r="J640" s="40"/>
      <c r="K640" s="37"/>
      <c r="L640" s="22"/>
      <c r="M640" s="22"/>
      <c r="N640" s="22"/>
      <c r="O640" s="22"/>
      <c r="P640" s="22"/>
      <c r="Q640" s="22"/>
      <c r="R640" s="22"/>
      <c r="S640" s="22"/>
      <c r="T640" s="22"/>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29"/>
      <c r="AZ640" s="29"/>
      <c r="BA640" s="29"/>
      <c r="BB640" s="29"/>
      <c r="BC640" s="29"/>
      <c r="BD640" s="29"/>
      <c r="BE640" s="29"/>
      <c r="BU640" s="94"/>
      <c r="BV640" s="94"/>
      <c r="BW640" s="94"/>
      <c r="BX640" s="94"/>
      <c r="BY640" s="94"/>
      <c r="BZ640" s="94"/>
      <c r="CA640" s="94"/>
      <c r="CB640" s="1"/>
      <c r="CC640" s="1"/>
      <c r="CD640" s="1"/>
      <c r="CE640" s="1"/>
      <c r="CF640" s="1"/>
      <c r="CG640" s="1"/>
    </row>
    <row r="641" spans="1:85" s="33" customFormat="1" ht="20.100000000000001" customHeight="1">
      <c r="A641" s="8"/>
      <c r="B641" s="8"/>
      <c r="C641" s="38"/>
      <c r="D641" s="232"/>
      <c r="E641" s="232"/>
      <c r="F641" s="93"/>
      <c r="G641" s="93"/>
      <c r="H641" s="22"/>
      <c r="I641" s="40"/>
      <c r="J641" s="40"/>
      <c r="K641" s="37"/>
      <c r="L641" s="22"/>
      <c r="M641" s="22"/>
      <c r="N641" s="22"/>
      <c r="O641" s="22"/>
      <c r="P641" s="22"/>
      <c r="Q641" s="22"/>
      <c r="R641" s="22"/>
      <c r="S641" s="22"/>
      <c r="T641" s="22"/>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29"/>
      <c r="AZ641" s="29"/>
      <c r="BA641" s="29"/>
      <c r="BB641" s="29"/>
      <c r="BC641" s="29"/>
      <c r="BD641" s="29"/>
      <c r="BE641" s="29"/>
      <c r="BU641" s="94"/>
      <c r="BV641" s="94"/>
      <c r="BW641" s="94"/>
      <c r="BX641" s="94"/>
      <c r="BY641" s="94"/>
      <c r="BZ641" s="94"/>
      <c r="CA641" s="94"/>
      <c r="CB641" s="1"/>
      <c r="CC641" s="1"/>
      <c r="CD641" s="1"/>
      <c r="CE641" s="1"/>
      <c r="CF641" s="1"/>
      <c r="CG641" s="1"/>
    </row>
    <row r="642" spans="1:85" s="33" customFormat="1" ht="20.100000000000001" customHeight="1">
      <c r="A642" s="8"/>
      <c r="B642" s="8"/>
      <c r="C642" s="38"/>
      <c r="D642" s="232"/>
      <c r="E642" s="232"/>
      <c r="F642" s="93"/>
      <c r="G642" s="93"/>
      <c r="H642" s="22"/>
      <c r="I642" s="40"/>
      <c r="J642" s="40"/>
      <c r="K642" s="37"/>
      <c r="L642" s="22"/>
      <c r="M642" s="22"/>
      <c r="N642" s="22"/>
      <c r="O642" s="22"/>
      <c r="P642" s="22"/>
      <c r="Q642" s="22"/>
      <c r="R642" s="22"/>
      <c r="S642" s="22"/>
      <c r="T642" s="22"/>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29"/>
      <c r="AZ642" s="29"/>
      <c r="BA642" s="29"/>
      <c r="BB642" s="29"/>
      <c r="BC642" s="29"/>
      <c r="BD642" s="29"/>
      <c r="BE642" s="29"/>
      <c r="BU642" s="94"/>
      <c r="BV642" s="94"/>
      <c r="BW642" s="94"/>
      <c r="BX642" s="94"/>
      <c r="BY642" s="94"/>
      <c r="BZ642" s="94"/>
      <c r="CA642" s="94"/>
      <c r="CB642" s="1"/>
      <c r="CC642" s="1"/>
      <c r="CD642" s="1"/>
      <c r="CE642" s="1"/>
      <c r="CF642" s="1"/>
      <c r="CG642" s="1"/>
    </row>
    <row r="643" spans="1:85" s="33" customFormat="1" ht="20.100000000000001" customHeight="1">
      <c r="A643" s="8"/>
      <c r="B643" s="8"/>
      <c r="C643" s="38"/>
      <c r="D643" s="232"/>
      <c r="E643" s="232"/>
      <c r="F643" s="93"/>
      <c r="G643" s="93"/>
      <c r="H643" s="22"/>
      <c r="I643" s="40"/>
      <c r="J643" s="40"/>
      <c r="K643" s="37"/>
      <c r="L643" s="22"/>
      <c r="M643" s="22"/>
      <c r="N643" s="22"/>
      <c r="O643" s="22"/>
      <c r="P643" s="22"/>
      <c r="Q643" s="22"/>
      <c r="R643" s="22"/>
      <c r="S643" s="22"/>
      <c r="T643" s="22"/>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29"/>
      <c r="AZ643" s="29"/>
      <c r="BA643" s="29"/>
      <c r="BB643" s="29"/>
      <c r="BC643" s="29"/>
      <c r="BD643" s="29"/>
      <c r="BE643" s="29"/>
      <c r="BU643" s="94"/>
      <c r="BV643" s="94"/>
      <c r="BW643" s="94"/>
      <c r="BX643" s="94"/>
      <c r="BY643" s="94"/>
      <c r="BZ643" s="94"/>
      <c r="CA643" s="94"/>
      <c r="CB643" s="1"/>
      <c r="CC643" s="1"/>
      <c r="CD643" s="1"/>
      <c r="CE643" s="1"/>
      <c r="CF643" s="1"/>
      <c r="CG643" s="1"/>
    </row>
    <row r="644" spans="1:85" s="33" customFormat="1" ht="20.100000000000001" customHeight="1">
      <c r="A644" s="8"/>
      <c r="B644" s="8"/>
      <c r="C644" s="38"/>
      <c r="D644" s="232"/>
      <c r="E644" s="232"/>
      <c r="F644" s="93"/>
      <c r="G644" s="93"/>
      <c r="H644" s="22"/>
      <c r="I644" s="40"/>
      <c r="J644" s="40"/>
      <c r="K644" s="37"/>
      <c r="L644" s="22"/>
      <c r="M644" s="22"/>
      <c r="N644" s="22"/>
      <c r="O644" s="22"/>
      <c r="P644" s="22"/>
      <c r="Q644" s="22"/>
      <c r="R644" s="22"/>
      <c r="S644" s="22"/>
      <c r="T644" s="22"/>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29"/>
      <c r="AZ644" s="29"/>
      <c r="BA644" s="29"/>
      <c r="BB644" s="29"/>
      <c r="BC644" s="29"/>
      <c r="BD644" s="29"/>
      <c r="BE644" s="29"/>
      <c r="BU644" s="94"/>
      <c r="BV644" s="94"/>
      <c r="BW644" s="94"/>
      <c r="BX644" s="94"/>
      <c r="BY644" s="94"/>
      <c r="BZ644" s="94"/>
      <c r="CA644" s="94"/>
      <c r="CB644" s="1"/>
      <c r="CC644" s="1"/>
      <c r="CD644" s="1"/>
      <c r="CE644" s="1"/>
      <c r="CF644" s="1"/>
      <c r="CG644" s="1"/>
    </row>
    <row r="645" spans="1:85" s="33" customFormat="1" ht="20.100000000000001" customHeight="1">
      <c r="A645" s="8"/>
      <c r="B645" s="8"/>
      <c r="C645" s="38"/>
      <c r="D645" s="232"/>
      <c r="E645" s="232"/>
      <c r="F645" s="93"/>
      <c r="G645" s="93"/>
      <c r="H645" s="22"/>
      <c r="I645" s="40"/>
      <c r="J645" s="40"/>
      <c r="K645" s="37"/>
      <c r="L645" s="22"/>
      <c r="M645" s="22"/>
      <c r="N645" s="22"/>
      <c r="O645" s="22"/>
      <c r="P645" s="22"/>
      <c r="Q645" s="22"/>
      <c r="R645" s="22"/>
      <c r="S645" s="22"/>
      <c r="T645" s="22"/>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29"/>
      <c r="AZ645" s="29"/>
      <c r="BA645" s="29"/>
      <c r="BB645" s="29"/>
      <c r="BC645" s="29"/>
      <c r="BD645" s="29"/>
      <c r="BE645" s="29"/>
      <c r="BU645" s="94"/>
      <c r="BV645" s="94"/>
      <c r="BW645" s="94"/>
      <c r="BX645" s="94"/>
      <c r="BY645" s="94"/>
      <c r="BZ645" s="94"/>
      <c r="CA645" s="94"/>
      <c r="CB645" s="1"/>
      <c r="CC645" s="1"/>
      <c r="CD645" s="1"/>
      <c r="CE645" s="1"/>
      <c r="CF645" s="1"/>
      <c r="CG645" s="1"/>
    </row>
    <row r="646" spans="1:85" s="33" customFormat="1" ht="20.100000000000001" customHeight="1">
      <c r="A646" s="8"/>
      <c r="B646" s="8"/>
      <c r="C646" s="38"/>
      <c r="D646" s="232"/>
      <c r="E646" s="232"/>
      <c r="F646" s="93"/>
      <c r="G646" s="93"/>
      <c r="H646" s="22"/>
      <c r="I646" s="40"/>
      <c r="J646" s="40"/>
      <c r="K646" s="37"/>
      <c r="L646" s="22"/>
      <c r="M646" s="22"/>
      <c r="N646" s="22"/>
      <c r="O646" s="22"/>
      <c r="P646" s="22"/>
      <c r="Q646" s="22"/>
      <c r="R646" s="22"/>
      <c r="S646" s="22"/>
      <c r="T646" s="22"/>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29"/>
      <c r="AZ646" s="29"/>
      <c r="BA646" s="29"/>
      <c r="BB646" s="29"/>
      <c r="BC646" s="29"/>
      <c r="BD646" s="29"/>
      <c r="BE646" s="29"/>
      <c r="BU646" s="94"/>
      <c r="BV646" s="94"/>
      <c r="BW646" s="94"/>
      <c r="BX646" s="94"/>
      <c r="BY646" s="94"/>
      <c r="BZ646" s="94"/>
      <c r="CA646" s="94"/>
      <c r="CB646" s="1"/>
      <c r="CC646" s="1"/>
      <c r="CD646" s="1"/>
      <c r="CE646" s="1"/>
      <c r="CF646" s="1"/>
      <c r="CG646" s="1"/>
    </row>
    <row r="647" spans="1:85" s="33" customFormat="1" ht="20.100000000000001" customHeight="1">
      <c r="A647" s="8"/>
      <c r="B647" s="8"/>
      <c r="C647" s="38"/>
      <c r="D647" s="232"/>
      <c r="E647" s="232"/>
      <c r="F647" s="93"/>
      <c r="G647" s="93"/>
      <c r="H647" s="22"/>
      <c r="I647" s="40"/>
      <c r="J647" s="40"/>
      <c r="K647" s="37"/>
      <c r="L647" s="22"/>
      <c r="M647" s="22"/>
      <c r="N647" s="22"/>
      <c r="O647" s="22"/>
      <c r="P647" s="22"/>
      <c r="Q647" s="22"/>
      <c r="R647" s="22"/>
      <c r="S647" s="22"/>
      <c r="T647" s="22"/>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29"/>
      <c r="AZ647" s="29"/>
      <c r="BA647" s="29"/>
      <c r="BB647" s="29"/>
      <c r="BC647" s="29"/>
      <c r="BD647" s="29"/>
      <c r="BE647" s="29"/>
      <c r="BU647" s="94"/>
      <c r="BV647" s="94"/>
      <c r="BW647" s="94"/>
      <c r="BX647" s="94"/>
      <c r="BY647" s="94"/>
      <c r="BZ647" s="94"/>
      <c r="CA647" s="94"/>
      <c r="CB647" s="1"/>
      <c r="CC647" s="1"/>
      <c r="CD647" s="1"/>
      <c r="CE647" s="1"/>
      <c r="CF647" s="1"/>
      <c r="CG647" s="1"/>
    </row>
    <row r="648" spans="1:85" s="33" customFormat="1" ht="20.100000000000001" customHeight="1">
      <c r="A648" s="8"/>
      <c r="B648" s="8"/>
      <c r="C648" s="38"/>
      <c r="D648" s="232"/>
      <c r="E648" s="232"/>
      <c r="F648" s="93"/>
      <c r="G648" s="93"/>
      <c r="H648" s="22"/>
      <c r="I648" s="40"/>
      <c r="J648" s="40"/>
      <c r="K648" s="37"/>
      <c r="L648" s="22"/>
      <c r="M648" s="22"/>
      <c r="N648" s="22"/>
      <c r="O648" s="22"/>
      <c r="P648" s="22"/>
      <c r="Q648" s="22"/>
      <c r="R648" s="22"/>
      <c r="S648" s="22"/>
      <c r="T648" s="22"/>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29"/>
      <c r="AZ648" s="29"/>
      <c r="BA648" s="29"/>
      <c r="BB648" s="29"/>
      <c r="BC648" s="29"/>
      <c r="BD648" s="29"/>
      <c r="BE648" s="29"/>
      <c r="BU648" s="94"/>
      <c r="BV648" s="94"/>
      <c r="BW648" s="94"/>
      <c r="BX648" s="94"/>
      <c r="BY648" s="94"/>
      <c r="BZ648" s="94"/>
      <c r="CA648" s="94"/>
      <c r="CB648" s="1"/>
      <c r="CC648" s="1"/>
      <c r="CD648" s="1"/>
      <c r="CE648" s="1"/>
      <c r="CF648" s="1"/>
      <c r="CG648" s="1"/>
    </row>
    <row r="649" spans="1:85" s="33" customFormat="1" ht="20.100000000000001" customHeight="1">
      <c r="A649" s="8"/>
      <c r="B649" s="8"/>
      <c r="C649" s="38"/>
      <c r="D649" s="232"/>
      <c r="E649" s="232"/>
      <c r="F649" s="93"/>
      <c r="G649" s="93"/>
      <c r="H649" s="22"/>
      <c r="I649" s="40"/>
      <c r="J649" s="40"/>
      <c r="K649" s="37"/>
      <c r="L649" s="22"/>
      <c r="M649" s="22"/>
      <c r="N649" s="22"/>
      <c r="O649" s="22"/>
      <c r="P649" s="22"/>
      <c r="Q649" s="22"/>
      <c r="R649" s="22"/>
      <c r="S649" s="22"/>
      <c r="T649" s="22"/>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29"/>
      <c r="AZ649" s="29"/>
      <c r="BA649" s="29"/>
      <c r="BB649" s="29"/>
      <c r="BC649" s="29"/>
      <c r="BD649" s="29"/>
      <c r="BE649" s="29"/>
      <c r="BU649" s="94"/>
      <c r="BV649" s="94"/>
      <c r="BW649" s="94"/>
      <c r="BX649" s="94"/>
      <c r="BY649" s="94"/>
      <c r="BZ649" s="94"/>
      <c r="CA649" s="94"/>
      <c r="CB649" s="1"/>
      <c r="CC649" s="1"/>
      <c r="CD649" s="1"/>
      <c r="CE649" s="1"/>
      <c r="CF649" s="1"/>
      <c r="CG649" s="1"/>
    </row>
    <row r="650" spans="1:85" s="33" customFormat="1" ht="20.100000000000001" customHeight="1">
      <c r="A650" s="8"/>
      <c r="B650" s="8"/>
      <c r="C650" s="38"/>
      <c r="D650" s="232"/>
      <c r="E650" s="232"/>
      <c r="F650" s="93"/>
      <c r="G650" s="93"/>
      <c r="H650" s="22"/>
      <c r="I650" s="40"/>
      <c r="J650" s="40"/>
      <c r="K650" s="37"/>
      <c r="L650" s="22"/>
      <c r="M650" s="22"/>
      <c r="N650" s="22"/>
      <c r="O650" s="22"/>
      <c r="P650" s="22"/>
      <c r="Q650" s="22"/>
      <c r="R650" s="22"/>
      <c r="S650" s="22"/>
      <c r="T650" s="22"/>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29"/>
      <c r="AZ650" s="29"/>
      <c r="BA650" s="29"/>
      <c r="BB650" s="29"/>
      <c r="BC650" s="29"/>
      <c r="BD650" s="29"/>
      <c r="BE650" s="29"/>
      <c r="BU650" s="94"/>
      <c r="BV650" s="94"/>
      <c r="BW650" s="94"/>
      <c r="BX650" s="94"/>
      <c r="BY650" s="94"/>
      <c r="BZ650" s="94"/>
      <c r="CA650" s="94"/>
      <c r="CB650" s="1"/>
      <c r="CC650" s="1"/>
      <c r="CD650" s="1"/>
      <c r="CE650" s="1"/>
      <c r="CF650" s="1"/>
      <c r="CG650" s="1"/>
    </row>
    <row r="651" spans="1:85" s="33" customFormat="1" ht="20.100000000000001" customHeight="1">
      <c r="A651" s="8"/>
      <c r="B651" s="8"/>
      <c r="C651" s="38"/>
      <c r="D651" s="232"/>
      <c r="E651" s="232"/>
      <c r="F651" s="93"/>
      <c r="G651" s="93"/>
      <c r="H651" s="22"/>
      <c r="I651" s="40"/>
      <c r="J651" s="40"/>
      <c r="K651" s="37"/>
      <c r="L651" s="22"/>
      <c r="M651" s="22"/>
      <c r="N651" s="22"/>
      <c r="O651" s="22"/>
      <c r="P651" s="22"/>
      <c r="Q651" s="22"/>
      <c r="R651" s="22"/>
      <c r="S651" s="22"/>
      <c r="T651" s="22"/>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29"/>
      <c r="AZ651" s="29"/>
      <c r="BA651" s="29"/>
      <c r="BB651" s="29"/>
      <c r="BC651" s="29"/>
      <c r="BD651" s="29"/>
      <c r="BE651" s="29"/>
      <c r="BU651" s="94"/>
      <c r="BV651" s="94"/>
      <c r="BW651" s="94"/>
      <c r="BX651" s="94"/>
      <c r="BY651" s="94"/>
      <c r="BZ651" s="94"/>
      <c r="CA651" s="94"/>
      <c r="CB651" s="1"/>
      <c r="CC651" s="1"/>
      <c r="CD651" s="1"/>
      <c r="CE651" s="1"/>
      <c r="CF651" s="1"/>
      <c r="CG651" s="1"/>
    </row>
    <row r="652" spans="1:85" s="111" customFormat="1" ht="20.100000000000001" customHeight="1">
      <c r="A652" s="8"/>
      <c r="B652" s="8"/>
      <c r="C652" s="38"/>
      <c r="D652" s="232"/>
      <c r="E652" s="232"/>
      <c r="F652" s="93"/>
      <c r="G652" s="93"/>
      <c r="H652" s="22"/>
      <c r="I652" s="40"/>
      <c r="J652" s="40"/>
      <c r="K652" s="37"/>
      <c r="L652" s="22"/>
      <c r="M652" s="22"/>
      <c r="N652" s="22"/>
      <c r="O652" s="22"/>
      <c r="P652" s="22"/>
      <c r="Q652" s="22"/>
      <c r="R652" s="22"/>
      <c r="S652" s="22"/>
      <c r="T652" s="22"/>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29"/>
      <c r="AZ652" s="29"/>
      <c r="BA652" s="29"/>
      <c r="BB652" s="29"/>
      <c r="BC652" s="29"/>
      <c r="BD652" s="29"/>
      <c r="BE652" s="29"/>
      <c r="BF652" s="33"/>
      <c r="BG652" s="33"/>
      <c r="BH652" s="33"/>
      <c r="BI652" s="33"/>
      <c r="BJ652" s="33"/>
      <c r="BK652" s="33"/>
      <c r="BL652" s="33"/>
      <c r="BM652" s="33"/>
      <c r="BN652" s="33"/>
      <c r="BO652" s="33"/>
      <c r="BP652" s="33"/>
      <c r="BQ652" s="33"/>
      <c r="BR652" s="33"/>
      <c r="BS652" s="33"/>
      <c r="BT652" s="33"/>
      <c r="BU652" s="94"/>
      <c r="BV652" s="94"/>
      <c r="BW652" s="94"/>
      <c r="BX652" s="94"/>
      <c r="BY652" s="94"/>
      <c r="BZ652" s="94"/>
      <c r="CA652" s="94"/>
      <c r="CB652" s="1"/>
      <c r="CC652" s="1"/>
      <c r="CD652" s="1"/>
      <c r="CE652" s="1"/>
      <c r="CF652" s="1"/>
      <c r="CG652" s="1"/>
    </row>
    <row r="653" spans="1:85" s="111" customFormat="1" ht="20.100000000000001" customHeight="1">
      <c r="A653" s="8"/>
      <c r="B653" s="8"/>
      <c r="C653" s="38"/>
      <c r="D653" s="232"/>
      <c r="E653" s="232"/>
      <c r="F653" s="93"/>
      <c r="G653" s="93"/>
      <c r="H653" s="22"/>
      <c r="I653" s="40"/>
      <c r="J653" s="40"/>
      <c r="K653" s="37"/>
      <c r="L653" s="22"/>
      <c r="M653" s="22"/>
      <c r="N653" s="22"/>
      <c r="O653" s="22"/>
      <c r="P653" s="22"/>
      <c r="Q653" s="22"/>
      <c r="R653" s="22"/>
      <c r="S653" s="22"/>
      <c r="T653" s="22"/>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29"/>
      <c r="AZ653" s="29"/>
      <c r="BA653" s="29"/>
      <c r="BB653" s="29"/>
      <c r="BC653" s="29"/>
      <c r="BD653" s="29"/>
      <c r="BE653" s="29"/>
      <c r="BF653" s="33"/>
      <c r="BG653" s="33"/>
      <c r="BH653" s="33"/>
      <c r="BI653" s="33"/>
      <c r="BJ653" s="33"/>
      <c r="BK653" s="33"/>
      <c r="BL653" s="33"/>
      <c r="BM653" s="33"/>
      <c r="BN653" s="33"/>
      <c r="BO653" s="33"/>
      <c r="BP653" s="33"/>
      <c r="BQ653" s="33"/>
      <c r="BR653" s="33"/>
      <c r="BS653" s="33"/>
      <c r="BT653" s="33"/>
      <c r="BU653" s="94"/>
      <c r="BV653" s="94"/>
      <c r="BW653" s="94"/>
      <c r="BX653" s="94"/>
      <c r="BY653" s="94"/>
      <c r="BZ653" s="94"/>
      <c r="CA653" s="94"/>
      <c r="CB653" s="1"/>
      <c r="CC653" s="1"/>
      <c r="CD653" s="1"/>
      <c r="CE653" s="1"/>
      <c r="CF653" s="1"/>
      <c r="CG653" s="1"/>
    </row>
    <row r="654" spans="1:85" s="111" customFormat="1" ht="20.100000000000001" customHeight="1">
      <c r="A654" s="8"/>
      <c r="B654" s="8"/>
      <c r="C654" s="38"/>
      <c r="D654" s="232"/>
      <c r="E654" s="232"/>
      <c r="F654" s="93"/>
      <c r="G654" s="93"/>
      <c r="H654" s="22"/>
      <c r="I654" s="40"/>
      <c r="J654" s="40"/>
      <c r="K654" s="37"/>
      <c r="L654" s="22"/>
      <c r="M654" s="22"/>
      <c r="N654" s="22"/>
      <c r="O654" s="22"/>
      <c r="P654" s="22"/>
      <c r="Q654" s="22"/>
      <c r="R654" s="22"/>
      <c r="S654" s="22"/>
      <c r="T654" s="22"/>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29"/>
      <c r="AZ654" s="29"/>
      <c r="BA654" s="29"/>
      <c r="BB654" s="29"/>
      <c r="BC654" s="29"/>
      <c r="BD654" s="29"/>
      <c r="BE654" s="29"/>
      <c r="BF654" s="33"/>
      <c r="BG654" s="33"/>
      <c r="BH654" s="33"/>
      <c r="BI654" s="33"/>
      <c r="BJ654" s="33"/>
      <c r="BK654" s="33"/>
      <c r="BL654" s="33"/>
      <c r="BM654" s="33"/>
      <c r="BN654" s="33"/>
      <c r="BO654" s="33"/>
      <c r="BP654" s="33"/>
      <c r="BQ654" s="33"/>
      <c r="BR654" s="33"/>
      <c r="BS654" s="33"/>
      <c r="BT654" s="33"/>
      <c r="BU654" s="94"/>
      <c r="BV654" s="94"/>
      <c r="BW654" s="94"/>
      <c r="BX654" s="94"/>
      <c r="BY654" s="94"/>
      <c r="BZ654" s="94"/>
      <c r="CA654" s="94"/>
      <c r="CB654" s="1"/>
      <c r="CC654" s="1"/>
      <c r="CD654" s="1"/>
      <c r="CE654" s="1"/>
      <c r="CF654" s="1"/>
      <c r="CG654" s="1"/>
    </row>
    <row r="655" spans="1:85" s="111" customFormat="1" ht="20.100000000000001" customHeight="1">
      <c r="A655" s="8"/>
      <c r="B655" s="8"/>
      <c r="C655" s="38"/>
      <c r="D655" s="232"/>
      <c r="E655" s="232"/>
      <c r="F655" s="93"/>
      <c r="G655" s="93"/>
      <c r="H655" s="22"/>
      <c r="I655" s="40"/>
      <c r="J655" s="40"/>
      <c r="K655" s="37"/>
      <c r="L655" s="22"/>
      <c r="M655" s="22"/>
      <c r="N655" s="22"/>
      <c r="O655" s="22"/>
      <c r="P655" s="22"/>
      <c r="Q655" s="22"/>
      <c r="R655" s="22"/>
      <c r="S655" s="22"/>
      <c r="T655" s="22"/>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29"/>
      <c r="AZ655" s="29"/>
      <c r="BA655" s="29"/>
      <c r="BB655" s="29"/>
      <c r="BC655" s="29"/>
      <c r="BD655" s="29"/>
      <c r="BE655" s="29"/>
      <c r="BF655" s="33"/>
      <c r="BG655" s="33"/>
      <c r="BH655" s="33"/>
      <c r="BI655" s="33"/>
      <c r="BJ655" s="33"/>
      <c r="BK655" s="33"/>
      <c r="BL655" s="33"/>
      <c r="BM655" s="33"/>
      <c r="BN655" s="33"/>
      <c r="BO655" s="33"/>
      <c r="BP655" s="33"/>
      <c r="BQ655" s="33"/>
      <c r="BR655" s="33"/>
      <c r="BS655" s="33"/>
      <c r="BT655" s="33"/>
      <c r="BU655" s="94"/>
      <c r="BV655" s="94"/>
      <c r="BW655" s="94"/>
      <c r="BX655" s="94"/>
      <c r="BY655" s="94"/>
      <c r="BZ655" s="94"/>
      <c r="CA655" s="94"/>
      <c r="CB655" s="1"/>
      <c r="CC655" s="1"/>
      <c r="CD655" s="1"/>
      <c r="CE655" s="1"/>
      <c r="CF655" s="1"/>
      <c r="CG655" s="1"/>
    </row>
    <row r="656" spans="1:85" s="111" customFormat="1" ht="20.100000000000001" customHeight="1">
      <c r="A656" s="8"/>
      <c r="B656" s="8"/>
      <c r="C656" s="38"/>
      <c r="D656" s="232"/>
      <c r="E656" s="232"/>
      <c r="F656" s="93"/>
      <c r="G656" s="93"/>
      <c r="H656" s="22"/>
      <c r="I656" s="40"/>
      <c r="J656" s="40"/>
      <c r="K656" s="37"/>
      <c r="L656" s="22"/>
      <c r="M656" s="22"/>
      <c r="N656" s="22"/>
      <c r="O656" s="22"/>
      <c r="P656" s="22"/>
      <c r="Q656" s="22"/>
      <c r="R656" s="22"/>
      <c r="S656" s="22"/>
      <c r="T656" s="22"/>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29"/>
      <c r="AZ656" s="29"/>
      <c r="BA656" s="29"/>
      <c r="BB656" s="29"/>
      <c r="BC656" s="29"/>
      <c r="BD656" s="29"/>
      <c r="BE656" s="29"/>
      <c r="BF656" s="33"/>
      <c r="BG656" s="33"/>
      <c r="BH656" s="33"/>
      <c r="BI656" s="33"/>
      <c r="BJ656" s="33"/>
      <c r="BK656" s="33"/>
      <c r="BL656" s="33"/>
      <c r="BM656" s="33"/>
      <c r="BN656" s="33"/>
      <c r="BO656" s="33"/>
      <c r="BP656" s="33"/>
      <c r="BQ656" s="33"/>
      <c r="BR656" s="33"/>
      <c r="BS656" s="33"/>
      <c r="BT656" s="33"/>
      <c r="BU656" s="94"/>
      <c r="BV656" s="94"/>
      <c r="BW656" s="94"/>
      <c r="BX656" s="94"/>
      <c r="BY656" s="94"/>
      <c r="BZ656" s="94"/>
      <c r="CA656" s="94"/>
      <c r="CB656" s="1"/>
      <c r="CC656" s="1"/>
      <c r="CD656" s="1"/>
      <c r="CE656" s="1"/>
      <c r="CF656" s="1"/>
      <c r="CG656" s="1"/>
    </row>
    <row r="657" spans="1:85" s="111" customFormat="1" ht="20.100000000000001" customHeight="1">
      <c r="A657" s="8"/>
      <c r="B657" s="8"/>
      <c r="C657" s="38"/>
      <c r="D657" s="232"/>
      <c r="E657" s="232"/>
      <c r="F657" s="93"/>
      <c r="G657" s="93"/>
      <c r="H657" s="22"/>
      <c r="I657" s="40"/>
      <c r="J657" s="40"/>
      <c r="K657" s="37"/>
      <c r="L657" s="22"/>
      <c r="M657" s="22"/>
      <c r="N657" s="22"/>
      <c r="O657" s="22"/>
      <c r="P657" s="22"/>
      <c r="Q657" s="22"/>
      <c r="R657" s="22"/>
      <c r="S657" s="22"/>
      <c r="T657" s="22"/>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29"/>
      <c r="AZ657" s="29"/>
      <c r="BA657" s="29"/>
      <c r="BB657" s="29"/>
      <c r="BC657" s="29"/>
      <c r="BD657" s="29"/>
      <c r="BE657" s="29"/>
      <c r="BF657" s="33"/>
      <c r="BG657" s="33"/>
      <c r="BH657" s="33"/>
      <c r="BI657" s="33"/>
      <c r="BJ657" s="33"/>
      <c r="BK657" s="33"/>
      <c r="BL657" s="33"/>
      <c r="BM657" s="33"/>
      <c r="BN657" s="33"/>
      <c r="BO657" s="33"/>
      <c r="BP657" s="33"/>
      <c r="BQ657" s="33"/>
      <c r="BR657" s="33"/>
      <c r="BS657" s="33"/>
      <c r="BT657" s="33"/>
      <c r="BU657" s="94"/>
      <c r="BV657" s="94"/>
      <c r="BW657" s="94"/>
      <c r="BX657" s="94"/>
      <c r="BY657" s="94"/>
      <c r="BZ657" s="94"/>
      <c r="CA657" s="94"/>
      <c r="CB657" s="1"/>
      <c r="CC657" s="1"/>
      <c r="CD657" s="1"/>
      <c r="CE657" s="1"/>
      <c r="CF657" s="1"/>
      <c r="CG657" s="1"/>
    </row>
    <row r="658" spans="1:85" s="111" customFormat="1" ht="20.100000000000001" customHeight="1">
      <c r="A658" s="8"/>
      <c r="B658" s="8"/>
      <c r="C658" s="38"/>
      <c r="D658" s="232"/>
      <c r="E658" s="232"/>
      <c r="F658" s="93"/>
      <c r="G658" s="93"/>
      <c r="H658" s="22"/>
      <c r="I658" s="40"/>
      <c r="J658" s="40"/>
      <c r="K658" s="37"/>
      <c r="L658" s="22"/>
      <c r="M658" s="22"/>
      <c r="N658" s="22"/>
      <c r="O658" s="22"/>
      <c r="P658" s="22"/>
      <c r="Q658" s="22"/>
      <c r="R658" s="22"/>
      <c r="S658" s="22"/>
      <c r="T658" s="22"/>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29"/>
      <c r="AZ658" s="29"/>
      <c r="BA658" s="29"/>
      <c r="BB658" s="29"/>
      <c r="BC658" s="29"/>
      <c r="BD658" s="29"/>
      <c r="BE658" s="29"/>
      <c r="BF658" s="33"/>
      <c r="BG658" s="33"/>
      <c r="BH658" s="33"/>
      <c r="BI658" s="33"/>
      <c r="BJ658" s="33"/>
      <c r="BK658" s="33"/>
      <c r="BL658" s="33"/>
      <c r="BM658" s="33"/>
      <c r="BN658" s="33"/>
      <c r="BO658" s="33"/>
      <c r="BP658" s="33"/>
      <c r="BQ658" s="33"/>
      <c r="BR658" s="33"/>
      <c r="BS658" s="33"/>
      <c r="BT658" s="33"/>
      <c r="BU658" s="94"/>
      <c r="BV658" s="94"/>
      <c r="BW658" s="94"/>
      <c r="BX658" s="94"/>
      <c r="BY658" s="94"/>
      <c r="BZ658" s="94"/>
      <c r="CA658" s="94"/>
      <c r="CB658" s="1"/>
      <c r="CC658" s="1"/>
      <c r="CD658" s="1"/>
      <c r="CE658" s="1"/>
      <c r="CF658" s="1"/>
      <c r="CG658" s="1"/>
    </row>
    <row r="659" spans="1:85" s="111" customFormat="1" ht="20.100000000000001" customHeight="1">
      <c r="A659" s="8"/>
      <c r="B659" s="8"/>
      <c r="C659" s="38"/>
      <c r="D659" s="232"/>
      <c r="E659" s="232"/>
      <c r="F659" s="93"/>
      <c r="G659" s="93"/>
      <c r="H659" s="22"/>
      <c r="I659" s="40"/>
      <c r="J659" s="40"/>
      <c r="K659" s="37"/>
      <c r="L659" s="22"/>
      <c r="M659" s="22"/>
      <c r="N659" s="22"/>
      <c r="O659" s="22"/>
      <c r="P659" s="22"/>
      <c r="Q659" s="22"/>
      <c r="R659" s="22"/>
      <c r="S659" s="22"/>
      <c r="T659" s="22"/>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29"/>
      <c r="AZ659" s="29"/>
      <c r="BA659" s="29"/>
      <c r="BB659" s="29"/>
      <c r="BC659" s="29"/>
      <c r="BD659" s="29"/>
      <c r="BE659" s="29"/>
      <c r="BF659" s="33"/>
      <c r="BG659" s="33"/>
      <c r="BH659" s="33"/>
      <c r="BI659" s="33"/>
      <c r="BJ659" s="33"/>
      <c r="BK659" s="33"/>
      <c r="BL659" s="33"/>
      <c r="BM659" s="33"/>
      <c r="BN659" s="33"/>
      <c r="BO659" s="33"/>
      <c r="BP659" s="33"/>
      <c r="BQ659" s="33"/>
      <c r="BR659" s="33"/>
      <c r="BS659" s="33"/>
      <c r="BT659" s="33"/>
      <c r="BU659" s="94"/>
      <c r="BV659" s="94"/>
      <c r="BW659" s="94"/>
      <c r="BX659" s="94"/>
      <c r="BY659" s="94"/>
      <c r="BZ659" s="94"/>
      <c r="CA659" s="94"/>
      <c r="CB659" s="1"/>
      <c r="CC659" s="1"/>
      <c r="CD659" s="1"/>
      <c r="CE659" s="1"/>
      <c r="CF659" s="1"/>
      <c r="CG659" s="1"/>
    </row>
    <row r="660" spans="1:85" s="111" customFormat="1" ht="20.100000000000001" customHeight="1">
      <c r="A660" s="8"/>
      <c r="B660" s="8"/>
      <c r="C660" s="38"/>
      <c r="D660" s="232"/>
      <c r="E660" s="232"/>
      <c r="F660" s="93"/>
      <c r="G660" s="93"/>
      <c r="H660" s="22"/>
      <c r="I660" s="40"/>
      <c r="J660" s="40"/>
      <c r="K660" s="37"/>
      <c r="L660" s="22"/>
      <c r="M660" s="22"/>
      <c r="N660" s="22"/>
      <c r="O660" s="22"/>
      <c r="P660" s="22"/>
      <c r="Q660" s="22"/>
      <c r="R660" s="22"/>
      <c r="S660" s="22"/>
      <c r="T660" s="22"/>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29"/>
      <c r="AZ660" s="29"/>
      <c r="BA660" s="29"/>
      <c r="BB660" s="29"/>
      <c r="BC660" s="29"/>
      <c r="BD660" s="29"/>
      <c r="BE660" s="29"/>
      <c r="BF660" s="33"/>
      <c r="BG660" s="33"/>
      <c r="BH660" s="33"/>
      <c r="BI660" s="33"/>
      <c r="BJ660" s="33"/>
      <c r="BK660" s="33"/>
      <c r="BL660" s="33"/>
      <c r="BM660" s="33"/>
      <c r="BN660" s="33"/>
      <c r="BO660" s="33"/>
      <c r="BP660" s="33"/>
      <c r="BQ660" s="33"/>
      <c r="BR660" s="33"/>
      <c r="BS660" s="33"/>
      <c r="BT660" s="33"/>
      <c r="BU660" s="94"/>
      <c r="BV660" s="94"/>
      <c r="BW660" s="94"/>
      <c r="BX660" s="94"/>
      <c r="BY660" s="94"/>
      <c r="BZ660" s="94"/>
      <c r="CA660" s="94"/>
      <c r="CB660" s="1"/>
      <c r="CC660" s="1"/>
      <c r="CD660" s="1"/>
      <c r="CE660" s="1"/>
      <c r="CF660" s="1"/>
      <c r="CG660" s="1"/>
    </row>
    <row r="661" spans="1:85" s="111" customFormat="1" ht="20.100000000000001" customHeight="1">
      <c r="A661" s="8"/>
      <c r="B661" s="8"/>
      <c r="C661" s="38"/>
      <c r="D661" s="232"/>
      <c r="E661" s="232"/>
      <c r="F661" s="93"/>
      <c r="G661" s="93"/>
      <c r="H661" s="22"/>
      <c r="I661" s="40"/>
      <c r="J661" s="40"/>
      <c r="K661" s="37"/>
      <c r="L661" s="22"/>
      <c r="M661" s="22"/>
      <c r="N661" s="22"/>
      <c r="O661" s="22"/>
      <c r="P661" s="22"/>
      <c r="Q661" s="22"/>
      <c r="R661" s="22"/>
      <c r="S661" s="22"/>
      <c r="T661" s="22"/>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29"/>
      <c r="AZ661" s="29"/>
      <c r="BA661" s="29"/>
      <c r="BB661" s="29"/>
      <c r="BC661" s="29"/>
      <c r="BD661" s="29"/>
      <c r="BE661" s="29"/>
      <c r="BF661" s="33"/>
      <c r="BG661" s="33"/>
      <c r="BH661" s="33"/>
      <c r="BI661" s="33"/>
      <c r="BJ661" s="33"/>
      <c r="BK661" s="33"/>
      <c r="BL661" s="33"/>
      <c r="BM661" s="33"/>
      <c r="BN661" s="33"/>
      <c r="BO661" s="33"/>
      <c r="BP661" s="33"/>
      <c r="BQ661" s="33"/>
      <c r="BR661" s="33"/>
      <c r="BS661" s="33"/>
      <c r="BT661" s="33"/>
      <c r="BU661" s="94"/>
      <c r="BV661" s="94"/>
      <c r="BW661" s="94"/>
      <c r="BX661" s="94"/>
      <c r="BY661" s="94"/>
      <c r="BZ661" s="94"/>
      <c r="CA661" s="94"/>
      <c r="CB661" s="1"/>
      <c r="CC661" s="1"/>
      <c r="CD661" s="1"/>
      <c r="CE661" s="1"/>
      <c r="CF661" s="1"/>
      <c r="CG661" s="1"/>
    </row>
    <row r="662" spans="1:85" s="111" customFormat="1" ht="20.100000000000001" customHeight="1">
      <c r="A662" s="8"/>
      <c r="B662" s="8"/>
      <c r="C662" s="38"/>
      <c r="D662" s="232"/>
      <c r="E662" s="232"/>
      <c r="F662" s="93"/>
      <c r="G662" s="93"/>
      <c r="H662" s="22"/>
      <c r="I662" s="40"/>
      <c r="J662" s="40"/>
      <c r="K662" s="37"/>
      <c r="L662" s="22"/>
      <c r="M662" s="22"/>
      <c r="N662" s="22"/>
      <c r="O662" s="22"/>
      <c r="P662" s="22"/>
      <c r="Q662" s="22"/>
      <c r="R662" s="22"/>
      <c r="S662" s="22"/>
      <c r="T662" s="22"/>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29"/>
      <c r="AZ662" s="29"/>
      <c r="BA662" s="29"/>
      <c r="BB662" s="29"/>
      <c r="BC662" s="29"/>
      <c r="BD662" s="29"/>
      <c r="BE662" s="29"/>
      <c r="BF662" s="33"/>
      <c r="BG662" s="33"/>
      <c r="BH662" s="33"/>
      <c r="BI662" s="33"/>
      <c r="BJ662" s="33"/>
      <c r="BK662" s="33"/>
      <c r="BL662" s="33"/>
      <c r="BM662" s="33"/>
      <c r="BN662" s="33"/>
      <c r="BO662" s="33"/>
      <c r="BP662" s="33"/>
      <c r="BQ662" s="33"/>
      <c r="BR662" s="33"/>
      <c r="BS662" s="33"/>
      <c r="BT662" s="33"/>
      <c r="BU662" s="94"/>
      <c r="BV662" s="94"/>
      <c r="BW662" s="94"/>
      <c r="BX662" s="94"/>
      <c r="BY662" s="94"/>
      <c r="BZ662" s="94"/>
      <c r="CA662" s="94"/>
      <c r="CB662" s="1"/>
      <c r="CC662" s="1"/>
      <c r="CD662" s="1"/>
      <c r="CE662" s="1"/>
      <c r="CF662" s="1"/>
      <c r="CG662" s="1"/>
    </row>
    <row r="663" spans="1:85" s="111" customFormat="1" ht="20.100000000000001" customHeight="1">
      <c r="A663" s="8"/>
      <c r="B663" s="8"/>
      <c r="C663" s="38"/>
      <c r="D663" s="232"/>
      <c r="E663" s="232"/>
      <c r="F663" s="93"/>
      <c r="G663" s="93"/>
      <c r="H663" s="22"/>
      <c r="I663" s="40"/>
      <c r="J663" s="40"/>
      <c r="K663" s="37"/>
      <c r="L663" s="22"/>
      <c r="M663" s="22"/>
      <c r="N663" s="22"/>
      <c r="O663" s="22"/>
      <c r="P663" s="22"/>
      <c r="Q663" s="22"/>
      <c r="R663" s="22"/>
      <c r="S663" s="22"/>
      <c r="T663" s="22"/>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29"/>
      <c r="AZ663" s="29"/>
      <c r="BA663" s="29"/>
      <c r="BB663" s="29"/>
      <c r="BC663" s="29"/>
      <c r="BD663" s="29"/>
      <c r="BE663" s="29"/>
      <c r="BF663" s="33"/>
      <c r="BG663" s="33"/>
      <c r="BH663" s="33"/>
      <c r="BI663" s="33"/>
      <c r="BJ663" s="33"/>
      <c r="BK663" s="33"/>
      <c r="BL663" s="33"/>
      <c r="BM663" s="33"/>
      <c r="BN663" s="33"/>
      <c r="BO663" s="33"/>
      <c r="BP663" s="33"/>
      <c r="BQ663" s="33"/>
      <c r="BR663" s="33"/>
      <c r="BS663" s="33"/>
      <c r="BT663" s="33"/>
      <c r="BU663" s="94"/>
      <c r="BV663" s="94"/>
      <c r="BW663" s="94"/>
      <c r="BX663" s="94"/>
      <c r="BY663" s="94"/>
      <c r="BZ663" s="94"/>
      <c r="CA663" s="94"/>
      <c r="CB663" s="1"/>
      <c r="CC663" s="1"/>
      <c r="CD663" s="1"/>
      <c r="CE663" s="1"/>
      <c r="CF663" s="1"/>
      <c r="CG663" s="1"/>
    </row>
    <row r="664" spans="1:85" s="111" customFormat="1" ht="20.100000000000001" customHeight="1">
      <c r="A664" s="8"/>
      <c r="B664" s="8"/>
      <c r="C664" s="38"/>
      <c r="D664" s="232"/>
      <c r="E664" s="232"/>
      <c r="F664" s="93"/>
      <c r="G664" s="93"/>
      <c r="H664" s="22"/>
      <c r="I664" s="40"/>
      <c r="J664" s="40"/>
      <c r="K664" s="37"/>
      <c r="L664" s="22"/>
      <c r="M664" s="22"/>
      <c r="N664" s="22"/>
      <c r="O664" s="22"/>
      <c r="P664" s="22"/>
      <c r="Q664" s="22"/>
      <c r="R664" s="22"/>
      <c r="S664" s="22"/>
      <c r="T664" s="22"/>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29"/>
      <c r="AZ664" s="29"/>
      <c r="BA664" s="29"/>
      <c r="BB664" s="29"/>
      <c r="BC664" s="29"/>
      <c r="BD664" s="29"/>
      <c r="BE664" s="29"/>
      <c r="BF664" s="33"/>
      <c r="BG664" s="33"/>
      <c r="BH664" s="33"/>
      <c r="BI664" s="33"/>
      <c r="BJ664" s="33"/>
      <c r="BK664" s="33"/>
      <c r="BL664" s="33"/>
      <c r="BM664" s="33"/>
      <c r="BN664" s="33"/>
      <c r="BO664" s="33"/>
      <c r="BP664" s="33"/>
      <c r="BQ664" s="33"/>
      <c r="BR664" s="33"/>
      <c r="BS664" s="33"/>
      <c r="BT664" s="33"/>
      <c r="BU664" s="94"/>
      <c r="BV664" s="94"/>
      <c r="BW664" s="94"/>
      <c r="BX664" s="94"/>
      <c r="BY664" s="94"/>
      <c r="BZ664" s="94"/>
      <c r="CA664" s="94"/>
      <c r="CB664" s="1"/>
      <c r="CC664" s="1"/>
      <c r="CD664" s="1"/>
      <c r="CE664" s="1"/>
      <c r="CF664" s="1"/>
      <c r="CG664" s="1"/>
    </row>
    <row r="665" spans="1:85" s="111" customFormat="1" ht="20.100000000000001" customHeight="1">
      <c r="A665" s="8"/>
      <c r="B665" s="8"/>
      <c r="C665" s="38"/>
      <c r="D665" s="232"/>
      <c r="E665" s="232"/>
      <c r="F665" s="93"/>
      <c r="G665" s="93"/>
      <c r="H665" s="22"/>
      <c r="I665" s="40"/>
      <c r="J665" s="40"/>
      <c r="K665" s="37"/>
      <c r="L665" s="22"/>
      <c r="M665" s="22"/>
      <c r="N665" s="22"/>
      <c r="O665" s="22"/>
      <c r="P665" s="22"/>
      <c r="Q665" s="22"/>
      <c r="R665" s="22"/>
      <c r="S665" s="22"/>
      <c r="T665" s="22"/>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29"/>
      <c r="AZ665" s="29"/>
      <c r="BA665" s="29"/>
      <c r="BB665" s="29"/>
      <c r="BC665" s="29"/>
      <c r="BD665" s="29"/>
      <c r="BE665" s="29"/>
      <c r="BF665" s="33"/>
      <c r="BG665" s="33"/>
      <c r="BH665" s="33"/>
      <c r="BI665" s="33"/>
      <c r="BJ665" s="33"/>
      <c r="BK665" s="33"/>
      <c r="BL665" s="33"/>
      <c r="BM665" s="33"/>
      <c r="BN665" s="33"/>
      <c r="BO665" s="33"/>
      <c r="BP665" s="33"/>
      <c r="BQ665" s="33"/>
      <c r="BR665" s="33"/>
      <c r="BS665" s="33"/>
      <c r="BT665" s="33"/>
      <c r="BU665" s="94"/>
      <c r="BV665" s="94"/>
      <c r="BW665" s="94"/>
      <c r="BX665" s="94"/>
      <c r="BY665" s="94"/>
      <c r="BZ665" s="94"/>
      <c r="CA665" s="94"/>
      <c r="CB665" s="1"/>
      <c r="CC665" s="1"/>
      <c r="CD665" s="1"/>
      <c r="CE665" s="1"/>
      <c r="CF665" s="1"/>
      <c r="CG665" s="1"/>
    </row>
    <row r="666" spans="1:85" s="111" customFormat="1" ht="20.100000000000001" customHeight="1">
      <c r="A666" s="8"/>
      <c r="B666" s="8"/>
      <c r="C666" s="38"/>
      <c r="D666" s="232"/>
      <c r="E666" s="232"/>
      <c r="F666" s="93"/>
      <c r="G666" s="93"/>
      <c r="H666" s="22"/>
      <c r="I666" s="40"/>
      <c r="J666" s="40"/>
      <c r="K666" s="37"/>
      <c r="L666" s="22"/>
      <c r="M666" s="22"/>
      <c r="N666" s="22"/>
      <c r="O666" s="22"/>
      <c r="P666" s="22"/>
      <c r="Q666" s="22"/>
      <c r="R666" s="22"/>
      <c r="S666" s="22"/>
      <c r="T666" s="22"/>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29"/>
      <c r="AZ666" s="29"/>
      <c r="BA666" s="29"/>
      <c r="BB666" s="29"/>
      <c r="BC666" s="29"/>
      <c r="BD666" s="29"/>
      <c r="BE666" s="29"/>
      <c r="BF666" s="33"/>
      <c r="BG666" s="33"/>
      <c r="BH666" s="33"/>
      <c r="BI666" s="33"/>
      <c r="BJ666" s="33"/>
      <c r="BK666" s="33"/>
      <c r="BL666" s="33"/>
      <c r="BM666" s="33"/>
      <c r="BN666" s="33"/>
      <c r="BO666" s="33"/>
      <c r="BP666" s="33"/>
      <c r="BQ666" s="33"/>
      <c r="BR666" s="33"/>
      <c r="BS666" s="33"/>
      <c r="BT666" s="33"/>
      <c r="BU666" s="94"/>
      <c r="BV666" s="94"/>
      <c r="BW666" s="94"/>
      <c r="BX666" s="94"/>
      <c r="BY666" s="94"/>
      <c r="BZ666" s="94"/>
      <c r="CA666" s="94"/>
      <c r="CB666" s="1"/>
      <c r="CC666" s="1"/>
      <c r="CD666" s="1"/>
      <c r="CE666" s="1"/>
      <c r="CF666" s="1"/>
      <c r="CG666" s="1"/>
    </row>
    <row r="667" spans="1:85" s="111" customFormat="1" ht="20.100000000000001" customHeight="1">
      <c r="A667" s="8"/>
      <c r="B667" s="8"/>
      <c r="C667" s="38"/>
      <c r="D667" s="232"/>
      <c r="E667" s="232"/>
      <c r="F667" s="93"/>
      <c r="G667" s="93"/>
      <c r="H667" s="22"/>
      <c r="I667" s="40"/>
      <c r="J667" s="40"/>
      <c r="K667" s="37"/>
      <c r="L667" s="22"/>
      <c r="M667" s="22"/>
      <c r="N667" s="22"/>
      <c r="O667" s="22"/>
      <c r="P667" s="22"/>
      <c r="Q667" s="22"/>
      <c r="R667" s="22"/>
      <c r="S667" s="22"/>
      <c r="T667" s="22"/>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29"/>
      <c r="AZ667" s="29"/>
      <c r="BA667" s="29"/>
      <c r="BB667" s="29"/>
      <c r="BC667" s="29"/>
      <c r="BD667" s="29"/>
      <c r="BE667" s="29"/>
      <c r="BF667" s="33"/>
      <c r="BG667" s="33"/>
      <c r="BH667" s="33"/>
      <c r="BI667" s="33"/>
      <c r="BJ667" s="33"/>
      <c r="BK667" s="33"/>
      <c r="BL667" s="33"/>
      <c r="BM667" s="33"/>
      <c r="BN667" s="33"/>
      <c r="BO667" s="33"/>
      <c r="BP667" s="33"/>
      <c r="BQ667" s="33"/>
      <c r="BR667" s="33"/>
      <c r="BS667" s="33"/>
      <c r="BT667" s="33"/>
      <c r="BU667" s="94"/>
      <c r="BV667" s="94"/>
      <c r="BW667" s="94"/>
      <c r="BX667" s="94"/>
      <c r="BY667" s="94"/>
      <c r="BZ667" s="94"/>
      <c r="CA667" s="94"/>
      <c r="CB667" s="1"/>
      <c r="CC667" s="1"/>
      <c r="CD667" s="1"/>
      <c r="CE667" s="1"/>
      <c r="CF667" s="1"/>
      <c r="CG667" s="1"/>
    </row>
    <row r="668" spans="1:85" s="111" customFormat="1" ht="20.100000000000001" customHeight="1">
      <c r="A668" s="8"/>
      <c r="B668" s="8"/>
      <c r="C668" s="38"/>
      <c r="D668" s="232"/>
      <c r="E668" s="232"/>
      <c r="F668" s="93"/>
      <c r="G668" s="93"/>
      <c r="H668" s="22"/>
      <c r="I668" s="40"/>
      <c r="J668" s="40"/>
      <c r="K668" s="37"/>
      <c r="L668" s="22"/>
      <c r="M668" s="22"/>
      <c r="N668" s="22"/>
      <c r="O668" s="22"/>
      <c r="P668" s="22"/>
      <c r="Q668" s="22"/>
      <c r="R668" s="22"/>
      <c r="S668" s="22"/>
      <c r="T668" s="22"/>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29"/>
      <c r="AZ668" s="29"/>
      <c r="BA668" s="29"/>
      <c r="BB668" s="29"/>
      <c r="BC668" s="29"/>
      <c r="BD668" s="29"/>
      <c r="BE668" s="29"/>
      <c r="BF668" s="33"/>
      <c r="BG668" s="33"/>
      <c r="BH668" s="33"/>
      <c r="BI668" s="33"/>
      <c r="BJ668" s="33"/>
      <c r="BK668" s="33"/>
      <c r="BL668" s="33"/>
      <c r="BM668" s="33"/>
      <c r="BN668" s="33"/>
      <c r="BO668" s="33"/>
      <c r="BP668" s="33"/>
      <c r="BQ668" s="33"/>
      <c r="BR668" s="33"/>
      <c r="BS668" s="33"/>
      <c r="BT668" s="33"/>
      <c r="BU668" s="94"/>
      <c r="BV668" s="94"/>
      <c r="BW668" s="94"/>
      <c r="BX668" s="94"/>
      <c r="BY668" s="94"/>
      <c r="BZ668" s="94"/>
      <c r="CA668" s="94"/>
      <c r="CB668" s="1"/>
      <c r="CC668" s="1"/>
      <c r="CD668" s="1"/>
      <c r="CE668" s="1"/>
      <c r="CF668" s="1"/>
      <c r="CG668" s="1"/>
    </row>
    <row r="669" spans="1:85" s="111" customFormat="1" ht="20.100000000000001" customHeight="1">
      <c r="A669" s="8"/>
      <c r="B669" s="8"/>
      <c r="C669" s="38"/>
      <c r="D669" s="232"/>
      <c r="E669" s="232"/>
      <c r="F669" s="93"/>
      <c r="G669" s="93"/>
      <c r="H669" s="22"/>
      <c r="I669" s="40"/>
      <c r="J669" s="40"/>
      <c r="K669" s="37"/>
      <c r="L669" s="22"/>
      <c r="M669" s="22"/>
      <c r="N669" s="22"/>
      <c r="O669" s="22"/>
      <c r="P669" s="22"/>
      <c r="Q669" s="22"/>
      <c r="R669" s="22"/>
      <c r="S669" s="22"/>
      <c r="T669" s="22"/>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29"/>
      <c r="AZ669" s="29"/>
      <c r="BA669" s="29"/>
      <c r="BB669" s="29"/>
      <c r="BC669" s="29"/>
      <c r="BD669" s="29"/>
      <c r="BE669" s="29"/>
      <c r="BF669" s="33"/>
      <c r="BG669" s="33"/>
      <c r="BH669" s="33"/>
      <c r="BI669" s="33"/>
      <c r="BJ669" s="33"/>
      <c r="BK669" s="33"/>
      <c r="BL669" s="33"/>
      <c r="BM669" s="33"/>
      <c r="BN669" s="33"/>
      <c r="BO669" s="33"/>
      <c r="BP669" s="33"/>
      <c r="BQ669" s="33"/>
      <c r="BR669" s="33"/>
      <c r="BS669" s="33"/>
      <c r="BT669" s="33"/>
      <c r="BU669" s="94"/>
      <c r="BV669" s="94"/>
      <c r="BW669" s="94"/>
      <c r="BX669" s="94"/>
      <c r="BY669" s="94"/>
      <c r="BZ669" s="94"/>
      <c r="CA669" s="94"/>
      <c r="CB669" s="1"/>
      <c r="CC669" s="1"/>
      <c r="CD669" s="1"/>
      <c r="CE669" s="1"/>
      <c r="CF669" s="1"/>
      <c r="CG669" s="1"/>
    </row>
    <row r="670" spans="1:85" s="111" customFormat="1" ht="20.100000000000001" customHeight="1">
      <c r="A670" s="8"/>
      <c r="B670" s="8"/>
      <c r="C670" s="38"/>
      <c r="D670" s="232"/>
      <c r="E670" s="232"/>
      <c r="F670" s="93"/>
      <c r="G670" s="93"/>
      <c r="H670" s="22"/>
      <c r="I670" s="40"/>
      <c r="J670" s="40"/>
      <c r="K670" s="37"/>
      <c r="L670" s="22"/>
      <c r="M670" s="22"/>
      <c r="N670" s="22"/>
      <c r="O670" s="22"/>
      <c r="P670" s="22"/>
      <c r="Q670" s="22"/>
      <c r="R670" s="22"/>
      <c r="S670" s="22"/>
      <c r="T670" s="22"/>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29"/>
      <c r="AZ670" s="29"/>
      <c r="BA670" s="29"/>
      <c r="BB670" s="29"/>
      <c r="BC670" s="29"/>
      <c r="BD670" s="29"/>
      <c r="BE670" s="29"/>
      <c r="BF670" s="33"/>
      <c r="BG670" s="33"/>
      <c r="BH670" s="33"/>
      <c r="BI670" s="33"/>
      <c r="BJ670" s="33"/>
      <c r="BK670" s="33"/>
      <c r="BL670" s="33"/>
      <c r="BM670" s="33"/>
      <c r="BN670" s="33"/>
      <c r="BO670" s="33"/>
      <c r="BP670" s="33"/>
      <c r="BQ670" s="33"/>
      <c r="BR670" s="33"/>
      <c r="BS670" s="33"/>
      <c r="BT670" s="33"/>
      <c r="BU670" s="94"/>
      <c r="BV670" s="94"/>
      <c r="BW670" s="94"/>
      <c r="BX670" s="94"/>
      <c r="BY670" s="94"/>
      <c r="BZ670" s="94"/>
      <c r="CA670" s="94"/>
      <c r="CB670" s="1"/>
      <c r="CC670" s="1"/>
      <c r="CD670" s="1"/>
      <c r="CE670" s="1"/>
      <c r="CF670" s="1"/>
      <c r="CG670" s="1"/>
    </row>
    <row r="671" spans="1:85" s="111" customFormat="1" ht="20.100000000000001" customHeight="1">
      <c r="A671" s="8"/>
      <c r="B671" s="8"/>
      <c r="C671" s="38"/>
      <c r="D671" s="232"/>
      <c r="E671" s="232"/>
      <c r="F671" s="93"/>
      <c r="G671" s="93"/>
      <c r="H671" s="22"/>
      <c r="I671" s="40"/>
      <c r="J671" s="40"/>
      <c r="K671" s="37"/>
      <c r="L671" s="22"/>
      <c r="M671" s="22"/>
      <c r="N671" s="22"/>
      <c r="O671" s="22"/>
      <c r="P671" s="22"/>
      <c r="Q671" s="22"/>
      <c r="R671" s="22"/>
      <c r="S671" s="22"/>
      <c r="T671" s="22"/>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29"/>
      <c r="AZ671" s="29"/>
      <c r="BA671" s="29"/>
      <c r="BB671" s="29"/>
      <c r="BC671" s="29"/>
      <c r="BD671" s="29"/>
      <c r="BE671" s="29"/>
      <c r="BF671" s="33"/>
      <c r="BG671" s="33"/>
      <c r="BH671" s="33"/>
      <c r="BI671" s="33"/>
      <c r="BJ671" s="33"/>
      <c r="BK671" s="33"/>
      <c r="BL671" s="33"/>
      <c r="BM671" s="33"/>
      <c r="BN671" s="33"/>
      <c r="BO671" s="33"/>
      <c r="BP671" s="33"/>
      <c r="BQ671" s="33"/>
      <c r="BR671" s="33"/>
      <c r="BS671" s="33"/>
      <c r="BT671" s="33"/>
      <c r="BU671" s="94"/>
      <c r="BV671" s="94"/>
      <c r="BW671" s="94"/>
      <c r="BX671" s="94"/>
      <c r="BY671" s="94"/>
      <c r="BZ671" s="94"/>
      <c r="CA671" s="94"/>
      <c r="CB671" s="1"/>
      <c r="CC671" s="1"/>
      <c r="CD671" s="1"/>
      <c r="CE671" s="1"/>
      <c r="CF671" s="1"/>
      <c r="CG671" s="1"/>
    </row>
    <row r="672" spans="1:85" s="111" customFormat="1" ht="20.100000000000001" customHeight="1">
      <c r="A672" s="8"/>
      <c r="B672" s="8"/>
      <c r="C672" s="38"/>
      <c r="D672" s="232"/>
      <c r="E672" s="232"/>
      <c r="F672" s="93"/>
      <c r="G672" s="93"/>
      <c r="H672" s="22"/>
      <c r="I672" s="40"/>
      <c r="J672" s="40"/>
      <c r="K672" s="37"/>
      <c r="L672" s="22"/>
      <c r="M672" s="22"/>
      <c r="N672" s="22"/>
      <c r="O672" s="22"/>
      <c r="P672" s="22"/>
      <c r="Q672" s="22"/>
      <c r="R672" s="22"/>
      <c r="S672" s="22"/>
      <c r="T672" s="22"/>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29"/>
      <c r="AZ672" s="29"/>
      <c r="BA672" s="29"/>
      <c r="BB672" s="29"/>
      <c r="BC672" s="29"/>
      <c r="BD672" s="29"/>
      <c r="BE672" s="29"/>
      <c r="BF672" s="33"/>
      <c r="BG672" s="33"/>
      <c r="BH672" s="33"/>
      <c r="BI672" s="33"/>
      <c r="BJ672" s="33"/>
      <c r="BK672" s="33"/>
      <c r="BL672" s="33"/>
      <c r="BM672" s="33"/>
      <c r="BN672" s="33"/>
      <c r="BO672" s="33"/>
      <c r="BP672" s="33"/>
      <c r="BQ672" s="33"/>
      <c r="BR672" s="33"/>
      <c r="BS672" s="33"/>
      <c r="BT672" s="33"/>
      <c r="BU672" s="94"/>
      <c r="BV672" s="94"/>
      <c r="BW672" s="94"/>
      <c r="BX672" s="94"/>
      <c r="BY672" s="94"/>
      <c r="BZ672" s="94"/>
      <c r="CA672" s="94"/>
      <c r="CB672" s="1"/>
      <c r="CC672" s="1"/>
      <c r="CD672" s="1"/>
      <c r="CE672" s="1"/>
      <c r="CF672" s="1"/>
      <c r="CG672" s="1"/>
    </row>
    <row r="673" spans="1:85" s="111" customFormat="1" ht="20.100000000000001" customHeight="1">
      <c r="A673" s="8"/>
      <c r="B673" s="8"/>
      <c r="C673" s="38"/>
      <c r="D673" s="232"/>
      <c r="E673" s="232"/>
      <c r="F673" s="93"/>
      <c r="G673" s="93"/>
      <c r="H673" s="22"/>
      <c r="I673" s="40"/>
      <c r="J673" s="40"/>
      <c r="K673" s="37"/>
      <c r="L673" s="22"/>
      <c r="M673" s="22"/>
      <c r="N673" s="22"/>
      <c r="O673" s="22"/>
      <c r="P673" s="22"/>
      <c r="Q673" s="22"/>
      <c r="R673" s="22"/>
      <c r="S673" s="22"/>
      <c r="T673" s="22"/>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29"/>
      <c r="AZ673" s="29"/>
      <c r="BA673" s="29"/>
      <c r="BB673" s="29"/>
      <c r="BC673" s="29"/>
      <c r="BD673" s="29"/>
      <c r="BE673" s="29"/>
      <c r="BF673" s="33"/>
      <c r="BG673" s="33"/>
      <c r="BH673" s="33"/>
      <c r="BI673" s="33"/>
      <c r="BJ673" s="33"/>
      <c r="BK673" s="33"/>
      <c r="BL673" s="33"/>
      <c r="BM673" s="33"/>
      <c r="BN673" s="33"/>
      <c r="BO673" s="33"/>
      <c r="BP673" s="33"/>
      <c r="BQ673" s="33"/>
      <c r="BR673" s="33"/>
      <c r="BS673" s="33"/>
      <c r="BT673" s="33"/>
      <c r="BU673" s="94"/>
      <c r="BV673" s="94"/>
      <c r="BW673" s="94"/>
      <c r="BX673" s="94"/>
      <c r="BY673" s="94"/>
      <c r="BZ673" s="94"/>
      <c r="CA673" s="94"/>
      <c r="CB673" s="1"/>
      <c r="CC673" s="1"/>
      <c r="CD673" s="1"/>
      <c r="CE673" s="1"/>
      <c r="CF673" s="1"/>
      <c r="CG673" s="1"/>
    </row>
    <row r="674" spans="1:85" s="111" customFormat="1" ht="20.100000000000001" customHeight="1">
      <c r="A674" s="8"/>
      <c r="B674" s="8"/>
      <c r="C674" s="38"/>
      <c r="D674" s="232"/>
      <c r="E674" s="232"/>
      <c r="F674" s="93"/>
      <c r="G674" s="93"/>
      <c r="H674" s="22"/>
      <c r="I674" s="40"/>
      <c r="J674" s="40"/>
      <c r="K674" s="37"/>
      <c r="L674" s="22"/>
      <c r="M674" s="22"/>
      <c r="N674" s="22"/>
      <c r="O674" s="22"/>
      <c r="P674" s="22"/>
      <c r="Q674" s="22"/>
      <c r="R674" s="22"/>
      <c r="S674" s="22"/>
      <c r="T674" s="22"/>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29"/>
      <c r="AZ674" s="29"/>
      <c r="BA674" s="29"/>
      <c r="BB674" s="29"/>
      <c r="BC674" s="29"/>
      <c r="BD674" s="29"/>
      <c r="BE674" s="29"/>
      <c r="BF674" s="33"/>
      <c r="BG674" s="33"/>
      <c r="BH674" s="33"/>
      <c r="BI674" s="33"/>
      <c r="BJ674" s="33"/>
      <c r="BK674" s="33"/>
      <c r="BL674" s="33"/>
      <c r="BM674" s="33"/>
      <c r="BN674" s="33"/>
      <c r="BO674" s="33"/>
      <c r="BP674" s="33"/>
      <c r="BQ674" s="33"/>
      <c r="BR674" s="33"/>
      <c r="BS674" s="33"/>
      <c r="BT674" s="33"/>
      <c r="BU674" s="94"/>
      <c r="BV674" s="94"/>
      <c r="BW674" s="94"/>
      <c r="BX674" s="94"/>
      <c r="BY674" s="94"/>
      <c r="BZ674" s="94"/>
      <c r="CA674" s="94"/>
      <c r="CB674" s="1"/>
      <c r="CC674" s="1"/>
      <c r="CD674" s="1"/>
      <c r="CE674" s="1"/>
      <c r="CF674" s="1"/>
      <c r="CG674" s="1"/>
    </row>
    <row r="675" spans="1:85" s="111" customFormat="1" ht="20.100000000000001" customHeight="1">
      <c r="A675" s="8"/>
      <c r="B675" s="8"/>
      <c r="C675" s="38"/>
      <c r="D675" s="232"/>
      <c r="E675" s="232"/>
      <c r="F675" s="93"/>
      <c r="G675" s="93"/>
      <c r="H675" s="22"/>
      <c r="I675" s="40"/>
      <c r="J675" s="40"/>
      <c r="K675" s="37"/>
      <c r="L675" s="22"/>
      <c r="M675" s="22"/>
      <c r="N675" s="22"/>
      <c r="O675" s="22"/>
      <c r="P675" s="22"/>
      <c r="Q675" s="22"/>
      <c r="R675" s="22"/>
      <c r="S675" s="22"/>
      <c r="T675" s="22"/>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29"/>
      <c r="AZ675" s="29"/>
      <c r="BA675" s="29"/>
      <c r="BB675" s="29"/>
      <c r="BC675" s="29"/>
      <c r="BD675" s="29"/>
      <c r="BE675" s="29"/>
      <c r="BF675" s="33"/>
      <c r="BG675" s="33"/>
      <c r="BH675" s="33"/>
      <c r="BI675" s="33"/>
      <c r="BJ675" s="33"/>
      <c r="BK675" s="33"/>
      <c r="BL675" s="33"/>
      <c r="BM675" s="33"/>
      <c r="BN675" s="33"/>
      <c r="BO675" s="33"/>
      <c r="BP675" s="33"/>
      <c r="BQ675" s="33"/>
      <c r="BR675" s="33"/>
      <c r="BS675" s="33"/>
      <c r="BT675" s="33"/>
      <c r="BU675" s="94"/>
      <c r="BV675" s="94"/>
      <c r="BW675" s="94"/>
      <c r="BX675" s="94"/>
      <c r="BY675" s="94"/>
      <c r="BZ675" s="94"/>
      <c r="CA675" s="94"/>
      <c r="CB675" s="1"/>
      <c r="CC675" s="1"/>
      <c r="CD675" s="1"/>
      <c r="CE675" s="1"/>
      <c r="CF675" s="1"/>
      <c r="CG675" s="1"/>
    </row>
    <row r="676" spans="1:85" s="111" customFormat="1" ht="20.100000000000001" customHeight="1">
      <c r="A676" s="8"/>
      <c r="B676" s="8"/>
      <c r="C676" s="38"/>
      <c r="D676" s="232"/>
      <c r="E676" s="232"/>
      <c r="F676" s="93"/>
      <c r="G676" s="93"/>
      <c r="H676" s="22"/>
      <c r="I676" s="40"/>
      <c r="J676" s="40"/>
      <c r="K676" s="37"/>
      <c r="L676" s="22"/>
      <c r="M676" s="22"/>
      <c r="N676" s="22"/>
      <c r="O676" s="22"/>
      <c r="P676" s="22"/>
      <c r="Q676" s="22"/>
      <c r="R676" s="22"/>
      <c r="S676" s="22"/>
      <c r="T676" s="22"/>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29"/>
      <c r="AZ676" s="29"/>
      <c r="BA676" s="29"/>
      <c r="BB676" s="29"/>
      <c r="BC676" s="29"/>
      <c r="BD676" s="29"/>
      <c r="BE676" s="29"/>
      <c r="BF676" s="33"/>
      <c r="BG676" s="33"/>
      <c r="BH676" s="33"/>
      <c r="BI676" s="33"/>
      <c r="BJ676" s="33"/>
      <c r="BK676" s="33"/>
      <c r="BL676" s="33"/>
      <c r="BM676" s="33"/>
      <c r="BN676" s="33"/>
      <c r="BO676" s="33"/>
      <c r="BP676" s="33"/>
      <c r="BQ676" s="33"/>
      <c r="BR676" s="33"/>
      <c r="BS676" s="33"/>
      <c r="BT676" s="33"/>
      <c r="BU676" s="94"/>
      <c r="BV676" s="94"/>
      <c r="BW676" s="94"/>
      <c r="BX676" s="94"/>
      <c r="BY676" s="94"/>
      <c r="BZ676" s="94"/>
      <c r="CA676" s="94"/>
      <c r="CB676" s="1"/>
      <c r="CC676" s="1"/>
      <c r="CD676" s="1"/>
      <c r="CE676" s="1"/>
      <c r="CF676" s="1"/>
      <c r="CG676" s="1"/>
    </row>
    <row r="677" spans="1:85" s="111" customFormat="1" ht="20.100000000000001" customHeight="1">
      <c r="A677" s="8"/>
      <c r="B677" s="8"/>
      <c r="C677" s="38"/>
      <c r="D677" s="232"/>
      <c r="E677" s="232"/>
      <c r="F677" s="93"/>
      <c r="G677" s="93"/>
      <c r="H677" s="22"/>
      <c r="I677" s="40"/>
      <c r="J677" s="40"/>
      <c r="K677" s="37"/>
      <c r="L677" s="22"/>
      <c r="M677" s="22"/>
      <c r="N677" s="22"/>
      <c r="O677" s="22"/>
      <c r="P677" s="22"/>
      <c r="Q677" s="22"/>
      <c r="R677" s="22"/>
      <c r="S677" s="22"/>
      <c r="T677" s="22"/>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29"/>
      <c r="AZ677" s="29"/>
      <c r="BA677" s="29"/>
      <c r="BB677" s="29"/>
      <c r="BC677" s="29"/>
      <c r="BD677" s="29"/>
      <c r="BE677" s="29"/>
      <c r="BF677" s="33"/>
      <c r="BG677" s="33"/>
      <c r="BH677" s="33"/>
      <c r="BI677" s="33"/>
      <c r="BJ677" s="33"/>
      <c r="BK677" s="33"/>
      <c r="BL677" s="33"/>
      <c r="BM677" s="33"/>
      <c r="BN677" s="33"/>
      <c r="BO677" s="33"/>
      <c r="BP677" s="33"/>
      <c r="BQ677" s="33"/>
      <c r="BR677" s="33"/>
      <c r="BS677" s="33"/>
      <c r="BT677" s="33"/>
      <c r="BU677" s="94"/>
      <c r="BV677" s="94"/>
      <c r="BW677" s="94"/>
      <c r="BX677" s="94"/>
      <c r="BY677" s="94"/>
      <c r="BZ677" s="94"/>
      <c r="CA677" s="94"/>
      <c r="CB677" s="1"/>
      <c r="CC677" s="1"/>
      <c r="CD677" s="1"/>
      <c r="CE677" s="1"/>
      <c r="CF677" s="1"/>
      <c r="CG677" s="1"/>
    </row>
    <row r="678" spans="1:85" s="111" customFormat="1" ht="20.100000000000001" customHeight="1">
      <c r="A678" s="8"/>
      <c r="B678" s="8"/>
      <c r="C678" s="38"/>
      <c r="D678" s="232"/>
      <c r="E678" s="232"/>
      <c r="F678" s="93"/>
      <c r="G678" s="93"/>
      <c r="H678" s="22"/>
      <c r="I678" s="40"/>
      <c r="J678" s="40"/>
      <c r="K678" s="37"/>
      <c r="L678" s="22"/>
      <c r="M678" s="22"/>
      <c r="N678" s="22"/>
      <c r="O678" s="22"/>
      <c r="P678" s="22"/>
      <c r="Q678" s="22"/>
      <c r="R678" s="22"/>
      <c r="S678" s="22"/>
      <c r="T678" s="22"/>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29"/>
      <c r="AZ678" s="29"/>
      <c r="BA678" s="29"/>
      <c r="BB678" s="29"/>
      <c r="BC678" s="29"/>
      <c r="BD678" s="29"/>
      <c r="BE678" s="29"/>
      <c r="BF678" s="33"/>
      <c r="BG678" s="33"/>
      <c r="BH678" s="33"/>
      <c r="BI678" s="33"/>
      <c r="BJ678" s="33"/>
      <c r="BK678" s="33"/>
      <c r="BL678" s="33"/>
      <c r="BM678" s="33"/>
      <c r="BN678" s="33"/>
      <c r="BO678" s="33"/>
      <c r="BP678" s="33"/>
      <c r="BQ678" s="33"/>
      <c r="BR678" s="33"/>
      <c r="BS678" s="33"/>
      <c r="BT678" s="33"/>
      <c r="BU678" s="94"/>
      <c r="BV678" s="94"/>
      <c r="BW678" s="94"/>
      <c r="BX678" s="94"/>
      <c r="BY678" s="94"/>
      <c r="BZ678" s="94"/>
      <c r="CA678" s="94"/>
      <c r="CB678" s="1"/>
      <c r="CC678" s="1"/>
      <c r="CD678" s="1"/>
      <c r="CE678" s="1"/>
      <c r="CF678" s="1"/>
      <c r="CG678" s="1"/>
    </row>
    <row r="679" spans="1:85" s="111" customFormat="1" ht="20.100000000000001" customHeight="1">
      <c r="A679" s="8"/>
      <c r="B679" s="8"/>
      <c r="C679" s="38"/>
      <c r="D679" s="232"/>
      <c r="E679" s="232"/>
      <c r="F679" s="93"/>
      <c r="G679" s="93"/>
      <c r="H679" s="22"/>
      <c r="I679" s="40"/>
      <c r="J679" s="40"/>
      <c r="K679" s="37"/>
      <c r="L679" s="22"/>
      <c r="M679" s="22"/>
      <c r="N679" s="22"/>
      <c r="O679" s="22"/>
      <c r="P679" s="22"/>
      <c r="Q679" s="22"/>
      <c r="R679" s="22"/>
      <c r="S679" s="22"/>
      <c r="T679" s="22"/>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29"/>
      <c r="AZ679" s="29"/>
      <c r="BA679" s="29"/>
      <c r="BB679" s="29"/>
      <c r="BC679" s="29"/>
      <c r="BD679" s="29"/>
      <c r="BE679" s="29"/>
      <c r="BF679" s="33"/>
      <c r="BG679" s="33"/>
      <c r="BH679" s="33"/>
      <c r="BI679" s="33"/>
      <c r="BJ679" s="33"/>
      <c r="BK679" s="33"/>
      <c r="BL679" s="33"/>
      <c r="BM679" s="33"/>
      <c r="BN679" s="33"/>
      <c r="BO679" s="33"/>
      <c r="BP679" s="33"/>
      <c r="BQ679" s="33"/>
      <c r="BR679" s="33"/>
      <c r="BS679" s="33"/>
      <c r="BT679" s="33"/>
      <c r="BU679" s="94"/>
      <c r="BV679" s="94"/>
      <c r="BW679" s="94"/>
      <c r="BX679" s="94"/>
      <c r="BY679" s="94"/>
      <c r="BZ679" s="94"/>
      <c r="CA679" s="94"/>
      <c r="CB679" s="1"/>
      <c r="CC679" s="1"/>
      <c r="CD679" s="1"/>
      <c r="CE679" s="1"/>
      <c r="CF679" s="1"/>
      <c r="CG679" s="1"/>
    </row>
    <row r="680" spans="1:85" s="111" customFormat="1" ht="20.100000000000001" customHeight="1">
      <c r="A680" s="8"/>
      <c r="B680" s="8"/>
      <c r="C680" s="38"/>
      <c r="D680" s="232"/>
      <c r="E680" s="232"/>
      <c r="F680" s="93"/>
      <c r="G680" s="93"/>
      <c r="H680" s="22"/>
      <c r="I680" s="40"/>
      <c r="J680" s="40"/>
      <c r="K680" s="37"/>
      <c r="L680" s="22"/>
      <c r="M680" s="22"/>
      <c r="N680" s="22"/>
      <c r="O680" s="22"/>
      <c r="P680" s="22"/>
      <c r="Q680" s="22"/>
      <c r="R680" s="22"/>
      <c r="S680" s="22"/>
      <c r="T680" s="22"/>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29"/>
      <c r="AZ680" s="29"/>
      <c r="BA680" s="29"/>
      <c r="BB680" s="29"/>
      <c r="BC680" s="29"/>
      <c r="BD680" s="29"/>
      <c r="BE680" s="29"/>
      <c r="BF680" s="33"/>
      <c r="BG680" s="33"/>
      <c r="BH680" s="33"/>
      <c r="BI680" s="33"/>
      <c r="BJ680" s="33"/>
      <c r="BK680" s="33"/>
      <c r="BL680" s="33"/>
      <c r="BM680" s="33"/>
      <c r="BN680" s="33"/>
      <c r="BO680" s="33"/>
      <c r="BP680" s="33"/>
      <c r="BQ680" s="33"/>
      <c r="BR680" s="33"/>
      <c r="BS680" s="33"/>
      <c r="BT680" s="33"/>
      <c r="BU680" s="94"/>
      <c r="BV680" s="94"/>
      <c r="BW680" s="94"/>
      <c r="BX680" s="94"/>
      <c r="BY680" s="94"/>
      <c r="BZ680" s="94"/>
      <c r="CA680" s="94"/>
      <c r="CB680" s="1"/>
      <c r="CC680" s="1"/>
      <c r="CD680" s="1"/>
      <c r="CE680" s="1"/>
      <c r="CF680" s="1"/>
      <c r="CG680" s="1"/>
    </row>
    <row r="681" spans="1:85" s="111" customFormat="1" ht="20.100000000000001" customHeight="1">
      <c r="A681" s="8"/>
      <c r="B681" s="8"/>
      <c r="C681" s="38"/>
      <c r="D681" s="232"/>
      <c r="E681" s="232"/>
      <c r="F681" s="93"/>
      <c r="G681" s="93"/>
      <c r="H681" s="22"/>
      <c r="I681" s="40"/>
      <c r="J681" s="40"/>
      <c r="K681" s="37"/>
      <c r="L681" s="22"/>
      <c r="M681" s="22"/>
      <c r="N681" s="22"/>
      <c r="O681" s="22"/>
      <c r="P681" s="22"/>
      <c r="Q681" s="22"/>
      <c r="R681" s="22"/>
      <c r="S681" s="22"/>
      <c r="T681" s="22"/>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29"/>
      <c r="AZ681" s="29"/>
      <c r="BA681" s="29"/>
      <c r="BB681" s="29"/>
      <c r="BC681" s="29"/>
      <c r="BD681" s="29"/>
      <c r="BE681" s="29"/>
      <c r="BF681" s="33"/>
      <c r="BG681" s="33"/>
      <c r="BH681" s="33"/>
      <c r="BI681" s="33"/>
      <c r="BJ681" s="33"/>
      <c r="BK681" s="33"/>
      <c r="BL681" s="33"/>
      <c r="BM681" s="33"/>
      <c r="BN681" s="33"/>
      <c r="BO681" s="33"/>
      <c r="BP681" s="33"/>
      <c r="BQ681" s="33"/>
      <c r="BR681" s="33"/>
      <c r="BS681" s="33"/>
      <c r="BT681" s="33"/>
      <c r="BU681" s="94"/>
      <c r="BV681" s="94"/>
      <c r="BW681" s="94"/>
      <c r="BX681" s="94"/>
      <c r="BY681" s="94"/>
      <c r="BZ681" s="94"/>
      <c r="CA681" s="94"/>
      <c r="CB681" s="1"/>
      <c r="CC681" s="1"/>
      <c r="CD681" s="1"/>
      <c r="CE681" s="1"/>
      <c r="CF681" s="1"/>
      <c r="CG681" s="1"/>
    </row>
    <row r="682" spans="1:85" s="111" customFormat="1" ht="20.100000000000001" customHeight="1">
      <c r="A682" s="8"/>
      <c r="B682" s="8"/>
      <c r="C682" s="38"/>
      <c r="D682" s="232"/>
      <c r="E682" s="232"/>
      <c r="F682" s="93"/>
      <c r="G682" s="93"/>
      <c r="H682" s="22"/>
      <c r="I682" s="40"/>
      <c r="J682" s="40"/>
      <c r="K682" s="37"/>
      <c r="L682" s="22"/>
      <c r="M682" s="22"/>
      <c r="N682" s="22"/>
      <c r="O682" s="22"/>
      <c r="P682" s="22"/>
      <c r="Q682" s="22"/>
      <c r="R682" s="22"/>
      <c r="S682" s="22"/>
      <c r="T682" s="22"/>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29"/>
      <c r="AZ682" s="29"/>
      <c r="BA682" s="29"/>
      <c r="BB682" s="29"/>
      <c r="BC682" s="29"/>
      <c r="BD682" s="29"/>
      <c r="BE682" s="29"/>
      <c r="BF682" s="33"/>
      <c r="BG682" s="33"/>
      <c r="BH682" s="33"/>
      <c r="BI682" s="33"/>
      <c r="BJ682" s="33"/>
      <c r="BK682" s="33"/>
      <c r="BL682" s="33"/>
      <c r="BM682" s="33"/>
      <c r="BN682" s="33"/>
      <c r="BO682" s="33"/>
      <c r="BP682" s="33"/>
      <c r="BQ682" s="33"/>
      <c r="BR682" s="33"/>
      <c r="BS682" s="33"/>
      <c r="BT682" s="33"/>
      <c r="BU682" s="94"/>
      <c r="BV682" s="94"/>
      <c r="BW682" s="94"/>
      <c r="BX682" s="94"/>
      <c r="BY682" s="94"/>
      <c r="BZ682" s="94"/>
      <c r="CA682" s="94"/>
      <c r="CB682" s="1"/>
      <c r="CC682" s="1"/>
      <c r="CD682" s="1"/>
      <c r="CE682" s="1"/>
      <c r="CF682" s="1"/>
      <c r="CG682" s="1"/>
    </row>
    <row r="683" spans="1:85" s="111" customFormat="1" ht="20.100000000000001" customHeight="1">
      <c r="A683" s="8"/>
      <c r="B683" s="8"/>
      <c r="C683" s="38"/>
      <c r="D683" s="232"/>
      <c r="E683" s="232"/>
      <c r="F683" s="93"/>
      <c r="G683" s="93"/>
      <c r="H683" s="22"/>
      <c r="I683" s="40"/>
      <c r="J683" s="40"/>
      <c r="K683" s="37"/>
      <c r="L683" s="22"/>
      <c r="M683" s="22"/>
      <c r="N683" s="22"/>
      <c r="O683" s="22"/>
      <c r="P683" s="22"/>
      <c r="Q683" s="22"/>
      <c r="R683" s="22"/>
      <c r="S683" s="22"/>
      <c r="T683" s="22"/>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29"/>
      <c r="AZ683" s="29"/>
      <c r="BA683" s="29"/>
      <c r="BB683" s="29"/>
      <c r="BC683" s="29"/>
      <c r="BD683" s="29"/>
      <c r="BE683" s="29"/>
      <c r="BF683" s="33"/>
      <c r="BG683" s="33"/>
      <c r="BH683" s="33"/>
      <c r="BI683" s="33"/>
      <c r="BJ683" s="33"/>
      <c r="BK683" s="33"/>
      <c r="BL683" s="33"/>
      <c r="BM683" s="33"/>
      <c r="BN683" s="33"/>
      <c r="BO683" s="33"/>
      <c r="BP683" s="33"/>
      <c r="BQ683" s="33"/>
      <c r="BR683" s="33"/>
      <c r="BS683" s="33"/>
      <c r="BT683" s="33"/>
      <c r="BU683" s="94"/>
      <c r="BV683" s="94"/>
      <c r="BW683" s="94"/>
      <c r="BX683" s="94"/>
      <c r="BY683" s="94"/>
      <c r="BZ683" s="94"/>
      <c r="CA683" s="94"/>
      <c r="CB683" s="1"/>
      <c r="CC683" s="1"/>
      <c r="CD683" s="1"/>
      <c r="CE683" s="1"/>
      <c r="CF683" s="1"/>
      <c r="CG683" s="1"/>
    </row>
    <row r="684" spans="1:85" s="111" customFormat="1" ht="20.100000000000001" customHeight="1">
      <c r="A684" s="8"/>
      <c r="B684" s="8"/>
      <c r="C684" s="38"/>
      <c r="D684" s="232"/>
      <c r="E684" s="232"/>
      <c r="F684" s="93"/>
      <c r="G684" s="93"/>
      <c r="H684" s="22"/>
      <c r="I684" s="40"/>
      <c r="J684" s="40"/>
      <c r="K684" s="37"/>
      <c r="L684" s="22"/>
      <c r="M684" s="22"/>
      <c r="N684" s="22"/>
      <c r="O684" s="22"/>
      <c r="P684" s="22"/>
      <c r="Q684" s="22"/>
      <c r="R684" s="22"/>
      <c r="S684" s="22"/>
      <c r="T684" s="22"/>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29"/>
      <c r="AZ684" s="29"/>
      <c r="BA684" s="29"/>
      <c r="BB684" s="29"/>
      <c r="BC684" s="29"/>
      <c r="BD684" s="29"/>
      <c r="BE684" s="29"/>
      <c r="BF684" s="33"/>
      <c r="BG684" s="33"/>
      <c r="BH684" s="33"/>
      <c r="BI684" s="33"/>
      <c r="BJ684" s="33"/>
      <c r="BK684" s="33"/>
      <c r="BL684" s="33"/>
      <c r="BM684" s="33"/>
      <c r="BN684" s="33"/>
      <c r="BO684" s="33"/>
      <c r="BP684" s="33"/>
      <c r="BQ684" s="33"/>
      <c r="BR684" s="33"/>
      <c r="BS684" s="33"/>
      <c r="BT684" s="33"/>
      <c r="BU684" s="94"/>
      <c r="BV684" s="94"/>
      <c r="BW684" s="94"/>
      <c r="BX684" s="94"/>
      <c r="BY684" s="94"/>
      <c r="BZ684" s="94"/>
      <c r="CA684" s="94"/>
      <c r="CB684" s="1"/>
      <c r="CC684" s="1"/>
      <c r="CD684" s="1"/>
      <c r="CE684" s="1"/>
      <c r="CF684" s="1"/>
      <c r="CG684" s="1"/>
    </row>
    <row r="685" spans="1:85" s="111" customFormat="1" ht="20.100000000000001" customHeight="1">
      <c r="A685" s="8"/>
      <c r="B685" s="8"/>
      <c r="C685" s="38"/>
      <c r="D685" s="232"/>
      <c r="E685" s="232"/>
      <c r="F685" s="93"/>
      <c r="G685" s="93"/>
      <c r="H685" s="22"/>
      <c r="I685" s="40"/>
      <c r="J685" s="40"/>
      <c r="K685" s="37"/>
      <c r="L685" s="22"/>
      <c r="M685" s="22"/>
      <c r="N685" s="22"/>
      <c r="O685" s="22"/>
      <c r="P685" s="22"/>
      <c r="Q685" s="22"/>
      <c r="R685" s="22"/>
      <c r="S685" s="22"/>
      <c r="T685" s="22"/>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29"/>
      <c r="AZ685" s="29"/>
      <c r="BA685" s="29"/>
      <c r="BB685" s="29"/>
      <c r="BC685" s="29"/>
      <c r="BD685" s="29"/>
      <c r="BE685" s="29"/>
      <c r="BF685" s="33"/>
      <c r="BG685" s="33"/>
      <c r="BH685" s="33"/>
      <c r="BI685" s="33"/>
      <c r="BJ685" s="33"/>
      <c r="BK685" s="33"/>
      <c r="BL685" s="33"/>
      <c r="BM685" s="33"/>
      <c r="BN685" s="33"/>
      <c r="BO685" s="33"/>
      <c r="BP685" s="33"/>
      <c r="BQ685" s="33"/>
      <c r="BR685" s="33"/>
      <c r="BS685" s="33"/>
      <c r="BT685" s="33"/>
      <c r="BU685" s="94"/>
      <c r="BV685" s="94"/>
      <c r="BW685" s="94"/>
      <c r="BX685" s="94"/>
      <c r="BY685" s="94"/>
      <c r="BZ685" s="94"/>
      <c r="CA685" s="94"/>
      <c r="CB685" s="1"/>
      <c r="CC685" s="1"/>
      <c r="CD685" s="1"/>
      <c r="CE685" s="1"/>
      <c r="CF685" s="1"/>
      <c r="CG685" s="1"/>
    </row>
    <row r="686" spans="1:85" s="111" customFormat="1" ht="20.100000000000001" customHeight="1">
      <c r="A686" s="8"/>
      <c r="B686" s="8"/>
      <c r="C686" s="38"/>
      <c r="D686" s="232"/>
      <c r="E686" s="232"/>
      <c r="F686" s="93"/>
      <c r="G686" s="93"/>
      <c r="H686" s="22"/>
      <c r="I686" s="40"/>
      <c r="J686" s="40"/>
      <c r="K686" s="37"/>
      <c r="L686" s="22"/>
      <c r="M686" s="22"/>
      <c r="N686" s="22"/>
      <c r="O686" s="22"/>
      <c r="P686" s="22"/>
      <c r="Q686" s="22"/>
      <c r="R686" s="22"/>
      <c r="S686" s="22"/>
      <c r="T686" s="22"/>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29"/>
      <c r="AZ686" s="29"/>
      <c r="BA686" s="29"/>
      <c r="BB686" s="29"/>
      <c r="BC686" s="29"/>
      <c r="BD686" s="29"/>
      <c r="BE686" s="29"/>
      <c r="BF686" s="33"/>
      <c r="BG686" s="33"/>
      <c r="BH686" s="33"/>
      <c r="BI686" s="33"/>
      <c r="BJ686" s="33"/>
      <c r="BK686" s="33"/>
      <c r="BL686" s="33"/>
      <c r="BM686" s="33"/>
      <c r="BN686" s="33"/>
      <c r="BO686" s="33"/>
      <c r="BP686" s="33"/>
      <c r="BQ686" s="33"/>
      <c r="BR686" s="33"/>
      <c r="BS686" s="33"/>
      <c r="BT686" s="33"/>
      <c r="BU686" s="94"/>
      <c r="BV686" s="94"/>
      <c r="BW686" s="94"/>
      <c r="BX686" s="94"/>
      <c r="BY686" s="94"/>
      <c r="BZ686" s="94"/>
      <c r="CA686" s="94"/>
      <c r="CB686" s="1"/>
      <c r="CC686" s="1"/>
      <c r="CD686" s="1"/>
      <c r="CE686" s="1"/>
      <c r="CF686" s="1"/>
      <c r="CG686" s="1"/>
    </row>
    <row r="687" spans="1:85" s="111" customFormat="1" ht="20.100000000000001" customHeight="1">
      <c r="A687" s="8"/>
      <c r="B687" s="8"/>
      <c r="C687" s="38"/>
      <c r="D687" s="232"/>
      <c r="E687" s="232"/>
      <c r="F687" s="93"/>
      <c r="G687" s="93"/>
      <c r="H687" s="22"/>
      <c r="I687" s="40"/>
      <c r="J687" s="40"/>
      <c r="K687" s="37"/>
      <c r="L687" s="22"/>
      <c r="M687" s="22"/>
      <c r="N687" s="22"/>
      <c r="O687" s="22"/>
      <c r="P687" s="22"/>
      <c r="Q687" s="22"/>
      <c r="R687" s="22"/>
      <c r="S687" s="22"/>
      <c r="T687" s="22"/>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29"/>
      <c r="AZ687" s="29"/>
      <c r="BA687" s="29"/>
      <c r="BB687" s="29"/>
      <c r="BC687" s="29"/>
      <c r="BD687" s="29"/>
      <c r="BE687" s="29"/>
      <c r="BF687" s="33"/>
      <c r="BG687" s="33"/>
      <c r="BH687" s="33"/>
      <c r="BI687" s="33"/>
      <c r="BJ687" s="33"/>
      <c r="BK687" s="33"/>
      <c r="BL687" s="33"/>
      <c r="BM687" s="33"/>
      <c r="BN687" s="33"/>
      <c r="BO687" s="33"/>
      <c r="BP687" s="33"/>
      <c r="BQ687" s="33"/>
      <c r="BR687" s="33"/>
      <c r="BS687" s="33"/>
      <c r="BT687" s="33"/>
      <c r="BU687" s="94"/>
      <c r="BV687" s="94"/>
      <c r="BW687" s="94"/>
      <c r="BX687" s="94"/>
      <c r="BY687" s="94"/>
      <c r="BZ687" s="94"/>
      <c r="CA687" s="94"/>
      <c r="CB687" s="1"/>
      <c r="CC687" s="1"/>
      <c r="CD687" s="1"/>
      <c r="CE687" s="1"/>
      <c r="CF687" s="1"/>
      <c r="CG687" s="1"/>
    </row>
    <row r="688" spans="1:85" s="111" customFormat="1" ht="20.100000000000001" customHeight="1">
      <c r="A688" s="8"/>
      <c r="B688" s="8"/>
      <c r="C688" s="38"/>
      <c r="D688" s="232"/>
      <c r="E688" s="232"/>
      <c r="F688" s="93"/>
      <c r="G688" s="93"/>
      <c r="H688" s="22"/>
      <c r="I688" s="40"/>
      <c r="J688" s="40"/>
      <c r="K688" s="37"/>
      <c r="L688" s="22"/>
      <c r="M688" s="22"/>
      <c r="N688" s="22"/>
      <c r="O688" s="22"/>
      <c r="P688" s="22"/>
      <c r="Q688" s="22"/>
      <c r="R688" s="22"/>
      <c r="S688" s="22"/>
      <c r="T688" s="22"/>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29"/>
      <c r="AZ688" s="29"/>
      <c r="BA688" s="29"/>
      <c r="BB688" s="29"/>
      <c r="BC688" s="29"/>
      <c r="BD688" s="29"/>
      <c r="BE688" s="29"/>
      <c r="BF688" s="33"/>
      <c r="BG688" s="33"/>
      <c r="BH688" s="33"/>
      <c r="BI688" s="33"/>
      <c r="BJ688" s="33"/>
      <c r="BK688" s="33"/>
      <c r="BL688" s="33"/>
      <c r="BM688" s="33"/>
      <c r="BN688" s="33"/>
      <c r="BO688" s="33"/>
      <c r="BP688" s="33"/>
      <c r="BQ688" s="33"/>
      <c r="BR688" s="33"/>
      <c r="BS688" s="33"/>
      <c r="BT688" s="33"/>
      <c r="BU688" s="94"/>
      <c r="BV688" s="94"/>
      <c r="BW688" s="94"/>
      <c r="BX688" s="94"/>
      <c r="BY688" s="94"/>
      <c r="BZ688" s="94"/>
      <c r="CA688" s="94"/>
      <c r="CB688" s="1"/>
      <c r="CC688" s="1"/>
      <c r="CD688" s="1"/>
      <c r="CE688" s="1"/>
      <c r="CF688" s="1"/>
      <c r="CG688" s="1"/>
    </row>
    <row r="689" spans="1:85" s="111" customFormat="1" ht="20.100000000000001" customHeight="1">
      <c r="A689" s="8"/>
      <c r="B689" s="8"/>
      <c r="C689" s="38"/>
      <c r="D689" s="232"/>
      <c r="E689" s="232"/>
      <c r="F689" s="93"/>
      <c r="G689" s="93"/>
      <c r="H689" s="22"/>
      <c r="I689" s="40"/>
      <c r="J689" s="40"/>
      <c r="K689" s="37"/>
      <c r="L689" s="22"/>
      <c r="M689" s="22"/>
      <c r="N689" s="22"/>
      <c r="O689" s="22"/>
      <c r="P689" s="22"/>
      <c r="Q689" s="22"/>
      <c r="R689" s="22"/>
      <c r="S689" s="22"/>
      <c r="T689" s="22"/>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29"/>
      <c r="AZ689" s="29"/>
      <c r="BA689" s="29"/>
      <c r="BB689" s="29"/>
      <c r="BC689" s="29"/>
      <c r="BD689" s="29"/>
      <c r="BE689" s="29"/>
      <c r="BF689" s="33"/>
      <c r="BG689" s="33"/>
      <c r="BH689" s="33"/>
      <c r="BI689" s="33"/>
      <c r="BJ689" s="33"/>
      <c r="BK689" s="33"/>
      <c r="BL689" s="33"/>
      <c r="BM689" s="33"/>
      <c r="BN689" s="33"/>
      <c r="BO689" s="33"/>
      <c r="BP689" s="33"/>
      <c r="BQ689" s="33"/>
      <c r="BR689" s="33"/>
      <c r="BS689" s="33"/>
      <c r="BT689" s="33"/>
      <c r="BU689" s="94"/>
      <c r="BV689" s="94"/>
      <c r="BW689" s="94"/>
      <c r="BX689" s="94"/>
      <c r="BY689" s="94"/>
      <c r="BZ689" s="94"/>
      <c r="CA689" s="94"/>
      <c r="CB689" s="1"/>
      <c r="CC689" s="1"/>
      <c r="CD689" s="1"/>
      <c r="CE689" s="1"/>
      <c r="CF689" s="1"/>
      <c r="CG689" s="1"/>
    </row>
    <row r="690" spans="1:85" s="111" customFormat="1" ht="20.100000000000001" customHeight="1">
      <c r="A690" s="8"/>
      <c r="B690" s="8"/>
      <c r="C690" s="38"/>
      <c r="D690" s="232"/>
      <c r="E690" s="232"/>
      <c r="F690" s="93"/>
      <c r="G690" s="93"/>
      <c r="H690" s="22"/>
      <c r="I690" s="40"/>
      <c r="J690" s="40"/>
      <c r="K690" s="37"/>
      <c r="L690" s="22"/>
      <c r="M690" s="22"/>
      <c r="N690" s="22"/>
      <c r="O690" s="22"/>
      <c r="P690" s="22"/>
      <c r="Q690" s="22"/>
      <c r="R690" s="22"/>
      <c r="S690" s="22"/>
      <c r="T690" s="22"/>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29"/>
      <c r="AZ690" s="29"/>
      <c r="BA690" s="29"/>
      <c r="BB690" s="29"/>
      <c r="BC690" s="29"/>
      <c r="BD690" s="29"/>
      <c r="BE690" s="29"/>
      <c r="BF690" s="33"/>
      <c r="BG690" s="33"/>
      <c r="BH690" s="33"/>
      <c r="BI690" s="33"/>
      <c r="BJ690" s="33"/>
      <c r="BK690" s="33"/>
      <c r="BL690" s="33"/>
      <c r="BM690" s="33"/>
      <c r="BN690" s="33"/>
      <c r="BO690" s="33"/>
      <c r="BP690" s="33"/>
      <c r="BQ690" s="33"/>
      <c r="BR690" s="33"/>
      <c r="BS690" s="33"/>
      <c r="BT690" s="33"/>
      <c r="BU690" s="94"/>
      <c r="BV690" s="94"/>
      <c r="BW690" s="94"/>
      <c r="BX690" s="94"/>
      <c r="BY690" s="94"/>
      <c r="BZ690" s="94"/>
      <c r="CA690" s="94"/>
      <c r="CB690" s="1"/>
      <c r="CC690" s="1"/>
      <c r="CD690" s="1"/>
      <c r="CE690" s="1"/>
      <c r="CF690" s="1"/>
      <c r="CG690" s="1"/>
    </row>
    <row r="691" spans="1:85" s="111" customFormat="1" ht="20.100000000000001" customHeight="1">
      <c r="A691" s="8"/>
      <c r="B691" s="8"/>
      <c r="C691" s="38"/>
      <c r="D691" s="232"/>
      <c r="E691" s="232"/>
      <c r="F691" s="93"/>
      <c r="G691" s="93"/>
      <c r="H691" s="22"/>
      <c r="I691" s="40"/>
      <c r="J691" s="40"/>
      <c r="K691" s="37"/>
      <c r="L691" s="22"/>
      <c r="M691" s="22"/>
      <c r="N691" s="22"/>
      <c r="O691" s="22"/>
      <c r="P691" s="22"/>
      <c r="Q691" s="22"/>
      <c r="R691" s="22"/>
      <c r="S691" s="22"/>
      <c r="T691" s="22"/>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29"/>
      <c r="AZ691" s="29"/>
      <c r="BA691" s="29"/>
      <c r="BB691" s="29"/>
      <c r="BC691" s="29"/>
      <c r="BD691" s="29"/>
      <c r="BE691" s="29"/>
      <c r="BF691" s="33"/>
      <c r="BG691" s="33"/>
      <c r="BH691" s="33"/>
      <c r="BI691" s="33"/>
      <c r="BJ691" s="33"/>
      <c r="BK691" s="33"/>
      <c r="BL691" s="33"/>
      <c r="BM691" s="33"/>
      <c r="BN691" s="33"/>
      <c r="BO691" s="33"/>
      <c r="BP691" s="33"/>
      <c r="BQ691" s="33"/>
      <c r="BR691" s="33"/>
      <c r="BS691" s="33"/>
      <c r="BT691" s="33"/>
      <c r="BU691" s="94"/>
      <c r="BV691" s="94"/>
      <c r="BW691" s="94"/>
      <c r="BX691" s="94"/>
      <c r="BY691" s="94"/>
      <c r="BZ691" s="94"/>
      <c r="CA691" s="94"/>
      <c r="CB691" s="1"/>
      <c r="CC691" s="1"/>
      <c r="CD691" s="1"/>
      <c r="CE691" s="1"/>
      <c r="CF691" s="1"/>
      <c r="CG691" s="1"/>
    </row>
    <row r="692" spans="1:85" s="111" customFormat="1" ht="20.100000000000001" customHeight="1">
      <c r="A692" s="8"/>
      <c r="B692" s="8"/>
      <c r="C692" s="38"/>
      <c r="D692" s="232"/>
      <c r="E692" s="232"/>
      <c r="F692" s="93"/>
      <c r="G692" s="93"/>
      <c r="H692" s="22"/>
      <c r="I692" s="40"/>
      <c r="J692" s="40"/>
      <c r="K692" s="37"/>
      <c r="L692" s="22"/>
      <c r="M692" s="22"/>
      <c r="N692" s="22"/>
      <c r="O692" s="22"/>
      <c r="P692" s="22"/>
      <c r="Q692" s="22"/>
      <c r="R692" s="22"/>
      <c r="S692" s="22"/>
      <c r="T692" s="22"/>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29"/>
      <c r="AZ692" s="29"/>
      <c r="BA692" s="29"/>
      <c r="BB692" s="29"/>
      <c r="BC692" s="29"/>
      <c r="BD692" s="29"/>
      <c r="BE692" s="29"/>
      <c r="BF692" s="33"/>
      <c r="BG692" s="33"/>
      <c r="BH692" s="33"/>
      <c r="BI692" s="33"/>
      <c r="BJ692" s="33"/>
      <c r="BK692" s="33"/>
      <c r="BL692" s="33"/>
      <c r="BM692" s="33"/>
      <c r="BN692" s="33"/>
      <c r="BO692" s="33"/>
      <c r="BP692" s="33"/>
      <c r="BQ692" s="33"/>
      <c r="BR692" s="33"/>
      <c r="BS692" s="33"/>
      <c r="BT692" s="33"/>
      <c r="BU692" s="94"/>
      <c r="BV692" s="94"/>
      <c r="BW692" s="94"/>
      <c r="BX692" s="94"/>
      <c r="BY692" s="94"/>
      <c r="BZ692" s="94"/>
      <c r="CA692" s="94"/>
      <c r="CB692" s="1"/>
      <c r="CC692" s="1"/>
      <c r="CD692" s="1"/>
      <c r="CE692" s="1"/>
      <c r="CF692" s="1"/>
      <c r="CG692" s="1"/>
    </row>
    <row r="693" spans="1:85" s="111" customFormat="1" ht="20.100000000000001" customHeight="1">
      <c r="A693" s="8"/>
      <c r="B693" s="8"/>
      <c r="C693" s="38"/>
      <c r="D693" s="232"/>
      <c r="E693" s="232"/>
      <c r="F693" s="93"/>
      <c r="G693" s="93"/>
      <c r="H693" s="22"/>
      <c r="I693" s="40"/>
      <c r="J693" s="40"/>
      <c r="K693" s="37"/>
      <c r="L693" s="22"/>
      <c r="M693" s="22"/>
      <c r="N693" s="22"/>
      <c r="O693" s="22"/>
      <c r="P693" s="22"/>
      <c r="Q693" s="22"/>
      <c r="R693" s="22"/>
      <c r="S693" s="22"/>
      <c r="T693" s="22"/>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29"/>
      <c r="AZ693" s="29"/>
      <c r="BA693" s="29"/>
      <c r="BB693" s="29"/>
      <c r="BC693" s="29"/>
      <c r="BD693" s="29"/>
      <c r="BE693" s="29"/>
      <c r="BF693" s="33"/>
      <c r="BG693" s="33"/>
      <c r="BH693" s="33"/>
      <c r="BI693" s="33"/>
      <c r="BJ693" s="33"/>
      <c r="BK693" s="33"/>
      <c r="BL693" s="33"/>
      <c r="BM693" s="33"/>
      <c r="BN693" s="33"/>
      <c r="BO693" s="33"/>
      <c r="BP693" s="33"/>
      <c r="BQ693" s="33"/>
      <c r="BR693" s="33"/>
      <c r="BS693" s="33"/>
      <c r="BT693" s="33"/>
      <c r="BU693" s="94"/>
      <c r="BV693" s="94"/>
      <c r="BW693" s="94"/>
      <c r="BX693" s="94"/>
      <c r="BY693" s="94"/>
      <c r="BZ693" s="94"/>
      <c r="CA693" s="94"/>
      <c r="CB693" s="1"/>
      <c r="CC693" s="1"/>
      <c r="CD693" s="1"/>
      <c r="CE693" s="1"/>
      <c r="CF693" s="1"/>
      <c r="CG693" s="1"/>
    </row>
    <row r="694" spans="1:85" s="111" customFormat="1" ht="20.100000000000001" customHeight="1">
      <c r="A694" s="8"/>
      <c r="B694" s="8"/>
      <c r="C694" s="38"/>
      <c r="D694" s="232"/>
      <c r="E694" s="232"/>
      <c r="F694" s="93"/>
      <c r="G694" s="93"/>
      <c r="H694" s="22"/>
      <c r="I694" s="40"/>
      <c r="J694" s="40"/>
      <c r="K694" s="37"/>
      <c r="L694" s="22"/>
      <c r="M694" s="22"/>
      <c r="N694" s="22"/>
      <c r="O694" s="22"/>
      <c r="P694" s="22"/>
      <c r="Q694" s="22"/>
      <c r="R694" s="22"/>
      <c r="S694" s="22"/>
      <c r="T694" s="22"/>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29"/>
      <c r="AZ694" s="29"/>
      <c r="BA694" s="29"/>
      <c r="BB694" s="29"/>
      <c r="BC694" s="29"/>
      <c r="BD694" s="29"/>
      <c r="BE694" s="29"/>
      <c r="BF694" s="33"/>
      <c r="BG694" s="33"/>
      <c r="BH694" s="33"/>
      <c r="BI694" s="33"/>
      <c r="BJ694" s="33"/>
      <c r="BK694" s="33"/>
      <c r="BL694" s="33"/>
      <c r="BM694" s="33"/>
      <c r="BN694" s="33"/>
      <c r="BO694" s="33"/>
      <c r="BP694" s="33"/>
      <c r="BQ694" s="33"/>
      <c r="BR694" s="33"/>
      <c r="BS694" s="33"/>
      <c r="BT694" s="33"/>
      <c r="BU694" s="94"/>
      <c r="BV694" s="94"/>
      <c r="BW694" s="94"/>
      <c r="BX694" s="94"/>
      <c r="BY694" s="94"/>
      <c r="BZ694" s="94"/>
      <c r="CA694" s="94"/>
      <c r="CB694" s="1"/>
      <c r="CC694" s="1"/>
      <c r="CD694" s="1"/>
      <c r="CE694" s="1"/>
      <c r="CF694" s="1"/>
      <c r="CG694" s="1"/>
    </row>
    <row r="695" spans="1:85" s="111" customFormat="1" ht="20.100000000000001" customHeight="1">
      <c r="A695" s="8"/>
      <c r="B695" s="8"/>
      <c r="C695" s="38"/>
      <c r="D695" s="232"/>
      <c r="E695" s="232"/>
      <c r="F695" s="93"/>
      <c r="G695" s="93"/>
      <c r="H695" s="22"/>
      <c r="I695" s="40"/>
      <c r="J695" s="40"/>
      <c r="K695" s="37"/>
      <c r="L695" s="22"/>
      <c r="M695" s="22"/>
      <c r="N695" s="22"/>
      <c r="O695" s="22"/>
      <c r="P695" s="22"/>
      <c r="Q695" s="22"/>
      <c r="R695" s="22"/>
      <c r="S695" s="22"/>
      <c r="T695" s="22"/>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29"/>
      <c r="AZ695" s="29"/>
      <c r="BA695" s="29"/>
      <c r="BB695" s="29"/>
      <c r="BC695" s="29"/>
      <c r="BD695" s="29"/>
      <c r="BE695" s="29"/>
      <c r="BF695" s="33"/>
      <c r="BG695" s="33"/>
      <c r="BH695" s="33"/>
      <c r="BI695" s="33"/>
      <c r="BJ695" s="33"/>
      <c r="BK695" s="33"/>
      <c r="BL695" s="33"/>
      <c r="BM695" s="33"/>
      <c r="BN695" s="33"/>
      <c r="BO695" s="33"/>
      <c r="BP695" s="33"/>
      <c r="BQ695" s="33"/>
      <c r="BR695" s="33"/>
      <c r="BS695" s="33"/>
      <c r="BT695" s="33"/>
      <c r="BU695" s="94"/>
      <c r="BV695" s="94"/>
      <c r="BW695" s="94"/>
      <c r="BX695" s="94"/>
      <c r="BY695" s="94"/>
      <c r="BZ695" s="94"/>
      <c r="CA695" s="94"/>
      <c r="CB695" s="1"/>
      <c r="CC695" s="1"/>
      <c r="CD695" s="1"/>
      <c r="CE695" s="1"/>
      <c r="CF695" s="1"/>
      <c r="CG695" s="1"/>
    </row>
    <row r="696" spans="1:85" s="111" customFormat="1" ht="20.100000000000001" customHeight="1">
      <c r="A696" s="8"/>
      <c r="B696" s="8"/>
      <c r="C696" s="38"/>
      <c r="D696" s="232"/>
      <c r="E696" s="232"/>
      <c r="F696" s="93"/>
      <c r="G696" s="93"/>
      <c r="H696" s="22"/>
      <c r="I696" s="40"/>
      <c r="J696" s="40"/>
      <c r="K696" s="37"/>
      <c r="L696" s="22"/>
      <c r="M696" s="22"/>
      <c r="N696" s="22"/>
      <c r="O696" s="22"/>
      <c r="P696" s="22"/>
      <c r="Q696" s="22"/>
      <c r="R696" s="22"/>
      <c r="S696" s="22"/>
      <c r="T696" s="22"/>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29"/>
      <c r="AZ696" s="29"/>
      <c r="BA696" s="29"/>
      <c r="BB696" s="29"/>
      <c r="BC696" s="29"/>
      <c r="BD696" s="29"/>
      <c r="BE696" s="29"/>
      <c r="BF696" s="33"/>
      <c r="BG696" s="33"/>
      <c r="BH696" s="33"/>
      <c r="BI696" s="33"/>
      <c r="BJ696" s="33"/>
      <c r="BK696" s="33"/>
      <c r="BL696" s="33"/>
      <c r="BM696" s="33"/>
      <c r="BN696" s="33"/>
      <c r="BO696" s="33"/>
      <c r="BP696" s="33"/>
      <c r="BQ696" s="33"/>
      <c r="BR696" s="33"/>
      <c r="BS696" s="33"/>
      <c r="BT696" s="33"/>
      <c r="BU696" s="94"/>
      <c r="BV696" s="94"/>
      <c r="BW696" s="94"/>
      <c r="BX696" s="94"/>
      <c r="BY696" s="94"/>
      <c r="BZ696" s="94"/>
      <c r="CA696" s="94"/>
      <c r="CB696" s="1"/>
      <c r="CC696" s="1"/>
      <c r="CD696" s="1"/>
      <c r="CE696" s="1"/>
      <c r="CF696" s="1"/>
      <c r="CG696" s="1"/>
    </row>
    <row r="697" spans="1:85" s="111" customFormat="1" ht="20.100000000000001" customHeight="1">
      <c r="A697" s="8"/>
      <c r="B697" s="8"/>
      <c r="C697" s="38"/>
      <c r="D697" s="232"/>
      <c r="E697" s="232"/>
      <c r="F697" s="93"/>
      <c r="G697" s="93"/>
      <c r="H697" s="22"/>
      <c r="I697" s="40"/>
      <c r="J697" s="40"/>
      <c r="K697" s="37"/>
      <c r="L697" s="22"/>
      <c r="M697" s="22"/>
      <c r="N697" s="22"/>
      <c r="O697" s="22"/>
      <c r="P697" s="22"/>
      <c r="Q697" s="22"/>
      <c r="R697" s="22"/>
      <c r="S697" s="22"/>
      <c r="T697" s="22"/>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29"/>
      <c r="AZ697" s="29"/>
      <c r="BA697" s="29"/>
      <c r="BB697" s="29"/>
      <c r="BC697" s="29"/>
      <c r="BD697" s="29"/>
      <c r="BE697" s="29"/>
      <c r="BF697" s="33"/>
      <c r="BG697" s="33"/>
      <c r="BH697" s="33"/>
      <c r="BI697" s="33"/>
      <c r="BJ697" s="33"/>
      <c r="BK697" s="33"/>
      <c r="BL697" s="33"/>
      <c r="BM697" s="33"/>
      <c r="BN697" s="33"/>
      <c r="BO697" s="33"/>
      <c r="BP697" s="33"/>
      <c r="BQ697" s="33"/>
      <c r="BR697" s="33"/>
      <c r="BS697" s="33"/>
      <c r="BT697" s="33"/>
      <c r="BU697" s="94"/>
      <c r="BV697" s="94"/>
      <c r="BW697" s="94"/>
      <c r="BX697" s="94"/>
      <c r="BY697" s="94"/>
      <c r="BZ697" s="94"/>
      <c r="CA697" s="94"/>
      <c r="CB697" s="1"/>
      <c r="CC697" s="1"/>
      <c r="CD697" s="1"/>
      <c r="CE697" s="1"/>
      <c r="CF697" s="1"/>
      <c r="CG697" s="1"/>
    </row>
    <row r="698" spans="1:85" s="111" customFormat="1" ht="20.100000000000001" customHeight="1">
      <c r="A698" s="8"/>
      <c r="B698" s="8"/>
      <c r="C698" s="38"/>
      <c r="D698" s="232"/>
      <c r="E698" s="232"/>
      <c r="F698" s="93"/>
      <c r="G698" s="93"/>
      <c r="H698" s="22"/>
      <c r="I698" s="40"/>
      <c r="J698" s="40"/>
      <c r="K698" s="37"/>
      <c r="L698" s="22"/>
      <c r="M698" s="22"/>
      <c r="N698" s="22"/>
      <c r="O698" s="22"/>
      <c r="P698" s="22"/>
      <c r="Q698" s="22"/>
      <c r="R698" s="22"/>
      <c r="S698" s="22"/>
      <c r="T698" s="22"/>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29"/>
      <c r="AZ698" s="29"/>
      <c r="BA698" s="29"/>
      <c r="BB698" s="29"/>
      <c r="BC698" s="29"/>
      <c r="BD698" s="29"/>
      <c r="BE698" s="29"/>
      <c r="BF698" s="33"/>
      <c r="BG698" s="33"/>
      <c r="BH698" s="33"/>
      <c r="BI698" s="33"/>
      <c r="BJ698" s="33"/>
      <c r="BK698" s="33"/>
      <c r="BL698" s="33"/>
      <c r="BM698" s="33"/>
      <c r="BN698" s="33"/>
      <c r="BO698" s="33"/>
      <c r="BP698" s="33"/>
      <c r="BQ698" s="33"/>
      <c r="BR698" s="33"/>
      <c r="BS698" s="33"/>
      <c r="BT698" s="33"/>
      <c r="BU698" s="94"/>
      <c r="BV698" s="94"/>
      <c r="BW698" s="94"/>
      <c r="BX698" s="94"/>
      <c r="BY698" s="94"/>
      <c r="BZ698" s="94"/>
      <c r="CA698" s="94"/>
      <c r="CB698" s="1"/>
      <c r="CC698" s="1"/>
      <c r="CD698" s="1"/>
      <c r="CE698" s="1"/>
      <c r="CF698" s="1"/>
      <c r="CG698" s="1"/>
    </row>
    <row r="699" spans="1:85" s="111" customFormat="1" ht="20.100000000000001" customHeight="1">
      <c r="A699" s="8"/>
      <c r="B699" s="8"/>
      <c r="C699" s="38"/>
      <c r="D699" s="232"/>
      <c r="E699" s="232"/>
      <c r="F699" s="93"/>
      <c r="G699" s="93"/>
      <c r="H699" s="22"/>
      <c r="I699" s="40"/>
      <c r="J699" s="40"/>
      <c r="K699" s="37"/>
      <c r="L699" s="22"/>
      <c r="M699" s="22"/>
      <c r="N699" s="22"/>
      <c r="O699" s="22"/>
      <c r="P699" s="22"/>
      <c r="Q699" s="22"/>
      <c r="R699" s="22"/>
      <c r="S699" s="22"/>
      <c r="T699" s="22"/>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29"/>
      <c r="AZ699" s="29"/>
      <c r="BA699" s="29"/>
      <c r="BB699" s="29"/>
      <c r="BC699" s="29"/>
      <c r="BD699" s="29"/>
      <c r="BE699" s="29"/>
      <c r="BF699" s="33"/>
      <c r="BG699" s="33"/>
      <c r="BH699" s="33"/>
      <c r="BI699" s="33"/>
      <c r="BJ699" s="33"/>
      <c r="BK699" s="33"/>
      <c r="BL699" s="33"/>
      <c r="BM699" s="33"/>
      <c r="BN699" s="33"/>
      <c r="BO699" s="33"/>
      <c r="BP699" s="33"/>
      <c r="BQ699" s="33"/>
      <c r="BR699" s="33"/>
      <c r="BS699" s="33"/>
      <c r="BT699" s="33"/>
      <c r="BU699" s="94"/>
      <c r="BV699" s="94"/>
      <c r="BW699" s="94"/>
      <c r="BX699" s="94"/>
      <c r="BY699" s="94"/>
      <c r="BZ699" s="94"/>
      <c r="CA699" s="94"/>
      <c r="CB699" s="1"/>
      <c r="CC699" s="1"/>
      <c r="CD699" s="1"/>
      <c r="CE699" s="1"/>
      <c r="CF699" s="1"/>
      <c r="CG699" s="1"/>
    </row>
    <row r="700" spans="1:85" s="111" customFormat="1" ht="20.100000000000001" customHeight="1">
      <c r="A700" s="8"/>
      <c r="B700" s="8"/>
      <c r="C700" s="38"/>
      <c r="D700" s="232"/>
      <c r="E700" s="232"/>
      <c r="F700" s="93"/>
      <c r="G700" s="93"/>
      <c r="H700" s="22"/>
      <c r="I700" s="40"/>
      <c r="J700" s="40"/>
      <c r="K700" s="37"/>
      <c r="L700" s="22"/>
      <c r="M700" s="22"/>
      <c r="N700" s="22"/>
      <c r="O700" s="22"/>
      <c r="P700" s="22"/>
      <c r="Q700" s="22"/>
      <c r="R700" s="22"/>
      <c r="S700" s="22"/>
      <c r="T700" s="22"/>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29"/>
      <c r="AZ700" s="29"/>
      <c r="BA700" s="29"/>
      <c r="BB700" s="29"/>
      <c r="BC700" s="29"/>
      <c r="BD700" s="29"/>
      <c r="BE700" s="29"/>
      <c r="BF700" s="33"/>
      <c r="BG700" s="33"/>
      <c r="BH700" s="33"/>
      <c r="BI700" s="33"/>
      <c r="BJ700" s="33"/>
      <c r="BK700" s="33"/>
      <c r="BL700" s="33"/>
      <c r="BM700" s="33"/>
      <c r="BN700" s="33"/>
      <c r="BO700" s="33"/>
      <c r="BP700" s="33"/>
      <c r="BQ700" s="33"/>
      <c r="BR700" s="33"/>
      <c r="BS700" s="33"/>
      <c r="BT700" s="33"/>
      <c r="BU700" s="94"/>
      <c r="BV700" s="94"/>
      <c r="BW700" s="94"/>
      <c r="BX700" s="94"/>
      <c r="BY700" s="94"/>
      <c r="BZ700" s="94"/>
      <c r="CA700" s="94"/>
      <c r="CB700" s="1"/>
      <c r="CC700" s="1"/>
      <c r="CD700" s="1"/>
      <c r="CE700" s="1"/>
      <c r="CF700" s="1"/>
      <c r="CG700" s="1"/>
    </row>
    <row r="701" spans="1:85" s="111" customFormat="1" ht="20.100000000000001" customHeight="1">
      <c r="A701" s="8"/>
      <c r="B701" s="8"/>
      <c r="C701" s="38"/>
      <c r="D701" s="232"/>
      <c r="E701" s="232"/>
      <c r="F701" s="93"/>
      <c r="G701" s="93"/>
      <c r="H701" s="22"/>
      <c r="I701" s="40"/>
      <c r="J701" s="40"/>
      <c r="K701" s="37"/>
      <c r="L701" s="22"/>
      <c r="M701" s="22"/>
      <c r="N701" s="22"/>
      <c r="O701" s="22"/>
      <c r="P701" s="22"/>
      <c r="Q701" s="22"/>
      <c r="R701" s="22"/>
      <c r="S701" s="22"/>
      <c r="T701" s="22"/>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29"/>
      <c r="AZ701" s="29"/>
      <c r="BA701" s="29"/>
      <c r="BB701" s="29"/>
      <c r="BC701" s="29"/>
      <c r="BD701" s="29"/>
      <c r="BE701" s="29"/>
      <c r="BF701" s="33"/>
      <c r="BG701" s="33"/>
      <c r="BH701" s="33"/>
      <c r="BI701" s="33"/>
      <c r="BJ701" s="33"/>
      <c r="BK701" s="33"/>
      <c r="BL701" s="33"/>
      <c r="BM701" s="33"/>
      <c r="BN701" s="33"/>
      <c r="BO701" s="33"/>
      <c r="BP701" s="33"/>
      <c r="BQ701" s="33"/>
      <c r="BR701" s="33"/>
      <c r="BS701" s="33"/>
      <c r="BT701" s="33"/>
      <c r="BU701" s="94"/>
      <c r="BV701" s="94"/>
      <c r="BW701" s="94"/>
      <c r="BX701" s="94"/>
      <c r="BY701" s="94"/>
      <c r="BZ701" s="94"/>
      <c r="CA701" s="94"/>
      <c r="CB701" s="1"/>
      <c r="CC701" s="1"/>
      <c r="CD701" s="1"/>
      <c r="CE701" s="1"/>
      <c r="CF701" s="1"/>
      <c r="CG701" s="1"/>
    </row>
    <row r="702" spans="1:85" s="111" customFormat="1" ht="20.100000000000001" customHeight="1">
      <c r="A702" s="8"/>
      <c r="B702" s="8"/>
      <c r="C702" s="38"/>
      <c r="D702" s="232"/>
      <c r="E702" s="232"/>
      <c r="F702" s="93"/>
      <c r="G702" s="93"/>
      <c r="H702" s="22"/>
      <c r="I702" s="40"/>
      <c r="J702" s="40"/>
      <c r="K702" s="37"/>
      <c r="L702" s="22"/>
      <c r="M702" s="22"/>
      <c r="N702" s="22"/>
      <c r="O702" s="22"/>
      <c r="P702" s="22"/>
      <c r="Q702" s="22"/>
      <c r="R702" s="22"/>
      <c r="S702" s="22"/>
      <c r="T702" s="22"/>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29"/>
      <c r="AZ702" s="29"/>
      <c r="BA702" s="29"/>
      <c r="BB702" s="29"/>
      <c r="BC702" s="29"/>
      <c r="BD702" s="29"/>
      <c r="BE702" s="29"/>
      <c r="BF702" s="33"/>
      <c r="BG702" s="33"/>
      <c r="BH702" s="33"/>
      <c r="BI702" s="33"/>
      <c r="BJ702" s="33"/>
      <c r="BK702" s="33"/>
      <c r="BL702" s="33"/>
      <c r="BM702" s="33"/>
      <c r="BN702" s="33"/>
      <c r="BO702" s="33"/>
      <c r="BP702" s="33"/>
      <c r="BQ702" s="33"/>
      <c r="BR702" s="33"/>
      <c r="BS702" s="33"/>
      <c r="BT702" s="33"/>
      <c r="BU702" s="94"/>
      <c r="BV702" s="94"/>
      <c r="BW702" s="94"/>
      <c r="BX702" s="94"/>
      <c r="BY702" s="94"/>
      <c r="BZ702" s="94"/>
      <c r="CA702" s="94"/>
      <c r="CB702" s="1"/>
      <c r="CC702" s="1"/>
      <c r="CD702" s="1"/>
      <c r="CE702" s="1"/>
      <c r="CF702" s="1"/>
      <c r="CG702" s="1"/>
    </row>
    <row r="703" spans="1:85" s="111" customFormat="1" ht="20.100000000000001" customHeight="1">
      <c r="A703" s="8"/>
      <c r="B703" s="8"/>
      <c r="C703" s="38"/>
      <c r="D703" s="232"/>
      <c r="E703" s="232"/>
      <c r="F703" s="93"/>
      <c r="G703" s="93"/>
      <c r="H703" s="22"/>
      <c r="I703" s="40"/>
      <c r="J703" s="40"/>
      <c r="K703" s="37"/>
      <c r="L703" s="22"/>
      <c r="M703" s="22"/>
      <c r="N703" s="22"/>
      <c r="O703" s="22"/>
      <c r="P703" s="22"/>
      <c r="Q703" s="22"/>
      <c r="R703" s="22"/>
      <c r="S703" s="22"/>
      <c r="T703" s="22"/>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29"/>
      <c r="AZ703" s="29"/>
      <c r="BA703" s="29"/>
      <c r="BB703" s="29"/>
      <c r="BC703" s="29"/>
      <c r="BD703" s="29"/>
      <c r="BE703" s="29"/>
      <c r="BF703" s="33"/>
      <c r="BG703" s="33"/>
      <c r="BH703" s="33"/>
      <c r="BI703" s="33"/>
      <c r="BJ703" s="33"/>
      <c r="BK703" s="33"/>
      <c r="BL703" s="33"/>
      <c r="BM703" s="33"/>
      <c r="BN703" s="33"/>
      <c r="BO703" s="33"/>
      <c r="BP703" s="33"/>
      <c r="BQ703" s="33"/>
      <c r="BR703" s="33"/>
      <c r="BS703" s="33"/>
      <c r="BT703" s="33"/>
      <c r="BU703" s="94"/>
      <c r="BV703" s="94"/>
      <c r="BW703" s="94"/>
      <c r="BX703" s="94"/>
      <c r="BY703" s="94"/>
      <c r="BZ703" s="94"/>
      <c r="CA703" s="94"/>
      <c r="CB703" s="1"/>
      <c r="CC703" s="1"/>
      <c r="CD703" s="1"/>
      <c r="CE703" s="1"/>
      <c r="CF703" s="1"/>
      <c r="CG703" s="1"/>
    </row>
    <row r="704" spans="1:85" s="111" customFormat="1" ht="20.100000000000001" customHeight="1">
      <c r="A704" s="8"/>
      <c r="B704" s="8"/>
      <c r="C704" s="38"/>
      <c r="D704" s="232"/>
      <c r="E704" s="232"/>
      <c r="F704" s="93"/>
      <c r="G704" s="93"/>
      <c r="H704" s="22"/>
      <c r="I704" s="40"/>
      <c r="J704" s="40"/>
      <c r="K704" s="37"/>
      <c r="L704" s="22"/>
      <c r="M704" s="22"/>
      <c r="N704" s="22"/>
      <c r="O704" s="22"/>
      <c r="P704" s="22"/>
      <c r="Q704" s="22"/>
      <c r="R704" s="22"/>
      <c r="S704" s="22"/>
      <c r="T704" s="22"/>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29"/>
      <c r="AZ704" s="29"/>
      <c r="BA704" s="29"/>
      <c r="BB704" s="29"/>
      <c r="BC704" s="29"/>
      <c r="BD704" s="29"/>
      <c r="BE704" s="29"/>
      <c r="BF704" s="33"/>
      <c r="BG704" s="33"/>
      <c r="BH704" s="33"/>
      <c r="BI704" s="33"/>
      <c r="BJ704" s="33"/>
      <c r="BK704" s="33"/>
      <c r="BL704" s="33"/>
      <c r="BM704" s="33"/>
      <c r="BN704" s="33"/>
      <c r="BO704" s="33"/>
      <c r="BP704" s="33"/>
      <c r="BQ704" s="33"/>
      <c r="BR704" s="33"/>
      <c r="BS704" s="33"/>
      <c r="BT704" s="33"/>
      <c r="BU704" s="94"/>
      <c r="BV704" s="94"/>
      <c r="BW704" s="94"/>
      <c r="BX704" s="94"/>
      <c r="BY704" s="94"/>
      <c r="BZ704" s="94"/>
      <c r="CA704" s="94"/>
      <c r="CB704" s="1"/>
      <c r="CC704" s="1"/>
      <c r="CD704" s="1"/>
      <c r="CE704" s="1"/>
      <c r="CF704" s="1"/>
      <c r="CG704" s="1"/>
    </row>
    <row r="705" spans="1:85" s="111" customFormat="1" ht="20.100000000000001" customHeight="1">
      <c r="A705" s="8"/>
      <c r="B705" s="8"/>
      <c r="C705" s="38"/>
      <c r="D705" s="232"/>
      <c r="E705" s="232"/>
      <c r="F705" s="93"/>
      <c r="G705" s="93"/>
      <c r="H705" s="22"/>
      <c r="I705" s="40"/>
      <c r="J705" s="40"/>
      <c r="K705" s="37"/>
      <c r="L705" s="22"/>
      <c r="M705" s="22"/>
      <c r="N705" s="22"/>
      <c r="O705" s="22"/>
      <c r="P705" s="22"/>
      <c r="Q705" s="22"/>
      <c r="R705" s="22"/>
      <c r="S705" s="22"/>
      <c r="T705" s="22"/>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29"/>
      <c r="AZ705" s="29"/>
      <c r="BA705" s="29"/>
      <c r="BB705" s="29"/>
      <c r="BC705" s="29"/>
      <c r="BD705" s="29"/>
      <c r="BE705" s="29"/>
      <c r="BF705" s="33"/>
      <c r="BG705" s="33"/>
      <c r="BH705" s="33"/>
      <c r="BI705" s="33"/>
      <c r="BJ705" s="33"/>
      <c r="BK705" s="33"/>
      <c r="BL705" s="33"/>
      <c r="BM705" s="33"/>
      <c r="BN705" s="33"/>
      <c r="BO705" s="33"/>
      <c r="BP705" s="33"/>
      <c r="BQ705" s="33"/>
      <c r="BR705" s="33"/>
      <c r="BS705" s="33"/>
      <c r="BT705" s="33"/>
      <c r="BU705" s="94"/>
      <c r="BV705" s="94"/>
      <c r="BW705" s="94"/>
      <c r="BX705" s="94"/>
      <c r="BY705" s="94"/>
      <c r="BZ705" s="94"/>
      <c r="CA705" s="94"/>
      <c r="CB705" s="1"/>
      <c r="CC705" s="1"/>
      <c r="CD705" s="1"/>
      <c r="CE705" s="1"/>
      <c r="CF705" s="1"/>
      <c r="CG705" s="1"/>
    </row>
    <row r="706" spans="1:85" s="111" customFormat="1" ht="20.100000000000001" customHeight="1">
      <c r="A706" s="8"/>
      <c r="B706" s="8"/>
      <c r="C706" s="38"/>
      <c r="D706" s="232"/>
      <c r="E706" s="232"/>
      <c r="F706" s="93"/>
      <c r="G706" s="93"/>
      <c r="H706" s="22"/>
      <c r="I706" s="40"/>
      <c r="J706" s="40"/>
      <c r="K706" s="37"/>
      <c r="L706" s="22"/>
      <c r="M706" s="22"/>
      <c r="N706" s="22"/>
      <c r="O706" s="22"/>
      <c r="P706" s="22"/>
      <c r="Q706" s="22"/>
      <c r="R706" s="22"/>
      <c r="S706" s="22"/>
      <c r="T706" s="22"/>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29"/>
      <c r="AZ706" s="29"/>
      <c r="BA706" s="29"/>
      <c r="BB706" s="29"/>
      <c r="BC706" s="29"/>
      <c r="BD706" s="29"/>
      <c r="BE706" s="29"/>
      <c r="BF706" s="33"/>
      <c r="BG706" s="33"/>
      <c r="BH706" s="33"/>
      <c r="BI706" s="33"/>
      <c r="BJ706" s="33"/>
      <c r="BK706" s="33"/>
      <c r="BL706" s="33"/>
      <c r="BM706" s="33"/>
      <c r="BN706" s="33"/>
      <c r="BO706" s="33"/>
      <c r="BP706" s="33"/>
      <c r="BQ706" s="33"/>
      <c r="BR706" s="33"/>
      <c r="BS706" s="33"/>
      <c r="BT706" s="33"/>
      <c r="BU706" s="94"/>
      <c r="BV706" s="94"/>
      <c r="BW706" s="94"/>
      <c r="BX706" s="94"/>
      <c r="BY706" s="94"/>
      <c r="BZ706" s="94"/>
      <c r="CA706" s="94"/>
      <c r="CB706" s="1"/>
      <c r="CC706" s="1"/>
      <c r="CD706" s="1"/>
      <c r="CE706" s="1"/>
      <c r="CF706" s="1"/>
      <c r="CG706" s="1"/>
    </row>
    <row r="707" spans="1:85" s="111" customFormat="1" ht="20.100000000000001" customHeight="1">
      <c r="A707" s="8"/>
      <c r="B707" s="8"/>
      <c r="C707" s="38"/>
      <c r="D707" s="232"/>
      <c r="E707" s="232"/>
      <c r="F707" s="93"/>
      <c r="G707" s="93"/>
      <c r="H707" s="22"/>
      <c r="I707" s="40"/>
      <c r="J707" s="40"/>
      <c r="K707" s="37"/>
      <c r="L707" s="22"/>
      <c r="M707" s="22"/>
      <c r="N707" s="22"/>
      <c r="O707" s="22"/>
      <c r="P707" s="22"/>
      <c r="Q707" s="22"/>
      <c r="R707" s="22"/>
      <c r="S707" s="22"/>
      <c r="T707" s="22"/>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29"/>
      <c r="AZ707" s="29"/>
      <c r="BA707" s="29"/>
      <c r="BB707" s="29"/>
      <c r="BC707" s="29"/>
      <c r="BD707" s="29"/>
      <c r="BE707" s="29"/>
      <c r="BF707" s="33"/>
      <c r="BG707" s="33"/>
      <c r="BH707" s="33"/>
      <c r="BI707" s="33"/>
      <c r="BJ707" s="33"/>
      <c r="BK707" s="33"/>
      <c r="BL707" s="33"/>
      <c r="BM707" s="33"/>
      <c r="BN707" s="33"/>
      <c r="BO707" s="33"/>
      <c r="BP707" s="33"/>
      <c r="BQ707" s="33"/>
      <c r="BR707" s="33"/>
      <c r="BS707" s="33"/>
      <c r="BT707" s="33"/>
      <c r="BU707" s="94"/>
      <c r="BV707" s="94"/>
      <c r="BW707" s="94"/>
      <c r="BX707" s="94"/>
      <c r="BY707" s="94"/>
      <c r="BZ707" s="94"/>
      <c r="CA707" s="94"/>
      <c r="CB707" s="1"/>
      <c r="CC707" s="1"/>
      <c r="CD707" s="1"/>
      <c r="CE707" s="1"/>
      <c r="CF707" s="1"/>
      <c r="CG707" s="1"/>
    </row>
    <row r="708" spans="1:85" s="111" customFormat="1" ht="20.100000000000001" customHeight="1">
      <c r="A708" s="8"/>
      <c r="B708" s="8"/>
      <c r="C708" s="38"/>
      <c r="D708" s="232"/>
      <c r="E708" s="232"/>
      <c r="F708" s="93"/>
      <c r="G708" s="93"/>
      <c r="H708" s="22"/>
      <c r="I708" s="40"/>
      <c r="J708" s="40"/>
      <c r="K708" s="37"/>
      <c r="L708" s="22"/>
      <c r="M708" s="22"/>
      <c r="N708" s="22"/>
      <c r="O708" s="22"/>
      <c r="P708" s="22"/>
      <c r="Q708" s="22"/>
      <c r="R708" s="22"/>
      <c r="S708" s="22"/>
      <c r="T708" s="22"/>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29"/>
      <c r="AZ708" s="29"/>
      <c r="BA708" s="29"/>
      <c r="BB708" s="29"/>
      <c r="BC708" s="29"/>
      <c r="BD708" s="29"/>
      <c r="BE708" s="29"/>
      <c r="BF708" s="33"/>
      <c r="BG708" s="33"/>
      <c r="BH708" s="33"/>
      <c r="BI708" s="33"/>
      <c r="BJ708" s="33"/>
      <c r="BK708" s="33"/>
      <c r="BL708" s="33"/>
      <c r="BM708" s="33"/>
      <c r="BN708" s="33"/>
      <c r="BO708" s="33"/>
      <c r="BP708" s="33"/>
      <c r="BQ708" s="33"/>
      <c r="BR708" s="33"/>
      <c r="BS708" s="33"/>
      <c r="BT708" s="33"/>
      <c r="BU708" s="94"/>
      <c r="BV708" s="94"/>
      <c r="BW708" s="94"/>
      <c r="BX708" s="94"/>
      <c r="BY708" s="94"/>
      <c r="BZ708" s="94"/>
      <c r="CA708" s="94"/>
      <c r="CB708" s="1"/>
      <c r="CC708" s="1"/>
      <c r="CD708" s="1"/>
      <c r="CE708" s="1"/>
      <c r="CF708" s="1"/>
      <c r="CG708" s="1"/>
    </row>
    <row r="709" spans="1:85" s="111" customFormat="1" ht="20.100000000000001" customHeight="1">
      <c r="A709" s="8"/>
      <c r="B709" s="8"/>
      <c r="C709" s="38"/>
      <c r="D709" s="232"/>
      <c r="E709" s="232"/>
      <c r="F709" s="93"/>
      <c r="G709" s="93"/>
      <c r="H709" s="22"/>
      <c r="I709" s="40"/>
      <c r="J709" s="40"/>
      <c r="K709" s="37"/>
      <c r="L709" s="22"/>
      <c r="M709" s="22"/>
      <c r="N709" s="22"/>
      <c r="O709" s="22"/>
      <c r="P709" s="22"/>
      <c r="Q709" s="22"/>
      <c r="R709" s="22"/>
      <c r="S709" s="22"/>
      <c r="T709" s="22"/>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29"/>
      <c r="AZ709" s="29"/>
      <c r="BA709" s="29"/>
      <c r="BB709" s="29"/>
      <c r="BC709" s="29"/>
      <c r="BD709" s="29"/>
      <c r="BE709" s="29"/>
      <c r="BF709" s="33"/>
      <c r="BG709" s="33"/>
      <c r="BH709" s="33"/>
      <c r="BI709" s="33"/>
      <c r="BJ709" s="33"/>
      <c r="BK709" s="33"/>
      <c r="BL709" s="33"/>
      <c r="BM709" s="33"/>
      <c r="BN709" s="33"/>
      <c r="BO709" s="33"/>
      <c r="BP709" s="33"/>
      <c r="BQ709" s="33"/>
      <c r="BR709" s="33"/>
      <c r="BS709" s="33"/>
      <c r="BT709" s="33"/>
      <c r="BU709" s="94"/>
      <c r="BV709" s="94"/>
      <c r="BW709" s="94"/>
      <c r="BX709" s="94"/>
      <c r="BY709" s="94"/>
      <c r="BZ709" s="94"/>
      <c r="CA709" s="94"/>
      <c r="CB709" s="1"/>
      <c r="CC709" s="1"/>
      <c r="CD709" s="1"/>
      <c r="CE709" s="1"/>
      <c r="CF709" s="1"/>
      <c r="CG709" s="1"/>
    </row>
    <row r="710" spans="1:85" s="111" customFormat="1" ht="20.100000000000001" customHeight="1">
      <c r="A710" s="8"/>
      <c r="B710" s="8"/>
      <c r="C710" s="38"/>
      <c r="D710" s="232"/>
      <c r="E710" s="232"/>
      <c r="F710" s="93"/>
      <c r="G710" s="93"/>
      <c r="H710" s="22"/>
      <c r="I710" s="40"/>
      <c r="J710" s="40"/>
      <c r="K710" s="37"/>
      <c r="L710" s="22"/>
      <c r="M710" s="22"/>
      <c r="N710" s="22"/>
      <c r="O710" s="22"/>
      <c r="P710" s="22"/>
      <c r="Q710" s="22"/>
      <c r="R710" s="22"/>
      <c r="S710" s="22"/>
      <c r="T710" s="22"/>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29"/>
      <c r="AZ710" s="29"/>
      <c r="BA710" s="29"/>
      <c r="BB710" s="29"/>
      <c r="BC710" s="29"/>
      <c r="BD710" s="29"/>
      <c r="BE710" s="29"/>
      <c r="BF710" s="33"/>
      <c r="BG710" s="33"/>
      <c r="BH710" s="33"/>
      <c r="BI710" s="33"/>
      <c r="BJ710" s="33"/>
      <c r="BK710" s="33"/>
      <c r="BL710" s="33"/>
      <c r="BM710" s="33"/>
      <c r="BN710" s="33"/>
      <c r="BO710" s="33"/>
      <c r="BP710" s="33"/>
      <c r="BQ710" s="33"/>
      <c r="BR710" s="33"/>
      <c r="BS710" s="33"/>
      <c r="BT710" s="33"/>
      <c r="BU710" s="94"/>
      <c r="BV710" s="94"/>
      <c r="BW710" s="94"/>
      <c r="BX710" s="94"/>
      <c r="BY710" s="94"/>
      <c r="BZ710" s="94"/>
      <c r="CA710" s="94"/>
      <c r="CB710" s="1"/>
      <c r="CC710" s="1"/>
      <c r="CD710" s="1"/>
      <c r="CE710" s="1"/>
      <c r="CF710" s="1"/>
      <c r="CG710" s="1"/>
    </row>
    <row r="711" spans="1:85" s="111" customFormat="1" ht="20.100000000000001" customHeight="1">
      <c r="A711" s="8"/>
      <c r="B711" s="8"/>
      <c r="C711" s="38"/>
      <c r="D711" s="232"/>
      <c r="E711" s="232"/>
      <c r="F711" s="93"/>
      <c r="G711" s="93"/>
      <c r="H711" s="22"/>
      <c r="I711" s="40"/>
      <c r="J711" s="40"/>
      <c r="K711" s="37"/>
      <c r="L711" s="22"/>
      <c r="M711" s="22"/>
      <c r="N711" s="22"/>
      <c r="O711" s="22"/>
      <c r="P711" s="22"/>
      <c r="Q711" s="22"/>
      <c r="R711" s="22"/>
      <c r="S711" s="22"/>
      <c r="T711" s="22"/>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29"/>
      <c r="AZ711" s="29"/>
      <c r="BA711" s="29"/>
      <c r="BB711" s="29"/>
      <c r="BC711" s="29"/>
      <c r="BD711" s="29"/>
      <c r="BE711" s="29"/>
      <c r="BF711" s="33"/>
      <c r="BG711" s="33"/>
      <c r="BH711" s="33"/>
      <c r="BI711" s="33"/>
      <c r="BJ711" s="33"/>
      <c r="BK711" s="33"/>
      <c r="BL711" s="33"/>
      <c r="BM711" s="33"/>
      <c r="BN711" s="33"/>
      <c r="BO711" s="33"/>
      <c r="BP711" s="33"/>
      <c r="BQ711" s="33"/>
      <c r="BR711" s="33"/>
      <c r="BS711" s="33"/>
      <c r="BT711" s="33"/>
      <c r="BU711" s="94"/>
      <c r="BV711" s="94"/>
      <c r="BW711" s="94"/>
      <c r="BX711" s="94"/>
      <c r="BY711" s="94"/>
      <c r="BZ711" s="94"/>
      <c r="CA711" s="94"/>
      <c r="CB711" s="1"/>
      <c r="CC711" s="1"/>
      <c r="CD711" s="1"/>
      <c r="CE711" s="1"/>
      <c r="CF711" s="1"/>
      <c r="CG711" s="1"/>
    </row>
    <row r="712" spans="1:85" s="111" customFormat="1" ht="20.100000000000001" customHeight="1">
      <c r="A712" s="8"/>
      <c r="B712" s="8"/>
      <c r="C712" s="38"/>
      <c r="D712" s="232"/>
      <c r="E712" s="232"/>
      <c r="F712" s="93"/>
      <c r="G712" s="93"/>
      <c r="H712" s="22"/>
      <c r="I712" s="40"/>
      <c r="J712" s="40"/>
      <c r="K712" s="37"/>
      <c r="L712" s="22"/>
      <c r="M712" s="22"/>
      <c r="N712" s="22"/>
      <c r="O712" s="22"/>
      <c r="P712" s="22"/>
      <c r="Q712" s="22"/>
      <c r="R712" s="22"/>
      <c r="S712" s="22"/>
      <c r="T712" s="22"/>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29"/>
      <c r="AZ712" s="29"/>
      <c r="BA712" s="29"/>
      <c r="BB712" s="29"/>
      <c r="BC712" s="29"/>
      <c r="BD712" s="29"/>
      <c r="BE712" s="29"/>
      <c r="BF712" s="33"/>
      <c r="BG712" s="33"/>
      <c r="BH712" s="33"/>
      <c r="BI712" s="33"/>
      <c r="BJ712" s="33"/>
      <c r="BK712" s="33"/>
      <c r="BL712" s="33"/>
      <c r="BM712" s="33"/>
      <c r="BN712" s="33"/>
      <c r="BO712" s="33"/>
      <c r="BP712" s="33"/>
      <c r="BQ712" s="33"/>
      <c r="BR712" s="33"/>
      <c r="BS712" s="33"/>
      <c r="BT712" s="33"/>
      <c r="BU712" s="94"/>
      <c r="BV712" s="94"/>
      <c r="BW712" s="94"/>
      <c r="BX712" s="94"/>
      <c r="BY712" s="94"/>
      <c r="BZ712" s="94"/>
      <c r="CA712" s="94"/>
      <c r="CB712" s="1"/>
      <c r="CC712" s="1"/>
      <c r="CD712" s="1"/>
      <c r="CE712" s="1"/>
      <c r="CF712" s="1"/>
      <c r="CG712" s="1"/>
    </row>
    <row r="713" spans="1:85" s="111" customFormat="1" ht="20.100000000000001" customHeight="1">
      <c r="A713" s="8"/>
      <c r="B713" s="8"/>
      <c r="C713" s="38"/>
      <c r="D713" s="232"/>
      <c r="E713" s="232"/>
      <c r="F713" s="93"/>
      <c r="G713" s="93"/>
      <c r="H713" s="22"/>
      <c r="I713" s="40"/>
      <c r="J713" s="40"/>
      <c r="K713" s="37"/>
      <c r="L713" s="22"/>
      <c r="M713" s="22"/>
      <c r="N713" s="22"/>
      <c r="O713" s="22"/>
      <c r="P713" s="22"/>
      <c r="Q713" s="22"/>
      <c r="R713" s="22"/>
      <c r="S713" s="22"/>
      <c r="T713" s="22"/>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29"/>
      <c r="AZ713" s="29"/>
      <c r="BA713" s="29"/>
      <c r="BB713" s="29"/>
      <c r="BC713" s="29"/>
      <c r="BD713" s="29"/>
      <c r="BE713" s="29"/>
      <c r="BF713" s="33"/>
      <c r="BG713" s="33"/>
      <c r="BH713" s="33"/>
      <c r="BI713" s="33"/>
      <c r="BJ713" s="33"/>
      <c r="BK713" s="33"/>
      <c r="BL713" s="33"/>
      <c r="BM713" s="33"/>
      <c r="BN713" s="33"/>
      <c r="BO713" s="33"/>
      <c r="BP713" s="33"/>
      <c r="BQ713" s="33"/>
      <c r="BR713" s="33"/>
      <c r="BS713" s="33"/>
      <c r="BT713" s="33"/>
      <c r="BU713" s="94"/>
      <c r="BV713" s="94"/>
      <c r="BW713" s="94"/>
      <c r="BX713" s="94"/>
      <c r="BY713" s="94"/>
      <c r="BZ713" s="94"/>
      <c r="CA713" s="94"/>
      <c r="CB713" s="1"/>
      <c r="CC713" s="1"/>
      <c r="CD713" s="1"/>
      <c r="CE713" s="1"/>
      <c r="CF713" s="1"/>
      <c r="CG713" s="1"/>
    </row>
    <row r="714" spans="1:85" s="111" customFormat="1" ht="20.100000000000001" customHeight="1">
      <c r="A714" s="8"/>
      <c r="B714" s="8"/>
      <c r="C714" s="38"/>
      <c r="D714" s="232"/>
      <c r="E714" s="232"/>
      <c r="F714" s="93"/>
      <c r="G714" s="93"/>
      <c r="H714" s="22"/>
      <c r="I714" s="40"/>
      <c r="J714" s="40"/>
      <c r="K714" s="37"/>
      <c r="L714" s="22"/>
      <c r="M714" s="22"/>
      <c r="N714" s="22"/>
      <c r="O714" s="22"/>
      <c r="P714" s="22"/>
      <c r="Q714" s="22"/>
      <c r="R714" s="22"/>
      <c r="S714" s="22"/>
      <c r="T714" s="22"/>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29"/>
      <c r="AZ714" s="29"/>
      <c r="BA714" s="29"/>
      <c r="BB714" s="29"/>
      <c r="BC714" s="29"/>
      <c r="BD714" s="29"/>
      <c r="BE714" s="29"/>
      <c r="BF714" s="33"/>
      <c r="BG714" s="33"/>
      <c r="BH714" s="33"/>
      <c r="BI714" s="33"/>
      <c r="BJ714" s="33"/>
      <c r="BK714" s="33"/>
      <c r="BL714" s="33"/>
      <c r="BM714" s="33"/>
      <c r="BN714" s="33"/>
      <c r="BO714" s="33"/>
      <c r="BP714" s="33"/>
      <c r="BQ714" s="33"/>
      <c r="BR714" s="33"/>
      <c r="BS714" s="33"/>
      <c r="BT714" s="33"/>
      <c r="BU714" s="94"/>
      <c r="BV714" s="94"/>
      <c r="BW714" s="94"/>
      <c r="BX714" s="94"/>
      <c r="BY714" s="94"/>
      <c r="BZ714" s="94"/>
      <c r="CA714" s="94"/>
      <c r="CB714" s="1"/>
      <c r="CC714" s="1"/>
      <c r="CD714" s="1"/>
      <c r="CE714" s="1"/>
      <c r="CF714" s="1"/>
      <c r="CG714" s="1"/>
    </row>
    <row r="715" spans="1:85" s="111" customFormat="1" ht="20.100000000000001" customHeight="1">
      <c r="A715" s="8"/>
      <c r="B715" s="8"/>
      <c r="C715" s="38"/>
      <c r="D715" s="232"/>
      <c r="E715" s="232"/>
      <c r="F715" s="93"/>
      <c r="G715" s="93"/>
      <c r="H715" s="22"/>
      <c r="I715" s="40"/>
      <c r="J715" s="40"/>
      <c r="K715" s="37"/>
      <c r="L715" s="22"/>
      <c r="M715" s="22"/>
      <c r="N715" s="22"/>
      <c r="O715" s="22"/>
      <c r="P715" s="22"/>
      <c r="Q715" s="22"/>
      <c r="R715" s="22"/>
      <c r="S715" s="22"/>
      <c r="T715" s="22"/>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29"/>
      <c r="AZ715" s="29"/>
      <c r="BA715" s="29"/>
      <c r="BB715" s="29"/>
      <c r="BC715" s="29"/>
      <c r="BD715" s="29"/>
      <c r="BE715" s="29"/>
      <c r="BF715" s="33"/>
      <c r="BG715" s="33"/>
      <c r="BH715" s="33"/>
      <c r="BI715" s="33"/>
      <c r="BJ715" s="33"/>
      <c r="BK715" s="33"/>
      <c r="BL715" s="33"/>
      <c r="BM715" s="33"/>
      <c r="BN715" s="33"/>
      <c r="BO715" s="33"/>
      <c r="BP715" s="33"/>
      <c r="BQ715" s="33"/>
      <c r="BR715" s="33"/>
      <c r="BS715" s="33"/>
      <c r="BT715" s="33"/>
      <c r="BU715" s="94"/>
      <c r="BV715" s="94"/>
      <c r="BW715" s="94"/>
      <c r="BX715" s="94"/>
      <c r="BY715" s="94"/>
      <c r="BZ715" s="94"/>
      <c r="CA715" s="94"/>
      <c r="CB715" s="1"/>
      <c r="CC715" s="1"/>
      <c r="CD715" s="1"/>
      <c r="CE715" s="1"/>
      <c r="CF715" s="1"/>
      <c r="CG715" s="1"/>
    </row>
    <row r="716" spans="1:85" s="111" customFormat="1" ht="20.100000000000001" customHeight="1">
      <c r="A716" s="8"/>
      <c r="B716" s="8"/>
      <c r="C716" s="38"/>
      <c r="D716" s="232"/>
      <c r="E716" s="232"/>
      <c r="F716" s="93"/>
      <c r="G716" s="93"/>
      <c r="H716" s="22"/>
      <c r="I716" s="40"/>
      <c r="J716" s="40"/>
      <c r="K716" s="37"/>
      <c r="L716" s="22"/>
      <c r="M716" s="22"/>
      <c r="N716" s="22"/>
      <c r="O716" s="22"/>
      <c r="P716" s="22"/>
      <c r="Q716" s="22"/>
      <c r="R716" s="22"/>
      <c r="S716" s="22"/>
      <c r="T716" s="22"/>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29"/>
      <c r="AZ716" s="29"/>
      <c r="BA716" s="29"/>
      <c r="BB716" s="29"/>
      <c r="BC716" s="29"/>
      <c r="BD716" s="29"/>
      <c r="BE716" s="29"/>
      <c r="BF716" s="33"/>
      <c r="BG716" s="33"/>
      <c r="BH716" s="33"/>
      <c r="BI716" s="33"/>
      <c r="BJ716" s="33"/>
      <c r="BK716" s="33"/>
      <c r="BL716" s="33"/>
      <c r="BM716" s="33"/>
      <c r="BN716" s="33"/>
      <c r="BO716" s="33"/>
      <c r="BP716" s="33"/>
      <c r="BQ716" s="33"/>
      <c r="BR716" s="33"/>
      <c r="BS716" s="33"/>
      <c r="BT716" s="33"/>
      <c r="BU716" s="94"/>
      <c r="BV716" s="94"/>
      <c r="BW716" s="94"/>
      <c r="BX716" s="94"/>
      <c r="BY716" s="94"/>
      <c r="BZ716" s="94"/>
      <c r="CA716" s="94"/>
      <c r="CB716" s="1"/>
      <c r="CC716" s="1"/>
      <c r="CD716" s="1"/>
      <c r="CE716" s="1"/>
      <c r="CF716" s="1"/>
      <c r="CG716" s="1"/>
    </row>
    <row r="717" spans="1:85" s="111" customFormat="1" ht="20.100000000000001" customHeight="1">
      <c r="A717" s="8"/>
      <c r="B717" s="8"/>
      <c r="C717" s="38"/>
      <c r="D717" s="232"/>
      <c r="E717" s="232"/>
      <c r="F717" s="93"/>
      <c r="G717" s="93"/>
      <c r="H717" s="22"/>
      <c r="I717" s="40"/>
      <c r="J717" s="40"/>
      <c r="K717" s="37"/>
      <c r="L717" s="22"/>
      <c r="M717" s="22"/>
      <c r="N717" s="22"/>
      <c r="O717" s="22"/>
      <c r="P717" s="22"/>
      <c r="Q717" s="22"/>
      <c r="R717" s="22"/>
      <c r="S717" s="22"/>
      <c r="T717" s="22"/>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29"/>
      <c r="AZ717" s="29"/>
      <c r="BA717" s="29"/>
      <c r="BB717" s="29"/>
      <c r="BC717" s="29"/>
      <c r="BD717" s="29"/>
      <c r="BE717" s="29"/>
      <c r="BF717" s="33"/>
      <c r="BG717" s="33"/>
      <c r="BH717" s="33"/>
      <c r="BI717" s="33"/>
      <c r="BJ717" s="33"/>
      <c r="BK717" s="33"/>
      <c r="BL717" s="33"/>
      <c r="BM717" s="33"/>
      <c r="BN717" s="33"/>
      <c r="BO717" s="33"/>
      <c r="BP717" s="33"/>
      <c r="BQ717" s="33"/>
      <c r="BR717" s="33"/>
      <c r="BS717" s="33"/>
      <c r="BT717" s="33"/>
      <c r="BU717" s="94"/>
      <c r="BV717" s="94"/>
      <c r="BW717" s="94"/>
      <c r="BX717" s="94"/>
      <c r="BY717" s="94"/>
      <c r="BZ717" s="94"/>
      <c r="CA717" s="94"/>
      <c r="CB717" s="1"/>
      <c r="CC717" s="1"/>
      <c r="CD717" s="1"/>
      <c r="CE717" s="1"/>
      <c r="CF717" s="1"/>
      <c r="CG717" s="1"/>
    </row>
    <row r="718" spans="1:85" s="111" customFormat="1" ht="20.100000000000001" customHeight="1">
      <c r="A718" s="8"/>
      <c r="B718" s="8"/>
      <c r="C718" s="38"/>
      <c r="D718" s="232"/>
      <c r="E718" s="232"/>
      <c r="F718" s="93"/>
      <c r="G718" s="93"/>
      <c r="H718" s="22"/>
      <c r="I718" s="40"/>
      <c r="J718" s="40"/>
      <c r="K718" s="37"/>
      <c r="L718" s="22"/>
      <c r="M718" s="22"/>
      <c r="N718" s="22"/>
      <c r="O718" s="22"/>
      <c r="P718" s="22"/>
      <c r="Q718" s="22"/>
      <c r="R718" s="22"/>
      <c r="S718" s="22"/>
      <c r="T718" s="22"/>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29"/>
      <c r="AZ718" s="29"/>
      <c r="BA718" s="29"/>
      <c r="BB718" s="29"/>
      <c r="BC718" s="29"/>
      <c r="BD718" s="29"/>
      <c r="BE718" s="29"/>
      <c r="BF718" s="33"/>
      <c r="BG718" s="33"/>
      <c r="BH718" s="33"/>
      <c r="BI718" s="33"/>
      <c r="BJ718" s="33"/>
      <c r="BK718" s="33"/>
      <c r="BL718" s="33"/>
      <c r="BM718" s="33"/>
      <c r="BN718" s="33"/>
      <c r="BO718" s="33"/>
      <c r="BP718" s="33"/>
      <c r="BQ718" s="33"/>
      <c r="BR718" s="33"/>
      <c r="BS718" s="33"/>
      <c r="BT718" s="33"/>
      <c r="BU718" s="94"/>
      <c r="BV718" s="94"/>
      <c r="BW718" s="94"/>
      <c r="BX718" s="94"/>
      <c r="BY718" s="94"/>
      <c r="BZ718" s="94"/>
      <c r="CA718" s="94"/>
      <c r="CB718" s="1"/>
      <c r="CC718" s="1"/>
      <c r="CD718" s="1"/>
      <c r="CE718" s="1"/>
      <c r="CF718" s="1"/>
      <c r="CG718" s="1"/>
    </row>
    <row r="719" spans="1:85" s="111" customFormat="1" ht="20.100000000000001" customHeight="1">
      <c r="A719" s="8"/>
      <c r="B719" s="8"/>
      <c r="C719" s="38"/>
      <c r="D719" s="232"/>
      <c r="E719" s="232"/>
      <c r="F719" s="93"/>
      <c r="G719" s="93"/>
      <c r="H719" s="22"/>
      <c r="I719" s="40"/>
      <c r="J719" s="40"/>
      <c r="K719" s="37"/>
      <c r="L719" s="22"/>
      <c r="M719" s="22"/>
      <c r="N719" s="22"/>
      <c r="O719" s="22"/>
      <c r="P719" s="22"/>
      <c r="Q719" s="22"/>
      <c r="R719" s="22"/>
      <c r="S719" s="22"/>
      <c r="T719" s="22"/>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29"/>
      <c r="AZ719" s="29"/>
      <c r="BA719" s="29"/>
      <c r="BB719" s="29"/>
      <c r="BC719" s="29"/>
      <c r="BD719" s="29"/>
      <c r="BE719" s="29"/>
      <c r="BF719" s="33"/>
      <c r="BG719" s="33"/>
      <c r="BH719" s="33"/>
      <c r="BI719" s="33"/>
      <c r="BJ719" s="33"/>
      <c r="BK719" s="33"/>
      <c r="BL719" s="33"/>
      <c r="BM719" s="33"/>
      <c r="BN719" s="33"/>
      <c r="BO719" s="33"/>
      <c r="BP719" s="33"/>
      <c r="BQ719" s="33"/>
      <c r="BR719" s="33"/>
      <c r="BS719" s="33"/>
      <c r="BT719" s="33"/>
      <c r="BU719" s="94"/>
      <c r="BV719" s="94"/>
      <c r="BW719" s="94"/>
      <c r="BX719" s="94"/>
      <c r="BY719" s="94"/>
      <c r="BZ719" s="94"/>
      <c r="CA719" s="94"/>
      <c r="CB719" s="1"/>
      <c r="CC719" s="1"/>
      <c r="CD719" s="1"/>
      <c r="CE719" s="1"/>
      <c r="CF719" s="1"/>
      <c r="CG719" s="1"/>
    </row>
    <row r="720" spans="1:85" s="111" customFormat="1" ht="20.100000000000001" customHeight="1">
      <c r="A720" s="8"/>
      <c r="B720" s="8"/>
      <c r="C720" s="38"/>
      <c r="D720" s="232"/>
      <c r="E720" s="232"/>
      <c r="F720" s="93"/>
      <c r="G720" s="93"/>
      <c r="H720" s="22"/>
      <c r="I720" s="40"/>
      <c r="J720" s="40"/>
      <c r="K720" s="37"/>
      <c r="L720" s="22"/>
      <c r="M720" s="22"/>
      <c r="N720" s="22"/>
      <c r="O720" s="22"/>
      <c r="P720" s="22"/>
      <c r="Q720" s="22"/>
      <c r="R720" s="22"/>
      <c r="S720" s="22"/>
      <c r="T720" s="22"/>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29"/>
      <c r="AZ720" s="29"/>
      <c r="BA720" s="29"/>
      <c r="BB720" s="29"/>
      <c r="BC720" s="29"/>
      <c r="BD720" s="29"/>
      <c r="BE720" s="29"/>
      <c r="BF720" s="33"/>
      <c r="BG720" s="33"/>
      <c r="BH720" s="33"/>
      <c r="BI720" s="33"/>
      <c r="BJ720" s="33"/>
      <c r="BK720" s="33"/>
      <c r="BL720" s="33"/>
      <c r="BM720" s="33"/>
      <c r="BN720" s="33"/>
      <c r="BO720" s="33"/>
      <c r="BP720" s="33"/>
      <c r="BQ720" s="33"/>
      <c r="BR720" s="33"/>
      <c r="BS720" s="33"/>
      <c r="BT720" s="33"/>
      <c r="BU720" s="94"/>
      <c r="BV720" s="94"/>
      <c r="BW720" s="94"/>
      <c r="BX720" s="94"/>
      <c r="BY720" s="94"/>
      <c r="BZ720" s="94"/>
      <c r="CA720" s="94"/>
      <c r="CB720" s="1"/>
      <c r="CC720" s="1"/>
      <c r="CD720" s="1"/>
      <c r="CE720" s="1"/>
      <c r="CF720" s="1"/>
      <c r="CG720" s="1"/>
    </row>
    <row r="721" spans="1:85" s="111" customFormat="1" ht="20.100000000000001" customHeight="1">
      <c r="A721" s="8"/>
      <c r="B721" s="8"/>
      <c r="C721" s="38"/>
      <c r="D721" s="232"/>
      <c r="E721" s="232"/>
      <c r="F721" s="93"/>
      <c r="G721" s="93"/>
      <c r="H721" s="22"/>
      <c r="I721" s="40"/>
      <c r="J721" s="40"/>
      <c r="K721" s="37"/>
      <c r="L721" s="22"/>
      <c r="M721" s="22"/>
      <c r="N721" s="22"/>
      <c r="O721" s="22"/>
      <c r="P721" s="22"/>
      <c r="Q721" s="22"/>
      <c r="R721" s="22"/>
      <c r="S721" s="22"/>
      <c r="T721" s="22"/>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29"/>
      <c r="AZ721" s="29"/>
      <c r="BA721" s="29"/>
      <c r="BB721" s="29"/>
      <c r="BC721" s="29"/>
      <c r="BD721" s="29"/>
      <c r="BE721" s="29"/>
      <c r="BF721" s="33"/>
      <c r="BG721" s="33"/>
      <c r="BH721" s="33"/>
      <c r="BI721" s="33"/>
      <c r="BJ721" s="33"/>
      <c r="BK721" s="33"/>
      <c r="BL721" s="33"/>
      <c r="BM721" s="33"/>
      <c r="BN721" s="33"/>
      <c r="BO721" s="33"/>
      <c r="BP721" s="33"/>
      <c r="BQ721" s="33"/>
      <c r="BR721" s="33"/>
      <c r="BS721" s="33"/>
      <c r="BT721" s="33"/>
      <c r="BU721" s="94"/>
      <c r="BV721" s="94"/>
      <c r="BW721" s="94"/>
      <c r="BX721" s="94"/>
      <c r="BY721" s="94"/>
      <c r="BZ721" s="94"/>
      <c r="CA721" s="94"/>
      <c r="CB721" s="1"/>
      <c r="CC721" s="1"/>
      <c r="CD721" s="1"/>
      <c r="CE721" s="1"/>
      <c r="CF721" s="1"/>
      <c r="CG721" s="1"/>
    </row>
    <row r="722" spans="1:85" s="111" customFormat="1" ht="20.100000000000001" customHeight="1">
      <c r="A722" s="8"/>
      <c r="B722" s="8"/>
      <c r="C722" s="38"/>
      <c r="D722" s="232"/>
      <c r="E722" s="232"/>
      <c r="F722" s="93"/>
      <c r="G722" s="93"/>
      <c r="H722" s="22"/>
      <c r="I722" s="40"/>
      <c r="J722" s="40"/>
      <c r="K722" s="37"/>
      <c r="L722" s="22"/>
      <c r="M722" s="22"/>
      <c r="N722" s="22"/>
      <c r="O722" s="22"/>
      <c r="P722" s="22"/>
      <c r="Q722" s="22"/>
      <c r="R722" s="22"/>
      <c r="S722" s="22"/>
      <c r="T722" s="22"/>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29"/>
      <c r="AZ722" s="29"/>
      <c r="BA722" s="29"/>
      <c r="BB722" s="29"/>
      <c r="BC722" s="29"/>
      <c r="BD722" s="29"/>
      <c r="BE722" s="29"/>
      <c r="BF722" s="33"/>
      <c r="BG722" s="33"/>
      <c r="BH722" s="33"/>
      <c r="BI722" s="33"/>
      <c r="BJ722" s="33"/>
      <c r="BK722" s="33"/>
      <c r="BL722" s="33"/>
      <c r="BM722" s="33"/>
      <c r="BN722" s="33"/>
      <c r="BO722" s="33"/>
      <c r="BP722" s="33"/>
      <c r="BQ722" s="33"/>
      <c r="BR722" s="33"/>
      <c r="BS722" s="33"/>
      <c r="BT722" s="33"/>
      <c r="BU722" s="94"/>
      <c r="BV722" s="94"/>
      <c r="BW722" s="94"/>
      <c r="BX722" s="94"/>
      <c r="BY722" s="94"/>
      <c r="BZ722" s="94"/>
      <c r="CA722" s="94"/>
      <c r="CB722" s="1"/>
      <c r="CC722" s="1"/>
      <c r="CD722" s="1"/>
      <c r="CE722" s="1"/>
      <c r="CF722" s="1"/>
      <c r="CG722" s="1"/>
    </row>
    <row r="723" spans="1:85" s="111" customFormat="1" ht="20.100000000000001" customHeight="1">
      <c r="A723" s="8"/>
      <c r="B723" s="8"/>
      <c r="C723" s="38"/>
      <c r="D723" s="232"/>
      <c r="E723" s="232"/>
      <c r="F723" s="93"/>
      <c r="G723" s="93"/>
      <c r="H723" s="22"/>
      <c r="I723" s="40"/>
      <c r="J723" s="40"/>
      <c r="K723" s="37"/>
      <c r="L723" s="22"/>
      <c r="M723" s="22"/>
      <c r="N723" s="22"/>
      <c r="O723" s="22"/>
      <c r="P723" s="22"/>
      <c r="Q723" s="22"/>
      <c r="R723" s="22"/>
      <c r="S723" s="22"/>
      <c r="T723" s="22"/>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29"/>
      <c r="AZ723" s="29"/>
      <c r="BA723" s="29"/>
      <c r="BB723" s="29"/>
      <c r="BC723" s="29"/>
      <c r="BD723" s="29"/>
      <c r="BE723" s="29"/>
      <c r="BF723" s="33"/>
      <c r="BG723" s="33"/>
      <c r="BH723" s="33"/>
      <c r="BI723" s="33"/>
      <c r="BJ723" s="33"/>
      <c r="BK723" s="33"/>
      <c r="BL723" s="33"/>
      <c r="BM723" s="33"/>
      <c r="BN723" s="33"/>
      <c r="BO723" s="33"/>
      <c r="BP723" s="33"/>
      <c r="BQ723" s="33"/>
      <c r="BR723" s="33"/>
      <c r="BS723" s="33"/>
      <c r="BT723" s="33"/>
      <c r="BU723" s="94"/>
      <c r="BV723" s="94"/>
      <c r="BW723" s="94"/>
      <c r="BX723" s="94"/>
      <c r="BY723" s="94"/>
      <c r="BZ723" s="94"/>
      <c r="CA723" s="94"/>
      <c r="CB723" s="1"/>
      <c r="CC723" s="1"/>
      <c r="CD723" s="1"/>
      <c r="CE723" s="1"/>
      <c r="CF723" s="1"/>
      <c r="CG723" s="1"/>
    </row>
    <row r="724" spans="1:85" s="111" customFormat="1" ht="20.100000000000001" customHeight="1">
      <c r="A724" s="8"/>
      <c r="B724" s="8"/>
      <c r="C724" s="38"/>
      <c r="D724" s="232"/>
      <c r="E724" s="232"/>
      <c r="F724" s="93"/>
      <c r="G724" s="93"/>
      <c r="H724" s="22"/>
      <c r="I724" s="40"/>
      <c r="J724" s="40"/>
      <c r="K724" s="37"/>
      <c r="L724" s="22"/>
      <c r="M724" s="22"/>
      <c r="N724" s="22"/>
      <c r="O724" s="22"/>
      <c r="P724" s="22"/>
      <c r="Q724" s="22"/>
      <c r="R724" s="22"/>
      <c r="S724" s="22"/>
      <c r="T724" s="22"/>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29"/>
      <c r="AZ724" s="29"/>
      <c r="BA724" s="29"/>
      <c r="BB724" s="29"/>
      <c r="BC724" s="29"/>
      <c r="BD724" s="29"/>
      <c r="BE724" s="29"/>
      <c r="BF724" s="33"/>
      <c r="BG724" s="33"/>
      <c r="BH724" s="33"/>
      <c r="BI724" s="33"/>
      <c r="BJ724" s="33"/>
      <c r="BK724" s="33"/>
      <c r="BL724" s="33"/>
      <c r="BM724" s="33"/>
      <c r="BN724" s="33"/>
      <c r="BO724" s="33"/>
      <c r="BP724" s="33"/>
      <c r="BQ724" s="33"/>
      <c r="BR724" s="33"/>
      <c r="BS724" s="33"/>
      <c r="BT724" s="33"/>
      <c r="BU724" s="94"/>
      <c r="BV724" s="94"/>
      <c r="BW724" s="94"/>
      <c r="BX724" s="94"/>
      <c r="BY724" s="94"/>
      <c r="BZ724" s="94"/>
      <c r="CA724" s="94"/>
      <c r="CB724" s="1"/>
      <c r="CC724" s="1"/>
      <c r="CD724" s="1"/>
      <c r="CE724" s="1"/>
      <c r="CF724" s="1"/>
      <c r="CG724" s="1"/>
    </row>
    <row r="725" spans="1:85" s="111" customFormat="1" ht="20.100000000000001" customHeight="1">
      <c r="A725" s="8"/>
      <c r="B725" s="8"/>
      <c r="C725" s="38"/>
      <c r="D725" s="232"/>
      <c r="E725" s="232"/>
      <c r="F725" s="93"/>
      <c r="G725" s="93"/>
      <c r="H725" s="22"/>
      <c r="I725" s="40"/>
      <c r="J725" s="40"/>
      <c r="K725" s="37"/>
      <c r="L725" s="22"/>
      <c r="M725" s="22"/>
      <c r="N725" s="22"/>
      <c r="O725" s="22"/>
      <c r="P725" s="22"/>
      <c r="Q725" s="22"/>
      <c r="R725" s="22"/>
      <c r="S725" s="22"/>
      <c r="T725" s="22"/>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29"/>
      <c r="AZ725" s="29"/>
      <c r="BA725" s="29"/>
      <c r="BB725" s="29"/>
      <c r="BC725" s="29"/>
      <c r="BD725" s="29"/>
      <c r="BE725" s="29"/>
      <c r="BF725" s="33"/>
      <c r="BG725" s="33"/>
      <c r="BH725" s="33"/>
      <c r="BI725" s="33"/>
      <c r="BJ725" s="33"/>
      <c r="BK725" s="33"/>
      <c r="BL725" s="33"/>
      <c r="BM725" s="33"/>
      <c r="BN725" s="33"/>
      <c r="BO725" s="33"/>
      <c r="BP725" s="33"/>
      <c r="BQ725" s="33"/>
      <c r="BR725" s="33"/>
      <c r="BS725" s="33"/>
      <c r="BT725" s="33"/>
      <c r="BU725" s="94"/>
      <c r="BV725" s="94"/>
      <c r="BW725" s="94"/>
      <c r="BX725" s="94"/>
      <c r="BY725" s="94"/>
      <c r="BZ725" s="94"/>
      <c r="CA725" s="94"/>
      <c r="CB725" s="1"/>
      <c r="CC725" s="1"/>
      <c r="CD725" s="1"/>
      <c r="CE725" s="1"/>
      <c r="CF725" s="1"/>
      <c r="CG725" s="1"/>
    </row>
    <row r="726" spans="1:85" s="111" customFormat="1" ht="20.100000000000001" customHeight="1">
      <c r="A726" s="8"/>
      <c r="B726" s="8"/>
      <c r="C726" s="38"/>
      <c r="D726" s="232"/>
      <c r="E726" s="232"/>
      <c r="F726" s="93"/>
      <c r="G726" s="93"/>
      <c r="H726" s="22"/>
      <c r="I726" s="40"/>
      <c r="J726" s="40"/>
      <c r="K726" s="37"/>
      <c r="L726" s="22"/>
      <c r="M726" s="22"/>
      <c r="N726" s="22"/>
      <c r="O726" s="22"/>
      <c r="P726" s="22"/>
      <c r="Q726" s="22"/>
      <c r="R726" s="22"/>
      <c r="S726" s="22"/>
      <c r="T726" s="22"/>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29"/>
      <c r="AZ726" s="29"/>
      <c r="BA726" s="29"/>
      <c r="BB726" s="29"/>
      <c r="BC726" s="29"/>
      <c r="BD726" s="29"/>
      <c r="BE726" s="29"/>
      <c r="BF726" s="33"/>
      <c r="BG726" s="33"/>
      <c r="BH726" s="33"/>
      <c r="BI726" s="33"/>
      <c r="BJ726" s="33"/>
      <c r="BK726" s="33"/>
      <c r="BL726" s="33"/>
      <c r="BM726" s="33"/>
      <c r="BN726" s="33"/>
      <c r="BO726" s="33"/>
      <c r="BP726" s="33"/>
      <c r="BQ726" s="33"/>
      <c r="BR726" s="33"/>
      <c r="BS726" s="33"/>
      <c r="BT726" s="33"/>
      <c r="BU726" s="94"/>
      <c r="BV726" s="94"/>
      <c r="BW726" s="94"/>
      <c r="BX726" s="94"/>
      <c r="BY726" s="94"/>
      <c r="BZ726" s="94"/>
      <c r="CA726" s="94"/>
      <c r="CB726" s="1"/>
      <c r="CC726" s="1"/>
      <c r="CD726" s="1"/>
      <c r="CE726" s="1"/>
      <c r="CF726" s="1"/>
      <c r="CG726" s="1"/>
    </row>
    <row r="727" spans="1:85" s="111" customFormat="1" ht="20.100000000000001" customHeight="1">
      <c r="A727" s="8"/>
      <c r="B727" s="8"/>
      <c r="C727" s="38"/>
      <c r="D727" s="232"/>
      <c r="E727" s="232"/>
      <c r="F727" s="93"/>
      <c r="G727" s="93"/>
      <c r="H727" s="22"/>
      <c r="I727" s="40"/>
      <c r="J727" s="40"/>
      <c r="K727" s="37"/>
      <c r="L727" s="22"/>
      <c r="M727" s="22"/>
      <c r="N727" s="22"/>
      <c r="O727" s="22"/>
      <c r="P727" s="22"/>
      <c r="Q727" s="22"/>
      <c r="R727" s="22"/>
      <c r="S727" s="22"/>
      <c r="T727" s="22"/>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29"/>
      <c r="AZ727" s="29"/>
      <c r="BA727" s="29"/>
      <c r="BB727" s="29"/>
      <c r="BC727" s="29"/>
      <c r="BD727" s="29"/>
      <c r="BE727" s="29"/>
      <c r="BF727" s="33"/>
      <c r="BG727" s="33"/>
      <c r="BH727" s="33"/>
      <c r="BI727" s="33"/>
      <c r="BJ727" s="33"/>
      <c r="BK727" s="33"/>
      <c r="BL727" s="33"/>
      <c r="BM727" s="33"/>
      <c r="BN727" s="33"/>
      <c r="BO727" s="33"/>
      <c r="BP727" s="33"/>
      <c r="BQ727" s="33"/>
      <c r="BR727" s="33"/>
      <c r="BS727" s="33"/>
      <c r="BT727" s="33"/>
      <c r="BU727" s="94"/>
      <c r="BV727" s="94"/>
      <c r="BW727" s="94"/>
      <c r="BX727" s="94"/>
      <c r="BY727" s="94"/>
      <c r="BZ727" s="94"/>
      <c r="CA727" s="94"/>
      <c r="CB727" s="1"/>
      <c r="CC727" s="1"/>
      <c r="CD727" s="1"/>
      <c r="CE727" s="1"/>
      <c r="CF727" s="1"/>
      <c r="CG727" s="1"/>
    </row>
    <row r="728" spans="1:85" s="111" customFormat="1" ht="20.100000000000001" customHeight="1">
      <c r="A728" s="8"/>
      <c r="B728" s="8"/>
      <c r="C728" s="38"/>
      <c r="D728" s="232"/>
      <c r="E728" s="232"/>
      <c r="F728" s="93"/>
      <c r="G728" s="93"/>
      <c r="H728" s="22"/>
      <c r="I728" s="40"/>
      <c r="J728" s="40"/>
      <c r="K728" s="37"/>
      <c r="L728" s="22"/>
      <c r="M728" s="22"/>
      <c r="N728" s="22"/>
      <c r="O728" s="22"/>
      <c r="P728" s="22"/>
      <c r="Q728" s="22"/>
      <c r="R728" s="22"/>
      <c r="S728" s="22"/>
      <c r="T728" s="22"/>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29"/>
      <c r="AZ728" s="29"/>
      <c r="BA728" s="29"/>
      <c r="BB728" s="29"/>
      <c r="BC728" s="29"/>
      <c r="BD728" s="29"/>
      <c r="BE728" s="29"/>
      <c r="BF728" s="33"/>
      <c r="BG728" s="33"/>
      <c r="BH728" s="33"/>
      <c r="BI728" s="33"/>
      <c r="BJ728" s="33"/>
      <c r="BK728" s="33"/>
      <c r="BL728" s="33"/>
      <c r="BM728" s="33"/>
      <c r="BN728" s="33"/>
      <c r="BO728" s="33"/>
      <c r="BP728" s="33"/>
      <c r="BQ728" s="33"/>
      <c r="BR728" s="33"/>
      <c r="BS728" s="33"/>
      <c r="BT728" s="33"/>
      <c r="BU728" s="94"/>
      <c r="BV728" s="94"/>
      <c r="BW728" s="94"/>
      <c r="BX728" s="94"/>
      <c r="BY728" s="94"/>
      <c r="BZ728" s="94"/>
      <c r="CA728" s="94"/>
      <c r="CB728" s="1"/>
      <c r="CC728" s="1"/>
      <c r="CD728" s="1"/>
      <c r="CE728" s="1"/>
      <c r="CF728" s="1"/>
      <c r="CG728" s="1"/>
    </row>
    <row r="729" spans="1:85" s="111" customFormat="1" ht="20.100000000000001" customHeight="1">
      <c r="A729" s="8"/>
      <c r="B729" s="8"/>
      <c r="C729" s="38"/>
      <c r="D729" s="232"/>
      <c r="E729" s="232"/>
      <c r="F729" s="93"/>
      <c r="G729" s="93"/>
      <c r="H729" s="22"/>
      <c r="I729" s="40"/>
      <c r="J729" s="40"/>
      <c r="K729" s="37"/>
      <c r="L729" s="22"/>
      <c r="M729" s="22"/>
      <c r="N729" s="22"/>
      <c r="O729" s="22"/>
      <c r="P729" s="22"/>
      <c r="Q729" s="22"/>
      <c r="R729" s="22"/>
      <c r="S729" s="22"/>
      <c r="T729" s="22"/>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29"/>
      <c r="AZ729" s="29"/>
      <c r="BA729" s="29"/>
      <c r="BB729" s="29"/>
      <c r="BC729" s="29"/>
      <c r="BD729" s="29"/>
      <c r="BE729" s="29"/>
      <c r="BF729" s="33"/>
      <c r="BG729" s="33"/>
      <c r="BH729" s="33"/>
      <c r="BI729" s="33"/>
      <c r="BJ729" s="33"/>
      <c r="BK729" s="33"/>
      <c r="BL729" s="33"/>
      <c r="BM729" s="33"/>
      <c r="BN729" s="33"/>
      <c r="BO729" s="33"/>
      <c r="BP729" s="33"/>
      <c r="BQ729" s="33"/>
      <c r="BR729" s="33"/>
      <c r="BS729" s="33"/>
      <c r="BT729" s="33"/>
      <c r="BU729" s="94"/>
      <c r="BV729" s="94"/>
      <c r="BW729" s="94"/>
      <c r="BX729" s="94"/>
      <c r="BY729" s="94"/>
      <c r="BZ729" s="94"/>
      <c r="CA729" s="94"/>
      <c r="CB729" s="1"/>
      <c r="CC729" s="1"/>
      <c r="CD729" s="1"/>
      <c r="CE729" s="1"/>
      <c r="CF729" s="1"/>
      <c r="CG729" s="1"/>
    </row>
    <row r="730" spans="1:85" s="111" customFormat="1" ht="20.100000000000001" customHeight="1">
      <c r="A730" s="8"/>
      <c r="B730" s="8"/>
      <c r="C730" s="38"/>
      <c r="D730" s="232"/>
      <c r="E730" s="232"/>
      <c r="F730" s="93"/>
      <c r="G730" s="93"/>
      <c r="H730" s="22"/>
      <c r="I730" s="40"/>
      <c r="J730" s="40"/>
      <c r="K730" s="37"/>
      <c r="L730" s="22"/>
      <c r="M730" s="22"/>
      <c r="N730" s="22"/>
      <c r="O730" s="22"/>
      <c r="P730" s="22"/>
      <c r="Q730" s="22"/>
      <c r="R730" s="22"/>
      <c r="S730" s="22"/>
      <c r="T730" s="22"/>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29"/>
      <c r="AZ730" s="29"/>
      <c r="BA730" s="29"/>
      <c r="BB730" s="29"/>
      <c r="BC730" s="29"/>
      <c r="BD730" s="29"/>
      <c r="BE730" s="29"/>
      <c r="BF730" s="33"/>
      <c r="BG730" s="33"/>
      <c r="BH730" s="33"/>
      <c r="BI730" s="33"/>
      <c r="BJ730" s="33"/>
      <c r="BK730" s="33"/>
      <c r="BL730" s="33"/>
      <c r="BM730" s="33"/>
      <c r="BN730" s="33"/>
      <c r="BO730" s="33"/>
      <c r="BP730" s="33"/>
      <c r="BQ730" s="33"/>
      <c r="BR730" s="33"/>
      <c r="BS730" s="33"/>
      <c r="BT730" s="33"/>
      <c r="BU730" s="94"/>
      <c r="BV730" s="94"/>
      <c r="BW730" s="94"/>
      <c r="BX730" s="94"/>
      <c r="BY730" s="94"/>
      <c r="BZ730" s="94"/>
      <c r="CA730" s="94"/>
      <c r="CB730" s="1"/>
      <c r="CC730" s="1"/>
      <c r="CD730" s="1"/>
      <c r="CE730" s="1"/>
      <c r="CF730" s="1"/>
      <c r="CG730" s="1"/>
    </row>
    <row r="731" spans="1:85" s="111" customFormat="1" ht="20.100000000000001" customHeight="1">
      <c r="A731" s="8"/>
      <c r="B731" s="8"/>
      <c r="C731" s="38"/>
      <c r="D731" s="232"/>
      <c r="E731" s="232"/>
      <c r="F731" s="93"/>
      <c r="G731" s="93"/>
      <c r="H731" s="22"/>
      <c r="I731" s="40"/>
      <c r="J731" s="40"/>
      <c r="K731" s="37"/>
      <c r="L731" s="22"/>
      <c r="M731" s="22"/>
      <c r="N731" s="22"/>
      <c r="O731" s="22"/>
      <c r="P731" s="22"/>
      <c r="Q731" s="22"/>
      <c r="R731" s="22"/>
      <c r="S731" s="22"/>
      <c r="T731" s="22"/>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29"/>
      <c r="AZ731" s="29"/>
      <c r="BA731" s="29"/>
      <c r="BB731" s="29"/>
      <c r="BC731" s="29"/>
      <c r="BD731" s="29"/>
      <c r="BE731" s="29"/>
      <c r="BF731" s="33"/>
      <c r="BG731" s="33"/>
      <c r="BH731" s="33"/>
      <c r="BI731" s="33"/>
      <c r="BJ731" s="33"/>
      <c r="BK731" s="33"/>
      <c r="BL731" s="33"/>
      <c r="BM731" s="33"/>
      <c r="BN731" s="33"/>
      <c r="BO731" s="33"/>
      <c r="BP731" s="33"/>
      <c r="BQ731" s="33"/>
      <c r="BR731" s="33"/>
      <c r="BS731" s="33"/>
      <c r="BT731" s="33"/>
      <c r="BU731" s="94"/>
      <c r="BV731" s="94"/>
      <c r="BW731" s="94"/>
      <c r="BX731" s="94"/>
      <c r="BY731" s="94"/>
      <c r="BZ731" s="94"/>
      <c r="CA731" s="94"/>
      <c r="CB731" s="1"/>
      <c r="CC731" s="1"/>
      <c r="CD731" s="1"/>
      <c r="CE731" s="1"/>
      <c r="CF731" s="1"/>
      <c r="CG731" s="1"/>
    </row>
    <row r="732" spans="1:85" s="111" customFormat="1" ht="20.100000000000001" customHeight="1">
      <c r="A732" s="8"/>
      <c r="B732" s="8"/>
      <c r="C732" s="38"/>
      <c r="D732" s="232"/>
      <c r="E732" s="232"/>
      <c r="F732" s="93"/>
      <c r="G732" s="93"/>
      <c r="H732" s="22"/>
      <c r="I732" s="40"/>
      <c r="J732" s="40"/>
      <c r="K732" s="37"/>
      <c r="L732" s="22"/>
      <c r="M732" s="22"/>
      <c r="N732" s="22"/>
      <c r="O732" s="22"/>
      <c r="P732" s="22"/>
      <c r="Q732" s="22"/>
      <c r="R732" s="22"/>
      <c r="S732" s="22"/>
      <c r="T732" s="22"/>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29"/>
      <c r="AZ732" s="29"/>
      <c r="BA732" s="29"/>
      <c r="BB732" s="29"/>
      <c r="BC732" s="29"/>
      <c r="BD732" s="29"/>
      <c r="BE732" s="29"/>
      <c r="BF732" s="33"/>
      <c r="BG732" s="33"/>
      <c r="BH732" s="33"/>
      <c r="BI732" s="33"/>
      <c r="BJ732" s="33"/>
      <c r="BK732" s="33"/>
      <c r="BL732" s="33"/>
      <c r="BM732" s="33"/>
      <c r="BN732" s="33"/>
      <c r="BO732" s="33"/>
      <c r="BP732" s="33"/>
      <c r="BQ732" s="33"/>
      <c r="BR732" s="33"/>
      <c r="BS732" s="33"/>
      <c r="BT732" s="33"/>
      <c r="BU732" s="94"/>
      <c r="BV732" s="94"/>
      <c r="BW732" s="94"/>
      <c r="BX732" s="94"/>
      <c r="BY732" s="94"/>
      <c r="BZ732" s="94"/>
      <c r="CA732" s="94"/>
      <c r="CB732" s="1"/>
      <c r="CC732" s="1"/>
      <c r="CD732" s="1"/>
      <c r="CE732" s="1"/>
      <c r="CF732" s="1"/>
      <c r="CG732" s="1"/>
    </row>
    <row r="733" spans="1:85" s="111" customFormat="1" ht="20.100000000000001" customHeight="1">
      <c r="A733" s="8"/>
      <c r="B733" s="8"/>
      <c r="C733" s="38"/>
      <c r="D733" s="232"/>
      <c r="E733" s="232"/>
      <c r="F733" s="93"/>
      <c r="G733" s="93"/>
      <c r="H733" s="22"/>
      <c r="I733" s="40"/>
      <c r="J733" s="40"/>
      <c r="K733" s="37"/>
      <c r="L733" s="22"/>
      <c r="M733" s="22"/>
      <c r="N733" s="22"/>
      <c r="O733" s="22"/>
      <c r="P733" s="22"/>
      <c r="Q733" s="22"/>
      <c r="R733" s="22"/>
      <c r="S733" s="22"/>
      <c r="T733" s="22"/>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29"/>
      <c r="AZ733" s="29"/>
      <c r="BA733" s="29"/>
      <c r="BB733" s="29"/>
      <c r="BC733" s="29"/>
      <c r="BD733" s="29"/>
      <c r="BE733" s="29"/>
      <c r="BF733" s="33"/>
      <c r="BG733" s="33"/>
      <c r="BH733" s="33"/>
      <c r="BI733" s="33"/>
      <c r="BJ733" s="33"/>
      <c r="BK733" s="33"/>
      <c r="BL733" s="33"/>
      <c r="BM733" s="33"/>
      <c r="BN733" s="33"/>
      <c r="BO733" s="33"/>
      <c r="BP733" s="33"/>
      <c r="BQ733" s="33"/>
      <c r="BR733" s="33"/>
      <c r="BS733" s="33"/>
      <c r="BT733" s="33"/>
      <c r="BU733" s="94"/>
      <c r="BV733" s="94"/>
      <c r="BW733" s="94"/>
      <c r="BX733" s="94"/>
      <c r="BY733" s="94"/>
      <c r="BZ733" s="94"/>
      <c r="CA733" s="94"/>
      <c r="CB733" s="1"/>
      <c r="CC733" s="1"/>
      <c r="CD733" s="1"/>
      <c r="CE733" s="1"/>
      <c r="CF733" s="1"/>
      <c r="CG733" s="1"/>
    </row>
    <row r="734" spans="1:85" s="111" customFormat="1" ht="20.100000000000001" customHeight="1">
      <c r="A734" s="8"/>
      <c r="B734" s="8"/>
      <c r="C734" s="38"/>
      <c r="D734" s="232"/>
      <c r="E734" s="232"/>
      <c r="F734" s="93"/>
      <c r="G734" s="93"/>
      <c r="H734" s="22"/>
      <c r="I734" s="40"/>
      <c r="J734" s="40"/>
      <c r="K734" s="37"/>
      <c r="L734" s="22"/>
      <c r="M734" s="22"/>
      <c r="N734" s="22"/>
      <c r="O734" s="22"/>
      <c r="P734" s="22"/>
      <c r="Q734" s="22"/>
      <c r="R734" s="22"/>
      <c r="S734" s="22"/>
      <c r="T734" s="22"/>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29"/>
      <c r="AZ734" s="29"/>
      <c r="BA734" s="29"/>
      <c r="BB734" s="29"/>
      <c r="BC734" s="29"/>
      <c r="BD734" s="29"/>
      <c r="BE734" s="29"/>
      <c r="BF734" s="33"/>
      <c r="BG734" s="33"/>
      <c r="BH734" s="33"/>
      <c r="BI734" s="33"/>
      <c r="BJ734" s="33"/>
      <c r="BK734" s="33"/>
      <c r="BL734" s="33"/>
      <c r="BM734" s="33"/>
      <c r="BN734" s="33"/>
      <c r="BO734" s="33"/>
      <c r="BP734" s="33"/>
      <c r="BQ734" s="33"/>
      <c r="BR734" s="33"/>
      <c r="BS734" s="33"/>
      <c r="BT734" s="33"/>
      <c r="BU734" s="94"/>
      <c r="BV734" s="94"/>
      <c r="BW734" s="94"/>
      <c r="BX734" s="94"/>
      <c r="BY734" s="94"/>
      <c r="BZ734" s="94"/>
      <c r="CA734" s="94"/>
      <c r="CB734" s="1"/>
      <c r="CC734" s="1"/>
      <c r="CD734" s="1"/>
      <c r="CE734" s="1"/>
      <c r="CF734" s="1"/>
      <c r="CG734" s="1"/>
    </row>
    <row r="735" spans="1:85" s="111" customFormat="1" ht="20.100000000000001" customHeight="1">
      <c r="A735" s="8"/>
      <c r="B735" s="8"/>
      <c r="C735" s="38"/>
      <c r="D735" s="232"/>
      <c r="E735" s="232"/>
      <c r="F735" s="93"/>
      <c r="G735" s="93"/>
      <c r="H735" s="22"/>
      <c r="I735" s="40"/>
      <c r="J735" s="40"/>
      <c r="K735" s="37"/>
      <c r="L735" s="22"/>
      <c r="M735" s="22"/>
      <c r="N735" s="22"/>
      <c r="O735" s="22"/>
      <c r="P735" s="22"/>
      <c r="Q735" s="22"/>
      <c r="R735" s="22"/>
      <c r="S735" s="22"/>
      <c r="T735" s="22"/>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29"/>
      <c r="AZ735" s="29"/>
      <c r="BA735" s="29"/>
      <c r="BB735" s="29"/>
      <c r="BC735" s="29"/>
      <c r="BD735" s="29"/>
      <c r="BE735" s="29"/>
      <c r="BF735" s="33"/>
      <c r="BG735" s="33"/>
      <c r="BH735" s="33"/>
      <c r="BI735" s="33"/>
      <c r="BJ735" s="33"/>
      <c r="BK735" s="33"/>
      <c r="BL735" s="33"/>
      <c r="BM735" s="33"/>
      <c r="BN735" s="33"/>
      <c r="BO735" s="33"/>
      <c r="BP735" s="33"/>
      <c r="BQ735" s="33"/>
      <c r="BR735" s="33"/>
      <c r="BS735" s="33"/>
      <c r="BT735" s="33"/>
      <c r="BU735" s="94"/>
      <c r="BV735" s="94"/>
      <c r="BW735" s="94"/>
      <c r="BX735" s="94"/>
      <c r="BY735" s="94"/>
      <c r="BZ735" s="94"/>
      <c r="CA735" s="94"/>
      <c r="CB735" s="1"/>
      <c r="CC735" s="1"/>
      <c r="CD735" s="1"/>
      <c r="CE735" s="1"/>
      <c r="CF735" s="1"/>
      <c r="CG735" s="1"/>
    </row>
    <row r="736" spans="1:85" s="111" customFormat="1" ht="20.100000000000001" customHeight="1">
      <c r="A736" s="8"/>
      <c r="B736" s="8"/>
      <c r="C736" s="38"/>
      <c r="D736" s="232"/>
      <c r="E736" s="232"/>
      <c r="F736" s="93"/>
      <c r="G736" s="93"/>
      <c r="H736" s="22"/>
      <c r="I736" s="40"/>
      <c r="J736" s="40"/>
      <c r="K736" s="37"/>
      <c r="L736" s="22"/>
      <c r="M736" s="22"/>
      <c r="N736" s="22"/>
      <c r="O736" s="22"/>
      <c r="P736" s="22"/>
      <c r="Q736" s="22"/>
      <c r="R736" s="22"/>
      <c r="S736" s="22"/>
      <c r="T736" s="22"/>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29"/>
      <c r="AZ736" s="29"/>
      <c r="BA736" s="29"/>
      <c r="BB736" s="29"/>
      <c r="BC736" s="29"/>
      <c r="BD736" s="29"/>
      <c r="BE736" s="29"/>
      <c r="BF736" s="33"/>
      <c r="BG736" s="33"/>
      <c r="BH736" s="33"/>
      <c r="BI736" s="33"/>
      <c r="BJ736" s="33"/>
      <c r="BK736" s="33"/>
      <c r="BL736" s="33"/>
      <c r="BM736" s="33"/>
      <c r="BN736" s="33"/>
      <c r="BO736" s="33"/>
      <c r="BP736" s="33"/>
      <c r="BQ736" s="33"/>
      <c r="BR736" s="33"/>
      <c r="BS736" s="33"/>
      <c r="BT736" s="33"/>
      <c r="BU736" s="94"/>
      <c r="BV736" s="94"/>
      <c r="BW736" s="94"/>
      <c r="BX736" s="94"/>
      <c r="BY736" s="94"/>
      <c r="BZ736" s="94"/>
      <c r="CA736" s="94"/>
      <c r="CB736" s="1"/>
      <c r="CC736" s="1"/>
      <c r="CD736" s="1"/>
      <c r="CE736" s="1"/>
      <c r="CF736" s="1"/>
      <c r="CG736" s="1"/>
    </row>
    <row r="737" spans="1:85" s="111" customFormat="1" ht="20.100000000000001" customHeight="1">
      <c r="A737" s="8"/>
      <c r="B737" s="8"/>
      <c r="C737" s="38"/>
      <c r="D737" s="232"/>
      <c r="E737" s="232"/>
      <c r="F737" s="93"/>
      <c r="G737" s="93"/>
      <c r="H737" s="22"/>
      <c r="I737" s="40"/>
      <c r="J737" s="40"/>
      <c r="K737" s="37"/>
      <c r="L737" s="22"/>
      <c r="M737" s="22"/>
      <c r="N737" s="22"/>
      <c r="O737" s="22"/>
      <c r="P737" s="22"/>
      <c r="Q737" s="22"/>
      <c r="R737" s="22"/>
      <c r="S737" s="22"/>
      <c r="T737" s="22"/>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29"/>
      <c r="AZ737" s="29"/>
      <c r="BA737" s="29"/>
      <c r="BB737" s="29"/>
      <c r="BC737" s="29"/>
      <c r="BD737" s="29"/>
      <c r="BE737" s="29"/>
      <c r="BF737" s="33"/>
      <c r="BG737" s="33"/>
      <c r="BH737" s="33"/>
      <c r="BI737" s="33"/>
      <c r="BJ737" s="33"/>
      <c r="BK737" s="33"/>
      <c r="BL737" s="33"/>
      <c r="BM737" s="33"/>
      <c r="BN737" s="33"/>
      <c r="BO737" s="33"/>
      <c r="BP737" s="33"/>
      <c r="BQ737" s="33"/>
      <c r="BR737" s="33"/>
      <c r="BS737" s="33"/>
      <c r="BT737" s="33"/>
      <c r="BU737" s="94"/>
      <c r="BV737" s="94"/>
      <c r="BW737" s="94"/>
      <c r="BX737" s="94"/>
      <c r="BY737" s="94"/>
      <c r="BZ737" s="94"/>
      <c r="CA737" s="94"/>
      <c r="CB737" s="1"/>
      <c r="CC737" s="1"/>
      <c r="CD737" s="1"/>
      <c r="CE737" s="1"/>
      <c r="CF737" s="1"/>
      <c r="CG737" s="1"/>
    </row>
    <row r="738" spans="1:85" s="111" customFormat="1" ht="20.100000000000001" customHeight="1">
      <c r="A738" s="8"/>
      <c r="B738" s="8"/>
      <c r="C738" s="38"/>
      <c r="D738" s="232"/>
      <c r="E738" s="232"/>
      <c r="F738" s="93"/>
      <c r="G738" s="93"/>
      <c r="H738" s="22"/>
      <c r="I738" s="40"/>
      <c r="J738" s="40"/>
      <c r="K738" s="37"/>
      <c r="L738" s="22"/>
      <c r="M738" s="22"/>
      <c r="N738" s="22"/>
      <c r="O738" s="22"/>
      <c r="P738" s="22"/>
      <c r="Q738" s="22"/>
      <c r="R738" s="22"/>
      <c r="S738" s="22"/>
      <c r="T738" s="22"/>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29"/>
      <c r="AZ738" s="29"/>
      <c r="BA738" s="29"/>
      <c r="BB738" s="29"/>
      <c r="BC738" s="29"/>
      <c r="BD738" s="29"/>
      <c r="BE738" s="29"/>
      <c r="BF738" s="33"/>
      <c r="BG738" s="33"/>
      <c r="BH738" s="33"/>
      <c r="BI738" s="33"/>
      <c r="BJ738" s="33"/>
      <c r="BK738" s="33"/>
      <c r="BL738" s="33"/>
      <c r="BM738" s="33"/>
      <c r="BN738" s="33"/>
      <c r="BO738" s="33"/>
      <c r="BP738" s="33"/>
      <c r="BQ738" s="33"/>
      <c r="BR738" s="33"/>
      <c r="BS738" s="33"/>
      <c r="BT738" s="33"/>
      <c r="BU738" s="94"/>
      <c r="BV738" s="94"/>
      <c r="BW738" s="94"/>
      <c r="BX738" s="94"/>
      <c r="BY738" s="94"/>
      <c r="BZ738" s="94"/>
      <c r="CA738" s="94"/>
      <c r="CB738" s="1"/>
      <c r="CC738" s="1"/>
      <c r="CD738" s="1"/>
      <c r="CE738" s="1"/>
      <c r="CF738" s="1"/>
      <c r="CG738" s="1"/>
    </row>
    <row r="739" spans="1:85" s="111" customFormat="1" ht="20.100000000000001" customHeight="1">
      <c r="A739" s="8"/>
      <c r="B739" s="8"/>
      <c r="C739" s="38"/>
      <c r="D739" s="232"/>
      <c r="E739" s="232"/>
      <c r="F739" s="93"/>
      <c r="G739" s="93"/>
      <c r="H739" s="22"/>
      <c r="I739" s="40"/>
      <c r="J739" s="40"/>
      <c r="K739" s="37"/>
      <c r="L739" s="22"/>
      <c r="M739" s="22"/>
      <c r="N739" s="22"/>
      <c r="O739" s="22"/>
      <c r="P739" s="22"/>
      <c r="Q739" s="22"/>
      <c r="R739" s="22"/>
      <c r="S739" s="22"/>
      <c r="T739" s="22"/>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29"/>
      <c r="AZ739" s="29"/>
      <c r="BA739" s="29"/>
      <c r="BB739" s="29"/>
      <c r="BC739" s="29"/>
      <c r="BD739" s="29"/>
      <c r="BE739" s="29"/>
      <c r="BF739" s="33"/>
      <c r="BG739" s="33"/>
      <c r="BH739" s="33"/>
      <c r="BI739" s="33"/>
      <c r="BJ739" s="33"/>
      <c r="BK739" s="33"/>
      <c r="BL739" s="33"/>
      <c r="BM739" s="33"/>
      <c r="BN739" s="33"/>
      <c r="BO739" s="33"/>
      <c r="BP739" s="33"/>
      <c r="BQ739" s="33"/>
      <c r="BR739" s="33"/>
      <c r="BS739" s="33"/>
      <c r="BT739" s="33"/>
      <c r="BU739" s="94"/>
      <c r="BV739" s="94"/>
      <c r="BW739" s="94"/>
      <c r="BX739" s="94"/>
      <c r="BY739" s="94"/>
      <c r="BZ739" s="94"/>
      <c r="CA739" s="94"/>
      <c r="CB739" s="1"/>
      <c r="CC739" s="1"/>
      <c r="CD739" s="1"/>
      <c r="CE739" s="1"/>
      <c r="CF739" s="1"/>
      <c r="CG739" s="1"/>
    </row>
    <row r="740" spans="1:85" s="111" customFormat="1" ht="20.100000000000001" customHeight="1">
      <c r="A740" s="8"/>
      <c r="B740" s="8"/>
      <c r="C740" s="38"/>
      <c r="D740" s="232"/>
      <c r="E740" s="232"/>
      <c r="F740" s="93"/>
      <c r="G740" s="93"/>
      <c r="H740" s="22"/>
      <c r="I740" s="40"/>
      <c r="J740" s="40"/>
      <c r="K740" s="37"/>
      <c r="L740" s="22"/>
      <c r="M740" s="22"/>
      <c r="N740" s="22"/>
      <c r="O740" s="22"/>
      <c r="P740" s="22"/>
      <c r="Q740" s="22"/>
      <c r="R740" s="22"/>
      <c r="S740" s="22"/>
      <c r="T740" s="22"/>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29"/>
      <c r="AZ740" s="29"/>
      <c r="BA740" s="29"/>
      <c r="BB740" s="29"/>
      <c r="BC740" s="29"/>
      <c r="BD740" s="29"/>
      <c r="BE740" s="29"/>
      <c r="BF740" s="33"/>
      <c r="BG740" s="33"/>
      <c r="BH740" s="33"/>
      <c r="BI740" s="33"/>
      <c r="BJ740" s="33"/>
      <c r="BK740" s="33"/>
      <c r="BL740" s="33"/>
      <c r="BM740" s="33"/>
      <c r="BN740" s="33"/>
      <c r="BO740" s="33"/>
      <c r="BP740" s="33"/>
      <c r="BQ740" s="33"/>
      <c r="BR740" s="33"/>
      <c r="BS740" s="33"/>
      <c r="BT740" s="33"/>
      <c r="BU740" s="94"/>
      <c r="BV740" s="94"/>
      <c r="BW740" s="94"/>
      <c r="BX740" s="94"/>
      <c r="BY740" s="94"/>
      <c r="BZ740" s="94"/>
      <c r="CA740" s="94"/>
      <c r="CB740" s="1"/>
      <c r="CC740" s="1"/>
      <c r="CD740" s="1"/>
      <c r="CE740" s="1"/>
      <c r="CF740" s="1"/>
      <c r="CG740" s="1"/>
    </row>
    <row r="741" spans="1:85" s="111" customFormat="1" ht="20.100000000000001" customHeight="1">
      <c r="A741" s="8"/>
      <c r="B741" s="8"/>
      <c r="C741" s="38"/>
      <c r="D741" s="232"/>
      <c r="E741" s="232"/>
      <c r="F741" s="93"/>
      <c r="G741" s="93"/>
      <c r="H741" s="22"/>
      <c r="I741" s="40"/>
      <c r="J741" s="40"/>
      <c r="K741" s="37"/>
      <c r="L741" s="22"/>
      <c r="M741" s="22"/>
      <c r="N741" s="22"/>
      <c r="O741" s="22"/>
      <c r="P741" s="22"/>
      <c r="Q741" s="22"/>
      <c r="R741" s="22"/>
      <c r="S741" s="22"/>
      <c r="T741" s="22"/>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29"/>
      <c r="AZ741" s="29"/>
      <c r="BA741" s="29"/>
      <c r="BB741" s="29"/>
      <c r="BC741" s="29"/>
      <c r="BD741" s="29"/>
      <c r="BE741" s="29"/>
      <c r="BF741" s="33"/>
      <c r="BG741" s="33"/>
      <c r="BH741" s="33"/>
      <c r="BI741" s="33"/>
      <c r="BJ741" s="33"/>
      <c r="BK741" s="33"/>
      <c r="BL741" s="33"/>
      <c r="BM741" s="33"/>
      <c r="BN741" s="33"/>
      <c r="BO741" s="33"/>
      <c r="BP741" s="33"/>
      <c r="BQ741" s="33"/>
      <c r="BR741" s="33"/>
      <c r="BS741" s="33"/>
      <c r="BT741" s="33"/>
      <c r="BU741" s="94"/>
      <c r="BV741" s="94"/>
      <c r="BW741" s="94"/>
      <c r="BX741" s="94"/>
      <c r="BY741" s="94"/>
      <c r="BZ741" s="94"/>
      <c r="CA741" s="94"/>
      <c r="CB741" s="1"/>
      <c r="CC741" s="1"/>
      <c r="CD741" s="1"/>
      <c r="CE741" s="1"/>
      <c r="CF741" s="1"/>
      <c r="CG741" s="1"/>
    </row>
    <row r="742" spans="1:85" s="111" customFormat="1" ht="20.100000000000001" customHeight="1">
      <c r="A742" s="8"/>
      <c r="B742" s="8"/>
      <c r="C742" s="38"/>
      <c r="D742" s="232"/>
      <c r="E742" s="232"/>
      <c r="F742" s="93"/>
      <c r="G742" s="93"/>
      <c r="H742" s="22"/>
      <c r="I742" s="40"/>
      <c r="J742" s="40"/>
      <c r="K742" s="37"/>
      <c r="L742" s="22"/>
      <c r="M742" s="22"/>
      <c r="N742" s="22"/>
      <c r="O742" s="22"/>
      <c r="P742" s="22"/>
      <c r="Q742" s="22"/>
      <c r="R742" s="22"/>
      <c r="S742" s="22"/>
      <c r="T742" s="22"/>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29"/>
      <c r="AZ742" s="29"/>
      <c r="BA742" s="29"/>
      <c r="BB742" s="29"/>
      <c r="BC742" s="29"/>
      <c r="BD742" s="29"/>
      <c r="BE742" s="29"/>
      <c r="BF742" s="33"/>
      <c r="BG742" s="33"/>
      <c r="BH742" s="33"/>
      <c r="BI742" s="33"/>
      <c r="BJ742" s="33"/>
      <c r="BK742" s="33"/>
      <c r="BL742" s="33"/>
      <c r="BM742" s="33"/>
      <c r="BN742" s="33"/>
      <c r="BO742" s="33"/>
      <c r="BP742" s="33"/>
      <c r="BQ742" s="33"/>
      <c r="BR742" s="33"/>
      <c r="BS742" s="33"/>
      <c r="BT742" s="33"/>
      <c r="BU742" s="94"/>
      <c r="BV742" s="94"/>
      <c r="BW742" s="94"/>
      <c r="BX742" s="94"/>
      <c r="BY742" s="94"/>
      <c r="BZ742" s="94"/>
      <c r="CA742" s="94"/>
      <c r="CB742" s="1"/>
      <c r="CC742" s="1"/>
      <c r="CD742" s="1"/>
      <c r="CE742" s="1"/>
      <c r="CF742" s="1"/>
      <c r="CG742" s="1"/>
    </row>
    <row r="743" spans="1:85" s="111" customFormat="1" ht="20.100000000000001" customHeight="1">
      <c r="A743" s="8"/>
      <c r="B743" s="8"/>
      <c r="C743" s="38"/>
      <c r="D743" s="232"/>
      <c r="E743" s="232"/>
      <c r="F743" s="93"/>
      <c r="G743" s="93"/>
      <c r="H743" s="22"/>
      <c r="I743" s="40"/>
      <c r="J743" s="40"/>
      <c r="K743" s="37"/>
      <c r="L743" s="22"/>
      <c r="M743" s="22"/>
      <c r="N743" s="22"/>
      <c r="O743" s="22"/>
      <c r="P743" s="22"/>
      <c r="Q743" s="22"/>
      <c r="R743" s="22"/>
      <c r="S743" s="22"/>
      <c r="T743" s="22"/>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29"/>
      <c r="AZ743" s="29"/>
      <c r="BA743" s="29"/>
      <c r="BB743" s="29"/>
      <c r="BC743" s="29"/>
      <c r="BD743" s="29"/>
      <c r="BE743" s="29"/>
      <c r="BF743" s="33"/>
      <c r="BG743" s="33"/>
      <c r="BH743" s="33"/>
      <c r="BI743" s="33"/>
      <c r="BJ743" s="33"/>
      <c r="BK743" s="33"/>
      <c r="BL743" s="33"/>
      <c r="BM743" s="33"/>
      <c r="BN743" s="33"/>
      <c r="BO743" s="33"/>
      <c r="BP743" s="33"/>
      <c r="BQ743" s="33"/>
      <c r="BR743" s="33"/>
      <c r="BS743" s="33"/>
      <c r="BT743" s="33"/>
      <c r="BU743" s="94"/>
      <c r="BV743" s="94"/>
      <c r="BW743" s="94"/>
      <c r="BX743" s="94"/>
      <c r="BY743" s="94"/>
      <c r="BZ743" s="94"/>
      <c r="CA743" s="94"/>
      <c r="CB743" s="1"/>
      <c r="CC743" s="1"/>
      <c r="CD743" s="1"/>
      <c r="CE743" s="1"/>
      <c r="CF743" s="1"/>
      <c r="CG743" s="1"/>
    </row>
    <row r="744" spans="1:85" s="111" customFormat="1" ht="20.100000000000001" customHeight="1">
      <c r="A744" s="8"/>
      <c r="B744" s="8"/>
      <c r="C744" s="38"/>
      <c r="D744" s="232"/>
      <c r="E744" s="232"/>
      <c r="F744" s="93"/>
      <c r="G744" s="93"/>
      <c r="H744" s="22"/>
      <c r="I744" s="40"/>
      <c r="J744" s="40"/>
      <c r="K744" s="37"/>
      <c r="L744" s="22"/>
      <c r="M744" s="22"/>
      <c r="N744" s="22"/>
      <c r="O744" s="22"/>
      <c r="P744" s="22"/>
      <c r="Q744" s="22"/>
      <c r="R744" s="22"/>
      <c r="S744" s="22"/>
      <c r="T744" s="22"/>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29"/>
      <c r="AZ744" s="29"/>
      <c r="BA744" s="29"/>
      <c r="BB744" s="29"/>
      <c r="BC744" s="29"/>
      <c r="BD744" s="29"/>
      <c r="BE744" s="29"/>
      <c r="BF744" s="33"/>
      <c r="BG744" s="33"/>
      <c r="BH744" s="33"/>
      <c r="BI744" s="33"/>
      <c r="BJ744" s="33"/>
      <c r="BK744" s="33"/>
      <c r="BL744" s="33"/>
      <c r="BM744" s="33"/>
      <c r="BN744" s="33"/>
      <c r="BO744" s="33"/>
      <c r="BP744" s="33"/>
      <c r="BQ744" s="33"/>
      <c r="BR744" s="33"/>
      <c r="BS744" s="33"/>
      <c r="BT744" s="33"/>
      <c r="BU744" s="94"/>
      <c r="BV744" s="94"/>
      <c r="BW744" s="94"/>
      <c r="BX744" s="94"/>
      <c r="BY744" s="94"/>
      <c r="BZ744" s="94"/>
      <c r="CA744" s="94"/>
      <c r="CB744" s="1"/>
      <c r="CC744" s="1"/>
      <c r="CD744" s="1"/>
      <c r="CE744" s="1"/>
      <c r="CF744" s="1"/>
      <c r="CG744" s="1"/>
    </row>
    <row r="745" spans="1:85" s="111" customFormat="1" ht="20.100000000000001" customHeight="1">
      <c r="A745" s="8"/>
      <c r="B745" s="8"/>
      <c r="C745" s="38"/>
      <c r="D745" s="232"/>
      <c r="E745" s="232"/>
      <c r="F745" s="93"/>
      <c r="G745" s="93"/>
      <c r="H745" s="22"/>
      <c r="I745" s="40"/>
      <c r="J745" s="40"/>
      <c r="K745" s="37"/>
      <c r="L745" s="22"/>
      <c r="M745" s="22"/>
      <c r="N745" s="22"/>
      <c r="O745" s="22"/>
      <c r="P745" s="22"/>
      <c r="Q745" s="22"/>
      <c r="R745" s="22"/>
      <c r="S745" s="22"/>
      <c r="T745" s="22"/>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29"/>
      <c r="AZ745" s="29"/>
      <c r="BA745" s="29"/>
      <c r="BB745" s="29"/>
      <c r="BC745" s="29"/>
      <c r="BD745" s="29"/>
      <c r="BE745" s="29"/>
      <c r="BF745" s="33"/>
      <c r="BG745" s="33"/>
      <c r="BH745" s="33"/>
      <c r="BI745" s="33"/>
      <c r="BJ745" s="33"/>
      <c r="BK745" s="33"/>
      <c r="BL745" s="33"/>
      <c r="BM745" s="33"/>
      <c r="BN745" s="33"/>
      <c r="BO745" s="33"/>
      <c r="BP745" s="33"/>
      <c r="BQ745" s="33"/>
      <c r="BR745" s="33"/>
      <c r="BS745" s="33"/>
      <c r="BT745" s="33"/>
      <c r="BU745" s="94"/>
      <c r="BV745" s="94"/>
      <c r="BW745" s="94"/>
      <c r="BX745" s="94"/>
      <c r="BY745" s="94"/>
      <c r="BZ745" s="94"/>
      <c r="CA745" s="94"/>
      <c r="CB745" s="1"/>
      <c r="CC745" s="1"/>
      <c r="CD745" s="1"/>
      <c r="CE745" s="1"/>
      <c r="CF745" s="1"/>
      <c r="CG745" s="1"/>
    </row>
    <row r="746" spans="1:85" s="111" customFormat="1" ht="20.100000000000001" customHeight="1">
      <c r="A746" s="8"/>
      <c r="B746" s="8"/>
      <c r="C746" s="38"/>
      <c r="D746" s="232"/>
      <c r="E746" s="232"/>
      <c r="F746" s="93"/>
      <c r="G746" s="93"/>
      <c r="H746" s="22"/>
      <c r="I746" s="40"/>
      <c r="J746" s="40"/>
      <c r="K746" s="37"/>
      <c r="L746" s="22"/>
      <c r="M746" s="22"/>
      <c r="N746" s="22"/>
      <c r="O746" s="22"/>
      <c r="P746" s="22"/>
      <c r="Q746" s="22"/>
      <c r="R746" s="22"/>
      <c r="S746" s="22"/>
      <c r="T746" s="22"/>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29"/>
      <c r="AZ746" s="29"/>
      <c r="BA746" s="29"/>
      <c r="BB746" s="29"/>
      <c r="BC746" s="29"/>
      <c r="BD746" s="29"/>
      <c r="BE746" s="29"/>
      <c r="BF746" s="33"/>
      <c r="BG746" s="33"/>
      <c r="BH746" s="33"/>
      <c r="BI746" s="33"/>
      <c r="BJ746" s="33"/>
      <c r="BK746" s="33"/>
      <c r="BL746" s="33"/>
      <c r="BM746" s="33"/>
      <c r="BN746" s="33"/>
      <c r="BO746" s="33"/>
      <c r="BP746" s="33"/>
      <c r="BQ746" s="33"/>
      <c r="BR746" s="33"/>
      <c r="BS746" s="33"/>
      <c r="BT746" s="33"/>
      <c r="BU746" s="94"/>
      <c r="BV746" s="94"/>
      <c r="BW746" s="94"/>
      <c r="BX746" s="94"/>
      <c r="BY746" s="94"/>
      <c r="BZ746" s="94"/>
      <c r="CA746" s="94"/>
      <c r="CB746" s="1"/>
      <c r="CC746" s="1"/>
      <c r="CD746" s="1"/>
      <c r="CE746" s="1"/>
      <c r="CF746" s="1"/>
      <c r="CG746" s="1"/>
    </row>
    <row r="747" spans="1:85" s="111" customFormat="1" ht="20.100000000000001" customHeight="1">
      <c r="A747" s="8"/>
      <c r="B747" s="8"/>
      <c r="C747" s="38"/>
      <c r="D747" s="232"/>
      <c r="E747" s="232"/>
      <c r="F747" s="93"/>
      <c r="G747" s="93"/>
      <c r="H747" s="22"/>
      <c r="I747" s="40"/>
      <c r="J747" s="40"/>
      <c r="K747" s="37"/>
      <c r="L747" s="22"/>
      <c r="M747" s="22"/>
      <c r="N747" s="22"/>
      <c r="O747" s="22"/>
      <c r="P747" s="22"/>
      <c r="Q747" s="22"/>
      <c r="R747" s="22"/>
      <c r="S747" s="22"/>
      <c r="T747" s="22"/>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29"/>
      <c r="AZ747" s="29"/>
      <c r="BA747" s="29"/>
      <c r="BB747" s="29"/>
      <c r="BC747" s="29"/>
      <c r="BD747" s="29"/>
      <c r="BE747" s="29"/>
      <c r="BF747" s="33"/>
      <c r="BG747" s="33"/>
      <c r="BH747" s="33"/>
      <c r="BI747" s="33"/>
      <c r="BJ747" s="33"/>
      <c r="BK747" s="33"/>
      <c r="BL747" s="33"/>
      <c r="BM747" s="33"/>
      <c r="BN747" s="33"/>
      <c r="BO747" s="33"/>
      <c r="BP747" s="33"/>
      <c r="BQ747" s="33"/>
      <c r="BR747" s="33"/>
      <c r="BS747" s="33"/>
      <c r="BT747" s="33"/>
      <c r="BU747" s="94"/>
      <c r="BV747" s="94"/>
      <c r="BW747" s="94"/>
      <c r="BX747" s="94"/>
      <c r="BY747" s="94"/>
      <c r="BZ747" s="94"/>
      <c r="CA747" s="94"/>
      <c r="CB747" s="1"/>
      <c r="CC747" s="1"/>
      <c r="CD747" s="1"/>
      <c r="CE747" s="1"/>
      <c r="CF747" s="1"/>
      <c r="CG747" s="1"/>
    </row>
    <row r="748" spans="1:85" s="111" customFormat="1" ht="20.100000000000001" customHeight="1">
      <c r="A748" s="8"/>
      <c r="B748" s="8"/>
      <c r="C748" s="38"/>
      <c r="D748" s="232"/>
      <c r="E748" s="232"/>
      <c r="F748" s="93"/>
      <c r="G748" s="93"/>
      <c r="H748" s="22"/>
      <c r="I748" s="40"/>
      <c r="J748" s="40"/>
      <c r="K748" s="37"/>
      <c r="L748" s="22"/>
      <c r="M748" s="22"/>
      <c r="N748" s="22"/>
      <c r="O748" s="22"/>
      <c r="P748" s="22"/>
      <c r="Q748" s="22"/>
      <c r="R748" s="22"/>
      <c r="S748" s="22"/>
      <c r="T748" s="22"/>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29"/>
      <c r="AZ748" s="29"/>
      <c r="BA748" s="29"/>
      <c r="BB748" s="29"/>
      <c r="BC748" s="29"/>
      <c r="BD748" s="29"/>
      <c r="BE748" s="29"/>
      <c r="BF748" s="33"/>
      <c r="BG748" s="33"/>
      <c r="BH748" s="33"/>
      <c r="BI748" s="33"/>
      <c r="BJ748" s="33"/>
      <c r="BK748" s="33"/>
      <c r="BL748" s="33"/>
      <c r="BM748" s="33"/>
      <c r="BN748" s="33"/>
      <c r="BO748" s="33"/>
      <c r="BP748" s="33"/>
      <c r="BQ748" s="33"/>
      <c r="BR748" s="33"/>
      <c r="BS748" s="33"/>
      <c r="BT748" s="33"/>
      <c r="BU748" s="94"/>
      <c r="BV748" s="94"/>
      <c r="BW748" s="94"/>
      <c r="BX748" s="94"/>
      <c r="BY748" s="94"/>
      <c r="BZ748" s="94"/>
      <c r="CA748" s="94"/>
      <c r="CB748" s="1"/>
      <c r="CC748" s="1"/>
      <c r="CD748" s="1"/>
      <c r="CE748" s="1"/>
      <c r="CF748" s="1"/>
      <c r="CG748" s="1"/>
    </row>
    <row r="749" spans="1:85" s="111" customFormat="1" ht="20.100000000000001" customHeight="1">
      <c r="A749" s="8"/>
      <c r="B749" s="8"/>
      <c r="C749" s="38"/>
      <c r="D749" s="232"/>
      <c r="E749" s="232"/>
      <c r="F749" s="93"/>
      <c r="G749" s="93"/>
      <c r="H749" s="22"/>
      <c r="I749" s="40"/>
      <c r="J749" s="40"/>
      <c r="K749" s="37"/>
      <c r="L749" s="22"/>
      <c r="M749" s="22"/>
      <c r="N749" s="22"/>
      <c r="O749" s="22"/>
      <c r="P749" s="22"/>
      <c r="Q749" s="22"/>
      <c r="R749" s="22"/>
      <c r="S749" s="22"/>
      <c r="T749" s="22"/>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29"/>
      <c r="AZ749" s="29"/>
      <c r="BA749" s="29"/>
      <c r="BB749" s="29"/>
      <c r="BC749" s="29"/>
      <c r="BD749" s="29"/>
      <c r="BE749" s="29"/>
      <c r="BF749" s="33"/>
      <c r="BG749" s="33"/>
      <c r="BH749" s="33"/>
      <c r="BI749" s="33"/>
      <c r="BJ749" s="33"/>
      <c r="BK749" s="33"/>
      <c r="BL749" s="33"/>
      <c r="BM749" s="33"/>
      <c r="BN749" s="33"/>
      <c r="BO749" s="33"/>
      <c r="BP749" s="33"/>
      <c r="BQ749" s="33"/>
      <c r="BR749" s="33"/>
      <c r="BS749" s="33"/>
      <c r="BT749" s="33"/>
      <c r="BU749" s="94"/>
      <c r="BV749" s="94"/>
      <c r="BW749" s="94"/>
      <c r="BX749" s="94"/>
      <c r="BY749" s="94"/>
      <c r="BZ749" s="94"/>
      <c r="CA749" s="94"/>
      <c r="CB749" s="1"/>
      <c r="CC749" s="1"/>
      <c r="CD749" s="1"/>
      <c r="CE749" s="1"/>
      <c r="CF749" s="1"/>
      <c r="CG749" s="1"/>
    </row>
    <row r="750" spans="1:85" s="111" customFormat="1" ht="20.100000000000001" customHeight="1">
      <c r="A750" s="8"/>
      <c r="B750" s="8"/>
      <c r="C750" s="38"/>
      <c r="D750" s="232"/>
      <c r="E750" s="232"/>
      <c r="F750" s="93"/>
      <c r="G750" s="93"/>
      <c r="H750" s="22"/>
      <c r="I750" s="40"/>
      <c r="J750" s="40"/>
      <c r="K750" s="37"/>
      <c r="L750" s="22"/>
      <c r="M750" s="22"/>
      <c r="N750" s="22"/>
      <c r="O750" s="22"/>
      <c r="P750" s="22"/>
      <c r="Q750" s="22"/>
      <c r="R750" s="22"/>
      <c r="S750" s="22"/>
      <c r="T750" s="22"/>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29"/>
      <c r="AZ750" s="29"/>
      <c r="BA750" s="29"/>
      <c r="BB750" s="29"/>
      <c r="BC750" s="29"/>
      <c r="BD750" s="29"/>
      <c r="BE750" s="29"/>
      <c r="BF750" s="33"/>
      <c r="BG750" s="33"/>
      <c r="BH750" s="33"/>
      <c r="BI750" s="33"/>
      <c r="BJ750" s="33"/>
      <c r="BK750" s="33"/>
      <c r="BL750" s="33"/>
      <c r="BM750" s="33"/>
      <c r="BN750" s="33"/>
      <c r="BO750" s="33"/>
      <c r="BP750" s="33"/>
      <c r="BQ750" s="33"/>
      <c r="BR750" s="33"/>
      <c r="BS750" s="33"/>
      <c r="BT750" s="33"/>
      <c r="BU750" s="94"/>
      <c r="BV750" s="94"/>
      <c r="BW750" s="94"/>
      <c r="BX750" s="94"/>
      <c r="BY750" s="94"/>
      <c r="BZ750" s="94"/>
      <c r="CA750" s="94"/>
      <c r="CB750" s="1"/>
      <c r="CC750" s="1"/>
      <c r="CD750" s="1"/>
      <c r="CE750" s="1"/>
      <c r="CF750" s="1"/>
      <c r="CG750" s="1"/>
    </row>
    <row r="751" spans="1:85" s="111" customFormat="1" ht="20.100000000000001" customHeight="1">
      <c r="A751" s="8"/>
      <c r="B751" s="8"/>
      <c r="C751" s="38"/>
      <c r="D751" s="232"/>
      <c r="E751" s="232"/>
      <c r="F751" s="93"/>
      <c r="G751" s="93"/>
      <c r="H751" s="22"/>
      <c r="I751" s="40"/>
      <c r="J751" s="40"/>
      <c r="K751" s="37"/>
      <c r="L751" s="22"/>
      <c r="M751" s="22"/>
      <c r="N751" s="22"/>
      <c r="O751" s="22"/>
      <c r="P751" s="22"/>
      <c r="Q751" s="22"/>
      <c r="R751" s="22"/>
      <c r="S751" s="22"/>
      <c r="T751" s="22"/>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29"/>
      <c r="AZ751" s="29"/>
      <c r="BA751" s="29"/>
      <c r="BB751" s="29"/>
      <c r="BC751" s="29"/>
      <c r="BD751" s="29"/>
      <c r="BE751" s="29"/>
      <c r="BF751" s="33"/>
      <c r="BG751" s="33"/>
      <c r="BH751" s="33"/>
      <c r="BI751" s="33"/>
      <c r="BJ751" s="33"/>
      <c r="BK751" s="33"/>
      <c r="BL751" s="33"/>
      <c r="BM751" s="33"/>
      <c r="BN751" s="33"/>
      <c r="BO751" s="33"/>
      <c r="BP751" s="33"/>
      <c r="BQ751" s="33"/>
      <c r="BR751" s="33"/>
      <c r="BS751" s="33"/>
      <c r="BT751" s="33"/>
      <c r="BU751" s="94"/>
      <c r="BV751" s="94"/>
      <c r="BW751" s="94"/>
      <c r="BX751" s="94"/>
      <c r="BY751" s="94"/>
      <c r="BZ751" s="94"/>
      <c r="CA751" s="94"/>
      <c r="CB751" s="1"/>
      <c r="CC751" s="1"/>
      <c r="CD751" s="1"/>
      <c r="CE751" s="1"/>
      <c r="CF751" s="1"/>
      <c r="CG751" s="1"/>
    </row>
    <row r="752" spans="1:85" s="111" customFormat="1" ht="20.100000000000001" customHeight="1">
      <c r="A752" s="8"/>
      <c r="B752" s="8"/>
      <c r="C752" s="38"/>
      <c r="D752" s="232"/>
      <c r="E752" s="232"/>
      <c r="F752" s="93"/>
      <c r="G752" s="93"/>
      <c r="H752" s="22"/>
      <c r="I752" s="40"/>
      <c r="J752" s="40"/>
      <c r="K752" s="37"/>
      <c r="L752" s="22"/>
      <c r="M752" s="22"/>
      <c r="N752" s="22"/>
      <c r="O752" s="22"/>
      <c r="P752" s="22"/>
      <c r="Q752" s="22"/>
      <c r="R752" s="22"/>
      <c r="S752" s="22"/>
      <c r="T752" s="22"/>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29"/>
      <c r="AZ752" s="29"/>
      <c r="BA752" s="29"/>
      <c r="BB752" s="29"/>
      <c r="BC752" s="29"/>
      <c r="BD752" s="29"/>
      <c r="BE752" s="29"/>
      <c r="BF752" s="33"/>
      <c r="BG752" s="33"/>
      <c r="BH752" s="33"/>
      <c r="BI752" s="33"/>
      <c r="BJ752" s="33"/>
      <c r="BK752" s="33"/>
      <c r="BL752" s="33"/>
      <c r="BM752" s="33"/>
      <c r="BN752" s="33"/>
      <c r="BO752" s="33"/>
      <c r="BP752" s="33"/>
      <c r="BQ752" s="33"/>
      <c r="BR752" s="33"/>
      <c r="BS752" s="33"/>
      <c r="BT752" s="33"/>
      <c r="BU752" s="94"/>
      <c r="BV752" s="94"/>
      <c r="BW752" s="94"/>
      <c r="BX752" s="94"/>
      <c r="BY752" s="94"/>
      <c r="BZ752" s="94"/>
      <c r="CA752" s="94"/>
      <c r="CB752" s="1"/>
      <c r="CC752" s="1"/>
      <c r="CD752" s="1"/>
      <c r="CE752" s="1"/>
      <c r="CF752" s="1"/>
      <c r="CG752" s="1"/>
    </row>
    <row r="753" spans="1:85" s="111" customFormat="1" ht="20.100000000000001" customHeight="1">
      <c r="A753" s="8"/>
      <c r="B753" s="8"/>
      <c r="C753" s="38"/>
      <c r="D753" s="232"/>
      <c r="E753" s="232"/>
      <c r="F753" s="93"/>
      <c r="G753" s="93"/>
      <c r="H753" s="22"/>
      <c r="I753" s="40"/>
      <c r="J753" s="40"/>
      <c r="K753" s="37"/>
      <c r="L753" s="22"/>
      <c r="M753" s="22"/>
      <c r="N753" s="22"/>
      <c r="O753" s="22"/>
      <c r="P753" s="22"/>
      <c r="Q753" s="22"/>
      <c r="R753" s="22"/>
      <c r="S753" s="22"/>
      <c r="T753" s="22"/>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29"/>
      <c r="AZ753" s="29"/>
      <c r="BA753" s="29"/>
      <c r="BB753" s="29"/>
      <c r="BC753" s="29"/>
      <c r="BD753" s="29"/>
      <c r="BE753" s="29"/>
      <c r="BF753" s="33"/>
      <c r="BG753" s="33"/>
      <c r="BH753" s="33"/>
      <c r="BI753" s="33"/>
      <c r="BJ753" s="33"/>
      <c r="BK753" s="33"/>
      <c r="BL753" s="33"/>
      <c r="BM753" s="33"/>
      <c r="BN753" s="33"/>
      <c r="BO753" s="33"/>
      <c r="BP753" s="33"/>
      <c r="BQ753" s="33"/>
      <c r="BR753" s="33"/>
      <c r="BS753" s="33"/>
      <c r="BT753" s="33"/>
      <c r="BU753" s="94"/>
      <c r="BV753" s="94"/>
      <c r="BW753" s="94"/>
      <c r="BX753" s="94"/>
      <c r="BY753" s="94"/>
      <c r="BZ753" s="94"/>
      <c r="CA753" s="94"/>
      <c r="CB753" s="1"/>
      <c r="CC753" s="1"/>
      <c r="CD753" s="1"/>
      <c r="CE753" s="1"/>
      <c r="CF753" s="1"/>
      <c r="CG753" s="1"/>
    </row>
    <row r="754" spans="1:85" s="111" customFormat="1" ht="20.100000000000001" customHeight="1">
      <c r="A754" s="8"/>
      <c r="B754" s="8"/>
      <c r="C754" s="38"/>
      <c r="D754" s="232"/>
      <c r="E754" s="232"/>
      <c r="F754" s="93"/>
      <c r="G754" s="93"/>
      <c r="H754" s="22"/>
      <c r="I754" s="40"/>
      <c r="J754" s="40"/>
      <c r="K754" s="37"/>
      <c r="L754" s="22"/>
      <c r="M754" s="22"/>
      <c r="N754" s="22"/>
      <c r="O754" s="22"/>
      <c r="P754" s="22"/>
      <c r="Q754" s="22"/>
      <c r="R754" s="22"/>
      <c r="S754" s="22"/>
      <c r="T754" s="22"/>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29"/>
      <c r="AZ754" s="29"/>
      <c r="BA754" s="29"/>
      <c r="BB754" s="29"/>
      <c r="BC754" s="29"/>
      <c r="BD754" s="29"/>
      <c r="BE754" s="29"/>
      <c r="BF754" s="33"/>
      <c r="BG754" s="33"/>
      <c r="BH754" s="33"/>
      <c r="BI754" s="33"/>
      <c r="BJ754" s="33"/>
      <c r="BK754" s="33"/>
      <c r="BL754" s="33"/>
      <c r="BM754" s="33"/>
      <c r="BN754" s="33"/>
      <c r="BO754" s="33"/>
      <c r="BP754" s="33"/>
      <c r="BQ754" s="33"/>
      <c r="BR754" s="33"/>
      <c r="BS754" s="33"/>
      <c r="BT754" s="33"/>
      <c r="BU754" s="94"/>
      <c r="BV754" s="94"/>
      <c r="BW754" s="94"/>
      <c r="BX754" s="94"/>
      <c r="BY754" s="94"/>
      <c r="BZ754" s="94"/>
      <c r="CA754" s="94"/>
      <c r="CB754" s="1"/>
      <c r="CC754" s="1"/>
      <c r="CD754" s="1"/>
      <c r="CE754" s="1"/>
      <c r="CF754" s="1"/>
      <c r="CG754" s="1"/>
    </row>
    <row r="755" spans="1:85" s="111" customFormat="1" ht="20.100000000000001" customHeight="1">
      <c r="A755" s="8"/>
      <c r="B755" s="8"/>
      <c r="C755" s="38"/>
      <c r="D755" s="232"/>
      <c r="E755" s="232"/>
      <c r="F755" s="93"/>
      <c r="G755" s="93"/>
      <c r="H755" s="22"/>
      <c r="I755" s="40"/>
      <c r="J755" s="40"/>
      <c r="K755" s="37"/>
      <c r="L755" s="22"/>
      <c r="M755" s="22"/>
      <c r="N755" s="22"/>
      <c r="O755" s="22"/>
      <c r="P755" s="22"/>
      <c r="Q755" s="22"/>
      <c r="R755" s="22"/>
      <c r="S755" s="22"/>
      <c r="T755" s="22"/>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29"/>
      <c r="AZ755" s="29"/>
      <c r="BA755" s="29"/>
      <c r="BB755" s="29"/>
      <c r="BC755" s="29"/>
      <c r="BD755" s="29"/>
      <c r="BE755" s="29"/>
      <c r="BF755" s="33"/>
      <c r="BG755" s="33"/>
      <c r="BH755" s="33"/>
      <c r="BI755" s="33"/>
      <c r="BJ755" s="33"/>
      <c r="BK755" s="33"/>
      <c r="BL755" s="33"/>
      <c r="BM755" s="33"/>
      <c r="BN755" s="33"/>
      <c r="BO755" s="33"/>
      <c r="BP755" s="33"/>
      <c r="BQ755" s="33"/>
      <c r="BR755" s="33"/>
      <c r="BS755" s="33"/>
      <c r="BT755" s="33"/>
      <c r="BU755" s="94"/>
      <c r="BV755" s="94"/>
      <c r="BW755" s="94"/>
      <c r="BX755" s="94"/>
      <c r="BY755" s="94"/>
      <c r="BZ755" s="94"/>
      <c r="CA755" s="94"/>
      <c r="CB755" s="1"/>
      <c r="CC755" s="1"/>
      <c r="CD755" s="1"/>
      <c r="CE755" s="1"/>
      <c r="CF755" s="1"/>
      <c r="CG755" s="1"/>
    </row>
    <row r="756" spans="1:85" s="111" customFormat="1" ht="20.100000000000001" customHeight="1">
      <c r="A756" s="8"/>
      <c r="B756" s="8"/>
      <c r="C756" s="38"/>
      <c r="D756" s="232"/>
      <c r="E756" s="232"/>
      <c r="F756" s="93"/>
      <c r="G756" s="93"/>
      <c r="H756" s="22"/>
      <c r="I756" s="40"/>
      <c r="J756" s="40"/>
      <c r="K756" s="37"/>
      <c r="L756" s="22"/>
      <c r="M756" s="22"/>
      <c r="N756" s="22"/>
      <c r="O756" s="22"/>
      <c r="P756" s="22"/>
      <c r="Q756" s="22"/>
      <c r="R756" s="22"/>
      <c r="S756" s="22"/>
      <c r="T756" s="22"/>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29"/>
      <c r="AZ756" s="29"/>
      <c r="BA756" s="29"/>
      <c r="BB756" s="29"/>
      <c r="BC756" s="29"/>
      <c r="BD756" s="29"/>
      <c r="BE756" s="29"/>
      <c r="BF756" s="33"/>
      <c r="BG756" s="33"/>
      <c r="BH756" s="33"/>
      <c r="BI756" s="33"/>
      <c r="BJ756" s="33"/>
      <c r="BK756" s="33"/>
      <c r="BL756" s="33"/>
      <c r="BM756" s="33"/>
      <c r="BN756" s="33"/>
      <c r="BO756" s="33"/>
      <c r="BP756" s="33"/>
      <c r="BQ756" s="33"/>
      <c r="BR756" s="33"/>
      <c r="BS756" s="33"/>
      <c r="BT756" s="33"/>
      <c r="BU756" s="94"/>
      <c r="BV756" s="94"/>
      <c r="BW756" s="94"/>
      <c r="BX756" s="94"/>
      <c r="BY756" s="94"/>
      <c r="BZ756" s="94"/>
      <c r="CA756" s="94"/>
      <c r="CB756" s="1"/>
      <c r="CC756" s="1"/>
      <c r="CD756" s="1"/>
      <c r="CE756" s="1"/>
      <c r="CF756" s="1"/>
      <c r="CG756" s="1"/>
    </row>
    <row r="757" spans="1:85" s="111" customFormat="1" ht="20.100000000000001" customHeight="1">
      <c r="A757" s="8"/>
      <c r="B757" s="8"/>
      <c r="C757" s="38"/>
      <c r="D757" s="232"/>
      <c r="E757" s="232"/>
      <c r="F757" s="93"/>
      <c r="G757" s="93"/>
      <c r="H757" s="22"/>
      <c r="I757" s="40"/>
      <c r="J757" s="40"/>
      <c r="K757" s="37"/>
      <c r="L757" s="22"/>
      <c r="M757" s="22"/>
      <c r="N757" s="22"/>
      <c r="O757" s="22"/>
      <c r="P757" s="22"/>
      <c r="Q757" s="22"/>
      <c r="R757" s="22"/>
      <c r="S757" s="22"/>
      <c r="T757" s="22"/>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29"/>
      <c r="AZ757" s="29"/>
      <c r="BA757" s="29"/>
      <c r="BB757" s="29"/>
      <c r="BC757" s="29"/>
      <c r="BD757" s="29"/>
      <c r="BE757" s="29"/>
      <c r="BF757" s="33"/>
      <c r="BG757" s="33"/>
      <c r="BH757" s="33"/>
      <c r="BI757" s="33"/>
      <c r="BJ757" s="33"/>
      <c r="BK757" s="33"/>
      <c r="BL757" s="33"/>
      <c r="BM757" s="33"/>
      <c r="BN757" s="33"/>
      <c r="BO757" s="33"/>
      <c r="BP757" s="33"/>
      <c r="BQ757" s="33"/>
      <c r="BR757" s="33"/>
      <c r="BS757" s="33"/>
      <c r="BT757" s="33"/>
      <c r="BU757" s="94"/>
      <c r="BV757" s="94"/>
      <c r="BW757" s="94"/>
      <c r="BX757" s="94"/>
      <c r="BY757" s="94"/>
      <c r="BZ757" s="94"/>
      <c r="CA757" s="94"/>
      <c r="CB757" s="1"/>
      <c r="CC757" s="1"/>
      <c r="CD757" s="1"/>
      <c r="CE757" s="1"/>
      <c r="CF757" s="1"/>
      <c r="CG757" s="1"/>
    </row>
    <row r="758" spans="1:85" s="111" customFormat="1" ht="20.100000000000001" customHeight="1">
      <c r="A758" s="8"/>
      <c r="B758" s="8"/>
      <c r="C758" s="38"/>
      <c r="D758" s="232"/>
      <c r="E758" s="232"/>
      <c r="F758" s="93"/>
      <c r="G758" s="93"/>
      <c r="H758" s="22"/>
      <c r="I758" s="40"/>
      <c r="J758" s="40"/>
      <c r="K758" s="37"/>
      <c r="L758" s="22"/>
      <c r="M758" s="22"/>
      <c r="N758" s="22"/>
      <c r="O758" s="22"/>
      <c r="P758" s="22"/>
      <c r="Q758" s="22"/>
      <c r="R758" s="22"/>
      <c r="S758" s="22"/>
      <c r="T758" s="22"/>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29"/>
      <c r="AZ758" s="29"/>
      <c r="BA758" s="29"/>
      <c r="BB758" s="29"/>
      <c r="BC758" s="29"/>
      <c r="BD758" s="29"/>
      <c r="BE758" s="29"/>
      <c r="BF758" s="33"/>
      <c r="BG758" s="33"/>
      <c r="BH758" s="33"/>
      <c r="BI758" s="33"/>
      <c r="BJ758" s="33"/>
      <c r="BK758" s="33"/>
      <c r="BL758" s="33"/>
      <c r="BM758" s="33"/>
      <c r="BN758" s="33"/>
      <c r="BO758" s="33"/>
      <c r="BP758" s="33"/>
      <c r="BQ758" s="33"/>
      <c r="BR758" s="33"/>
      <c r="BS758" s="33"/>
      <c r="BT758" s="33"/>
      <c r="BU758" s="94"/>
      <c r="BV758" s="94"/>
      <c r="BW758" s="94"/>
      <c r="BX758" s="94"/>
      <c r="BY758" s="94"/>
      <c r="BZ758" s="94"/>
      <c r="CA758" s="94"/>
      <c r="CB758" s="1"/>
      <c r="CC758" s="1"/>
      <c r="CD758" s="1"/>
      <c r="CE758" s="1"/>
      <c r="CF758" s="1"/>
      <c r="CG758" s="1"/>
    </row>
    <row r="759" spans="1:85" s="111" customFormat="1" ht="20.100000000000001" customHeight="1">
      <c r="A759" s="8"/>
      <c r="B759" s="8"/>
      <c r="C759" s="38"/>
      <c r="D759" s="232"/>
      <c r="E759" s="232"/>
      <c r="F759" s="93"/>
      <c r="G759" s="93"/>
      <c r="H759" s="22"/>
      <c r="I759" s="40"/>
      <c r="J759" s="40"/>
      <c r="K759" s="37"/>
      <c r="L759" s="22"/>
      <c r="M759" s="22"/>
      <c r="N759" s="22"/>
      <c r="O759" s="22"/>
      <c r="P759" s="22"/>
      <c r="Q759" s="22"/>
      <c r="R759" s="22"/>
      <c r="S759" s="22"/>
      <c r="T759" s="22"/>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29"/>
      <c r="AZ759" s="29"/>
      <c r="BA759" s="29"/>
      <c r="BB759" s="29"/>
      <c r="BC759" s="29"/>
      <c r="BD759" s="29"/>
      <c r="BE759" s="29"/>
      <c r="BF759" s="33"/>
      <c r="BG759" s="33"/>
      <c r="BH759" s="33"/>
      <c r="BI759" s="33"/>
      <c r="BJ759" s="33"/>
      <c r="BK759" s="33"/>
      <c r="BL759" s="33"/>
      <c r="BM759" s="33"/>
      <c r="BN759" s="33"/>
      <c r="BO759" s="33"/>
      <c r="BP759" s="33"/>
      <c r="BQ759" s="33"/>
      <c r="BR759" s="33"/>
      <c r="BS759" s="33"/>
      <c r="BT759" s="33"/>
      <c r="BU759" s="94"/>
      <c r="BV759" s="94"/>
      <c r="BW759" s="94"/>
      <c r="BX759" s="94"/>
      <c r="BY759" s="94"/>
      <c r="BZ759" s="94"/>
      <c r="CA759" s="94"/>
      <c r="CB759" s="1"/>
      <c r="CC759" s="1"/>
      <c r="CD759" s="1"/>
      <c r="CE759" s="1"/>
      <c r="CF759" s="1"/>
      <c r="CG759" s="1"/>
    </row>
    <row r="760" spans="1:85" s="111" customFormat="1" ht="20.100000000000001" customHeight="1">
      <c r="A760" s="8"/>
      <c r="B760" s="8"/>
      <c r="C760" s="38"/>
      <c r="D760" s="232"/>
      <c r="E760" s="232"/>
      <c r="F760" s="93"/>
      <c r="G760" s="93"/>
      <c r="H760" s="22"/>
      <c r="I760" s="40"/>
      <c r="J760" s="40"/>
      <c r="K760" s="37"/>
      <c r="L760" s="22"/>
      <c r="M760" s="22"/>
      <c r="N760" s="22"/>
      <c r="O760" s="22"/>
      <c r="P760" s="22"/>
      <c r="Q760" s="22"/>
      <c r="R760" s="22"/>
      <c r="S760" s="22"/>
      <c r="T760" s="22"/>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29"/>
      <c r="AZ760" s="29"/>
      <c r="BA760" s="29"/>
      <c r="BB760" s="29"/>
      <c r="BC760" s="29"/>
      <c r="BD760" s="29"/>
      <c r="BE760" s="29"/>
      <c r="BF760" s="33"/>
      <c r="BG760" s="33"/>
      <c r="BH760" s="33"/>
      <c r="BI760" s="33"/>
      <c r="BJ760" s="33"/>
      <c r="BK760" s="33"/>
      <c r="BL760" s="33"/>
      <c r="BM760" s="33"/>
      <c r="BN760" s="33"/>
      <c r="BO760" s="33"/>
      <c r="BP760" s="33"/>
      <c r="BQ760" s="33"/>
      <c r="BR760" s="33"/>
      <c r="BS760" s="33"/>
      <c r="BT760" s="33"/>
      <c r="BU760" s="94"/>
      <c r="BV760" s="94"/>
      <c r="BW760" s="94"/>
      <c r="BX760" s="94"/>
      <c r="BY760" s="94"/>
      <c r="BZ760" s="94"/>
      <c r="CA760" s="94"/>
      <c r="CB760" s="1"/>
      <c r="CC760" s="1"/>
      <c r="CD760" s="1"/>
      <c r="CE760" s="1"/>
      <c r="CF760" s="1"/>
      <c r="CG760" s="1"/>
    </row>
    <row r="761" spans="1:85" s="111" customFormat="1" ht="20.100000000000001" customHeight="1">
      <c r="A761" s="8"/>
      <c r="B761" s="8"/>
      <c r="C761" s="38"/>
      <c r="D761" s="232"/>
      <c r="E761" s="232"/>
      <c r="F761" s="93"/>
      <c r="G761" s="93"/>
      <c r="H761" s="22"/>
      <c r="I761" s="40"/>
      <c r="J761" s="40"/>
      <c r="K761" s="37"/>
      <c r="L761" s="22"/>
      <c r="M761" s="22"/>
      <c r="N761" s="22"/>
      <c r="O761" s="22"/>
      <c r="P761" s="22"/>
      <c r="Q761" s="22"/>
      <c r="R761" s="22"/>
      <c r="S761" s="22"/>
      <c r="T761" s="22"/>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29"/>
      <c r="AZ761" s="29"/>
      <c r="BA761" s="29"/>
      <c r="BB761" s="29"/>
      <c r="BC761" s="29"/>
      <c r="BD761" s="29"/>
      <c r="BE761" s="29"/>
      <c r="BF761" s="33"/>
      <c r="BG761" s="33"/>
      <c r="BH761" s="33"/>
      <c r="BI761" s="33"/>
      <c r="BJ761" s="33"/>
      <c r="BK761" s="33"/>
      <c r="BL761" s="33"/>
      <c r="BM761" s="33"/>
      <c r="BN761" s="33"/>
      <c r="BO761" s="33"/>
      <c r="BP761" s="33"/>
      <c r="BQ761" s="33"/>
      <c r="BR761" s="33"/>
      <c r="BS761" s="33"/>
      <c r="BT761" s="33"/>
      <c r="BU761" s="94"/>
      <c r="BV761" s="94"/>
      <c r="BW761" s="94"/>
      <c r="BX761" s="94"/>
      <c r="BY761" s="94"/>
      <c r="BZ761" s="94"/>
      <c r="CA761" s="94"/>
      <c r="CB761" s="1"/>
      <c r="CC761" s="1"/>
      <c r="CD761" s="1"/>
      <c r="CE761" s="1"/>
      <c r="CF761" s="1"/>
      <c r="CG761" s="1"/>
    </row>
    <row r="762" spans="1:85" s="111" customFormat="1" ht="20.100000000000001" customHeight="1">
      <c r="A762" s="8"/>
      <c r="B762" s="8"/>
      <c r="C762" s="38"/>
      <c r="D762" s="232"/>
      <c r="E762" s="232"/>
      <c r="F762" s="93"/>
      <c r="G762" s="93"/>
      <c r="H762" s="22"/>
      <c r="I762" s="40"/>
      <c r="J762" s="40"/>
      <c r="K762" s="37"/>
      <c r="L762" s="22"/>
      <c r="M762" s="22"/>
      <c r="N762" s="22"/>
      <c r="O762" s="22"/>
      <c r="P762" s="22"/>
      <c r="Q762" s="22"/>
      <c r="R762" s="22"/>
      <c r="S762" s="22"/>
      <c r="T762" s="22"/>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29"/>
      <c r="AZ762" s="29"/>
      <c r="BA762" s="29"/>
      <c r="BB762" s="29"/>
      <c r="BC762" s="29"/>
      <c r="BD762" s="29"/>
      <c r="BE762" s="29"/>
      <c r="BF762" s="33"/>
      <c r="BG762" s="33"/>
      <c r="BH762" s="33"/>
      <c r="BI762" s="33"/>
      <c r="BJ762" s="33"/>
      <c r="BK762" s="33"/>
      <c r="BL762" s="33"/>
      <c r="BM762" s="33"/>
      <c r="BN762" s="33"/>
      <c r="BO762" s="33"/>
      <c r="BP762" s="33"/>
      <c r="BQ762" s="33"/>
      <c r="BR762" s="33"/>
      <c r="BS762" s="33"/>
      <c r="BT762" s="33"/>
      <c r="BU762" s="94"/>
      <c r="BV762" s="94"/>
      <c r="BW762" s="94"/>
      <c r="BX762" s="94"/>
      <c r="BY762" s="94"/>
      <c r="BZ762" s="94"/>
      <c r="CA762" s="94"/>
      <c r="CB762" s="1"/>
      <c r="CC762" s="1"/>
      <c r="CD762" s="1"/>
      <c r="CE762" s="1"/>
      <c r="CF762" s="1"/>
      <c r="CG762" s="1"/>
    </row>
    <row r="763" spans="1:85" s="111" customFormat="1" ht="20.100000000000001" customHeight="1">
      <c r="A763" s="8"/>
      <c r="B763" s="8"/>
      <c r="C763" s="38"/>
      <c r="D763" s="232"/>
      <c r="E763" s="232"/>
      <c r="F763" s="93"/>
      <c r="G763" s="93"/>
      <c r="H763" s="22"/>
      <c r="I763" s="40"/>
      <c r="J763" s="40"/>
      <c r="K763" s="37"/>
      <c r="L763" s="22"/>
      <c r="M763" s="22"/>
      <c r="N763" s="22"/>
      <c r="O763" s="22"/>
      <c r="P763" s="22"/>
      <c r="Q763" s="22"/>
      <c r="R763" s="22"/>
      <c r="S763" s="22"/>
      <c r="T763" s="22"/>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29"/>
      <c r="AZ763" s="29"/>
      <c r="BA763" s="29"/>
      <c r="BB763" s="29"/>
      <c r="BC763" s="29"/>
      <c r="BD763" s="29"/>
      <c r="BE763" s="29"/>
      <c r="BF763" s="33"/>
      <c r="BG763" s="33"/>
      <c r="BH763" s="33"/>
      <c r="BI763" s="33"/>
      <c r="BJ763" s="33"/>
      <c r="BK763" s="33"/>
      <c r="BL763" s="33"/>
      <c r="BM763" s="33"/>
      <c r="BN763" s="33"/>
      <c r="BO763" s="33"/>
      <c r="BP763" s="33"/>
      <c r="BQ763" s="33"/>
      <c r="BR763" s="33"/>
      <c r="BS763" s="33"/>
      <c r="BT763" s="33"/>
      <c r="BU763" s="94"/>
      <c r="BV763" s="94"/>
      <c r="BW763" s="94"/>
      <c r="BX763" s="94"/>
      <c r="BY763" s="94"/>
      <c r="BZ763" s="94"/>
      <c r="CA763" s="94"/>
      <c r="CB763" s="1"/>
      <c r="CC763" s="1"/>
      <c r="CD763" s="1"/>
      <c r="CE763" s="1"/>
      <c r="CF763" s="1"/>
      <c r="CG763" s="1"/>
    </row>
    <row r="764" spans="1:85" s="124" customFormat="1" ht="20.100000000000001" customHeight="1">
      <c r="A764" s="8"/>
      <c r="B764" s="8"/>
      <c r="C764" s="38"/>
      <c r="D764" s="232"/>
      <c r="E764" s="232"/>
      <c r="F764" s="93"/>
      <c r="G764" s="93"/>
      <c r="H764" s="22"/>
      <c r="I764" s="40"/>
      <c r="J764" s="40"/>
      <c r="K764" s="37"/>
      <c r="L764" s="22"/>
      <c r="M764" s="22"/>
      <c r="N764" s="22"/>
      <c r="O764" s="22"/>
      <c r="P764" s="22"/>
      <c r="Q764" s="22"/>
      <c r="R764" s="22"/>
      <c r="S764" s="22"/>
      <c r="T764" s="22"/>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29"/>
      <c r="AZ764" s="29"/>
      <c r="BA764" s="29"/>
      <c r="BB764" s="29"/>
      <c r="BC764" s="29"/>
      <c r="BD764" s="29"/>
      <c r="BE764" s="29"/>
      <c r="BF764" s="33"/>
      <c r="BG764" s="33"/>
      <c r="BH764" s="33"/>
      <c r="BI764" s="33"/>
      <c r="BJ764" s="33"/>
      <c r="BK764" s="33"/>
      <c r="BL764" s="33"/>
      <c r="BM764" s="33"/>
      <c r="BN764" s="33"/>
      <c r="BO764" s="33"/>
      <c r="BP764" s="33"/>
      <c r="BQ764" s="33"/>
      <c r="BR764" s="33"/>
      <c r="BS764" s="33"/>
      <c r="BT764" s="33"/>
      <c r="BU764" s="94"/>
      <c r="BV764" s="94"/>
      <c r="BW764" s="94"/>
      <c r="BX764" s="94"/>
      <c r="BY764" s="94"/>
      <c r="BZ764" s="94"/>
      <c r="CA764" s="94"/>
      <c r="CB764" s="1"/>
      <c r="CC764" s="1"/>
      <c r="CD764" s="1"/>
      <c r="CE764" s="1"/>
      <c r="CF764" s="1"/>
      <c r="CG764" s="1"/>
    </row>
    <row r="765" spans="1:85" s="124" customFormat="1" ht="20.100000000000001" customHeight="1">
      <c r="A765" s="8"/>
      <c r="B765" s="8"/>
      <c r="C765" s="38"/>
      <c r="D765" s="232"/>
      <c r="E765" s="232"/>
      <c r="F765" s="93"/>
      <c r="G765" s="93"/>
      <c r="H765" s="22"/>
      <c r="I765" s="40"/>
      <c r="J765" s="40"/>
      <c r="K765" s="37"/>
      <c r="L765" s="22"/>
      <c r="M765" s="22"/>
      <c r="N765" s="22"/>
      <c r="O765" s="22"/>
      <c r="P765" s="22"/>
      <c r="Q765" s="22"/>
      <c r="R765" s="22"/>
      <c r="S765" s="22"/>
      <c r="T765" s="22"/>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29"/>
      <c r="AZ765" s="29"/>
      <c r="BA765" s="29"/>
      <c r="BB765" s="29"/>
      <c r="BC765" s="29"/>
      <c r="BD765" s="29"/>
      <c r="BE765" s="29"/>
      <c r="BF765" s="33"/>
      <c r="BG765" s="33"/>
      <c r="BH765" s="33"/>
      <c r="BI765" s="33"/>
      <c r="BJ765" s="33"/>
      <c r="BK765" s="33"/>
      <c r="BL765" s="33"/>
      <c r="BM765" s="33"/>
      <c r="BN765" s="33"/>
      <c r="BO765" s="33"/>
      <c r="BP765" s="33"/>
      <c r="BQ765" s="33"/>
      <c r="BR765" s="33"/>
      <c r="BS765" s="33"/>
      <c r="BT765" s="33"/>
      <c r="BU765" s="94"/>
      <c r="BV765" s="94"/>
      <c r="BW765" s="94"/>
      <c r="BX765" s="94"/>
      <c r="BY765" s="94"/>
      <c r="BZ765" s="94"/>
      <c r="CA765" s="94"/>
      <c r="CB765" s="1"/>
      <c r="CC765" s="1"/>
      <c r="CD765" s="1"/>
      <c r="CE765" s="1"/>
      <c r="CF765" s="1"/>
      <c r="CG765" s="1"/>
    </row>
    <row r="766" spans="1:85" s="124" customFormat="1" ht="20.100000000000001" customHeight="1">
      <c r="A766" s="529"/>
      <c r="B766" s="529"/>
      <c r="C766" s="529"/>
      <c r="D766" s="529"/>
      <c r="E766" s="232"/>
      <c r="F766" s="93"/>
      <c r="G766" s="93"/>
      <c r="H766" s="22"/>
      <c r="I766" s="40"/>
      <c r="J766" s="40"/>
      <c r="K766" s="37"/>
      <c r="L766" s="22"/>
      <c r="M766" s="22"/>
      <c r="N766" s="22"/>
      <c r="O766" s="22"/>
      <c r="P766" s="22"/>
      <c r="Q766" s="22"/>
      <c r="R766" s="22"/>
      <c r="S766" s="22"/>
      <c r="T766" s="22"/>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29"/>
      <c r="AZ766" s="29"/>
      <c r="BA766" s="29"/>
      <c r="BB766" s="29"/>
      <c r="BC766" s="29"/>
      <c r="BD766" s="29"/>
      <c r="BE766" s="29"/>
      <c r="BF766" s="33"/>
      <c r="BG766" s="33"/>
      <c r="BH766" s="33"/>
      <c r="BI766" s="33"/>
      <c r="BJ766" s="33"/>
      <c r="BK766" s="33"/>
      <c r="BL766" s="33"/>
      <c r="BM766" s="33"/>
      <c r="BN766" s="33"/>
      <c r="BO766" s="33"/>
      <c r="BP766" s="33"/>
      <c r="BQ766" s="33"/>
      <c r="BR766" s="33"/>
      <c r="BS766" s="33"/>
      <c r="BT766" s="33"/>
      <c r="BU766" s="94"/>
      <c r="BV766" s="94"/>
      <c r="BW766" s="94"/>
      <c r="BX766" s="94"/>
      <c r="BY766" s="94"/>
      <c r="BZ766" s="94"/>
      <c r="CA766" s="94"/>
      <c r="CB766" s="1"/>
      <c r="CC766" s="1"/>
      <c r="CD766" s="1"/>
      <c r="CE766" s="1"/>
      <c r="CF766" s="1"/>
      <c r="CG766" s="1"/>
    </row>
    <row r="767" spans="1:85" s="124" customFormat="1" ht="20.100000000000001" customHeight="1">
      <c r="A767" s="529"/>
      <c r="B767" s="529"/>
      <c r="C767" s="529"/>
      <c r="D767" s="529"/>
      <c r="E767" s="232"/>
      <c r="F767" s="93"/>
      <c r="G767" s="93"/>
      <c r="H767" s="22"/>
      <c r="I767" s="40"/>
      <c r="J767" s="40"/>
      <c r="K767" s="37"/>
      <c r="L767" s="22"/>
      <c r="M767" s="22"/>
      <c r="N767" s="22"/>
      <c r="O767" s="22"/>
      <c r="P767" s="22"/>
      <c r="Q767" s="22"/>
      <c r="R767" s="22"/>
      <c r="S767" s="22"/>
      <c r="T767" s="22"/>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29"/>
      <c r="AZ767" s="29"/>
      <c r="BA767" s="29"/>
      <c r="BB767" s="29"/>
      <c r="BC767" s="29"/>
      <c r="BD767" s="29"/>
      <c r="BE767" s="29"/>
      <c r="BF767" s="33"/>
      <c r="BG767" s="33"/>
      <c r="BH767" s="33"/>
      <c r="BI767" s="33"/>
      <c r="BJ767" s="33"/>
      <c r="BK767" s="33"/>
      <c r="BL767" s="33"/>
      <c r="BM767" s="33"/>
      <c r="BN767" s="33"/>
      <c r="BO767" s="33"/>
      <c r="BP767" s="33"/>
      <c r="BQ767" s="33"/>
      <c r="BR767" s="33"/>
      <c r="BS767" s="33"/>
      <c r="BT767" s="33"/>
      <c r="BU767" s="94"/>
      <c r="BV767" s="94"/>
      <c r="BW767" s="94"/>
      <c r="BX767" s="94"/>
      <c r="BY767" s="94"/>
      <c r="BZ767" s="94"/>
      <c r="CA767" s="94"/>
      <c r="CB767" s="1"/>
      <c r="CC767" s="1"/>
      <c r="CD767" s="1"/>
      <c r="CE767" s="1"/>
      <c r="CF767" s="1"/>
      <c r="CG767" s="1"/>
    </row>
    <row r="768" spans="1:85" s="124" customFormat="1" ht="20.100000000000001" customHeight="1">
      <c r="A768" s="8"/>
      <c r="B768" s="8"/>
      <c r="C768" s="38"/>
      <c r="D768" s="232"/>
      <c r="E768" s="232"/>
      <c r="F768" s="93"/>
      <c r="G768" s="93"/>
      <c r="H768" s="22"/>
      <c r="I768" s="40"/>
      <c r="J768" s="40"/>
      <c r="K768" s="37"/>
      <c r="L768" s="22"/>
      <c r="M768" s="22"/>
      <c r="N768" s="22"/>
      <c r="O768" s="22"/>
      <c r="P768" s="22"/>
      <c r="Q768" s="22"/>
      <c r="R768" s="22"/>
      <c r="S768" s="22"/>
      <c r="T768" s="22"/>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29"/>
      <c r="AZ768" s="29"/>
      <c r="BA768" s="29"/>
      <c r="BB768" s="29"/>
      <c r="BC768" s="29"/>
      <c r="BD768" s="29"/>
      <c r="BE768" s="29"/>
      <c r="BF768" s="33"/>
      <c r="BG768" s="33"/>
      <c r="BH768" s="33"/>
      <c r="BI768" s="33"/>
      <c r="BJ768" s="33"/>
      <c r="BK768" s="33"/>
      <c r="BL768" s="33"/>
      <c r="BM768" s="33"/>
      <c r="BN768" s="33"/>
      <c r="BO768" s="33"/>
      <c r="BP768" s="33"/>
      <c r="BQ768" s="33"/>
      <c r="BR768" s="33"/>
      <c r="BS768" s="33"/>
      <c r="BT768" s="33"/>
      <c r="BU768" s="94"/>
      <c r="BV768" s="94"/>
      <c r="BW768" s="94"/>
      <c r="BX768" s="94"/>
      <c r="BY768" s="94"/>
      <c r="BZ768" s="94"/>
      <c r="CA768" s="94"/>
      <c r="CB768" s="1"/>
      <c r="CC768" s="1"/>
      <c r="CD768" s="1"/>
      <c r="CE768" s="1"/>
      <c r="CF768" s="1"/>
      <c r="CG768" s="1"/>
    </row>
    <row r="769" spans="1:85" s="124" customFormat="1" ht="20.100000000000001" customHeight="1">
      <c r="A769" s="8"/>
      <c r="B769" s="8"/>
      <c r="C769" s="38"/>
      <c r="D769" s="232"/>
      <c r="E769" s="232"/>
      <c r="F769" s="93"/>
      <c r="G769" s="93"/>
      <c r="H769" s="22"/>
      <c r="I769" s="40"/>
      <c r="J769" s="40"/>
      <c r="K769" s="37"/>
      <c r="L769" s="22"/>
      <c r="M769" s="22"/>
      <c r="N769" s="22"/>
      <c r="O769" s="22"/>
      <c r="P769" s="22"/>
      <c r="Q769" s="22"/>
      <c r="R769" s="22"/>
      <c r="S769" s="22"/>
      <c r="T769" s="22"/>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29"/>
      <c r="AZ769" s="29"/>
      <c r="BA769" s="29"/>
      <c r="BB769" s="29"/>
      <c r="BC769" s="29"/>
      <c r="BD769" s="29"/>
      <c r="BE769" s="29"/>
      <c r="BF769" s="33"/>
      <c r="BG769" s="33"/>
      <c r="BH769" s="33"/>
      <c r="BI769" s="33"/>
      <c r="BJ769" s="33"/>
      <c r="BK769" s="33"/>
      <c r="BL769" s="33"/>
      <c r="BM769" s="33"/>
      <c r="BN769" s="33"/>
      <c r="BO769" s="33"/>
      <c r="BP769" s="33"/>
      <c r="BQ769" s="33"/>
      <c r="BR769" s="33"/>
      <c r="BS769" s="33"/>
      <c r="BT769" s="33"/>
      <c r="BU769" s="94"/>
      <c r="BV769" s="94"/>
      <c r="BW769" s="94"/>
      <c r="BX769" s="94"/>
      <c r="BY769" s="94"/>
      <c r="BZ769" s="94"/>
      <c r="CA769" s="94"/>
      <c r="CB769" s="1"/>
      <c r="CC769" s="1"/>
      <c r="CD769" s="1"/>
      <c r="CE769" s="1"/>
      <c r="CF769" s="1"/>
      <c r="CG769" s="1"/>
    </row>
    <row r="770" spans="1:85" s="124" customFormat="1" ht="20.100000000000001" customHeight="1">
      <c r="A770" s="8"/>
      <c r="B770" s="8"/>
      <c r="C770" s="38"/>
      <c r="D770" s="232"/>
      <c r="E770" s="232"/>
      <c r="F770" s="93"/>
      <c r="G770" s="93"/>
      <c r="H770" s="22"/>
      <c r="I770" s="40"/>
      <c r="J770" s="40"/>
      <c r="K770" s="37"/>
      <c r="L770" s="22"/>
      <c r="M770" s="22"/>
      <c r="N770" s="22"/>
      <c r="O770" s="22"/>
      <c r="P770" s="22"/>
      <c r="Q770" s="22"/>
      <c r="R770" s="22"/>
      <c r="S770" s="22"/>
      <c r="T770" s="22"/>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29"/>
      <c r="AZ770" s="29"/>
      <c r="BA770" s="29"/>
      <c r="BB770" s="29"/>
      <c r="BC770" s="29"/>
      <c r="BD770" s="29"/>
      <c r="BE770" s="29"/>
      <c r="BF770" s="33"/>
      <c r="BG770" s="33"/>
      <c r="BH770" s="33"/>
      <c r="BI770" s="33"/>
      <c r="BJ770" s="33"/>
      <c r="BK770" s="33"/>
      <c r="BL770" s="33"/>
      <c r="BM770" s="33"/>
      <c r="BN770" s="33"/>
      <c r="BO770" s="33"/>
      <c r="BP770" s="33"/>
      <c r="BQ770" s="33"/>
      <c r="BR770" s="33"/>
      <c r="BS770" s="33"/>
      <c r="BT770" s="33"/>
      <c r="BU770" s="94"/>
      <c r="BV770" s="94"/>
      <c r="BW770" s="94"/>
      <c r="BX770" s="94"/>
      <c r="BY770" s="94"/>
      <c r="BZ770" s="94"/>
      <c r="CA770" s="94"/>
      <c r="CB770" s="1"/>
      <c r="CC770" s="1"/>
      <c r="CD770" s="1"/>
      <c r="CE770" s="1"/>
      <c r="CF770" s="1"/>
      <c r="CG770" s="1"/>
    </row>
    <row r="771" spans="1:85" s="124" customFormat="1" ht="20.100000000000001" customHeight="1">
      <c r="A771" s="8"/>
      <c r="B771" s="8"/>
      <c r="C771" s="38"/>
      <c r="D771" s="232"/>
      <c r="E771" s="232"/>
      <c r="F771" s="93"/>
      <c r="G771" s="93"/>
      <c r="H771" s="22"/>
      <c r="I771" s="40"/>
      <c r="J771" s="40"/>
      <c r="K771" s="37"/>
      <c r="L771" s="22"/>
      <c r="M771" s="22"/>
      <c r="N771" s="22"/>
      <c r="O771" s="22"/>
      <c r="P771" s="22"/>
      <c r="Q771" s="22"/>
      <c r="R771" s="22"/>
      <c r="S771" s="22"/>
      <c r="T771" s="22"/>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29"/>
      <c r="AZ771" s="29"/>
      <c r="BA771" s="29"/>
      <c r="BB771" s="29"/>
      <c r="BC771" s="29"/>
      <c r="BD771" s="29"/>
      <c r="BE771" s="29"/>
      <c r="BF771" s="33"/>
      <c r="BG771" s="33"/>
      <c r="BH771" s="33"/>
      <c r="BI771" s="33"/>
      <c r="BJ771" s="33"/>
      <c r="BK771" s="33"/>
      <c r="BL771" s="33"/>
      <c r="BM771" s="33"/>
      <c r="BN771" s="33"/>
      <c r="BO771" s="33"/>
      <c r="BP771" s="33"/>
      <c r="BQ771" s="33"/>
      <c r="BR771" s="33"/>
      <c r="BS771" s="33"/>
      <c r="BT771" s="33"/>
      <c r="BU771" s="94"/>
      <c r="BV771" s="94"/>
      <c r="BW771" s="94"/>
      <c r="BX771" s="94"/>
      <c r="BY771" s="94"/>
      <c r="BZ771" s="94"/>
      <c r="CA771" s="94"/>
      <c r="CB771" s="1"/>
      <c r="CC771" s="1"/>
      <c r="CD771" s="1"/>
      <c r="CE771" s="1"/>
      <c r="CF771" s="1"/>
      <c r="CG771" s="1"/>
    </row>
    <row r="772" spans="1:85" s="124" customFormat="1" ht="20.100000000000001" customHeight="1">
      <c r="A772" s="8"/>
      <c r="B772" s="8"/>
      <c r="C772" s="38"/>
      <c r="D772" s="232"/>
      <c r="E772" s="232"/>
      <c r="F772" s="93"/>
      <c r="G772" s="93"/>
      <c r="H772" s="22"/>
      <c r="I772" s="40"/>
      <c r="J772" s="40"/>
      <c r="K772" s="37"/>
      <c r="L772" s="22"/>
      <c r="M772" s="22"/>
      <c r="N772" s="22"/>
      <c r="O772" s="22"/>
      <c r="P772" s="22"/>
      <c r="Q772" s="22"/>
      <c r="R772" s="22"/>
      <c r="S772" s="22"/>
      <c r="T772" s="22"/>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29"/>
      <c r="AZ772" s="29"/>
      <c r="BA772" s="29"/>
      <c r="BB772" s="29"/>
      <c r="BC772" s="29"/>
      <c r="BD772" s="29"/>
      <c r="BE772" s="29"/>
      <c r="BF772" s="33"/>
      <c r="BG772" s="33"/>
      <c r="BH772" s="33"/>
      <c r="BI772" s="33"/>
      <c r="BJ772" s="33"/>
      <c r="BK772" s="33"/>
      <c r="BL772" s="33"/>
      <c r="BM772" s="33"/>
      <c r="BN772" s="33"/>
      <c r="BO772" s="33"/>
      <c r="BP772" s="33"/>
      <c r="BQ772" s="33"/>
      <c r="BR772" s="33"/>
      <c r="BS772" s="33"/>
      <c r="BT772" s="33"/>
      <c r="BU772" s="94"/>
      <c r="BV772" s="94"/>
      <c r="BW772" s="94"/>
      <c r="BX772" s="94"/>
      <c r="BY772" s="94"/>
      <c r="BZ772" s="94"/>
      <c r="CA772" s="94"/>
      <c r="CB772" s="1"/>
      <c r="CC772" s="1"/>
      <c r="CD772" s="1"/>
      <c r="CE772" s="1"/>
      <c r="CF772" s="1"/>
      <c r="CG772" s="1"/>
    </row>
    <row r="773" spans="1:85" s="124" customFormat="1" ht="20.100000000000001" customHeight="1">
      <c r="A773" s="8"/>
      <c r="B773" s="8"/>
      <c r="C773" s="38"/>
      <c r="D773" s="232"/>
      <c r="E773" s="232"/>
      <c r="F773" s="93"/>
      <c r="G773" s="93"/>
      <c r="H773" s="22"/>
      <c r="I773" s="40"/>
      <c r="J773" s="40"/>
      <c r="K773" s="37"/>
      <c r="L773" s="22"/>
      <c r="M773" s="22"/>
      <c r="N773" s="22"/>
      <c r="O773" s="22"/>
      <c r="P773" s="22"/>
      <c r="Q773" s="22"/>
      <c r="R773" s="22"/>
      <c r="S773" s="22"/>
      <c r="T773" s="22"/>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29"/>
      <c r="AZ773" s="29"/>
      <c r="BA773" s="29"/>
      <c r="BB773" s="29"/>
      <c r="BC773" s="29"/>
      <c r="BD773" s="29"/>
      <c r="BE773" s="29"/>
      <c r="BF773" s="33"/>
      <c r="BG773" s="33"/>
      <c r="BH773" s="33"/>
      <c r="BI773" s="33"/>
      <c r="BJ773" s="33"/>
      <c r="BK773" s="33"/>
      <c r="BL773" s="33"/>
      <c r="BM773" s="33"/>
      <c r="BN773" s="33"/>
      <c r="BO773" s="33"/>
      <c r="BP773" s="33"/>
      <c r="BQ773" s="33"/>
      <c r="BR773" s="33"/>
      <c r="BS773" s="33"/>
      <c r="BT773" s="33"/>
      <c r="BU773" s="94"/>
      <c r="BV773" s="94"/>
      <c r="BW773" s="94"/>
      <c r="BX773" s="94"/>
      <c r="BY773" s="94"/>
      <c r="BZ773" s="94"/>
      <c r="CA773" s="94"/>
      <c r="CB773" s="1"/>
      <c r="CC773" s="1"/>
      <c r="CD773" s="1"/>
      <c r="CE773" s="1"/>
      <c r="CF773" s="1"/>
      <c r="CG773" s="1"/>
    </row>
    <row r="774" spans="1:85" s="124" customFormat="1" ht="20.100000000000001" customHeight="1">
      <c r="A774" s="8"/>
      <c r="B774" s="8"/>
      <c r="C774" s="38"/>
      <c r="D774" s="232"/>
      <c r="E774" s="232"/>
      <c r="F774" s="93"/>
      <c r="G774" s="93"/>
      <c r="H774" s="22"/>
      <c r="I774" s="40"/>
      <c r="J774" s="40"/>
      <c r="K774" s="37"/>
      <c r="L774" s="22"/>
      <c r="M774" s="22"/>
      <c r="N774" s="22"/>
      <c r="O774" s="22"/>
      <c r="P774" s="22"/>
      <c r="Q774" s="22"/>
      <c r="R774" s="22"/>
      <c r="S774" s="22"/>
      <c r="T774" s="22"/>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29"/>
      <c r="AZ774" s="29"/>
      <c r="BA774" s="29"/>
      <c r="BB774" s="29"/>
      <c r="BC774" s="29"/>
      <c r="BD774" s="29"/>
      <c r="BE774" s="29"/>
      <c r="BF774" s="33"/>
      <c r="BG774" s="33"/>
      <c r="BH774" s="33"/>
      <c r="BI774" s="33"/>
      <c r="BJ774" s="33"/>
      <c r="BK774" s="33"/>
      <c r="BL774" s="33"/>
      <c r="BM774" s="33"/>
      <c r="BN774" s="33"/>
      <c r="BO774" s="33"/>
      <c r="BP774" s="33"/>
      <c r="BQ774" s="33"/>
      <c r="BR774" s="33"/>
      <c r="BS774" s="33"/>
      <c r="BT774" s="33"/>
      <c r="BU774" s="94"/>
      <c r="BV774" s="94"/>
      <c r="BW774" s="94"/>
      <c r="BX774" s="94"/>
      <c r="BY774" s="94"/>
      <c r="BZ774" s="94"/>
      <c r="CA774" s="94"/>
      <c r="CB774" s="1"/>
      <c r="CC774" s="1"/>
      <c r="CD774" s="1"/>
      <c r="CE774" s="1"/>
      <c r="CF774" s="1"/>
      <c r="CG774" s="1"/>
    </row>
    <row r="775" spans="1:85" s="124" customFormat="1" ht="20.100000000000001" customHeight="1">
      <c r="A775" s="8"/>
      <c r="B775" s="8"/>
      <c r="C775" s="38"/>
      <c r="D775" s="232"/>
      <c r="E775" s="232"/>
      <c r="F775" s="93"/>
      <c r="G775" s="93"/>
      <c r="H775" s="22"/>
      <c r="I775" s="40"/>
      <c r="J775" s="40"/>
      <c r="K775" s="37"/>
      <c r="L775" s="22"/>
      <c r="M775" s="22"/>
      <c r="N775" s="22"/>
      <c r="O775" s="22"/>
      <c r="P775" s="22"/>
      <c r="Q775" s="22"/>
      <c r="R775" s="22"/>
      <c r="S775" s="22"/>
      <c r="T775" s="22"/>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29"/>
      <c r="AZ775" s="29"/>
      <c r="BA775" s="29"/>
      <c r="BB775" s="29"/>
      <c r="BC775" s="29"/>
      <c r="BD775" s="29"/>
      <c r="BE775" s="29"/>
      <c r="BF775" s="33"/>
      <c r="BG775" s="33"/>
      <c r="BH775" s="33"/>
      <c r="BI775" s="33"/>
      <c r="BJ775" s="33"/>
      <c r="BK775" s="33"/>
      <c r="BL775" s="33"/>
      <c r="BM775" s="33"/>
      <c r="BN775" s="33"/>
      <c r="BO775" s="33"/>
      <c r="BP775" s="33"/>
      <c r="BQ775" s="33"/>
      <c r="BR775" s="33"/>
      <c r="BS775" s="33"/>
      <c r="BT775" s="33"/>
      <c r="BU775" s="94"/>
      <c r="BV775" s="94"/>
      <c r="BW775" s="94"/>
      <c r="BX775" s="94"/>
      <c r="BY775" s="94"/>
      <c r="BZ775" s="94"/>
      <c r="CA775" s="94"/>
      <c r="CB775" s="1"/>
      <c r="CC775" s="1"/>
      <c r="CD775" s="1"/>
      <c r="CE775" s="1"/>
      <c r="CF775" s="1"/>
      <c r="CG775" s="1"/>
    </row>
    <row r="776" spans="1:85" s="124" customFormat="1" ht="20.100000000000001" customHeight="1">
      <c r="A776" s="8"/>
      <c r="B776" s="8"/>
      <c r="C776" s="38"/>
      <c r="D776" s="232"/>
      <c r="E776" s="232"/>
      <c r="F776" s="93"/>
      <c r="G776" s="93"/>
      <c r="H776" s="22"/>
      <c r="I776" s="40"/>
      <c r="J776" s="40"/>
      <c r="K776" s="37"/>
      <c r="L776" s="22"/>
      <c r="M776" s="22"/>
      <c r="N776" s="22"/>
      <c r="O776" s="22"/>
      <c r="P776" s="22"/>
      <c r="Q776" s="22"/>
      <c r="R776" s="22"/>
      <c r="S776" s="22"/>
      <c r="T776" s="22"/>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29"/>
      <c r="AZ776" s="29"/>
      <c r="BA776" s="29"/>
      <c r="BB776" s="29"/>
      <c r="BC776" s="29"/>
      <c r="BD776" s="29"/>
      <c r="BE776" s="29"/>
      <c r="BF776" s="33"/>
      <c r="BG776" s="33"/>
      <c r="BH776" s="33"/>
      <c r="BI776" s="33"/>
      <c r="BJ776" s="33"/>
      <c r="BK776" s="33"/>
      <c r="BL776" s="33"/>
      <c r="BM776" s="33"/>
      <c r="BN776" s="33"/>
      <c r="BO776" s="33"/>
      <c r="BP776" s="33"/>
      <c r="BQ776" s="33"/>
      <c r="BR776" s="33"/>
      <c r="BS776" s="33"/>
      <c r="BT776" s="33"/>
      <c r="BU776" s="94"/>
      <c r="BV776" s="94"/>
      <c r="BW776" s="94"/>
      <c r="BX776" s="94"/>
      <c r="BY776" s="94"/>
      <c r="BZ776" s="94"/>
      <c r="CA776" s="94"/>
      <c r="CB776" s="1"/>
      <c r="CC776" s="1"/>
      <c r="CD776" s="1"/>
      <c r="CE776" s="1"/>
      <c r="CF776" s="1"/>
      <c r="CG776" s="1"/>
    </row>
    <row r="777" spans="1:85" s="124" customFormat="1" ht="20.100000000000001" customHeight="1">
      <c r="A777" s="8"/>
      <c r="B777" s="8"/>
      <c r="C777" s="38"/>
      <c r="D777" s="232"/>
      <c r="E777" s="232"/>
      <c r="F777" s="93"/>
      <c r="G777" s="93"/>
      <c r="H777" s="22"/>
      <c r="I777" s="40"/>
      <c r="J777" s="40"/>
      <c r="K777" s="37"/>
      <c r="L777" s="22"/>
      <c r="M777" s="22"/>
      <c r="N777" s="22"/>
      <c r="O777" s="22"/>
      <c r="P777" s="22"/>
      <c r="Q777" s="22"/>
      <c r="R777" s="22"/>
      <c r="S777" s="22"/>
      <c r="T777" s="22"/>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29"/>
      <c r="AZ777" s="29"/>
      <c r="BA777" s="29"/>
      <c r="BB777" s="29"/>
      <c r="BC777" s="29"/>
      <c r="BD777" s="29"/>
      <c r="BE777" s="29"/>
      <c r="BF777" s="33"/>
      <c r="BG777" s="33"/>
      <c r="BH777" s="33"/>
      <c r="BI777" s="33"/>
      <c r="BJ777" s="33"/>
      <c r="BK777" s="33"/>
      <c r="BL777" s="33"/>
      <c r="BM777" s="33"/>
      <c r="BN777" s="33"/>
      <c r="BO777" s="33"/>
      <c r="BP777" s="33"/>
      <c r="BQ777" s="33"/>
      <c r="BR777" s="33"/>
      <c r="BS777" s="33"/>
      <c r="BT777" s="33"/>
      <c r="BU777" s="94"/>
      <c r="BV777" s="94"/>
      <c r="BW777" s="94"/>
      <c r="BX777" s="94"/>
      <c r="BY777" s="94"/>
      <c r="BZ777" s="94"/>
      <c r="CA777" s="94"/>
      <c r="CB777" s="1"/>
      <c r="CC777" s="1"/>
      <c r="CD777" s="1"/>
      <c r="CE777" s="1"/>
      <c r="CF777" s="1"/>
      <c r="CG777" s="1"/>
    </row>
    <row r="778" spans="1:85" s="124" customFormat="1" ht="20.100000000000001" customHeight="1">
      <c r="A778" s="8"/>
      <c r="B778" s="8"/>
      <c r="C778" s="38"/>
      <c r="D778" s="232"/>
      <c r="E778" s="232"/>
      <c r="F778" s="93"/>
      <c r="G778" s="93"/>
      <c r="H778" s="22"/>
      <c r="I778" s="40"/>
      <c r="J778" s="40"/>
      <c r="K778" s="37"/>
      <c r="L778" s="22"/>
      <c r="M778" s="22"/>
      <c r="N778" s="22"/>
      <c r="O778" s="22"/>
      <c r="P778" s="22"/>
      <c r="Q778" s="22"/>
      <c r="R778" s="22"/>
      <c r="S778" s="22"/>
      <c r="T778" s="22"/>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29"/>
      <c r="AZ778" s="29"/>
      <c r="BA778" s="29"/>
      <c r="BB778" s="29"/>
      <c r="BC778" s="29"/>
      <c r="BD778" s="29"/>
      <c r="BE778" s="29"/>
      <c r="BF778" s="33"/>
      <c r="BG778" s="33"/>
      <c r="BH778" s="33"/>
      <c r="BI778" s="33"/>
      <c r="BJ778" s="33"/>
      <c r="BK778" s="33"/>
      <c r="BL778" s="33"/>
      <c r="BM778" s="33"/>
      <c r="BN778" s="33"/>
      <c r="BO778" s="33"/>
      <c r="BP778" s="33"/>
      <c r="BQ778" s="33"/>
      <c r="BR778" s="33"/>
      <c r="BS778" s="33"/>
      <c r="BT778" s="33"/>
      <c r="BU778" s="94"/>
      <c r="BV778" s="94"/>
      <c r="BW778" s="94"/>
      <c r="BX778" s="94"/>
      <c r="BY778" s="94"/>
      <c r="BZ778" s="94"/>
      <c r="CA778" s="94"/>
      <c r="CB778" s="1"/>
      <c r="CC778" s="1"/>
      <c r="CD778" s="1"/>
      <c r="CE778" s="1"/>
      <c r="CF778" s="1"/>
      <c r="CG778" s="1"/>
    </row>
    <row r="779" spans="1:85" s="124" customFormat="1" ht="20.100000000000001" customHeight="1">
      <c r="A779" s="8"/>
      <c r="B779" s="8"/>
      <c r="C779" s="38"/>
      <c r="D779" s="232"/>
      <c r="E779" s="232"/>
      <c r="F779" s="93"/>
      <c r="G779" s="93"/>
      <c r="H779" s="22"/>
      <c r="I779" s="40"/>
      <c r="J779" s="40"/>
      <c r="K779" s="37"/>
      <c r="L779" s="22"/>
      <c r="M779" s="22"/>
      <c r="N779" s="22"/>
      <c r="O779" s="22"/>
      <c r="P779" s="22"/>
      <c r="Q779" s="22"/>
      <c r="R779" s="22"/>
      <c r="S779" s="22"/>
      <c r="T779" s="22"/>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29"/>
      <c r="AZ779" s="29"/>
      <c r="BA779" s="29"/>
      <c r="BB779" s="29"/>
      <c r="BC779" s="29"/>
      <c r="BD779" s="29"/>
      <c r="BE779" s="29"/>
      <c r="BF779" s="33"/>
      <c r="BG779" s="33"/>
      <c r="BH779" s="33"/>
      <c r="BI779" s="33"/>
      <c r="BJ779" s="33"/>
      <c r="BK779" s="33"/>
      <c r="BL779" s="33"/>
      <c r="BM779" s="33"/>
      <c r="BN779" s="33"/>
      <c r="BO779" s="33"/>
      <c r="BP779" s="33"/>
      <c r="BQ779" s="33"/>
      <c r="BR779" s="33"/>
      <c r="BS779" s="33"/>
      <c r="BT779" s="33"/>
      <c r="BU779" s="94"/>
      <c r="BV779" s="94"/>
      <c r="BW779" s="94"/>
      <c r="BX779" s="94"/>
      <c r="BY779" s="94"/>
      <c r="BZ779" s="94"/>
      <c r="CA779" s="94"/>
      <c r="CB779" s="1"/>
      <c r="CC779" s="1"/>
      <c r="CD779" s="1"/>
      <c r="CE779" s="1"/>
      <c r="CF779" s="1"/>
      <c r="CG779" s="1"/>
    </row>
    <row r="780" spans="1:85" s="111" customFormat="1" ht="20.100000000000001" customHeight="1">
      <c r="A780" s="8"/>
      <c r="B780" s="8"/>
      <c r="C780" s="38"/>
      <c r="D780" s="232"/>
      <c r="E780" s="232"/>
      <c r="F780" s="93"/>
      <c r="G780" s="93"/>
      <c r="H780" s="22"/>
      <c r="I780" s="40"/>
      <c r="J780" s="40"/>
      <c r="K780" s="37"/>
      <c r="L780" s="22"/>
      <c r="M780" s="22"/>
      <c r="N780" s="22"/>
      <c r="O780" s="22"/>
      <c r="P780" s="22"/>
      <c r="Q780" s="22"/>
      <c r="R780" s="22"/>
      <c r="S780" s="22"/>
      <c r="T780" s="22"/>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29"/>
      <c r="AZ780" s="29"/>
      <c r="BA780" s="29"/>
      <c r="BB780" s="29"/>
      <c r="BC780" s="29"/>
      <c r="BD780" s="29"/>
      <c r="BE780" s="29"/>
      <c r="BF780" s="33"/>
      <c r="BG780" s="33"/>
      <c r="BH780" s="33"/>
      <c r="BI780" s="33"/>
      <c r="BJ780" s="33"/>
      <c r="BK780" s="33"/>
      <c r="BL780" s="33"/>
      <c r="BM780" s="33"/>
      <c r="BN780" s="33"/>
      <c r="BO780" s="33"/>
      <c r="BP780" s="33"/>
      <c r="BQ780" s="33"/>
      <c r="BR780" s="33"/>
      <c r="BS780" s="33"/>
      <c r="BT780" s="33"/>
      <c r="BU780" s="94"/>
      <c r="BV780" s="94"/>
      <c r="BW780" s="94"/>
      <c r="BX780" s="94"/>
      <c r="BY780" s="94"/>
      <c r="BZ780" s="94"/>
      <c r="CA780" s="94"/>
      <c r="CB780" s="1"/>
      <c r="CC780" s="1"/>
      <c r="CD780" s="1"/>
      <c r="CE780" s="1"/>
      <c r="CF780" s="1"/>
      <c r="CG780" s="1"/>
    </row>
    <row r="781" spans="1:85" s="111" customFormat="1" ht="20.100000000000001" customHeight="1">
      <c r="A781" s="8"/>
      <c r="B781" s="8"/>
      <c r="C781" s="38"/>
      <c r="D781" s="232"/>
      <c r="E781" s="232"/>
      <c r="F781" s="93"/>
      <c r="G781" s="93"/>
      <c r="H781" s="22"/>
      <c r="I781" s="40"/>
      <c r="J781" s="40"/>
      <c r="K781" s="37"/>
      <c r="L781" s="22"/>
      <c r="M781" s="22"/>
      <c r="N781" s="22"/>
      <c r="O781" s="22"/>
      <c r="P781" s="22"/>
      <c r="Q781" s="22"/>
      <c r="R781" s="22"/>
      <c r="S781" s="22"/>
      <c r="T781" s="22"/>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29"/>
      <c r="AZ781" s="29"/>
      <c r="BA781" s="29"/>
      <c r="BB781" s="29"/>
      <c r="BC781" s="29"/>
      <c r="BD781" s="29"/>
      <c r="BE781" s="29"/>
      <c r="BF781" s="33"/>
      <c r="BG781" s="33"/>
      <c r="BH781" s="33"/>
      <c r="BI781" s="33"/>
      <c r="BJ781" s="33"/>
      <c r="BK781" s="33"/>
      <c r="BL781" s="33"/>
      <c r="BM781" s="33"/>
      <c r="BN781" s="33"/>
      <c r="BO781" s="33"/>
      <c r="BP781" s="33"/>
      <c r="BQ781" s="33"/>
      <c r="BR781" s="33"/>
      <c r="BS781" s="33"/>
      <c r="BT781" s="33"/>
      <c r="BU781" s="94"/>
      <c r="BV781" s="94"/>
      <c r="BW781" s="94"/>
      <c r="BX781" s="94"/>
      <c r="BY781" s="94"/>
      <c r="BZ781" s="94"/>
      <c r="CA781" s="94"/>
      <c r="CB781" s="1"/>
      <c r="CC781" s="1"/>
      <c r="CD781" s="1"/>
      <c r="CE781" s="1"/>
      <c r="CF781" s="1"/>
      <c r="CG781" s="1"/>
    </row>
    <row r="782" spans="1:85" s="111" customFormat="1" ht="20.100000000000001" customHeight="1">
      <c r="A782" s="8"/>
      <c r="B782" s="8"/>
      <c r="C782" s="38"/>
      <c r="D782" s="232"/>
      <c r="E782" s="232"/>
      <c r="F782" s="93"/>
      <c r="G782" s="93"/>
      <c r="H782" s="22"/>
      <c r="I782" s="40"/>
      <c r="J782" s="40"/>
      <c r="K782" s="37"/>
      <c r="L782" s="22"/>
      <c r="M782" s="22"/>
      <c r="N782" s="22"/>
      <c r="O782" s="22"/>
      <c r="P782" s="22"/>
      <c r="Q782" s="22"/>
      <c r="R782" s="22"/>
      <c r="S782" s="22"/>
      <c r="T782" s="22"/>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29"/>
      <c r="AZ782" s="29"/>
      <c r="BA782" s="29"/>
      <c r="BB782" s="29"/>
      <c r="BC782" s="29"/>
      <c r="BD782" s="29"/>
      <c r="BE782" s="29"/>
      <c r="BF782" s="33"/>
      <c r="BG782" s="33"/>
      <c r="BH782" s="33"/>
      <c r="BI782" s="33"/>
      <c r="BJ782" s="33"/>
      <c r="BK782" s="33"/>
      <c r="BL782" s="33"/>
      <c r="BM782" s="33"/>
      <c r="BN782" s="33"/>
      <c r="BO782" s="33"/>
      <c r="BP782" s="33"/>
      <c r="BQ782" s="33"/>
      <c r="BR782" s="33"/>
      <c r="BS782" s="33"/>
      <c r="BT782" s="33"/>
      <c r="BU782" s="94"/>
      <c r="BV782" s="94"/>
      <c r="BW782" s="94"/>
      <c r="BX782" s="94"/>
      <c r="BY782" s="94"/>
      <c r="BZ782" s="94"/>
      <c r="CA782" s="94"/>
      <c r="CB782" s="1"/>
      <c r="CC782" s="1"/>
      <c r="CD782" s="1"/>
      <c r="CE782" s="1"/>
      <c r="CF782" s="1"/>
      <c r="CG782" s="1"/>
    </row>
    <row r="783" spans="1:85" s="111" customFormat="1" ht="20.100000000000001" customHeight="1">
      <c r="A783" s="8"/>
      <c r="B783" s="8"/>
      <c r="C783" s="38"/>
      <c r="D783" s="232"/>
      <c r="E783" s="232"/>
      <c r="F783" s="93"/>
      <c r="G783" s="93"/>
      <c r="H783" s="22"/>
      <c r="I783" s="40"/>
      <c r="J783" s="40"/>
      <c r="K783" s="37"/>
      <c r="L783" s="22"/>
      <c r="M783" s="22"/>
      <c r="N783" s="22"/>
      <c r="O783" s="22"/>
      <c r="P783" s="22"/>
      <c r="Q783" s="22"/>
      <c r="R783" s="22"/>
      <c r="S783" s="22"/>
      <c r="T783" s="22"/>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29"/>
      <c r="AZ783" s="29"/>
      <c r="BA783" s="29"/>
      <c r="BB783" s="29"/>
      <c r="BC783" s="29"/>
      <c r="BD783" s="29"/>
      <c r="BE783" s="29"/>
      <c r="BF783" s="33"/>
      <c r="BG783" s="33"/>
      <c r="BH783" s="33"/>
      <c r="BI783" s="33"/>
      <c r="BJ783" s="33"/>
      <c r="BK783" s="33"/>
      <c r="BL783" s="33"/>
      <c r="BM783" s="33"/>
      <c r="BN783" s="33"/>
      <c r="BO783" s="33"/>
      <c r="BP783" s="33"/>
      <c r="BQ783" s="33"/>
      <c r="BR783" s="33"/>
      <c r="BS783" s="33"/>
      <c r="BT783" s="33"/>
      <c r="BU783" s="94"/>
      <c r="BV783" s="94"/>
      <c r="BW783" s="94"/>
      <c r="BX783" s="94"/>
      <c r="BY783" s="94"/>
      <c r="BZ783" s="94"/>
      <c r="CA783" s="94"/>
      <c r="CB783" s="1"/>
      <c r="CC783" s="1"/>
      <c r="CD783" s="1"/>
      <c r="CE783" s="1"/>
      <c r="CF783" s="1"/>
      <c r="CG783" s="1"/>
    </row>
    <row r="784" spans="1:85" s="111" customFormat="1" ht="20.100000000000001" customHeight="1">
      <c r="A784" s="8"/>
      <c r="B784" s="8"/>
      <c r="C784" s="38"/>
      <c r="D784" s="232"/>
      <c r="E784" s="232"/>
      <c r="F784" s="93"/>
      <c r="G784" s="93"/>
      <c r="H784" s="22"/>
      <c r="I784" s="40"/>
      <c r="J784" s="40"/>
      <c r="K784" s="37"/>
      <c r="L784" s="22"/>
      <c r="M784" s="22"/>
      <c r="N784" s="22"/>
      <c r="O784" s="22"/>
      <c r="P784" s="22"/>
      <c r="Q784" s="22"/>
      <c r="R784" s="22"/>
      <c r="S784" s="22"/>
      <c r="T784" s="22"/>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29"/>
      <c r="AZ784" s="29"/>
      <c r="BA784" s="29"/>
      <c r="BB784" s="29"/>
      <c r="BC784" s="29"/>
      <c r="BD784" s="29"/>
      <c r="BE784" s="29"/>
      <c r="BF784" s="33"/>
      <c r="BG784" s="33"/>
      <c r="BH784" s="33"/>
      <c r="BI784" s="33"/>
      <c r="BJ784" s="33"/>
      <c r="BK784" s="33"/>
      <c r="BL784" s="33"/>
      <c r="BM784" s="33"/>
      <c r="BN784" s="33"/>
      <c r="BO784" s="33"/>
      <c r="BP784" s="33"/>
      <c r="BQ784" s="33"/>
      <c r="BR784" s="33"/>
      <c r="BS784" s="33"/>
      <c r="BT784" s="33"/>
      <c r="BU784" s="94"/>
      <c r="BV784" s="94"/>
      <c r="BW784" s="94"/>
      <c r="BX784" s="94"/>
      <c r="BY784" s="94"/>
      <c r="BZ784" s="94"/>
      <c r="CA784" s="94"/>
      <c r="CB784" s="1"/>
      <c r="CC784" s="1"/>
      <c r="CD784" s="1"/>
      <c r="CE784" s="1"/>
      <c r="CF784" s="1"/>
      <c r="CG784" s="1"/>
    </row>
    <row r="785" spans="1:85" s="111" customFormat="1" ht="20.100000000000001" customHeight="1">
      <c r="A785" s="8"/>
      <c r="B785" s="8"/>
      <c r="C785" s="38"/>
      <c r="D785" s="232"/>
      <c r="E785" s="232"/>
      <c r="F785" s="93"/>
      <c r="G785" s="93"/>
      <c r="H785" s="22"/>
      <c r="I785" s="40"/>
      <c r="J785" s="40"/>
      <c r="K785" s="37"/>
      <c r="L785" s="22"/>
      <c r="M785" s="22"/>
      <c r="N785" s="22"/>
      <c r="O785" s="22"/>
      <c r="P785" s="22"/>
      <c r="Q785" s="22"/>
      <c r="R785" s="22"/>
      <c r="S785" s="22"/>
      <c r="T785" s="22"/>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29"/>
      <c r="AZ785" s="29"/>
      <c r="BA785" s="29"/>
      <c r="BB785" s="29"/>
      <c r="BC785" s="29"/>
      <c r="BD785" s="29"/>
      <c r="BE785" s="29"/>
      <c r="BF785" s="33"/>
      <c r="BG785" s="33"/>
      <c r="BH785" s="33"/>
      <c r="BI785" s="33"/>
      <c r="BJ785" s="33"/>
      <c r="BK785" s="33"/>
      <c r="BL785" s="33"/>
      <c r="BM785" s="33"/>
      <c r="BN785" s="33"/>
      <c r="BO785" s="33"/>
      <c r="BP785" s="33"/>
      <c r="BQ785" s="33"/>
      <c r="BR785" s="33"/>
      <c r="BS785" s="33"/>
      <c r="BT785" s="33"/>
      <c r="BU785" s="94"/>
      <c r="BV785" s="94"/>
      <c r="BW785" s="94"/>
      <c r="BX785" s="94"/>
      <c r="BY785" s="94"/>
      <c r="BZ785" s="94"/>
      <c r="CA785" s="94"/>
      <c r="CB785" s="1"/>
      <c r="CC785" s="1"/>
      <c r="CD785" s="1"/>
      <c r="CE785" s="1"/>
      <c r="CF785" s="1"/>
      <c r="CG785" s="1"/>
    </row>
    <row r="786" spans="1:85" s="111" customFormat="1" ht="20.100000000000001" customHeight="1">
      <c r="A786" s="8"/>
      <c r="B786" s="8"/>
      <c r="C786" s="38"/>
      <c r="D786" s="232"/>
      <c r="E786" s="232"/>
      <c r="F786" s="93"/>
      <c r="G786" s="93"/>
      <c r="H786" s="22"/>
      <c r="I786" s="40"/>
      <c r="J786" s="40"/>
      <c r="K786" s="37"/>
      <c r="L786" s="22"/>
      <c r="M786" s="22"/>
      <c r="N786" s="22"/>
      <c r="O786" s="22"/>
      <c r="P786" s="22"/>
      <c r="Q786" s="22"/>
      <c r="R786" s="22"/>
      <c r="S786" s="22"/>
      <c r="T786" s="22"/>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29"/>
      <c r="AZ786" s="29"/>
      <c r="BA786" s="29"/>
      <c r="BB786" s="29"/>
      <c r="BC786" s="29"/>
      <c r="BD786" s="29"/>
      <c r="BE786" s="29"/>
      <c r="BF786" s="33"/>
      <c r="BG786" s="33"/>
      <c r="BH786" s="33"/>
      <c r="BI786" s="33"/>
      <c r="BJ786" s="33"/>
      <c r="BK786" s="33"/>
      <c r="BL786" s="33"/>
      <c r="BM786" s="33"/>
      <c r="BN786" s="33"/>
      <c r="BO786" s="33"/>
      <c r="BP786" s="33"/>
      <c r="BQ786" s="33"/>
      <c r="BR786" s="33"/>
      <c r="BS786" s="33"/>
      <c r="BT786" s="33"/>
      <c r="BU786" s="94"/>
      <c r="BV786" s="94"/>
      <c r="BW786" s="94"/>
      <c r="BX786" s="94"/>
      <c r="BY786" s="94"/>
      <c r="BZ786" s="94"/>
      <c r="CA786" s="94"/>
      <c r="CB786" s="1"/>
      <c r="CC786" s="1"/>
      <c r="CD786" s="1"/>
      <c r="CE786" s="1"/>
      <c r="CF786" s="1"/>
      <c r="CG786" s="1"/>
    </row>
    <row r="787" spans="1:85" s="111" customFormat="1" ht="20.100000000000001" customHeight="1">
      <c r="A787" s="8"/>
      <c r="B787" s="8"/>
      <c r="C787" s="38"/>
      <c r="D787" s="232"/>
      <c r="E787" s="232"/>
      <c r="F787" s="93"/>
      <c r="G787" s="93"/>
      <c r="H787" s="22"/>
      <c r="I787" s="40"/>
      <c r="J787" s="40"/>
      <c r="K787" s="37"/>
      <c r="L787" s="22"/>
      <c r="M787" s="22"/>
      <c r="N787" s="22"/>
      <c r="O787" s="22"/>
      <c r="P787" s="22"/>
      <c r="Q787" s="22"/>
      <c r="R787" s="22"/>
      <c r="S787" s="22"/>
      <c r="T787" s="22"/>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29"/>
      <c r="AZ787" s="29"/>
      <c r="BA787" s="29"/>
      <c r="BB787" s="29"/>
      <c r="BC787" s="29"/>
      <c r="BD787" s="29"/>
      <c r="BE787" s="29"/>
      <c r="BF787" s="33"/>
      <c r="BG787" s="33"/>
      <c r="BH787" s="33"/>
      <c r="BI787" s="33"/>
      <c r="BJ787" s="33"/>
      <c r="BK787" s="33"/>
      <c r="BL787" s="33"/>
      <c r="BM787" s="33"/>
      <c r="BN787" s="33"/>
      <c r="BO787" s="33"/>
      <c r="BP787" s="33"/>
      <c r="BQ787" s="33"/>
      <c r="BR787" s="33"/>
      <c r="BS787" s="33"/>
      <c r="BT787" s="33"/>
      <c r="BU787" s="94"/>
      <c r="BV787" s="94"/>
      <c r="BW787" s="94"/>
      <c r="BX787" s="94"/>
      <c r="BY787" s="94"/>
      <c r="BZ787" s="94"/>
      <c r="CA787" s="94"/>
      <c r="CB787" s="1"/>
      <c r="CC787" s="1"/>
      <c r="CD787" s="1"/>
      <c r="CE787" s="1"/>
      <c r="CF787" s="1"/>
      <c r="CG787" s="1"/>
    </row>
    <row r="788" spans="1:85" s="111" customFormat="1" ht="20.100000000000001" customHeight="1">
      <c r="A788" s="8"/>
      <c r="B788" s="8"/>
      <c r="C788" s="38"/>
      <c r="D788" s="232"/>
      <c r="E788" s="232"/>
      <c r="F788" s="93"/>
      <c r="G788" s="93"/>
      <c r="H788" s="22"/>
      <c r="I788" s="40"/>
      <c r="J788" s="40"/>
      <c r="K788" s="37"/>
      <c r="L788" s="22"/>
      <c r="M788" s="22"/>
      <c r="N788" s="22"/>
      <c r="O788" s="22"/>
      <c r="P788" s="22"/>
      <c r="Q788" s="22"/>
      <c r="R788" s="22"/>
      <c r="S788" s="22"/>
      <c r="T788" s="22"/>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29"/>
      <c r="AZ788" s="29"/>
      <c r="BA788" s="29"/>
      <c r="BB788" s="29"/>
      <c r="BC788" s="29"/>
      <c r="BD788" s="29"/>
      <c r="BE788" s="29"/>
      <c r="BF788" s="33"/>
      <c r="BG788" s="33"/>
      <c r="BH788" s="33"/>
      <c r="BI788" s="33"/>
      <c r="BJ788" s="33"/>
      <c r="BK788" s="33"/>
      <c r="BL788" s="33"/>
      <c r="BM788" s="33"/>
      <c r="BN788" s="33"/>
      <c r="BO788" s="33"/>
      <c r="BP788" s="33"/>
      <c r="BQ788" s="33"/>
      <c r="BR788" s="33"/>
      <c r="BS788" s="33"/>
      <c r="BT788" s="33"/>
      <c r="BU788" s="94"/>
      <c r="BV788" s="94"/>
      <c r="BW788" s="94"/>
      <c r="BX788" s="94"/>
      <c r="BY788" s="94"/>
      <c r="BZ788" s="94"/>
      <c r="CA788" s="94"/>
      <c r="CB788" s="1"/>
      <c r="CC788" s="1"/>
      <c r="CD788" s="1"/>
      <c r="CE788" s="1"/>
      <c r="CF788" s="1"/>
      <c r="CG788" s="1"/>
    </row>
    <row r="789" spans="1:85" s="111" customFormat="1" ht="20.100000000000001" customHeight="1">
      <c r="A789" s="8"/>
      <c r="B789" s="8"/>
      <c r="C789" s="38"/>
      <c r="D789" s="232"/>
      <c r="E789" s="232"/>
      <c r="F789" s="93"/>
      <c r="G789" s="93"/>
      <c r="H789" s="22"/>
      <c r="I789" s="40"/>
      <c r="J789" s="40"/>
      <c r="K789" s="37"/>
      <c r="L789" s="22"/>
      <c r="M789" s="22"/>
      <c r="N789" s="22"/>
      <c r="O789" s="22"/>
      <c r="P789" s="22"/>
      <c r="Q789" s="22"/>
      <c r="R789" s="22"/>
      <c r="S789" s="22"/>
      <c r="T789" s="22"/>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29"/>
      <c r="AZ789" s="29"/>
      <c r="BA789" s="29"/>
      <c r="BB789" s="29"/>
      <c r="BC789" s="29"/>
      <c r="BD789" s="29"/>
      <c r="BE789" s="29"/>
      <c r="BF789" s="33"/>
      <c r="BG789" s="33"/>
      <c r="BH789" s="33"/>
      <c r="BI789" s="33"/>
      <c r="BJ789" s="33"/>
      <c r="BK789" s="33"/>
      <c r="BL789" s="33"/>
      <c r="BM789" s="33"/>
      <c r="BN789" s="33"/>
      <c r="BO789" s="33"/>
      <c r="BP789" s="33"/>
      <c r="BQ789" s="33"/>
      <c r="BR789" s="33"/>
      <c r="BS789" s="33"/>
      <c r="BT789" s="33"/>
      <c r="BU789" s="94"/>
      <c r="BV789" s="94"/>
      <c r="BW789" s="94"/>
      <c r="BX789" s="94"/>
      <c r="BY789" s="94"/>
      <c r="BZ789" s="94"/>
      <c r="CA789" s="94"/>
      <c r="CB789" s="1"/>
      <c r="CC789" s="1"/>
      <c r="CD789" s="1"/>
      <c r="CE789" s="1"/>
      <c r="CF789" s="1"/>
      <c r="CG789" s="1"/>
    </row>
    <row r="790" spans="1:85" s="111" customFormat="1" ht="20.100000000000001" customHeight="1">
      <c r="A790" s="8"/>
      <c r="B790" s="8"/>
      <c r="C790" s="38"/>
      <c r="D790" s="232"/>
      <c r="E790" s="232"/>
      <c r="F790" s="93"/>
      <c r="G790" s="93"/>
      <c r="H790" s="22"/>
      <c r="I790" s="40"/>
      <c r="J790" s="40"/>
      <c r="K790" s="37"/>
      <c r="L790" s="22"/>
      <c r="M790" s="22"/>
      <c r="N790" s="22"/>
      <c r="O790" s="22"/>
      <c r="P790" s="22"/>
      <c r="Q790" s="22"/>
      <c r="R790" s="22"/>
      <c r="S790" s="22"/>
      <c r="T790" s="22"/>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29"/>
      <c r="AZ790" s="29"/>
      <c r="BA790" s="29"/>
      <c r="BB790" s="29"/>
      <c r="BC790" s="29"/>
      <c r="BD790" s="29"/>
      <c r="BE790" s="29"/>
      <c r="BF790" s="33"/>
      <c r="BG790" s="33"/>
      <c r="BH790" s="33"/>
      <c r="BI790" s="33"/>
      <c r="BJ790" s="33"/>
      <c r="BK790" s="33"/>
      <c r="BL790" s="33"/>
      <c r="BM790" s="33"/>
      <c r="BN790" s="33"/>
      <c r="BO790" s="33"/>
      <c r="BP790" s="33"/>
      <c r="BQ790" s="33"/>
      <c r="BR790" s="33"/>
      <c r="BS790" s="33"/>
      <c r="BT790" s="33"/>
      <c r="BU790" s="94"/>
      <c r="BV790" s="94"/>
      <c r="BW790" s="94"/>
      <c r="BX790" s="94"/>
      <c r="BY790" s="94"/>
      <c r="BZ790" s="94"/>
      <c r="CA790" s="94"/>
      <c r="CB790" s="1"/>
      <c r="CC790" s="1"/>
      <c r="CD790" s="1"/>
      <c r="CE790" s="1"/>
      <c r="CF790" s="1"/>
      <c r="CG790" s="1"/>
    </row>
    <row r="791" spans="1:85" s="111" customFormat="1" ht="20.100000000000001" customHeight="1">
      <c r="A791" s="8"/>
      <c r="B791" s="8"/>
      <c r="C791" s="38"/>
      <c r="D791" s="232"/>
      <c r="E791" s="232"/>
      <c r="F791" s="93"/>
      <c r="G791" s="93"/>
      <c r="H791" s="22"/>
      <c r="I791" s="40"/>
      <c r="J791" s="40"/>
      <c r="K791" s="37"/>
      <c r="L791" s="22"/>
      <c r="M791" s="22"/>
      <c r="N791" s="22"/>
      <c r="O791" s="22"/>
      <c r="P791" s="22"/>
      <c r="Q791" s="22"/>
      <c r="R791" s="22"/>
      <c r="S791" s="22"/>
      <c r="T791" s="22"/>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29"/>
      <c r="AZ791" s="29"/>
      <c r="BA791" s="29"/>
      <c r="BB791" s="29"/>
      <c r="BC791" s="29"/>
      <c r="BD791" s="29"/>
      <c r="BE791" s="29"/>
      <c r="BF791" s="33"/>
      <c r="BG791" s="33"/>
      <c r="BH791" s="33"/>
      <c r="BI791" s="33"/>
      <c r="BJ791" s="33"/>
      <c r="BK791" s="33"/>
      <c r="BL791" s="33"/>
      <c r="BM791" s="33"/>
      <c r="BN791" s="33"/>
      <c r="BO791" s="33"/>
      <c r="BP791" s="33"/>
      <c r="BQ791" s="33"/>
      <c r="BR791" s="33"/>
      <c r="BS791" s="33"/>
      <c r="BT791" s="33"/>
      <c r="BU791" s="94"/>
      <c r="BV791" s="94"/>
      <c r="BW791" s="94"/>
      <c r="BX791" s="94"/>
      <c r="BY791" s="94"/>
      <c r="BZ791" s="94"/>
      <c r="CA791" s="94"/>
      <c r="CB791" s="1"/>
      <c r="CC791" s="1"/>
      <c r="CD791" s="1"/>
      <c r="CE791" s="1"/>
      <c r="CF791" s="1"/>
      <c r="CG791" s="1"/>
    </row>
    <row r="792" spans="1:85" s="111" customFormat="1" ht="20.100000000000001" customHeight="1">
      <c r="A792" s="8"/>
      <c r="B792" s="8"/>
      <c r="C792" s="38"/>
      <c r="D792" s="232"/>
      <c r="E792" s="232"/>
      <c r="F792" s="93"/>
      <c r="G792" s="93"/>
      <c r="H792" s="22"/>
      <c r="I792" s="40"/>
      <c r="J792" s="40"/>
      <c r="K792" s="37"/>
      <c r="L792" s="22"/>
      <c r="M792" s="22"/>
      <c r="N792" s="22"/>
      <c r="O792" s="22"/>
      <c r="P792" s="22"/>
      <c r="Q792" s="22"/>
      <c r="R792" s="22"/>
      <c r="S792" s="22"/>
      <c r="T792" s="22"/>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29"/>
      <c r="AZ792" s="29"/>
      <c r="BA792" s="29"/>
      <c r="BB792" s="29"/>
      <c r="BC792" s="29"/>
      <c r="BD792" s="29"/>
      <c r="BE792" s="29"/>
      <c r="BF792" s="33"/>
      <c r="BG792" s="33"/>
      <c r="BH792" s="33"/>
      <c r="BI792" s="33"/>
      <c r="BJ792" s="33"/>
      <c r="BK792" s="33"/>
      <c r="BL792" s="33"/>
      <c r="BM792" s="33"/>
      <c r="BN792" s="33"/>
      <c r="BO792" s="33"/>
      <c r="BP792" s="33"/>
      <c r="BQ792" s="33"/>
      <c r="BR792" s="33"/>
      <c r="BS792" s="33"/>
      <c r="BT792" s="33"/>
      <c r="BU792" s="94"/>
      <c r="BV792" s="94"/>
      <c r="BW792" s="94"/>
      <c r="BX792" s="94"/>
      <c r="BY792" s="94"/>
      <c r="BZ792" s="94"/>
      <c r="CA792" s="94"/>
      <c r="CB792" s="1"/>
      <c r="CC792" s="1"/>
      <c r="CD792" s="1"/>
      <c r="CE792" s="1"/>
      <c r="CF792" s="1"/>
      <c r="CG792" s="1"/>
    </row>
    <row r="793" spans="1:85" s="111" customFormat="1" ht="20.100000000000001" customHeight="1">
      <c r="A793" s="8"/>
      <c r="B793" s="8"/>
      <c r="C793" s="38"/>
      <c r="D793" s="232"/>
      <c r="E793" s="232"/>
      <c r="F793" s="93"/>
      <c r="G793" s="93"/>
      <c r="H793" s="22"/>
      <c r="I793" s="40"/>
      <c r="J793" s="40"/>
      <c r="K793" s="37"/>
      <c r="L793" s="22"/>
      <c r="M793" s="22"/>
      <c r="N793" s="22"/>
      <c r="O793" s="22"/>
      <c r="P793" s="22"/>
      <c r="Q793" s="22"/>
      <c r="R793" s="22"/>
      <c r="S793" s="22"/>
      <c r="T793" s="22"/>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29"/>
      <c r="AZ793" s="29"/>
      <c r="BA793" s="29"/>
      <c r="BB793" s="29"/>
      <c r="BC793" s="29"/>
      <c r="BD793" s="29"/>
      <c r="BE793" s="29"/>
      <c r="BF793" s="33"/>
      <c r="BG793" s="33"/>
      <c r="BH793" s="33"/>
      <c r="BI793" s="33"/>
      <c r="BJ793" s="33"/>
      <c r="BK793" s="33"/>
      <c r="BL793" s="33"/>
      <c r="BM793" s="33"/>
      <c r="BN793" s="33"/>
      <c r="BO793" s="33"/>
      <c r="BP793" s="33"/>
      <c r="BQ793" s="33"/>
      <c r="BR793" s="33"/>
      <c r="BS793" s="33"/>
      <c r="BT793" s="33"/>
      <c r="BU793" s="94"/>
      <c r="BV793" s="94"/>
      <c r="BW793" s="94"/>
      <c r="BX793" s="94"/>
      <c r="BY793" s="94"/>
      <c r="BZ793" s="94"/>
      <c r="CA793" s="94"/>
      <c r="CB793" s="1"/>
      <c r="CC793" s="1"/>
      <c r="CD793" s="1"/>
      <c r="CE793" s="1"/>
      <c r="CF793" s="1"/>
      <c r="CG793" s="1"/>
    </row>
    <row r="794" spans="1:85" s="111" customFormat="1" ht="20.100000000000001" customHeight="1">
      <c r="A794" s="8"/>
      <c r="B794" s="8"/>
      <c r="C794" s="38"/>
      <c r="D794" s="232"/>
      <c r="E794" s="232"/>
      <c r="F794" s="93"/>
      <c r="G794" s="93"/>
      <c r="H794" s="22"/>
      <c r="I794" s="40"/>
      <c r="J794" s="40"/>
      <c r="K794" s="37"/>
      <c r="L794" s="22"/>
      <c r="M794" s="22"/>
      <c r="N794" s="22"/>
      <c r="O794" s="22"/>
      <c r="P794" s="22"/>
      <c r="Q794" s="22"/>
      <c r="R794" s="22"/>
      <c r="S794" s="22"/>
      <c r="T794" s="22"/>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29"/>
      <c r="AZ794" s="29"/>
      <c r="BA794" s="29"/>
      <c r="BB794" s="29"/>
      <c r="BC794" s="29"/>
      <c r="BD794" s="29"/>
      <c r="BE794" s="29"/>
      <c r="BF794" s="33"/>
      <c r="BG794" s="33"/>
      <c r="BH794" s="33"/>
      <c r="BI794" s="33"/>
      <c r="BJ794" s="33"/>
      <c r="BK794" s="33"/>
      <c r="BL794" s="33"/>
      <c r="BM794" s="33"/>
      <c r="BN794" s="33"/>
      <c r="BO794" s="33"/>
      <c r="BP794" s="33"/>
      <c r="BQ794" s="33"/>
      <c r="BR794" s="33"/>
      <c r="BS794" s="33"/>
      <c r="BT794" s="33"/>
      <c r="BU794" s="94"/>
      <c r="BV794" s="94"/>
      <c r="BW794" s="94"/>
      <c r="BX794" s="94"/>
      <c r="BY794" s="94"/>
      <c r="BZ794" s="94"/>
      <c r="CA794" s="94"/>
      <c r="CB794" s="1"/>
      <c r="CC794" s="1"/>
      <c r="CD794" s="1"/>
      <c r="CE794" s="1"/>
      <c r="CF794" s="1"/>
      <c r="CG794" s="1"/>
    </row>
    <row r="795" spans="1:85" s="111" customFormat="1" ht="20.100000000000001" customHeight="1">
      <c r="A795" s="8"/>
      <c r="B795" s="8"/>
      <c r="C795" s="38"/>
      <c r="D795" s="232"/>
      <c r="E795" s="232"/>
      <c r="F795" s="93"/>
      <c r="G795" s="93"/>
      <c r="H795" s="22"/>
      <c r="I795" s="40"/>
      <c r="J795" s="40"/>
      <c r="K795" s="37"/>
      <c r="L795" s="22"/>
      <c r="M795" s="22"/>
      <c r="N795" s="22"/>
      <c r="O795" s="22"/>
      <c r="P795" s="22"/>
      <c r="Q795" s="22"/>
      <c r="R795" s="22"/>
      <c r="S795" s="22"/>
      <c r="T795" s="22"/>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29"/>
      <c r="AZ795" s="29"/>
      <c r="BA795" s="29"/>
      <c r="BB795" s="29"/>
      <c r="BC795" s="29"/>
      <c r="BD795" s="29"/>
      <c r="BE795" s="29"/>
      <c r="BF795" s="33"/>
      <c r="BG795" s="33"/>
      <c r="BH795" s="33"/>
      <c r="BI795" s="33"/>
      <c r="BJ795" s="33"/>
      <c r="BK795" s="33"/>
      <c r="BL795" s="33"/>
      <c r="BM795" s="33"/>
      <c r="BN795" s="33"/>
      <c r="BO795" s="33"/>
      <c r="BP795" s="33"/>
      <c r="BQ795" s="33"/>
      <c r="BR795" s="33"/>
      <c r="BS795" s="33"/>
      <c r="BT795" s="33"/>
      <c r="BU795" s="94"/>
      <c r="BV795" s="94"/>
      <c r="BW795" s="94"/>
      <c r="BX795" s="94"/>
      <c r="BY795" s="94"/>
      <c r="BZ795" s="94"/>
      <c r="CA795" s="94"/>
      <c r="CB795" s="1"/>
      <c r="CC795" s="1"/>
      <c r="CD795" s="1"/>
      <c r="CE795" s="1"/>
      <c r="CF795" s="1"/>
      <c r="CG795" s="1"/>
    </row>
    <row r="796" spans="1:85" s="111" customFormat="1" ht="20.100000000000001" customHeight="1">
      <c r="A796" s="8"/>
      <c r="B796" s="8"/>
      <c r="C796" s="38"/>
      <c r="D796" s="232"/>
      <c r="E796" s="232"/>
      <c r="F796" s="93"/>
      <c r="G796" s="93"/>
      <c r="H796" s="22"/>
      <c r="I796" s="40"/>
      <c r="J796" s="40"/>
      <c r="K796" s="37"/>
      <c r="L796" s="22"/>
      <c r="M796" s="22"/>
      <c r="N796" s="22"/>
      <c r="O796" s="22"/>
      <c r="P796" s="22"/>
      <c r="Q796" s="22"/>
      <c r="R796" s="22"/>
      <c r="S796" s="22"/>
      <c r="T796" s="22"/>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29"/>
      <c r="AZ796" s="29"/>
      <c r="BA796" s="29"/>
      <c r="BB796" s="29"/>
      <c r="BC796" s="29"/>
      <c r="BD796" s="29"/>
      <c r="BE796" s="29"/>
      <c r="BF796" s="33"/>
      <c r="BG796" s="33"/>
      <c r="BH796" s="33"/>
      <c r="BI796" s="33"/>
      <c r="BJ796" s="33"/>
      <c r="BK796" s="33"/>
      <c r="BL796" s="33"/>
      <c r="BM796" s="33"/>
      <c r="BN796" s="33"/>
      <c r="BO796" s="33"/>
      <c r="BP796" s="33"/>
      <c r="BQ796" s="33"/>
      <c r="BR796" s="33"/>
      <c r="BS796" s="33"/>
      <c r="BT796" s="33"/>
      <c r="BU796" s="94"/>
      <c r="BV796" s="94"/>
      <c r="BW796" s="94"/>
      <c r="BX796" s="94"/>
      <c r="BY796" s="94"/>
      <c r="BZ796" s="94"/>
      <c r="CA796" s="94"/>
      <c r="CB796" s="1"/>
      <c r="CC796" s="1"/>
      <c r="CD796" s="1"/>
      <c r="CE796" s="1"/>
      <c r="CF796" s="1"/>
      <c r="CG796" s="1"/>
    </row>
    <row r="797" spans="1:85" s="111" customFormat="1" ht="20.100000000000001" customHeight="1">
      <c r="A797" s="8"/>
      <c r="B797" s="8"/>
      <c r="C797" s="38"/>
      <c r="D797" s="232"/>
      <c r="E797" s="232"/>
      <c r="F797" s="93"/>
      <c r="G797" s="93"/>
      <c r="H797" s="22"/>
      <c r="I797" s="40"/>
      <c r="J797" s="40"/>
      <c r="K797" s="37"/>
      <c r="L797" s="22"/>
      <c r="M797" s="22"/>
      <c r="N797" s="22"/>
      <c r="O797" s="22"/>
      <c r="P797" s="22"/>
      <c r="Q797" s="22"/>
      <c r="R797" s="22"/>
      <c r="S797" s="22"/>
      <c r="T797" s="22"/>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29"/>
      <c r="AZ797" s="29"/>
      <c r="BA797" s="29"/>
      <c r="BB797" s="29"/>
      <c r="BC797" s="29"/>
      <c r="BD797" s="29"/>
      <c r="BE797" s="29"/>
      <c r="BF797" s="33"/>
      <c r="BG797" s="33"/>
      <c r="BH797" s="33"/>
      <c r="BI797" s="33"/>
      <c r="BJ797" s="33"/>
      <c r="BK797" s="33"/>
      <c r="BL797" s="33"/>
      <c r="BM797" s="33"/>
      <c r="BN797" s="33"/>
      <c r="BO797" s="33"/>
      <c r="BP797" s="33"/>
      <c r="BQ797" s="33"/>
      <c r="BR797" s="33"/>
      <c r="BS797" s="33"/>
      <c r="BT797" s="33"/>
      <c r="BU797" s="94"/>
      <c r="BV797" s="94"/>
      <c r="BW797" s="94"/>
      <c r="BX797" s="94"/>
      <c r="BY797" s="94"/>
      <c r="BZ797" s="94"/>
      <c r="CA797" s="94"/>
      <c r="CB797" s="1"/>
      <c r="CC797" s="1"/>
      <c r="CD797" s="1"/>
      <c r="CE797" s="1"/>
      <c r="CF797" s="1"/>
      <c r="CG797" s="1"/>
    </row>
    <row r="798" spans="1:85" s="111" customFormat="1" ht="20.100000000000001" customHeight="1">
      <c r="A798" s="8"/>
      <c r="B798" s="8"/>
      <c r="C798" s="38"/>
      <c r="D798" s="232"/>
      <c r="E798" s="232"/>
      <c r="F798" s="93"/>
      <c r="G798" s="93"/>
      <c r="H798" s="22"/>
      <c r="I798" s="40"/>
      <c r="J798" s="40"/>
      <c r="K798" s="37"/>
      <c r="L798" s="22"/>
      <c r="M798" s="22"/>
      <c r="N798" s="22"/>
      <c r="O798" s="22"/>
      <c r="P798" s="22"/>
      <c r="Q798" s="22"/>
      <c r="R798" s="22"/>
      <c r="S798" s="22"/>
      <c r="T798" s="22"/>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29"/>
      <c r="AZ798" s="29"/>
      <c r="BA798" s="29"/>
      <c r="BB798" s="29"/>
      <c r="BC798" s="29"/>
      <c r="BD798" s="29"/>
      <c r="BE798" s="29"/>
      <c r="BF798" s="33"/>
      <c r="BG798" s="33"/>
      <c r="BH798" s="33"/>
      <c r="BI798" s="33"/>
      <c r="BJ798" s="33"/>
      <c r="BK798" s="33"/>
      <c r="BL798" s="33"/>
      <c r="BM798" s="33"/>
      <c r="BN798" s="33"/>
      <c r="BO798" s="33"/>
      <c r="BP798" s="33"/>
      <c r="BQ798" s="33"/>
      <c r="BR798" s="33"/>
      <c r="BS798" s="33"/>
      <c r="BT798" s="33"/>
      <c r="BU798" s="94"/>
      <c r="BV798" s="94"/>
      <c r="BW798" s="94"/>
      <c r="BX798" s="94"/>
      <c r="BY798" s="94"/>
      <c r="BZ798" s="94"/>
      <c r="CA798" s="94"/>
      <c r="CB798" s="1"/>
      <c r="CC798" s="1"/>
      <c r="CD798" s="1"/>
      <c r="CE798" s="1"/>
      <c r="CF798" s="1"/>
      <c r="CG798" s="1"/>
    </row>
    <row r="799" spans="1:85" s="111" customFormat="1" ht="20.100000000000001" customHeight="1">
      <c r="A799" s="8"/>
      <c r="B799" s="8"/>
      <c r="C799" s="38"/>
      <c r="D799" s="232"/>
      <c r="E799" s="232"/>
      <c r="F799" s="93"/>
      <c r="G799" s="93"/>
      <c r="H799" s="22"/>
      <c r="I799" s="40"/>
      <c r="J799" s="40"/>
      <c r="K799" s="37"/>
      <c r="L799" s="22"/>
      <c r="M799" s="22"/>
      <c r="N799" s="22"/>
      <c r="O799" s="22"/>
      <c r="P799" s="22"/>
      <c r="Q799" s="22"/>
      <c r="R799" s="22"/>
      <c r="S799" s="22"/>
      <c r="T799" s="22"/>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29"/>
      <c r="AZ799" s="29"/>
      <c r="BA799" s="29"/>
      <c r="BB799" s="29"/>
      <c r="BC799" s="29"/>
      <c r="BD799" s="29"/>
      <c r="BE799" s="29"/>
      <c r="BF799" s="33"/>
      <c r="BG799" s="33"/>
      <c r="BH799" s="33"/>
      <c r="BI799" s="33"/>
      <c r="BJ799" s="33"/>
      <c r="BK799" s="33"/>
      <c r="BL799" s="33"/>
      <c r="BM799" s="33"/>
      <c r="BN799" s="33"/>
      <c r="BO799" s="33"/>
      <c r="BP799" s="33"/>
      <c r="BQ799" s="33"/>
      <c r="BR799" s="33"/>
      <c r="BS799" s="33"/>
      <c r="BT799" s="33"/>
      <c r="BU799" s="94"/>
      <c r="BV799" s="94"/>
      <c r="BW799" s="94"/>
      <c r="BX799" s="94"/>
      <c r="BY799" s="94"/>
      <c r="BZ799" s="94"/>
      <c r="CA799" s="94"/>
      <c r="CB799" s="1"/>
      <c r="CC799" s="1"/>
      <c r="CD799" s="1"/>
      <c r="CE799" s="1"/>
      <c r="CF799" s="1"/>
      <c r="CG799" s="1"/>
    </row>
    <row r="800" spans="1:85" s="111" customFormat="1" ht="20.100000000000001" customHeight="1">
      <c r="A800" s="8"/>
      <c r="B800" s="8"/>
      <c r="C800" s="38"/>
      <c r="D800" s="232"/>
      <c r="E800" s="232"/>
      <c r="F800" s="93"/>
      <c r="G800" s="93"/>
      <c r="H800" s="22"/>
      <c r="I800" s="40"/>
      <c r="J800" s="40"/>
      <c r="K800" s="37"/>
      <c r="L800" s="22"/>
      <c r="M800" s="22"/>
      <c r="N800" s="22"/>
      <c r="O800" s="22"/>
      <c r="P800" s="22"/>
      <c r="Q800" s="22"/>
      <c r="R800" s="22"/>
      <c r="S800" s="22"/>
      <c r="T800" s="22"/>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29"/>
      <c r="AZ800" s="29"/>
      <c r="BA800" s="29"/>
      <c r="BB800" s="29"/>
      <c r="BC800" s="29"/>
      <c r="BD800" s="29"/>
      <c r="BE800" s="29"/>
      <c r="BF800" s="33"/>
      <c r="BG800" s="33"/>
      <c r="BH800" s="33"/>
      <c r="BI800" s="33"/>
      <c r="BJ800" s="33"/>
      <c r="BK800" s="33"/>
      <c r="BL800" s="33"/>
      <c r="BM800" s="33"/>
      <c r="BN800" s="33"/>
      <c r="BO800" s="33"/>
      <c r="BP800" s="33"/>
      <c r="BQ800" s="33"/>
      <c r="BR800" s="33"/>
      <c r="BS800" s="33"/>
      <c r="BT800" s="33"/>
      <c r="BU800" s="94"/>
      <c r="BV800" s="94"/>
      <c r="BW800" s="94"/>
      <c r="BX800" s="94"/>
      <c r="BY800" s="94"/>
      <c r="BZ800" s="94"/>
      <c r="CA800" s="94"/>
      <c r="CB800" s="1"/>
      <c r="CC800" s="1"/>
      <c r="CD800" s="1"/>
      <c r="CE800" s="1"/>
      <c r="CF800" s="1"/>
      <c r="CG800" s="1"/>
    </row>
    <row r="801" spans="1:85" s="111" customFormat="1" ht="20.100000000000001" customHeight="1">
      <c r="A801" s="8"/>
      <c r="B801" s="8"/>
      <c r="C801" s="38"/>
      <c r="D801" s="232"/>
      <c r="E801" s="232"/>
      <c r="F801" s="93"/>
      <c r="G801" s="93"/>
      <c r="H801" s="22"/>
      <c r="I801" s="40"/>
      <c r="J801" s="40"/>
      <c r="K801" s="37"/>
      <c r="L801" s="22"/>
      <c r="M801" s="22"/>
      <c r="N801" s="22"/>
      <c r="O801" s="22"/>
      <c r="P801" s="22"/>
      <c r="Q801" s="22"/>
      <c r="R801" s="22"/>
      <c r="S801" s="22"/>
      <c r="T801" s="22"/>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29"/>
      <c r="AZ801" s="29"/>
      <c r="BA801" s="29"/>
      <c r="BB801" s="29"/>
      <c r="BC801" s="29"/>
      <c r="BD801" s="29"/>
      <c r="BE801" s="29"/>
      <c r="BF801" s="33"/>
      <c r="BG801" s="33"/>
      <c r="BH801" s="33"/>
      <c r="BI801" s="33"/>
      <c r="BJ801" s="33"/>
      <c r="BK801" s="33"/>
      <c r="BL801" s="33"/>
      <c r="BM801" s="33"/>
      <c r="BN801" s="33"/>
      <c r="BO801" s="33"/>
      <c r="BP801" s="33"/>
      <c r="BQ801" s="33"/>
      <c r="BR801" s="33"/>
      <c r="BS801" s="33"/>
      <c r="BT801" s="33"/>
      <c r="BU801" s="94"/>
      <c r="BV801" s="94"/>
      <c r="BW801" s="94"/>
      <c r="BX801" s="94"/>
      <c r="BY801" s="94"/>
      <c r="BZ801" s="94"/>
      <c r="CA801" s="94"/>
      <c r="CB801" s="1"/>
      <c r="CC801" s="1"/>
      <c r="CD801" s="1"/>
      <c r="CE801" s="1"/>
      <c r="CF801" s="1"/>
      <c r="CG801" s="1"/>
    </row>
    <row r="802" spans="1:85" s="111" customFormat="1" ht="20.100000000000001" customHeight="1">
      <c r="A802" s="8"/>
      <c r="B802" s="8"/>
      <c r="C802" s="38"/>
      <c r="D802" s="232"/>
      <c r="E802" s="232"/>
      <c r="F802" s="93"/>
      <c r="G802" s="93"/>
      <c r="H802" s="22"/>
      <c r="I802" s="40"/>
      <c r="J802" s="40"/>
      <c r="K802" s="37"/>
      <c r="L802" s="22"/>
      <c r="M802" s="22"/>
      <c r="N802" s="22"/>
      <c r="O802" s="22"/>
      <c r="P802" s="22"/>
      <c r="Q802" s="22"/>
      <c r="R802" s="22"/>
      <c r="S802" s="22"/>
      <c r="T802" s="22"/>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29"/>
      <c r="AZ802" s="29"/>
      <c r="BA802" s="29"/>
      <c r="BB802" s="29"/>
      <c r="BC802" s="29"/>
      <c r="BD802" s="29"/>
      <c r="BE802" s="29"/>
      <c r="BF802" s="33"/>
      <c r="BG802" s="33"/>
      <c r="BH802" s="33"/>
      <c r="BI802" s="33"/>
      <c r="BJ802" s="33"/>
      <c r="BK802" s="33"/>
      <c r="BL802" s="33"/>
      <c r="BM802" s="33"/>
      <c r="BN802" s="33"/>
      <c r="BO802" s="33"/>
      <c r="BP802" s="33"/>
      <c r="BQ802" s="33"/>
      <c r="BR802" s="33"/>
      <c r="BS802" s="33"/>
      <c r="BT802" s="33"/>
      <c r="BU802" s="94"/>
      <c r="BV802" s="94"/>
      <c r="BW802" s="94"/>
      <c r="BX802" s="94"/>
      <c r="BY802" s="94"/>
      <c r="BZ802" s="94"/>
      <c r="CA802" s="94"/>
      <c r="CB802" s="1"/>
      <c r="CC802" s="1"/>
      <c r="CD802" s="1"/>
      <c r="CE802" s="1"/>
      <c r="CF802" s="1"/>
      <c r="CG802" s="1"/>
    </row>
    <row r="803" spans="1:85" s="111" customFormat="1" ht="20.100000000000001" customHeight="1">
      <c r="A803" s="8"/>
      <c r="B803" s="8"/>
      <c r="C803" s="38"/>
      <c r="D803" s="232"/>
      <c r="E803" s="232"/>
      <c r="F803" s="93"/>
      <c r="G803" s="93"/>
      <c r="H803" s="22"/>
      <c r="I803" s="40"/>
      <c r="J803" s="40"/>
      <c r="K803" s="37"/>
      <c r="L803" s="22"/>
      <c r="M803" s="22"/>
      <c r="N803" s="22"/>
      <c r="O803" s="22"/>
      <c r="P803" s="22"/>
      <c r="Q803" s="22"/>
      <c r="R803" s="22"/>
      <c r="S803" s="22"/>
      <c r="T803" s="22"/>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29"/>
      <c r="AZ803" s="29"/>
      <c r="BA803" s="29"/>
      <c r="BB803" s="29"/>
      <c r="BC803" s="29"/>
      <c r="BD803" s="29"/>
      <c r="BE803" s="29"/>
      <c r="BF803" s="33"/>
      <c r="BG803" s="33"/>
      <c r="BH803" s="33"/>
      <c r="BI803" s="33"/>
      <c r="BJ803" s="33"/>
      <c r="BK803" s="33"/>
      <c r="BL803" s="33"/>
      <c r="BM803" s="33"/>
      <c r="BN803" s="33"/>
      <c r="BO803" s="33"/>
      <c r="BP803" s="33"/>
      <c r="BQ803" s="33"/>
      <c r="BR803" s="33"/>
      <c r="BS803" s="33"/>
      <c r="BT803" s="33"/>
      <c r="BU803" s="94"/>
      <c r="BV803" s="94"/>
      <c r="BW803" s="94"/>
      <c r="BX803" s="94"/>
      <c r="BY803" s="94"/>
      <c r="BZ803" s="94"/>
      <c r="CA803" s="94"/>
      <c r="CB803" s="1"/>
      <c r="CC803" s="1"/>
      <c r="CD803" s="1"/>
      <c r="CE803" s="1"/>
      <c r="CF803" s="1"/>
      <c r="CG803" s="1"/>
    </row>
    <row r="804" spans="1:85" s="111" customFormat="1" ht="20.100000000000001" customHeight="1">
      <c r="A804" s="8"/>
      <c r="B804" s="8"/>
      <c r="C804" s="38"/>
      <c r="D804" s="232"/>
      <c r="E804" s="232"/>
      <c r="F804" s="93"/>
      <c r="G804" s="93"/>
      <c r="H804" s="22"/>
      <c r="I804" s="40"/>
      <c r="J804" s="40"/>
      <c r="K804" s="37"/>
      <c r="L804" s="22"/>
      <c r="M804" s="22"/>
      <c r="N804" s="22"/>
      <c r="O804" s="22"/>
      <c r="P804" s="22"/>
      <c r="Q804" s="22"/>
      <c r="R804" s="22"/>
      <c r="S804" s="22"/>
      <c r="T804" s="22"/>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29"/>
      <c r="AZ804" s="29"/>
      <c r="BA804" s="29"/>
      <c r="BB804" s="29"/>
      <c r="BC804" s="29"/>
      <c r="BD804" s="29"/>
      <c r="BE804" s="29"/>
      <c r="BF804" s="33"/>
      <c r="BG804" s="33"/>
      <c r="BH804" s="33"/>
      <c r="BI804" s="33"/>
      <c r="BJ804" s="33"/>
      <c r="BK804" s="33"/>
      <c r="BL804" s="33"/>
      <c r="BM804" s="33"/>
      <c r="BN804" s="33"/>
      <c r="BO804" s="33"/>
      <c r="BP804" s="33"/>
      <c r="BQ804" s="33"/>
      <c r="BR804" s="33"/>
      <c r="BS804" s="33"/>
      <c r="BT804" s="33"/>
      <c r="BU804" s="94"/>
      <c r="BV804" s="94"/>
      <c r="BW804" s="94"/>
      <c r="BX804" s="94"/>
      <c r="BY804" s="94"/>
      <c r="BZ804" s="94"/>
      <c r="CA804" s="94"/>
      <c r="CB804" s="1"/>
      <c r="CC804" s="1"/>
      <c r="CD804" s="1"/>
      <c r="CE804" s="1"/>
      <c r="CF804" s="1"/>
      <c r="CG804" s="1"/>
    </row>
    <row r="805" spans="1:85" s="111" customFormat="1" ht="20.100000000000001" customHeight="1">
      <c r="A805" s="8"/>
      <c r="B805" s="8"/>
      <c r="C805" s="38"/>
      <c r="D805" s="232"/>
      <c r="E805" s="232"/>
      <c r="F805" s="93"/>
      <c r="G805" s="93"/>
      <c r="H805" s="22"/>
      <c r="I805" s="40"/>
      <c r="J805" s="40"/>
      <c r="K805" s="37"/>
      <c r="L805" s="22"/>
      <c r="M805" s="22"/>
      <c r="N805" s="22"/>
      <c r="O805" s="22"/>
      <c r="P805" s="22"/>
      <c r="Q805" s="22"/>
      <c r="R805" s="22"/>
      <c r="S805" s="22"/>
      <c r="T805" s="22"/>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29"/>
      <c r="AZ805" s="29"/>
      <c r="BA805" s="29"/>
      <c r="BB805" s="29"/>
      <c r="BC805" s="29"/>
      <c r="BD805" s="29"/>
      <c r="BE805" s="29"/>
      <c r="BF805" s="33"/>
      <c r="BG805" s="33"/>
      <c r="BH805" s="33"/>
      <c r="BI805" s="33"/>
      <c r="BJ805" s="33"/>
      <c r="BK805" s="33"/>
      <c r="BL805" s="33"/>
      <c r="BM805" s="33"/>
      <c r="BN805" s="33"/>
      <c r="BO805" s="33"/>
      <c r="BP805" s="33"/>
      <c r="BQ805" s="33"/>
      <c r="BR805" s="33"/>
      <c r="BS805" s="33"/>
      <c r="BT805" s="33"/>
      <c r="BU805" s="94"/>
      <c r="BV805" s="94"/>
      <c r="BW805" s="94"/>
      <c r="BX805" s="94"/>
      <c r="BY805" s="94"/>
      <c r="BZ805" s="94"/>
      <c r="CA805" s="94"/>
      <c r="CB805" s="1"/>
      <c r="CC805" s="1"/>
      <c r="CD805" s="1"/>
      <c r="CE805" s="1"/>
      <c r="CF805" s="1"/>
      <c r="CG805" s="1"/>
    </row>
    <row r="806" spans="1:85" s="111" customFormat="1" ht="20.100000000000001" customHeight="1">
      <c r="A806" s="8"/>
      <c r="B806" s="8"/>
      <c r="C806" s="38"/>
      <c r="D806" s="232"/>
      <c r="E806" s="232"/>
      <c r="F806" s="93"/>
      <c r="G806" s="93"/>
      <c r="H806" s="22"/>
      <c r="I806" s="40"/>
      <c r="J806" s="40"/>
      <c r="K806" s="37"/>
      <c r="L806" s="22"/>
      <c r="M806" s="22"/>
      <c r="N806" s="22"/>
      <c r="O806" s="22"/>
      <c r="P806" s="22"/>
      <c r="Q806" s="22"/>
      <c r="R806" s="22"/>
      <c r="S806" s="22"/>
      <c r="T806" s="22"/>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29"/>
      <c r="AZ806" s="29"/>
      <c r="BA806" s="29"/>
      <c r="BB806" s="29"/>
      <c r="BC806" s="29"/>
      <c r="BD806" s="29"/>
      <c r="BE806" s="29"/>
      <c r="BF806" s="33"/>
      <c r="BG806" s="33"/>
      <c r="BH806" s="33"/>
      <c r="BI806" s="33"/>
      <c r="BJ806" s="33"/>
      <c r="BK806" s="33"/>
      <c r="BL806" s="33"/>
      <c r="BM806" s="33"/>
      <c r="BN806" s="33"/>
      <c r="BO806" s="33"/>
      <c r="BP806" s="33"/>
      <c r="BQ806" s="33"/>
      <c r="BR806" s="33"/>
      <c r="BS806" s="33"/>
      <c r="BT806" s="33"/>
      <c r="BU806" s="94"/>
      <c r="BV806" s="94"/>
      <c r="BW806" s="94"/>
      <c r="BX806" s="94"/>
      <c r="BY806" s="94"/>
      <c r="BZ806" s="94"/>
      <c r="CA806" s="94"/>
      <c r="CB806" s="1"/>
      <c r="CC806" s="1"/>
      <c r="CD806" s="1"/>
      <c r="CE806" s="1"/>
      <c r="CF806" s="1"/>
      <c r="CG806" s="1"/>
    </row>
    <row r="807" spans="1:85" s="111" customFormat="1" ht="20.100000000000001" customHeight="1">
      <c r="A807" s="8"/>
      <c r="B807" s="8"/>
      <c r="C807" s="38"/>
      <c r="D807" s="232"/>
      <c r="E807" s="232"/>
      <c r="F807" s="93"/>
      <c r="G807" s="93"/>
      <c r="H807" s="22"/>
      <c r="I807" s="40"/>
      <c r="J807" s="40"/>
      <c r="K807" s="37"/>
      <c r="L807" s="22"/>
      <c r="M807" s="22"/>
      <c r="N807" s="22"/>
      <c r="O807" s="22"/>
      <c r="P807" s="22"/>
      <c r="Q807" s="22"/>
      <c r="R807" s="22"/>
      <c r="S807" s="22"/>
      <c r="T807" s="22"/>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29"/>
      <c r="AZ807" s="29"/>
      <c r="BA807" s="29"/>
      <c r="BB807" s="29"/>
      <c r="BC807" s="29"/>
      <c r="BD807" s="29"/>
      <c r="BE807" s="29"/>
      <c r="BF807" s="33"/>
      <c r="BG807" s="33"/>
      <c r="BH807" s="33"/>
      <c r="BI807" s="33"/>
      <c r="BJ807" s="33"/>
      <c r="BK807" s="33"/>
      <c r="BL807" s="33"/>
      <c r="BM807" s="33"/>
      <c r="BN807" s="33"/>
      <c r="BO807" s="33"/>
      <c r="BP807" s="33"/>
      <c r="BQ807" s="33"/>
      <c r="BR807" s="33"/>
      <c r="BS807" s="33"/>
      <c r="BT807" s="33"/>
      <c r="BU807" s="94"/>
      <c r="BV807" s="94"/>
      <c r="BW807" s="94"/>
      <c r="BX807" s="94"/>
      <c r="BY807" s="94"/>
      <c r="BZ807" s="94"/>
      <c r="CA807" s="94"/>
      <c r="CB807" s="1"/>
      <c r="CC807" s="1"/>
      <c r="CD807" s="1"/>
      <c r="CE807" s="1"/>
      <c r="CF807" s="1"/>
      <c r="CG807" s="1"/>
    </row>
    <row r="808" spans="1:85" s="111" customFormat="1" ht="20.100000000000001" customHeight="1">
      <c r="A808" s="8"/>
      <c r="B808" s="8"/>
      <c r="C808" s="38"/>
      <c r="D808" s="232"/>
      <c r="E808" s="232"/>
      <c r="F808" s="93"/>
      <c r="G808" s="93"/>
      <c r="H808" s="22"/>
      <c r="I808" s="40"/>
      <c r="J808" s="40"/>
      <c r="K808" s="37"/>
      <c r="L808" s="22"/>
      <c r="M808" s="22"/>
      <c r="N808" s="22"/>
      <c r="O808" s="22"/>
      <c r="P808" s="22"/>
      <c r="Q808" s="22"/>
      <c r="R808" s="22"/>
      <c r="S808" s="22"/>
      <c r="T808" s="22"/>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29"/>
      <c r="AZ808" s="29"/>
      <c r="BA808" s="29"/>
      <c r="BB808" s="29"/>
      <c r="BC808" s="29"/>
      <c r="BD808" s="29"/>
      <c r="BE808" s="29"/>
      <c r="BF808" s="33"/>
      <c r="BG808" s="33"/>
      <c r="BH808" s="33"/>
      <c r="BI808" s="33"/>
      <c r="BJ808" s="33"/>
      <c r="BK808" s="33"/>
      <c r="BL808" s="33"/>
      <c r="BM808" s="33"/>
      <c r="BN808" s="33"/>
      <c r="BO808" s="33"/>
      <c r="BP808" s="33"/>
      <c r="BQ808" s="33"/>
      <c r="BR808" s="33"/>
      <c r="BS808" s="33"/>
      <c r="BT808" s="33"/>
      <c r="BU808" s="94"/>
      <c r="BV808" s="94"/>
      <c r="BW808" s="94"/>
      <c r="BX808" s="94"/>
      <c r="BY808" s="94"/>
      <c r="BZ808" s="94"/>
      <c r="CA808" s="94"/>
      <c r="CB808" s="1"/>
      <c r="CC808" s="1"/>
      <c r="CD808" s="1"/>
      <c r="CE808" s="1"/>
      <c r="CF808" s="1"/>
      <c r="CG808" s="1"/>
    </row>
    <row r="809" spans="1:85" s="111" customFormat="1" ht="20.100000000000001" customHeight="1">
      <c r="A809" s="8"/>
      <c r="B809" s="8"/>
      <c r="C809" s="38"/>
      <c r="D809" s="232"/>
      <c r="E809" s="232"/>
      <c r="F809" s="93"/>
      <c r="G809" s="93"/>
      <c r="H809" s="22"/>
      <c r="I809" s="40"/>
      <c r="J809" s="40"/>
      <c r="K809" s="37"/>
      <c r="L809" s="22"/>
      <c r="M809" s="22"/>
      <c r="N809" s="22"/>
      <c r="O809" s="22"/>
      <c r="P809" s="22"/>
      <c r="Q809" s="22"/>
      <c r="R809" s="22"/>
      <c r="S809" s="22"/>
      <c r="T809" s="22"/>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29"/>
      <c r="AZ809" s="29"/>
      <c r="BA809" s="29"/>
      <c r="BB809" s="29"/>
      <c r="BC809" s="29"/>
      <c r="BD809" s="29"/>
      <c r="BE809" s="29"/>
      <c r="BF809" s="33"/>
      <c r="BG809" s="33"/>
      <c r="BH809" s="33"/>
      <c r="BI809" s="33"/>
      <c r="BJ809" s="33"/>
      <c r="BK809" s="33"/>
      <c r="BL809" s="33"/>
      <c r="BM809" s="33"/>
      <c r="BN809" s="33"/>
      <c r="BO809" s="33"/>
      <c r="BP809" s="33"/>
      <c r="BQ809" s="33"/>
      <c r="BR809" s="33"/>
      <c r="BS809" s="33"/>
      <c r="BT809" s="33"/>
      <c r="BU809" s="94"/>
      <c r="BV809" s="94"/>
      <c r="BW809" s="94"/>
      <c r="BX809" s="94"/>
      <c r="BY809" s="94"/>
      <c r="BZ809" s="94"/>
      <c r="CA809" s="94"/>
      <c r="CB809" s="1"/>
      <c r="CC809" s="1"/>
      <c r="CD809" s="1"/>
      <c r="CE809" s="1"/>
      <c r="CF809" s="1"/>
      <c r="CG809" s="1"/>
    </row>
    <row r="810" spans="1:85" s="111" customFormat="1" ht="20.100000000000001" customHeight="1">
      <c r="A810" s="8"/>
      <c r="B810" s="8"/>
      <c r="C810" s="38"/>
      <c r="D810" s="232"/>
      <c r="E810" s="232"/>
      <c r="F810" s="93"/>
      <c r="G810" s="93"/>
      <c r="H810" s="22"/>
      <c r="I810" s="40"/>
      <c r="J810" s="40"/>
      <c r="K810" s="37"/>
      <c r="L810" s="22"/>
      <c r="M810" s="22"/>
      <c r="N810" s="22"/>
      <c r="O810" s="22"/>
      <c r="P810" s="22"/>
      <c r="Q810" s="22"/>
      <c r="R810" s="22"/>
      <c r="S810" s="22"/>
      <c r="T810" s="22"/>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29"/>
      <c r="AZ810" s="29"/>
      <c r="BA810" s="29"/>
      <c r="BB810" s="29"/>
      <c r="BC810" s="29"/>
      <c r="BD810" s="29"/>
      <c r="BE810" s="29"/>
      <c r="BF810" s="33"/>
      <c r="BG810" s="33"/>
      <c r="BH810" s="33"/>
      <c r="BI810" s="33"/>
      <c r="BJ810" s="33"/>
      <c r="BK810" s="33"/>
      <c r="BL810" s="33"/>
      <c r="BM810" s="33"/>
      <c r="BN810" s="33"/>
      <c r="BO810" s="33"/>
      <c r="BP810" s="33"/>
      <c r="BQ810" s="33"/>
      <c r="BR810" s="33"/>
      <c r="BS810" s="33"/>
      <c r="BT810" s="33"/>
      <c r="BU810" s="94"/>
      <c r="BV810" s="94"/>
      <c r="BW810" s="94"/>
      <c r="BX810" s="94"/>
      <c r="BY810" s="94"/>
      <c r="BZ810" s="94"/>
      <c r="CA810" s="94"/>
      <c r="CB810" s="1"/>
      <c r="CC810" s="1"/>
      <c r="CD810" s="1"/>
      <c r="CE810" s="1"/>
      <c r="CF810" s="1"/>
      <c r="CG810" s="1"/>
    </row>
    <row r="811" spans="1:85" s="111" customFormat="1" ht="20.100000000000001" customHeight="1">
      <c r="A811" s="8"/>
      <c r="B811" s="8"/>
      <c r="C811" s="38"/>
      <c r="D811" s="232"/>
      <c r="E811" s="232"/>
      <c r="F811" s="93"/>
      <c r="G811" s="93"/>
      <c r="H811" s="22"/>
      <c r="I811" s="40"/>
      <c r="J811" s="40"/>
      <c r="K811" s="37"/>
      <c r="L811" s="22"/>
      <c r="M811" s="22"/>
      <c r="N811" s="22"/>
      <c r="O811" s="22"/>
      <c r="P811" s="22"/>
      <c r="Q811" s="22"/>
      <c r="R811" s="22"/>
      <c r="S811" s="22"/>
      <c r="T811" s="22"/>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29"/>
      <c r="AZ811" s="29"/>
      <c r="BA811" s="29"/>
      <c r="BB811" s="29"/>
      <c r="BC811" s="29"/>
      <c r="BD811" s="29"/>
      <c r="BE811" s="29"/>
      <c r="BF811" s="33"/>
      <c r="BG811" s="33"/>
      <c r="BH811" s="33"/>
      <c r="BI811" s="33"/>
      <c r="BJ811" s="33"/>
      <c r="BK811" s="33"/>
      <c r="BL811" s="33"/>
      <c r="BM811" s="33"/>
      <c r="BN811" s="33"/>
      <c r="BO811" s="33"/>
      <c r="BP811" s="33"/>
      <c r="BQ811" s="33"/>
      <c r="BR811" s="33"/>
      <c r="BS811" s="33"/>
      <c r="BT811" s="33"/>
      <c r="BU811" s="94"/>
      <c r="BV811" s="94"/>
      <c r="BW811" s="94"/>
      <c r="BX811" s="94"/>
      <c r="BY811" s="94"/>
      <c r="BZ811" s="94"/>
      <c r="CA811" s="94"/>
      <c r="CB811" s="1"/>
      <c r="CC811" s="1"/>
      <c r="CD811" s="1"/>
      <c r="CE811" s="1"/>
      <c r="CF811" s="1"/>
      <c r="CG811" s="1"/>
    </row>
    <row r="812" spans="1:85" s="111" customFormat="1" ht="20.100000000000001" customHeight="1">
      <c r="A812" s="8"/>
      <c r="B812" s="8"/>
      <c r="C812" s="38"/>
      <c r="D812" s="232"/>
      <c r="E812" s="232"/>
      <c r="F812" s="93"/>
      <c r="G812" s="93"/>
      <c r="H812" s="22"/>
      <c r="I812" s="40"/>
      <c r="J812" s="40"/>
      <c r="K812" s="37"/>
      <c r="L812" s="22"/>
      <c r="M812" s="22"/>
      <c r="N812" s="22"/>
      <c r="O812" s="22"/>
      <c r="P812" s="22"/>
      <c r="Q812" s="22"/>
      <c r="R812" s="22"/>
      <c r="S812" s="22"/>
      <c r="T812" s="22"/>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29"/>
      <c r="AZ812" s="29"/>
      <c r="BA812" s="29"/>
      <c r="BB812" s="29"/>
      <c r="BC812" s="29"/>
      <c r="BD812" s="29"/>
      <c r="BE812" s="29"/>
      <c r="BF812" s="33"/>
      <c r="BG812" s="33"/>
      <c r="BH812" s="33"/>
      <c r="BI812" s="33"/>
      <c r="BJ812" s="33"/>
      <c r="BK812" s="33"/>
      <c r="BL812" s="33"/>
      <c r="BM812" s="33"/>
      <c r="BN812" s="33"/>
      <c r="BO812" s="33"/>
      <c r="BP812" s="33"/>
      <c r="BQ812" s="33"/>
      <c r="BR812" s="33"/>
      <c r="BS812" s="33"/>
      <c r="BT812" s="33"/>
      <c r="BU812" s="94"/>
      <c r="BV812" s="94"/>
      <c r="BW812" s="94"/>
      <c r="BX812" s="94"/>
      <c r="BY812" s="94"/>
      <c r="BZ812" s="94"/>
      <c r="CA812" s="94"/>
      <c r="CB812" s="1"/>
      <c r="CC812" s="1"/>
      <c r="CD812" s="1"/>
      <c r="CE812" s="1"/>
      <c r="CF812" s="1"/>
      <c r="CG812" s="1"/>
    </row>
    <row r="813" spans="1:85" ht="12.95" customHeight="1">
      <c r="A813" s="8"/>
      <c r="B813" s="8"/>
      <c r="C813" s="38"/>
      <c r="D813" s="232"/>
      <c r="E813" s="232"/>
      <c r="F813" s="93"/>
      <c r="G813" s="93"/>
      <c r="I813" s="40"/>
      <c r="J813" s="40"/>
      <c r="K813" s="37"/>
      <c r="L813" s="22"/>
      <c r="M813" s="22"/>
      <c r="N813" s="22"/>
      <c r="O813" s="22"/>
      <c r="P813" s="22"/>
      <c r="Q813" s="22"/>
      <c r="R813" s="22"/>
      <c r="S813" s="22"/>
      <c r="T813" s="22"/>
    </row>
    <row r="814" spans="1:85" ht="12.95" customHeight="1">
      <c r="A814" s="8"/>
      <c r="B814" s="8"/>
      <c r="C814" s="38"/>
      <c r="D814" s="232"/>
      <c r="E814" s="232"/>
      <c r="F814" s="93"/>
      <c r="G814" s="93"/>
      <c r="I814" s="40"/>
      <c r="J814" s="40"/>
      <c r="K814" s="37"/>
      <c r="L814" s="22"/>
      <c r="M814" s="22"/>
      <c r="N814" s="22"/>
      <c r="O814" s="22"/>
      <c r="P814" s="22"/>
      <c r="Q814" s="22"/>
      <c r="R814" s="22"/>
      <c r="S814" s="22"/>
      <c r="T814" s="22"/>
    </row>
    <row r="815" spans="1:85" ht="12.95" customHeight="1">
      <c r="A815" s="8"/>
      <c r="B815" s="8"/>
      <c r="C815" s="38"/>
      <c r="D815" s="232"/>
      <c r="E815" s="232"/>
      <c r="F815" s="93"/>
      <c r="G815" s="93"/>
      <c r="I815" s="40"/>
      <c r="J815" s="40"/>
      <c r="K815" s="37"/>
      <c r="L815" s="22"/>
      <c r="M815" s="22"/>
      <c r="N815" s="22"/>
      <c r="O815" s="22"/>
      <c r="P815" s="22"/>
      <c r="Q815" s="22"/>
      <c r="R815" s="22"/>
      <c r="S815" s="22"/>
      <c r="T815" s="22"/>
    </row>
    <row r="816" spans="1:85" ht="12.95" customHeight="1">
      <c r="A816" s="8"/>
      <c r="B816" s="8"/>
      <c r="C816" s="38"/>
      <c r="D816" s="232"/>
      <c r="E816" s="232"/>
      <c r="F816" s="93"/>
      <c r="G816" s="93"/>
      <c r="I816" s="40"/>
      <c r="J816" s="40"/>
      <c r="K816" s="37"/>
      <c r="L816" s="22"/>
      <c r="M816" s="22"/>
      <c r="N816" s="22"/>
      <c r="O816" s="22"/>
      <c r="P816" s="22"/>
      <c r="Q816" s="22"/>
      <c r="R816" s="22"/>
      <c r="S816" s="22"/>
      <c r="T816" s="22"/>
    </row>
    <row r="817" spans="1:20" ht="12.95" customHeight="1">
      <c r="A817" s="8"/>
      <c r="B817" s="8"/>
      <c r="C817" s="38"/>
      <c r="D817" s="232"/>
      <c r="E817" s="232"/>
      <c r="F817" s="93"/>
      <c r="G817" s="93"/>
      <c r="I817" s="40"/>
      <c r="J817" s="40"/>
      <c r="K817" s="37"/>
      <c r="L817" s="22"/>
      <c r="M817" s="22"/>
      <c r="N817" s="22"/>
      <c r="O817" s="22"/>
      <c r="P817" s="22"/>
      <c r="Q817" s="22"/>
      <c r="R817" s="22"/>
      <c r="S817" s="22"/>
      <c r="T817" s="22"/>
    </row>
    <row r="818" spans="1:20" ht="12.95" customHeight="1">
      <c r="A818" s="8"/>
      <c r="B818" s="8"/>
      <c r="C818" s="38"/>
      <c r="D818" s="232"/>
      <c r="E818" s="232"/>
      <c r="F818" s="93"/>
      <c r="G818" s="93"/>
      <c r="I818" s="40"/>
      <c r="J818" s="40"/>
      <c r="K818" s="37"/>
      <c r="L818" s="22"/>
      <c r="M818" s="22"/>
      <c r="N818" s="22"/>
      <c r="O818" s="22"/>
      <c r="P818" s="22"/>
      <c r="Q818" s="22"/>
      <c r="R818" s="22"/>
      <c r="S818" s="22"/>
      <c r="T818" s="22"/>
    </row>
    <row r="819" spans="1:20" ht="12.95" customHeight="1">
      <c r="A819" s="8"/>
      <c r="B819" s="8"/>
      <c r="C819" s="38"/>
      <c r="D819" s="232"/>
      <c r="E819" s="232"/>
      <c r="F819" s="93"/>
      <c r="G819" s="93"/>
      <c r="I819" s="40"/>
      <c r="J819" s="40"/>
      <c r="K819" s="37"/>
      <c r="L819" s="22"/>
      <c r="M819" s="22"/>
      <c r="N819" s="22"/>
      <c r="O819" s="22"/>
      <c r="P819" s="22"/>
      <c r="Q819" s="22"/>
      <c r="R819" s="22"/>
      <c r="S819" s="22"/>
      <c r="T819" s="22"/>
    </row>
    <row r="820" spans="1:20" ht="12.95" customHeight="1">
      <c r="A820" s="8"/>
      <c r="B820" s="8"/>
      <c r="C820" s="38"/>
      <c r="D820" s="232"/>
      <c r="E820" s="232"/>
      <c r="F820" s="93"/>
      <c r="G820" s="93"/>
      <c r="I820" s="40"/>
      <c r="J820" s="40"/>
      <c r="K820" s="37"/>
      <c r="L820" s="22"/>
      <c r="M820" s="22"/>
      <c r="N820" s="22"/>
      <c r="O820" s="22"/>
      <c r="P820" s="22"/>
      <c r="Q820" s="22"/>
      <c r="R820" s="22"/>
      <c r="S820" s="22"/>
      <c r="T820" s="22"/>
    </row>
    <row r="821" spans="1:20" ht="12.95" customHeight="1">
      <c r="A821" s="8"/>
      <c r="B821" s="8"/>
      <c r="C821" s="38"/>
      <c r="D821" s="232"/>
      <c r="E821" s="232"/>
      <c r="F821" s="93"/>
      <c r="G821" s="93"/>
      <c r="I821" s="40"/>
      <c r="J821" s="40"/>
      <c r="K821" s="37"/>
      <c r="L821" s="22"/>
      <c r="M821" s="22"/>
      <c r="N821" s="22"/>
      <c r="O821" s="22"/>
      <c r="P821" s="22"/>
      <c r="Q821" s="22"/>
      <c r="R821" s="22"/>
      <c r="S821" s="22"/>
      <c r="T821" s="22"/>
    </row>
    <row r="822" spans="1:20" ht="12.95" customHeight="1">
      <c r="A822" s="8"/>
      <c r="B822" s="8"/>
      <c r="C822" s="38"/>
      <c r="D822" s="232"/>
      <c r="E822" s="232"/>
      <c r="F822" s="93"/>
      <c r="G822" s="93"/>
      <c r="I822" s="40"/>
      <c r="J822" s="40"/>
      <c r="K822" s="37"/>
      <c r="L822" s="22"/>
      <c r="M822" s="22"/>
      <c r="N822" s="22"/>
      <c r="O822" s="22"/>
      <c r="P822" s="22"/>
      <c r="Q822" s="22"/>
      <c r="R822" s="22"/>
      <c r="S822" s="22"/>
      <c r="T822" s="22"/>
    </row>
    <row r="823" spans="1:20" ht="12.95" customHeight="1">
      <c r="A823" s="8"/>
      <c r="B823" s="8"/>
      <c r="C823" s="38"/>
      <c r="D823" s="232"/>
      <c r="E823" s="232"/>
      <c r="F823" s="93"/>
      <c r="G823" s="93"/>
      <c r="I823" s="40"/>
      <c r="J823" s="40"/>
      <c r="K823" s="37"/>
      <c r="L823" s="22"/>
      <c r="M823" s="22"/>
      <c r="N823" s="22"/>
      <c r="O823" s="22"/>
      <c r="P823" s="22"/>
      <c r="Q823" s="22"/>
      <c r="R823" s="22"/>
      <c r="S823" s="22"/>
      <c r="T823" s="22"/>
    </row>
    <row r="824" spans="1:20" ht="12.95" customHeight="1">
      <c r="A824" s="8"/>
      <c r="B824" s="8"/>
      <c r="C824" s="38"/>
      <c r="D824" s="232"/>
      <c r="E824" s="232"/>
      <c r="F824" s="93"/>
      <c r="G824" s="93"/>
      <c r="I824" s="40"/>
      <c r="J824" s="40"/>
      <c r="K824" s="37"/>
      <c r="L824" s="22"/>
      <c r="M824" s="22"/>
      <c r="N824" s="22"/>
      <c r="O824" s="22"/>
      <c r="P824" s="22"/>
      <c r="Q824" s="22"/>
      <c r="R824" s="22"/>
      <c r="S824" s="22"/>
      <c r="T824" s="22"/>
    </row>
    <row r="825" spans="1:20" ht="12.95" customHeight="1">
      <c r="A825" s="8"/>
      <c r="B825" s="8"/>
      <c r="C825" s="38"/>
      <c r="D825" s="232"/>
      <c r="E825" s="232"/>
      <c r="F825" s="93"/>
      <c r="G825" s="93"/>
      <c r="I825" s="40"/>
      <c r="J825" s="40"/>
      <c r="K825" s="37"/>
      <c r="L825" s="22"/>
      <c r="M825" s="22"/>
      <c r="N825" s="22"/>
      <c r="O825" s="22"/>
      <c r="P825" s="22"/>
      <c r="Q825" s="22"/>
      <c r="R825" s="22"/>
      <c r="S825" s="22"/>
      <c r="T825" s="22"/>
    </row>
    <row r="826" spans="1:20" ht="12.95" customHeight="1">
      <c r="A826" s="8"/>
      <c r="B826" s="8"/>
      <c r="C826" s="38"/>
      <c r="D826" s="232"/>
      <c r="E826" s="232"/>
      <c r="F826" s="93"/>
      <c r="G826" s="93"/>
      <c r="I826" s="40"/>
      <c r="J826" s="40"/>
      <c r="K826" s="37"/>
      <c r="L826" s="22"/>
      <c r="M826" s="22"/>
      <c r="N826" s="22"/>
      <c r="O826" s="22"/>
      <c r="P826" s="22"/>
      <c r="Q826" s="22"/>
      <c r="R826" s="22"/>
      <c r="S826" s="22"/>
      <c r="T826" s="22"/>
    </row>
    <row r="827" spans="1:20" ht="12.95" customHeight="1">
      <c r="A827" s="8"/>
      <c r="B827" s="8"/>
      <c r="C827" s="38"/>
      <c r="D827" s="232"/>
      <c r="E827" s="232"/>
      <c r="F827" s="93"/>
      <c r="G827" s="93"/>
      <c r="I827" s="40"/>
      <c r="J827" s="40"/>
      <c r="K827" s="37"/>
      <c r="L827" s="22"/>
      <c r="M827" s="22"/>
      <c r="N827" s="22"/>
      <c r="O827" s="22"/>
      <c r="P827" s="22"/>
      <c r="Q827" s="22"/>
      <c r="R827" s="22"/>
      <c r="S827" s="22"/>
      <c r="T827" s="22"/>
    </row>
    <row r="828" spans="1:20" ht="12.95" customHeight="1">
      <c r="A828" s="8"/>
      <c r="B828" s="8"/>
      <c r="C828" s="38"/>
      <c r="D828" s="232"/>
      <c r="E828" s="232"/>
      <c r="F828" s="93"/>
      <c r="G828" s="93"/>
      <c r="I828" s="40"/>
      <c r="J828" s="40"/>
      <c r="K828" s="37"/>
      <c r="L828" s="22"/>
      <c r="M828" s="22"/>
      <c r="N828" s="22"/>
      <c r="O828" s="22"/>
      <c r="P828" s="22"/>
      <c r="Q828" s="22"/>
      <c r="R828" s="22"/>
      <c r="S828" s="22"/>
      <c r="T828" s="22"/>
    </row>
    <row r="829" spans="1:20" ht="12.95" customHeight="1">
      <c r="A829" s="8"/>
      <c r="B829" s="8"/>
      <c r="C829" s="38"/>
      <c r="D829" s="232"/>
      <c r="E829" s="232"/>
      <c r="F829" s="93"/>
      <c r="G829" s="93"/>
      <c r="I829" s="40"/>
      <c r="J829" s="40"/>
      <c r="K829" s="37"/>
      <c r="L829" s="22"/>
      <c r="M829" s="22"/>
      <c r="N829" s="22"/>
      <c r="O829" s="22"/>
      <c r="P829" s="22"/>
      <c r="Q829" s="22"/>
      <c r="R829" s="22"/>
      <c r="S829" s="22"/>
      <c r="T829" s="22"/>
    </row>
    <row r="830" spans="1:20" ht="12.95" customHeight="1">
      <c r="A830" s="8"/>
      <c r="B830" s="8"/>
      <c r="C830" s="38"/>
      <c r="D830" s="232"/>
      <c r="E830" s="232"/>
      <c r="F830" s="93"/>
      <c r="G830" s="93"/>
      <c r="I830" s="40"/>
      <c r="J830" s="40"/>
      <c r="K830" s="37"/>
      <c r="L830" s="22"/>
      <c r="M830" s="22"/>
      <c r="N830" s="22"/>
      <c r="O830" s="22"/>
      <c r="P830" s="22"/>
      <c r="Q830" s="22"/>
      <c r="R830" s="22"/>
      <c r="S830" s="22"/>
      <c r="T830" s="22"/>
    </row>
    <row r="831" spans="1:20" ht="12.95" customHeight="1">
      <c r="A831" s="8"/>
      <c r="B831" s="8"/>
      <c r="C831" s="38"/>
      <c r="D831" s="232"/>
      <c r="E831" s="232"/>
      <c r="F831" s="93"/>
      <c r="G831" s="93"/>
      <c r="I831" s="40"/>
      <c r="J831" s="40"/>
      <c r="K831" s="37"/>
      <c r="L831" s="22"/>
      <c r="M831" s="22"/>
      <c r="N831" s="22"/>
      <c r="O831" s="22"/>
      <c r="P831" s="22"/>
      <c r="Q831" s="22"/>
      <c r="R831" s="22"/>
      <c r="S831" s="22"/>
      <c r="T831" s="22"/>
    </row>
    <row r="832" spans="1:20" ht="12.95" customHeight="1">
      <c r="A832" s="8"/>
      <c r="B832" s="8"/>
      <c r="C832" s="38"/>
      <c r="D832" s="232"/>
      <c r="E832" s="232"/>
      <c r="F832" s="93"/>
      <c r="G832" s="93"/>
      <c r="I832" s="40"/>
      <c r="J832" s="40"/>
      <c r="K832" s="37"/>
      <c r="L832" s="22"/>
      <c r="M832" s="22"/>
      <c r="N832" s="22"/>
      <c r="O832" s="22"/>
      <c r="P832" s="22"/>
      <c r="Q832" s="22"/>
      <c r="R832" s="22"/>
      <c r="S832" s="22"/>
      <c r="T832" s="22"/>
    </row>
    <row r="833" spans="1:20" ht="12.95" customHeight="1">
      <c r="A833" s="8"/>
      <c r="B833" s="8"/>
      <c r="C833" s="38"/>
      <c r="D833" s="232"/>
      <c r="E833" s="232"/>
      <c r="F833" s="93"/>
      <c r="G833" s="93"/>
      <c r="I833" s="40"/>
      <c r="J833" s="40"/>
      <c r="K833" s="37"/>
      <c r="L833" s="22"/>
      <c r="M833" s="22"/>
      <c r="N833" s="22"/>
      <c r="O833" s="22"/>
      <c r="P833" s="22"/>
      <c r="Q833" s="22"/>
      <c r="R833" s="22"/>
      <c r="S833" s="22"/>
      <c r="T833" s="22"/>
    </row>
    <row r="834" spans="1:20" ht="12.95" customHeight="1">
      <c r="A834" s="8"/>
      <c r="B834" s="8"/>
      <c r="C834" s="38"/>
      <c r="D834" s="232"/>
      <c r="E834" s="232"/>
      <c r="F834" s="93"/>
      <c r="G834" s="93"/>
      <c r="I834" s="40"/>
      <c r="J834" s="40"/>
      <c r="K834" s="37"/>
      <c r="L834" s="22"/>
      <c r="M834" s="22"/>
      <c r="N834" s="22"/>
      <c r="O834" s="22"/>
      <c r="P834" s="22"/>
      <c r="Q834" s="22"/>
      <c r="R834" s="22"/>
      <c r="S834" s="22"/>
      <c r="T834" s="22"/>
    </row>
    <row r="835" spans="1:20" ht="12.95" customHeight="1">
      <c r="A835" s="8"/>
      <c r="B835" s="8"/>
      <c r="C835" s="38"/>
      <c r="D835" s="232"/>
      <c r="E835" s="232"/>
      <c r="F835" s="93"/>
      <c r="G835" s="93"/>
      <c r="I835" s="40"/>
      <c r="J835" s="40"/>
      <c r="K835" s="37"/>
      <c r="L835" s="22"/>
      <c r="M835" s="22"/>
      <c r="N835" s="22"/>
      <c r="O835" s="22"/>
      <c r="P835" s="22"/>
      <c r="Q835" s="22"/>
      <c r="R835" s="22"/>
      <c r="S835" s="22"/>
      <c r="T835" s="22"/>
    </row>
    <row r="836" spans="1:20" ht="12.95" customHeight="1">
      <c r="A836" s="8"/>
      <c r="B836" s="8"/>
      <c r="C836" s="38"/>
      <c r="D836" s="232"/>
      <c r="E836" s="232"/>
      <c r="F836" s="93"/>
      <c r="G836" s="93"/>
      <c r="I836" s="40"/>
      <c r="J836" s="40"/>
      <c r="K836" s="37"/>
      <c r="L836" s="22"/>
      <c r="M836" s="22"/>
      <c r="N836" s="22"/>
      <c r="O836" s="22"/>
      <c r="P836" s="22"/>
      <c r="Q836" s="22"/>
      <c r="R836" s="22"/>
      <c r="S836" s="22"/>
      <c r="T836" s="22"/>
    </row>
    <row r="837" spans="1:20" ht="12.95" customHeight="1">
      <c r="A837" s="8"/>
      <c r="B837" s="8"/>
      <c r="C837" s="38"/>
      <c r="D837" s="232"/>
      <c r="E837" s="232"/>
      <c r="F837" s="93"/>
      <c r="G837" s="93"/>
      <c r="I837" s="40"/>
      <c r="J837" s="40"/>
      <c r="K837" s="37"/>
      <c r="L837" s="22"/>
      <c r="M837" s="22"/>
      <c r="N837" s="22"/>
      <c r="O837" s="22"/>
      <c r="P837" s="22"/>
      <c r="Q837" s="22"/>
      <c r="R837" s="22"/>
      <c r="S837" s="22"/>
      <c r="T837" s="22"/>
    </row>
    <row r="838" spans="1:20" ht="12.95" customHeight="1">
      <c r="A838" s="8"/>
      <c r="B838" s="8"/>
      <c r="C838" s="38"/>
      <c r="D838" s="232"/>
      <c r="E838" s="232"/>
      <c r="F838" s="93"/>
      <c r="G838" s="93"/>
      <c r="I838" s="40"/>
      <c r="J838" s="40"/>
      <c r="K838" s="37"/>
      <c r="L838" s="22"/>
      <c r="M838" s="22"/>
      <c r="N838" s="22"/>
      <c r="O838" s="22"/>
      <c r="P838" s="22"/>
      <c r="Q838" s="22"/>
      <c r="R838" s="22"/>
      <c r="S838" s="22"/>
      <c r="T838" s="22"/>
    </row>
    <row r="839" spans="1:20" ht="12.95" customHeight="1">
      <c r="A839" s="8"/>
      <c r="B839" s="8"/>
      <c r="C839" s="38"/>
      <c r="D839" s="232"/>
      <c r="E839" s="232"/>
      <c r="F839" s="93"/>
      <c r="G839" s="93"/>
      <c r="I839" s="40"/>
      <c r="J839" s="40"/>
      <c r="K839" s="37"/>
      <c r="L839" s="22"/>
      <c r="M839" s="22"/>
      <c r="N839" s="22"/>
      <c r="O839" s="22"/>
      <c r="P839" s="22"/>
      <c r="Q839" s="22"/>
      <c r="R839" s="22"/>
      <c r="S839" s="22"/>
      <c r="T839" s="22"/>
    </row>
    <row r="840" spans="1:20" ht="12.95" customHeight="1">
      <c r="A840" s="8"/>
      <c r="B840" s="8"/>
      <c r="C840" s="38"/>
      <c r="D840" s="232"/>
      <c r="E840" s="232"/>
      <c r="F840" s="93"/>
      <c r="G840" s="93"/>
      <c r="I840" s="40"/>
      <c r="J840" s="40"/>
      <c r="K840" s="37"/>
      <c r="L840" s="22"/>
      <c r="M840" s="22"/>
      <c r="N840" s="22"/>
      <c r="O840" s="22"/>
      <c r="P840" s="22"/>
      <c r="Q840" s="22"/>
      <c r="R840" s="22"/>
      <c r="S840" s="22"/>
      <c r="T840" s="22"/>
    </row>
    <row r="841" spans="1:20" ht="12.95" customHeight="1">
      <c r="A841" s="8"/>
      <c r="B841" s="8"/>
      <c r="C841" s="38"/>
      <c r="D841" s="232"/>
      <c r="E841" s="232"/>
      <c r="F841" s="93"/>
      <c r="G841" s="93"/>
      <c r="I841" s="40"/>
      <c r="J841" s="40"/>
      <c r="K841" s="37"/>
      <c r="L841" s="22"/>
      <c r="M841" s="22"/>
      <c r="N841" s="22"/>
      <c r="O841" s="22"/>
      <c r="P841" s="22"/>
      <c r="Q841" s="22"/>
      <c r="R841" s="22"/>
      <c r="S841" s="22"/>
      <c r="T841" s="22"/>
    </row>
    <row r="842" spans="1:20" ht="12.95" customHeight="1">
      <c r="A842" s="8"/>
      <c r="B842" s="8"/>
      <c r="C842" s="38"/>
      <c r="D842" s="232"/>
      <c r="E842" s="232"/>
      <c r="F842" s="93"/>
      <c r="G842" s="93"/>
      <c r="I842" s="40"/>
      <c r="J842" s="40"/>
      <c r="K842" s="37"/>
      <c r="L842" s="22"/>
      <c r="M842" s="22"/>
      <c r="N842" s="22"/>
      <c r="O842" s="22"/>
      <c r="P842" s="22"/>
      <c r="Q842" s="22"/>
      <c r="R842" s="22"/>
      <c r="S842" s="22"/>
      <c r="T842" s="22"/>
    </row>
    <row r="843" spans="1:20" ht="12.95" customHeight="1">
      <c r="A843" s="8"/>
      <c r="B843" s="8"/>
      <c r="C843" s="38"/>
      <c r="D843" s="232"/>
      <c r="E843" s="232"/>
      <c r="F843" s="93"/>
      <c r="G843" s="93"/>
      <c r="I843" s="40"/>
      <c r="J843" s="40"/>
      <c r="K843" s="37"/>
      <c r="L843" s="22"/>
      <c r="M843" s="22"/>
      <c r="N843" s="22"/>
      <c r="O843" s="22"/>
      <c r="P843" s="22"/>
      <c r="Q843" s="22"/>
      <c r="R843" s="22"/>
      <c r="S843" s="22"/>
      <c r="T843" s="22"/>
    </row>
    <row r="844" spans="1:20" ht="12.95" customHeight="1">
      <c r="A844" s="8"/>
      <c r="B844" s="8"/>
      <c r="C844" s="38"/>
      <c r="D844" s="232"/>
      <c r="E844" s="232"/>
      <c r="F844" s="93"/>
      <c r="G844" s="93"/>
      <c r="I844" s="40"/>
      <c r="J844" s="40"/>
      <c r="K844" s="37"/>
      <c r="L844" s="22"/>
      <c r="M844" s="22"/>
      <c r="N844" s="22"/>
      <c r="O844" s="22"/>
      <c r="P844" s="22"/>
      <c r="Q844" s="22"/>
      <c r="R844" s="22"/>
      <c r="S844" s="22"/>
      <c r="T844" s="22"/>
    </row>
    <row r="845" spans="1:20" ht="12.95" customHeight="1">
      <c r="A845" s="8"/>
      <c r="B845" s="8"/>
      <c r="C845" s="38"/>
      <c r="D845" s="232"/>
      <c r="E845" s="232"/>
      <c r="F845" s="93"/>
      <c r="G845" s="93"/>
      <c r="I845" s="40"/>
      <c r="J845" s="40"/>
      <c r="K845" s="37"/>
      <c r="L845" s="22"/>
      <c r="M845" s="22"/>
      <c r="N845" s="22"/>
      <c r="O845" s="22"/>
      <c r="P845" s="22"/>
      <c r="Q845" s="22"/>
      <c r="R845" s="22"/>
      <c r="S845" s="22"/>
      <c r="T845" s="22"/>
    </row>
    <row r="846" spans="1:20" ht="12.95" customHeight="1">
      <c r="A846" s="8"/>
      <c r="B846" s="8"/>
      <c r="C846" s="38"/>
      <c r="D846" s="232"/>
      <c r="E846" s="232"/>
      <c r="F846" s="93"/>
      <c r="G846" s="93"/>
      <c r="I846" s="40"/>
      <c r="J846" s="40"/>
      <c r="K846" s="37"/>
      <c r="L846" s="22"/>
      <c r="M846" s="22"/>
      <c r="N846" s="22"/>
      <c r="O846" s="22"/>
      <c r="P846" s="22"/>
      <c r="Q846" s="22"/>
      <c r="R846" s="22"/>
      <c r="S846" s="22"/>
      <c r="T846" s="22"/>
    </row>
    <row r="847" spans="1:20" ht="12.95" customHeight="1">
      <c r="A847" s="8"/>
      <c r="B847" s="8"/>
      <c r="C847" s="38"/>
      <c r="D847" s="232"/>
      <c r="E847" s="232"/>
      <c r="F847" s="93"/>
      <c r="G847" s="93"/>
      <c r="I847" s="40"/>
      <c r="J847" s="40"/>
      <c r="K847" s="37"/>
      <c r="L847" s="22"/>
      <c r="M847" s="22"/>
      <c r="N847" s="22"/>
      <c r="O847" s="22"/>
      <c r="P847" s="22"/>
      <c r="Q847" s="22"/>
      <c r="R847" s="22"/>
      <c r="S847" s="22"/>
      <c r="T847" s="22"/>
    </row>
    <row r="848" spans="1:20" ht="12.95" customHeight="1">
      <c r="A848" s="8"/>
      <c r="B848" s="8"/>
      <c r="C848" s="38"/>
      <c r="D848" s="232"/>
      <c r="E848" s="232"/>
      <c r="F848" s="93"/>
      <c r="G848" s="93"/>
      <c r="I848" s="40"/>
      <c r="J848" s="40"/>
      <c r="K848" s="37"/>
      <c r="L848" s="22"/>
      <c r="M848" s="22"/>
      <c r="N848" s="22"/>
      <c r="O848" s="22"/>
      <c r="P848" s="22"/>
      <c r="Q848" s="22"/>
      <c r="R848" s="22"/>
      <c r="S848" s="22"/>
      <c r="T848" s="22"/>
    </row>
    <row r="849" spans="1:20" ht="12.95" customHeight="1">
      <c r="A849" s="8"/>
      <c r="B849" s="8"/>
      <c r="C849" s="38"/>
      <c r="D849" s="232"/>
      <c r="E849" s="232"/>
      <c r="F849" s="93"/>
      <c r="G849" s="93"/>
      <c r="I849" s="40"/>
      <c r="J849" s="40"/>
      <c r="K849" s="37"/>
      <c r="L849" s="22"/>
      <c r="M849" s="22"/>
      <c r="N849" s="22"/>
      <c r="O849" s="22"/>
      <c r="P849" s="22"/>
      <c r="Q849" s="22"/>
      <c r="R849" s="22"/>
      <c r="S849" s="22"/>
      <c r="T849" s="22"/>
    </row>
    <row r="850" spans="1:20" ht="12.95" customHeight="1">
      <c r="A850" s="8"/>
      <c r="B850" s="8"/>
      <c r="C850" s="38"/>
      <c r="D850" s="232"/>
      <c r="E850" s="232"/>
      <c r="F850" s="93"/>
      <c r="G850" s="93"/>
      <c r="I850" s="40"/>
      <c r="J850" s="40"/>
      <c r="K850" s="37"/>
      <c r="L850" s="22"/>
      <c r="M850" s="22"/>
      <c r="N850" s="22"/>
      <c r="O850" s="22"/>
      <c r="P850" s="22"/>
      <c r="Q850" s="22"/>
      <c r="R850" s="22"/>
      <c r="S850" s="22"/>
      <c r="T850" s="22"/>
    </row>
    <row r="851" spans="1:20" ht="12.95" customHeight="1">
      <c r="A851" s="8"/>
      <c r="B851" s="8"/>
      <c r="C851" s="38"/>
      <c r="D851" s="232"/>
      <c r="E851" s="232"/>
      <c r="F851" s="93"/>
      <c r="G851" s="93"/>
      <c r="I851" s="40"/>
      <c r="J851" s="40"/>
      <c r="K851" s="37"/>
      <c r="L851" s="22"/>
      <c r="M851" s="22"/>
      <c r="N851" s="22"/>
      <c r="O851" s="22"/>
      <c r="P851" s="22"/>
      <c r="Q851" s="22"/>
      <c r="R851" s="22"/>
      <c r="S851" s="22"/>
      <c r="T851" s="22"/>
    </row>
    <row r="852" spans="1:20" ht="12.95" customHeight="1">
      <c r="A852" s="8"/>
      <c r="B852" s="8"/>
      <c r="C852" s="38"/>
      <c r="D852" s="232"/>
      <c r="E852" s="232"/>
      <c r="F852" s="93"/>
      <c r="G852" s="93"/>
      <c r="I852" s="40"/>
      <c r="J852" s="40"/>
      <c r="K852" s="37"/>
      <c r="L852" s="22"/>
      <c r="M852" s="22"/>
      <c r="N852" s="22"/>
      <c r="O852" s="22"/>
      <c r="P852" s="22"/>
      <c r="Q852" s="22"/>
      <c r="R852" s="22"/>
      <c r="S852" s="22"/>
      <c r="T852" s="22"/>
    </row>
    <row r="853" spans="1:20" ht="12.95" customHeight="1">
      <c r="A853" s="8"/>
      <c r="B853" s="8"/>
      <c r="C853" s="38"/>
      <c r="D853" s="232"/>
      <c r="E853" s="232"/>
      <c r="F853" s="93"/>
      <c r="G853" s="93"/>
      <c r="I853" s="40"/>
      <c r="J853" s="40"/>
      <c r="K853" s="37"/>
      <c r="L853" s="22"/>
      <c r="M853" s="22"/>
      <c r="N853" s="22"/>
      <c r="O853" s="22"/>
      <c r="P853" s="22"/>
      <c r="Q853" s="22"/>
      <c r="R853" s="22"/>
      <c r="S853" s="22"/>
      <c r="T853" s="22"/>
    </row>
    <row r="854" spans="1:20" ht="12.95" customHeight="1">
      <c r="A854" s="8"/>
      <c r="B854" s="8"/>
      <c r="C854" s="38"/>
      <c r="D854" s="232"/>
      <c r="E854" s="232"/>
      <c r="F854" s="93"/>
      <c r="G854" s="93"/>
      <c r="I854" s="40"/>
      <c r="J854" s="40"/>
      <c r="K854" s="37"/>
      <c r="L854" s="22"/>
      <c r="M854" s="22"/>
      <c r="N854" s="22"/>
      <c r="O854" s="22"/>
      <c r="P854" s="22"/>
      <c r="Q854" s="22"/>
      <c r="R854" s="22"/>
      <c r="S854" s="22"/>
      <c r="T854" s="22"/>
    </row>
    <row r="855" spans="1:20" ht="12.95" customHeight="1">
      <c r="A855" s="8"/>
      <c r="B855" s="8"/>
      <c r="C855" s="38"/>
      <c r="D855" s="232"/>
      <c r="E855" s="232"/>
      <c r="F855" s="93"/>
      <c r="G855" s="93"/>
      <c r="I855" s="40"/>
      <c r="J855" s="40"/>
      <c r="K855" s="37"/>
      <c r="L855" s="22"/>
      <c r="M855" s="22"/>
      <c r="N855" s="22"/>
      <c r="O855" s="22"/>
      <c r="P855" s="22"/>
      <c r="Q855" s="22"/>
      <c r="R855" s="22"/>
      <c r="S855" s="22"/>
      <c r="T855" s="22"/>
    </row>
    <row r="856" spans="1:20" ht="12.95" customHeight="1">
      <c r="A856" s="8"/>
      <c r="B856" s="8"/>
      <c r="C856" s="38"/>
      <c r="D856" s="232"/>
      <c r="E856" s="232"/>
      <c r="F856" s="93"/>
      <c r="G856" s="93"/>
      <c r="I856" s="40"/>
      <c r="J856" s="40"/>
      <c r="K856" s="37"/>
      <c r="L856" s="22"/>
      <c r="M856" s="22"/>
      <c r="N856" s="22"/>
      <c r="O856" s="22"/>
      <c r="P856" s="22"/>
      <c r="Q856" s="22"/>
      <c r="R856" s="22"/>
      <c r="S856" s="22"/>
      <c r="T856" s="22"/>
    </row>
    <row r="857" spans="1:20" ht="12.95" customHeight="1">
      <c r="A857" s="8"/>
      <c r="B857" s="8"/>
      <c r="C857" s="38"/>
      <c r="D857" s="232"/>
      <c r="E857" s="232"/>
      <c r="F857" s="93"/>
      <c r="G857" s="93"/>
      <c r="I857" s="40"/>
      <c r="J857" s="40"/>
      <c r="K857" s="37"/>
      <c r="L857" s="22"/>
      <c r="M857" s="22"/>
      <c r="N857" s="22"/>
      <c r="O857" s="22"/>
      <c r="P857" s="22"/>
      <c r="Q857" s="22"/>
      <c r="R857" s="22"/>
      <c r="S857" s="22"/>
      <c r="T857" s="22"/>
    </row>
    <row r="858" spans="1:20" ht="12.95" customHeight="1">
      <c r="A858" s="8"/>
      <c r="B858" s="8"/>
      <c r="C858" s="38"/>
      <c r="D858" s="232"/>
      <c r="E858" s="232"/>
      <c r="F858" s="93"/>
      <c r="G858" s="93"/>
      <c r="I858" s="40"/>
      <c r="J858" s="40"/>
      <c r="K858" s="37"/>
      <c r="L858" s="22"/>
      <c r="M858" s="22"/>
      <c r="N858" s="22"/>
      <c r="O858" s="22"/>
      <c r="P858" s="22"/>
      <c r="Q858" s="22"/>
      <c r="R858" s="22"/>
      <c r="S858" s="22"/>
      <c r="T858" s="22"/>
    </row>
    <row r="859" spans="1:20" ht="12.95" customHeight="1">
      <c r="A859" s="8"/>
      <c r="B859" s="8"/>
      <c r="C859" s="38"/>
      <c r="D859" s="232"/>
      <c r="E859" s="232"/>
      <c r="F859" s="93"/>
      <c r="G859" s="93"/>
      <c r="I859" s="40"/>
      <c r="J859" s="40"/>
      <c r="K859" s="37"/>
      <c r="L859" s="22"/>
      <c r="M859" s="22"/>
      <c r="N859" s="22"/>
      <c r="O859" s="22"/>
      <c r="P859" s="22"/>
      <c r="Q859" s="22"/>
      <c r="R859" s="22"/>
      <c r="S859" s="22"/>
      <c r="T859" s="22"/>
    </row>
    <row r="860" spans="1:20" ht="12.95" customHeight="1">
      <c r="A860" s="8"/>
      <c r="B860" s="8"/>
      <c r="C860" s="38"/>
      <c r="D860" s="232"/>
      <c r="E860" s="232"/>
      <c r="F860" s="93"/>
      <c r="G860" s="93"/>
      <c r="I860" s="40"/>
      <c r="J860" s="40"/>
      <c r="K860" s="37"/>
      <c r="L860" s="22"/>
      <c r="M860" s="22"/>
      <c r="N860" s="22"/>
      <c r="O860" s="22"/>
      <c r="P860" s="22"/>
      <c r="Q860" s="22"/>
      <c r="R860" s="22"/>
      <c r="S860" s="22"/>
      <c r="T860" s="22"/>
    </row>
    <row r="861" spans="1:20" ht="12.95" customHeight="1">
      <c r="A861" s="8"/>
      <c r="B861" s="8"/>
      <c r="C861" s="38"/>
      <c r="D861" s="232"/>
      <c r="E861" s="232"/>
      <c r="F861" s="93"/>
      <c r="G861" s="93"/>
      <c r="I861" s="40"/>
      <c r="J861" s="40"/>
      <c r="K861" s="37"/>
      <c r="L861" s="22"/>
      <c r="M861" s="22"/>
      <c r="N861" s="22"/>
      <c r="O861" s="22"/>
      <c r="P861" s="22"/>
      <c r="Q861" s="22"/>
      <c r="R861" s="22"/>
      <c r="S861" s="22"/>
      <c r="T861" s="22"/>
    </row>
    <row r="862" spans="1:20" ht="12.95" customHeight="1">
      <c r="A862" s="8"/>
      <c r="B862" s="8"/>
      <c r="C862" s="38"/>
      <c r="D862" s="232"/>
      <c r="E862" s="232"/>
      <c r="F862" s="93"/>
      <c r="G862" s="93"/>
      <c r="I862" s="40"/>
      <c r="J862" s="40"/>
      <c r="K862" s="37"/>
      <c r="L862" s="22"/>
      <c r="M862" s="22"/>
      <c r="N862" s="22"/>
      <c r="O862" s="22"/>
      <c r="P862" s="22"/>
      <c r="Q862" s="22"/>
      <c r="R862" s="22"/>
      <c r="S862" s="22"/>
      <c r="T862" s="22"/>
    </row>
    <row r="863" spans="1:20" ht="12.95" customHeight="1">
      <c r="A863" s="8"/>
      <c r="B863" s="8"/>
      <c r="C863" s="38"/>
      <c r="D863" s="232"/>
      <c r="E863" s="232"/>
      <c r="F863" s="93"/>
      <c r="G863" s="93"/>
      <c r="I863" s="40"/>
      <c r="J863" s="40"/>
      <c r="K863" s="37"/>
      <c r="L863" s="22"/>
      <c r="M863" s="22"/>
      <c r="N863" s="22"/>
      <c r="O863" s="22"/>
      <c r="P863" s="22"/>
      <c r="Q863" s="22"/>
      <c r="R863" s="22"/>
      <c r="S863" s="22"/>
      <c r="T863" s="22"/>
    </row>
    <row r="864" spans="1:20" ht="12.95" customHeight="1">
      <c r="A864" s="8"/>
      <c r="B864" s="8"/>
      <c r="C864" s="38"/>
      <c r="D864" s="232"/>
      <c r="E864" s="232"/>
      <c r="F864" s="93"/>
      <c r="G864" s="93"/>
      <c r="I864" s="40"/>
      <c r="J864" s="40"/>
      <c r="K864" s="37"/>
      <c r="L864" s="22"/>
      <c r="M864" s="22"/>
      <c r="N864" s="22"/>
      <c r="O864" s="22"/>
      <c r="P864" s="22"/>
      <c r="Q864" s="22"/>
      <c r="R864" s="22"/>
      <c r="S864" s="22"/>
      <c r="T864" s="22"/>
    </row>
    <row r="865" spans="1:20" ht="12.95" customHeight="1">
      <c r="A865" s="8"/>
      <c r="B865" s="8"/>
      <c r="C865" s="38"/>
      <c r="D865" s="232"/>
      <c r="E865" s="232"/>
      <c r="F865" s="93"/>
      <c r="G865" s="93"/>
      <c r="I865" s="40"/>
      <c r="J865" s="40"/>
      <c r="K865" s="37"/>
      <c r="L865" s="22"/>
      <c r="M865" s="22"/>
      <c r="N865" s="22"/>
      <c r="O865" s="22"/>
      <c r="P865" s="22"/>
      <c r="Q865" s="22"/>
      <c r="R865" s="22"/>
      <c r="S865" s="22"/>
      <c r="T865" s="22"/>
    </row>
    <row r="866" spans="1:20" ht="12.95" customHeight="1">
      <c r="A866" s="8"/>
      <c r="B866" s="8"/>
      <c r="C866" s="38"/>
      <c r="D866" s="232"/>
      <c r="E866" s="232"/>
      <c r="F866" s="93"/>
      <c r="G866" s="93"/>
      <c r="I866" s="40"/>
      <c r="J866" s="40"/>
      <c r="K866" s="37"/>
      <c r="L866" s="22"/>
      <c r="M866" s="22"/>
      <c r="N866" s="22"/>
      <c r="O866" s="22"/>
      <c r="P866" s="22"/>
      <c r="Q866" s="22"/>
      <c r="R866" s="22"/>
      <c r="S866" s="22"/>
      <c r="T866" s="22"/>
    </row>
    <row r="867" spans="1:20" ht="12.95" customHeight="1">
      <c r="A867" s="8"/>
      <c r="B867" s="8"/>
      <c r="C867" s="38"/>
      <c r="D867" s="232"/>
      <c r="E867" s="232"/>
      <c r="F867" s="93"/>
      <c r="G867" s="93"/>
      <c r="I867" s="40"/>
      <c r="J867" s="40"/>
      <c r="K867" s="37"/>
      <c r="L867" s="22"/>
      <c r="M867" s="22"/>
      <c r="N867" s="22"/>
      <c r="O867" s="22"/>
      <c r="P867" s="22"/>
      <c r="Q867" s="22"/>
      <c r="R867" s="22"/>
      <c r="S867" s="22"/>
      <c r="T867" s="22"/>
    </row>
    <row r="868" spans="1:20" ht="12.95" customHeight="1">
      <c r="A868" s="8"/>
      <c r="B868" s="8"/>
      <c r="C868" s="38"/>
      <c r="D868" s="232"/>
      <c r="E868" s="232"/>
      <c r="F868" s="93"/>
      <c r="G868" s="93"/>
      <c r="I868" s="40"/>
      <c r="J868" s="40"/>
      <c r="K868" s="37"/>
      <c r="L868" s="22"/>
      <c r="M868" s="22"/>
      <c r="N868" s="22"/>
      <c r="O868" s="22"/>
      <c r="P868" s="22"/>
      <c r="Q868" s="22"/>
      <c r="R868" s="22"/>
      <c r="S868" s="22"/>
      <c r="T868" s="22"/>
    </row>
    <row r="869" spans="1:20" ht="12.95" customHeight="1">
      <c r="A869" s="8"/>
      <c r="B869" s="8"/>
      <c r="C869" s="38"/>
      <c r="D869" s="232"/>
      <c r="E869" s="232"/>
      <c r="F869" s="93"/>
      <c r="G869" s="93"/>
      <c r="I869" s="40"/>
      <c r="J869" s="40"/>
      <c r="K869" s="37"/>
      <c r="L869" s="22"/>
      <c r="M869" s="22"/>
      <c r="N869" s="22"/>
      <c r="O869" s="22"/>
      <c r="P869" s="22"/>
      <c r="Q869" s="22"/>
      <c r="R869" s="22"/>
      <c r="S869" s="22"/>
      <c r="T869" s="22"/>
    </row>
    <row r="870" spans="1:20" ht="12.95" customHeight="1">
      <c r="A870" s="8"/>
      <c r="B870" s="8"/>
      <c r="C870" s="38"/>
      <c r="D870" s="232"/>
      <c r="E870" s="232"/>
      <c r="F870" s="93"/>
      <c r="G870" s="93"/>
      <c r="I870" s="40"/>
      <c r="J870" s="40"/>
      <c r="K870" s="37"/>
      <c r="L870" s="22"/>
      <c r="M870" s="22"/>
      <c r="N870" s="22"/>
      <c r="O870" s="22"/>
      <c r="P870" s="22"/>
      <c r="Q870" s="22"/>
      <c r="R870" s="22"/>
      <c r="S870" s="22"/>
      <c r="T870" s="22"/>
    </row>
    <row r="871" spans="1:20" ht="12.95" customHeight="1">
      <c r="A871" s="8"/>
      <c r="B871" s="8"/>
      <c r="C871" s="38"/>
      <c r="D871" s="232"/>
      <c r="E871" s="232"/>
      <c r="F871" s="93"/>
      <c r="G871" s="93"/>
      <c r="I871" s="40"/>
      <c r="J871" s="40"/>
      <c r="K871" s="37"/>
      <c r="L871" s="22"/>
      <c r="M871" s="22"/>
      <c r="N871" s="22"/>
      <c r="O871" s="22"/>
      <c r="P871" s="22"/>
      <c r="Q871" s="22"/>
      <c r="R871" s="22"/>
      <c r="S871" s="22"/>
      <c r="T871" s="22"/>
    </row>
    <row r="872" spans="1:20" ht="12.95" customHeight="1">
      <c r="A872" s="8"/>
      <c r="B872" s="8"/>
      <c r="C872" s="38"/>
      <c r="D872" s="232"/>
      <c r="E872" s="232"/>
      <c r="F872" s="93"/>
      <c r="G872" s="93"/>
      <c r="I872" s="40"/>
      <c r="J872" s="40"/>
      <c r="K872" s="37"/>
      <c r="L872" s="22"/>
      <c r="M872" s="22"/>
      <c r="N872" s="22"/>
      <c r="O872" s="22"/>
      <c r="P872" s="22"/>
      <c r="Q872" s="22"/>
      <c r="R872" s="22"/>
      <c r="S872" s="22"/>
      <c r="T872" s="22"/>
    </row>
    <row r="873" spans="1:20" ht="12.95" customHeight="1">
      <c r="A873" s="8"/>
      <c r="B873" s="8"/>
      <c r="C873" s="38"/>
      <c r="D873" s="232"/>
      <c r="E873" s="232"/>
      <c r="F873" s="93"/>
      <c r="G873" s="93"/>
      <c r="I873" s="40"/>
      <c r="J873" s="40"/>
      <c r="K873" s="37"/>
      <c r="L873" s="22"/>
      <c r="M873" s="22"/>
      <c r="N873" s="22"/>
      <c r="O873" s="22"/>
      <c r="P873" s="22"/>
      <c r="Q873" s="22"/>
      <c r="R873" s="22"/>
      <c r="S873" s="22"/>
      <c r="T873" s="22"/>
    </row>
    <row r="874" spans="1:20" ht="12.95" customHeight="1">
      <c r="A874" s="8"/>
      <c r="B874" s="8"/>
      <c r="C874" s="38"/>
      <c r="D874" s="232"/>
      <c r="E874" s="232"/>
      <c r="F874" s="93"/>
      <c r="G874" s="93"/>
      <c r="I874" s="40"/>
      <c r="J874" s="40"/>
      <c r="K874" s="37"/>
      <c r="L874" s="22"/>
      <c r="M874" s="22"/>
      <c r="N874" s="22"/>
      <c r="O874" s="22"/>
      <c r="P874" s="22"/>
      <c r="Q874" s="22"/>
      <c r="R874" s="22"/>
      <c r="S874" s="22"/>
      <c r="T874" s="22"/>
    </row>
    <row r="875" spans="1:20" ht="12.95" customHeight="1">
      <c r="A875" s="8"/>
      <c r="B875" s="8"/>
      <c r="C875" s="38"/>
      <c r="D875" s="232"/>
      <c r="E875" s="232"/>
      <c r="F875" s="93"/>
      <c r="G875" s="93"/>
      <c r="I875" s="40"/>
      <c r="J875" s="40"/>
      <c r="K875" s="37"/>
      <c r="L875" s="22"/>
      <c r="M875" s="22"/>
      <c r="N875" s="22"/>
      <c r="O875" s="22"/>
      <c r="P875" s="22"/>
      <c r="Q875" s="22"/>
      <c r="R875" s="22"/>
      <c r="S875" s="22"/>
      <c r="T875" s="22"/>
    </row>
    <row r="876" spans="1:20" ht="12.95" customHeight="1">
      <c r="A876" s="8"/>
      <c r="B876" s="8"/>
      <c r="C876" s="38"/>
      <c r="D876" s="232"/>
      <c r="E876" s="232"/>
      <c r="F876" s="93"/>
      <c r="G876" s="93"/>
      <c r="I876" s="40"/>
      <c r="J876" s="40"/>
      <c r="K876" s="37"/>
      <c r="L876" s="22"/>
      <c r="M876" s="22"/>
      <c r="N876" s="22"/>
      <c r="O876" s="22"/>
      <c r="P876" s="22"/>
      <c r="Q876" s="22"/>
      <c r="R876" s="22"/>
      <c r="S876" s="22"/>
      <c r="T876" s="22"/>
    </row>
    <row r="877" spans="1:20" ht="12.95" customHeight="1">
      <c r="A877" s="8"/>
      <c r="B877" s="8"/>
      <c r="C877" s="38"/>
      <c r="D877" s="232"/>
      <c r="E877" s="232"/>
      <c r="F877" s="93"/>
      <c r="G877" s="93"/>
      <c r="I877" s="40"/>
      <c r="J877" s="40"/>
      <c r="K877" s="37"/>
      <c r="L877" s="22"/>
      <c r="M877" s="22"/>
      <c r="N877" s="22"/>
      <c r="O877" s="22"/>
      <c r="P877" s="22"/>
      <c r="Q877" s="22"/>
      <c r="R877" s="22"/>
      <c r="S877" s="22"/>
      <c r="T877" s="22"/>
    </row>
    <row r="878" spans="1:20" ht="12.95" customHeight="1">
      <c r="A878" s="8"/>
      <c r="B878" s="8"/>
      <c r="C878" s="38"/>
      <c r="D878" s="232"/>
      <c r="E878" s="232"/>
      <c r="F878" s="93"/>
      <c r="G878" s="93"/>
      <c r="I878" s="40"/>
      <c r="J878" s="40"/>
      <c r="K878" s="37"/>
      <c r="L878" s="22"/>
      <c r="M878" s="22"/>
      <c r="N878" s="22"/>
      <c r="O878" s="22"/>
      <c r="P878" s="22"/>
      <c r="Q878" s="22"/>
      <c r="R878" s="22"/>
      <c r="S878" s="22"/>
      <c r="T878" s="22"/>
    </row>
    <row r="879" spans="1:20" ht="12.95" customHeight="1">
      <c r="A879" s="8"/>
      <c r="B879" s="8"/>
      <c r="C879" s="38"/>
      <c r="D879" s="232"/>
      <c r="E879" s="232"/>
      <c r="F879" s="93"/>
      <c r="G879" s="93"/>
      <c r="I879" s="40"/>
      <c r="J879" s="40"/>
      <c r="K879" s="37"/>
      <c r="L879" s="22"/>
      <c r="M879" s="22"/>
      <c r="N879" s="22"/>
      <c r="O879" s="22"/>
      <c r="P879" s="22"/>
      <c r="Q879" s="22"/>
      <c r="R879" s="22"/>
      <c r="S879" s="22"/>
      <c r="T879" s="22"/>
    </row>
    <row r="880" spans="1:20" ht="12.95" customHeight="1">
      <c r="A880" s="8"/>
      <c r="B880" s="8"/>
      <c r="C880" s="38"/>
      <c r="D880" s="232"/>
      <c r="E880" s="232"/>
      <c r="F880" s="93"/>
      <c r="G880" s="93"/>
      <c r="I880" s="40"/>
      <c r="J880" s="40"/>
      <c r="K880" s="37"/>
      <c r="L880" s="22"/>
      <c r="M880" s="22"/>
      <c r="N880" s="22"/>
      <c r="O880" s="22"/>
      <c r="P880" s="22"/>
      <c r="Q880" s="22"/>
      <c r="R880" s="22"/>
      <c r="S880" s="22"/>
      <c r="T880" s="22"/>
    </row>
    <row r="881" spans="1:20" ht="12.95" customHeight="1">
      <c r="A881" s="8"/>
      <c r="B881" s="8"/>
      <c r="C881" s="38"/>
      <c r="D881" s="232"/>
      <c r="E881" s="232"/>
      <c r="F881" s="93"/>
      <c r="G881" s="93"/>
      <c r="I881" s="40"/>
      <c r="J881" s="40"/>
      <c r="K881" s="37"/>
      <c r="L881" s="22"/>
      <c r="M881" s="22"/>
      <c r="N881" s="22"/>
      <c r="O881" s="22"/>
      <c r="P881" s="22"/>
      <c r="Q881" s="22"/>
      <c r="R881" s="22"/>
      <c r="S881" s="22"/>
      <c r="T881" s="22"/>
    </row>
    <row r="882" spans="1:20" ht="12.95" customHeight="1">
      <c r="A882" s="8"/>
      <c r="B882" s="8"/>
      <c r="C882" s="38"/>
      <c r="D882" s="232"/>
      <c r="E882" s="232"/>
      <c r="F882" s="93"/>
      <c r="G882" s="93"/>
      <c r="I882" s="40"/>
      <c r="J882" s="40"/>
      <c r="K882" s="37"/>
      <c r="L882" s="22"/>
      <c r="M882" s="22"/>
      <c r="N882" s="22"/>
      <c r="O882" s="22"/>
      <c r="P882" s="22"/>
      <c r="Q882" s="22"/>
      <c r="R882" s="22"/>
      <c r="S882" s="22"/>
      <c r="T882" s="22"/>
    </row>
    <row r="883" spans="1:20" ht="12.95" customHeight="1">
      <c r="A883" s="8"/>
      <c r="B883" s="8"/>
      <c r="C883" s="38"/>
      <c r="D883" s="232"/>
      <c r="E883" s="232"/>
      <c r="F883" s="93"/>
      <c r="G883" s="93"/>
      <c r="I883" s="40"/>
      <c r="J883" s="40"/>
      <c r="K883" s="37"/>
      <c r="L883" s="22"/>
      <c r="M883" s="22"/>
      <c r="N883" s="22"/>
      <c r="O883" s="22"/>
      <c r="P883" s="22"/>
      <c r="Q883" s="22"/>
      <c r="R883" s="22"/>
      <c r="S883" s="22"/>
      <c r="T883" s="22"/>
    </row>
    <row r="884" spans="1:20" ht="12.95" customHeight="1">
      <c r="A884" s="8"/>
      <c r="B884" s="8"/>
      <c r="C884" s="38"/>
      <c r="D884" s="232"/>
      <c r="E884" s="232"/>
      <c r="F884" s="93"/>
      <c r="G884" s="93"/>
      <c r="I884" s="40"/>
      <c r="J884" s="40"/>
      <c r="K884" s="37"/>
      <c r="L884" s="22"/>
      <c r="M884" s="22"/>
      <c r="N884" s="22"/>
      <c r="O884" s="22"/>
      <c r="P884" s="22"/>
      <c r="Q884" s="22"/>
      <c r="R884" s="22"/>
      <c r="S884" s="22"/>
      <c r="T884" s="22"/>
    </row>
    <row r="885" spans="1:20" ht="12.95" customHeight="1">
      <c r="A885" s="8"/>
      <c r="B885" s="8"/>
      <c r="C885" s="38"/>
      <c r="D885" s="232"/>
      <c r="E885" s="232"/>
      <c r="F885" s="93"/>
      <c r="G885" s="93"/>
      <c r="I885" s="40"/>
      <c r="J885" s="40"/>
      <c r="K885" s="37"/>
      <c r="L885" s="22"/>
      <c r="M885" s="22"/>
      <c r="N885" s="22"/>
      <c r="O885" s="22"/>
      <c r="P885" s="22"/>
      <c r="Q885" s="22"/>
      <c r="R885" s="22"/>
      <c r="S885" s="22"/>
      <c r="T885" s="22"/>
    </row>
    <row r="886" spans="1:20" ht="12.95" customHeight="1">
      <c r="A886" s="8"/>
      <c r="B886" s="8"/>
      <c r="C886" s="38"/>
      <c r="D886" s="232"/>
      <c r="E886" s="232"/>
      <c r="F886" s="93"/>
      <c r="G886" s="93"/>
      <c r="I886" s="40"/>
      <c r="J886" s="40"/>
      <c r="K886" s="37"/>
      <c r="L886" s="22"/>
      <c r="M886" s="22"/>
      <c r="N886" s="22"/>
      <c r="O886" s="22"/>
      <c r="P886" s="22"/>
      <c r="Q886" s="22"/>
      <c r="R886" s="22"/>
      <c r="S886" s="22"/>
      <c r="T886" s="22"/>
    </row>
    <row r="887" spans="1:20" ht="12.95" customHeight="1">
      <c r="A887" s="8"/>
      <c r="B887" s="8"/>
      <c r="C887" s="38"/>
      <c r="D887" s="232"/>
      <c r="E887" s="232"/>
      <c r="F887" s="93"/>
      <c r="G887" s="93"/>
      <c r="I887" s="40"/>
      <c r="J887" s="40"/>
      <c r="K887" s="37"/>
      <c r="L887" s="22"/>
      <c r="M887" s="22"/>
      <c r="N887" s="22"/>
      <c r="O887" s="22"/>
      <c r="P887" s="22"/>
      <c r="Q887" s="22"/>
      <c r="R887" s="22"/>
      <c r="S887" s="22"/>
      <c r="T887" s="22"/>
    </row>
    <row r="888" spans="1:20" ht="12.95" customHeight="1">
      <c r="A888" s="8"/>
      <c r="B888" s="8"/>
      <c r="C888" s="38"/>
      <c r="D888" s="232"/>
      <c r="E888" s="232"/>
      <c r="F888" s="93"/>
      <c r="G888" s="93"/>
      <c r="I888" s="40"/>
      <c r="J888" s="40"/>
      <c r="K888" s="37"/>
      <c r="L888" s="22"/>
      <c r="M888" s="22"/>
      <c r="N888" s="22"/>
      <c r="O888" s="22"/>
      <c r="P888" s="22"/>
      <c r="Q888" s="22"/>
      <c r="R888" s="22"/>
      <c r="S888" s="22"/>
      <c r="T888" s="22"/>
    </row>
    <row r="889" spans="1:20" ht="12.95" customHeight="1">
      <c r="A889" s="8"/>
      <c r="B889" s="8"/>
      <c r="C889" s="38"/>
      <c r="D889" s="232"/>
      <c r="E889" s="232"/>
      <c r="F889" s="93"/>
      <c r="G889" s="93"/>
      <c r="I889" s="40"/>
      <c r="J889" s="40"/>
      <c r="K889" s="37"/>
      <c r="L889" s="22"/>
      <c r="M889" s="22"/>
      <c r="N889" s="22"/>
      <c r="O889" s="22"/>
      <c r="P889" s="22"/>
      <c r="Q889" s="22"/>
      <c r="R889" s="22"/>
      <c r="S889" s="22"/>
      <c r="T889" s="22"/>
    </row>
    <row r="890" spans="1:20" ht="12.95" customHeight="1">
      <c r="A890" s="8"/>
      <c r="B890" s="8"/>
      <c r="C890" s="38"/>
      <c r="D890" s="232"/>
      <c r="E890" s="232"/>
      <c r="F890" s="93"/>
      <c r="G890" s="93"/>
      <c r="I890" s="40"/>
      <c r="J890" s="40"/>
      <c r="K890" s="37"/>
      <c r="L890" s="22"/>
      <c r="M890" s="22"/>
      <c r="N890" s="22"/>
      <c r="O890" s="22"/>
      <c r="P890" s="22"/>
      <c r="Q890" s="22"/>
      <c r="R890" s="22"/>
      <c r="S890" s="22"/>
      <c r="T890" s="22"/>
    </row>
    <row r="891" spans="1:20" ht="12.95" customHeight="1">
      <c r="A891" s="8"/>
      <c r="B891" s="8"/>
      <c r="C891" s="38"/>
      <c r="D891" s="232"/>
      <c r="E891" s="232"/>
      <c r="F891" s="93"/>
      <c r="G891" s="93"/>
      <c r="I891" s="40"/>
      <c r="J891" s="40"/>
      <c r="K891" s="37"/>
      <c r="L891" s="22"/>
      <c r="M891" s="22"/>
      <c r="N891" s="22"/>
      <c r="O891" s="22"/>
      <c r="P891" s="22"/>
      <c r="Q891" s="22"/>
      <c r="R891" s="22"/>
      <c r="S891" s="22"/>
      <c r="T891" s="22"/>
    </row>
    <row r="892" spans="1:20" ht="12.95" customHeight="1">
      <c r="A892" s="8"/>
      <c r="B892" s="8"/>
      <c r="C892" s="38"/>
      <c r="D892" s="232"/>
      <c r="E892" s="232"/>
      <c r="F892" s="93"/>
      <c r="G892" s="93"/>
      <c r="I892" s="40"/>
      <c r="J892" s="40"/>
      <c r="K892" s="37"/>
      <c r="L892" s="22"/>
      <c r="M892" s="22"/>
      <c r="N892" s="22"/>
      <c r="O892" s="22"/>
      <c r="P892" s="22"/>
      <c r="Q892" s="22"/>
      <c r="R892" s="22"/>
      <c r="S892" s="22"/>
      <c r="T892" s="22"/>
    </row>
    <row r="893" spans="1:20" ht="12.95" customHeight="1">
      <c r="A893" s="8"/>
      <c r="B893" s="8"/>
      <c r="C893" s="38"/>
      <c r="D893" s="232"/>
      <c r="E893" s="232"/>
      <c r="F893" s="93"/>
      <c r="G893" s="93"/>
      <c r="I893" s="40"/>
      <c r="J893" s="40"/>
      <c r="K893" s="37"/>
      <c r="L893" s="22"/>
      <c r="M893" s="22"/>
      <c r="N893" s="22"/>
      <c r="O893" s="22"/>
      <c r="P893" s="22"/>
      <c r="Q893" s="22"/>
      <c r="R893" s="22"/>
      <c r="S893" s="22"/>
      <c r="T893" s="22"/>
    </row>
    <row r="894" spans="1:20" ht="12.95" customHeight="1">
      <c r="A894" s="8"/>
      <c r="B894" s="8"/>
      <c r="C894" s="38"/>
      <c r="D894" s="232"/>
      <c r="E894" s="232"/>
      <c r="F894" s="93"/>
      <c r="G894" s="93"/>
      <c r="I894" s="40"/>
      <c r="J894" s="40"/>
      <c r="K894" s="37"/>
      <c r="L894" s="22"/>
      <c r="M894" s="22"/>
      <c r="N894" s="22"/>
      <c r="O894" s="22"/>
      <c r="P894" s="22"/>
      <c r="Q894" s="22"/>
      <c r="R894" s="22"/>
      <c r="S894" s="22"/>
      <c r="T894" s="22"/>
    </row>
    <row r="895" spans="1:20" ht="12.95" customHeight="1">
      <c r="A895" s="8"/>
      <c r="B895" s="8"/>
      <c r="C895" s="38"/>
      <c r="D895" s="232"/>
      <c r="E895" s="232"/>
      <c r="F895" s="93"/>
      <c r="G895" s="93"/>
      <c r="I895" s="40"/>
      <c r="J895" s="40"/>
      <c r="K895" s="37"/>
      <c r="L895" s="22"/>
      <c r="M895" s="22"/>
      <c r="N895" s="22"/>
      <c r="O895" s="22"/>
      <c r="P895" s="22"/>
      <c r="Q895" s="22"/>
      <c r="R895" s="22"/>
      <c r="S895" s="22"/>
      <c r="T895" s="22"/>
    </row>
    <row r="896" spans="1:20" ht="12.95" customHeight="1">
      <c r="A896" s="8"/>
      <c r="B896" s="8"/>
      <c r="C896" s="38"/>
      <c r="D896" s="232"/>
      <c r="E896" s="232"/>
      <c r="F896" s="93"/>
      <c r="G896" s="93"/>
      <c r="I896" s="40"/>
      <c r="J896" s="40"/>
      <c r="K896" s="37"/>
      <c r="L896" s="22"/>
      <c r="M896" s="22"/>
      <c r="N896" s="22"/>
      <c r="O896" s="22"/>
      <c r="P896" s="22"/>
      <c r="Q896" s="22"/>
      <c r="R896" s="22"/>
      <c r="S896" s="22"/>
      <c r="T896" s="22"/>
    </row>
    <row r="897" spans="1:20" ht="12.95" customHeight="1">
      <c r="A897" s="8"/>
      <c r="B897" s="8"/>
      <c r="C897" s="38"/>
      <c r="D897" s="232"/>
      <c r="E897" s="232"/>
      <c r="F897" s="93"/>
      <c r="G897" s="93"/>
      <c r="I897" s="40"/>
      <c r="J897" s="40"/>
      <c r="K897" s="37"/>
      <c r="L897" s="22"/>
      <c r="M897" s="22"/>
      <c r="N897" s="22"/>
      <c r="O897" s="22"/>
      <c r="P897" s="22"/>
      <c r="Q897" s="22"/>
      <c r="R897" s="22"/>
      <c r="S897" s="22"/>
      <c r="T897" s="22"/>
    </row>
    <row r="898" spans="1:20" ht="12.95" customHeight="1">
      <c r="A898" s="8"/>
      <c r="B898" s="8"/>
      <c r="C898" s="38"/>
      <c r="D898" s="232"/>
      <c r="E898" s="232"/>
      <c r="F898" s="93"/>
      <c r="G898" s="93"/>
      <c r="I898" s="40"/>
      <c r="J898" s="40"/>
      <c r="K898" s="37"/>
      <c r="L898" s="22"/>
      <c r="M898" s="22"/>
      <c r="N898" s="22"/>
      <c r="O898" s="22"/>
      <c r="P898" s="22"/>
      <c r="Q898" s="22"/>
      <c r="R898" s="22"/>
      <c r="S898" s="22"/>
      <c r="T898" s="22"/>
    </row>
    <row r="899" spans="1:20" ht="12.95" customHeight="1">
      <c r="A899" s="8"/>
      <c r="B899" s="8"/>
      <c r="C899" s="38"/>
      <c r="D899" s="232"/>
      <c r="E899" s="232"/>
      <c r="F899" s="93"/>
      <c r="G899" s="93"/>
      <c r="I899" s="40"/>
      <c r="J899" s="40"/>
      <c r="K899" s="37"/>
      <c r="L899" s="22"/>
      <c r="M899" s="22"/>
      <c r="N899" s="22"/>
      <c r="O899" s="22"/>
      <c r="P899" s="22"/>
      <c r="Q899" s="22"/>
      <c r="R899" s="22"/>
      <c r="S899" s="22"/>
      <c r="T899" s="22"/>
    </row>
    <row r="900" spans="1:20" ht="12.95" customHeight="1">
      <c r="A900" s="8"/>
      <c r="B900" s="8"/>
      <c r="C900" s="38"/>
      <c r="D900" s="232"/>
      <c r="E900" s="232"/>
      <c r="F900" s="93"/>
      <c r="G900" s="93"/>
      <c r="I900" s="40"/>
      <c r="J900" s="40"/>
      <c r="K900" s="37"/>
      <c r="L900" s="22"/>
      <c r="M900" s="22"/>
      <c r="N900" s="22"/>
      <c r="O900" s="22"/>
      <c r="P900" s="22"/>
      <c r="Q900" s="22"/>
      <c r="R900" s="22"/>
      <c r="S900" s="22"/>
      <c r="T900" s="22"/>
    </row>
    <row r="901" spans="1:20" ht="12.95" customHeight="1">
      <c r="A901" s="8"/>
      <c r="B901" s="8"/>
      <c r="C901" s="38"/>
      <c r="D901" s="232"/>
      <c r="E901" s="232"/>
      <c r="F901" s="93"/>
      <c r="G901" s="93"/>
      <c r="I901" s="40"/>
      <c r="J901" s="40"/>
      <c r="K901" s="37"/>
      <c r="L901" s="22"/>
      <c r="M901" s="22"/>
      <c r="N901" s="22"/>
      <c r="O901" s="22"/>
      <c r="P901" s="22"/>
      <c r="Q901" s="22"/>
      <c r="R901" s="22"/>
      <c r="S901" s="22"/>
      <c r="T901" s="22"/>
    </row>
    <row r="902" spans="1:20" ht="12.95" customHeight="1">
      <c r="A902" s="8"/>
      <c r="B902" s="8"/>
      <c r="C902" s="38"/>
      <c r="D902" s="232"/>
      <c r="E902" s="232"/>
      <c r="F902" s="93"/>
      <c r="G902" s="93"/>
      <c r="I902" s="40"/>
      <c r="J902" s="40"/>
      <c r="K902" s="37"/>
      <c r="L902" s="22"/>
      <c r="M902" s="22"/>
      <c r="N902" s="22"/>
      <c r="O902" s="22"/>
      <c r="P902" s="22"/>
      <c r="Q902" s="22"/>
      <c r="R902" s="22"/>
      <c r="S902" s="22"/>
      <c r="T902" s="22"/>
    </row>
    <row r="903" spans="1:20" ht="12.95" customHeight="1">
      <c r="A903" s="8"/>
      <c r="B903" s="8"/>
      <c r="C903" s="38"/>
      <c r="D903" s="232"/>
      <c r="E903" s="232"/>
      <c r="F903" s="93"/>
      <c r="G903" s="93"/>
      <c r="I903" s="40"/>
      <c r="J903" s="40"/>
      <c r="K903" s="37"/>
      <c r="L903" s="22"/>
      <c r="M903" s="22"/>
      <c r="N903" s="22"/>
      <c r="O903" s="22"/>
      <c r="P903" s="22"/>
      <c r="Q903" s="22"/>
      <c r="R903" s="22"/>
      <c r="S903" s="22"/>
      <c r="T903" s="22"/>
    </row>
    <row r="904" spans="1:20" ht="12.95" customHeight="1">
      <c r="A904" s="8"/>
      <c r="B904" s="8"/>
      <c r="C904" s="38"/>
      <c r="D904" s="232"/>
      <c r="E904" s="232"/>
      <c r="F904" s="93"/>
      <c r="G904" s="93"/>
      <c r="I904" s="40"/>
      <c r="J904" s="40"/>
      <c r="K904" s="37"/>
      <c r="L904" s="22"/>
      <c r="M904" s="22"/>
      <c r="N904" s="22"/>
      <c r="O904" s="22"/>
      <c r="P904" s="22"/>
      <c r="Q904" s="22"/>
      <c r="R904" s="22"/>
      <c r="S904" s="22"/>
      <c r="T904" s="22"/>
    </row>
    <row r="905" spans="1:20" ht="12.95" customHeight="1">
      <c r="A905" s="8"/>
      <c r="B905" s="8"/>
      <c r="C905" s="38"/>
      <c r="D905" s="232"/>
      <c r="E905" s="232"/>
      <c r="F905" s="93"/>
      <c r="G905" s="93"/>
      <c r="I905" s="40"/>
      <c r="J905" s="40"/>
      <c r="K905" s="37"/>
      <c r="L905" s="22"/>
      <c r="M905" s="22"/>
      <c r="N905" s="22"/>
      <c r="O905" s="22"/>
      <c r="P905" s="22"/>
      <c r="Q905" s="22"/>
      <c r="R905" s="22"/>
      <c r="S905" s="22"/>
      <c r="T905" s="22"/>
    </row>
    <row r="906" spans="1:20" ht="12.95" customHeight="1">
      <c r="A906" s="8"/>
      <c r="B906" s="8"/>
      <c r="C906" s="38"/>
      <c r="D906" s="232"/>
      <c r="E906" s="232"/>
      <c r="F906" s="93"/>
      <c r="G906" s="93"/>
      <c r="I906" s="40"/>
      <c r="J906" s="40"/>
      <c r="K906" s="37"/>
      <c r="L906" s="22"/>
      <c r="M906" s="22"/>
      <c r="N906" s="22"/>
      <c r="O906" s="22"/>
      <c r="P906" s="22"/>
      <c r="Q906" s="22"/>
      <c r="R906" s="22"/>
      <c r="S906" s="22"/>
      <c r="T906" s="22"/>
    </row>
    <row r="907" spans="1:20" ht="12.95" customHeight="1">
      <c r="A907" s="8"/>
      <c r="B907" s="8"/>
      <c r="C907" s="38"/>
      <c r="D907" s="232"/>
      <c r="E907" s="232"/>
      <c r="F907" s="93"/>
      <c r="G907" s="93"/>
      <c r="I907" s="40"/>
      <c r="J907" s="40"/>
      <c r="K907" s="37"/>
      <c r="L907" s="22"/>
      <c r="M907" s="22"/>
      <c r="N907" s="22"/>
      <c r="O907" s="22"/>
      <c r="P907" s="22"/>
      <c r="Q907" s="22"/>
      <c r="R907" s="22"/>
      <c r="S907" s="22"/>
      <c r="T907" s="22"/>
    </row>
    <row r="908" spans="1:20" ht="12.95" customHeight="1">
      <c r="A908" s="8"/>
      <c r="B908" s="8"/>
      <c r="C908" s="38"/>
      <c r="D908" s="232"/>
      <c r="E908" s="232"/>
      <c r="F908" s="93"/>
      <c r="G908" s="93"/>
      <c r="I908" s="40"/>
      <c r="J908" s="40"/>
      <c r="K908" s="37"/>
      <c r="L908" s="22"/>
      <c r="M908" s="22"/>
      <c r="N908" s="22"/>
      <c r="O908" s="22"/>
      <c r="P908" s="22"/>
      <c r="Q908" s="22"/>
      <c r="R908" s="22"/>
      <c r="S908" s="22"/>
      <c r="T908" s="22"/>
    </row>
    <row r="909" spans="1:20" ht="12.95" customHeight="1">
      <c r="A909" s="8"/>
      <c r="B909" s="8"/>
      <c r="C909" s="38"/>
      <c r="D909" s="232"/>
      <c r="E909" s="232"/>
      <c r="F909" s="93"/>
      <c r="G909" s="93"/>
      <c r="I909" s="40"/>
      <c r="J909" s="40"/>
      <c r="K909" s="37"/>
      <c r="L909" s="22"/>
      <c r="M909" s="22"/>
      <c r="N909" s="22"/>
      <c r="O909" s="22"/>
      <c r="P909" s="22"/>
      <c r="Q909" s="22"/>
      <c r="R909" s="22"/>
      <c r="S909" s="22"/>
      <c r="T909" s="22"/>
    </row>
    <row r="910" spans="1:20" ht="12.95" customHeight="1">
      <c r="A910" s="8"/>
      <c r="B910" s="8"/>
      <c r="C910" s="38"/>
      <c r="D910" s="232"/>
      <c r="E910" s="232"/>
      <c r="F910" s="93"/>
      <c r="G910" s="93"/>
      <c r="I910" s="40"/>
      <c r="J910" s="40"/>
      <c r="K910" s="37"/>
      <c r="L910" s="22"/>
      <c r="M910" s="22"/>
      <c r="N910" s="22"/>
      <c r="O910" s="22"/>
      <c r="P910" s="22"/>
      <c r="Q910" s="22"/>
      <c r="R910" s="22"/>
      <c r="S910" s="22"/>
      <c r="T910" s="22"/>
    </row>
    <row r="911" spans="1:20" ht="12.95" customHeight="1">
      <c r="A911" s="8"/>
      <c r="B911" s="8"/>
      <c r="C911" s="38"/>
      <c r="D911" s="232"/>
      <c r="E911" s="232"/>
      <c r="F911" s="93"/>
      <c r="G911" s="93"/>
      <c r="I911" s="40"/>
      <c r="J911" s="40"/>
      <c r="K911" s="37"/>
      <c r="L911" s="22"/>
      <c r="M911" s="22"/>
      <c r="N911" s="22"/>
      <c r="O911" s="22"/>
      <c r="P911" s="22"/>
      <c r="Q911" s="22"/>
      <c r="R911" s="22"/>
      <c r="S911" s="22"/>
      <c r="T911" s="22"/>
    </row>
    <row r="912" spans="1:20" ht="12.95" customHeight="1">
      <c r="A912" s="8"/>
      <c r="B912" s="8"/>
      <c r="C912" s="38"/>
      <c r="D912" s="232"/>
      <c r="E912" s="232"/>
      <c r="F912" s="93"/>
      <c r="G912" s="93"/>
      <c r="I912" s="40"/>
      <c r="J912" s="40"/>
      <c r="K912" s="37"/>
      <c r="L912" s="22"/>
      <c r="M912" s="22"/>
      <c r="N912" s="22"/>
      <c r="O912" s="22"/>
      <c r="P912" s="22"/>
      <c r="Q912" s="22"/>
      <c r="R912" s="22"/>
      <c r="S912" s="22"/>
      <c r="T912" s="22"/>
    </row>
    <row r="913" spans="1:20" ht="12.95" customHeight="1">
      <c r="A913" s="8"/>
      <c r="B913" s="8"/>
      <c r="C913" s="38"/>
      <c r="D913" s="232"/>
      <c r="E913" s="232"/>
      <c r="F913" s="93"/>
      <c r="G913" s="93"/>
      <c r="I913" s="40"/>
      <c r="J913" s="40"/>
      <c r="K913" s="37"/>
      <c r="L913" s="22"/>
      <c r="M913" s="22"/>
      <c r="N913" s="22"/>
      <c r="O913" s="22"/>
      <c r="P913" s="22"/>
      <c r="Q913" s="22"/>
      <c r="R913" s="22"/>
      <c r="S913" s="22"/>
      <c r="T913" s="22"/>
    </row>
    <row r="914" spans="1:20" ht="12.95" customHeight="1">
      <c r="A914" s="8"/>
      <c r="B914" s="8"/>
      <c r="C914" s="38"/>
      <c r="D914" s="232"/>
      <c r="E914" s="232"/>
      <c r="F914" s="93"/>
      <c r="G914" s="93"/>
      <c r="I914" s="40"/>
      <c r="J914" s="40"/>
      <c r="K914" s="37"/>
      <c r="L914" s="22"/>
      <c r="M914" s="22"/>
      <c r="N914" s="22"/>
      <c r="O914" s="22"/>
      <c r="P914" s="22"/>
      <c r="Q914" s="22"/>
      <c r="R914" s="22"/>
      <c r="S914" s="22"/>
      <c r="T914" s="22"/>
    </row>
    <row r="915" spans="1:20" ht="12.95" customHeight="1">
      <c r="A915" s="8"/>
      <c r="B915" s="8"/>
      <c r="C915" s="38"/>
      <c r="D915" s="232"/>
      <c r="E915" s="232"/>
      <c r="F915" s="93"/>
      <c r="G915" s="93"/>
      <c r="I915" s="40"/>
      <c r="J915" s="40"/>
      <c r="K915" s="37"/>
      <c r="L915" s="22"/>
      <c r="M915" s="22"/>
      <c r="N915" s="22"/>
      <c r="O915" s="22"/>
      <c r="P915" s="22"/>
      <c r="Q915" s="22"/>
      <c r="R915" s="22"/>
      <c r="S915" s="22"/>
      <c r="T915" s="22"/>
    </row>
    <row r="916" spans="1:20" ht="12.95" customHeight="1">
      <c r="A916" s="8"/>
      <c r="B916" s="8"/>
      <c r="C916" s="38"/>
      <c r="D916" s="232"/>
      <c r="E916" s="232"/>
      <c r="F916" s="93"/>
      <c r="G916" s="93"/>
      <c r="I916" s="40"/>
      <c r="J916" s="40"/>
      <c r="K916" s="37"/>
      <c r="L916" s="22"/>
      <c r="M916" s="22"/>
      <c r="N916" s="22"/>
      <c r="O916" s="22"/>
      <c r="P916" s="22"/>
      <c r="Q916" s="22"/>
      <c r="R916" s="22"/>
      <c r="S916" s="22"/>
      <c r="T916" s="22"/>
    </row>
    <row r="917" spans="1:20" ht="12.95" customHeight="1">
      <c r="A917" s="8"/>
      <c r="B917" s="8"/>
      <c r="C917" s="38"/>
      <c r="D917" s="232"/>
      <c r="E917" s="232"/>
      <c r="F917" s="93"/>
      <c r="G917" s="93"/>
      <c r="I917" s="40"/>
      <c r="J917" s="40"/>
      <c r="K917" s="37"/>
      <c r="L917" s="22"/>
      <c r="M917" s="22"/>
      <c r="N917" s="22"/>
      <c r="O917" s="22"/>
      <c r="P917" s="22"/>
      <c r="Q917" s="22"/>
      <c r="R917" s="22"/>
      <c r="S917" s="22"/>
      <c r="T917" s="22"/>
    </row>
    <row r="918" spans="1:20" ht="12.95" customHeight="1">
      <c r="A918" s="8"/>
      <c r="B918" s="8"/>
      <c r="C918" s="38"/>
      <c r="D918" s="232"/>
      <c r="E918" s="232"/>
      <c r="F918" s="93"/>
      <c r="G918" s="93"/>
      <c r="I918" s="40"/>
      <c r="J918" s="40"/>
      <c r="K918" s="37"/>
      <c r="L918" s="22"/>
      <c r="M918" s="22"/>
      <c r="N918" s="22"/>
      <c r="O918" s="22"/>
      <c r="P918" s="22"/>
      <c r="Q918" s="22"/>
      <c r="R918" s="22"/>
      <c r="S918" s="22"/>
      <c r="T918" s="22"/>
    </row>
    <row r="919" spans="1:20" ht="12.95" customHeight="1">
      <c r="A919" s="8"/>
      <c r="B919" s="8"/>
      <c r="C919" s="38"/>
      <c r="D919" s="232"/>
      <c r="E919" s="232"/>
      <c r="F919" s="93"/>
      <c r="G919" s="93"/>
      <c r="I919" s="40"/>
      <c r="J919" s="40"/>
      <c r="K919" s="37"/>
      <c r="L919" s="22"/>
      <c r="M919" s="22"/>
      <c r="N919" s="22"/>
      <c r="O919" s="22"/>
      <c r="P919" s="22"/>
      <c r="Q919" s="22"/>
      <c r="R919" s="22"/>
      <c r="S919" s="22"/>
      <c r="T919" s="22"/>
    </row>
    <row r="920" spans="1:20" ht="12.95" customHeight="1">
      <c r="A920" s="8"/>
      <c r="B920" s="8"/>
      <c r="C920" s="38"/>
      <c r="D920" s="232"/>
      <c r="E920" s="232"/>
      <c r="F920" s="93"/>
      <c r="G920" s="93"/>
      <c r="I920" s="40"/>
      <c r="J920" s="40"/>
      <c r="K920" s="37"/>
      <c r="L920" s="22"/>
      <c r="M920" s="22"/>
      <c r="N920" s="22"/>
      <c r="O920" s="22"/>
      <c r="P920" s="22"/>
      <c r="Q920" s="22"/>
      <c r="R920" s="22"/>
      <c r="S920" s="22"/>
      <c r="T920" s="22"/>
    </row>
    <row r="921" spans="1:20" ht="12.95" customHeight="1">
      <c r="A921" s="8"/>
      <c r="B921" s="8"/>
      <c r="C921" s="38"/>
      <c r="D921" s="232"/>
      <c r="E921" s="232"/>
      <c r="F921" s="93"/>
      <c r="G921" s="93"/>
      <c r="I921" s="40"/>
      <c r="J921" s="40"/>
      <c r="K921" s="37"/>
      <c r="L921" s="22"/>
      <c r="M921" s="22"/>
      <c r="N921" s="22"/>
      <c r="O921" s="22"/>
      <c r="P921" s="22"/>
      <c r="Q921" s="22"/>
      <c r="R921" s="22"/>
      <c r="S921" s="22"/>
      <c r="T921" s="22"/>
    </row>
    <row r="922" spans="1:20" ht="12.95" customHeight="1">
      <c r="A922" s="8"/>
      <c r="B922" s="8"/>
      <c r="C922" s="38"/>
      <c r="D922" s="232"/>
      <c r="E922" s="232"/>
      <c r="F922" s="93"/>
      <c r="G922" s="93"/>
      <c r="I922" s="40"/>
      <c r="J922" s="40"/>
      <c r="K922" s="37"/>
      <c r="L922" s="22"/>
      <c r="M922" s="22"/>
      <c r="N922" s="22"/>
      <c r="O922" s="22"/>
      <c r="P922" s="22"/>
      <c r="Q922" s="22"/>
      <c r="R922" s="22"/>
      <c r="S922" s="22"/>
      <c r="T922" s="22"/>
    </row>
    <row r="923" spans="1:20" ht="12.95" customHeight="1">
      <c r="A923" s="8"/>
      <c r="B923" s="8"/>
      <c r="C923" s="38"/>
      <c r="D923" s="232"/>
      <c r="E923" s="232"/>
      <c r="F923" s="93"/>
      <c r="G923" s="93"/>
      <c r="I923" s="40"/>
      <c r="J923" s="40"/>
      <c r="K923" s="37"/>
      <c r="L923" s="22"/>
      <c r="M923" s="22"/>
      <c r="N923" s="22"/>
      <c r="O923" s="22"/>
      <c r="P923" s="22"/>
      <c r="Q923" s="22"/>
      <c r="R923" s="22"/>
      <c r="S923" s="22"/>
      <c r="T923" s="22"/>
    </row>
    <row r="924" spans="1:20" ht="12.95" customHeight="1">
      <c r="A924" s="8"/>
      <c r="B924" s="8"/>
      <c r="C924" s="38"/>
      <c r="D924" s="232"/>
      <c r="E924" s="232"/>
      <c r="F924" s="93"/>
      <c r="G924" s="93"/>
      <c r="I924" s="40"/>
      <c r="J924" s="40"/>
      <c r="K924" s="37"/>
      <c r="L924" s="22"/>
      <c r="M924" s="22"/>
      <c r="N924" s="22"/>
      <c r="O924" s="22"/>
      <c r="P924" s="22"/>
      <c r="Q924" s="22"/>
      <c r="R924" s="22"/>
      <c r="S924" s="22"/>
      <c r="T924" s="22"/>
    </row>
    <row r="925" spans="1:20" ht="12.95" customHeight="1">
      <c r="A925" s="8"/>
      <c r="B925" s="8"/>
      <c r="C925" s="38"/>
      <c r="D925" s="232"/>
      <c r="E925" s="232"/>
      <c r="F925" s="93"/>
      <c r="G925" s="93"/>
      <c r="I925" s="40"/>
      <c r="J925" s="40"/>
      <c r="K925" s="37"/>
      <c r="L925" s="22"/>
      <c r="M925" s="22"/>
      <c r="N925" s="22"/>
      <c r="O925" s="22"/>
      <c r="P925" s="22"/>
      <c r="Q925" s="22"/>
      <c r="R925" s="22"/>
      <c r="S925" s="22"/>
      <c r="T925" s="22"/>
    </row>
    <row r="926" spans="1:20" ht="12.95" customHeight="1">
      <c r="A926" s="8"/>
      <c r="B926" s="8"/>
      <c r="C926" s="38"/>
      <c r="D926" s="232"/>
      <c r="E926" s="232"/>
      <c r="F926" s="93"/>
      <c r="G926" s="93"/>
      <c r="I926" s="40"/>
      <c r="J926" s="40"/>
      <c r="K926" s="37"/>
      <c r="L926" s="22"/>
      <c r="M926" s="22"/>
      <c r="N926" s="22"/>
      <c r="O926" s="22"/>
      <c r="P926" s="22"/>
      <c r="Q926" s="22"/>
      <c r="R926" s="22"/>
      <c r="S926" s="22"/>
      <c r="T926" s="22"/>
    </row>
    <row r="927" spans="1:20" ht="12.95" customHeight="1">
      <c r="A927" s="8"/>
      <c r="B927" s="8"/>
      <c r="C927" s="38"/>
      <c r="D927" s="232"/>
      <c r="E927" s="232"/>
      <c r="F927" s="93"/>
      <c r="G927" s="93"/>
      <c r="I927" s="40"/>
      <c r="J927" s="40"/>
      <c r="K927" s="37"/>
      <c r="L927" s="22"/>
      <c r="M927" s="22"/>
      <c r="N927" s="22"/>
      <c r="O927" s="22"/>
      <c r="P927" s="22"/>
      <c r="Q927" s="22"/>
      <c r="R927" s="22"/>
      <c r="S927" s="22"/>
      <c r="T927" s="22"/>
    </row>
    <row r="928" spans="1:20" ht="12.95" customHeight="1">
      <c r="A928" s="8"/>
      <c r="B928" s="8"/>
      <c r="C928" s="38"/>
      <c r="D928" s="232"/>
      <c r="E928" s="232"/>
      <c r="F928" s="93"/>
      <c r="G928" s="93"/>
      <c r="I928" s="40"/>
      <c r="J928" s="40"/>
      <c r="K928" s="37"/>
      <c r="L928" s="22"/>
      <c r="M928" s="22"/>
      <c r="N928" s="22"/>
      <c r="O928" s="22"/>
      <c r="P928" s="22"/>
      <c r="Q928" s="22"/>
      <c r="R928" s="22"/>
      <c r="S928" s="22"/>
      <c r="T928" s="22"/>
    </row>
  </sheetData>
  <mergeCells count="75">
    <mergeCell ref="A1:O1"/>
    <mergeCell ref="A2:O2"/>
    <mergeCell ref="F16:G16"/>
    <mergeCell ref="F24:G24"/>
    <mergeCell ref="F40:G40"/>
    <mergeCell ref="F56:G56"/>
    <mergeCell ref="A32:B32"/>
    <mergeCell ref="A33:B33"/>
    <mergeCell ref="A31:B31"/>
    <mergeCell ref="F64:G64"/>
    <mergeCell ref="F72:G72"/>
    <mergeCell ref="F80:G80"/>
    <mergeCell ref="F88:G88"/>
    <mergeCell ref="F96:G96"/>
    <mergeCell ref="F104:G104"/>
    <mergeCell ref="F112:G112"/>
    <mergeCell ref="F120:G120"/>
    <mergeCell ref="F128:G128"/>
    <mergeCell ref="F136:G136"/>
    <mergeCell ref="F144:G144"/>
    <mergeCell ref="F152:G152"/>
    <mergeCell ref="F160:G160"/>
    <mergeCell ref="F168:G168"/>
    <mergeCell ref="F176:G176"/>
    <mergeCell ref="F184:G184"/>
    <mergeCell ref="F192:G192"/>
    <mergeCell ref="F200:G200"/>
    <mergeCell ref="F208:G208"/>
    <mergeCell ref="F216:G216"/>
    <mergeCell ref="F224:G224"/>
    <mergeCell ref="F232:G232"/>
    <mergeCell ref="F240:G240"/>
    <mergeCell ref="F248:G248"/>
    <mergeCell ref="F256:G256"/>
    <mergeCell ref="F264:G264"/>
    <mergeCell ref="F272:G272"/>
    <mergeCell ref="F280:G280"/>
    <mergeCell ref="F288:G288"/>
    <mergeCell ref="F296:G296"/>
    <mergeCell ref="F304:G304"/>
    <mergeCell ref="F312:G312"/>
    <mergeCell ref="F320:G320"/>
    <mergeCell ref="F328:G328"/>
    <mergeCell ref="F336:G336"/>
    <mergeCell ref="F344:G344"/>
    <mergeCell ref="F352:G352"/>
    <mergeCell ref="F360:G360"/>
    <mergeCell ref="F368:G368"/>
    <mergeCell ref="F376:G376"/>
    <mergeCell ref="F384:G384"/>
    <mergeCell ref="F392:G392"/>
    <mergeCell ref="F400:G400"/>
    <mergeCell ref="F408:G408"/>
    <mergeCell ref="F416:G416"/>
    <mergeCell ref="F424:G424"/>
    <mergeCell ref="F432:G432"/>
    <mergeCell ref="F440:G440"/>
    <mergeCell ref="F448:G448"/>
    <mergeCell ref="F456:G456"/>
    <mergeCell ref="F464:G464"/>
    <mergeCell ref="F472:G472"/>
    <mergeCell ref="F480:G480"/>
    <mergeCell ref="F488:G488"/>
    <mergeCell ref="F496:G496"/>
    <mergeCell ref="F504:G504"/>
    <mergeCell ref="F512:G512"/>
    <mergeCell ref="AM582:AW582"/>
    <mergeCell ref="AM610:AW610"/>
    <mergeCell ref="A766:D766"/>
    <mergeCell ref="AJ554:AU554"/>
    <mergeCell ref="A767:D767"/>
    <mergeCell ref="F520:G520"/>
    <mergeCell ref="F528:G528"/>
    <mergeCell ref="F536:G536"/>
    <mergeCell ref="F544:G544"/>
  </mergeCells>
  <hyperlinks>
    <hyperlink ref="G4" r:id="rId1"/>
  </hyperlinks>
  <printOptions horizontalCentered="1"/>
  <pageMargins left="0.31496062992125984" right="0.31496062992125984" top="0.39370078740157483" bottom="0.19685039370078741" header="0.51181102362204722" footer="0.51181102362204722"/>
  <pageSetup paperSize="9" scale="50" fitToHeight="0" orientation="portrait" horizontalDpi="4294967295" r:id="rId2"/>
  <headerFooter alignWithMargins="0"/>
  <rowBreaks count="11" manualBreakCount="11">
    <brk id="63" max="16383" man="1"/>
    <brk id="103" max="16383" man="1"/>
    <brk id="151" max="16383" man="1"/>
    <brk id="183" max="16383" man="1"/>
    <brk id="231" max="16383" man="1"/>
    <brk id="279" max="16383" man="1"/>
    <brk id="319" max="16383" man="1"/>
    <brk id="367" max="16383" man="1"/>
    <brk id="415" max="16383" man="1"/>
    <brk id="463" max="16383" man="1"/>
    <brk id="503" max="16383" man="1"/>
  </rowBreaks>
  <drawing r:id="rId3"/>
</worksheet>
</file>

<file path=xl/worksheets/sheet10.xml><?xml version="1.0" encoding="utf-8"?>
<worksheet xmlns="http://schemas.openxmlformats.org/spreadsheetml/2006/main" xmlns:r="http://schemas.openxmlformats.org/officeDocument/2006/relationships">
  <sheetPr codeName="Sheet9">
    <tabColor indexed="11"/>
    <pageSetUpPr fitToPage="1"/>
  </sheetPr>
  <dimension ref="A1:AY213"/>
  <sheetViews>
    <sheetView zoomScale="60" zoomScaleNormal="60" zoomScaleSheetLayoutView="40" zoomScalePageLayoutView="60" workbookViewId="0">
      <selection activeCell="AC9" sqref="AC9"/>
    </sheetView>
  </sheetViews>
  <sheetFormatPr defaultColWidth="8" defaultRowHeight="15.75"/>
  <cols>
    <col min="1" max="1" width="30.42578125" style="83" customWidth="1"/>
    <col min="2" max="2" width="18.7109375" style="324" customWidth="1"/>
    <col min="3" max="3" width="3.7109375" style="84" customWidth="1"/>
    <col min="4" max="15" width="3.7109375" style="82" customWidth="1"/>
    <col min="16" max="16" width="30.7109375" style="84" customWidth="1"/>
    <col min="17" max="17" width="18.7109375" style="327" customWidth="1"/>
    <col min="18" max="31" width="3.7109375" style="84" customWidth="1"/>
    <col min="32" max="32" width="30.7109375" style="84" customWidth="1"/>
    <col min="33" max="33" width="18.7109375" style="327" customWidth="1"/>
    <col min="34" max="48" width="3.7109375" style="84" customWidth="1"/>
    <col min="49" max="49" width="22.28515625" style="84" customWidth="1"/>
    <col min="50" max="51" width="20.85546875" style="84" customWidth="1"/>
    <col min="52" max="52" width="18" style="83" customWidth="1"/>
    <col min="53" max="16384" width="8" style="83"/>
  </cols>
  <sheetData>
    <row r="1" spans="1:51" s="75" customFormat="1" ht="30" customHeight="1">
      <c r="A1" s="276" t="s">
        <v>21</v>
      </c>
      <c r="B1" s="592" t="s">
        <v>350</v>
      </c>
      <c r="C1" s="593"/>
      <c r="D1" s="593"/>
      <c r="E1" s="593"/>
      <c r="F1" s="593"/>
      <c r="G1" s="593"/>
      <c r="H1" s="593"/>
      <c r="I1" s="593"/>
      <c r="J1" s="593"/>
      <c r="K1" s="593"/>
      <c r="L1" s="593"/>
      <c r="M1" s="593"/>
      <c r="N1" s="593"/>
      <c r="O1" s="594"/>
      <c r="P1" s="588" t="s">
        <v>112</v>
      </c>
      <c r="Q1" s="588"/>
      <c r="R1" s="588"/>
      <c r="S1" s="588"/>
      <c r="T1" s="588"/>
      <c r="U1" s="588"/>
      <c r="V1" s="588"/>
      <c r="W1" s="588"/>
      <c r="X1" s="588"/>
      <c r="Y1" s="588"/>
      <c r="Z1" s="588"/>
      <c r="AA1" s="588"/>
      <c r="AB1" s="588"/>
      <c r="AC1" s="588"/>
      <c r="AD1" s="588"/>
      <c r="AE1" s="588"/>
      <c r="AF1" s="611" t="s">
        <v>113</v>
      </c>
      <c r="AG1" s="611"/>
      <c r="AH1" s="611"/>
      <c r="AI1" s="611"/>
      <c r="AJ1" s="611"/>
      <c r="AK1" s="611"/>
      <c r="AL1" s="611"/>
      <c r="AM1" s="611"/>
      <c r="AN1" s="611"/>
      <c r="AO1" s="611"/>
      <c r="AP1" s="611"/>
      <c r="AQ1" s="611"/>
      <c r="AR1" s="611"/>
      <c r="AS1" s="609" t="s">
        <v>20</v>
      </c>
      <c r="AT1" s="609"/>
      <c r="AU1" s="609"/>
      <c r="AV1" s="74"/>
      <c r="AW1" s="76"/>
      <c r="AX1" s="76"/>
      <c r="AY1" s="76"/>
    </row>
    <row r="2" spans="1:51" s="77" customFormat="1" ht="30" customHeight="1">
      <c r="A2" s="277" t="s">
        <v>22</v>
      </c>
      <c r="B2" s="595" t="s">
        <v>631</v>
      </c>
      <c r="C2" s="596"/>
      <c r="D2" s="596"/>
      <c r="E2" s="596"/>
      <c r="F2" s="596"/>
      <c r="G2" s="596"/>
      <c r="H2" s="596"/>
      <c r="I2" s="596"/>
      <c r="J2" s="596"/>
      <c r="K2" s="596"/>
      <c r="L2" s="596"/>
      <c r="M2" s="596"/>
      <c r="N2" s="596"/>
      <c r="O2" s="597"/>
      <c r="P2" s="588" t="s">
        <v>364</v>
      </c>
      <c r="Q2" s="588"/>
      <c r="R2" s="588"/>
      <c r="S2" s="588"/>
      <c r="T2" s="588"/>
      <c r="U2" s="588"/>
      <c r="V2" s="588"/>
      <c r="W2" s="588"/>
      <c r="X2" s="588"/>
      <c r="Y2" s="588"/>
      <c r="Z2" s="588"/>
      <c r="AA2" s="588"/>
      <c r="AB2" s="588"/>
      <c r="AC2" s="588"/>
      <c r="AD2" s="588"/>
      <c r="AE2" s="588"/>
      <c r="AF2" s="612" t="s">
        <v>699</v>
      </c>
      <c r="AG2" s="612"/>
      <c r="AH2" s="612"/>
      <c r="AI2" s="612"/>
      <c r="AJ2" s="612"/>
      <c r="AK2" s="612"/>
      <c r="AL2" s="612"/>
      <c r="AM2" s="612"/>
      <c r="AN2" s="612"/>
      <c r="AO2" s="612"/>
      <c r="AP2" s="612"/>
      <c r="AQ2" s="612"/>
      <c r="AR2" s="612"/>
      <c r="AS2" s="610" t="s">
        <v>19</v>
      </c>
      <c r="AT2" s="610"/>
      <c r="AU2" s="610"/>
      <c r="AV2" s="76"/>
      <c r="AW2" s="268"/>
      <c r="AX2" s="268"/>
      <c r="AY2" s="268"/>
    </row>
    <row r="3" spans="1:51" s="79" customFormat="1" ht="91.5" customHeight="1">
      <c r="A3" s="278" t="s">
        <v>384</v>
      </c>
      <c r="B3" s="325" t="s">
        <v>465</v>
      </c>
      <c r="C3" s="589" t="s">
        <v>392</v>
      </c>
      <c r="D3" s="279" t="s">
        <v>114</v>
      </c>
      <c r="E3" s="279" t="s">
        <v>14</v>
      </c>
      <c r="F3" s="279" t="s">
        <v>23</v>
      </c>
      <c r="G3" s="279" t="s">
        <v>116</v>
      </c>
      <c r="H3" s="279" t="s">
        <v>4</v>
      </c>
      <c r="I3" s="279" t="s">
        <v>117</v>
      </c>
      <c r="J3" s="279" t="s">
        <v>3</v>
      </c>
      <c r="K3" s="279" t="s">
        <v>115</v>
      </c>
      <c r="L3" s="279" t="s">
        <v>2</v>
      </c>
      <c r="M3" s="279" t="s">
        <v>118</v>
      </c>
      <c r="N3" s="279" t="s">
        <v>8</v>
      </c>
      <c r="O3" s="280"/>
      <c r="P3" s="278" t="s">
        <v>385</v>
      </c>
      <c r="Q3" s="325" t="s">
        <v>465</v>
      </c>
      <c r="R3" s="589" t="s">
        <v>392</v>
      </c>
      <c r="S3" s="279" t="s">
        <v>117</v>
      </c>
      <c r="T3" s="279" t="s">
        <v>9</v>
      </c>
      <c r="U3" s="279" t="s">
        <v>118</v>
      </c>
      <c r="V3" s="279" t="s">
        <v>6</v>
      </c>
      <c r="W3" s="279" t="s">
        <v>4</v>
      </c>
      <c r="X3" s="279" t="s">
        <v>115</v>
      </c>
      <c r="Y3" s="279" t="s">
        <v>3</v>
      </c>
      <c r="Z3" s="279" t="s">
        <v>116</v>
      </c>
      <c r="AA3" s="279" t="s">
        <v>2</v>
      </c>
      <c r="AB3" s="279" t="s">
        <v>114</v>
      </c>
      <c r="AC3" s="279" t="s">
        <v>13</v>
      </c>
      <c r="AD3" s="279" t="s">
        <v>8</v>
      </c>
      <c r="AE3" s="281"/>
      <c r="AF3" s="278" t="s">
        <v>386</v>
      </c>
      <c r="AG3" s="325" t="s">
        <v>465</v>
      </c>
      <c r="AH3" s="589" t="s">
        <v>392</v>
      </c>
      <c r="AI3" s="279" t="s">
        <v>117</v>
      </c>
      <c r="AJ3" s="279" t="s">
        <v>15</v>
      </c>
      <c r="AK3" s="279" t="s">
        <v>6</v>
      </c>
      <c r="AL3" s="279" t="s">
        <v>118</v>
      </c>
      <c r="AM3" s="279" t="s">
        <v>4</v>
      </c>
      <c r="AN3" s="279" t="s">
        <v>115</v>
      </c>
      <c r="AO3" s="279" t="s">
        <v>3</v>
      </c>
      <c r="AP3" s="279" t="s">
        <v>114</v>
      </c>
      <c r="AQ3" s="279" t="s">
        <v>2</v>
      </c>
      <c r="AR3" s="279" t="s">
        <v>13</v>
      </c>
      <c r="AS3" s="279" t="s">
        <v>116</v>
      </c>
      <c r="AT3" s="279" t="s">
        <v>8</v>
      </c>
      <c r="AU3" s="281"/>
      <c r="AV3" s="78"/>
      <c r="AW3" s="269"/>
      <c r="AX3" s="269"/>
      <c r="AY3" s="269"/>
    </row>
    <row r="4" spans="1:51" s="81" customFormat="1" ht="39.75" customHeight="1">
      <c r="A4" s="282"/>
      <c r="B4" s="326"/>
      <c r="C4" s="590"/>
      <c r="D4" s="283"/>
      <c r="E4" s="283"/>
      <c r="F4" s="283"/>
      <c r="G4" s="283"/>
      <c r="H4" s="283"/>
      <c r="I4" s="283"/>
      <c r="J4" s="283"/>
      <c r="K4" s="283"/>
      <c r="L4" s="283"/>
      <c r="M4" s="283"/>
      <c r="N4" s="283"/>
      <c r="O4" s="284"/>
      <c r="P4" s="282"/>
      <c r="Q4" s="326"/>
      <c r="R4" s="590"/>
      <c r="S4" s="283"/>
      <c r="T4" s="283"/>
      <c r="U4" s="283"/>
      <c r="V4" s="283"/>
      <c r="W4" s="283"/>
      <c r="X4" s="283"/>
      <c r="Y4" s="283"/>
      <c r="Z4" s="283"/>
      <c r="AA4" s="283"/>
      <c r="AB4" s="283"/>
      <c r="AC4" s="283"/>
      <c r="AD4" s="283"/>
      <c r="AE4" s="285"/>
      <c r="AF4" s="282"/>
      <c r="AG4" s="326"/>
      <c r="AH4" s="590"/>
      <c r="AI4" s="283"/>
      <c r="AJ4" s="283"/>
      <c r="AK4" s="283"/>
      <c r="AL4" s="283"/>
      <c r="AM4" s="283"/>
      <c r="AN4" s="283"/>
      <c r="AO4" s="283"/>
      <c r="AP4" s="283"/>
      <c r="AQ4" s="283"/>
      <c r="AR4" s="283"/>
      <c r="AS4" s="283"/>
      <c r="AT4" s="283"/>
      <c r="AU4" s="285"/>
      <c r="AV4" s="80"/>
      <c r="AW4" s="270"/>
      <c r="AX4" s="270"/>
      <c r="AY4" s="270"/>
    </row>
    <row r="5" spans="1:51" ht="24.75" customHeight="1">
      <c r="A5" s="424" t="s">
        <v>733</v>
      </c>
      <c r="B5" s="424" t="s">
        <v>734</v>
      </c>
      <c r="C5" s="425" t="str">
        <f>IF(COUNTIF(D5:N5,"*s")&gt;0,"X"," ")</f>
        <v xml:space="preserve"> </v>
      </c>
      <c r="D5" s="273"/>
      <c r="E5" s="273"/>
      <c r="F5" s="273"/>
      <c r="G5" s="273" t="s">
        <v>1</v>
      </c>
      <c r="H5" s="273"/>
      <c r="I5" s="273"/>
      <c r="J5" s="273" t="s">
        <v>0</v>
      </c>
      <c r="K5" s="273"/>
      <c r="L5" s="273"/>
      <c r="M5" s="273" t="s">
        <v>0</v>
      </c>
      <c r="N5" s="273"/>
      <c r="O5" s="426">
        <f>COUNTIF(D5:M5,"*")</f>
        <v>3</v>
      </c>
      <c r="P5" s="465" t="s">
        <v>707</v>
      </c>
      <c r="Q5" s="472">
        <v>3564402</v>
      </c>
      <c r="R5" s="425"/>
      <c r="S5" s="273"/>
      <c r="T5" s="273"/>
      <c r="U5" s="273" t="s">
        <v>0</v>
      </c>
      <c r="V5" s="273"/>
      <c r="W5" s="273"/>
      <c r="X5" s="273" t="s">
        <v>1</v>
      </c>
      <c r="Y5" s="273"/>
      <c r="Z5" s="273"/>
      <c r="AA5" s="273"/>
      <c r="AB5" s="273" t="s">
        <v>0</v>
      </c>
      <c r="AC5" s="273"/>
      <c r="AD5" s="273">
        <v>3</v>
      </c>
      <c r="AE5" s="426">
        <f>COUNTIF(S5:AC5,"*")</f>
        <v>3</v>
      </c>
      <c r="AF5" s="463" t="s">
        <v>700</v>
      </c>
      <c r="AG5" s="464">
        <v>3565105</v>
      </c>
      <c r="AH5" s="425" t="str">
        <f t="shared" ref="AH5:AH10" si="0">IF(COUNTIF(AI5:AT5,"*s")&gt;0,"X"," ")</f>
        <v xml:space="preserve"> </v>
      </c>
      <c r="AI5" s="273"/>
      <c r="AJ5" s="273"/>
      <c r="AK5" s="273"/>
      <c r="AL5" s="273"/>
      <c r="AM5" s="273"/>
      <c r="AN5" s="273"/>
      <c r="AO5" s="273"/>
      <c r="AP5" s="273"/>
      <c r="AQ5" s="273" t="s">
        <v>0</v>
      </c>
      <c r="AR5" s="273"/>
      <c r="AS5" s="273"/>
      <c r="AT5" s="273">
        <v>1</v>
      </c>
      <c r="AU5" s="426">
        <f>COUNTIF(AI5:AS5,"*")</f>
        <v>1</v>
      </c>
      <c r="AV5" s="82"/>
    </row>
    <row r="6" spans="1:51" ht="24.75" customHeight="1">
      <c r="A6" s="424" t="s">
        <v>735</v>
      </c>
      <c r="B6" s="424" t="s">
        <v>736</v>
      </c>
      <c r="C6" s="425" t="str">
        <f t="shared" ref="C6:C18" si="1">IF(COUNTIF(D6:N6,"*s")&gt;0,"X"," ")</f>
        <v>X</v>
      </c>
      <c r="D6" s="273"/>
      <c r="E6" s="273" t="s">
        <v>717</v>
      </c>
      <c r="F6" s="273" t="s">
        <v>1</v>
      </c>
      <c r="G6" s="273"/>
      <c r="H6" s="273"/>
      <c r="I6" s="273" t="s">
        <v>717</v>
      </c>
      <c r="J6" s="273"/>
      <c r="K6" s="273"/>
      <c r="L6" s="273"/>
      <c r="M6" s="273"/>
      <c r="N6" s="273"/>
      <c r="O6" s="426">
        <f t="shared" ref="O6:O30" si="2">COUNTIF(D6:M6,"*")</f>
        <v>3</v>
      </c>
      <c r="P6" s="465" t="s">
        <v>708</v>
      </c>
      <c r="Q6" s="472">
        <v>3564387</v>
      </c>
      <c r="R6" s="425" t="str">
        <f t="shared" ref="R6:R11" si="3">IF(COUNTIF(S6:AD6,"*s")&gt;0,"X"," ")</f>
        <v xml:space="preserve"> </v>
      </c>
      <c r="S6" s="273"/>
      <c r="T6" s="273"/>
      <c r="U6" s="273"/>
      <c r="V6" s="273"/>
      <c r="W6" s="273"/>
      <c r="X6" s="273"/>
      <c r="Y6" s="273"/>
      <c r="Z6" s="273"/>
      <c r="AA6" s="273"/>
      <c r="AB6" s="273"/>
      <c r="AC6" s="273"/>
      <c r="AD6" s="273"/>
      <c r="AE6" s="426">
        <f t="shared" ref="AE6:AE30" si="4">COUNTIF(S6:AC6,"*")</f>
        <v>0</v>
      </c>
      <c r="AF6" s="464" t="s">
        <v>701</v>
      </c>
      <c r="AG6" s="464">
        <v>3537661</v>
      </c>
      <c r="AH6" s="425" t="str">
        <f t="shared" si="0"/>
        <v xml:space="preserve"> </v>
      </c>
      <c r="AI6" s="273"/>
      <c r="AJ6" s="273"/>
      <c r="AK6" s="273"/>
      <c r="AL6" s="273"/>
      <c r="AM6" s="273"/>
      <c r="AN6" s="273"/>
      <c r="AO6" s="273" t="s">
        <v>0</v>
      </c>
      <c r="AP6" s="273" t="s">
        <v>0</v>
      </c>
      <c r="AQ6" s="273"/>
      <c r="AR6" s="273"/>
      <c r="AS6" s="273"/>
      <c r="AT6" s="273">
        <v>2</v>
      </c>
      <c r="AU6" s="426">
        <f t="shared" ref="AU6:AU20" si="5">COUNTIF(AI6:AS6,"*")</f>
        <v>2</v>
      </c>
      <c r="AV6" s="82"/>
    </row>
    <row r="7" spans="1:51" ht="24.75" customHeight="1">
      <c r="A7" s="424" t="s">
        <v>737</v>
      </c>
      <c r="B7" s="424" t="s">
        <v>738</v>
      </c>
      <c r="C7" s="425" t="str">
        <f t="shared" si="1"/>
        <v>X</v>
      </c>
      <c r="D7" s="273"/>
      <c r="E7" s="273" t="s">
        <v>717</v>
      </c>
      <c r="F7" s="273"/>
      <c r="G7" s="273"/>
      <c r="H7" s="273"/>
      <c r="I7" s="273"/>
      <c r="J7" s="273" t="s">
        <v>1</v>
      </c>
      <c r="K7" s="273"/>
      <c r="L7" s="273" t="s">
        <v>717</v>
      </c>
      <c r="M7" s="273"/>
      <c r="N7" s="273" t="s">
        <v>739</v>
      </c>
      <c r="O7" s="426">
        <f t="shared" si="2"/>
        <v>3</v>
      </c>
      <c r="P7" s="466" t="s">
        <v>709</v>
      </c>
      <c r="Q7" s="472">
        <v>3666833</v>
      </c>
      <c r="R7" s="425"/>
      <c r="S7" s="273"/>
      <c r="T7" s="273"/>
      <c r="U7" s="273"/>
      <c r="V7" s="273"/>
      <c r="W7" s="273" t="s">
        <v>1</v>
      </c>
      <c r="X7" s="273"/>
      <c r="Y7" s="273" t="s">
        <v>1</v>
      </c>
      <c r="Z7" s="273"/>
      <c r="AA7" s="273"/>
      <c r="AB7" s="273" t="s">
        <v>1</v>
      </c>
      <c r="AC7" s="273"/>
      <c r="AD7" s="273">
        <v>4</v>
      </c>
      <c r="AE7" s="426">
        <f t="shared" si="4"/>
        <v>3</v>
      </c>
      <c r="AF7" s="464" t="s">
        <v>702</v>
      </c>
      <c r="AG7" s="464">
        <v>3537662</v>
      </c>
      <c r="AH7" s="425" t="str">
        <f t="shared" si="0"/>
        <v xml:space="preserve"> </v>
      </c>
      <c r="AI7" s="273"/>
      <c r="AJ7" s="273"/>
      <c r="AK7" s="273" t="s">
        <v>1</v>
      </c>
      <c r="AL7" s="273"/>
      <c r="AM7" s="273"/>
      <c r="AN7" s="273"/>
      <c r="AO7" s="273"/>
      <c r="AP7" s="273"/>
      <c r="AQ7" s="273"/>
      <c r="AR7" s="273"/>
      <c r="AS7" s="273"/>
      <c r="AT7" s="273"/>
      <c r="AU7" s="426">
        <f t="shared" si="5"/>
        <v>1</v>
      </c>
      <c r="AV7" s="82"/>
    </row>
    <row r="8" spans="1:51" ht="24.75" customHeight="1">
      <c r="A8" s="424" t="s">
        <v>740</v>
      </c>
      <c r="B8" s="424" t="s">
        <v>741</v>
      </c>
      <c r="C8" s="425" t="str">
        <f t="shared" si="1"/>
        <v>X</v>
      </c>
      <c r="D8" s="273"/>
      <c r="E8" s="273" t="s">
        <v>717</v>
      </c>
      <c r="F8" s="273" t="s">
        <v>717</v>
      </c>
      <c r="G8" s="273"/>
      <c r="H8" s="273" t="s">
        <v>717</v>
      </c>
      <c r="I8" s="273"/>
      <c r="J8" s="273"/>
      <c r="K8" s="273"/>
      <c r="L8" s="273"/>
      <c r="M8" s="273"/>
      <c r="N8" s="273"/>
      <c r="O8" s="426">
        <f t="shared" si="2"/>
        <v>3</v>
      </c>
      <c r="P8" s="467" t="s">
        <v>710</v>
      </c>
      <c r="Q8" s="473">
        <v>3795648</v>
      </c>
      <c r="R8" s="425" t="str">
        <f t="shared" si="3"/>
        <v xml:space="preserve"> </v>
      </c>
      <c r="S8" s="273"/>
      <c r="T8" s="273"/>
      <c r="U8" s="273"/>
      <c r="V8" s="273"/>
      <c r="W8" s="273"/>
      <c r="X8" s="273" t="s">
        <v>0</v>
      </c>
      <c r="Y8" s="273"/>
      <c r="Z8" s="273" t="s">
        <v>0</v>
      </c>
      <c r="AA8" s="273"/>
      <c r="AB8" s="273"/>
      <c r="AC8" s="273"/>
      <c r="AD8" s="273"/>
      <c r="AE8" s="426">
        <f t="shared" si="4"/>
        <v>2</v>
      </c>
      <c r="AF8" s="464" t="s">
        <v>703</v>
      </c>
      <c r="AG8" s="464">
        <v>3594975</v>
      </c>
      <c r="AH8" s="425" t="str">
        <f t="shared" si="0"/>
        <v xml:space="preserve"> </v>
      </c>
      <c r="AI8" s="273"/>
      <c r="AJ8" s="273"/>
      <c r="AK8" s="273"/>
      <c r="AL8" s="273"/>
      <c r="AM8" s="273"/>
      <c r="AN8" s="273"/>
      <c r="AO8" s="273"/>
      <c r="AP8" s="273"/>
      <c r="AQ8" s="273"/>
      <c r="AR8" s="273"/>
      <c r="AS8" s="273"/>
      <c r="AT8" s="273"/>
      <c r="AU8" s="426">
        <f t="shared" si="5"/>
        <v>0</v>
      </c>
      <c r="AV8" s="82"/>
    </row>
    <row r="9" spans="1:51" ht="24.75" customHeight="1">
      <c r="A9" s="424" t="s">
        <v>742</v>
      </c>
      <c r="B9" s="424" t="s">
        <v>743</v>
      </c>
      <c r="C9" s="425" t="str">
        <f t="shared" si="1"/>
        <v>X</v>
      </c>
      <c r="D9" s="273" t="s">
        <v>717</v>
      </c>
      <c r="E9" s="273"/>
      <c r="F9" s="273" t="s">
        <v>0</v>
      </c>
      <c r="G9" s="273"/>
      <c r="H9" s="273" t="s">
        <v>717</v>
      </c>
      <c r="I9" s="273"/>
      <c r="J9" s="273"/>
      <c r="K9" s="273"/>
      <c r="L9" s="273"/>
      <c r="M9" s="273"/>
      <c r="N9" s="273"/>
      <c r="O9" s="426">
        <f t="shared" si="2"/>
        <v>3</v>
      </c>
      <c r="P9" s="468" t="s">
        <v>711</v>
      </c>
      <c r="Q9" s="472">
        <v>3367867</v>
      </c>
      <c r="R9" s="425" t="str">
        <f t="shared" si="3"/>
        <v xml:space="preserve"> </v>
      </c>
      <c r="S9" s="273"/>
      <c r="T9" s="273"/>
      <c r="U9" s="273"/>
      <c r="V9" s="273"/>
      <c r="W9" s="273"/>
      <c r="X9" s="273"/>
      <c r="Y9" s="273" t="s">
        <v>0</v>
      </c>
      <c r="Z9" s="273"/>
      <c r="AA9" s="273" t="s">
        <v>1</v>
      </c>
      <c r="AB9" s="273"/>
      <c r="AC9" s="273" t="s">
        <v>0</v>
      </c>
      <c r="AD9" s="273">
        <v>1</v>
      </c>
      <c r="AE9" s="426">
        <f t="shared" si="4"/>
        <v>3</v>
      </c>
      <c r="AF9" s="464" t="s">
        <v>704</v>
      </c>
      <c r="AG9" s="464">
        <v>3479837</v>
      </c>
      <c r="AH9" s="425" t="str">
        <f t="shared" si="0"/>
        <v xml:space="preserve"> </v>
      </c>
      <c r="AI9" s="273"/>
      <c r="AJ9" s="273"/>
      <c r="AK9" s="273"/>
      <c r="AL9" s="273" t="s">
        <v>0</v>
      </c>
      <c r="AM9" s="273"/>
      <c r="AN9" s="273" t="s">
        <v>0</v>
      </c>
      <c r="AO9" s="273"/>
      <c r="AP9" s="273"/>
      <c r="AQ9" s="273"/>
      <c r="AR9" s="273"/>
      <c r="AS9" s="273"/>
      <c r="AT9" s="273"/>
      <c r="AU9" s="426">
        <f t="shared" si="5"/>
        <v>2</v>
      </c>
      <c r="AV9" s="82"/>
    </row>
    <row r="10" spans="1:51" ht="24.75" customHeight="1">
      <c r="A10" s="424" t="s">
        <v>744</v>
      </c>
      <c r="B10" s="424" t="s">
        <v>745</v>
      </c>
      <c r="C10" s="425" t="str">
        <f t="shared" si="1"/>
        <v>X</v>
      </c>
      <c r="D10" s="273"/>
      <c r="E10" s="273"/>
      <c r="F10" s="273"/>
      <c r="G10" s="273" t="s">
        <v>0</v>
      </c>
      <c r="H10" s="273"/>
      <c r="I10" s="273"/>
      <c r="J10" s="273" t="s">
        <v>717</v>
      </c>
      <c r="K10" s="273"/>
      <c r="L10" s="273" t="s">
        <v>717</v>
      </c>
      <c r="M10" s="273"/>
      <c r="N10" s="273"/>
      <c r="O10" s="426">
        <f t="shared" si="2"/>
        <v>3</v>
      </c>
      <c r="P10" s="469" t="s">
        <v>712</v>
      </c>
      <c r="Q10" s="470">
        <v>3823372</v>
      </c>
      <c r="R10" s="425" t="str">
        <f t="shared" si="3"/>
        <v xml:space="preserve"> </v>
      </c>
      <c r="S10" s="273" t="s">
        <v>0</v>
      </c>
      <c r="T10" s="273"/>
      <c r="U10" s="273"/>
      <c r="V10" s="273"/>
      <c r="W10" s="273" t="s">
        <v>0</v>
      </c>
      <c r="X10" s="273"/>
      <c r="Y10" s="273"/>
      <c r="Z10" s="273"/>
      <c r="AA10" s="273" t="s">
        <v>0</v>
      </c>
      <c r="AB10" s="273"/>
      <c r="AC10" s="273"/>
      <c r="AD10" s="273">
        <v>2</v>
      </c>
      <c r="AE10" s="426">
        <f t="shared" si="4"/>
        <v>3</v>
      </c>
      <c r="AF10" s="464" t="s">
        <v>705</v>
      </c>
      <c r="AG10" s="464">
        <v>3446172</v>
      </c>
      <c r="AH10" s="425" t="str">
        <f t="shared" si="0"/>
        <v xml:space="preserve"> </v>
      </c>
      <c r="AI10" s="273"/>
      <c r="AJ10" s="273"/>
      <c r="AK10" s="273"/>
      <c r="AL10" s="273"/>
      <c r="AM10" s="273" t="s">
        <v>0</v>
      </c>
      <c r="AN10" s="273"/>
      <c r="AO10" s="273"/>
      <c r="AP10" s="273" t="s">
        <v>1</v>
      </c>
      <c r="AQ10" s="273"/>
      <c r="AR10" s="273" t="s">
        <v>0</v>
      </c>
      <c r="AS10" s="273"/>
      <c r="AT10" s="273">
        <v>3</v>
      </c>
      <c r="AU10" s="426">
        <f t="shared" si="5"/>
        <v>3</v>
      </c>
      <c r="AV10" s="82"/>
    </row>
    <row r="11" spans="1:51" ht="24.75" customHeight="1">
      <c r="A11" s="424" t="s">
        <v>746</v>
      </c>
      <c r="B11" s="424" t="s">
        <v>747</v>
      </c>
      <c r="C11" s="425" t="str">
        <f t="shared" si="1"/>
        <v xml:space="preserve"> </v>
      </c>
      <c r="D11" s="273"/>
      <c r="E11" s="273" t="s">
        <v>0</v>
      </c>
      <c r="F11" s="273"/>
      <c r="G11" s="273"/>
      <c r="H11" s="273"/>
      <c r="I11" s="273"/>
      <c r="J11" s="273"/>
      <c r="K11" s="273" t="s">
        <v>0</v>
      </c>
      <c r="L11" s="273" t="s">
        <v>0</v>
      </c>
      <c r="M11" s="273"/>
      <c r="N11" s="273">
        <v>4</v>
      </c>
      <c r="O11" s="426">
        <f t="shared" si="2"/>
        <v>3</v>
      </c>
      <c r="P11" s="471" t="s">
        <v>713</v>
      </c>
      <c r="Q11" s="472">
        <v>3665864</v>
      </c>
      <c r="R11" s="425" t="str">
        <f t="shared" si="3"/>
        <v xml:space="preserve"> </v>
      </c>
      <c r="S11" s="273"/>
      <c r="T11" s="273"/>
      <c r="U11" s="273"/>
      <c r="V11" s="273" t="s">
        <v>0</v>
      </c>
      <c r="W11" s="273"/>
      <c r="X11" s="273"/>
      <c r="Y11" s="273"/>
      <c r="Z11" s="273" t="s">
        <v>1</v>
      </c>
      <c r="AA11" s="273"/>
      <c r="AB11" s="273"/>
      <c r="AC11" s="273" t="s">
        <v>1</v>
      </c>
      <c r="AD11" s="273"/>
      <c r="AE11" s="426">
        <f t="shared" si="4"/>
        <v>3</v>
      </c>
      <c r="AF11" s="464" t="s">
        <v>706</v>
      </c>
      <c r="AG11" s="464">
        <v>3770643</v>
      </c>
      <c r="AH11" s="425"/>
      <c r="AI11" s="273"/>
      <c r="AJ11" s="273"/>
      <c r="AK11" s="273" t="s">
        <v>0</v>
      </c>
      <c r="AL11" s="273"/>
      <c r="AM11" s="273"/>
      <c r="AN11" s="273"/>
      <c r="AO11" s="273"/>
      <c r="AP11" s="273"/>
      <c r="AQ11" s="273"/>
      <c r="AR11" s="273" t="s">
        <v>1</v>
      </c>
      <c r="AS11" s="273"/>
      <c r="AT11" s="273">
        <v>4</v>
      </c>
      <c r="AU11" s="426">
        <f t="shared" si="5"/>
        <v>2</v>
      </c>
      <c r="AV11" s="82"/>
    </row>
    <row r="12" spans="1:51" ht="24.75" customHeight="1">
      <c r="A12" s="424" t="s">
        <v>748</v>
      </c>
      <c r="B12" s="424" t="s">
        <v>749</v>
      </c>
      <c r="C12" s="425" t="str">
        <f t="shared" si="1"/>
        <v xml:space="preserve"> </v>
      </c>
      <c r="D12" s="273" t="s">
        <v>0</v>
      </c>
      <c r="E12" s="273"/>
      <c r="F12" s="273"/>
      <c r="G12" s="273"/>
      <c r="H12" s="273" t="s">
        <v>1</v>
      </c>
      <c r="I12" s="273"/>
      <c r="J12" s="273"/>
      <c r="K12" s="273" t="s">
        <v>1</v>
      </c>
      <c r="L12" s="273"/>
      <c r="M12" s="273"/>
      <c r="N12" s="273">
        <v>2</v>
      </c>
      <c r="O12" s="426">
        <f t="shared" si="2"/>
        <v>3</v>
      </c>
      <c r="P12" s="427"/>
      <c r="Q12" s="427"/>
      <c r="R12" s="425" t="str">
        <f t="shared" ref="R12:R30" si="6">IF(COUNTIF(S12:AD12,"*s")&gt;0,"X"," ")</f>
        <v xml:space="preserve"> </v>
      </c>
      <c r="S12" s="273"/>
      <c r="T12" s="273"/>
      <c r="U12" s="273"/>
      <c r="V12" s="273"/>
      <c r="W12" s="273"/>
      <c r="X12" s="273"/>
      <c r="Y12" s="273"/>
      <c r="Z12" s="273"/>
      <c r="AA12" s="273"/>
      <c r="AB12" s="273"/>
      <c r="AC12" s="273"/>
      <c r="AD12" s="273"/>
      <c r="AE12" s="426">
        <f t="shared" si="4"/>
        <v>0</v>
      </c>
      <c r="AF12" s="427"/>
      <c r="AG12" s="427"/>
      <c r="AH12" s="425" t="str">
        <f t="shared" ref="AH12:AH28" si="7">IF(COUNTIF(AI12:AT12,"*s")&gt;0,"X"," ")</f>
        <v xml:space="preserve"> </v>
      </c>
      <c r="AI12" s="273"/>
      <c r="AJ12" s="273"/>
      <c r="AK12" s="273"/>
      <c r="AL12" s="273"/>
      <c r="AM12" s="273"/>
      <c r="AN12" s="273"/>
      <c r="AO12" s="273"/>
      <c r="AP12" s="273"/>
      <c r="AQ12" s="273"/>
      <c r="AR12" s="273"/>
      <c r="AS12" s="273"/>
      <c r="AT12" s="273"/>
      <c r="AU12" s="426">
        <f t="shared" si="5"/>
        <v>0</v>
      </c>
      <c r="AV12" s="82"/>
    </row>
    <row r="13" spans="1:51" ht="24.75" customHeight="1">
      <c r="A13" s="424" t="s">
        <v>750</v>
      </c>
      <c r="B13" s="424" t="s">
        <v>751</v>
      </c>
      <c r="C13" s="425" t="str">
        <f t="shared" si="1"/>
        <v>X</v>
      </c>
      <c r="D13" s="273" t="s">
        <v>1</v>
      </c>
      <c r="E13" s="273"/>
      <c r="F13" s="273"/>
      <c r="G13" s="273"/>
      <c r="H13" s="273"/>
      <c r="I13" s="273" t="s">
        <v>0</v>
      </c>
      <c r="J13" s="273"/>
      <c r="K13" s="273"/>
      <c r="L13" s="273"/>
      <c r="M13" s="273" t="s">
        <v>717</v>
      </c>
      <c r="N13" s="273"/>
      <c r="O13" s="426">
        <f t="shared" si="2"/>
        <v>3</v>
      </c>
      <c r="P13" s="427"/>
      <c r="Q13" s="427"/>
      <c r="R13" s="425" t="str">
        <f t="shared" si="6"/>
        <v xml:space="preserve"> </v>
      </c>
      <c r="S13" s="273"/>
      <c r="T13" s="273"/>
      <c r="U13" s="273"/>
      <c r="V13" s="273"/>
      <c r="W13" s="273"/>
      <c r="X13" s="273"/>
      <c r="Y13" s="273"/>
      <c r="Z13" s="273"/>
      <c r="AA13" s="273"/>
      <c r="AB13" s="273"/>
      <c r="AC13" s="273"/>
      <c r="AD13" s="273"/>
      <c r="AE13" s="426">
        <f t="shared" si="4"/>
        <v>0</v>
      </c>
      <c r="AF13" s="427"/>
      <c r="AG13" s="427"/>
      <c r="AH13" s="425" t="str">
        <f t="shared" si="7"/>
        <v xml:space="preserve"> </v>
      </c>
      <c r="AI13" s="273"/>
      <c r="AJ13" s="273"/>
      <c r="AK13" s="273"/>
      <c r="AL13" s="273"/>
      <c r="AM13" s="273"/>
      <c r="AN13" s="273"/>
      <c r="AO13" s="273"/>
      <c r="AP13" s="273"/>
      <c r="AQ13" s="273"/>
      <c r="AR13" s="273"/>
      <c r="AS13" s="273"/>
      <c r="AT13" s="273"/>
      <c r="AU13" s="426">
        <f t="shared" si="5"/>
        <v>0</v>
      </c>
      <c r="AV13" s="82"/>
    </row>
    <row r="14" spans="1:51" ht="24.75" customHeight="1">
      <c r="A14" s="424" t="s">
        <v>752</v>
      </c>
      <c r="B14" s="424" t="s">
        <v>753</v>
      </c>
      <c r="C14" s="425" t="str">
        <f t="shared" si="1"/>
        <v>X</v>
      </c>
      <c r="D14" s="273"/>
      <c r="E14" s="273" t="s">
        <v>717</v>
      </c>
      <c r="F14" s="273"/>
      <c r="G14" s="273"/>
      <c r="H14" s="273"/>
      <c r="I14" s="273"/>
      <c r="J14" s="273" t="s">
        <v>717</v>
      </c>
      <c r="K14" s="273"/>
      <c r="L14" s="273" t="s">
        <v>717</v>
      </c>
      <c r="M14" s="273"/>
      <c r="N14" s="273" t="s">
        <v>754</v>
      </c>
      <c r="O14" s="426">
        <f t="shared" si="2"/>
        <v>3</v>
      </c>
      <c r="P14" s="427"/>
      <c r="Q14" s="427"/>
      <c r="R14" s="425" t="str">
        <f t="shared" si="6"/>
        <v xml:space="preserve"> </v>
      </c>
      <c r="S14" s="273"/>
      <c r="T14" s="273"/>
      <c r="U14" s="273"/>
      <c r="V14" s="273"/>
      <c r="W14" s="273"/>
      <c r="X14" s="273"/>
      <c r="Y14" s="273"/>
      <c r="Z14" s="273"/>
      <c r="AA14" s="273"/>
      <c r="AB14" s="273"/>
      <c r="AC14" s="273"/>
      <c r="AD14" s="273"/>
      <c r="AE14" s="426">
        <f t="shared" si="4"/>
        <v>0</v>
      </c>
      <c r="AF14" s="427"/>
      <c r="AG14" s="427"/>
      <c r="AH14" s="425" t="str">
        <f t="shared" si="7"/>
        <v xml:space="preserve"> </v>
      </c>
      <c r="AI14" s="273"/>
      <c r="AJ14" s="273"/>
      <c r="AK14" s="273"/>
      <c r="AL14" s="273"/>
      <c r="AM14" s="273"/>
      <c r="AN14" s="273"/>
      <c r="AO14" s="273"/>
      <c r="AP14" s="273"/>
      <c r="AQ14" s="273"/>
      <c r="AR14" s="273"/>
      <c r="AS14" s="273"/>
      <c r="AT14" s="273"/>
      <c r="AU14" s="426">
        <f t="shared" si="5"/>
        <v>0</v>
      </c>
      <c r="AV14" s="82"/>
    </row>
    <row r="15" spans="1:51" ht="24.75" customHeight="1">
      <c r="A15" s="424" t="s">
        <v>755</v>
      </c>
      <c r="B15" s="424" t="s">
        <v>756</v>
      </c>
      <c r="C15" s="425" t="str">
        <f t="shared" si="1"/>
        <v>X</v>
      </c>
      <c r="D15" s="273"/>
      <c r="E15" s="273" t="s">
        <v>1</v>
      </c>
      <c r="F15" s="273"/>
      <c r="G15" s="273"/>
      <c r="H15" s="273" t="s">
        <v>717</v>
      </c>
      <c r="I15" s="273"/>
      <c r="J15" s="273"/>
      <c r="K15" s="273"/>
      <c r="L15" s="273" t="s">
        <v>717</v>
      </c>
      <c r="M15" s="273"/>
      <c r="N15" s="273" t="s">
        <v>757</v>
      </c>
      <c r="O15" s="426">
        <f t="shared" si="2"/>
        <v>3</v>
      </c>
      <c r="P15" s="427"/>
      <c r="Q15" s="427"/>
      <c r="R15" s="425" t="str">
        <f t="shared" si="6"/>
        <v xml:space="preserve"> </v>
      </c>
      <c r="S15" s="273"/>
      <c r="T15" s="273"/>
      <c r="U15" s="273"/>
      <c r="V15" s="273"/>
      <c r="W15" s="273"/>
      <c r="X15" s="273"/>
      <c r="Y15" s="273"/>
      <c r="Z15" s="273"/>
      <c r="AA15" s="273"/>
      <c r="AB15" s="273"/>
      <c r="AC15" s="273"/>
      <c r="AD15" s="273"/>
      <c r="AE15" s="426">
        <f t="shared" si="4"/>
        <v>0</v>
      </c>
      <c r="AF15" s="427"/>
      <c r="AG15" s="427"/>
      <c r="AH15" s="425" t="str">
        <f t="shared" si="7"/>
        <v xml:space="preserve"> </v>
      </c>
      <c r="AI15" s="273"/>
      <c r="AJ15" s="273"/>
      <c r="AK15" s="273"/>
      <c r="AL15" s="273"/>
      <c r="AM15" s="273"/>
      <c r="AN15" s="273"/>
      <c r="AO15" s="273"/>
      <c r="AP15" s="273"/>
      <c r="AQ15" s="273"/>
      <c r="AR15" s="273"/>
      <c r="AS15" s="273"/>
      <c r="AT15" s="273"/>
      <c r="AU15" s="426">
        <f t="shared" si="5"/>
        <v>0</v>
      </c>
      <c r="AV15" s="82"/>
    </row>
    <row r="16" spans="1:51" ht="24.75" customHeight="1">
      <c r="A16" s="424" t="s">
        <v>758</v>
      </c>
      <c r="B16" s="424" t="s">
        <v>759</v>
      </c>
      <c r="C16" s="425" t="str">
        <f t="shared" si="1"/>
        <v>X</v>
      </c>
      <c r="D16" s="273"/>
      <c r="E16" s="273"/>
      <c r="F16" s="273"/>
      <c r="G16" s="273" t="s">
        <v>717</v>
      </c>
      <c r="H16" s="273"/>
      <c r="I16" s="273"/>
      <c r="J16" s="273" t="s">
        <v>717</v>
      </c>
      <c r="K16" s="273"/>
      <c r="L16" s="273"/>
      <c r="M16" s="273" t="s">
        <v>1</v>
      </c>
      <c r="N16" s="273" t="s">
        <v>760</v>
      </c>
      <c r="O16" s="426">
        <f t="shared" si="2"/>
        <v>3</v>
      </c>
      <c r="P16" s="427"/>
      <c r="Q16" s="427"/>
      <c r="R16" s="425" t="str">
        <f t="shared" si="6"/>
        <v xml:space="preserve"> </v>
      </c>
      <c r="S16" s="273"/>
      <c r="T16" s="273"/>
      <c r="U16" s="273"/>
      <c r="V16" s="273"/>
      <c r="W16" s="273"/>
      <c r="X16" s="273"/>
      <c r="Y16" s="273"/>
      <c r="Z16" s="273"/>
      <c r="AA16" s="273"/>
      <c r="AB16" s="273"/>
      <c r="AC16" s="273"/>
      <c r="AD16" s="273"/>
      <c r="AE16" s="426">
        <f t="shared" si="4"/>
        <v>0</v>
      </c>
      <c r="AF16" s="427"/>
      <c r="AG16" s="427"/>
      <c r="AH16" s="425" t="str">
        <f t="shared" si="7"/>
        <v xml:space="preserve"> </v>
      </c>
      <c r="AI16" s="273"/>
      <c r="AJ16" s="273"/>
      <c r="AK16" s="273"/>
      <c r="AL16" s="273"/>
      <c r="AM16" s="273"/>
      <c r="AN16" s="273"/>
      <c r="AO16" s="273"/>
      <c r="AP16" s="273"/>
      <c r="AQ16" s="273"/>
      <c r="AR16" s="273"/>
      <c r="AS16" s="273"/>
      <c r="AT16" s="273"/>
      <c r="AU16" s="426">
        <f t="shared" si="5"/>
        <v>0</v>
      </c>
      <c r="AV16" s="82"/>
    </row>
    <row r="17" spans="1:48" ht="24.75" customHeight="1">
      <c r="A17" s="424" t="s">
        <v>761</v>
      </c>
      <c r="B17" s="424" t="s">
        <v>762</v>
      </c>
      <c r="C17" s="425" t="str">
        <f t="shared" si="1"/>
        <v xml:space="preserve"> </v>
      </c>
      <c r="D17" s="273"/>
      <c r="E17" s="273"/>
      <c r="F17" s="273"/>
      <c r="G17" s="273"/>
      <c r="H17" s="273" t="s">
        <v>0</v>
      </c>
      <c r="I17" s="273" t="s">
        <v>1</v>
      </c>
      <c r="J17" s="273"/>
      <c r="K17" s="273"/>
      <c r="L17" s="273" t="s">
        <v>1</v>
      </c>
      <c r="M17" s="273"/>
      <c r="N17" s="273">
        <v>1</v>
      </c>
      <c r="O17" s="426">
        <f t="shared" si="2"/>
        <v>3</v>
      </c>
      <c r="P17" s="427"/>
      <c r="Q17" s="427"/>
      <c r="R17" s="425" t="str">
        <f t="shared" si="6"/>
        <v xml:space="preserve"> </v>
      </c>
      <c r="S17" s="273"/>
      <c r="T17" s="273"/>
      <c r="U17" s="273"/>
      <c r="V17" s="273"/>
      <c r="W17" s="273"/>
      <c r="X17" s="273"/>
      <c r="Y17" s="273"/>
      <c r="Z17" s="273"/>
      <c r="AA17" s="273"/>
      <c r="AB17" s="273"/>
      <c r="AC17" s="273"/>
      <c r="AD17" s="273"/>
      <c r="AE17" s="426">
        <f t="shared" si="4"/>
        <v>0</v>
      </c>
      <c r="AF17" s="428"/>
      <c r="AG17" s="428"/>
      <c r="AH17" s="425" t="str">
        <f t="shared" si="7"/>
        <v xml:space="preserve"> </v>
      </c>
      <c r="AI17" s="273"/>
      <c r="AJ17" s="273"/>
      <c r="AK17" s="273"/>
      <c r="AL17" s="273"/>
      <c r="AM17" s="273"/>
      <c r="AN17" s="273"/>
      <c r="AO17" s="273"/>
      <c r="AP17" s="273"/>
      <c r="AQ17" s="273"/>
      <c r="AR17" s="273"/>
      <c r="AS17" s="273"/>
      <c r="AT17" s="273"/>
      <c r="AU17" s="426">
        <f t="shared" si="5"/>
        <v>0</v>
      </c>
      <c r="AV17" s="82"/>
    </row>
    <row r="18" spans="1:48" ht="24.75" customHeight="1">
      <c r="A18" s="424" t="s">
        <v>763</v>
      </c>
      <c r="B18" s="424" t="s">
        <v>764</v>
      </c>
      <c r="C18" s="425" t="str">
        <f t="shared" si="1"/>
        <v>X</v>
      </c>
      <c r="D18" s="273"/>
      <c r="E18" s="273" t="s">
        <v>717</v>
      </c>
      <c r="F18" s="273"/>
      <c r="G18" s="273"/>
      <c r="H18" s="273" t="s">
        <v>717</v>
      </c>
      <c r="I18" s="273"/>
      <c r="J18" s="273"/>
      <c r="K18" s="273"/>
      <c r="L18" s="273" t="s">
        <v>717</v>
      </c>
      <c r="M18" s="273"/>
      <c r="N18" s="273">
        <v>3</v>
      </c>
      <c r="O18" s="426">
        <f t="shared" si="2"/>
        <v>3</v>
      </c>
      <c r="P18" s="427"/>
      <c r="Q18" s="427"/>
      <c r="R18" s="425" t="str">
        <f t="shared" si="6"/>
        <v xml:space="preserve"> </v>
      </c>
      <c r="S18" s="273"/>
      <c r="T18" s="273"/>
      <c r="U18" s="273"/>
      <c r="V18" s="273"/>
      <c r="W18" s="273"/>
      <c r="X18" s="273"/>
      <c r="Y18" s="273"/>
      <c r="Z18" s="273"/>
      <c r="AA18" s="273"/>
      <c r="AB18" s="273"/>
      <c r="AC18" s="273"/>
      <c r="AD18" s="273"/>
      <c r="AE18" s="426">
        <f t="shared" si="4"/>
        <v>0</v>
      </c>
      <c r="AF18" s="428"/>
      <c r="AG18" s="428"/>
      <c r="AH18" s="425" t="str">
        <f t="shared" si="7"/>
        <v xml:space="preserve"> </v>
      </c>
      <c r="AI18" s="273"/>
      <c r="AJ18" s="273"/>
      <c r="AK18" s="273"/>
      <c r="AL18" s="273"/>
      <c r="AM18" s="273"/>
      <c r="AN18" s="273"/>
      <c r="AO18" s="273"/>
      <c r="AP18" s="273"/>
      <c r="AQ18" s="273"/>
      <c r="AR18" s="273"/>
      <c r="AS18" s="273"/>
      <c r="AT18" s="273"/>
      <c r="AU18" s="426">
        <f t="shared" si="5"/>
        <v>0</v>
      </c>
      <c r="AV18" s="82"/>
    </row>
    <row r="19" spans="1:48" ht="24.75" customHeight="1">
      <c r="A19" s="424"/>
      <c r="B19" s="424"/>
      <c r="C19" s="425" t="str">
        <f t="shared" ref="C19:C30" si="8">IF(COUNTIF(D19:N19,"*s")&gt;0,"X"," ")</f>
        <v xml:space="preserve"> </v>
      </c>
      <c r="D19" s="273"/>
      <c r="E19" s="273"/>
      <c r="F19" s="273"/>
      <c r="G19" s="273"/>
      <c r="H19" s="273"/>
      <c r="I19" s="273"/>
      <c r="J19" s="273"/>
      <c r="K19" s="273"/>
      <c r="L19" s="273"/>
      <c r="M19" s="273"/>
      <c r="N19" s="273"/>
      <c r="O19" s="426">
        <f t="shared" si="2"/>
        <v>0</v>
      </c>
      <c r="P19" s="427"/>
      <c r="Q19" s="427"/>
      <c r="R19" s="425" t="str">
        <f t="shared" si="6"/>
        <v xml:space="preserve"> </v>
      </c>
      <c r="S19" s="273"/>
      <c r="T19" s="273"/>
      <c r="U19" s="273"/>
      <c r="V19" s="273"/>
      <c r="W19" s="273"/>
      <c r="X19" s="273"/>
      <c r="Y19" s="273"/>
      <c r="Z19" s="273"/>
      <c r="AA19" s="273"/>
      <c r="AB19" s="273"/>
      <c r="AC19" s="273"/>
      <c r="AD19" s="273"/>
      <c r="AE19" s="426">
        <f t="shared" si="4"/>
        <v>0</v>
      </c>
      <c r="AF19" s="428"/>
      <c r="AG19" s="428"/>
      <c r="AH19" s="425" t="str">
        <f t="shared" si="7"/>
        <v xml:space="preserve"> </v>
      </c>
      <c r="AI19" s="273"/>
      <c r="AJ19" s="273"/>
      <c r="AK19" s="273"/>
      <c r="AL19" s="273"/>
      <c r="AM19" s="273"/>
      <c r="AN19" s="273"/>
      <c r="AO19" s="273"/>
      <c r="AP19" s="273"/>
      <c r="AQ19" s="273"/>
      <c r="AR19" s="273"/>
      <c r="AS19" s="273"/>
      <c r="AT19" s="273"/>
      <c r="AU19" s="426">
        <f t="shared" si="5"/>
        <v>0</v>
      </c>
      <c r="AV19" s="82"/>
    </row>
    <row r="20" spans="1:48" ht="24.75" customHeight="1">
      <c r="A20" s="424"/>
      <c r="B20" s="424"/>
      <c r="C20" s="425" t="str">
        <f t="shared" si="8"/>
        <v xml:space="preserve"> </v>
      </c>
      <c r="D20" s="273"/>
      <c r="E20" s="273"/>
      <c r="F20" s="273"/>
      <c r="G20" s="273"/>
      <c r="H20" s="273"/>
      <c r="I20" s="273"/>
      <c r="J20" s="273"/>
      <c r="K20" s="273"/>
      <c r="L20" s="273"/>
      <c r="M20" s="273"/>
      <c r="N20" s="273"/>
      <c r="O20" s="426">
        <f t="shared" si="2"/>
        <v>0</v>
      </c>
      <c r="P20" s="427"/>
      <c r="Q20" s="427"/>
      <c r="R20" s="425" t="str">
        <f t="shared" si="6"/>
        <v xml:space="preserve"> </v>
      </c>
      <c r="S20" s="273"/>
      <c r="T20" s="273"/>
      <c r="U20" s="273"/>
      <c r="V20" s="273"/>
      <c r="W20" s="273"/>
      <c r="X20" s="273"/>
      <c r="Y20" s="273"/>
      <c r="Z20" s="273"/>
      <c r="AA20" s="273"/>
      <c r="AB20" s="273"/>
      <c r="AC20" s="273"/>
      <c r="AD20" s="273"/>
      <c r="AE20" s="426">
        <f t="shared" si="4"/>
        <v>0</v>
      </c>
      <c r="AF20" s="428"/>
      <c r="AG20" s="428"/>
      <c r="AH20" s="425" t="str">
        <f t="shared" si="7"/>
        <v xml:space="preserve"> </v>
      </c>
      <c r="AI20" s="273"/>
      <c r="AJ20" s="273"/>
      <c r="AK20" s="273"/>
      <c r="AL20" s="273"/>
      <c r="AM20" s="273"/>
      <c r="AN20" s="273"/>
      <c r="AO20" s="273"/>
      <c r="AP20" s="273"/>
      <c r="AQ20" s="273"/>
      <c r="AR20" s="273"/>
      <c r="AS20" s="273"/>
      <c r="AT20" s="273"/>
      <c r="AU20" s="426">
        <f t="shared" si="5"/>
        <v>0</v>
      </c>
      <c r="AV20" s="82"/>
    </row>
    <row r="21" spans="1:48" ht="24.75" customHeight="1">
      <c r="A21" s="424"/>
      <c r="B21" s="424"/>
      <c r="C21" s="425" t="str">
        <f t="shared" si="8"/>
        <v xml:space="preserve"> </v>
      </c>
      <c r="D21" s="273"/>
      <c r="E21" s="273"/>
      <c r="F21" s="273"/>
      <c r="G21" s="273"/>
      <c r="H21" s="273"/>
      <c r="I21" s="273"/>
      <c r="J21" s="273"/>
      <c r="K21" s="273"/>
      <c r="L21" s="273"/>
      <c r="M21" s="273"/>
      <c r="N21" s="273"/>
      <c r="O21" s="426">
        <f t="shared" si="2"/>
        <v>0</v>
      </c>
      <c r="P21" s="427"/>
      <c r="Q21" s="427"/>
      <c r="R21" s="425" t="str">
        <f t="shared" si="6"/>
        <v xml:space="preserve"> </v>
      </c>
      <c r="S21" s="273"/>
      <c r="T21" s="273"/>
      <c r="U21" s="273"/>
      <c r="V21" s="273"/>
      <c r="W21" s="273"/>
      <c r="X21" s="273"/>
      <c r="Y21" s="273"/>
      <c r="Z21" s="273"/>
      <c r="AA21" s="273"/>
      <c r="AB21" s="273"/>
      <c r="AC21" s="273"/>
      <c r="AD21" s="273"/>
      <c r="AE21" s="426">
        <f t="shared" si="4"/>
        <v>0</v>
      </c>
      <c r="AF21" s="429" t="s">
        <v>453</v>
      </c>
      <c r="AG21" s="429"/>
      <c r="AH21" s="430" t="str">
        <f t="shared" si="7"/>
        <v xml:space="preserve"> </v>
      </c>
      <c r="AI21" s="431">
        <f>COUNTIF(AI5:AI20,"A")</f>
        <v>0</v>
      </c>
      <c r="AJ21" s="431">
        <f t="shared" ref="AJ21:AS21" si="9">COUNTIF(AJ5:AJ20,"A")</f>
        <v>0</v>
      </c>
      <c r="AK21" s="431">
        <f t="shared" si="9"/>
        <v>1</v>
      </c>
      <c r="AL21" s="431">
        <f t="shared" si="9"/>
        <v>1</v>
      </c>
      <c r="AM21" s="431">
        <f t="shared" si="9"/>
        <v>1</v>
      </c>
      <c r="AN21" s="431">
        <f t="shared" si="9"/>
        <v>1</v>
      </c>
      <c r="AO21" s="431">
        <f t="shared" si="9"/>
        <v>1</v>
      </c>
      <c r="AP21" s="431">
        <f t="shared" si="9"/>
        <v>1</v>
      </c>
      <c r="AQ21" s="431">
        <f t="shared" si="9"/>
        <v>1</v>
      </c>
      <c r="AR21" s="431">
        <f t="shared" si="9"/>
        <v>1</v>
      </c>
      <c r="AS21" s="431">
        <f t="shared" si="9"/>
        <v>0</v>
      </c>
      <c r="AT21" s="431" t="str">
        <f>IF(COUNTIF(AT5:AT20,"1")&gt;0,"1","0")</f>
        <v>1</v>
      </c>
      <c r="AU21" s="426"/>
      <c r="AV21" s="82"/>
    </row>
    <row r="22" spans="1:48" ht="24.75" customHeight="1">
      <c r="A22" s="424"/>
      <c r="B22" s="424"/>
      <c r="C22" s="425" t="str">
        <f>IF(COUNTIF(D22:N22,"*s")&gt;0,"X"," ")</f>
        <v xml:space="preserve"> </v>
      </c>
      <c r="D22" s="273"/>
      <c r="E22" s="273"/>
      <c r="F22" s="273"/>
      <c r="G22" s="273"/>
      <c r="H22" s="273"/>
      <c r="I22" s="273"/>
      <c r="J22" s="273"/>
      <c r="K22" s="273"/>
      <c r="L22" s="273"/>
      <c r="M22" s="273"/>
      <c r="N22" s="273"/>
      <c r="O22" s="426">
        <f>COUNTIF(D22:M22,"*")</f>
        <v>0</v>
      </c>
      <c r="P22" s="427"/>
      <c r="Q22" s="427"/>
      <c r="R22" s="425" t="str">
        <f>IF(COUNTIF(S22:AD22,"*s")&gt;0,"X"," ")</f>
        <v xml:space="preserve"> </v>
      </c>
      <c r="S22" s="273"/>
      <c r="T22" s="273"/>
      <c r="U22" s="273"/>
      <c r="V22" s="273"/>
      <c r="W22" s="273"/>
      <c r="X22" s="273"/>
      <c r="Y22" s="273"/>
      <c r="Z22" s="273"/>
      <c r="AA22" s="273"/>
      <c r="AB22" s="273"/>
      <c r="AC22" s="273"/>
      <c r="AD22" s="273"/>
      <c r="AE22" s="426">
        <f>COUNTIF(S22:AC22,"*")</f>
        <v>0</v>
      </c>
      <c r="AF22" s="429" t="s">
        <v>454</v>
      </c>
      <c r="AG22" s="429"/>
      <c r="AH22" s="430" t="str">
        <f t="shared" si="7"/>
        <v xml:space="preserve"> </v>
      </c>
      <c r="AI22" s="431">
        <f>COUNTIF(AI5:AI20,"B")</f>
        <v>0</v>
      </c>
      <c r="AJ22" s="431">
        <f t="shared" ref="AJ22:AS22" si="10">COUNTIF(AJ5:AJ20,"B")</f>
        <v>0</v>
      </c>
      <c r="AK22" s="431">
        <f t="shared" si="10"/>
        <v>1</v>
      </c>
      <c r="AL22" s="431">
        <f t="shared" si="10"/>
        <v>0</v>
      </c>
      <c r="AM22" s="431">
        <f t="shared" si="10"/>
        <v>0</v>
      </c>
      <c r="AN22" s="431">
        <f t="shared" si="10"/>
        <v>0</v>
      </c>
      <c r="AO22" s="431">
        <f t="shared" si="10"/>
        <v>0</v>
      </c>
      <c r="AP22" s="431">
        <f t="shared" si="10"/>
        <v>1</v>
      </c>
      <c r="AQ22" s="431">
        <f t="shared" si="10"/>
        <v>0</v>
      </c>
      <c r="AR22" s="431">
        <f t="shared" si="10"/>
        <v>1</v>
      </c>
      <c r="AS22" s="431">
        <f t="shared" si="10"/>
        <v>0</v>
      </c>
      <c r="AT22" s="431"/>
      <c r="AU22" s="426"/>
      <c r="AV22" s="82"/>
    </row>
    <row r="23" spans="1:48" ht="24.75" customHeight="1">
      <c r="A23" s="424"/>
      <c r="B23" s="424"/>
      <c r="C23" s="425" t="str">
        <f t="shared" si="8"/>
        <v xml:space="preserve"> </v>
      </c>
      <c r="D23" s="273"/>
      <c r="E23" s="273"/>
      <c r="F23" s="273"/>
      <c r="G23" s="273"/>
      <c r="H23" s="273"/>
      <c r="I23" s="273"/>
      <c r="J23" s="273"/>
      <c r="K23" s="273"/>
      <c r="L23" s="273"/>
      <c r="M23" s="273"/>
      <c r="N23" s="273"/>
      <c r="O23" s="426">
        <f t="shared" si="2"/>
        <v>0</v>
      </c>
      <c r="P23" s="427"/>
      <c r="Q23" s="427"/>
      <c r="R23" s="425" t="str">
        <f t="shared" si="6"/>
        <v xml:space="preserve"> </v>
      </c>
      <c r="S23" s="273"/>
      <c r="T23" s="273"/>
      <c r="U23" s="273"/>
      <c r="V23" s="273"/>
      <c r="W23" s="273"/>
      <c r="X23" s="273"/>
      <c r="Y23" s="273"/>
      <c r="Z23" s="273"/>
      <c r="AA23" s="273"/>
      <c r="AB23" s="273"/>
      <c r="AC23" s="273"/>
      <c r="AD23" s="273"/>
      <c r="AE23" s="426">
        <f t="shared" si="4"/>
        <v>0</v>
      </c>
      <c r="AF23" s="429" t="s">
        <v>455</v>
      </c>
      <c r="AG23" s="429"/>
      <c r="AH23" s="430" t="str">
        <f t="shared" si="7"/>
        <v xml:space="preserve"> </v>
      </c>
      <c r="AI23" s="431">
        <f>COUNTIF(AI5:AI20,"N/S")</f>
        <v>0</v>
      </c>
      <c r="AJ23" s="431">
        <f t="shared" ref="AJ23:AS23" si="11">COUNTIF(AJ5:AJ20,"N/S")</f>
        <v>0</v>
      </c>
      <c r="AK23" s="431">
        <f t="shared" si="11"/>
        <v>0</v>
      </c>
      <c r="AL23" s="431">
        <f t="shared" si="11"/>
        <v>0</v>
      </c>
      <c r="AM23" s="431">
        <f t="shared" si="11"/>
        <v>0</v>
      </c>
      <c r="AN23" s="431">
        <f t="shared" si="11"/>
        <v>0</v>
      </c>
      <c r="AO23" s="431">
        <f t="shared" si="11"/>
        <v>0</v>
      </c>
      <c r="AP23" s="431">
        <f t="shared" si="11"/>
        <v>0</v>
      </c>
      <c r="AQ23" s="431">
        <f t="shared" si="11"/>
        <v>0</v>
      </c>
      <c r="AR23" s="431">
        <f t="shared" si="11"/>
        <v>0</v>
      </c>
      <c r="AS23" s="431">
        <f t="shared" si="11"/>
        <v>0</v>
      </c>
      <c r="AT23" s="431" t="str">
        <f>IF(COUNTIF(AT5:AT20,"n*")&gt;0,"1","0")</f>
        <v>0</v>
      </c>
      <c r="AU23" s="426"/>
      <c r="AV23" s="82"/>
    </row>
    <row r="24" spans="1:48" ht="24.75" customHeight="1">
      <c r="A24" s="424"/>
      <c r="B24" s="424"/>
      <c r="C24" s="425" t="str">
        <f t="shared" si="8"/>
        <v xml:space="preserve"> </v>
      </c>
      <c r="D24" s="273"/>
      <c r="E24" s="273"/>
      <c r="F24" s="273"/>
      <c r="G24" s="273"/>
      <c r="H24" s="273"/>
      <c r="I24" s="273"/>
      <c r="J24" s="273"/>
      <c r="K24" s="273"/>
      <c r="L24" s="273"/>
      <c r="M24" s="273"/>
      <c r="N24" s="273"/>
      <c r="O24" s="426">
        <f t="shared" si="2"/>
        <v>0</v>
      </c>
      <c r="P24" s="427"/>
      <c r="Q24" s="427"/>
      <c r="R24" s="425" t="str">
        <f t="shared" si="6"/>
        <v xml:space="preserve"> </v>
      </c>
      <c r="S24" s="273"/>
      <c r="T24" s="273"/>
      <c r="U24" s="273"/>
      <c r="V24" s="273"/>
      <c r="W24" s="273"/>
      <c r="X24" s="273"/>
      <c r="Y24" s="273"/>
      <c r="Z24" s="273"/>
      <c r="AA24" s="273"/>
      <c r="AB24" s="273"/>
      <c r="AC24" s="273"/>
      <c r="AD24" s="273"/>
      <c r="AE24" s="426">
        <f t="shared" si="4"/>
        <v>0</v>
      </c>
      <c r="AF24" s="187" t="s">
        <v>456</v>
      </c>
      <c r="AG24" s="187"/>
      <c r="AH24" s="425" t="str">
        <f t="shared" si="7"/>
        <v xml:space="preserve"> </v>
      </c>
      <c r="AI24" s="273"/>
      <c r="AJ24" s="273"/>
      <c r="AK24" s="273"/>
      <c r="AL24" s="273"/>
      <c r="AM24" s="273"/>
      <c r="AN24" s="273"/>
      <c r="AO24" s="273"/>
      <c r="AP24" s="273"/>
      <c r="AQ24" s="273"/>
      <c r="AR24" s="273"/>
      <c r="AS24" s="273"/>
      <c r="AT24" s="273"/>
      <c r="AU24" s="433"/>
      <c r="AV24" s="82"/>
    </row>
    <row r="25" spans="1:48" ht="24.75" customHeight="1">
      <c r="A25" s="424"/>
      <c r="B25" s="424"/>
      <c r="C25" s="425" t="str">
        <f t="shared" si="8"/>
        <v xml:space="preserve"> </v>
      </c>
      <c r="D25" s="273"/>
      <c r="E25" s="273"/>
      <c r="F25" s="273"/>
      <c r="G25" s="273"/>
      <c r="H25" s="273"/>
      <c r="I25" s="273"/>
      <c r="J25" s="273"/>
      <c r="K25" s="273"/>
      <c r="L25" s="273"/>
      <c r="M25" s="273"/>
      <c r="N25" s="273"/>
      <c r="O25" s="426">
        <f t="shared" si="2"/>
        <v>0</v>
      </c>
      <c r="P25" s="427"/>
      <c r="Q25" s="427"/>
      <c r="R25" s="425" t="str">
        <f t="shared" si="6"/>
        <v xml:space="preserve"> </v>
      </c>
      <c r="S25" s="273"/>
      <c r="T25" s="273"/>
      <c r="U25" s="273"/>
      <c r="V25" s="273"/>
      <c r="W25" s="273"/>
      <c r="X25" s="273"/>
      <c r="Y25" s="273"/>
      <c r="Z25" s="273"/>
      <c r="AA25" s="273"/>
      <c r="AB25" s="273"/>
      <c r="AC25" s="273"/>
      <c r="AD25" s="273"/>
      <c r="AE25" s="426">
        <f t="shared" si="4"/>
        <v>0</v>
      </c>
      <c r="AF25" s="434"/>
      <c r="AG25" s="434"/>
      <c r="AH25" s="425" t="str">
        <f t="shared" si="7"/>
        <v xml:space="preserve"> </v>
      </c>
      <c r="AI25" s="273"/>
      <c r="AJ25" s="273"/>
      <c r="AK25" s="273"/>
      <c r="AL25" s="273"/>
      <c r="AM25" s="273"/>
      <c r="AN25" s="273"/>
      <c r="AO25" s="273"/>
      <c r="AP25" s="273"/>
      <c r="AQ25" s="273"/>
      <c r="AR25" s="273"/>
      <c r="AS25" s="273"/>
      <c r="AT25" s="273"/>
      <c r="AU25" s="435"/>
      <c r="AV25" s="82"/>
    </row>
    <row r="26" spans="1:48" ht="24.75" customHeight="1">
      <c r="A26" s="424"/>
      <c r="B26" s="424"/>
      <c r="C26" s="425" t="str">
        <f t="shared" si="8"/>
        <v xml:space="preserve"> </v>
      </c>
      <c r="D26" s="273"/>
      <c r="E26" s="273"/>
      <c r="F26" s="273"/>
      <c r="G26" s="273"/>
      <c r="H26" s="273"/>
      <c r="I26" s="273"/>
      <c r="J26" s="273"/>
      <c r="K26" s="273"/>
      <c r="L26" s="273"/>
      <c r="M26" s="273"/>
      <c r="N26" s="273"/>
      <c r="O26" s="426">
        <f t="shared" si="2"/>
        <v>0</v>
      </c>
      <c r="P26" s="427"/>
      <c r="Q26" s="427"/>
      <c r="R26" s="425" t="str">
        <f t="shared" si="6"/>
        <v xml:space="preserve"> </v>
      </c>
      <c r="S26" s="273"/>
      <c r="T26" s="273"/>
      <c r="U26" s="273"/>
      <c r="V26" s="273"/>
      <c r="W26" s="273"/>
      <c r="X26" s="273"/>
      <c r="Y26" s="273"/>
      <c r="Z26" s="273"/>
      <c r="AA26" s="273"/>
      <c r="AB26" s="273"/>
      <c r="AC26" s="273"/>
      <c r="AD26" s="273"/>
      <c r="AE26" s="426">
        <f t="shared" si="4"/>
        <v>0</v>
      </c>
      <c r="AF26" s="434"/>
      <c r="AG26" s="434"/>
      <c r="AH26" s="425" t="str">
        <f t="shared" si="7"/>
        <v xml:space="preserve"> </v>
      </c>
      <c r="AI26" s="273"/>
      <c r="AJ26" s="273"/>
      <c r="AK26" s="273"/>
      <c r="AL26" s="273"/>
      <c r="AM26" s="273"/>
      <c r="AN26" s="273"/>
      <c r="AO26" s="273"/>
      <c r="AP26" s="273"/>
      <c r="AQ26" s="273"/>
      <c r="AR26" s="273"/>
      <c r="AS26" s="273"/>
      <c r="AT26" s="273"/>
      <c r="AU26" s="435"/>
      <c r="AV26" s="82"/>
    </row>
    <row r="27" spans="1:48" ht="24.75" customHeight="1">
      <c r="A27" s="424"/>
      <c r="B27" s="424"/>
      <c r="C27" s="425" t="str">
        <f t="shared" si="8"/>
        <v xml:space="preserve"> </v>
      </c>
      <c r="D27" s="273"/>
      <c r="E27" s="273"/>
      <c r="F27" s="273"/>
      <c r="G27" s="273"/>
      <c r="H27" s="273"/>
      <c r="I27" s="273"/>
      <c r="J27" s="273"/>
      <c r="K27" s="273"/>
      <c r="L27" s="273"/>
      <c r="M27" s="273"/>
      <c r="N27" s="273"/>
      <c r="O27" s="426">
        <f t="shared" si="2"/>
        <v>0</v>
      </c>
      <c r="P27" s="427"/>
      <c r="Q27" s="427"/>
      <c r="R27" s="425" t="str">
        <f t="shared" si="6"/>
        <v xml:space="preserve"> </v>
      </c>
      <c r="S27" s="273"/>
      <c r="T27" s="273"/>
      <c r="U27" s="273"/>
      <c r="V27" s="273"/>
      <c r="W27" s="273"/>
      <c r="X27" s="273"/>
      <c r="Y27" s="273"/>
      <c r="Z27" s="273"/>
      <c r="AA27" s="273"/>
      <c r="AB27" s="273"/>
      <c r="AC27" s="273"/>
      <c r="AD27" s="273"/>
      <c r="AE27" s="426">
        <f t="shared" si="4"/>
        <v>0</v>
      </c>
      <c r="AF27" s="434"/>
      <c r="AG27" s="434"/>
      <c r="AH27" s="425" t="str">
        <f t="shared" si="7"/>
        <v xml:space="preserve"> </v>
      </c>
      <c r="AI27" s="273"/>
      <c r="AJ27" s="273"/>
      <c r="AK27" s="273"/>
      <c r="AL27" s="273"/>
      <c r="AM27" s="273"/>
      <c r="AN27" s="273"/>
      <c r="AO27" s="273"/>
      <c r="AP27" s="273"/>
      <c r="AQ27" s="273"/>
      <c r="AR27" s="273"/>
      <c r="AS27" s="273"/>
      <c r="AT27" s="273"/>
      <c r="AU27" s="436"/>
      <c r="AV27" s="82"/>
    </row>
    <row r="28" spans="1:48" ht="24.75" customHeight="1">
      <c r="A28" s="424"/>
      <c r="B28" s="424"/>
      <c r="C28" s="425" t="str">
        <f t="shared" si="8"/>
        <v xml:space="preserve"> </v>
      </c>
      <c r="D28" s="273"/>
      <c r="E28" s="273"/>
      <c r="F28" s="273"/>
      <c r="G28" s="273"/>
      <c r="H28" s="273"/>
      <c r="I28" s="273"/>
      <c r="J28" s="273"/>
      <c r="K28" s="273"/>
      <c r="L28" s="273"/>
      <c r="M28" s="273"/>
      <c r="N28" s="273"/>
      <c r="O28" s="426">
        <f t="shared" si="2"/>
        <v>0</v>
      </c>
      <c r="P28" s="427"/>
      <c r="Q28" s="427"/>
      <c r="R28" s="425" t="str">
        <f t="shared" si="6"/>
        <v xml:space="preserve"> </v>
      </c>
      <c r="S28" s="273"/>
      <c r="T28" s="273"/>
      <c r="U28" s="273"/>
      <c r="V28" s="273"/>
      <c r="W28" s="273"/>
      <c r="X28" s="273"/>
      <c r="Y28" s="273"/>
      <c r="Z28" s="273"/>
      <c r="AA28" s="273"/>
      <c r="AB28" s="273"/>
      <c r="AC28" s="273"/>
      <c r="AD28" s="273"/>
      <c r="AE28" s="426">
        <f t="shared" si="4"/>
        <v>0</v>
      </c>
      <c r="AF28" s="427"/>
      <c r="AG28" s="427"/>
      <c r="AH28" s="425" t="str">
        <f t="shared" si="7"/>
        <v xml:space="preserve"> </v>
      </c>
      <c r="AI28" s="273"/>
      <c r="AJ28" s="273"/>
      <c r="AK28" s="273"/>
      <c r="AL28" s="273"/>
      <c r="AM28" s="273"/>
      <c r="AN28" s="273"/>
      <c r="AO28" s="273"/>
      <c r="AP28" s="273"/>
      <c r="AQ28" s="273"/>
      <c r="AR28" s="273"/>
      <c r="AS28" s="273"/>
      <c r="AT28" s="273"/>
      <c r="AU28" s="436"/>
      <c r="AV28" s="82"/>
    </row>
    <row r="29" spans="1:48" ht="24.75" customHeight="1">
      <c r="A29" s="424"/>
      <c r="B29" s="424"/>
      <c r="C29" s="425" t="str">
        <f t="shared" si="8"/>
        <v xml:space="preserve"> </v>
      </c>
      <c r="D29" s="273"/>
      <c r="E29" s="273"/>
      <c r="F29" s="273"/>
      <c r="G29" s="273"/>
      <c r="H29" s="273"/>
      <c r="I29" s="273"/>
      <c r="J29" s="273"/>
      <c r="K29" s="273"/>
      <c r="L29" s="273"/>
      <c r="M29" s="273"/>
      <c r="N29" s="273"/>
      <c r="O29" s="426">
        <f t="shared" si="2"/>
        <v>0</v>
      </c>
      <c r="P29" s="427"/>
      <c r="Q29" s="427"/>
      <c r="R29" s="425" t="str">
        <f t="shared" si="6"/>
        <v xml:space="preserve"> </v>
      </c>
      <c r="S29" s="273"/>
      <c r="T29" s="273"/>
      <c r="U29" s="273"/>
      <c r="V29" s="273"/>
      <c r="W29" s="273"/>
      <c r="X29" s="273"/>
      <c r="Y29" s="273"/>
      <c r="Z29" s="273"/>
      <c r="AA29" s="273"/>
      <c r="AB29" s="273"/>
      <c r="AC29" s="273"/>
      <c r="AD29" s="273"/>
      <c r="AE29" s="426">
        <f t="shared" si="4"/>
        <v>0</v>
      </c>
      <c r="AF29" s="427"/>
      <c r="AG29" s="427"/>
      <c r="AH29" s="425" t="str">
        <f>IF(COUNTIF(AI29:AT29,"*s")&gt;0,"X"," ")</f>
        <v xml:space="preserve"> </v>
      </c>
      <c r="AI29" s="273"/>
      <c r="AJ29" s="273"/>
      <c r="AK29" s="273"/>
      <c r="AL29" s="273"/>
      <c r="AM29" s="273"/>
      <c r="AN29" s="273"/>
      <c r="AO29" s="273"/>
      <c r="AP29" s="273"/>
      <c r="AQ29" s="273"/>
      <c r="AR29" s="273"/>
      <c r="AS29" s="273"/>
      <c r="AT29" s="273"/>
      <c r="AU29" s="436"/>
      <c r="AV29" s="82"/>
    </row>
    <row r="30" spans="1:48" ht="24.75" customHeight="1">
      <c r="A30" s="424"/>
      <c r="B30" s="424"/>
      <c r="C30" s="425" t="str">
        <f t="shared" si="8"/>
        <v xml:space="preserve"> </v>
      </c>
      <c r="D30" s="273"/>
      <c r="E30" s="273"/>
      <c r="F30" s="273"/>
      <c r="G30" s="273"/>
      <c r="H30" s="273"/>
      <c r="I30" s="273"/>
      <c r="J30" s="273"/>
      <c r="K30" s="273"/>
      <c r="L30" s="273"/>
      <c r="M30" s="273"/>
      <c r="N30" s="273"/>
      <c r="O30" s="426">
        <f t="shared" si="2"/>
        <v>0</v>
      </c>
      <c r="P30" s="427"/>
      <c r="Q30" s="427"/>
      <c r="R30" s="425" t="str">
        <f t="shared" si="6"/>
        <v xml:space="preserve"> </v>
      </c>
      <c r="S30" s="273"/>
      <c r="T30" s="273"/>
      <c r="U30" s="273"/>
      <c r="V30" s="273"/>
      <c r="W30" s="273"/>
      <c r="X30" s="273"/>
      <c r="Y30" s="273"/>
      <c r="Z30" s="273"/>
      <c r="AA30" s="273"/>
      <c r="AB30" s="273"/>
      <c r="AC30" s="273"/>
      <c r="AD30" s="273"/>
      <c r="AE30" s="426">
        <f t="shared" si="4"/>
        <v>0</v>
      </c>
      <c r="AF30" s="427"/>
      <c r="AG30" s="427"/>
      <c r="AH30" s="425" t="str">
        <f>IF(COUNTIF(AI30:AT30,"*s")&gt;0,"X"," ")</f>
        <v xml:space="preserve"> </v>
      </c>
      <c r="AI30" s="273"/>
      <c r="AJ30" s="273"/>
      <c r="AK30" s="273"/>
      <c r="AL30" s="273"/>
      <c r="AM30" s="273"/>
      <c r="AN30" s="273"/>
      <c r="AO30" s="273"/>
      <c r="AP30" s="273"/>
      <c r="AQ30" s="273"/>
      <c r="AR30" s="273"/>
      <c r="AS30" s="273"/>
      <c r="AT30" s="273"/>
      <c r="AU30" s="436"/>
      <c r="AV30" s="82"/>
    </row>
    <row r="31" spans="1:48" ht="24.75" customHeight="1">
      <c r="A31" s="429" t="s">
        <v>453</v>
      </c>
      <c r="B31" s="429"/>
      <c r="C31" s="431"/>
      <c r="D31" s="431">
        <f>COUNTIF(D5:D30,"A")</f>
        <v>1</v>
      </c>
      <c r="E31" s="431">
        <f t="shared" ref="E31:N31" si="12">COUNTIF(E5:E30,"A")</f>
        <v>1</v>
      </c>
      <c r="F31" s="431">
        <f t="shared" si="12"/>
        <v>1</v>
      </c>
      <c r="G31" s="431">
        <f t="shared" si="12"/>
        <v>1</v>
      </c>
      <c r="H31" s="431">
        <f t="shared" si="12"/>
        <v>1</v>
      </c>
      <c r="I31" s="431">
        <f t="shared" si="12"/>
        <v>1</v>
      </c>
      <c r="J31" s="431">
        <f t="shared" si="12"/>
        <v>1</v>
      </c>
      <c r="K31" s="431">
        <f t="shared" si="12"/>
        <v>1</v>
      </c>
      <c r="L31" s="431">
        <f t="shared" si="12"/>
        <v>1</v>
      </c>
      <c r="M31" s="431">
        <f t="shared" si="12"/>
        <v>1</v>
      </c>
      <c r="N31" s="431">
        <f t="shared" si="12"/>
        <v>0</v>
      </c>
      <c r="O31" s="431"/>
      <c r="P31" s="429" t="s">
        <v>453</v>
      </c>
      <c r="Q31" s="429"/>
      <c r="R31" s="430" t="str">
        <f>IF(COUNTIF(S31:AD31,"*s")&gt;0,"X"," ")</f>
        <v xml:space="preserve"> </v>
      </c>
      <c r="S31" s="431">
        <f>COUNTIF(S5:S30,"A")</f>
        <v>1</v>
      </c>
      <c r="T31" s="431">
        <f t="shared" ref="T31:AD31" si="13">COUNTIF(T5:T30,"A")</f>
        <v>0</v>
      </c>
      <c r="U31" s="431">
        <f t="shared" si="13"/>
        <v>1</v>
      </c>
      <c r="V31" s="431">
        <f t="shared" si="13"/>
        <v>1</v>
      </c>
      <c r="W31" s="431">
        <f t="shared" si="13"/>
        <v>1</v>
      </c>
      <c r="X31" s="431">
        <f t="shared" si="13"/>
        <v>1</v>
      </c>
      <c r="Y31" s="431">
        <f t="shared" si="13"/>
        <v>1</v>
      </c>
      <c r="Z31" s="431">
        <f t="shared" si="13"/>
        <v>1</v>
      </c>
      <c r="AA31" s="431">
        <f t="shared" si="13"/>
        <v>1</v>
      </c>
      <c r="AB31" s="431">
        <f t="shared" si="13"/>
        <v>1</v>
      </c>
      <c r="AC31" s="431">
        <f t="shared" si="13"/>
        <v>1</v>
      </c>
      <c r="AD31" s="431">
        <f t="shared" si="13"/>
        <v>0</v>
      </c>
      <c r="AE31" s="431"/>
      <c r="AF31" s="427"/>
      <c r="AG31" s="427"/>
      <c r="AH31" s="425" t="str">
        <f>IF(COUNTIF(AI31:AT31,"*s")&gt;0,"X"," ")</f>
        <v xml:space="preserve"> </v>
      </c>
      <c r="AI31" s="273"/>
      <c r="AJ31" s="273"/>
      <c r="AK31" s="273"/>
      <c r="AL31" s="273"/>
      <c r="AM31" s="273"/>
      <c r="AN31" s="273"/>
      <c r="AO31" s="273"/>
      <c r="AP31" s="273"/>
      <c r="AQ31" s="273"/>
      <c r="AR31" s="273"/>
      <c r="AS31" s="273"/>
      <c r="AT31" s="273"/>
      <c r="AU31" s="436"/>
      <c r="AV31" s="82"/>
    </row>
    <row r="32" spans="1:48" ht="24.75" customHeight="1">
      <c r="A32" s="429" t="s">
        <v>454</v>
      </c>
      <c r="B32" s="429"/>
      <c r="C32" s="431"/>
      <c r="D32" s="431">
        <f>COUNTIF(D5:D30,"B")</f>
        <v>1</v>
      </c>
      <c r="E32" s="431">
        <f t="shared" ref="E32:M32" si="14">COUNTIF(E5:E30,"B")</f>
        <v>1</v>
      </c>
      <c r="F32" s="431">
        <f t="shared" si="14"/>
        <v>1</v>
      </c>
      <c r="G32" s="431">
        <f t="shared" si="14"/>
        <v>1</v>
      </c>
      <c r="H32" s="431">
        <f t="shared" si="14"/>
        <v>1</v>
      </c>
      <c r="I32" s="431">
        <f t="shared" si="14"/>
        <v>1</v>
      </c>
      <c r="J32" s="431">
        <f t="shared" si="14"/>
        <v>1</v>
      </c>
      <c r="K32" s="431">
        <f t="shared" si="14"/>
        <v>1</v>
      </c>
      <c r="L32" s="431">
        <f t="shared" si="14"/>
        <v>1</v>
      </c>
      <c r="M32" s="431">
        <f t="shared" si="14"/>
        <v>1</v>
      </c>
      <c r="N32" s="431"/>
      <c r="O32" s="431"/>
      <c r="P32" s="429" t="s">
        <v>454</v>
      </c>
      <c r="Q32" s="429"/>
      <c r="R32" s="430" t="str">
        <f>IF(COUNTIF(S32:AD32,"*s")&gt;0,"X"," ")</f>
        <v xml:space="preserve"> </v>
      </c>
      <c r="S32" s="431">
        <f>COUNTIF(S5:S30,"B")</f>
        <v>0</v>
      </c>
      <c r="T32" s="431">
        <f t="shared" ref="T32:AC32" si="15">COUNTIF(T5:T30,"B")</f>
        <v>0</v>
      </c>
      <c r="U32" s="431">
        <f t="shared" si="15"/>
        <v>0</v>
      </c>
      <c r="V32" s="431">
        <f t="shared" si="15"/>
        <v>0</v>
      </c>
      <c r="W32" s="431">
        <f t="shared" si="15"/>
        <v>1</v>
      </c>
      <c r="X32" s="431">
        <f t="shared" si="15"/>
        <v>1</v>
      </c>
      <c r="Y32" s="431">
        <f t="shared" si="15"/>
        <v>1</v>
      </c>
      <c r="Z32" s="431">
        <f t="shared" si="15"/>
        <v>1</v>
      </c>
      <c r="AA32" s="431">
        <f t="shared" si="15"/>
        <v>1</v>
      </c>
      <c r="AB32" s="431">
        <f t="shared" si="15"/>
        <v>1</v>
      </c>
      <c r="AC32" s="431">
        <f t="shared" si="15"/>
        <v>1</v>
      </c>
      <c r="AD32" s="431"/>
      <c r="AE32" s="431"/>
      <c r="AF32" s="427"/>
      <c r="AG32" s="427"/>
      <c r="AH32" s="425" t="str">
        <f>IF(COUNTIF(AI32:AT32,"*s")&gt;0,"X"," ")</f>
        <v xml:space="preserve"> </v>
      </c>
      <c r="AI32" s="273"/>
      <c r="AJ32" s="273"/>
      <c r="AK32" s="273"/>
      <c r="AL32" s="273"/>
      <c r="AM32" s="273"/>
      <c r="AN32" s="273"/>
      <c r="AO32" s="273"/>
      <c r="AP32" s="273"/>
      <c r="AQ32" s="273"/>
      <c r="AR32" s="273"/>
      <c r="AS32" s="273"/>
      <c r="AT32" s="273"/>
      <c r="AU32" s="436"/>
      <c r="AV32" s="82"/>
    </row>
    <row r="33" spans="1:51" ht="24.75" customHeight="1">
      <c r="A33" s="429" t="s">
        <v>455</v>
      </c>
      <c r="B33" s="429"/>
      <c r="C33" s="437"/>
      <c r="D33" s="431">
        <f>COUNTIF(D5:D30,"N/S")</f>
        <v>1</v>
      </c>
      <c r="E33" s="431">
        <f t="shared" ref="E33:N33" si="16">COUNTIF(E5:E30,"N/S")</f>
        <v>5</v>
      </c>
      <c r="F33" s="431">
        <f t="shared" si="16"/>
        <v>1</v>
      </c>
      <c r="G33" s="431">
        <f>COUNTIF(G5:G30,"N/S")</f>
        <v>1</v>
      </c>
      <c r="H33" s="431">
        <f t="shared" si="16"/>
        <v>4</v>
      </c>
      <c r="I33" s="431">
        <f>COUNTIF(I5:I30,"N/S")</f>
        <v>1</v>
      </c>
      <c r="J33" s="431">
        <f t="shared" si="16"/>
        <v>3</v>
      </c>
      <c r="K33" s="431">
        <f>COUNTIF(K5:K30,"N/S")</f>
        <v>0</v>
      </c>
      <c r="L33" s="431">
        <f t="shared" si="16"/>
        <v>5</v>
      </c>
      <c r="M33" s="431">
        <f>COUNTIF(M5:M30,"N/S")</f>
        <v>1</v>
      </c>
      <c r="N33" s="431">
        <f t="shared" si="16"/>
        <v>0</v>
      </c>
      <c r="O33" s="437"/>
      <c r="P33" s="429" t="s">
        <v>455</v>
      </c>
      <c r="Q33" s="429"/>
      <c r="R33" s="430" t="str">
        <f>IF(COUNTIF(S33:AD33,"*s")&gt;0,"X"," ")</f>
        <v xml:space="preserve"> </v>
      </c>
      <c r="S33" s="431">
        <f>COUNTIF(S5:S30,"N/S")</f>
        <v>0</v>
      </c>
      <c r="T33" s="431">
        <f>COUNTIF(T5:T30,"N/S")</f>
        <v>0</v>
      </c>
      <c r="U33" s="431">
        <f t="shared" ref="U33:AD33" si="17">COUNTIF(U5:U30,"N/S")</f>
        <v>0</v>
      </c>
      <c r="V33" s="431">
        <f t="shared" si="17"/>
        <v>0</v>
      </c>
      <c r="W33" s="431">
        <f t="shared" si="17"/>
        <v>0</v>
      </c>
      <c r="X33" s="431">
        <f t="shared" si="17"/>
        <v>0</v>
      </c>
      <c r="Y33" s="431">
        <f t="shared" si="17"/>
        <v>0</v>
      </c>
      <c r="Z33" s="431">
        <f t="shared" si="17"/>
        <v>0</v>
      </c>
      <c r="AA33" s="431">
        <f t="shared" si="17"/>
        <v>0</v>
      </c>
      <c r="AB33" s="431">
        <f t="shared" si="17"/>
        <v>0</v>
      </c>
      <c r="AC33" s="431">
        <f t="shared" si="17"/>
        <v>0</v>
      </c>
      <c r="AD33" s="431">
        <f t="shared" si="17"/>
        <v>0</v>
      </c>
      <c r="AE33" s="437"/>
      <c r="AF33" s="427"/>
      <c r="AG33" s="427"/>
      <c r="AH33" s="425" t="str">
        <f>IF(COUNTIF(AI33:AT33,"*s")&gt;0,"X"," ")</f>
        <v xml:space="preserve"> </v>
      </c>
      <c r="AI33" s="273"/>
      <c r="AJ33" s="273"/>
      <c r="AK33" s="273"/>
      <c r="AL33" s="273"/>
      <c r="AM33" s="273"/>
      <c r="AN33" s="273"/>
      <c r="AO33" s="273"/>
      <c r="AP33" s="273"/>
      <c r="AQ33" s="273"/>
      <c r="AR33" s="273"/>
      <c r="AS33" s="273"/>
      <c r="AT33" s="273"/>
      <c r="AU33" s="436"/>
    </row>
    <row r="34" spans="1:51" s="4" customFormat="1" ht="30" customHeight="1">
      <c r="A34" s="274" t="s">
        <v>21</v>
      </c>
      <c r="B34" s="598" t="str">
        <f>B1</f>
        <v>Winchester</v>
      </c>
      <c r="C34" s="599"/>
      <c r="D34" s="599"/>
      <c r="E34" s="599"/>
      <c r="F34" s="599"/>
      <c r="G34" s="599"/>
      <c r="H34" s="599"/>
      <c r="I34" s="599"/>
      <c r="J34" s="599"/>
      <c r="K34" s="599"/>
      <c r="L34" s="599"/>
      <c r="M34" s="599"/>
      <c r="N34" s="599"/>
      <c r="O34" s="600"/>
      <c r="P34" s="605" t="s">
        <v>112</v>
      </c>
      <c r="Q34" s="606"/>
      <c r="R34" s="606"/>
      <c r="S34" s="606"/>
      <c r="T34" s="606"/>
      <c r="U34" s="606"/>
      <c r="V34" s="606"/>
      <c r="W34" s="606"/>
      <c r="X34" s="606"/>
      <c r="Y34" s="606"/>
      <c r="Z34" s="606"/>
      <c r="AA34" s="606"/>
      <c r="AB34" s="606"/>
      <c r="AC34" s="606"/>
      <c r="AD34" s="606"/>
      <c r="AE34" s="607"/>
      <c r="AF34" s="613" t="s">
        <v>119</v>
      </c>
      <c r="AG34" s="614"/>
      <c r="AH34" s="614"/>
      <c r="AI34" s="614"/>
      <c r="AJ34" s="614"/>
      <c r="AK34" s="614"/>
      <c r="AL34" s="614"/>
      <c r="AM34" s="614"/>
      <c r="AN34" s="614"/>
      <c r="AO34" s="614"/>
      <c r="AP34" s="614"/>
      <c r="AQ34" s="614"/>
      <c r="AR34" s="615"/>
      <c r="AS34" s="616" t="str">
        <f>AS1</f>
        <v>O</v>
      </c>
      <c r="AT34" s="617"/>
      <c r="AU34" s="618"/>
      <c r="AV34" s="85"/>
      <c r="AW34" s="8"/>
      <c r="AX34" s="8"/>
      <c r="AY34" s="8"/>
    </row>
    <row r="35" spans="1:51" s="18" customFormat="1" ht="30" customHeight="1">
      <c r="A35" s="275" t="s">
        <v>22</v>
      </c>
      <c r="B35" s="601" t="str">
        <f>B2</f>
        <v>7th July</v>
      </c>
      <c r="C35" s="602"/>
      <c r="D35" s="602"/>
      <c r="E35" s="602"/>
      <c r="F35" s="602"/>
      <c r="G35" s="602"/>
      <c r="H35" s="602"/>
      <c r="I35" s="602"/>
      <c r="J35" s="602"/>
      <c r="K35" s="602"/>
      <c r="L35" s="602"/>
      <c r="M35" s="602"/>
      <c r="N35" s="602"/>
      <c r="O35" s="603"/>
      <c r="P35" s="591" t="s">
        <v>364</v>
      </c>
      <c r="Q35" s="591"/>
      <c r="R35" s="591"/>
      <c r="S35" s="591"/>
      <c r="T35" s="591"/>
      <c r="U35" s="591"/>
      <c r="V35" s="591"/>
      <c r="W35" s="591"/>
      <c r="X35" s="591"/>
      <c r="Y35" s="591"/>
      <c r="Z35" s="591"/>
      <c r="AA35" s="591"/>
      <c r="AB35" s="591"/>
      <c r="AC35" s="591"/>
      <c r="AD35" s="591"/>
      <c r="AE35" s="591"/>
      <c r="AF35" s="604" t="str">
        <f>AF2</f>
        <v>Oxford City AC</v>
      </c>
      <c r="AG35" s="604"/>
      <c r="AH35" s="604"/>
      <c r="AI35" s="604"/>
      <c r="AJ35" s="604"/>
      <c r="AK35" s="604"/>
      <c r="AL35" s="604"/>
      <c r="AM35" s="604"/>
      <c r="AN35" s="604"/>
      <c r="AO35" s="604"/>
      <c r="AP35" s="604"/>
      <c r="AQ35" s="604"/>
      <c r="AR35" s="604"/>
      <c r="AS35" s="608" t="str">
        <f>AS2</f>
        <v>OO</v>
      </c>
      <c r="AT35" s="608"/>
      <c r="AU35" s="608"/>
      <c r="AV35" s="8"/>
      <c r="AW35" s="19"/>
      <c r="AX35" s="19"/>
      <c r="AY35" s="19"/>
    </row>
    <row r="36" spans="1:51" s="87" customFormat="1" ht="91.5" customHeight="1">
      <c r="A36" s="278" t="s">
        <v>387</v>
      </c>
      <c r="B36" s="325" t="s">
        <v>465</v>
      </c>
      <c r="C36" s="589" t="s">
        <v>392</v>
      </c>
      <c r="D36" s="279" t="s">
        <v>115</v>
      </c>
      <c r="E36" s="279" t="s">
        <v>9</v>
      </c>
      <c r="F36" s="279" t="s">
        <v>6</v>
      </c>
      <c r="G36" s="279" t="s">
        <v>117</v>
      </c>
      <c r="H36" s="279" t="s">
        <v>4</v>
      </c>
      <c r="I36" s="279" t="s">
        <v>116</v>
      </c>
      <c r="J36" s="279" t="s">
        <v>3</v>
      </c>
      <c r="K36" s="279" t="s">
        <v>118</v>
      </c>
      <c r="L36" s="279" t="s">
        <v>2</v>
      </c>
      <c r="M36" s="279" t="s">
        <v>114</v>
      </c>
      <c r="N36" s="279" t="s">
        <v>8</v>
      </c>
      <c r="O36" s="280"/>
      <c r="P36" s="278" t="s">
        <v>388</v>
      </c>
      <c r="Q36" s="325" t="s">
        <v>465</v>
      </c>
      <c r="R36" s="589" t="s">
        <v>392</v>
      </c>
      <c r="S36" s="279" t="s">
        <v>116</v>
      </c>
      <c r="T36" s="279" t="s">
        <v>15</v>
      </c>
      <c r="U36" s="279" t="s">
        <v>114</v>
      </c>
      <c r="V36" s="279" t="s">
        <v>6</v>
      </c>
      <c r="W36" s="279" t="s">
        <v>4</v>
      </c>
      <c r="X36" s="279" t="s">
        <v>118</v>
      </c>
      <c r="Y36" s="279" t="s">
        <v>117</v>
      </c>
      <c r="Z36" s="279" t="s">
        <v>3</v>
      </c>
      <c r="AA36" s="279" t="s">
        <v>2</v>
      </c>
      <c r="AB36" s="279" t="s">
        <v>115</v>
      </c>
      <c r="AC36" s="279" t="s">
        <v>13</v>
      </c>
      <c r="AD36" s="286" t="s">
        <v>8</v>
      </c>
      <c r="AE36" s="281"/>
      <c r="AF36" s="278" t="s">
        <v>389</v>
      </c>
      <c r="AG36" s="325" t="s">
        <v>465</v>
      </c>
      <c r="AH36" s="589" t="s">
        <v>392</v>
      </c>
      <c r="AI36" s="279" t="s">
        <v>116</v>
      </c>
      <c r="AJ36" s="279" t="s">
        <v>42</v>
      </c>
      <c r="AK36" s="279" t="s">
        <v>6</v>
      </c>
      <c r="AL36" s="279" t="s">
        <v>114</v>
      </c>
      <c r="AM36" s="279" t="s">
        <v>4</v>
      </c>
      <c r="AN36" s="279" t="s">
        <v>118</v>
      </c>
      <c r="AO36" s="279" t="s">
        <v>3</v>
      </c>
      <c r="AP36" s="279" t="s">
        <v>117</v>
      </c>
      <c r="AQ36" s="279" t="s">
        <v>2</v>
      </c>
      <c r="AR36" s="279" t="s">
        <v>115</v>
      </c>
      <c r="AS36" s="279" t="s">
        <v>5</v>
      </c>
      <c r="AT36" s="286" t="s">
        <v>8</v>
      </c>
      <c r="AU36" s="281"/>
      <c r="AV36" s="86"/>
      <c r="AW36" s="271"/>
      <c r="AX36" s="271"/>
      <c r="AY36" s="271"/>
    </row>
    <row r="37" spans="1:51" s="89" customFormat="1" ht="39.75" customHeight="1">
      <c r="A37" s="282"/>
      <c r="B37" s="326"/>
      <c r="C37" s="590"/>
      <c r="D37" s="283"/>
      <c r="E37" s="283"/>
      <c r="F37" s="283"/>
      <c r="G37" s="283"/>
      <c r="H37" s="283"/>
      <c r="I37" s="283"/>
      <c r="J37" s="283"/>
      <c r="K37" s="283"/>
      <c r="L37" s="283"/>
      <c r="M37" s="283"/>
      <c r="N37" s="283"/>
      <c r="O37" s="284"/>
      <c r="P37" s="282"/>
      <c r="Q37" s="326"/>
      <c r="R37" s="590"/>
      <c r="S37" s="283"/>
      <c r="T37" s="283"/>
      <c r="U37" s="283"/>
      <c r="V37" s="283"/>
      <c r="W37" s="283"/>
      <c r="X37" s="283"/>
      <c r="Y37" s="283"/>
      <c r="Z37" s="283"/>
      <c r="AA37" s="283"/>
      <c r="AB37" s="283"/>
      <c r="AC37" s="283"/>
      <c r="AD37" s="283"/>
      <c r="AE37" s="285"/>
      <c r="AF37" s="282"/>
      <c r="AG37" s="326"/>
      <c r="AH37" s="590"/>
      <c r="AI37" s="283"/>
      <c r="AJ37" s="283"/>
      <c r="AK37" s="283"/>
      <c r="AL37" s="283"/>
      <c r="AM37" s="283"/>
      <c r="AN37" s="283"/>
      <c r="AO37" s="283"/>
      <c r="AP37" s="283"/>
      <c r="AQ37" s="283"/>
      <c r="AR37" s="283"/>
      <c r="AS37" s="283"/>
      <c r="AT37" s="283"/>
      <c r="AU37" s="285"/>
      <c r="AV37" s="88"/>
      <c r="AW37" s="272"/>
      <c r="AX37" s="272"/>
      <c r="AY37" s="272"/>
    </row>
    <row r="38" spans="1:51" s="91" customFormat="1" ht="24.75" customHeight="1">
      <c r="A38" s="424" t="s">
        <v>765</v>
      </c>
      <c r="B38" s="424" t="s">
        <v>766</v>
      </c>
      <c r="C38" s="425"/>
      <c r="D38" s="273"/>
      <c r="E38" s="273" t="s">
        <v>0</v>
      </c>
      <c r="F38" s="273"/>
      <c r="G38" s="273"/>
      <c r="H38" s="273"/>
      <c r="I38" s="273"/>
      <c r="J38" s="273"/>
      <c r="K38" s="273"/>
      <c r="L38" s="273" t="s">
        <v>0</v>
      </c>
      <c r="M38" s="273" t="s">
        <v>0</v>
      </c>
      <c r="N38" s="273">
        <v>1</v>
      </c>
      <c r="O38" s="426">
        <f>COUNTIF(D38:M38,"*")</f>
        <v>3</v>
      </c>
      <c r="P38" s="427" t="s">
        <v>714</v>
      </c>
      <c r="Q38">
        <v>3323444</v>
      </c>
      <c r="R38" s="425" t="str">
        <f t="shared" ref="R38:R45" si="18">IF(COUNTIF(S38:AD38,"*s")&gt;0,"X"," ")</f>
        <v xml:space="preserve"> </v>
      </c>
      <c r="S38" s="273" t="s">
        <v>0</v>
      </c>
      <c r="T38" s="273"/>
      <c r="U38" s="273"/>
      <c r="V38" s="273"/>
      <c r="W38" s="273"/>
      <c r="X38" s="273"/>
      <c r="Y38" s="273"/>
      <c r="Z38" s="273" t="s">
        <v>1</v>
      </c>
      <c r="AA38" s="273"/>
      <c r="AB38" s="273" t="s">
        <v>0</v>
      </c>
      <c r="AC38" s="273"/>
      <c r="AD38" s="273">
        <v>3</v>
      </c>
      <c r="AE38" s="426">
        <f>COUNTIF(S38:AC38,"*")</f>
        <v>3</v>
      </c>
      <c r="AF38" s="427" t="s">
        <v>725</v>
      </c>
      <c r="AG38">
        <v>3433755</v>
      </c>
      <c r="AH38" s="425" t="str">
        <f t="shared" ref="AH38:AH45" si="19">IF(COUNTIF(AI38:AT38,"*s")&gt;0,"X"," ")</f>
        <v xml:space="preserve"> </v>
      </c>
      <c r="AI38" s="273"/>
      <c r="AJ38" s="273"/>
      <c r="AK38" s="273" t="s">
        <v>0</v>
      </c>
      <c r="AL38" s="273"/>
      <c r="AM38" s="273"/>
      <c r="AN38" s="273" t="s">
        <v>0</v>
      </c>
      <c r="AO38" s="273" t="s">
        <v>0</v>
      </c>
      <c r="AP38" s="273"/>
      <c r="AQ38" s="273"/>
      <c r="AR38" s="273"/>
      <c r="AS38" s="273"/>
      <c r="AT38" s="273">
        <v>4</v>
      </c>
      <c r="AU38" s="426">
        <f>COUNTIF(AI38:AS38,"*")</f>
        <v>3</v>
      </c>
      <c r="AV38" s="90"/>
      <c r="AW38" s="92"/>
      <c r="AX38" s="92"/>
      <c r="AY38" s="92"/>
    </row>
    <row r="39" spans="1:51" s="91" customFormat="1" ht="24.75" customHeight="1">
      <c r="A39" s="424" t="s">
        <v>767</v>
      </c>
      <c r="B39" s="424" t="s">
        <v>768</v>
      </c>
      <c r="C39" s="425" t="str">
        <f t="shared" ref="C39:C46" si="20">IF(COUNTIF(D39:N39,"*s")&gt;0,"X"," ")</f>
        <v xml:space="preserve"> </v>
      </c>
      <c r="D39" s="273"/>
      <c r="E39" s="273" t="s">
        <v>1</v>
      </c>
      <c r="F39" s="273"/>
      <c r="G39" s="273" t="s">
        <v>0</v>
      </c>
      <c r="H39" s="273"/>
      <c r="I39" s="273"/>
      <c r="J39" s="273"/>
      <c r="K39" s="273"/>
      <c r="L39" s="273" t="s">
        <v>1</v>
      </c>
      <c r="M39" s="273"/>
      <c r="N39" s="273">
        <v>4</v>
      </c>
      <c r="O39" s="426">
        <f t="shared" ref="O39:O63" si="21">COUNTIF(D39:M39,"*")</f>
        <v>3</v>
      </c>
      <c r="P39" s="427" t="s">
        <v>715</v>
      </c>
      <c r="Q39">
        <v>3340175</v>
      </c>
      <c r="R39" s="425" t="str">
        <f t="shared" si="18"/>
        <v xml:space="preserve"> </v>
      </c>
      <c r="S39" s="273"/>
      <c r="T39" s="273"/>
      <c r="U39" s="273"/>
      <c r="V39" s="273"/>
      <c r="W39" s="273"/>
      <c r="X39" s="273"/>
      <c r="Y39" s="273"/>
      <c r="Z39" s="273"/>
      <c r="AA39" s="273"/>
      <c r="AB39" s="273"/>
      <c r="AC39" s="273"/>
      <c r="AD39" s="273"/>
      <c r="AE39" s="426">
        <f t="shared" ref="AE39:AE63" si="22">COUNTIF(S39:AC39,"*")</f>
        <v>0</v>
      </c>
      <c r="AF39" s="427" t="s">
        <v>726</v>
      </c>
      <c r="AG39">
        <v>3630151</v>
      </c>
      <c r="AH39" s="425" t="str">
        <f t="shared" si="19"/>
        <v xml:space="preserve"> </v>
      </c>
      <c r="AI39" s="273"/>
      <c r="AJ39" s="273" t="s">
        <v>0</v>
      </c>
      <c r="AK39" s="273"/>
      <c r="AL39" s="273"/>
      <c r="AM39" s="273" t="s">
        <v>0</v>
      </c>
      <c r="AN39" s="273"/>
      <c r="AO39" s="273"/>
      <c r="AP39" s="273"/>
      <c r="AQ39" s="273"/>
      <c r="AR39" s="273"/>
      <c r="AS39" s="273" t="s">
        <v>0</v>
      </c>
      <c r="AT39" s="273"/>
      <c r="AU39" s="426">
        <f>COUNTIF(AI39:AS39,"*")</f>
        <v>3</v>
      </c>
      <c r="AV39" s="90"/>
      <c r="AW39" s="92"/>
      <c r="AX39" s="92"/>
      <c r="AY39" s="92"/>
    </row>
    <row r="40" spans="1:51" s="91" customFormat="1" ht="24.75" customHeight="1">
      <c r="A40" s="424" t="s">
        <v>769</v>
      </c>
      <c r="B40" s="424" t="s">
        <v>770</v>
      </c>
      <c r="C40" s="425" t="str">
        <f t="shared" si="20"/>
        <v xml:space="preserve"> </v>
      </c>
      <c r="D40" s="273" t="s">
        <v>0</v>
      </c>
      <c r="E40" s="273"/>
      <c r="F40" s="273"/>
      <c r="G40" s="273"/>
      <c r="H40" s="273"/>
      <c r="I40" s="273" t="s">
        <v>0</v>
      </c>
      <c r="J40" s="273"/>
      <c r="K40" s="273" t="s">
        <v>1</v>
      </c>
      <c r="L40" s="273"/>
      <c r="M40" s="273"/>
      <c r="N40" s="273"/>
      <c r="O40" s="426">
        <f t="shared" si="21"/>
        <v>3</v>
      </c>
      <c r="P40" s="427" t="s">
        <v>716</v>
      </c>
      <c r="Q40">
        <v>3667018</v>
      </c>
      <c r="R40" s="425" t="str">
        <f t="shared" si="18"/>
        <v>X</v>
      </c>
      <c r="S40" s="273"/>
      <c r="T40" s="273"/>
      <c r="U40" s="273"/>
      <c r="V40" s="273"/>
      <c r="W40" s="273" t="s">
        <v>717</v>
      </c>
      <c r="X40" s="273" t="s">
        <v>0</v>
      </c>
      <c r="Y40" s="273"/>
      <c r="Z40" s="273"/>
      <c r="AA40" s="273"/>
      <c r="AB40" s="273"/>
      <c r="AC40" s="273"/>
      <c r="AD40" s="273"/>
      <c r="AE40" s="426">
        <f t="shared" si="22"/>
        <v>2</v>
      </c>
      <c r="AF40" s="428" t="s">
        <v>727</v>
      </c>
      <c r="AG40">
        <v>3774046</v>
      </c>
      <c r="AH40" s="425" t="str">
        <f t="shared" si="19"/>
        <v>X</v>
      </c>
      <c r="AI40" s="273"/>
      <c r="AJ40" s="273"/>
      <c r="AK40" s="273"/>
      <c r="AL40" s="273"/>
      <c r="AM40" s="273" t="s">
        <v>1</v>
      </c>
      <c r="AN40" s="273"/>
      <c r="AO40" s="273"/>
      <c r="AP40" s="273" t="s">
        <v>1</v>
      </c>
      <c r="AQ40" s="273"/>
      <c r="AR40" s="273"/>
      <c r="AS40" s="273" t="s">
        <v>717</v>
      </c>
      <c r="AT40" s="273"/>
      <c r="AU40" s="426">
        <f t="shared" ref="AU40:AU53" si="23">COUNTIF(AI40:AS40,"*")</f>
        <v>3</v>
      </c>
      <c r="AV40" s="90"/>
      <c r="AW40" s="92"/>
      <c r="AX40" s="92"/>
      <c r="AY40" s="92"/>
    </row>
    <row r="41" spans="1:51" s="91" customFormat="1" ht="24.75" customHeight="1">
      <c r="A41" s="424" t="s">
        <v>771</v>
      </c>
      <c r="B41" s="424" t="s">
        <v>772</v>
      </c>
      <c r="C41" s="425" t="str">
        <f t="shared" si="20"/>
        <v xml:space="preserve"> </v>
      </c>
      <c r="D41" s="273"/>
      <c r="E41" s="273"/>
      <c r="F41" s="273" t="s">
        <v>0</v>
      </c>
      <c r="G41" s="273"/>
      <c r="H41" s="273"/>
      <c r="I41" s="273"/>
      <c r="J41" s="273"/>
      <c r="K41" s="273"/>
      <c r="L41" s="273"/>
      <c r="M41" s="273"/>
      <c r="N41" s="273"/>
      <c r="O41" s="426">
        <f t="shared" si="21"/>
        <v>1</v>
      </c>
      <c r="P41" s="428" t="s">
        <v>718</v>
      </c>
      <c r="Q41">
        <v>3667035</v>
      </c>
      <c r="R41" s="425" t="str">
        <f t="shared" si="18"/>
        <v xml:space="preserve"> </v>
      </c>
      <c r="S41" s="273"/>
      <c r="T41" s="273"/>
      <c r="U41" s="273" t="s">
        <v>1</v>
      </c>
      <c r="V41" s="273"/>
      <c r="W41" s="273" t="s">
        <v>0</v>
      </c>
      <c r="X41" s="273"/>
      <c r="Y41" s="273"/>
      <c r="Z41" s="273"/>
      <c r="AA41" s="273" t="s">
        <v>1</v>
      </c>
      <c r="AB41" s="273"/>
      <c r="AC41" s="273"/>
      <c r="AD41" s="273">
        <v>1</v>
      </c>
      <c r="AE41" s="426">
        <f t="shared" si="22"/>
        <v>3</v>
      </c>
      <c r="AF41" s="428" t="s">
        <v>728</v>
      </c>
      <c r="AG41">
        <v>3525955</v>
      </c>
      <c r="AH41" s="425" t="str">
        <f t="shared" si="19"/>
        <v xml:space="preserve"> </v>
      </c>
      <c r="AI41" s="273"/>
      <c r="AJ41" s="273"/>
      <c r="AK41" s="273" t="s">
        <v>1</v>
      </c>
      <c r="AL41" s="273"/>
      <c r="AM41" s="273"/>
      <c r="AN41" s="273"/>
      <c r="AO41" s="273" t="s">
        <v>1</v>
      </c>
      <c r="AP41" s="273"/>
      <c r="AQ41" s="273"/>
      <c r="AR41" s="273" t="s">
        <v>1</v>
      </c>
      <c r="AS41" s="273"/>
      <c r="AT41" s="273"/>
      <c r="AU41" s="426">
        <f t="shared" si="23"/>
        <v>3</v>
      </c>
      <c r="AV41" s="90"/>
      <c r="AW41" s="92"/>
      <c r="AX41" s="92"/>
      <c r="AY41" s="92"/>
    </row>
    <row r="42" spans="1:51" s="91" customFormat="1" ht="24.75" customHeight="1">
      <c r="A42" s="424" t="s">
        <v>773</v>
      </c>
      <c r="B42" s="424" t="s">
        <v>774</v>
      </c>
      <c r="C42" s="425" t="str">
        <f t="shared" si="20"/>
        <v xml:space="preserve"> </v>
      </c>
      <c r="D42" s="273"/>
      <c r="E42" s="273"/>
      <c r="F42" s="273"/>
      <c r="G42" s="273"/>
      <c r="H42" s="273" t="s">
        <v>0</v>
      </c>
      <c r="I42" s="273"/>
      <c r="J42" s="273"/>
      <c r="K42" s="273" t="s">
        <v>0</v>
      </c>
      <c r="L42" s="273"/>
      <c r="M42" s="273" t="s">
        <v>1</v>
      </c>
      <c r="N42" s="273">
        <v>3</v>
      </c>
      <c r="O42" s="426">
        <f t="shared" si="21"/>
        <v>3</v>
      </c>
      <c r="P42" s="428" t="s">
        <v>719</v>
      </c>
      <c r="Q42" s="474">
        <v>3867162</v>
      </c>
      <c r="R42" s="425" t="str">
        <f t="shared" si="18"/>
        <v xml:space="preserve"> </v>
      </c>
      <c r="S42" s="273"/>
      <c r="T42" s="273" t="s">
        <v>0</v>
      </c>
      <c r="U42" s="273" t="s">
        <v>0</v>
      </c>
      <c r="V42" s="273"/>
      <c r="W42" s="273"/>
      <c r="X42" s="273"/>
      <c r="Y42" s="273"/>
      <c r="Z42" s="273"/>
      <c r="AA42" s="273" t="s">
        <v>0</v>
      </c>
      <c r="AB42" s="273"/>
      <c r="AC42" s="273"/>
      <c r="AD42" s="273">
        <v>2</v>
      </c>
      <c r="AE42" s="426">
        <f t="shared" si="22"/>
        <v>3</v>
      </c>
      <c r="AF42" s="428" t="s">
        <v>729</v>
      </c>
      <c r="AG42">
        <v>3433753</v>
      </c>
      <c r="AH42" s="425"/>
      <c r="AI42" s="273"/>
      <c r="AJ42" s="273"/>
      <c r="AK42" s="273"/>
      <c r="AL42" s="273" t="s">
        <v>1</v>
      </c>
      <c r="AM42" s="273"/>
      <c r="AN42" s="273" t="s">
        <v>1</v>
      </c>
      <c r="AO42" s="273"/>
      <c r="AP42" s="273"/>
      <c r="AQ42" s="273"/>
      <c r="AR42" s="273"/>
      <c r="AS42" s="273" t="s">
        <v>1</v>
      </c>
      <c r="AT42" s="273">
        <v>1</v>
      </c>
      <c r="AU42" s="426">
        <f t="shared" si="23"/>
        <v>3</v>
      </c>
      <c r="AV42" s="90"/>
      <c r="AW42" s="92"/>
      <c r="AX42" s="92"/>
      <c r="AY42" s="92"/>
    </row>
    <row r="43" spans="1:51" s="91" customFormat="1" ht="24.75" customHeight="1">
      <c r="A43" s="424" t="s">
        <v>775</v>
      </c>
      <c r="B43" s="424" t="s">
        <v>776</v>
      </c>
      <c r="C43" s="425" t="str">
        <f t="shared" si="20"/>
        <v xml:space="preserve"> </v>
      </c>
      <c r="D43" s="273"/>
      <c r="E43" s="273"/>
      <c r="F43" s="273" t="s">
        <v>1</v>
      </c>
      <c r="G43" s="273"/>
      <c r="H43" s="273" t="s">
        <v>1</v>
      </c>
      <c r="I43" s="273" t="s">
        <v>1</v>
      </c>
      <c r="J43" s="273"/>
      <c r="K43" s="273"/>
      <c r="L43" s="273"/>
      <c r="M43" s="273"/>
      <c r="N43" s="273">
        <v>2</v>
      </c>
      <c r="O43" s="426">
        <f t="shared" si="21"/>
        <v>3</v>
      </c>
      <c r="P43" s="427" t="s">
        <v>720</v>
      </c>
      <c r="Q43">
        <v>3566016</v>
      </c>
      <c r="R43" s="425" t="str">
        <f t="shared" si="18"/>
        <v xml:space="preserve"> </v>
      </c>
      <c r="S43" s="273"/>
      <c r="T43" s="273"/>
      <c r="U43" s="273"/>
      <c r="V43" s="273"/>
      <c r="W43" s="273"/>
      <c r="X43" s="273" t="s">
        <v>1</v>
      </c>
      <c r="Y43" s="273"/>
      <c r="Z43" s="273"/>
      <c r="AA43" s="273"/>
      <c r="AB43" s="273" t="s">
        <v>1</v>
      </c>
      <c r="AC43" s="273"/>
      <c r="AD43" s="273"/>
      <c r="AE43" s="426">
        <f t="shared" si="22"/>
        <v>2</v>
      </c>
      <c r="AF43" s="428" t="s">
        <v>730</v>
      </c>
      <c r="AG43">
        <v>3698690</v>
      </c>
      <c r="AH43" s="425" t="str">
        <f t="shared" si="19"/>
        <v xml:space="preserve"> </v>
      </c>
      <c r="AI43" s="273"/>
      <c r="AJ43" s="273"/>
      <c r="AK43" s="273"/>
      <c r="AL43" s="273" t="s">
        <v>0</v>
      </c>
      <c r="AM43" s="273"/>
      <c r="AN43" s="273"/>
      <c r="AO43" s="273"/>
      <c r="AP43" s="273" t="s">
        <v>0</v>
      </c>
      <c r="AQ43" s="273" t="s">
        <v>1</v>
      </c>
      <c r="AR43" s="273"/>
      <c r="AS43" s="273"/>
      <c r="AT43" s="273">
        <v>3</v>
      </c>
      <c r="AU43" s="426">
        <f t="shared" si="23"/>
        <v>3</v>
      </c>
      <c r="AV43" s="90"/>
      <c r="AW43" s="92"/>
      <c r="AX43" s="92"/>
      <c r="AY43" s="92"/>
    </row>
    <row r="44" spans="1:51" s="91" customFormat="1" ht="24.75" customHeight="1">
      <c r="A44" s="424" t="s">
        <v>777</v>
      </c>
      <c r="B44" s="424" t="s">
        <v>778</v>
      </c>
      <c r="C44" s="425" t="str">
        <f t="shared" si="20"/>
        <v>X</v>
      </c>
      <c r="D44" s="273"/>
      <c r="E44" s="273"/>
      <c r="F44" s="273"/>
      <c r="G44" s="273"/>
      <c r="H44" s="273" t="s">
        <v>717</v>
      </c>
      <c r="I44" s="273"/>
      <c r="J44" s="273" t="s">
        <v>0</v>
      </c>
      <c r="K44" s="273"/>
      <c r="L44" s="273"/>
      <c r="M44" s="273"/>
      <c r="N44" s="273"/>
      <c r="O44" s="426">
        <f t="shared" si="21"/>
        <v>2</v>
      </c>
      <c r="P44" s="427" t="s">
        <v>721</v>
      </c>
      <c r="Q44">
        <v>3496370</v>
      </c>
      <c r="R44" s="425" t="str">
        <f t="shared" si="18"/>
        <v>X</v>
      </c>
      <c r="S44" s="273" t="s">
        <v>1</v>
      </c>
      <c r="T44" s="273"/>
      <c r="U44" s="273"/>
      <c r="V44" s="273"/>
      <c r="W44" s="273"/>
      <c r="X44" s="273"/>
      <c r="Y44" s="273" t="s">
        <v>1</v>
      </c>
      <c r="Z44" s="273"/>
      <c r="AA44" s="273"/>
      <c r="AB44" s="273"/>
      <c r="AC44" s="273" t="s">
        <v>717</v>
      </c>
      <c r="AD44" s="273"/>
      <c r="AE44" s="426">
        <f t="shared" si="22"/>
        <v>3</v>
      </c>
      <c r="AF44" s="427" t="s">
        <v>731</v>
      </c>
      <c r="AG44">
        <v>3867157</v>
      </c>
      <c r="AH44" s="425" t="str">
        <f t="shared" si="19"/>
        <v xml:space="preserve"> </v>
      </c>
      <c r="AI44" s="273" t="s">
        <v>1</v>
      </c>
      <c r="AJ44" s="273" t="s">
        <v>1</v>
      </c>
      <c r="AK44" s="273"/>
      <c r="AL44" s="273"/>
      <c r="AM44" s="273"/>
      <c r="AN44" s="273"/>
      <c r="AO44" s="273"/>
      <c r="AP44" s="273"/>
      <c r="AQ44" s="273" t="s">
        <v>0</v>
      </c>
      <c r="AR44" s="273"/>
      <c r="AS44" s="273"/>
      <c r="AT44" s="273">
        <v>2</v>
      </c>
      <c r="AU44" s="426">
        <f t="shared" si="23"/>
        <v>3</v>
      </c>
      <c r="AV44" s="90"/>
      <c r="AW44" s="92"/>
      <c r="AX44" s="92"/>
      <c r="AY44" s="92"/>
    </row>
    <row r="45" spans="1:51" s="91" customFormat="1" ht="24.75" customHeight="1">
      <c r="A45" s="424" t="s">
        <v>779</v>
      </c>
      <c r="B45" s="424" t="s">
        <v>780</v>
      </c>
      <c r="C45" s="425" t="str">
        <f t="shared" si="20"/>
        <v xml:space="preserve"> </v>
      </c>
      <c r="D45" s="273" t="s">
        <v>1</v>
      </c>
      <c r="E45" s="273"/>
      <c r="F45" s="273"/>
      <c r="G45" s="273" t="s">
        <v>1</v>
      </c>
      <c r="H45" s="273"/>
      <c r="I45" s="273"/>
      <c r="J45" s="273" t="s">
        <v>1</v>
      </c>
      <c r="K45" s="273"/>
      <c r="L45" s="273"/>
      <c r="M45" s="273"/>
      <c r="N45" s="273"/>
      <c r="O45" s="426">
        <f t="shared" si="21"/>
        <v>3</v>
      </c>
      <c r="P45" s="427" t="s">
        <v>722</v>
      </c>
      <c r="Q45">
        <v>3665940</v>
      </c>
      <c r="R45" s="425" t="str">
        <f t="shared" si="18"/>
        <v>X</v>
      </c>
      <c r="S45" s="273"/>
      <c r="T45" s="273"/>
      <c r="U45" s="273" t="s">
        <v>717</v>
      </c>
      <c r="V45" s="273"/>
      <c r="W45" s="273" t="s">
        <v>1</v>
      </c>
      <c r="X45" s="273"/>
      <c r="Y45" s="273"/>
      <c r="Z45" s="273"/>
      <c r="AA45" s="273"/>
      <c r="AB45" s="273"/>
      <c r="AC45" s="273" t="s">
        <v>1</v>
      </c>
      <c r="AD45" s="273">
        <v>4</v>
      </c>
      <c r="AE45" s="426">
        <f t="shared" si="22"/>
        <v>3</v>
      </c>
      <c r="AF45" s="427" t="s">
        <v>732</v>
      </c>
      <c r="AG45">
        <v>3663625</v>
      </c>
      <c r="AH45" s="425" t="str">
        <f t="shared" si="19"/>
        <v xml:space="preserve"> </v>
      </c>
      <c r="AI45" s="273" t="s">
        <v>0</v>
      </c>
      <c r="AJ45" s="273"/>
      <c r="AK45" s="273"/>
      <c r="AL45" s="273"/>
      <c r="AM45" s="273"/>
      <c r="AN45" s="273"/>
      <c r="AO45" s="273"/>
      <c r="AP45" s="273"/>
      <c r="AQ45" s="273"/>
      <c r="AR45" s="273" t="s">
        <v>0</v>
      </c>
      <c r="AS45" s="273"/>
      <c r="AT45" s="273"/>
      <c r="AU45" s="426">
        <f t="shared" si="23"/>
        <v>2</v>
      </c>
      <c r="AV45" s="90"/>
      <c r="AW45" s="92"/>
      <c r="AX45" s="92"/>
      <c r="AY45" s="92"/>
    </row>
    <row r="46" spans="1:51" s="91" customFormat="1" ht="24.75" customHeight="1">
      <c r="A46" s="424" t="s">
        <v>781</v>
      </c>
      <c r="B46" s="424" t="s">
        <v>782</v>
      </c>
      <c r="C46" s="425" t="str">
        <f t="shared" si="20"/>
        <v>X</v>
      </c>
      <c r="D46" s="273"/>
      <c r="E46" s="273"/>
      <c r="F46" s="273"/>
      <c r="G46" s="273"/>
      <c r="H46" s="273" t="s">
        <v>717</v>
      </c>
      <c r="I46" s="273"/>
      <c r="J46" s="273"/>
      <c r="K46" s="273"/>
      <c r="L46" s="273" t="s">
        <v>717</v>
      </c>
      <c r="M46" s="273" t="s">
        <v>717</v>
      </c>
      <c r="N46" s="273"/>
      <c r="O46" s="426">
        <f t="shared" si="21"/>
        <v>3</v>
      </c>
      <c r="P46" s="427" t="s">
        <v>723</v>
      </c>
      <c r="Q46">
        <v>3811007</v>
      </c>
      <c r="R46" s="425"/>
      <c r="S46" s="273"/>
      <c r="T46" s="273"/>
      <c r="U46" s="273"/>
      <c r="V46" s="273"/>
      <c r="W46" s="273"/>
      <c r="X46" s="273"/>
      <c r="Y46" s="273" t="s">
        <v>0</v>
      </c>
      <c r="Z46" s="273" t="s">
        <v>0</v>
      </c>
      <c r="AA46" s="273"/>
      <c r="AB46" s="273"/>
      <c r="AC46" s="273" t="s">
        <v>0</v>
      </c>
      <c r="AD46" s="273"/>
      <c r="AE46" s="426">
        <f t="shared" si="22"/>
        <v>3</v>
      </c>
      <c r="AF46" s="427"/>
      <c r="AG46" s="427"/>
      <c r="AH46" s="425" t="str">
        <f t="shared" ref="AH46:AH57" si="24">IF(COUNTIF(AI46:AT46,"*s")&gt;0,"X"," ")</f>
        <v xml:space="preserve"> </v>
      </c>
      <c r="AI46" s="273"/>
      <c r="AJ46" s="273"/>
      <c r="AK46" s="273"/>
      <c r="AL46" s="273"/>
      <c r="AM46" s="273"/>
      <c r="AN46" s="273"/>
      <c r="AO46" s="273"/>
      <c r="AP46" s="273"/>
      <c r="AQ46" s="273"/>
      <c r="AR46" s="273"/>
      <c r="AS46" s="273"/>
      <c r="AT46" s="273"/>
      <c r="AU46" s="426">
        <f t="shared" si="23"/>
        <v>0</v>
      </c>
      <c r="AV46" s="90"/>
      <c r="AW46" s="92"/>
      <c r="AX46" s="92"/>
      <c r="AY46" s="92"/>
    </row>
    <row r="47" spans="1:51" s="91" customFormat="1" ht="24.75" customHeight="1">
      <c r="A47" s="424"/>
      <c r="B47" s="424"/>
      <c r="C47" s="425" t="str">
        <f t="shared" ref="C47:C62" si="25">IF(COUNTIF(D47:N47,"*s")&gt;0,"X"," ")</f>
        <v xml:space="preserve"> </v>
      </c>
      <c r="D47" s="273"/>
      <c r="E47" s="273"/>
      <c r="F47" s="273"/>
      <c r="G47" s="273"/>
      <c r="H47" s="273"/>
      <c r="I47" s="273"/>
      <c r="J47" s="273"/>
      <c r="K47" s="273"/>
      <c r="L47" s="273"/>
      <c r="M47" s="273"/>
      <c r="N47" s="273"/>
      <c r="O47" s="426">
        <f t="shared" si="21"/>
        <v>0</v>
      </c>
      <c r="P47" s="427" t="s">
        <v>724</v>
      </c>
      <c r="Q47">
        <v>3667802</v>
      </c>
      <c r="R47" s="425" t="s">
        <v>128</v>
      </c>
      <c r="S47" s="273"/>
      <c r="T47" s="273"/>
      <c r="U47" s="273"/>
      <c r="V47" s="273" t="s">
        <v>0</v>
      </c>
      <c r="W47" s="273" t="s">
        <v>717</v>
      </c>
      <c r="X47" s="273"/>
      <c r="Y47" s="273"/>
      <c r="Z47" s="273"/>
      <c r="AA47" s="273"/>
      <c r="AB47" s="273"/>
      <c r="AC47" s="273"/>
      <c r="AD47" s="273"/>
      <c r="AE47" s="426">
        <f t="shared" si="22"/>
        <v>2</v>
      </c>
      <c r="AF47" s="427"/>
      <c r="AG47" s="427"/>
      <c r="AH47" s="425" t="str">
        <f t="shared" si="24"/>
        <v xml:space="preserve"> </v>
      </c>
      <c r="AI47" s="273"/>
      <c r="AJ47" s="273"/>
      <c r="AK47" s="273"/>
      <c r="AL47" s="273"/>
      <c r="AM47" s="273"/>
      <c r="AN47" s="273"/>
      <c r="AO47" s="273"/>
      <c r="AP47" s="273"/>
      <c r="AQ47" s="273"/>
      <c r="AR47" s="273"/>
      <c r="AS47" s="273"/>
      <c r="AT47" s="273"/>
      <c r="AU47" s="426">
        <f t="shared" si="23"/>
        <v>0</v>
      </c>
      <c r="AV47" s="90"/>
      <c r="AW47" s="92"/>
      <c r="AX47" s="92"/>
      <c r="AY47" s="92"/>
    </row>
    <row r="48" spans="1:51" s="91" customFormat="1" ht="24.75" customHeight="1">
      <c r="A48" s="424"/>
      <c r="B48" s="424"/>
      <c r="C48" s="425" t="str">
        <f t="shared" si="25"/>
        <v xml:space="preserve"> </v>
      </c>
      <c r="D48" s="273"/>
      <c r="E48" s="273"/>
      <c r="F48" s="273"/>
      <c r="G48" s="273"/>
      <c r="H48" s="273"/>
      <c r="I48" s="273"/>
      <c r="J48" s="273"/>
      <c r="K48" s="273"/>
      <c r="L48" s="273"/>
      <c r="M48" s="273"/>
      <c r="N48" s="273"/>
      <c r="O48" s="426">
        <f t="shared" si="21"/>
        <v>0</v>
      </c>
      <c r="P48" s="427"/>
      <c r="Q48" s="427"/>
      <c r="R48" s="425" t="str">
        <f t="shared" ref="R48:R62" si="26">IF(COUNTIF(S48:AD48,"*s")&gt;0,"X"," ")</f>
        <v xml:space="preserve"> </v>
      </c>
      <c r="S48" s="273"/>
      <c r="T48" s="273"/>
      <c r="U48" s="273"/>
      <c r="V48" s="273"/>
      <c r="W48" s="273"/>
      <c r="X48" s="273"/>
      <c r="Y48" s="273"/>
      <c r="Z48" s="273"/>
      <c r="AA48" s="273"/>
      <c r="AB48" s="273"/>
      <c r="AC48" s="273"/>
      <c r="AD48" s="273"/>
      <c r="AE48" s="426">
        <f t="shared" si="22"/>
        <v>0</v>
      </c>
      <c r="AF48" s="427"/>
      <c r="AG48" s="427"/>
      <c r="AH48" s="425" t="str">
        <f t="shared" si="24"/>
        <v xml:space="preserve"> </v>
      </c>
      <c r="AI48" s="273"/>
      <c r="AJ48" s="273"/>
      <c r="AK48" s="273"/>
      <c r="AL48" s="273"/>
      <c r="AM48" s="273"/>
      <c r="AN48" s="273"/>
      <c r="AO48" s="273"/>
      <c r="AP48" s="273"/>
      <c r="AQ48" s="273"/>
      <c r="AR48" s="273"/>
      <c r="AS48" s="273"/>
      <c r="AT48" s="273"/>
      <c r="AU48" s="426">
        <f t="shared" si="23"/>
        <v>0</v>
      </c>
      <c r="AV48" s="90"/>
      <c r="AW48" s="92"/>
      <c r="AX48" s="92"/>
      <c r="AY48" s="92"/>
    </row>
    <row r="49" spans="1:51" s="91" customFormat="1" ht="24.75" customHeight="1">
      <c r="A49" s="424"/>
      <c r="B49" s="424"/>
      <c r="C49" s="425" t="str">
        <f t="shared" si="25"/>
        <v xml:space="preserve"> </v>
      </c>
      <c r="D49" s="273"/>
      <c r="E49" s="273"/>
      <c r="F49" s="273"/>
      <c r="G49" s="273"/>
      <c r="H49" s="273"/>
      <c r="I49" s="273"/>
      <c r="J49" s="273"/>
      <c r="K49" s="273"/>
      <c r="L49" s="273"/>
      <c r="M49" s="273"/>
      <c r="N49" s="273"/>
      <c r="O49" s="426">
        <f t="shared" si="21"/>
        <v>0</v>
      </c>
      <c r="P49" s="427"/>
      <c r="Q49" s="427"/>
      <c r="R49" s="425" t="str">
        <f t="shared" si="26"/>
        <v xml:space="preserve"> </v>
      </c>
      <c r="S49" s="273"/>
      <c r="T49" s="273"/>
      <c r="U49" s="273"/>
      <c r="V49" s="273"/>
      <c r="W49" s="273"/>
      <c r="X49" s="273"/>
      <c r="Y49" s="273"/>
      <c r="Z49" s="273"/>
      <c r="AA49" s="273"/>
      <c r="AB49" s="273"/>
      <c r="AC49" s="273"/>
      <c r="AD49" s="273"/>
      <c r="AE49" s="426">
        <f t="shared" si="22"/>
        <v>0</v>
      </c>
      <c r="AF49" s="427"/>
      <c r="AG49" s="427"/>
      <c r="AH49" s="425" t="str">
        <f t="shared" si="24"/>
        <v xml:space="preserve"> </v>
      </c>
      <c r="AI49" s="273"/>
      <c r="AJ49" s="273"/>
      <c r="AK49" s="273"/>
      <c r="AL49" s="273"/>
      <c r="AM49" s="273"/>
      <c r="AN49" s="273"/>
      <c r="AO49" s="273"/>
      <c r="AP49" s="273"/>
      <c r="AQ49" s="273"/>
      <c r="AR49" s="273"/>
      <c r="AS49" s="273"/>
      <c r="AT49" s="273"/>
      <c r="AU49" s="426">
        <f t="shared" si="23"/>
        <v>0</v>
      </c>
      <c r="AV49" s="90"/>
      <c r="AW49" s="92"/>
      <c r="AX49" s="92"/>
      <c r="AY49" s="92"/>
    </row>
    <row r="50" spans="1:51" s="91" customFormat="1" ht="24.75" customHeight="1">
      <c r="A50" s="424"/>
      <c r="B50" s="424"/>
      <c r="C50" s="425" t="str">
        <f t="shared" si="25"/>
        <v xml:space="preserve"> </v>
      </c>
      <c r="D50" s="273"/>
      <c r="E50" s="273"/>
      <c r="F50" s="273"/>
      <c r="G50" s="273"/>
      <c r="H50" s="273"/>
      <c r="I50" s="273"/>
      <c r="J50" s="273"/>
      <c r="K50" s="273"/>
      <c r="L50" s="273"/>
      <c r="M50" s="273"/>
      <c r="N50" s="273"/>
      <c r="O50" s="426">
        <f t="shared" si="21"/>
        <v>0</v>
      </c>
      <c r="P50" s="427"/>
      <c r="Q50" s="427"/>
      <c r="R50" s="425" t="str">
        <f t="shared" si="26"/>
        <v xml:space="preserve"> </v>
      </c>
      <c r="S50" s="273"/>
      <c r="T50" s="273"/>
      <c r="U50" s="273"/>
      <c r="V50" s="273"/>
      <c r="W50" s="273"/>
      <c r="X50" s="273"/>
      <c r="Y50" s="273"/>
      <c r="Z50" s="273"/>
      <c r="AA50" s="273"/>
      <c r="AB50" s="273"/>
      <c r="AC50" s="273"/>
      <c r="AD50" s="273"/>
      <c r="AE50" s="426">
        <f t="shared" si="22"/>
        <v>0</v>
      </c>
      <c r="AF50" s="428"/>
      <c r="AG50" s="428"/>
      <c r="AH50" s="425" t="str">
        <f t="shared" si="24"/>
        <v xml:space="preserve"> </v>
      </c>
      <c r="AI50" s="273"/>
      <c r="AJ50" s="273"/>
      <c r="AK50" s="273"/>
      <c r="AL50" s="273"/>
      <c r="AM50" s="273"/>
      <c r="AN50" s="273"/>
      <c r="AO50" s="273"/>
      <c r="AP50" s="273"/>
      <c r="AQ50" s="273"/>
      <c r="AR50" s="273"/>
      <c r="AS50" s="273"/>
      <c r="AT50" s="273"/>
      <c r="AU50" s="426">
        <f t="shared" si="23"/>
        <v>0</v>
      </c>
      <c r="AV50" s="90"/>
      <c r="AW50" s="92"/>
      <c r="AX50" s="92"/>
      <c r="AY50" s="92"/>
    </row>
    <row r="51" spans="1:51" s="91" customFormat="1" ht="24.75" customHeight="1">
      <c r="A51" s="424"/>
      <c r="B51" s="424"/>
      <c r="C51" s="425" t="str">
        <f t="shared" si="25"/>
        <v xml:space="preserve"> </v>
      </c>
      <c r="D51" s="273"/>
      <c r="E51" s="273"/>
      <c r="F51" s="273"/>
      <c r="G51" s="273"/>
      <c r="H51" s="273"/>
      <c r="I51" s="273"/>
      <c r="J51" s="273"/>
      <c r="K51" s="273"/>
      <c r="L51" s="273"/>
      <c r="M51" s="273"/>
      <c r="N51" s="273"/>
      <c r="O51" s="426">
        <f t="shared" si="21"/>
        <v>0</v>
      </c>
      <c r="P51" s="427"/>
      <c r="Q51" s="427"/>
      <c r="R51" s="425" t="str">
        <f t="shared" si="26"/>
        <v xml:space="preserve"> </v>
      </c>
      <c r="S51" s="273"/>
      <c r="T51" s="273"/>
      <c r="U51" s="273"/>
      <c r="V51" s="273"/>
      <c r="W51" s="273"/>
      <c r="X51" s="273"/>
      <c r="Y51" s="273"/>
      <c r="Z51" s="273"/>
      <c r="AA51" s="273"/>
      <c r="AB51" s="273"/>
      <c r="AC51" s="273"/>
      <c r="AD51" s="273"/>
      <c r="AE51" s="426">
        <f t="shared" si="22"/>
        <v>0</v>
      </c>
      <c r="AF51" s="428"/>
      <c r="AG51" s="428"/>
      <c r="AH51" s="425" t="str">
        <f t="shared" si="24"/>
        <v xml:space="preserve"> </v>
      </c>
      <c r="AI51" s="273"/>
      <c r="AJ51" s="273"/>
      <c r="AK51" s="273"/>
      <c r="AL51" s="273"/>
      <c r="AM51" s="273"/>
      <c r="AN51" s="273"/>
      <c r="AO51" s="273"/>
      <c r="AP51" s="273"/>
      <c r="AQ51" s="273"/>
      <c r="AR51" s="273"/>
      <c r="AS51" s="273"/>
      <c r="AT51" s="273"/>
      <c r="AU51" s="426">
        <f t="shared" si="23"/>
        <v>0</v>
      </c>
      <c r="AV51" s="90"/>
      <c r="AW51" s="92"/>
      <c r="AX51" s="92"/>
      <c r="AY51" s="92"/>
    </row>
    <row r="52" spans="1:51" s="91" customFormat="1" ht="24.75" customHeight="1">
      <c r="A52" s="424"/>
      <c r="B52" s="424"/>
      <c r="C52" s="425" t="str">
        <f t="shared" si="25"/>
        <v xml:space="preserve"> </v>
      </c>
      <c r="D52" s="273"/>
      <c r="E52" s="273"/>
      <c r="F52" s="273"/>
      <c r="G52" s="273"/>
      <c r="H52" s="273"/>
      <c r="I52" s="273"/>
      <c r="J52" s="273"/>
      <c r="K52" s="273"/>
      <c r="L52" s="273"/>
      <c r="M52" s="273"/>
      <c r="N52" s="273"/>
      <c r="O52" s="426">
        <f t="shared" si="21"/>
        <v>0</v>
      </c>
      <c r="P52" s="427"/>
      <c r="Q52" s="427"/>
      <c r="R52" s="425" t="str">
        <f t="shared" si="26"/>
        <v xml:space="preserve"> </v>
      </c>
      <c r="S52" s="273"/>
      <c r="T52" s="273"/>
      <c r="U52" s="273"/>
      <c r="V52" s="273"/>
      <c r="W52" s="273"/>
      <c r="X52" s="273"/>
      <c r="Y52" s="273"/>
      <c r="Z52" s="273"/>
      <c r="AA52" s="273"/>
      <c r="AB52" s="273"/>
      <c r="AC52" s="273"/>
      <c r="AD52" s="273"/>
      <c r="AE52" s="426">
        <f t="shared" si="22"/>
        <v>0</v>
      </c>
      <c r="AF52" s="428"/>
      <c r="AG52" s="428"/>
      <c r="AH52" s="425" t="str">
        <f t="shared" si="24"/>
        <v xml:space="preserve"> </v>
      </c>
      <c r="AI52" s="273"/>
      <c r="AJ52" s="273"/>
      <c r="AK52" s="273"/>
      <c r="AL52" s="273"/>
      <c r="AM52" s="273"/>
      <c r="AN52" s="273"/>
      <c r="AO52" s="273"/>
      <c r="AP52" s="273"/>
      <c r="AQ52" s="273"/>
      <c r="AR52" s="273"/>
      <c r="AS52" s="273"/>
      <c r="AT52" s="273"/>
      <c r="AU52" s="426">
        <f t="shared" si="23"/>
        <v>0</v>
      </c>
      <c r="AV52" s="90"/>
      <c r="AW52" s="92"/>
      <c r="AX52" s="92"/>
      <c r="AY52" s="92"/>
    </row>
    <row r="53" spans="1:51" s="91" customFormat="1" ht="24.75" customHeight="1">
      <c r="A53" s="424"/>
      <c r="B53" s="424"/>
      <c r="C53" s="425" t="str">
        <f t="shared" si="25"/>
        <v xml:space="preserve"> </v>
      </c>
      <c r="D53" s="273"/>
      <c r="E53" s="273"/>
      <c r="F53" s="273"/>
      <c r="G53" s="273"/>
      <c r="H53" s="273"/>
      <c r="I53" s="273"/>
      <c r="J53" s="273"/>
      <c r="K53" s="273"/>
      <c r="L53" s="273"/>
      <c r="M53" s="273"/>
      <c r="N53" s="273"/>
      <c r="O53" s="426">
        <f t="shared" si="21"/>
        <v>0</v>
      </c>
      <c r="P53" s="427"/>
      <c r="Q53" s="427"/>
      <c r="R53" s="425" t="str">
        <f t="shared" si="26"/>
        <v xml:space="preserve"> </v>
      </c>
      <c r="S53" s="273"/>
      <c r="T53" s="273"/>
      <c r="U53" s="273"/>
      <c r="V53" s="273"/>
      <c r="W53" s="273"/>
      <c r="X53" s="273"/>
      <c r="Y53" s="273"/>
      <c r="Z53" s="273"/>
      <c r="AA53" s="273"/>
      <c r="AB53" s="273"/>
      <c r="AC53" s="273"/>
      <c r="AD53" s="273"/>
      <c r="AE53" s="426">
        <f t="shared" si="22"/>
        <v>0</v>
      </c>
      <c r="AF53" s="428"/>
      <c r="AG53" s="428"/>
      <c r="AH53" s="425" t="str">
        <f t="shared" si="24"/>
        <v xml:space="preserve"> </v>
      </c>
      <c r="AI53" s="273"/>
      <c r="AJ53" s="273"/>
      <c r="AK53" s="273"/>
      <c r="AL53" s="273"/>
      <c r="AM53" s="273"/>
      <c r="AN53" s="273"/>
      <c r="AO53" s="273"/>
      <c r="AP53" s="273"/>
      <c r="AQ53" s="273"/>
      <c r="AR53" s="273"/>
      <c r="AS53" s="273"/>
      <c r="AT53" s="273"/>
      <c r="AU53" s="426">
        <f t="shared" si="23"/>
        <v>0</v>
      </c>
      <c r="AV53" s="90"/>
      <c r="AW53" s="92"/>
      <c r="AX53" s="92"/>
      <c r="AY53" s="92"/>
    </row>
    <row r="54" spans="1:51" s="91" customFormat="1" ht="24.75" customHeight="1">
      <c r="A54" s="424"/>
      <c r="B54" s="424"/>
      <c r="C54" s="425" t="str">
        <f t="shared" si="25"/>
        <v xml:space="preserve"> </v>
      </c>
      <c r="D54" s="273"/>
      <c r="E54" s="273"/>
      <c r="F54" s="273"/>
      <c r="G54" s="273"/>
      <c r="H54" s="273"/>
      <c r="I54" s="273"/>
      <c r="J54" s="273"/>
      <c r="K54" s="273"/>
      <c r="L54" s="273"/>
      <c r="M54" s="273"/>
      <c r="N54" s="273"/>
      <c r="O54" s="426">
        <f t="shared" si="21"/>
        <v>0</v>
      </c>
      <c r="P54" s="427"/>
      <c r="Q54" s="427"/>
      <c r="R54" s="425" t="str">
        <f t="shared" si="26"/>
        <v xml:space="preserve"> </v>
      </c>
      <c r="S54" s="273"/>
      <c r="T54" s="273"/>
      <c r="U54" s="273"/>
      <c r="V54" s="273"/>
      <c r="W54" s="273"/>
      <c r="X54" s="273"/>
      <c r="Y54" s="273"/>
      <c r="Z54" s="273"/>
      <c r="AA54" s="273"/>
      <c r="AB54" s="273"/>
      <c r="AC54" s="273"/>
      <c r="AD54" s="273"/>
      <c r="AE54" s="426">
        <f t="shared" si="22"/>
        <v>0</v>
      </c>
      <c r="AF54" s="429" t="s">
        <v>453</v>
      </c>
      <c r="AG54" s="429"/>
      <c r="AH54" s="430" t="str">
        <f t="shared" si="24"/>
        <v xml:space="preserve"> </v>
      </c>
      <c r="AI54" s="431">
        <f>COUNTIF(AI38:AI53,"A")</f>
        <v>1</v>
      </c>
      <c r="AJ54" s="431">
        <f t="shared" ref="AJ54:AS54" si="27">COUNTIF(AJ38:AJ53,"A")</f>
        <v>1</v>
      </c>
      <c r="AK54" s="431">
        <f t="shared" si="27"/>
        <v>1</v>
      </c>
      <c r="AL54" s="431">
        <f t="shared" si="27"/>
        <v>1</v>
      </c>
      <c r="AM54" s="431">
        <f t="shared" si="27"/>
        <v>1</v>
      </c>
      <c r="AN54" s="431">
        <f t="shared" si="27"/>
        <v>1</v>
      </c>
      <c r="AO54" s="431">
        <f t="shared" si="27"/>
        <v>1</v>
      </c>
      <c r="AP54" s="431">
        <f t="shared" si="27"/>
        <v>1</v>
      </c>
      <c r="AQ54" s="431">
        <f t="shared" si="27"/>
        <v>1</v>
      </c>
      <c r="AR54" s="431">
        <f t="shared" si="27"/>
        <v>1</v>
      </c>
      <c r="AS54" s="431">
        <f t="shared" si="27"/>
        <v>1</v>
      </c>
      <c r="AT54" s="431" t="str">
        <f>IF(COUNTIF(AT38:AT53,"1")&gt;0,"1","0")</f>
        <v>1</v>
      </c>
      <c r="AU54" s="426"/>
      <c r="AV54" s="90"/>
      <c r="AW54" s="92"/>
      <c r="AX54" s="92"/>
      <c r="AY54" s="92"/>
    </row>
    <row r="55" spans="1:51" s="91" customFormat="1" ht="24.75" customHeight="1">
      <c r="A55" s="424"/>
      <c r="B55" s="424"/>
      <c r="C55" s="425" t="str">
        <f>IF(COUNTIF(D55:N55,"*s")&gt;0,"X"," ")</f>
        <v xml:space="preserve"> </v>
      </c>
      <c r="D55" s="273"/>
      <c r="E55" s="273"/>
      <c r="F55" s="273"/>
      <c r="G55" s="273"/>
      <c r="H55" s="273"/>
      <c r="I55" s="273"/>
      <c r="J55" s="273"/>
      <c r="K55" s="273"/>
      <c r="L55" s="273"/>
      <c r="M55" s="273"/>
      <c r="N55" s="273"/>
      <c r="O55" s="426">
        <f>COUNTIF(D55:M55,"*")</f>
        <v>0</v>
      </c>
      <c r="P55" s="427"/>
      <c r="Q55" s="427"/>
      <c r="R55" s="425" t="str">
        <f>IF(COUNTIF(S55:AD55,"*s")&gt;0,"X"," ")</f>
        <v xml:space="preserve"> </v>
      </c>
      <c r="S55" s="273"/>
      <c r="T55" s="273"/>
      <c r="U55" s="273"/>
      <c r="V55" s="273"/>
      <c r="W55" s="273"/>
      <c r="X55" s="273"/>
      <c r="Y55" s="273"/>
      <c r="Z55" s="273"/>
      <c r="AA55" s="273"/>
      <c r="AB55" s="273"/>
      <c r="AC55" s="273"/>
      <c r="AD55" s="273"/>
      <c r="AE55" s="426">
        <f>COUNTIF(S55:AC55,"*")</f>
        <v>0</v>
      </c>
      <c r="AF55" s="429" t="s">
        <v>454</v>
      </c>
      <c r="AG55" s="429"/>
      <c r="AH55" s="430" t="str">
        <f t="shared" si="24"/>
        <v xml:space="preserve"> </v>
      </c>
      <c r="AI55" s="431">
        <f>COUNTIF(AI38:AI53,"B")</f>
        <v>1</v>
      </c>
      <c r="AJ55" s="431">
        <f t="shared" ref="AJ55:AS55" si="28">COUNTIF(AJ38:AJ53,"B")</f>
        <v>1</v>
      </c>
      <c r="AK55" s="431">
        <f t="shared" si="28"/>
        <v>1</v>
      </c>
      <c r="AL55" s="431">
        <f t="shared" si="28"/>
        <v>1</v>
      </c>
      <c r="AM55" s="431">
        <f t="shared" si="28"/>
        <v>1</v>
      </c>
      <c r="AN55" s="431">
        <f t="shared" si="28"/>
        <v>1</v>
      </c>
      <c r="AO55" s="431">
        <f t="shared" si="28"/>
        <v>1</v>
      </c>
      <c r="AP55" s="431">
        <f t="shared" si="28"/>
        <v>1</v>
      </c>
      <c r="AQ55" s="431">
        <f t="shared" si="28"/>
        <v>1</v>
      </c>
      <c r="AR55" s="431">
        <f t="shared" si="28"/>
        <v>1</v>
      </c>
      <c r="AS55" s="431">
        <f t="shared" si="28"/>
        <v>1</v>
      </c>
      <c r="AT55" s="431"/>
      <c r="AU55" s="426"/>
      <c r="AV55" s="90"/>
      <c r="AW55" s="92"/>
      <c r="AX55" s="92"/>
      <c r="AY55" s="92"/>
    </row>
    <row r="56" spans="1:51" s="91" customFormat="1" ht="24.75" customHeight="1">
      <c r="A56" s="424"/>
      <c r="B56" s="424"/>
      <c r="C56" s="425" t="str">
        <f t="shared" si="25"/>
        <v xml:space="preserve"> </v>
      </c>
      <c r="D56" s="273"/>
      <c r="E56" s="273"/>
      <c r="F56" s="273"/>
      <c r="G56" s="273"/>
      <c r="H56" s="273"/>
      <c r="I56" s="273"/>
      <c r="J56" s="273"/>
      <c r="K56" s="273"/>
      <c r="L56" s="273"/>
      <c r="M56" s="273"/>
      <c r="N56" s="273"/>
      <c r="O56" s="426">
        <f t="shared" si="21"/>
        <v>0</v>
      </c>
      <c r="P56" s="427"/>
      <c r="Q56" s="427"/>
      <c r="R56" s="425" t="str">
        <f t="shared" si="26"/>
        <v xml:space="preserve"> </v>
      </c>
      <c r="S56" s="273"/>
      <c r="T56" s="273"/>
      <c r="U56" s="273"/>
      <c r="V56" s="273"/>
      <c r="W56" s="273"/>
      <c r="X56" s="273"/>
      <c r="Y56" s="273"/>
      <c r="Z56" s="273"/>
      <c r="AA56" s="273"/>
      <c r="AB56" s="273"/>
      <c r="AC56" s="273"/>
      <c r="AD56" s="273"/>
      <c r="AE56" s="426">
        <f t="shared" si="22"/>
        <v>0</v>
      </c>
      <c r="AF56" s="429" t="s">
        <v>455</v>
      </c>
      <c r="AG56" s="429"/>
      <c r="AH56" s="430" t="str">
        <f t="shared" si="24"/>
        <v xml:space="preserve"> </v>
      </c>
      <c r="AI56" s="431">
        <f>COUNTIF(AI38:AI53,"N/S")</f>
        <v>0</v>
      </c>
      <c r="AJ56" s="431">
        <f t="shared" ref="AJ56:AS56" si="29">COUNTIF(AJ38:AJ53,"N/S")</f>
        <v>0</v>
      </c>
      <c r="AK56" s="431">
        <f t="shared" si="29"/>
        <v>0</v>
      </c>
      <c r="AL56" s="431">
        <f t="shared" si="29"/>
        <v>0</v>
      </c>
      <c r="AM56" s="431">
        <f t="shared" si="29"/>
        <v>0</v>
      </c>
      <c r="AN56" s="431">
        <f t="shared" si="29"/>
        <v>0</v>
      </c>
      <c r="AO56" s="431">
        <f t="shared" si="29"/>
        <v>0</v>
      </c>
      <c r="AP56" s="431">
        <f t="shared" si="29"/>
        <v>0</v>
      </c>
      <c r="AQ56" s="431">
        <f t="shared" si="29"/>
        <v>0</v>
      </c>
      <c r="AR56" s="431">
        <f t="shared" si="29"/>
        <v>0</v>
      </c>
      <c r="AS56" s="431">
        <f t="shared" si="29"/>
        <v>1</v>
      </c>
      <c r="AT56" s="431" t="str">
        <f>IF(COUNTIF(AT38:AT53,"n*")&gt;0,"1","0")</f>
        <v>0</v>
      </c>
      <c r="AU56" s="426"/>
      <c r="AV56" s="90"/>
      <c r="AW56" s="92"/>
      <c r="AX56" s="92"/>
      <c r="AY56" s="92"/>
    </row>
    <row r="57" spans="1:51" s="91" customFormat="1" ht="24.75" customHeight="1">
      <c r="A57" s="424"/>
      <c r="B57" s="424"/>
      <c r="C57" s="425" t="str">
        <f t="shared" si="25"/>
        <v xml:space="preserve"> </v>
      </c>
      <c r="D57" s="273"/>
      <c r="E57" s="273"/>
      <c r="F57" s="273"/>
      <c r="G57" s="273"/>
      <c r="H57" s="273"/>
      <c r="I57" s="273"/>
      <c r="J57" s="273"/>
      <c r="K57" s="273"/>
      <c r="L57" s="273"/>
      <c r="M57" s="273"/>
      <c r="N57" s="273"/>
      <c r="O57" s="426">
        <f t="shared" si="21"/>
        <v>0</v>
      </c>
      <c r="P57" s="427"/>
      <c r="Q57" s="427"/>
      <c r="R57" s="425" t="str">
        <f t="shared" si="26"/>
        <v xml:space="preserve"> </v>
      </c>
      <c r="S57" s="273"/>
      <c r="T57" s="273"/>
      <c r="U57" s="273"/>
      <c r="V57" s="273"/>
      <c r="W57" s="273"/>
      <c r="X57" s="273"/>
      <c r="Y57" s="273"/>
      <c r="Z57" s="273"/>
      <c r="AA57" s="273"/>
      <c r="AB57" s="273"/>
      <c r="AC57" s="273"/>
      <c r="AD57" s="273"/>
      <c r="AE57" s="426">
        <f t="shared" si="22"/>
        <v>0</v>
      </c>
      <c r="AF57" s="432" t="s">
        <v>457</v>
      </c>
      <c r="AG57" s="432"/>
      <c r="AH57" s="425" t="str">
        <f t="shared" si="24"/>
        <v xml:space="preserve"> </v>
      </c>
      <c r="AI57" s="273"/>
      <c r="AJ57" s="273"/>
      <c r="AK57" s="273"/>
      <c r="AL57" s="273"/>
      <c r="AM57" s="273"/>
      <c r="AN57" s="273"/>
      <c r="AO57" s="273"/>
      <c r="AP57" s="273"/>
      <c r="AQ57" s="273"/>
      <c r="AR57" s="273"/>
      <c r="AS57" s="273"/>
      <c r="AT57" s="273"/>
      <c r="AU57" s="433"/>
      <c r="AV57" s="90"/>
      <c r="AW57" s="92"/>
      <c r="AX57" s="92"/>
      <c r="AY57" s="92"/>
    </row>
    <row r="58" spans="1:51" s="91" customFormat="1" ht="24.75" customHeight="1">
      <c r="A58" s="424"/>
      <c r="B58" s="424"/>
      <c r="C58" s="425" t="str">
        <f t="shared" si="25"/>
        <v xml:space="preserve"> </v>
      </c>
      <c r="D58" s="273"/>
      <c r="E58" s="273"/>
      <c r="F58" s="273"/>
      <c r="G58" s="273"/>
      <c r="H58" s="273"/>
      <c r="I58" s="273"/>
      <c r="J58" s="273"/>
      <c r="K58" s="273"/>
      <c r="L58" s="273"/>
      <c r="M58" s="273"/>
      <c r="N58" s="273"/>
      <c r="O58" s="426">
        <f t="shared" si="21"/>
        <v>0</v>
      </c>
      <c r="P58" s="427"/>
      <c r="Q58" s="427"/>
      <c r="R58" s="425" t="str">
        <f t="shared" si="26"/>
        <v xml:space="preserve"> </v>
      </c>
      <c r="S58" s="273"/>
      <c r="T58" s="273"/>
      <c r="U58" s="273"/>
      <c r="V58" s="273"/>
      <c r="W58" s="273"/>
      <c r="X58" s="273"/>
      <c r="Y58" s="273"/>
      <c r="Z58" s="273"/>
      <c r="AA58" s="273"/>
      <c r="AB58" s="273"/>
      <c r="AC58" s="273"/>
      <c r="AD58" s="273"/>
      <c r="AE58" s="426">
        <f t="shared" si="22"/>
        <v>0</v>
      </c>
      <c r="AF58" s="434"/>
      <c r="AG58" s="434"/>
      <c r="AH58" s="425" t="str">
        <f>IF(COUNTIF(AI58:AT58,"*s")&gt;0,"X"," ")</f>
        <v xml:space="preserve"> </v>
      </c>
      <c r="AI58" s="273"/>
      <c r="AJ58" s="273"/>
      <c r="AK58" s="273"/>
      <c r="AL58" s="273"/>
      <c r="AM58" s="273"/>
      <c r="AN58" s="273"/>
      <c r="AO58" s="273"/>
      <c r="AP58" s="273"/>
      <c r="AQ58" s="273"/>
      <c r="AR58" s="273"/>
      <c r="AS58" s="273"/>
      <c r="AT58" s="273"/>
      <c r="AU58" s="435"/>
      <c r="AV58" s="90"/>
      <c r="AW58" s="92"/>
      <c r="AX58" s="92"/>
      <c r="AY58" s="92"/>
    </row>
    <row r="59" spans="1:51" s="91" customFormat="1" ht="24.75" customHeight="1">
      <c r="A59" s="424"/>
      <c r="B59" s="424"/>
      <c r="C59" s="425" t="str">
        <f t="shared" si="25"/>
        <v xml:space="preserve"> </v>
      </c>
      <c r="D59" s="273"/>
      <c r="E59" s="273"/>
      <c r="F59" s="273"/>
      <c r="G59" s="273"/>
      <c r="H59" s="273"/>
      <c r="I59" s="273"/>
      <c r="J59" s="273"/>
      <c r="K59" s="273"/>
      <c r="L59" s="273"/>
      <c r="M59" s="273"/>
      <c r="N59" s="273"/>
      <c r="O59" s="426">
        <f t="shared" si="21"/>
        <v>0</v>
      </c>
      <c r="P59" s="427"/>
      <c r="Q59" s="427"/>
      <c r="R59" s="425" t="str">
        <f t="shared" si="26"/>
        <v xml:space="preserve"> </v>
      </c>
      <c r="S59" s="273"/>
      <c r="T59" s="273"/>
      <c r="U59" s="273"/>
      <c r="V59" s="273"/>
      <c r="W59" s="273"/>
      <c r="X59" s="273"/>
      <c r="Y59" s="273"/>
      <c r="Z59" s="273"/>
      <c r="AA59" s="273"/>
      <c r="AB59" s="273"/>
      <c r="AC59" s="273"/>
      <c r="AD59" s="273"/>
      <c r="AE59" s="426">
        <f t="shared" si="22"/>
        <v>0</v>
      </c>
      <c r="AF59" s="434"/>
      <c r="AG59" s="434"/>
      <c r="AH59" s="425" t="str">
        <f t="shared" ref="AH59:AH66" si="30">IF(COUNTIF(AI59:AT59,"*s")&gt;0,"X"," ")</f>
        <v xml:space="preserve"> </v>
      </c>
      <c r="AI59" s="273"/>
      <c r="AJ59" s="273"/>
      <c r="AK59" s="273"/>
      <c r="AL59" s="273"/>
      <c r="AM59" s="273"/>
      <c r="AN59" s="273"/>
      <c r="AO59" s="273"/>
      <c r="AP59" s="273"/>
      <c r="AQ59" s="273"/>
      <c r="AR59" s="273"/>
      <c r="AS59" s="273"/>
      <c r="AT59" s="273"/>
      <c r="AU59" s="435"/>
      <c r="AV59" s="90"/>
      <c r="AW59" s="92"/>
      <c r="AX59" s="92"/>
      <c r="AY59" s="92"/>
    </row>
    <row r="60" spans="1:51" s="91" customFormat="1" ht="24.75" customHeight="1">
      <c r="A60" s="424"/>
      <c r="B60" s="424"/>
      <c r="C60" s="425" t="str">
        <f t="shared" si="25"/>
        <v xml:space="preserve"> </v>
      </c>
      <c r="D60" s="273"/>
      <c r="E60" s="273"/>
      <c r="F60" s="273"/>
      <c r="G60" s="273"/>
      <c r="H60" s="273"/>
      <c r="I60" s="273"/>
      <c r="J60" s="273"/>
      <c r="K60" s="273"/>
      <c r="L60" s="273"/>
      <c r="M60" s="273"/>
      <c r="N60" s="273"/>
      <c r="O60" s="426">
        <f t="shared" si="21"/>
        <v>0</v>
      </c>
      <c r="P60" s="427"/>
      <c r="Q60" s="427"/>
      <c r="R60" s="425" t="str">
        <f t="shared" si="26"/>
        <v xml:space="preserve"> </v>
      </c>
      <c r="S60" s="273"/>
      <c r="T60" s="273"/>
      <c r="U60" s="273"/>
      <c r="V60" s="273"/>
      <c r="W60" s="273"/>
      <c r="X60" s="273"/>
      <c r="Y60" s="273"/>
      <c r="Z60" s="273"/>
      <c r="AA60" s="273"/>
      <c r="AB60" s="273"/>
      <c r="AC60" s="273"/>
      <c r="AD60" s="273"/>
      <c r="AE60" s="426">
        <f t="shared" si="22"/>
        <v>0</v>
      </c>
      <c r="AF60" s="434"/>
      <c r="AG60" s="434"/>
      <c r="AH60" s="425" t="str">
        <f t="shared" si="30"/>
        <v xml:space="preserve"> </v>
      </c>
      <c r="AI60" s="273"/>
      <c r="AJ60" s="273"/>
      <c r="AK60" s="273"/>
      <c r="AL60" s="273"/>
      <c r="AM60" s="273"/>
      <c r="AN60" s="273"/>
      <c r="AO60" s="273"/>
      <c r="AP60" s="273"/>
      <c r="AQ60" s="273"/>
      <c r="AR60" s="273"/>
      <c r="AS60" s="273"/>
      <c r="AT60" s="273"/>
      <c r="AU60" s="436"/>
      <c r="AV60" s="90"/>
      <c r="AW60" s="92"/>
      <c r="AX60" s="92"/>
      <c r="AY60" s="92"/>
    </row>
    <row r="61" spans="1:51" s="91" customFormat="1" ht="24.75" customHeight="1">
      <c r="A61" s="424"/>
      <c r="B61" s="424"/>
      <c r="C61" s="425" t="str">
        <f t="shared" si="25"/>
        <v xml:space="preserve"> </v>
      </c>
      <c r="D61" s="273"/>
      <c r="E61" s="273"/>
      <c r="F61" s="273"/>
      <c r="G61" s="273"/>
      <c r="H61" s="273"/>
      <c r="I61" s="273"/>
      <c r="J61" s="273"/>
      <c r="K61" s="273"/>
      <c r="L61" s="273"/>
      <c r="M61" s="273"/>
      <c r="N61" s="273"/>
      <c r="O61" s="426">
        <f t="shared" si="21"/>
        <v>0</v>
      </c>
      <c r="P61" s="427"/>
      <c r="Q61" s="427"/>
      <c r="R61" s="425" t="str">
        <f t="shared" si="26"/>
        <v xml:space="preserve"> </v>
      </c>
      <c r="S61" s="273"/>
      <c r="T61" s="273"/>
      <c r="U61" s="273"/>
      <c r="V61" s="273"/>
      <c r="W61" s="273"/>
      <c r="X61" s="273"/>
      <c r="Y61" s="273"/>
      <c r="Z61" s="273"/>
      <c r="AA61" s="273"/>
      <c r="AB61" s="273"/>
      <c r="AC61" s="273"/>
      <c r="AD61" s="273"/>
      <c r="AE61" s="426">
        <f t="shared" si="22"/>
        <v>0</v>
      </c>
      <c r="AF61" s="427"/>
      <c r="AG61" s="427"/>
      <c r="AH61" s="425" t="str">
        <f t="shared" si="30"/>
        <v xml:space="preserve"> </v>
      </c>
      <c r="AI61" s="273"/>
      <c r="AJ61" s="273"/>
      <c r="AK61" s="273"/>
      <c r="AL61" s="273"/>
      <c r="AM61" s="273"/>
      <c r="AN61" s="273"/>
      <c r="AO61" s="273"/>
      <c r="AP61" s="273"/>
      <c r="AQ61" s="273"/>
      <c r="AR61" s="273"/>
      <c r="AS61" s="273"/>
      <c r="AT61" s="273"/>
      <c r="AU61" s="436"/>
      <c r="AV61" s="90"/>
      <c r="AW61" s="92"/>
      <c r="AX61" s="92"/>
      <c r="AY61" s="92"/>
    </row>
    <row r="62" spans="1:51" s="91" customFormat="1" ht="24.75" customHeight="1">
      <c r="A62" s="424"/>
      <c r="B62" s="424"/>
      <c r="C62" s="425" t="str">
        <f t="shared" si="25"/>
        <v xml:space="preserve"> </v>
      </c>
      <c r="D62" s="273"/>
      <c r="E62" s="273"/>
      <c r="F62" s="273"/>
      <c r="G62" s="273"/>
      <c r="H62" s="273"/>
      <c r="I62" s="273"/>
      <c r="J62" s="273"/>
      <c r="K62" s="273"/>
      <c r="L62" s="273"/>
      <c r="M62" s="273"/>
      <c r="N62" s="273"/>
      <c r="O62" s="426">
        <f t="shared" si="21"/>
        <v>0</v>
      </c>
      <c r="P62" s="427"/>
      <c r="Q62" s="427"/>
      <c r="R62" s="425" t="str">
        <f t="shared" si="26"/>
        <v xml:space="preserve"> </v>
      </c>
      <c r="S62" s="273"/>
      <c r="T62" s="273"/>
      <c r="U62" s="273"/>
      <c r="V62" s="273"/>
      <c r="W62" s="273"/>
      <c r="X62" s="273"/>
      <c r="Y62" s="273"/>
      <c r="Z62" s="273"/>
      <c r="AA62" s="273"/>
      <c r="AB62" s="273"/>
      <c r="AC62" s="273"/>
      <c r="AD62" s="273"/>
      <c r="AE62" s="426">
        <f t="shared" si="22"/>
        <v>0</v>
      </c>
      <c r="AF62" s="427"/>
      <c r="AG62" s="427"/>
      <c r="AH62" s="425" t="str">
        <f t="shared" si="30"/>
        <v xml:space="preserve"> </v>
      </c>
      <c r="AI62" s="273"/>
      <c r="AJ62" s="273"/>
      <c r="AK62" s="273"/>
      <c r="AL62" s="273"/>
      <c r="AM62" s="273"/>
      <c r="AN62" s="273"/>
      <c r="AO62" s="273"/>
      <c r="AP62" s="273"/>
      <c r="AQ62" s="273"/>
      <c r="AR62" s="273"/>
      <c r="AS62" s="273"/>
      <c r="AT62" s="273"/>
      <c r="AU62" s="436"/>
      <c r="AV62" s="90"/>
      <c r="AW62" s="92"/>
      <c r="AX62" s="92"/>
      <c r="AY62" s="92"/>
    </row>
    <row r="63" spans="1:51" s="91" customFormat="1" ht="24.75" customHeight="1">
      <c r="A63" s="424"/>
      <c r="B63" s="424"/>
      <c r="C63" s="425"/>
      <c r="D63" s="273"/>
      <c r="E63" s="273"/>
      <c r="F63" s="273"/>
      <c r="G63" s="273"/>
      <c r="H63" s="273"/>
      <c r="I63" s="273"/>
      <c r="J63" s="273"/>
      <c r="K63" s="273"/>
      <c r="L63" s="273"/>
      <c r="M63" s="273"/>
      <c r="N63" s="273"/>
      <c r="O63" s="426">
        <f t="shared" si="21"/>
        <v>0</v>
      </c>
      <c r="P63" s="427"/>
      <c r="Q63" s="427"/>
      <c r="R63" s="425"/>
      <c r="S63" s="273"/>
      <c r="T63" s="273"/>
      <c r="U63" s="273"/>
      <c r="V63" s="273"/>
      <c r="W63" s="273"/>
      <c r="X63" s="273"/>
      <c r="Y63" s="273"/>
      <c r="Z63" s="273"/>
      <c r="AA63" s="273"/>
      <c r="AB63" s="273"/>
      <c r="AC63" s="273"/>
      <c r="AD63" s="273"/>
      <c r="AE63" s="426">
        <f t="shared" si="22"/>
        <v>0</v>
      </c>
      <c r="AF63" s="427"/>
      <c r="AG63" s="427"/>
      <c r="AH63" s="425" t="str">
        <f t="shared" si="30"/>
        <v xml:space="preserve"> </v>
      </c>
      <c r="AI63" s="273"/>
      <c r="AJ63" s="273"/>
      <c r="AK63" s="273"/>
      <c r="AL63" s="273"/>
      <c r="AM63" s="273"/>
      <c r="AN63" s="273"/>
      <c r="AO63" s="273"/>
      <c r="AP63" s="273"/>
      <c r="AQ63" s="273"/>
      <c r="AR63" s="273"/>
      <c r="AS63" s="273"/>
      <c r="AT63" s="273"/>
      <c r="AU63" s="436"/>
      <c r="AV63" s="90"/>
      <c r="AW63" s="92"/>
      <c r="AX63" s="92"/>
      <c r="AY63" s="92"/>
    </row>
    <row r="64" spans="1:51" s="91" customFormat="1" ht="24.75" customHeight="1">
      <c r="A64" s="429" t="s">
        <v>453</v>
      </c>
      <c r="B64" s="429"/>
      <c r="C64" s="431"/>
      <c r="D64" s="431">
        <f t="shared" ref="D64:N64" si="31">COUNTIF(D38:D63,"A")</f>
        <v>1</v>
      </c>
      <c r="E64" s="431">
        <f t="shared" si="31"/>
        <v>1</v>
      </c>
      <c r="F64" s="431">
        <f t="shared" si="31"/>
        <v>1</v>
      </c>
      <c r="G64" s="431">
        <f t="shared" si="31"/>
        <v>1</v>
      </c>
      <c r="H64" s="431">
        <f t="shared" si="31"/>
        <v>1</v>
      </c>
      <c r="I64" s="431">
        <f t="shared" si="31"/>
        <v>1</v>
      </c>
      <c r="J64" s="431">
        <f t="shared" si="31"/>
        <v>1</v>
      </c>
      <c r="K64" s="431">
        <f t="shared" si="31"/>
        <v>1</v>
      </c>
      <c r="L64" s="431">
        <f t="shared" si="31"/>
        <v>1</v>
      </c>
      <c r="M64" s="431">
        <f t="shared" si="31"/>
        <v>1</v>
      </c>
      <c r="N64" s="431">
        <f t="shared" si="31"/>
        <v>0</v>
      </c>
      <c r="O64" s="431"/>
      <c r="P64" s="429" t="s">
        <v>453</v>
      </c>
      <c r="Q64" s="429"/>
      <c r="R64" s="430" t="str">
        <f>IF(COUNTIF(S64:AD64,"*s")&gt;0,"X"," ")</f>
        <v xml:space="preserve"> </v>
      </c>
      <c r="S64" s="431">
        <f t="shared" ref="S64:AD64" si="32">COUNTIF(S38:S63,"A")</f>
        <v>1</v>
      </c>
      <c r="T64" s="431">
        <f t="shared" si="32"/>
        <v>1</v>
      </c>
      <c r="U64" s="431">
        <f t="shared" si="32"/>
        <v>1</v>
      </c>
      <c r="V64" s="431">
        <f t="shared" si="32"/>
        <v>1</v>
      </c>
      <c r="W64" s="431">
        <f t="shared" si="32"/>
        <v>1</v>
      </c>
      <c r="X64" s="431">
        <f t="shared" si="32"/>
        <v>1</v>
      </c>
      <c r="Y64" s="431">
        <f t="shared" si="32"/>
        <v>1</v>
      </c>
      <c r="Z64" s="431">
        <f t="shared" si="32"/>
        <v>1</v>
      </c>
      <c r="AA64" s="431">
        <f t="shared" si="32"/>
        <v>1</v>
      </c>
      <c r="AB64" s="431">
        <f t="shared" si="32"/>
        <v>1</v>
      </c>
      <c r="AC64" s="431">
        <f t="shared" si="32"/>
        <v>1</v>
      </c>
      <c r="AD64" s="431">
        <f t="shared" si="32"/>
        <v>0</v>
      </c>
      <c r="AE64" s="431"/>
      <c r="AF64" s="427"/>
      <c r="AG64" s="427"/>
      <c r="AH64" s="425" t="str">
        <f t="shared" si="30"/>
        <v xml:space="preserve"> </v>
      </c>
      <c r="AI64" s="273"/>
      <c r="AJ64" s="273"/>
      <c r="AK64" s="273"/>
      <c r="AL64" s="273"/>
      <c r="AM64" s="273"/>
      <c r="AN64" s="273"/>
      <c r="AO64" s="273"/>
      <c r="AP64" s="273"/>
      <c r="AQ64" s="273"/>
      <c r="AR64" s="273"/>
      <c r="AS64" s="273"/>
      <c r="AT64" s="273"/>
      <c r="AU64" s="436"/>
      <c r="AV64" s="90"/>
      <c r="AW64" s="92"/>
      <c r="AX64" s="92"/>
      <c r="AY64" s="92"/>
    </row>
    <row r="65" spans="1:51" s="91" customFormat="1" ht="24.75" customHeight="1">
      <c r="A65" s="429" t="s">
        <v>454</v>
      </c>
      <c r="B65" s="429"/>
      <c r="C65" s="431"/>
      <c r="D65" s="431">
        <f t="shared" ref="D65:M65" si="33">COUNTIF(D38:D63,"B")</f>
        <v>1</v>
      </c>
      <c r="E65" s="431">
        <f t="shared" si="33"/>
        <v>1</v>
      </c>
      <c r="F65" s="431">
        <f t="shared" si="33"/>
        <v>1</v>
      </c>
      <c r="G65" s="431">
        <f t="shared" si="33"/>
        <v>1</v>
      </c>
      <c r="H65" s="431">
        <f t="shared" si="33"/>
        <v>1</v>
      </c>
      <c r="I65" s="431">
        <f t="shared" si="33"/>
        <v>1</v>
      </c>
      <c r="J65" s="431">
        <f t="shared" si="33"/>
        <v>1</v>
      </c>
      <c r="K65" s="431">
        <f t="shared" si="33"/>
        <v>1</v>
      </c>
      <c r="L65" s="431">
        <f t="shared" si="33"/>
        <v>1</v>
      </c>
      <c r="M65" s="431">
        <f t="shared" si="33"/>
        <v>1</v>
      </c>
      <c r="N65" s="431"/>
      <c r="O65" s="431"/>
      <c r="P65" s="429" t="s">
        <v>454</v>
      </c>
      <c r="Q65" s="429"/>
      <c r="R65" s="430" t="str">
        <f>IF(COUNTIF(S65:AD65,"*s")&gt;0,"X"," ")</f>
        <v xml:space="preserve"> </v>
      </c>
      <c r="S65" s="431">
        <f t="shared" ref="S65:AC65" si="34">COUNTIF(S38:S63,"B")</f>
        <v>1</v>
      </c>
      <c r="T65" s="431">
        <f t="shared" si="34"/>
        <v>0</v>
      </c>
      <c r="U65" s="431">
        <f t="shared" si="34"/>
        <v>1</v>
      </c>
      <c r="V65" s="431">
        <f t="shared" si="34"/>
        <v>0</v>
      </c>
      <c r="W65" s="431">
        <f t="shared" si="34"/>
        <v>1</v>
      </c>
      <c r="X65" s="431">
        <f t="shared" si="34"/>
        <v>1</v>
      </c>
      <c r="Y65" s="431">
        <f t="shared" si="34"/>
        <v>1</v>
      </c>
      <c r="Z65" s="431">
        <f t="shared" si="34"/>
        <v>1</v>
      </c>
      <c r="AA65" s="431">
        <f t="shared" si="34"/>
        <v>1</v>
      </c>
      <c r="AB65" s="431">
        <f t="shared" si="34"/>
        <v>1</v>
      </c>
      <c r="AC65" s="431">
        <f t="shared" si="34"/>
        <v>1</v>
      </c>
      <c r="AD65" s="431"/>
      <c r="AE65" s="431"/>
      <c r="AF65" s="427"/>
      <c r="AG65" s="427"/>
      <c r="AH65" s="425" t="str">
        <f t="shared" si="30"/>
        <v xml:space="preserve"> </v>
      </c>
      <c r="AI65" s="273"/>
      <c r="AJ65" s="273"/>
      <c r="AK65" s="273"/>
      <c r="AL65" s="273"/>
      <c r="AM65" s="273"/>
      <c r="AN65" s="273"/>
      <c r="AO65" s="273"/>
      <c r="AP65" s="273"/>
      <c r="AQ65" s="273"/>
      <c r="AR65" s="273"/>
      <c r="AS65" s="273"/>
      <c r="AT65" s="273"/>
      <c r="AU65" s="436"/>
      <c r="AV65" s="90"/>
      <c r="AW65" s="92"/>
      <c r="AX65" s="92"/>
      <c r="AY65" s="92"/>
    </row>
    <row r="66" spans="1:51" s="91" customFormat="1" ht="24.75" customHeight="1">
      <c r="A66" s="429" t="s">
        <v>455</v>
      </c>
      <c r="B66" s="429"/>
      <c r="C66" s="437"/>
      <c r="D66" s="431">
        <f t="shared" ref="D66:N66" si="35">COUNTIF(D38:D63,"N/S")</f>
        <v>0</v>
      </c>
      <c r="E66" s="431">
        <f t="shared" si="35"/>
        <v>0</v>
      </c>
      <c r="F66" s="431">
        <f t="shared" si="35"/>
        <v>0</v>
      </c>
      <c r="G66" s="431">
        <f t="shared" si="35"/>
        <v>0</v>
      </c>
      <c r="H66" s="431">
        <f t="shared" si="35"/>
        <v>2</v>
      </c>
      <c r="I66" s="431">
        <f t="shared" si="35"/>
        <v>0</v>
      </c>
      <c r="J66" s="431">
        <f t="shared" si="35"/>
        <v>0</v>
      </c>
      <c r="K66" s="431">
        <f t="shared" si="35"/>
        <v>0</v>
      </c>
      <c r="L66" s="431">
        <f t="shared" si="35"/>
        <v>1</v>
      </c>
      <c r="M66" s="431">
        <f t="shared" si="35"/>
        <v>1</v>
      </c>
      <c r="N66" s="431">
        <f t="shared" si="35"/>
        <v>0</v>
      </c>
      <c r="O66" s="437"/>
      <c r="P66" s="429" t="s">
        <v>455</v>
      </c>
      <c r="Q66" s="429"/>
      <c r="R66" s="430" t="str">
        <f>IF(COUNTIF(S66:AD66,"*s")&gt;0,"X"," ")</f>
        <v xml:space="preserve"> </v>
      </c>
      <c r="S66" s="431">
        <f t="shared" ref="S66:AD66" si="36">COUNTIF(S38:S63,"N/S")</f>
        <v>0</v>
      </c>
      <c r="T66" s="431">
        <f t="shared" si="36"/>
        <v>0</v>
      </c>
      <c r="U66" s="431">
        <f t="shared" si="36"/>
        <v>1</v>
      </c>
      <c r="V66" s="431">
        <f t="shared" si="36"/>
        <v>0</v>
      </c>
      <c r="W66" s="431">
        <f t="shared" si="36"/>
        <v>2</v>
      </c>
      <c r="X66" s="431">
        <f t="shared" si="36"/>
        <v>0</v>
      </c>
      <c r="Y66" s="431">
        <f t="shared" si="36"/>
        <v>0</v>
      </c>
      <c r="Z66" s="431">
        <f t="shared" si="36"/>
        <v>0</v>
      </c>
      <c r="AA66" s="431">
        <f t="shared" si="36"/>
        <v>0</v>
      </c>
      <c r="AB66" s="431">
        <f t="shared" si="36"/>
        <v>0</v>
      </c>
      <c r="AC66" s="431">
        <f t="shared" si="36"/>
        <v>1</v>
      </c>
      <c r="AD66" s="431">
        <f t="shared" si="36"/>
        <v>0</v>
      </c>
      <c r="AE66" s="437"/>
      <c r="AF66" s="427"/>
      <c r="AG66" s="427"/>
      <c r="AH66" s="425" t="str">
        <f t="shared" si="30"/>
        <v xml:space="preserve"> </v>
      </c>
      <c r="AI66" s="273"/>
      <c r="AJ66" s="273"/>
      <c r="AK66" s="273"/>
      <c r="AL66" s="273"/>
      <c r="AM66" s="273"/>
      <c r="AN66" s="273"/>
      <c r="AO66" s="273"/>
      <c r="AP66" s="273"/>
      <c r="AQ66" s="273"/>
      <c r="AR66" s="273"/>
      <c r="AS66" s="273"/>
      <c r="AT66" s="273"/>
      <c r="AU66" s="436"/>
      <c r="AV66" s="92"/>
      <c r="AW66" s="92"/>
      <c r="AX66" s="92"/>
      <c r="AY66" s="92"/>
    </row>
    <row r="67" spans="1:51" ht="24.75" customHeight="1"/>
    <row r="68" spans="1:51" ht="24.75" customHeight="1"/>
    <row r="69" spans="1:51" ht="24.75" customHeight="1"/>
    <row r="70" spans="1:51" ht="24.75" customHeight="1"/>
    <row r="71" spans="1:51" ht="24.75" customHeight="1"/>
    <row r="72" spans="1:51" ht="24.75" customHeight="1"/>
    <row r="73" spans="1:51" ht="24.75" customHeight="1"/>
    <row r="74" spans="1:51" ht="24.75" customHeight="1"/>
    <row r="75" spans="1:51" ht="24.75" customHeight="1"/>
    <row r="76" spans="1:51" ht="24.75" customHeight="1"/>
    <row r="77" spans="1:51" ht="24.75" customHeight="1"/>
    <row r="78" spans="1:51" ht="24.75" customHeight="1"/>
    <row r="79" spans="1:51" ht="24.75" customHeight="1"/>
    <row r="80" spans="1:51" ht="24.75" customHeight="1"/>
    <row r="81" ht="24.75" customHeight="1"/>
    <row r="82" ht="24.75" customHeight="1"/>
    <row r="83" ht="24.75" customHeight="1"/>
    <row r="84" ht="24.75" customHeight="1"/>
    <row r="85" ht="24.75" customHeight="1"/>
    <row r="86" ht="24.75" customHeight="1"/>
    <row r="87" ht="24.75" customHeight="1"/>
    <row r="88" ht="24.75" customHeight="1"/>
    <row r="89" ht="24.75" customHeight="1"/>
    <row r="90" ht="24.75" customHeight="1"/>
    <row r="91" ht="24.75" customHeight="1"/>
    <row r="92" ht="24.75" customHeight="1"/>
    <row r="93" ht="24.75" customHeight="1"/>
    <row r="94" ht="24.75" customHeight="1"/>
    <row r="95" ht="24.75" customHeight="1"/>
    <row r="96" ht="24.75" customHeight="1"/>
    <row r="97" ht="24.75" customHeight="1"/>
    <row r="98" ht="24.75" customHeight="1"/>
    <row r="99" ht="24.75" customHeight="1"/>
    <row r="100" ht="24.75" customHeight="1"/>
    <row r="101" ht="24.75" customHeight="1"/>
    <row r="102" ht="24.75" customHeight="1"/>
    <row r="103" ht="24.75" customHeight="1"/>
    <row r="104" ht="24.75" customHeight="1"/>
    <row r="105" ht="24.75" customHeight="1"/>
    <row r="106" ht="24.75" customHeight="1"/>
    <row r="107" ht="24.75" customHeight="1"/>
    <row r="108" ht="24.75" customHeight="1"/>
    <row r="109" ht="24.75" customHeight="1"/>
    <row r="110" ht="24.75" customHeight="1"/>
    <row r="111" ht="24.75" customHeight="1"/>
    <row r="112" ht="24.75" customHeight="1"/>
    <row r="113" ht="24.75" customHeight="1"/>
    <row r="114" ht="24.75" customHeight="1"/>
    <row r="115" ht="24.75" customHeight="1"/>
    <row r="116" ht="24.75" customHeight="1"/>
    <row r="117" ht="24.75" customHeight="1"/>
    <row r="118" ht="24.75" customHeight="1"/>
    <row r="119" ht="24.75" customHeight="1"/>
    <row r="120" ht="24.75" customHeight="1"/>
    <row r="121" ht="24.75" customHeight="1"/>
    <row r="122" ht="24.75" customHeight="1"/>
    <row r="123" ht="24.75" customHeight="1"/>
    <row r="124" ht="24.75" customHeight="1"/>
    <row r="125" ht="24.75" customHeight="1"/>
    <row r="126" ht="24.75" customHeight="1"/>
    <row r="127" ht="24.75" customHeight="1"/>
    <row r="128"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sheetData>
  <mergeCells count="22">
    <mergeCell ref="B1:O1"/>
    <mergeCell ref="B2:O2"/>
    <mergeCell ref="B34:O34"/>
    <mergeCell ref="B35:O35"/>
    <mergeCell ref="AS34:AU34"/>
    <mergeCell ref="AF35:AR35"/>
    <mergeCell ref="P34:AE34"/>
    <mergeCell ref="P35:AE35"/>
    <mergeCell ref="R3:R4"/>
    <mergeCell ref="AF34:AR34"/>
    <mergeCell ref="AS35:AU35"/>
    <mergeCell ref="P1:AE1"/>
    <mergeCell ref="AS1:AU1"/>
    <mergeCell ref="AS2:AU2"/>
    <mergeCell ref="AF1:AR1"/>
    <mergeCell ref="AF2:AR2"/>
    <mergeCell ref="P2:AE2"/>
    <mergeCell ref="AH36:AH37"/>
    <mergeCell ref="C3:C4"/>
    <mergeCell ref="C36:C37"/>
    <mergeCell ref="R36:R37"/>
    <mergeCell ref="AH3:AH4"/>
  </mergeCells>
  <phoneticPr fontId="24" type="noConversion"/>
  <conditionalFormatting sqref="D31:D33 S31 AI21:AS22 S33 AI23 AL23 AN23 AP23 AS23">
    <cfRule type="cellIs" dxfId="283" priority="71" stopIfTrue="1" operator="greaterThan">
      <formula>1</formula>
    </cfRule>
  </conditionalFormatting>
  <conditionalFormatting sqref="O5:O24 AE5:AE24 AU5:AU24">
    <cfRule type="cellIs" dxfId="282" priority="70" stopIfTrue="1" operator="greaterThan">
      <formula>3</formula>
    </cfRule>
  </conditionalFormatting>
  <conditionalFormatting sqref="S32">
    <cfRule type="cellIs" dxfId="281" priority="69" stopIfTrue="1" operator="greaterThan">
      <formula>1</formula>
    </cfRule>
  </conditionalFormatting>
  <conditionalFormatting sqref="AJ23">
    <cfRule type="cellIs" dxfId="280" priority="68" stopIfTrue="1" operator="greaterThan">
      <formula>5</formula>
    </cfRule>
  </conditionalFormatting>
  <conditionalFormatting sqref="AK23">
    <cfRule type="cellIs" dxfId="279" priority="67" stopIfTrue="1" operator="greaterThan">
      <formula>5</formula>
    </cfRule>
  </conditionalFormatting>
  <conditionalFormatting sqref="AM23">
    <cfRule type="cellIs" dxfId="278" priority="66" stopIfTrue="1" operator="greaterThan">
      <formula>5</formula>
    </cfRule>
  </conditionalFormatting>
  <conditionalFormatting sqref="AO23">
    <cfRule type="cellIs" dxfId="277" priority="65" stopIfTrue="1" operator="greaterThan">
      <formula>5</formula>
    </cfRule>
  </conditionalFormatting>
  <conditionalFormatting sqref="AQ23:AR23">
    <cfRule type="cellIs" dxfId="276" priority="64" stopIfTrue="1" operator="greaterThan">
      <formula>5</formula>
    </cfRule>
  </conditionalFormatting>
  <conditionalFormatting sqref="O25 AE25">
    <cfRule type="cellIs" dxfId="275" priority="63" stopIfTrue="1" operator="greaterThan">
      <formula>3</formula>
    </cfRule>
  </conditionalFormatting>
  <conditionalFormatting sqref="O26 AE26">
    <cfRule type="cellIs" dxfId="274" priority="62" stopIfTrue="1" operator="greaterThan">
      <formula>3</formula>
    </cfRule>
  </conditionalFormatting>
  <conditionalFormatting sqref="O27 AE27">
    <cfRule type="cellIs" dxfId="273" priority="61" stopIfTrue="1" operator="greaterThan">
      <formula>3</formula>
    </cfRule>
  </conditionalFormatting>
  <conditionalFormatting sqref="O28 AE28">
    <cfRule type="cellIs" dxfId="272" priority="60" stopIfTrue="1" operator="greaterThan">
      <formula>3</formula>
    </cfRule>
  </conditionalFormatting>
  <conditionalFormatting sqref="O29 AE29">
    <cfRule type="cellIs" dxfId="271" priority="59" stopIfTrue="1" operator="greaterThan">
      <formula>3</formula>
    </cfRule>
  </conditionalFormatting>
  <conditionalFormatting sqref="O30 AE30">
    <cfRule type="cellIs" dxfId="270" priority="58" stopIfTrue="1" operator="greaterThan">
      <formula>3</formula>
    </cfRule>
  </conditionalFormatting>
  <conditionalFormatting sqref="E31:N32 E33:F33 H33 J33 L33 N33">
    <cfRule type="cellIs" dxfId="269" priority="57" stopIfTrue="1" operator="greaterThan">
      <formula>5</formula>
    </cfRule>
  </conditionalFormatting>
  <conditionalFormatting sqref="T31:AD31 U33 X33 Z33 AB33 AD33">
    <cfRule type="cellIs" dxfId="268" priority="56" stopIfTrue="1" operator="greaterThan">
      <formula>1</formula>
    </cfRule>
  </conditionalFormatting>
  <conditionalFormatting sqref="T32:AD32">
    <cfRule type="cellIs" dxfId="267" priority="55" stopIfTrue="1" operator="greaterThan">
      <formula>1</formula>
    </cfRule>
  </conditionalFormatting>
  <conditionalFormatting sqref="T33">
    <cfRule type="cellIs" dxfId="266" priority="54" stopIfTrue="1" operator="greaterThan">
      <formula>5</formula>
    </cfRule>
  </conditionalFormatting>
  <conditionalFormatting sqref="V33">
    <cfRule type="cellIs" dxfId="265" priority="53" stopIfTrue="1" operator="greaterThan">
      <formula>5</formula>
    </cfRule>
  </conditionalFormatting>
  <conditionalFormatting sqref="W33">
    <cfRule type="cellIs" dxfId="264" priority="52" stopIfTrue="1" operator="greaterThan">
      <formula>5</formula>
    </cfRule>
  </conditionalFormatting>
  <conditionalFormatting sqref="Y33">
    <cfRule type="cellIs" dxfId="263" priority="51" stopIfTrue="1" operator="greaterThan">
      <formula>5</formula>
    </cfRule>
  </conditionalFormatting>
  <conditionalFormatting sqref="AA33">
    <cfRule type="cellIs" dxfId="262" priority="50" stopIfTrue="1" operator="greaterThan">
      <formula>5</formula>
    </cfRule>
  </conditionalFormatting>
  <conditionalFormatting sqref="AC33">
    <cfRule type="cellIs" dxfId="261" priority="49" stopIfTrue="1" operator="greaterThan">
      <formula>5</formula>
    </cfRule>
  </conditionalFormatting>
  <conditionalFormatting sqref="G33">
    <cfRule type="cellIs" dxfId="260" priority="48" stopIfTrue="1" operator="greaterThan">
      <formula>1</formula>
    </cfRule>
  </conditionalFormatting>
  <conditionalFormatting sqref="I33">
    <cfRule type="cellIs" dxfId="259" priority="47" stopIfTrue="1" operator="greaterThan">
      <formula>1</formula>
    </cfRule>
  </conditionalFormatting>
  <conditionalFormatting sqref="K33">
    <cfRule type="cellIs" dxfId="258" priority="46" stopIfTrue="1" operator="greaterThan">
      <formula>1</formula>
    </cfRule>
  </conditionalFormatting>
  <conditionalFormatting sqref="M33">
    <cfRule type="cellIs" dxfId="257" priority="45" stopIfTrue="1" operator="greaterThan">
      <formula>1</formula>
    </cfRule>
  </conditionalFormatting>
  <conditionalFormatting sqref="D64:D66 AI54:AS55 AI56 AL56 AN56 AP56 AR56 M64:M66 S64:S66">
    <cfRule type="cellIs" dxfId="256" priority="44" stopIfTrue="1" operator="greaterThan">
      <formula>1</formula>
    </cfRule>
  </conditionalFormatting>
  <conditionalFormatting sqref="O38:O57 AE38:AE57 AU38:AU57">
    <cfRule type="cellIs" dxfId="255" priority="43" stopIfTrue="1" operator="greaterThan">
      <formula>3</formula>
    </cfRule>
  </conditionalFormatting>
  <conditionalFormatting sqref="AJ56">
    <cfRule type="cellIs" dxfId="254" priority="42" stopIfTrue="1" operator="greaterThan">
      <formula>5</formula>
    </cfRule>
  </conditionalFormatting>
  <conditionalFormatting sqref="AK56">
    <cfRule type="cellIs" dxfId="253" priority="41" stopIfTrue="1" operator="greaterThan">
      <formula>5</formula>
    </cfRule>
  </conditionalFormatting>
  <conditionalFormatting sqref="AM56">
    <cfRule type="cellIs" dxfId="252" priority="40" stopIfTrue="1" operator="greaterThan">
      <formula>5</formula>
    </cfRule>
  </conditionalFormatting>
  <conditionalFormatting sqref="AO56">
    <cfRule type="cellIs" dxfId="251" priority="39" stopIfTrue="1" operator="greaterThan">
      <formula>5</formula>
    </cfRule>
  </conditionalFormatting>
  <conditionalFormatting sqref="AQ56">
    <cfRule type="cellIs" dxfId="250" priority="38" stopIfTrue="1" operator="greaterThan">
      <formula>5</formula>
    </cfRule>
  </conditionalFormatting>
  <conditionalFormatting sqref="AS56">
    <cfRule type="cellIs" dxfId="249" priority="37" stopIfTrue="1" operator="greaterThan">
      <formula>5</formula>
    </cfRule>
  </conditionalFormatting>
  <conditionalFormatting sqref="O58 AE58">
    <cfRule type="cellIs" dxfId="248" priority="36" stopIfTrue="1" operator="greaterThan">
      <formula>3</formula>
    </cfRule>
  </conditionalFormatting>
  <conditionalFormatting sqref="O59 AE59">
    <cfRule type="cellIs" dxfId="247" priority="35" stopIfTrue="1" operator="greaterThan">
      <formula>3</formula>
    </cfRule>
  </conditionalFormatting>
  <conditionalFormatting sqref="O60 AE60">
    <cfRule type="cellIs" dxfId="246" priority="34" stopIfTrue="1" operator="greaterThan">
      <formula>3</formula>
    </cfRule>
  </conditionalFormatting>
  <conditionalFormatting sqref="O61 AE61">
    <cfRule type="cellIs" dxfId="245" priority="33" stopIfTrue="1" operator="greaterThan">
      <formula>3</formula>
    </cfRule>
  </conditionalFormatting>
  <conditionalFormatting sqref="O62 AE62">
    <cfRule type="cellIs" dxfId="244" priority="32" stopIfTrue="1" operator="greaterThan">
      <formula>3</formula>
    </cfRule>
  </conditionalFormatting>
  <conditionalFormatting sqref="O63 AE63">
    <cfRule type="cellIs" dxfId="243" priority="31" stopIfTrue="1" operator="greaterThan">
      <formula>3</formula>
    </cfRule>
  </conditionalFormatting>
  <conditionalFormatting sqref="E64:E66">
    <cfRule type="cellIs" dxfId="242" priority="30" stopIfTrue="1" operator="greaterThan">
      <formula>5</formula>
    </cfRule>
  </conditionalFormatting>
  <conditionalFormatting sqref="F64:F65">
    <cfRule type="cellIs" dxfId="241" priority="29" stopIfTrue="1" operator="greaterThan">
      <formula>1</formula>
    </cfRule>
  </conditionalFormatting>
  <conditionalFormatting sqref="G64:G66">
    <cfRule type="cellIs" dxfId="240" priority="28" stopIfTrue="1" operator="greaterThan">
      <formula>1</formula>
    </cfRule>
  </conditionalFormatting>
  <conditionalFormatting sqref="H64:H65">
    <cfRule type="cellIs" dxfId="239" priority="27" stopIfTrue="1" operator="greaterThan">
      <formula>1</formula>
    </cfRule>
  </conditionalFormatting>
  <conditionalFormatting sqref="I64:I66">
    <cfRule type="cellIs" dxfId="238" priority="26" stopIfTrue="1" operator="greaterThan">
      <formula>1</formula>
    </cfRule>
  </conditionalFormatting>
  <conditionalFormatting sqref="J64:J65">
    <cfRule type="cellIs" dxfId="237" priority="25" stopIfTrue="1" operator="greaterThan">
      <formula>1</formula>
    </cfRule>
  </conditionalFormatting>
  <conditionalFormatting sqref="K64:K66">
    <cfRule type="cellIs" dxfId="236" priority="24" stopIfTrue="1" operator="greaterThan">
      <formula>1</formula>
    </cfRule>
  </conditionalFormatting>
  <conditionalFormatting sqref="L64:L65">
    <cfRule type="cellIs" dxfId="235" priority="23" stopIfTrue="1" operator="greaterThan">
      <formula>1</formula>
    </cfRule>
  </conditionalFormatting>
  <conditionalFormatting sqref="N64:N66">
    <cfRule type="cellIs" dxfId="234" priority="22" stopIfTrue="1" operator="greaterThan">
      <formula>1</formula>
    </cfRule>
  </conditionalFormatting>
  <conditionalFormatting sqref="T64:T65">
    <cfRule type="cellIs" dxfId="233" priority="21" stopIfTrue="1" operator="greaterThan">
      <formula>1</formula>
    </cfRule>
  </conditionalFormatting>
  <conditionalFormatting sqref="U64:U66">
    <cfRule type="cellIs" dxfId="232" priority="20" stopIfTrue="1" operator="greaterThan">
      <formula>1</formula>
    </cfRule>
  </conditionalFormatting>
  <conditionalFormatting sqref="V64:V65">
    <cfRule type="cellIs" dxfId="231" priority="19" stopIfTrue="1" operator="greaterThan">
      <formula>1</formula>
    </cfRule>
  </conditionalFormatting>
  <conditionalFormatting sqref="W64:W65">
    <cfRule type="cellIs" dxfId="230" priority="18" stopIfTrue="1" operator="greaterThan">
      <formula>1</formula>
    </cfRule>
  </conditionalFormatting>
  <conditionalFormatting sqref="X64:X66">
    <cfRule type="cellIs" dxfId="229" priority="17" stopIfTrue="1" operator="greaterThan">
      <formula>1</formula>
    </cfRule>
  </conditionalFormatting>
  <conditionalFormatting sqref="Y64:Y66">
    <cfRule type="cellIs" dxfId="228" priority="16" stopIfTrue="1" operator="greaterThan">
      <formula>1</formula>
    </cfRule>
  </conditionalFormatting>
  <conditionalFormatting sqref="Z64:Z65">
    <cfRule type="cellIs" dxfId="227" priority="15" stopIfTrue="1" operator="greaterThan">
      <formula>1</formula>
    </cfRule>
  </conditionalFormatting>
  <conditionalFormatting sqref="AA64:AA65">
    <cfRule type="cellIs" dxfId="226" priority="14" stopIfTrue="1" operator="greaterThan">
      <formula>1</formula>
    </cfRule>
  </conditionalFormatting>
  <conditionalFormatting sqref="AB64:AB66">
    <cfRule type="cellIs" dxfId="225" priority="13" stopIfTrue="1" operator="greaterThan">
      <formula>1</formula>
    </cfRule>
  </conditionalFormatting>
  <conditionalFormatting sqref="AC64:AC65">
    <cfRule type="cellIs" dxfId="224" priority="12" stopIfTrue="1" operator="greaterThan">
      <formula>1</formula>
    </cfRule>
  </conditionalFormatting>
  <conditionalFormatting sqref="AD64:AD66">
    <cfRule type="cellIs" dxfId="223" priority="11" stopIfTrue="1" operator="greaterThan">
      <formula>1</formula>
    </cfRule>
  </conditionalFormatting>
  <conditionalFormatting sqref="F66">
    <cfRule type="cellIs" dxfId="222" priority="10" stopIfTrue="1" operator="greaterThan">
      <formula>5</formula>
    </cfRule>
  </conditionalFormatting>
  <conditionalFormatting sqref="H66">
    <cfRule type="cellIs" dxfId="221" priority="9" stopIfTrue="1" operator="greaterThan">
      <formula>5</formula>
    </cfRule>
  </conditionalFormatting>
  <conditionalFormatting sqref="J66">
    <cfRule type="cellIs" dxfId="220" priority="8" stopIfTrue="1" operator="greaterThan">
      <formula>5</formula>
    </cfRule>
  </conditionalFormatting>
  <conditionalFormatting sqref="L66">
    <cfRule type="cellIs" dxfId="219" priority="7" stopIfTrue="1" operator="greaterThan">
      <formula>5</formula>
    </cfRule>
  </conditionalFormatting>
  <conditionalFormatting sqref="T66">
    <cfRule type="cellIs" dxfId="218" priority="6" stopIfTrue="1" operator="greaterThan">
      <formula>5</formula>
    </cfRule>
  </conditionalFormatting>
  <conditionalFormatting sqref="V66">
    <cfRule type="cellIs" dxfId="217" priority="5" stopIfTrue="1" operator="greaterThan">
      <formula>5</formula>
    </cfRule>
  </conditionalFormatting>
  <conditionalFormatting sqref="W66">
    <cfRule type="cellIs" dxfId="216" priority="4" stopIfTrue="1" operator="greaterThan">
      <formula>5</formula>
    </cfRule>
  </conditionalFormatting>
  <conditionalFormatting sqref="Z66">
    <cfRule type="cellIs" dxfId="215" priority="3" stopIfTrue="1" operator="greaterThan">
      <formula>5</formula>
    </cfRule>
  </conditionalFormatting>
  <conditionalFormatting sqref="AA66">
    <cfRule type="cellIs" dxfId="214" priority="2" stopIfTrue="1" operator="greaterThan">
      <formula>5</formula>
    </cfRule>
  </conditionalFormatting>
  <conditionalFormatting sqref="AC66">
    <cfRule type="cellIs" dxfId="213" priority="1" stopIfTrue="1" operator="greaterThan">
      <formula>5</formula>
    </cfRule>
  </conditionalFormatting>
  <dataValidations count="3">
    <dataValidation type="list" allowBlank="1" showInputMessage="1" showErrorMessage="1" sqref="AI25:AT33 AI58:AT66">
      <formula1>"N/S"</formula1>
    </dataValidation>
    <dataValidation type="list" allowBlank="1" showInputMessage="1" showErrorMessage="1" sqref="AT38:AT53 AT5:AT20 AD38:AD63 N5:N30 AD5:AD30 N38:N63">
      <formula1>"1,2,3,4,N/S1,N/S2,N/S3,N/S4"</formula1>
    </dataValidation>
    <dataValidation type="list" allowBlank="1" showInputMessage="1" showErrorMessage="1" sqref="AI38:AS53 AI5:AS20 S38:AC63 D5:M30 S5:AC30 D38:M63">
      <formula1>"A,B,N/S"</formula1>
    </dataValidation>
  </dataValidations>
  <printOptions horizontalCentered="1" verticalCentered="1"/>
  <pageMargins left="0" right="0" top="0" bottom="0" header="0" footer="0"/>
  <pageSetup paperSize="9" scale="49" fitToHeight="0" orientation="landscape" horizontalDpi="4294967295" verticalDpi="300" r:id="rId1"/>
  <headerFooter alignWithMargins="0"/>
  <rowBreaks count="1" manualBreakCount="1">
    <brk id="33" max="43" man="1"/>
  </rowBreaks>
</worksheet>
</file>

<file path=xl/worksheets/sheet11.xml><?xml version="1.0" encoding="utf-8"?>
<worksheet xmlns="http://schemas.openxmlformats.org/spreadsheetml/2006/main" xmlns:r="http://schemas.openxmlformats.org/officeDocument/2006/relationships">
  <sheetPr codeName="Sheet10">
    <tabColor indexed="11"/>
    <pageSetUpPr fitToPage="1"/>
  </sheetPr>
  <dimension ref="A1:AY213"/>
  <sheetViews>
    <sheetView topLeftCell="A35" zoomScale="60" zoomScaleNormal="60" zoomScaleSheetLayoutView="40" zoomScalePageLayoutView="60" workbookViewId="0">
      <selection activeCell="G46" sqref="G46"/>
    </sheetView>
  </sheetViews>
  <sheetFormatPr defaultColWidth="8" defaultRowHeight="15.75"/>
  <cols>
    <col min="1" max="1" width="30.42578125" style="83" customWidth="1"/>
    <col min="2" max="2" width="18.7109375" style="324" customWidth="1"/>
    <col min="3" max="3" width="3.7109375" style="84" customWidth="1"/>
    <col min="4" max="15" width="3.7109375" style="82" customWidth="1"/>
    <col min="16" max="16" width="30.7109375" style="84" customWidth="1"/>
    <col min="17" max="17" width="18.7109375" style="328" customWidth="1"/>
    <col min="18" max="31" width="3.7109375" style="84" customWidth="1"/>
    <col min="32" max="32" width="30.7109375" style="84" customWidth="1"/>
    <col min="33" max="33" width="18.7109375" style="328" customWidth="1"/>
    <col min="34" max="48" width="3.7109375" style="84" customWidth="1"/>
    <col min="49" max="49" width="22.28515625" style="84" customWidth="1"/>
    <col min="50" max="51" width="20.85546875" style="84" customWidth="1"/>
    <col min="52" max="52" width="18" style="83" customWidth="1"/>
    <col min="53" max="16384" width="8" style="83"/>
  </cols>
  <sheetData>
    <row r="1" spans="1:51" s="75" customFormat="1" ht="30" customHeight="1">
      <c r="A1" s="276" t="s">
        <v>21</v>
      </c>
      <c r="B1" s="592" t="s">
        <v>350</v>
      </c>
      <c r="C1" s="593"/>
      <c r="D1" s="593"/>
      <c r="E1" s="593"/>
      <c r="F1" s="593"/>
      <c r="G1" s="593"/>
      <c r="H1" s="593"/>
      <c r="I1" s="593"/>
      <c r="J1" s="593"/>
      <c r="K1" s="593"/>
      <c r="L1" s="593"/>
      <c r="M1" s="593"/>
      <c r="N1" s="593"/>
      <c r="O1" s="594"/>
      <c r="P1" s="588" t="s">
        <v>112</v>
      </c>
      <c r="Q1" s="588"/>
      <c r="R1" s="588"/>
      <c r="S1" s="588"/>
      <c r="T1" s="588"/>
      <c r="U1" s="588"/>
      <c r="V1" s="588"/>
      <c r="W1" s="588"/>
      <c r="X1" s="588"/>
      <c r="Y1" s="588"/>
      <c r="Z1" s="588"/>
      <c r="AA1" s="588"/>
      <c r="AB1" s="588"/>
      <c r="AC1" s="588"/>
      <c r="AD1" s="588"/>
      <c r="AE1" s="588"/>
      <c r="AF1" s="611" t="s">
        <v>113</v>
      </c>
      <c r="AG1" s="611"/>
      <c r="AH1" s="611"/>
      <c r="AI1" s="611"/>
      <c r="AJ1" s="611"/>
      <c r="AK1" s="611"/>
      <c r="AL1" s="611"/>
      <c r="AM1" s="611"/>
      <c r="AN1" s="611"/>
      <c r="AO1" s="611"/>
      <c r="AP1" s="611"/>
      <c r="AQ1" s="611"/>
      <c r="AR1" s="611"/>
      <c r="AS1" s="609" t="s">
        <v>108</v>
      </c>
      <c r="AT1" s="609"/>
      <c r="AU1" s="609"/>
      <c r="AV1" s="74"/>
      <c r="AW1" s="76"/>
      <c r="AX1" s="76"/>
      <c r="AY1" s="76"/>
    </row>
    <row r="2" spans="1:51" s="77" customFormat="1" ht="30" customHeight="1">
      <c r="A2" s="277" t="s">
        <v>22</v>
      </c>
      <c r="B2" s="595" t="s">
        <v>625</v>
      </c>
      <c r="C2" s="596"/>
      <c r="D2" s="596"/>
      <c r="E2" s="596"/>
      <c r="F2" s="596"/>
      <c r="G2" s="596"/>
      <c r="H2" s="596"/>
      <c r="I2" s="596"/>
      <c r="J2" s="596"/>
      <c r="K2" s="596"/>
      <c r="L2" s="596"/>
      <c r="M2" s="596"/>
      <c r="N2" s="596"/>
      <c r="O2" s="597"/>
      <c r="P2" s="588" t="s">
        <v>364</v>
      </c>
      <c r="Q2" s="588"/>
      <c r="R2" s="588"/>
      <c r="S2" s="588"/>
      <c r="T2" s="588"/>
      <c r="U2" s="588"/>
      <c r="V2" s="588"/>
      <c r="W2" s="588"/>
      <c r="X2" s="588"/>
      <c r="Y2" s="588"/>
      <c r="Z2" s="588"/>
      <c r="AA2" s="588"/>
      <c r="AB2" s="588"/>
      <c r="AC2" s="588"/>
      <c r="AD2" s="588"/>
      <c r="AE2" s="588"/>
      <c r="AF2" s="612" t="s">
        <v>152</v>
      </c>
      <c r="AG2" s="612"/>
      <c r="AH2" s="612"/>
      <c r="AI2" s="612"/>
      <c r="AJ2" s="612"/>
      <c r="AK2" s="612"/>
      <c r="AL2" s="612"/>
      <c r="AM2" s="612"/>
      <c r="AN2" s="612"/>
      <c r="AO2" s="612"/>
      <c r="AP2" s="612"/>
      <c r="AQ2" s="612"/>
      <c r="AR2" s="612"/>
      <c r="AS2" s="610" t="s">
        <v>109</v>
      </c>
      <c r="AT2" s="610"/>
      <c r="AU2" s="610"/>
      <c r="AV2" s="76"/>
      <c r="AW2" s="268"/>
      <c r="AX2" s="268"/>
      <c r="AY2" s="268"/>
    </row>
    <row r="3" spans="1:51" s="79" customFormat="1" ht="91.5" customHeight="1">
      <c r="A3" s="278" t="s">
        <v>384</v>
      </c>
      <c r="B3" s="325" t="s">
        <v>465</v>
      </c>
      <c r="C3" s="589" t="s">
        <v>392</v>
      </c>
      <c r="D3" s="279" t="s">
        <v>114</v>
      </c>
      <c r="E3" s="279" t="s">
        <v>14</v>
      </c>
      <c r="F3" s="279" t="s">
        <v>23</v>
      </c>
      <c r="G3" s="279" t="s">
        <v>116</v>
      </c>
      <c r="H3" s="279" t="s">
        <v>4</v>
      </c>
      <c r="I3" s="279" t="s">
        <v>117</v>
      </c>
      <c r="J3" s="279" t="s">
        <v>3</v>
      </c>
      <c r="K3" s="279" t="s">
        <v>115</v>
      </c>
      <c r="L3" s="279" t="s">
        <v>2</v>
      </c>
      <c r="M3" s="279" t="s">
        <v>118</v>
      </c>
      <c r="N3" s="279" t="s">
        <v>8</v>
      </c>
      <c r="O3" s="280"/>
      <c r="P3" s="278" t="s">
        <v>385</v>
      </c>
      <c r="Q3" s="325" t="s">
        <v>465</v>
      </c>
      <c r="R3" s="589" t="s">
        <v>392</v>
      </c>
      <c r="S3" s="279" t="s">
        <v>117</v>
      </c>
      <c r="T3" s="279" t="s">
        <v>9</v>
      </c>
      <c r="U3" s="279" t="s">
        <v>118</v>
      </c>
      <c r="V3" s="279" t="s">
        <v>6</v>
      </c>
      <c r="W3" s="279" t="s">
        <v>4</v>
      </c>
      <c r="X3" s="279" t="s">
        <v>115</v>
      </c>
      <c r="Y3" s="279" t="s">
        <v>3</v>
      </c>
      <c r="Z3" s="279" t="s">
        <v>116</v>
      </c>
      <c r="AA3" s="279" t="s">
        <v>2</v>
      </c>
      <c r="AB3" s="279" t="s">
        <v>114</v>
      </c>
      <c r="AC3" s="279" t="s">
        <v>13</v>
      </c>
      <c r="AD3" s="279" t="s">
        <v>8</v>
      </c>
      <c r="AE3" s="281"/>
      <c r="AF3" s="278" t="s">
        <v>386</v>
      </c>
      <c r="AG3" s="325" t="s">
        <v>465</v>
      </c>
      <c r="AH3" s="589" t="s">
        <v>392</v>
      </c>
      <c r="AI3" s="279" t="s">
        <v>117</v>
      </c>
      <c r="AJ3" s="279" t="s">
        <v>15</v>
      </c>
      <c r="AK3" s="279" t="s">
        <v>6</v>
      </c>
      <c r="AL3" s="279" t="s">
        <v>118</v>
      </c>
      <c r="AM3" s="279" t="s">
        <v>4</v>
      </c>
      <c r="AN3" s="279" t="s">
        <v>115</v>
      </c>
      <c r="AO3" s="279" t="s">
        <v>3</v>
      </c>
      <c r="AP3" s="279" t="s">
        <v>114</v>
      </c>
      <c r="AQ3" s="279" t="s">
        <v>2</v>
      </c>
      <c r="AR3" s="279" t="s">
        <v>13</v>
      </c>
      <c r="AS3" s="279" t="s">
        <v>116</v>
      </c>
      <c r="AT3" s="279" t="s">
        <v>8</v>
      </c>
      <c r="AU3" s="281"/>
      <c r="AV3" s="78"/>
      <c r="AW3" s="269"/>
      <c r="AX3" s="269"/>
      <c r="AY3" s="269"/>
    </row>
    <row r="4" spans="1:51" s="81" customFormat="1" ht="39.75" customHeight="1">
      <c r="A4" s="282"/>
      <c r="B4" s="326"/>
      <c r="C4" s="590"/>
      <c r="D4" s="283"/>
      <c r="E4" s="283"/>
      <c r="F4" s="283"/>
      <c r="G4" s="283"/>
      <c r="H4" s="283"/>
      <c r="I4" s="283"/>
      <c r="J4" s="283"/>
      <c r="K4" s="283"/>
      <c r="L4" s="283"/>
      <c r="M4" s="283"/>
      <c r="N4" s="283"/>
      <c r="O4" s="284"/>
      <c r="P4" s="282"/>
      <c r="Q4" s="326"/>
      <c r="R4" s="590"/>
      <c r="S4" s="283"/>
      <c r="T4" s="283"/>
      <c r="U4" s="283"/>
      <c r="V4" s="283"/>
      <c r="W4" s="283"/>
      <c r="X4" s="283"/>
      <c r="Y4" s="283"/>
      <c r="Z4" s="283"/>
      <c r="AA4" s="283"/>
      <c r="AB4" s="283"/>
      <c r="AC4" s="283"/>
      <c r="AD4" s="283"/>
      <c r="AE4" s="285"/>
      <c r="AF4" s="282"/>
      <c r="AG4" s="326"/>
      <c r="AH4" s="590"/>
      <c r="AI4" s="283"/>
      <c r="AJ4" s="283"/>
      <c r="AK4" s="283"/>
      <c r="AL4" s="283"/>
      <c r="AM4" s="283"/>
      <c r="AN4" s="283"/>
      <c r="AO4" s="283"/>
      <c r="AP4" s="283"/>
      <c r="AQ4" s="283"/>
      <c r="AR4" s="283"/>
      <c r="AS4" s="283"/>
      <c r="AT4" s="283"/>
      <c r="AU4" s="285"/>
      <c r="AV4" s="80"/>
      <c r="AW4" s="270"/>
      <c r="AX4" s="270"/>
      <c r="AY4" s="270"/>
    </row>
    <row r="5" spans="1:51" ht="24.75" customHeight="1">
      <c r="A5" s="424" t="s">
        <v>942</v>
      </c>
      <c r="B5" s="477" t="s">
        <v>943</v>
      </c>
      <c r="C5" s="425" t="str">
        <f>IF(COUNTIF(D5:N5,"*s")&gt;0,"X"," ")</f>
        <v xml:space="preserve"> </v>
      </c>
      <c r="D5" s="273"/>
      <c r="E5" s="273"/>
      <c r="F5" s="273"/>
      <c r="G5" s="273"/>
      <c r="H5" s="273" t="s">
        <v>0</v>
      </c>
      <c r="I5" s="273"/>
      <c r="J5" s="273"/>
      <c r="K5" s="273"/>
      <c r="L5" s="273" t="s">
        <v>0</v>
      </c>
      <c r="M5" s="273"/>
      <c r="N5" s="273">
        <v>4</v>
      </c>
      <c r="O5" s="426">
        <f>COUNTIF(D5:M5,"*")</f>
        <v>2</v>
      </c>
      <c r="P5" s="427" t="s">
        <v>960</v>
      </c>
      <c r="Q5" s="427">
        <v>3300332</v>
      </c>
      <c r="R5" s="425" t="str">
        <f>IF(COUNTIF(S5:AD5,"*s")&gt;0,"X"," ")</f>
        <v xml:space="preserve"> </v>
      </c>
      <c r="S5" s="273"/>
      <c r="T5" s="273"/>
      <c r="U5" s="273"/>
      <c r="V5" s="273"/>
      <c r="W5" s="273"/>
      <c r="X5" s="273"/>
      <c r="Y5" s="273"/>
      <c r="Z5" s="273"/>
      <c r="AA5" s="273" t="s">
        <v>0</v>
      </c>
      <c r="AB5" s="273"/>
      <c r="AC5" s="273" t="s">
        <v>0</v>
      </c>
      <c r="AD5" s="273">
        <v>4</v>
      </c>
      <c r="AE5" s="426">
        <f>COUNTIF(S5:AC5,"*")</f>
        <v>2</v>
      </c>
      <c r="AF5" s="427"/>
      <c r="AG5" s="427"/>
      <c r="AH5" s="425" t="str">
        <f>IF(COUNTIF(AI5:AT5,"*s")&gt;0,"X"," ")</f>
        <v xml:space="preserve"> </v>
      </c>
      <c r="AI5" s="273"/>
      <c r="AJ5" s="273"/>
      <c r="AK5" s="273"/>
      <c r="AL5" s="273"/>
      <c r="AM5" s="273"/>
      <c r="AN5" s="273"/>
      <c r="AO5" s="273"/>
      <c r="AP5" s="273"/>
      <c r="AQ5" s="273"/>
      <c r="AR5" s="273"/>
      <c r="AS5" s="273"/>
      <c r="AT5" s="273"/>
      <c r="AU5" s="426">
        <f>COUNTIF(AI5:AS5,"*")</f>
        <v>0</v>
      </c>
      <c r="AV5" s="82"/>
    </row>
    <row r="6" spans="1:51" ht="24.75" customHeight="1">
      <c r="A6" s="424" t="s">
        <v>944</v>
      </c>
      <c r="B6" s="477" t="s">
        <v>945</v>
      </c>
      <c r="C6" s="425" t="str">
        <f>IF(COUNTIF(D6:N6,"*s")&gt;0,"X"," ")</f>
        <v xml:space="preserve"> </v>
      </c>
      <c r="D6" s="273" t="s">
        <v>1</v>
      </c>
      <c r="E6" s="273"/>
      <c r="F6" s="273"/>
      <c r="G6" s="273"/>
      <c r="H6" s="273"/>
      <c r="I6" s="273" t="s">
        <v>0</v>
      </c>
      <c r="J6" s="273"/>
      <c r="K6" s="273"/>
      <c r="L6" s="273"/>
      <c r="M6" s="273"/>
      <c r="N6" s="273" t="s">
        <v>739</v>
      </c>
      <c r="O6" s="426">
        <f t="shared" ref="O6:O30" si="0">COUNTIF(D6:M6,"*")</f>
        <v>2</v>
      </c>
      <c r="P6" s="427" t="s">
        <v>961</v>
      </c>
      <c r="Q6" s="427">
        <v>3572413</v>
      </c>
      <c r="R6" s="425" t="str">
        <f>IF(COUNTIF(S6:AD6,"*s")&gt;0,"X"," ")</f>
        <v xml:space="preserve"> </v>
      </c>
      <c r="S6" s="273"/>
      <c r="T6" s="273"/>
      <c r="U6" s="273"/>
      <c r="V6" s="273"/>
      <c r="W6" s="273" t="s">
        <v>0</v>
      </c>
      <c r="X6" s="273"/>
      <c r="Y6" s="273"/>
      <c r="Z6" s="273"/>
      <c r="AA6" s="273" t="s">
        <v>1</v>
      </c>
      <c r="AB6" s="273" t="s">
        <v>0</v>
      </c>
      <c r="AC6" s="273"/>
      <c r="AD6" s="273">
        <v>1</v>
      </c>
      <c r="AE6" s="426">
        <f t="shared" ref="AE6:AE30" si="1">COUNTIF(S6:AC6,"*")</f>
        <v>3</v>
      </c>
      <c r="AF6" s="427"/>
      <c r="AG6" s="427"/>
      <c r="AH6" s="425" t="str">
        <f t="shared" ref="AH6:AH28" si="2">IF(COUNTIF(AI6:AT6,"*s")&gt;0,"X"," ")</f>
        <v xml:space="preserve"> </v>
      </c>
      <c r="AI6" s="273"/>
      <c r="AJ6" s="273"/>
      <c r="AK6" s="273"/>
      <c r="AL6" s="273"/>
      <c r="AM6" s="273"/>
      <c r="AN6" s="273"/>
      <c r="AO6" s="273"/>
      <c r="AP6" s="273"/>
      <c r="AQ6" s="273"/>
      <c r="AR6" s="273"/>
      <c r="AS6" s="273"/>
      <c r="AT6" s="273"/>
      <c r="AU6" s="426">
        <f t="shared" ref="AU6:AU20" si="3">COUNTIF(AI6:AS6,"*")</f>
        <v>0</v>
      </c>
      <c r="AV6" s="82"/>
    </row>
    <row r="7" spans="1:51" ht="24.75" customHeight="1">
      <c r="A7" s="424" t="s">
        <v>946</v>
      </c>
      <c r="B7" s="478">
        <v>3771563</v>
      </c>
      <c r="C7" s="425" t="str">
        <f t="shared" ref="C7:C17" si="4">IF(COUNTIF(D7:N7,"*s")&gt;0,"X"," ")</f>
        <v>X</v>
      </c>
      <c r="D7" s="273"/>
      <c r="E7" s="273"/>
      <c r="F7" s="273"/>
      <c r="G7" s="273" t="s">
        <v>1</v>
      </c>
      <c r="H7" s="273"/>
      <c r="I7" s="273"/>
      <c r="J7" s="273" t="s">
        <v>717</v>
      </c>
      <c r="K7" s="273"/>
      <c r="L7" s="273"/>
      <c r="M7" s="273" t="s">
        <v>1</v>
      </c>
      <c r="N7" s="273"/>
      <c r="O7" s="426">
        <f t="shared" si="0"/>
        <v>3</v>
      </c>
      <c r="P7" s="427" t="s">
        <v>962</v>
      </c>
      <c r="Q7" s="427">
        <v>3572391</v>
      </c>
      <c r="R7" s="425" t="str">
        <f>IF(COUNTIF(S7:AD7,"*s")&gt;0,"X"," ")</f>
        <v xml:space="preserve"> </v>
      </c>
      <c r="S7" s="273"/>
      <c r="T7" s="273"/>
      <c r="U7" s="273"/>
      <c r="V7" s="273"/>
      <c r="W7" s="273" t="s">
        <v>1</v>
      </c>
      <c r="X7" s="273"/>
      <c r="Y7" s="273"/>
      <c r="Z7" s="273" t="s">
        <v>1</v>
      </c>
      <c r="AA7" s="273"/>
      <c r="AB7" s="273" t="s">
        <v>1</v>
      </c>
      <c r="AC7" s="273"/>
      <c r="AD7" s="273">
        <v>3</v>
      </c>
      <c r="AE7" s="426">
        <f t="shared" si="1"/>
        <v>3</v>
      </c>
      <c r="AF7" s="427"/>
      <c r="AG7" s="427"/>
      <c r="AH7" s="425" t="str">
        <f t="shared" si="2"/>
        <v xml:space="preserve"> </v>
      </c>
      <c r="AI7" s="273"/>
      <c r="AJ7" s="273"/>
      <c r="AK7" s="273"/>
      <c r="AL7" s="273"/>
      <c r="AM7" s="273"/>
      <c r="AN7" s="273"/>
      <c r="AO7" s="273"/>
      <c r="AP7" s="273"/>
      <c r="AQ7" s="273"/>
      <c r="AR7" s="273"/>
      <c r="AS7" s="273"/>
      <c r="AT7" s="273"/>
      <c r="AU7" s="426">
        <f t="shared" si="3"/>
        <v>0</v>
      </c>
      <c r="AV7" s="82"/>
    </row>
    <row r="8" spans="1:51" ht="24.75" customHeight="1">
      <c r="A8" s="424" t="s">
        <v>947</v>
      </c>
      <c r="B8" s="478">
        <v>3771564</v>
      </c>
      <c r="C8" s="425" t="str">
        <f t="shared" si="4"/>
        <v>X</v>
      </c>
      <c r="D8" s="273"/>
      <c r="E8" s="273"/>
      <c r="F8" s="273"/>
      <c r="G8" s="273" t="s">
        <v>717</v>
      </c>
      <c r="H8" s="273"/>
      <c r="I8" s="273" t="s">
        <v>1</v>
      </c>
      <c r="J8" s="273" t="s">
        <v>717</v>
      </c>
      <c r="K8" s="273"/>
      <c r="L8" s="273"/>
      <c r="M8" s="273"/>
      <c r="N8" s="273"/>
      <c r="O8" s="426">
        <f t="shared" si="0"/>
        <v>3</v>
      </c>
      <c r="P8" s="428" t="s">
        <v>963</v>
      </c>
      <c r="Q8" s="428">
        <v>3369120</v>
      </c>
      <c r="R8" s="425" t="str">
        <f>IF(COUNTIF(S8:AD8,"*s")&gt;0,"X"," ")</f>
        <v xml:space="preserve"> </v>
      </c>
      <c r="S8" s="273"/>
      <c r="T8" s="273" t="s">
        <v>0</v>
      </c>
      <c r="U8" s="273"/>
      <c r="V8" s="273"/>
      <c r="W8" s="273"/>
      <c r="X8" s="273" t="s">
        <v>0</v>
      </c>
      <c r="Y8" s="273"/>
      <c r="Z8" s="273" t="s">
        <v>0</v>
      </c>
      <c r="AA8" s="273"/>
      <c r="AB8" s="273"/>
      <c r="AC8" s="273"/>
      <c r="AD8" s="273">
        <v>2</v>
      </c>
      <c r="AE8" s="426">
        <f t="shared" si="1"/>
        <v>3</v>
      </c>
      <c r="AF8" s="428"/>
      <c r="AG8" s="428"/>
      <c r="AH8" s="425" t="str">
        <f t="shared" si="2"/>
        <v xml:space="preserve"> </v>
      </c>
      <c r="AI8" s="273"/>
      <c r="AJ8" s="273"/>
      <c r="AK8" s="273"/>
      <c r="AL8" s="273"/>
      <c r="AM8" s="273"/>
      <c r="AN8" s="273"/>
      <c r="AO8" s="273"/>
      <c r="AP8" s="273"/>
      <c r="AQ8" s="273"/>
      <c r="AR8" s="273"/>
      <c r="AS8" s="273"/>
      <c r="AT8" s="273"/>
      <c r="AU8" s="426">
        <f t="shared" si="3"/>
        <v>0</v>
      </c>
      <c r="AV8" s="82"/>
    </row>
    <row r="9" spans="1:51" ht="24.75" customHeight="1">
      <c r="A9" s="424" t="s">
        <v>948</v>
      </c>
      <c r="B9" s="478">
        <v>3592918</v>
      </c>
      <c r="C9" s="425" t="str">
        <f t="shared" si="4"/>
        <v xml:space="preserve"> </v>
      </c>
      <c r="D9" s="273"/>
      <c r="E9" s="273"/>
      <c r="F9" s="273"/>
      <c r="G9" s="273"/>
      <c r="H9" s="273"/>
      <c r="I9" s="273"/>
      <c r="J9" s="273" t="s">
        <v>1</v>
      </c>
      <c r="K9" s="273" t="s">
        <v>0</v>
      </c>
      <c r="L9" s="273"/>
      <c r="M9" s="273"/>
      <c r="N9" s="273" t="s">
        <v>760</v>
      </c>
      <c r="O9" s="426">
        <f t="shared" si="0"/>
        <v>2</v>
      </c>
      <c r="P9" s="428"/>
      <c r="Q9" s="428"/>
      <c r="R9" s="425" t="str">
        <f t="shared" ref="R9:R30" si="5">IF(COUNTIF(S9:AD9,"*s")&gt;0,"X"," ")</f>
        <v xml:space="preserve"> </v>
      </c>
      <c r="S9" s="273"/>
      <c r="T9" s="273"/>
      <c r="U9" s="273"/>
      <c r="V9" s="273"/>
      <c r="W9" s="273"/>
      <c r="X9" s="273"/>
      <c r="Y9" s="273"/>
      <c r="Z9" s="273"/>
      <c r="AA9" s="273"/>
      <c r="AB9" s="273"/>
      <c r="AC9" s="273"/>
      <c r="AD9" s="273"/>
      <c r="AE9" s="426">
        <f t="shared" si="1"/>
        <v>0</v>
      </c>
      <c r="AF9" s="428"/>
      <c r="AG9" s="428"/>
      <c r="AH9" s="425" t="str">
        <f t="shared" si="2"/>
        <v xml:space="preserve"> </v>
      </c>
      <c r="AI9" s="273"/>
      <c r="AJ9" s="273"/>
      <c r="AK9" s="273"/>
      <c r="AL9" s="273"/>
      <c r="AM9" s="273"/>
      <c r="AN9" s="273"/>
      <c r="AO9" s="273"/>
      <c r="AP9" s="273"/>
      <c r="AQ9" s="273"/>
      <c r="AR9" s="273"/>
      <c r="AS9" s="273"/>
      <c r="AT9" s="273"/>
      <c r="AU9" s="426">
        <f t="shared" si="3"/>
        <v>0</v>
      </c>
      <c r="AV9" s="82"/>
    </row>
    <row r="10" spans="1:51" ht="24.75" customHeight="1">
      <c r="A10" s="424" t="s">
        <v>949</v>
      </c>
      <c r="B10" s="478">
        <v>3669644</v>
      </c>
      <c r="C10" s="425" t="str">
        <f t="shared" si="4"/>
        <v>X</v>
      </c>
      <c r="D10" s="273"/>
      <c r="E10" s="273" t="s">
        <v>0</v>
      </c>
      <c r="F10" s="273"/>
      <c r="G10" s="273"/>
      <c r="H10" s="273" t="s">
        <v>717</v>
      </c>
      <c r="I10" s="273"/>
      <c r="J10" s="273"/>
      <c r="K10" s="273"/>
      <c r="L10" s="273" t="s">
        <v>717</v>
      </c>
      <c r="M10" s="273"/>
      <c r="N10" s="273">
        <v>1</v>
      </c>
      <c r="O10" s="426">
        <f t="shared" si="0"/>
        <v>3</v>
      </c>
      <c r="P10" s="428"/>
      <c r="Q10" s="428"/>
      <c r="R10" s="425" t="str">
        <f t="shared" si="5"/>
        <v xml:space="preserve"> </v>
      </c>
      <c r="S10" s="273"/>
      <c r="T10" s="273"/>
      <c r="U10" s="273"/>
      <c r="V10" s="273"/>
      <c r="W10" s="273"/>
      <c r="X10" s="273"/>
      <c r="Y10" s="273"/>
      <c r="Z10" s="273"/>
      <c r="AA10" s="273"/>
      <c r="AB10" s="273"/>
      <c r="AC10" s="273"/>
      <c r="AD10" s="273"/>
      <c r="AE10" s="426">
        <f t="shared" si="1"/>
        <v>0</v>
      </c>
      <c r="AF10" s="428"/>
      <c r="AG10" s="428"/>
      <c r="AH10" s="425" t="str">
        <f t="shared" si="2"/>
        <v xml:space="preserve"> </v>
      </c>
      <c r="AI10" s="273"/>
      <c r="AJ10" s="273"/>
      <c r="AK10" s="273"/>
      <c r="AL10" s="273"/>
      <c r="AM10" s="273"/>
      <c r="AN10" s="273"/>
      <c r="AO10" s="273"/>
      <c r="AP10" s="273"/>
      <c r="AQ10" s="273"/>
      <c r="AR10" s="273"/>
      <c r="AS10" s="273"/>
      <c r="AT10" s="273"/>
      <c r="AU10" s="426">
        <f t="shared" si="3"/>
        <v>0</v>
      </c>
      <c r="AV10" s="82"/>
    </row>
    <row r="11" spans="1:51" ht="24.75" customHeight="1">
      <c r="A11" s="424" t="s">
        <v>950</v>
      </c>
      <c r="B11" s="478">
        <v>3669675</v>
      </c>
      <c r="C11" s="425" t="str">
        <f t="shared" si="4"/>
        <v xml:space="preserve"> </v>
      </c>
      <c r="D11" s="273" t="s">
        <v>0</v>
      </c>
      <c r="E11" s="273"/>
      <c r="F11" s="273"/>
      <c r="G11" s="273"/>
      <c r="H11" s="273" t="s">
        <v>1</v>
      </c>
      <c r="I11" s="273"/>
      <c r="J11" s="273"/>
      <c r="K11" s="273"/>
      <c r="L11" s="273" t="s">
        <v>1</v>
      </c>
      <c r="M11" s="273"/>
      <c r="N11" s="273">
        <v>2</v>
      </c>
      <c r="O11" s="426">
        <f t="shared" si="0"/>
        <v>3</v>
      </c>
      <c r="P11" s="427"/>
      <c r="Q11" s="427"/>
      <c r="R11" s="425" t="str">
        <f t="shared" si="5"/>
        <v xml:space="preserve"> </v>
      </c>
      <c r="S11" s="273"/>
      <c r="T11" s="273"/>
      <c r="U11" s="273"/>
      <c r="V11" s="273"/>
      <c r="W11" s="273"/>
      <c r="X11" s="273"/>
      <c r="Y11" s="273"/>
      <c r="Z11" s="273"/>
      <c r="AA11" s="273"/>
      <c r="AB11" s="273"/>
      <c r="AC11" s="273"/>
      <c r="AD11" s="273"/>
      <c r="AE11" s="426">
        <f t="shared" si="1"/>
        <v>0</v>
      </c>
      <c r="AF11" s="428"/>
      <c r="AG11" s="428"/>
      <c r="AH11" s="425" t="str">
        <f t="shared" si="2"/>
        <v xml:space="preserve"> </v>
      </c>
      <c r="AI11" s="273"/>
      <c r="AJ11" s="273"/>
      <c r="AK11" s="273"/>
      <c r="AL11" s="273"/>
      <c r="AM11" s="273"/>
      <c r="AN11" s="273"/>
      <c r="AO11" s="273"/>
      <c r="AP11" s="273"/>
      <c r="AQ11" s="273"/>
      <c r="AR11" s="273"/>
      <c r="AS11" s="273"/>
      <c r="AT11" s="273"/>
      <c r="AU11" s="426">
        <f t="shared" si="3"/>
        <v>0</v>
      </c>
      <c r="AV11" s="82"/>
    </row>
    <row r="12" spans="1:51" ht="24.75" customHeight="1">
      <c r="A12" s="424" t="s">
        <v>951</v>
      </c>
      <c r="B12" s="477" t="s">
        <v>952</v>
      </c>
      <c r="C12" s="425" t="str">
        <f t="shared" si="4"/>
        <v>X</v>
      </c>
      <c r="D12" s="273"/>
      <c r="E12" s="273" t="s">
        <v>1</v>
      </c>
      <c r="F12" s="273" t="s">
        <v>0</v>
      </c>
      <c r="G12" s="273"/>
      <c r="H12" s="273"/>
      <c r="I12" s="273"/>
      <c r="J12" s="273"/>
      <c r="K12" s="273"/>
      <c r="L12" s="273" t="s">
        <v>717</v>
      </c>
      <c r="M12" s="273"/>
      <c r="N12" s="273" t="s">
        <v>757</v>
      </c>
      <c r="O12" s="426">
        <f t="shared" si="0"/>
        <v>3</v>
      </c>
      <c r="P12" s="427"/>
      <c r="Q12" s="427"/>
      <c r="R12" s="425" t="str">
        <f t="shared" si="5"/>
        <v xml:space="preserve"> </v>
      </c>
      <c r="S12" s="273"/>
      <c r="T12" s="273"/>
      <c r="U12" s="273"/>
      <c r="V12" s="273"/>
      <c r="W12" s="273"/>
      <c r="X12" s="273"/>
      <c r="Y12" s="273"/>
      <c r="Z12" s="273"/>
      <c r="AA12" s="273"/>
      <c r="AB12" s="273"/>
      <c r="AC12" s="273"/>
      <c r="AD12" s="273"/>
      <c r="AE12" s="426">
        <f t="shared" si="1"/>
        <v>0</v>
      </c>
      <c r="AF12" s="427"/>
      <c r="AG12" s="427"/>
      <c r="AH12" s="425" t="str">
        <f t="shared" si="2"/>
        <v xml:space="preserve"> </v>
      </c>
      <c r="AI12" s="273"/>
      <c r="AJ12" s="273"/>
      <c r="AK12" s="273"/>
      <c r="AL12" s="273"/>
      <c r="AM12" s="273"/>
      <c r="AN12" s="273"/>
      <c r="AO12" s="273"/>
      <c r="AP12" s="273"/>
      <c r="AQ12" s="273"/>
      <c r="AR12" s="273"/>
      <c r="AS12" s="273"/>
      <c r="AT12" s="273"/>
      <c r="AU12" s="426">
        <f t="shared" si="3"/>
        <v>0</v>
      </c>
      <c r="AV12" s="82"/>
    </row>
    <row r="13" spans="1:51" ht="24.75" customHeight="1">
      <c r="A13" s="424" t="s">
        <v>953</v>
      </c>
      <c r="B13" s="477" t="s">
        <v>954</v>
      </c>
      <c r="C13" s="425" t="str">
        <f t="shared" si="4"/>
        <v xml:space="preserve"> </v>
      </c>
      <c r="D13" s="273"/>
      <c r="E13" s="273"/>
      <c r="F13" s="273"/>
      <c r="G13" s="273" t="s">
        <v>0</v>
      </c>
      <c r="H13" s="273"/>
      <c r="I13" s="273"/>
      <c r="J13" s="273" t="s">
        <v>0</v>
      </c>
      <c r="K13" s="273"/>
      <c r="L13" s="273"/>
      <c r="M13" s="273" t="s">
        <v>0</v>
      </c>
      <c r="N13" s="273">
        <v>3</v>
      </c>
      <c r="O13" s="426">
        <f t="shared" si="0"/>
        <v>3</v>
      </c>
      <c r="P13" s="427"/>
      <c r="Q13" s="427"/>
      <c r="R13" s="425" t="str">
        <f t="shared" si="5"/>
        <v xml:space="preserve"> </v>
      </c>
      <c r="S13" s="273"/>
      <c r="T13" s="273"/>
      <c r="U13" s="273"/>
      <c r="V13" s="273"/>
      <c r="W13" s="273"/>
      <c r="X13" s="273"/>
      <c r="Y13" s="273"/>
      <c r="Z13" s="273"/>
      <c r="AA13" s="273"/>
      <c r="AB13" s="273"/>
      <c r="AC13" s="273"/>
      <c r="AD13" s="273"/>
      <c r="AE13" s="426">
        <f t="shared" si="1"/>
        <v>0</v>
      </c>
      <c r="AF13" s="427"/>
      <c r="AG13" s="427"/>
      <c r="AH13" s="425" t="str">
        <f t="shared" si="2"/>
        <v xml:space="preserve"> </v>
      </c>
      <c r="AI13" s="273"/>
      <c r="AJ13" s="273"/>
      <c r="AK13" s="273"/>
      <c r="AL13" s="273"/>
      <c r="AM13" s="273"/>
      <c r="AN13" s="273"/>
      <c r="AO13" s="273"/>
      <c r="AP13" s="273"/>
      <c r="AQ13" s="273"/>
      <c r="AR13" s="273"/>
      <c r="AS13" s="273"/>
      <c r="AT13" s="273"/>
      <c r="AU13" s="426">
        <f t="shared" si="3"/>
        <v>0</v>
      </c>
      <c r="AV13" s="82"/>
    </row>
    <row r="14" spans="1:51" ht="24.75" customHeight="1">
      <c r="A14" s="424" t="s">
        <v>955</v>
      </c>
      <c r="B14" s="477" t="s">
        <v>956</v>
      </c>
      <c r="C14" s="425" t="str">
        <f t="shared" si="4"/>
        <v>X</v>
      </c>
      <c r="D14" s="273"/>
      <c r="E14" s="273"/>
      <c r="F14" s="273"/>
      <c r="G14" s="273"/>
      <c r="H14" s="273" t="s">
        <v>717</v>
      </c>
      <c r="I14" s="273"/>
      <c r="J14" s="273"/>
      <c r="K14" s="273" t="s">
        <v>717</v>
      </c>
      <c r="L14" s="273" t="s">
        <v>717</v>
      </c>
      <c r="M14" s="273"/>
      <c r="N14" s="273"/>
      <c r="O14" s="426">
        <f t="shared" si="0"/>
        <v>3</v>
      </c>
      <c r="P14" s="427"/>
      <c r="Q14" s="427"/>
      <c r="R14" s="425" t="str">
        <f t="shared" si="5"/>
        <v xml:space="preserve"> </v>
      </c>
      <c r="S14" s="273"/>
      <c r="T14" s="273"/>
      <c r="U14" s="273"/>
      <c r="V14" s="273"/>
      <c r="W14" s="273"/>
      <c r="X14" s="273"/>
      <c r="Y14" s="273"/>
      <c r="Z14" s="273"/>
      <c r="AA14" s="273"/>
      <c r="AB14" s="273"/>
      <c r="AC14" s="273"/>
      <c r="AD14" s="273"/>
      <c r="AE14" s="426">
        <f t="shared" si="1"/>
        <v>0</v>
      </c>
      <c r="AF14" s="427"/>
      <c r="AG14" s="427"/>
      <c r="AH14" s="425" t="str">
        <f t="shared" si="2"/>
        <v xml:space="preserve"> </v>
      </c>
      <c r="AI14" s="273"/>
      <c r="AJ14" s="273"/>
      <c r="AK14" s="273"/>
      <c r="AL14" s="273"/>
      <c r="AM14" s="273"/>
      <c r="AN14" s="273"/>
      <c r="AO14" s="273"/>
      <c r="AP14" s="273"/>
      <c r="AQ14" s="273"/>
      <c r="AR14" s="273"/>
      <c r="AS14" s="273"/>
      <c r="AT14" s="273"/>
      <c r="AU14" s="426">
        <f t="shared" si="3"/>
        <v>0</v>
      </c>
      <c r="AV14" s="82"/>
    </row>
    <row r="15" spans="1:51" ht="24.75" customHeight="1">
      <c r="A15" s="424" t="s">
        <v>957</v>
      </c>
      <c r="B15" s="478">
        <v>3669674</v>
      </c>
      <c r="C15" s="425" t="str">
        <f t="shared" si="4"/>
        <v>X</v>
      </c>
      <c r="D15" s="273" t="s">
        <v>717</v>
      </c>
      <c r="E15" s="273"/>
      <c r="F15" s="273" t="s">
        <v>1</v>
      </c>
      <c r="G15" s="273"/>
      <c r="H15" s="273"/>
      <c r="I15" s="273"/>
      <c r="J15" s="273"/>
      <c r="K15" s="273" t="s">
        <v>1</v>
      </c>
      <c r="L15" s="273"/>
      <c r="M15" s="273"/>
      <c r="N15" s="273" t="s">
        <v>754</v>
      </c>
      <c r="O15" s="426">
        <f t="shared" si="0"/>
        <v>3</v>
      </c>
      <c r="P15" s="427"/>
      <c r="Q15" s="427"/>
      <c r="R15" s="425" t="str">
        <f t="shared" si="5"/>
        <v xml:space="preserve"> </v>
      </c>
      <c r="S15" s="273"/>
      <c r="T15" s="273"/>
      <c r="U15" s="273"/>
      <c r="V15" s="273"/>
      <c r="W15" s="273"/>
      <c r="X15" s="273"/>
      <c r="Y15" s="273"/>
      <c r="Z15" s="273"/>
      <c r="AA15" s="273"/>
      <c r="AB15" s="273"/>
      <c r="AC15" s="273"/>
      <c r="AD15" s="273"/>
      <c r="AE15" s="426">
        <f t="shared" si="1"/>
        <v>0</v>
      </c>
      <c r="AF15" s="427"/>
      <c r="AG15" s="427"/>
      <c r="AH15" s="425" t="str">
        <f t="shared" si="2"/>
        <v xml:space="preserve"> </v>
      </c>
      <c r="AI15" s="273"/>
      <c r="AJ15" s="273"/>
      <c r="AK15" s="273"/>
      <c r="AL15" s="273"/>
      <c r="AM15" s="273"/>
      <c r="AN15" s="273"/>
      <c r="AO15" s="273"/>
      <c r="AP15" s="273"/>
      <c r="AQ15" s="273"/>
      <c r="AR15" s="273"/>
      <c r="AS15" s="273"/>
      <c r="AT15" s="273"/>
      <c r="AU15" s="426">
        <f t="shared" si="3"/>
        <v>0</v>
      </c>
      <c r="AV15" s="82"/>
    </row>
    <row r="16" spans="1:51" ht="24.75" customHeight="1">
      <c r="A16" s="424" t="s">
        <v>958</v>
      </c>
      <c r="B16" s="478">
        <v>3572452</v>
      </c>
      <c r="C16" s="425" t="str">
        <f t="shared" si="4"/>
        <v>X</v>
      </c>
      <c r="D16" s="273"/>
      <c r="E16" s="273"/>
      <c r="F16" s="273"/>
      <c r="G16" s="273"/>
      <c r="H16" s="273" t="s">
        <v>717</v>
      </c>
      <c r="I16" s="273" t="s">
        <v>717</v>
      </c>
      <c r="J16" s="273"/>
      <c r="K16" s="273"/>
      <c r="L16" s="273"/>
      <c r="M16" s="273" t="s">
        <v>717</v>
      </c>
      <c r="N16" s="273"/>
      <c r="O16" s="426">
        <f t="shared" si="0"/>
        <v>3</v>
      </c>
      <c r="P16" s="427"/>
      <c r="Q16" s="427"/>
      <c r="R16" s="425" t="str">
        <f t="shared" si="5"/>
        <v xml:space="preserve"> </v>
      </c>
      <c r="S16" s="273"/>
      <c r="T16" s="273"/>
      <c r="U16" s="273"/>
      <c r="V16" s="273"/>
      <c r="W16" s="273"/>
      <c r="X16" s="273"/>
      <c r="Y16" s="273"/>
      <c r="Z16" s="273"/>
      <c r="AA16" s="273"/>
      <c r="AB16" s="273"/>
      <c r="AC16" s="273"/>
      <c r="AD16" s="273"/>
      <c r="AE16" s="426">
        <f t="shared" si="1"/>
        <v>0</v>
      </c>
      <c r="AF16" s="427"/>
      <c r="AG16" s="427"/>
      <c r="AH16" s="425" t="str">
        <f t="shared" si="2"/>
        <v xml:space="preserve"> </v>
      </c>
      <c r="AI16" s="273"/>
      <c r="AJ16" s="273"/>
      <c r="AK16" s="273"/>
      <c r="AL16" s="273"/>
      <c r="AM16" s="273"/>
      <c r="AN16" s="273"/>
      <c r="AO16" s="273"/>
      <c r="AP16" s="273"/>
      <c r="AQ16" s="273"/>
      <c r="AR16" s="273"/>
      <c r="AS16" s="273"/>
      <c r="AT16" s="273"/>
      <c r="AU16" s="426">
        <f t="shared" si="3"/>
        <v>0</v>
      </c>
      <c r="AV16" s="82"/>
    </row>
    <row r="17" spans="1:48" ht="24.75" customHeight="1">
      <c r="A17" s="424" t="s">
        <v>959</v>
      </c>
      <c r="B17" s="478">
        <v>3669654</v>
      </c>
      <c r="C17" s="425" t="str">
        <f t="shared" si="4"/>
        <v>X</v>
      </c>
      <c r="D17" s="273"/>
      <c r="E17" s="273"/>
      <c r="F17" s="273" t="s">
        <v>717</v>
      </c>
      <c r="G17" s="273"/>
      <c r="H17" s="273"/>
      <c r="I17" s="273"/>
      <c r="J17" s="273"/>
      <c r="K17" s="273"/>
      <c r="L17" s="273" t="s">
        <v>717</v>
      </c>
      <c r="M17" s="273"/>
      <c r="N17" s="273"/>
      <c r="O17" s="426">
        <f t="shared" si="0"/>
        <v>2</v>
      </c>
      <c r="P17" s="427"/>
      <c r="Q17" s="427"/>
      <c r="R17" s="425" t="str">
        <f t="shared" si="5"/>
        <v xml:space="preserve"> </v>
      </c>
      <c r="S17" s="273"/>
      <c r="T17" s="273"/>
      <c r="U17" s="273"/>
      <c r="V17" s="273"/>
      <c r="W17" s="273"/>
      <c r="X17" s="273"/>
      <c r="Y17" s="273"/>
      <c r="Z17" s="273"/>
      <c r="AA17" s="273"/>
      <c r="AB17" s="273"/>
      <c r="AC17" s="273"/>
      <c r="AD17" s="273"/>
      <c r="AE17" s="426">
        <f t="shared" si="1"/>
        <v>0</v>
      </c>
      <c r="AF17" s="428"/>
      <c r="AG17" s="428"/>
      <c r="AH17" s="425" t="str">
        <f t="shared" si="2"/>
        <v xml:space="preserve"> </v>
      </c>
      <c r="AI17" s="273"/>
      <c r="AJ17" s="273"/>
      <c r="AK17" s="273"/>
      <c r="AL17" s="273"/>
      <c r="AM17" s="273"/>
      <c r="AN17" s="273"/>
      <c r="AO17" s="273"/>
      <c r="AP17" s="273"/>
      <c r="AQ17" s="273"/>
      <c r="AR17" s="273"/>
      <c r="AS17" s="273"/>
      <c r="AT17" s="273"/>
      <c r="AU17" s="426">
        <f t="shared" si="3"/>
        <v>0</v>
      </c>
      <c r="AV17" s="82"/>
    </row>
    <row r="18" spans="1:48" ht="24.75" customHeight="1">
      <c r="A18" s="424"/>
      <c r="B18" s="424"/>
      <c r="C18" s="425" t="str">
        <f t="shared" ref="C18:C30" si="6">IF(COUNTIF(D18:N18,"*s")&gt;0,"X"," ")</f>
        <v xml:space="preserve"> </v>
      </c>
      <c r="D18" s="273"/>
      <c r="E18" s="273"/>
      <c r="F18" s="273"/>
      <c r="G18" s="273"/>
      <c r="H18" s="273"/>
      <c r="I18" s="273"/>
      <c r="J18" s="273"/>
      <c r="K18" s="273"/>
      <c r="L18" s="273"/>
      <c r="M18" s="273"/>
      <c r="N18" s="273"/>
      <c r="O18" s="426">
        <f t="shared" si="0"/>
        <v>0</v>
      </c>
      <c r="P18" s="427"/>
      <c r="Q18" s="427"/>
      <c r="R18" s="425" t="str">
        <f t="shared" si="5"/>
        <v xml:space="preserve"> </v>
      </c>
      <c r="S18" s="273"/>
      <c r="T18" s="273"/>
      <c r="U18" s="273"/>
      <c r="V18" s="273"/>
      <c r="W18" s="273"/>
      <c r="X18" s="273"/>
      <c r="Y18" s="273"/>
      <c r="Z18" s="273"/>
      <c r="AA18" s="273"/>
      <c r="AB18" s="273"/>
      <c r="AC18" s="273"/>
      <c r="AD18" s="273"/>
      <c r="AE18" s="426">
        <f t="shared" si="1"/>
        <v>0</v>
      </c>
      <c r="AF18" s="428"/>
      <c r="AG18" s="428"/>
      <c r="AH18" s="425" t="str">
        <f t="shared" si="2"/>
        <v xml:space="preserve"> </v>
      </c>
      <c r="AI18" s="273"/>
      <c r="AJ18" s="273"/>
      <c r="AK18" s="273"/>
      <c r="AL18" s="273"/>
      <c r="AM18" s="273"/>
      <c r="AN18" s="273"/>
      <c r="AO18" s="273"/>
      <c r="AP18" s="273"/>
      <c r="AQ18" s="273"/>
      <c r="AR18" s="273"/>
      <c r="AS18" s="273"/>
      <c r="AT18" s="273"/>
      <c r="AU18" s="426">
        <f t="shared" si="3"/>
        <v>0</v>
      </c>
      <c r="AV18" s="82"/>
    </row>
    <row r="19" spans="1:48" ht="24.75" customHeight="1">
      <c r="A19" s="424"/>
      <c r="B19" s="424"/>
      <c r="C19" s="425" t="str">
        <f t="shared" si="6"/>
        <v xml:space="preserve"> </v>
      </c>
      <c r="D19" s="273"/>
      <c r="E19" s="273"/>
      <c r="F19" s="273"/>
      <c r="G19" s="273"/>
      <c r="H19" s="273"/>
      <c r="I19" s="273"/>
      <c r="J19" s="273"/>
      <c r="K19" s="273"/>
      <c r="L19" s="273"/>
      <c r="M19" s="273"/>
      <c r="N19" s="273"/>
      <c r="O19" s="426">
        <f t="shared" si="0"/>
        <v>0</v>
      </c>
      <c r="P19" s="427"/>
      <c r="Q19" s="427"/>
      <c r="R19" s="425" t="str">
        <f t="shared" si="5"/>
        <v xml:space="preserve"> </v>
      </c>
      <c r="S19" s="273"/>
      <c r="T19" s="273"/>
      <c r="U19" s="273"/>
      <c r="V19" s="273"/>
      <c r="W19" s="273"/>
      <c r="X19" s="273"/>
      <c r="Y19" s="273"/>
      <c r="Z19" s="273"/>
      <c r="AA19" s="273"/>
      <c r="AB19" s="273"/>
      <c r="AC19" s="273"/>
      <c r="AD19" s="273"/>
      <c r="AE19" s="426">
        <f t="shared" si="1"/>
        <v>0</v>
      </c>
      <c r="AF19" s="428"/>
      <c r="AG19" s="428"/>
      <c r="AH19" s="425" t="str">
        <f t="shared" si="2"/>
        <v xml:space="preserve"> </v>
      </c>
      <c r="AI19" s="273"/>
      <c r="AJ19" s="273"/>
      <c r="AK19" s="273"/>
      <c r="AL19" s="273"/>
      <c r="AM19" s="273"/>
      <c r="AN19" s="273"/>
      <c r="AO19" s="273"/>
      <c r="AP19" s="273"/>
      <c r="AQ19" s="273"/>
      <c r="AR19" s="273"/>
      <c r="AS19" s="273"/>
      <c r="AT19" s="273"/>
      <c r="AU19" s="426">
        <f t="shared" si="3"/>
        <v>0</v>
      </c>
      <c r="AV19" s="82"/>
    </row>
    <row r="20" spans="1:48" ht="24.75" customHeight="1">
      <c r="A20" s="424"/>
      <c r="B20" s="424"/>
      <c r="C20" s="425" t="str">
        <f t="shared" si="6"/>
        <v xml:space="preserve"> </v>
      </c>
      <c r="D20" s="273"/>
      <c r="E20" s="273"/>
      <c r="F20" s="273"/>
      <c r="G20" s="273"/>
      <c r="H20" s="273"/>
      <c r="I20" s="273"/>
      <c r="J20" s="273"/>
      <c r="K20" s="273"/>
      <c r="L20" s="273"/>
      <c r="M20" s="273"/>
      <c r="N20" s="273"/>
      <c r="O20" s="426">
        <f t="shared" si="0"/>
        <v>0</v>
      </c>
      <c r="P20" s="427"/>
      <c r="Q20" s="427"/>
      <c r="R20" s="425" t="str">
        <f t="shared" si="5"/>
        <v xml:space="preserve"> </v>
      </c>
      <c r="S20" s="273"/>
      <c r="T20" s="273"/>
      <c r="U20" s="273"/>
      <c r="V20" s="273"/>
      <c r="W20" s="273"/>
      <c r="X20" s="273"/>
      <c r="Y20" s="273"/>
      <c r="Z20" s="273"/>
      <c r="AA20" s="273"/>
      <c r="AB20" s="273"/>
      <c r="AC20" s="273"/>
      <c r="AD20" s="273"/>
      <c r="AE20" s="426">
        <f t="shared" si="1"/>
        <v>0</v>
      </c>
      <c r="AF20" s="428"/>
      <c r="AG20" s="428"/>
      <c r="AH20" s="425" t="str">
        <f t="shared" si="2"/>
        <v xml:space="preserve"> </v>
      </c>
      <c r="AI20" s="273"/>
      <c r="AJ20" s="273"/>
      <c r="AK20" s="273"/>
      <c r="AL20" s="273"/>
      <c r="AM20" s="273"/>
      <c r="AN20" s="273"/>
      <c r="AO20" s="273"/>
      <c r="AP20" s="273"/>
      <c r="AQ20" s="273"/>
      <c r="AR20" s="273"/>
      <c r="AS20" s="273"/>
      <c r="AT20" s="273"/>
      <c r="AU20" s="426">
        <f t="shared" si="3"/>
        <v>0</v>
      </c>
      <c r="AV20" s="82"/>
    </row>
    <row r="21" spans="1:48" ht="24.75" customHeight="1">
      <c r="A21" s="424"/>
      <c r="B21" s="424"/>
      <c r="C21" s="425" t="str">
        <f t="shared" si="6"/>
        <v xml:space="preserve"> </v>
      </c>
      <c r="D21" s="273"/>
      <c r="E21" s="273"/>
      <c r="F21" s="273"/>
      <c r="G21" s="273"/>
      <c r="H21" s="273"/>
      <c r="I21" s="273"/>
      <c r="J21" s="273"/>
      <c r="K21" s="273"/>
      <c r="L21" s="273"/>
      <c r="M21" s="273"/>
      <c r="N21" s="273"/>
      <c r="O21" s="426">
        <f t="shared" si="0"/>
        <v>0</v>
      </c>
      <c r="P21" s="427"/>
      <c r="Q21" s="427"/>
      <c r="R21" s="425" t="str">
        <f t="shared" si="5"/>
        <v xml:space="preserve"> </v>
      </c>
      <c r="S21" s="273"/>
      <c r="T21" s="273"/>
      <c r="U21" s="273"/>
      <c r="V21" s="273"/>
      <c r="W21" s="273"/>
      <c r="X21" s="273"/>
      <c r="Y21" s="273"/>
      <c r="Z21" s="273"/>
      <c r="AA21" s="273"/>
      <c r="AB21" s="273"/>
      <c r="AC21" s="273"/>
      <c r="AD21" s="273"/>
      <c r="AE21" s="426">
        <f t="shared" si="1"/>
        <v>0</v>
      </c>
      <c r="AF21" s="429" t="s">
        <v>453</v>
      </c>
      <c r="AG21" s="429"/>
      <c r="AH21" s="430" t="str">
        <f t="shared" si="2"/>
        <v xml:space="preserve"> </v>
      </c>
      <c r="AI21" s="431">
        <f>COUNTIF(AI5:AI20,"A")</f>
        <v>0</v>
      </c>
      <c r="AJ21" s="431">
        <f t="shared" ref="AJ21:AS21" si="7">COUNTIF(AJ5:AJ20,"A")</f>
        <v>0</v>
      </c>
      <c r="AK21" s="431">
        <f t="shared" si="7"/>
        <v>0</v>
      </c>
      <c r="AL21" s="431">
        <f t="shared" si="7"/>
        <v>0</v>
      </c>
      <c r="AM21" s="431">
        <f t="shared" si="7"/>
        <v>0</v>
      </c>
      <c r="AN21" s="431">
        <f t="shared" si="7"/>
        <v>0</v>
      </c>
      <c r="AO21" s="431">
        <f t="shared" si="7"/>
        <v>0</v>
      </c>
      <c r="AP21" s="431">
        <f t="shared" si="7"/>
        <v>0</v>
      </c>
      <c r="AQ21" s="431">
        <f t="shared" si="7"/>
        <v>0</v>
      </c>
      <c r="AR21" s="431">
        <f t="shared" si="7"/>
        <v>0</v>
      </c>
      <c r="AS21" s="431">
        <f t="shared" si="7"/>
        <v>0</v>
      </c>
      <c r="AT21" s="431" t="str">
        <f>IF(COUNTIF(AT5:AT20,"1")&gt;0,"1","0")</f>
        <v>0</v>
      </c>
      <c r="AU21" s="426"/>
      <c r="AV21" s="82"/>
    </row>
    <row r="22" spans="1:48" ht="24.75" customHeight="1">
      <c r="A22" s="424"/>
      <c r="B22" s="424"/>
      <c r="C22" s="425" t="str">
        <f>IF(COUNTIF(D22:N22,"*s")&gt;0,"X"," ")</f>
        <v xml:space="preserve"> </v>
      </c>
      <c r="D22" s="273"/>
      <c r="E22" s="273"/>
      <c r="F22" s="273"/>
      <c r="G22" s="273"/>
      <c r="H22" s="273"/>
      <c r="I22" s="273"/>
      <c r="J22" s="273"/>
      <c r="K22" s="273"/>
      <c r="L22" s="273"/>
      <c r="M22" s="273"/>
      <c r="N22" s="273"/>
      <c r="O22" s="426">
        <f>COUNTIF(D22:M22,"*")</f>
        <v>0</v>
      </c>
      <c r="P22" s="427"/>
      <c r="Q22" s="427"/>
      <c r="R22" s="425" t="str">
        <f>IF(COUNTIF(S22:AD22,"*s")&gt;0,"X"," ")</f>
        <v xml:space="preserve"> </v>
      </c>
      <c r="S22" s="273"/>
      <c r="T22" s="273"/>
      <c r="U22" s="273"/>
      <c r="V22" s="273"/>
      <c r="W22" s="273"/>
      <c r="X22" s="273"/>
      <c r="Y22" s="273"/>
      <c r="Z22" s="273"/>
      <c r="AA22" s="273"/>
      <c r="AB22" s="273"/>
      <c r="AC22" s="273"/>
      <c r="AD22" s="273"/>
      <c r="AE22" s="426">
        <f>COUNTIF(S22:AC22,"*")</f>
        <v>0</v>
      </c>
      <c r="AF22" s="429" t="s">
        <v>454</v>
      </c>
      <c r="AG22" s="429"/>
      <c r="AH22" s="430" t="str">
        <f t="shared" si="2"/>
        <v xml:space="preserve"> </v>
      </c>
      <c r="AI22" s="431">
        <f>COUNTIF(AI5:AI20,"B")</f>
        <v>0</v>
      </c>
      <c r="AJ22" s="431">
        <f t="shared" ref="AJ22:AS22" si="8">COUNTIF(AJ5:AJ20,"B")</f>
        <v>0</v>
      </c>
      <c r="AK22" s="431">
        <f t="shared" si="8"/>
        <v>0</v>
      </c>
      <c r="AL22" s="431">
        <f t="shared" si="8"/>
        <v>0</v>
      </c>
      <c r="AM22" s="431">
        <f t="shared" si="8"/>
        <v>0</v>
      </c>
      <c r="AN22" s="431">
        <f t="shared" si="8"/>
        <v>0</v>
      </c>
      <c r="AO22" s="431">
        <f t="shared" si="8"/>
        <v>0</v>
      </c>
      <c r="AP22" s="431">
        <f t="shared" si="8"/>
        <v>0</v>
      </c>
      <c r="AQ22" s="431">
        <f t="shared" si="8"/>
        <v>0</v>
      </c>
      <c r="AR22" s="431">
        <f t="shared" si="8"/>
        <v>0</v>
      </c>
      <c r="AS22" s="431">
        <f t="shared" si="8"/>
        <v>0</v>
      </c>
      <c r="AT22" s="431"/>
      <c r="AU22" s="426"/>
      <c r="AV22" s="82"/>
    </row>
    <row r="23" spans="1:48" ht="24.75" customHeight="1">
      <c r="A23" s="424"/>
      <c r="B23" s="424"/>
      <c r="C23" s="425" t="str">
        <f t="shared" si="6"/>
        <v xml:space="preserve"> </v>
      </c>
      <c r="D23" s="273"/>
      <c r="E23" s="273"/>
      <c r="F23" s="273"/>
      <c r="G23" s="273"/>
      <c r="H23" s="273"/>
      <c r="I23" s="273"/>
      <c r="J23" s="273"/>
      <c r="K23" s="273"/>
      <c r="L23" s="273"/>
      <c r="M23" s="273"/>
      <c r="N23" s="273"/>
      <c r="O23" s="426">
        <f t="shared" si="0"/>
        <v>0</v>
      </c>
      <c r="P23" s="427"/>
      <c r="Q23" s="427"/>
      <c r="R23" s="425" t="str">
        <f t="shared" si="5"/>
        <v xml:space="preserve"> </v>
      </c>
      <c r="S23" s="273"/>
      <c r="T23" s="273"/>
      <c r="U23" s="273"/>
      <c r="V23" s="273"/>
      <c r="W23" s="273"/>
      <c r="X23" s="273"/>
      <c r="Y23" s="273"/>
      <c r="Z23" s="273"/>
      <c r="AA23" s="273"/>
      <c r="AB23" s="273"/>
      <c r="AC23" s="273"/>
      <c r="AD23" s="273"/>
      <c r="AE23" s="426">
        <f t="shared" si="1"/>
        <v>0</v>
      </c>
      <c r="AF23" s="429" t="s">
        <v>455</v>
      </c>
      <c r="AG23" s="429"/>
      <c r="AH23" s="430" t="str">
        <f t="shared" si="2"/>
        <v xml:space="preserve"> </v>
      </c>
      <c r="AI23" s="431">
        <f>COUNTIF(AI5:AI20,"N/S")</f>
        <v>0</v>
      </c>
      <c r="AJ23" s="431">
        <f t="shared" ref="AJ23:AS23" si="9">COUNTIF(AJ5:AJ20,"N/S")</f>
        <v>0</v>
      </c>
      <c r="AK23" s="431">
        <f t="shared" si="9"/>
        <v>0</v>
      </c>
      <c r="AL23" s="431">
        <f t="shared" si="9"/>
        <v>0</v>
      </c>
      <c r="AM23" s="431">
        <f t="shared" si="9"/>
        <v>0</v>
      </c>
      <c r="AN23" s="431">
        <f t="shared" si="9"/>
        <v>0</v>
      </c>
      <c r="AO23" s="431">
        <f t="shared" si="9"/>
        <v>0</v>
      </c>
      <c r="AP23" s="431">
        <f t="shared" si="9"/>
        <v>0</v>
      </c>
      <c r="AQ23" s="431">
        <f t="shared" si="9"/>
        <v>0</v>
      </c>
      <c r="AR23" s="431">
        <f t="shared" si="9"/>
        <v>0</v>
      </c>
      <c r="AS23" s="431">
        <f t="shared" si="9"/>
        <v>0</v>
      </c>
      <c r="AT23" s="431" t="str">
        <f>IF(COUNTIF(AT5:AT20,"n*")&gt;0,"1","0")</f>
        <v>0</v>
      </c>
      <c r="AU23" s="426"/>
      <c r="AV23" s="82"/>
    </row>
    <row r="24" spans="1:48" ht="24.75" customHeight="1">
      <c r="A24" s="424"/>
      <c r="B24" s="424"/>
      <c r="C24" s="425" t="str">
        <f t="shared" si="6"/>
        <v xml:space="preserve"> </v>
      </c>
      <c r="D24" s="273"/>
      <c r="E24" s="273"/>
      <c r="F24" s="273"/>
      <c r="G24" s="273"/>
      <c r="H24" s="273"/>
      <c r="I24" s="273"/>
      <c r="J24" s="273"/>
      <c r="K24" s="273"/>
      <c r="L24" s="273"/>
      <c r="M24" s="273"/>
      <c r="N24" s="273"/>
      <c r="O24" s="426">
        <f t="shared" si="0"/>
        <v>0</v>
      </c>
      <c r="P24" s="427"/>
      <c r="Q24" s="427"/>
      <c r="R24" s="425" t="str">
        <f t="shared" si="5"/>
        <v xml:space="preserve"> </v>
      </c>
      <c r="S24" s="273"/>
      <c r="T24" s="273"/>
      <c r="U24" s="273"/>
      <c r="V24" s="273"/>
      <c r="W24" s="273"/>
      <c r="X24" s="273"/>
      <c r="Y24" s="273"/>
      <c r="Z24" s="273"/>
      <c r="AA24" s="273"/>
      <c r="AB24" s="273"/>
      <c r="AC24" s="273"/>
      <c r="AD24" s="273"/>
      <c r="AE24" s="426">
        <f t="shared" si="1"/>
        <v>0</v>
      </c>
      <c r="AF24" s="187" t="s">
        <v>456</v>
      </c>
      <c r="AG24" s="187"/>
      <c r="AH24" s="425" t="str">
        <f t="shared" si="2"/>
        <v xml:space="preserve"> </v>
      </c>
      <c r="AI24" s="273"/>
      <c r="AJ24" s="273"/>
      <c r="AK24" s="273"/>
      <c r="AL24" s="273"/>
      <c r="AM24" s="273"/>
      <c r="AN24" s="273"/>
      <c r="AO24" s="273"/>
      <c r="AP24" s="273"/>
      <c r="AQ24" s="273"/>
      <c r="AR24" s="273"/>
      <c r="AS24" s="273"/>
      <c r="AT24" s="273"/>
      <c r="AU24" s="433"/>
      <c r="AV24" s="82"/>
    </row>
    <row r="25" spans="1:48" ht="24.75" customHeight="1">
      <c r="A25" s="424"/>
      <c r="B25" s="424"/>
      <c r="C25" s="425" t="str">
        <f t="shared" si="6"/>
        <v xml:space="preserve"> </v>
      </c>
      <c r="D25" s="273"/>
      <c r="E25" s="273"/>
      <c r="F25" s="273"/>
      <c r="G25" s="273"/>
      <c r="H25" s="273"/>
      <c r="I25" s="273"/>
      <c r="J25" s="273"/>
      <c r="K25" s="273"/>
      <c r="L25" s="273"/>
      <c r="M25" s="273"/>
      <c r="N25" s="273"/>
      <c r="O25" s="426">
        <f t="shared" si="0"/>
        <v>0</v>
      </c>
      <c r="P25" s="427"/>
      <c r="Q25" s="427"/>
      <c r="R25" s="425" t="str">
        <f t="shared" si="5"/>
        <v xml:space="preserve"> </v>
      </c>
      <c r="S25" s="273"/>
      <c r="T25" s="273"/>
      <c r="U25" s="273"/>
      <c r="V25" s="273"/>
      <c r="W25" s="273"/>
      <c r="X25" s="273"/>
      <c r="Y25" s="273"/>
      <c r="Z25" s="273"/>
      <c r="AA25" s="273"/>
      <c r="AB25" s="273"/>
      <c r="AC25" s="273"/>
      <c r="AD25" s="273"/>
      <c r="AE25" s="426">
        <f t="shared" si="1"/>
        <v>0</v>
      </c>
      <c r="AF25" s="479" t="s">
        <v>964</v>
      </c>
      <c r="AG25" s="480">
        <v>3132706</v>
      </c>
      <c r="AH25" s="481" t="s">
        <v>128</v>
      </c>
      <c r="AI25" s="482"/>
      <c r="AJ25" s="482"/>
      <c r="AK25" s="482" t="s">
        <v>717</v>
      </c>
      <c r="AL25" s="482"/>
      <c r="AM25" s="482"/>
      <c r="AN25" s="482"/>
      <c r="AO25" s="482" t="s">
        <v>717</v>
      </c>
      <c r="AP25" s="482"/>
      <c r="AQ25" s="482"/>
      <c r="AR25" s="482" t="s">
        <v>717</v>
      </c>
      <c r="AS25" s="482"/>
      <c r="AT25" s="482"/>
      <c r="AU25" s="435"/>
      <c r="AV25" s="82"/>
    </row>
    <row r="26" spans="1:48" ht="24.75" customHeight="1">
      <c r="A26" s="424"/>
      <c r="B26" s="424"/>
      <c r="C26" s="425" t="str">
        <f t="shared" si="6"/>
        <v xml:space="preserve"> </v>
      </c>
      <c r="D26" s="273"/>
      <c r="E26" s="273"/>
      <c r="F26" s="273"/>
      <c r="G26" s="273"/>
      <c r="H26" s="273"/>
      <c r="I26" s="273"/>
      <c r="J26" s="273"/>
      <c r="K26" s="273"/>
      <c r="L26" s="273"/>
      <c r="M26" s="273"/>
      <c r="N26" s="273"/>
      <c r="O26" s="426">
        <f t="shared" si="0"/>
        <v>0</v>
      </c>
      <c r="P26" s="427"/>
      <c r="Q26" s="427"/>
      <c r="R26" s="425" t="str">
        <f t="shared" si="5"/>
        <v xml:space="preserve"> </v>
      </c>
      <c r="S26" s="273"/>
      <c r="T26" s="273"/>
      <c r="U26" s="273"/>
      <c r="V26" s="273"/>
      <c r="W26" s="273"/>
      <c r="X26" s="273"/>
      <c r="Y26" s="273"/>
      <c r="Z26" s="273"/>
      <c r="AA26" s="273"/>
      <c r="AB26" s="273"/>
      <c r="AC26" s="273"/>
      <c r="AD26" s="273"/>
      <c r="AE26" s="426">
        <f t="shared" si="1"/>
        <v>0</v>
      </c>
      <c r="AF26" s="434"/>
      <c r="AG26" s="434"/>
      <c r="AH26" s="425" t="str">
        <f t="shared" si="2"/>
        <v xml:space="preserve"> </v>
      </c>
      <c r="AI26" s="273"/>
      <c r="AJ26" s="273"/>
      <c r="AK26" s="273"/>
      <c r="AL26" s="273"/>
      <c r="AM26" s="273"/>
      <c r="AN26" s="273"/>
      <c r="AO26" s="273"/>
      <c r="AP26" s="273"/>
      <c r="AQ26" s="273"/>
      <c r="AR26" s="273"/>
      <c r="AS26" s="273"/>
      <c r="AT26" s="273"/>
      <c r="AU26" s="435"/>
      <c r="AV26" s="82"/>
    </row>
    <row r="27" spans="1:48" ht="24.75" customHeight="1">
      <c r="A27" s="424"/>
      <c r="B27" s="424"/>
      <c r="C27" s="425" t="str">
        <f t="shared" si="6"/>
        <v xml:space="preserve"> </v>
      </c>
      <c r="D27" s="273"/>
      <c r="E27" s="273"/>
      <c r="F27" s="273"/>
      <c r="G27" s="273"/>
      <c r="H27" s="273"/>
      <c r="I27" s="273"/>
      <c r="J27" s="273"/>
      <c r="K27" s="273"/>
      <c r="L27" s="273"/>
      <c r="M27" s="273"/>
      <c r="N27" s="273"/>
      <c r="O27" s="426">
        <f t="shared" si="0"/>
        <v>0</v>
      </c>
      <c r="P27" s="427"/>
      <c r="Q27" s="427"/>
      <c r="R27" s="425" t="str">
        <f t="shared" si="5"/>
        <v xml:space="preserve"> </v>
      </c>
      <c r="S27" s="273"/>
      <c r="T27" s="273"/>
      <c r="U27" s="273"/>
      <c r="V27" s="273"/>
      <c r="W27" s="273"/>
      <c r="X27" s="273"/>
      <c r="Y27" s="273"/>
      <c r="Z27" s="273"/>
      <c r="AA27" s="273"/>
      <c r="AB27" s="273"/>
      <c r="AC27" s="273"/>
      <c r="AD27" s="273"/>
      <c r="AE27" s="426">
        <f t="shared" si="1"/>
        <v>0</v>
      </c>
      <c r="AF27" s="434"/>
      <c r="AG27" s="434"/>
      <c r="AH27" s="425" t="str">
        <f t="shared" si="2"/>
        <v xml:space="preserve"> </v>
      </c>
      <c r="AI27" s="273"/>
      <c r="AJ27" s="273"/>
      <c r="AK27" s="273"/>
      <c r="AL27" s="273"/>
      <c r="AM27" s="273"/>
      <c r="AN27" s="273"/>
      <c r="AO27" s="273"/>
      <c r="AP27" s="273"/>
      <c r="AQ27" s="273"/>
      <c r="AR27" s="273"/>
      <c r="AS27" s="273"/>
      <c r="AT27" s="273"/>
      <c r="AU27" s="436"/>
      <c r="AV27" s="82"/>
    </row>
    <row r="28" spans="1:48" ht="24.75" customHeight="1">
      <c r="A28" s="424"/>
      <c r="B28" s="424"/>
      <c r="C28" s="425" t="str">
        <f t="shared" si="6"/>
        <v xml:space="preserve"> </v>
      </c>
      <c r="D28" s="273"/>
      <c r="E28" s="273"/>
      <c r="F28" s="273"/>
      <c r="G28" s="273"/>
      <c r="H28" s="273"/>
      <c r="I28" s="273"/>
      <c r="J28" s="273"/>
      <c r="K28" s="273"/>
      <c r="L28" s="273"/>
      <c r="M28" s="273"/>
      <c r="N28" s="273"/>
      <c r="O28" s="426">
        <f t="shared" si="0"/>
        <v>0</v>
      </c>
      <c r="P28" s="427"/>
      <c r="Q28" s="427"/>
      <c r="R28" s="425" t="str">
        <f t="shared" si="5"/>
        <v xml:space="preserve"> </v>
      </c>
      <c r="S28" s="273"/>
      <c r="T28" s="273"/>
      <c r="U28" s="273"/>
      <c r="V28" s="273"/>
      <c r="W28" s="273"/>
      <c r="X28" s="273"/>
      <c r="Y28" s="273"/>
      <c r="Z28" s="273"/>
      <c r="AA28" s="273"/>
      <c r="AB28" s="273"/>
      <c r="AC28" s="273"/>
      <c r="AD28" s="273"/>
      <c r="AE28" s="426">
        <f t="shared" si="1"/>
        <v>0</v>
      </c>
      <c r="AF28" s="427"/>
      <c r="AG28" s="427"/>
      <c r="AH28" s="425" t="str">
        <f t="shared" si="2"/>
        <v xml:space="preserve"> </v>
      </c>
      <c r="AI28" s="273"/>
      <c r="AJ28" s="273"/>
      <c r="AK28" s="273"/>
      <c r="AL28" s="273"/>
      <c r="AM28" s="273"/>
      <c r="AN28" s="273"/>
      <c r="AO28" s="273"/>
      <c r="AP28" s="273"/>
      <c r="AQ28" s="273"/>
      <c r="AR28" s="273"/>
      <c r="AS28" s="273"/>
      <c r="AT28" s="273"/>
      <c r="AU28" s="436"/>
      <c r="AV28" s="82"/>
    </row>
    <row r="29" spans="1:48" ht="24.75" customHeight="1">
      <c r="A29" s="424"/>
      <c r="B29" s="424"/>
      <c r="C29" s="425" t="str">
        <f t="shared" si="6"/>
        <v xml:space="preserve"> </v>
      </c>
      <c r="D29" s="273"/>
      <c r="E29" s="273"/>
      <c r="F29" s="273"/>
      <c r="G29" s="273"/>
      <c r="H29" s="273"/>
      <c r="I29" s="273"/>
      <c r="J29" s="273"/>
      <c r="K29" s="273"/>
      <c r="L29" s="273"/>
      <c r="M29" s="273"/>
      <c r="N29" s="273"/>
      <c r="O29" s="426">
        <f t="shared" si="0"/>
        <v>0</v>
      </c>
      <c r="P29" s="427"/>
      <c r="Q29" s="427"/>
      <c r="R29" s="425" t="str">
        <f t="shared" si="5"/>
        <v xml:space="preserve"> </v>
      </c>
      <c r="S29" s="273"/>
      <c r="T29" s="273"/>
      <c r="U29" s="273"/>
      <c r="V29" s="273"/>
      <c r="W29" s="273"/>
      <c r="X29" s="273"/>
      <c r="Y29" s="273"/>
      <c r="Z29" s="273"/>
      <c r="AA29" s="273"/>
      <c r="AB29" s="273"/>
      <c r="AC29" s="273"/>
      <c r="AD29" s="273"/>
      <c r="AE29" s="426">
        <f t="shared" si="1"/>
        <v>0</v>
      </c>
      <c r="AF29" s="427"/>
      <c r="AG29" s="427"/>
      <c r="AH29" s="425" t="str">
        <f>IF(COUNTIF(AI29:AT29,"*s")&gt;0,"X"," ")</f>
        <v xml:space="preserve"> </v>
      </c>
      <c r="AI29" s="273"/>
      <c r="AJ29" s="273"/>
      <c r="AK29" s="273"/>
      <c r="AL29" s="273"/>
      <c r="AM29" s="273"/>
      <c r="AN29" s="273"/>
      <c r="AO29" s="273"/>
      <c r="AP29" s="273"/>
      <c r="AQ29" s="273"/>
      <c r="AR29" s="273"/>
      <c r="AS29" s="273"/>
      <c r="AT29" s="273"/>
      <c r="AU29" s="436"/>
      <c r="AV29" s="82"/>
    </row>
    <row r="30" spans="1:48" ht="24.75" customHeight="1">
      <c r="A30" s="424"/>
      <c r="B30" s="424"/>
      <c r="C30" s="425" t="str">
        <f t="shared" si="6"/>
        <v xml:space="preserve"> </v>
      </c>
      <c r="D30" s="273"/>
      <c r="E30" s="273"/>
      <c r="F30" s="273"/>
      <c r="G30" s="273"/>
      <c r="H30" s="273"/>
      <c r="I30" s="273"/>
      <c r="J30" s="273"/>
      <c r="K30" s="273"/>
      <c r="L30" s="273"/>
      <c r="M30" s="273"/>
      <c r="N30" s="273"/>
      <c r="O30" s="426">
        <f t="shared" si="0"/>
        <v>0</v>
      </c>
      <c r="P30" s="427"/>
      <c r="Q30" s="427"/>
      <c r="R30" s="425" t="str">
        <f t="shared" si="5"/>
        <v xml:space="preserve"> </v>
      </c>
      <c r="S30" s="273"/>
      <c r="T30" s="273"/>
      <c r="U30" s="273"/>
      <c r="V30" s="273"/>
      <c r="W30" s="273"/>
      <c r="X30" s="273"/>
      <c r="Y30" s="273"/>
      <c r="Z30" s="273"/>
      <c r="AA30" s="273"/>
      <c r="AB30" s="273"/>
      <c r="AC30" s="273"/>
      <c r="AD30" s="273"/>
      <c r="AE30" s="426">
        <f t="shared" si="1"/>
        <v>0</v>
      </c>
      <c r="AF30" s="427"/>
      <c r="AG30" s="427"/>
      <c r="AH30" s="425" t="str">
        <f>IF(COUNTIF(AI30:AT30,"*s")&gt;0,"X"," ")</f>
        <v xml:space="preserve"> </v>
      </c>
      <c r="AI30" s="273"/>
      <c r="AJ30" s="273"/>
      <c r="AK30" s="273"/>
      <c r="AL30" s="273"/>
      <c r="AM30" s="273"/>
      <c r="AN30" s="273"/>
      <c r="AO30" s="273"/>
      <c r="AP30" s="273"/>
      <c r="AQ30" s="273"/>
      <c r="AR30" s="273"/>
      <c r="AS30" s="273"/>
      <c r="AT30" s="273"/>
      <c r="AU30" s="436"/>
      <c r="AV30" s="82"/>
    </row>
    <row r="31" spans="1:48" ht="24.75" customHeight="1">
      <c r="A31" s="429" t="s">
        <v>453</v>
      </c>
      <c r="B31" s="429"/>
      <c r="C31" s="431"/>
      <c r="D31" s="431">
        <f>COUNTIF(D5:D30,"A")</f>
        <v>1</v>
      </c>
      <c r="E31" s="431">
        <f t="shared" ref="E31:N31" si="10">COUNTIF(E5:E30,"A")</f>
        <v>1</v>
      </c>
      <c r="F31" s="431">
        <f t="shared" si="10"/>
        <v>1</v>
      </c>
      <c r="G31" s="431">
        <f t="shared" si="10"/>
        <v>1</v>
      </c>
      <c r="H31" s="431">
        <f t="shared" si="10"/>
        <v>1</v>
      </c>
      <c r="I31" s="431">
        <f t="shared" si="10"/>
        <v>1</v>
      </c>
      <c r="J31" s="431">
        <f t="shared" si="10"/>
        <v>1</v>
      </c>
      <c r="K31" s="431">
        <f t="shared" si="10"/>
        <v>1</v>
      </c>
      <c r="L31" s="431">
        <f t="shared" si="10"/>
        <v>1</v>
      </c>
      <c r="M31" s="431">
        <f t="shared" si="10"/>
        <v>1</v>
      </c>
      <c r="N31" s="431">
        <f t="shared" si="10"/>
        <v>0</v>
      </c>
      <c r="O31" s="431"/>
      <c r="P31" s="429" t="s">
        <v>453</v>
      </c>
      <c r="Q31" s="429"/>
      <c r="R31" s="430" t="str">
        <f>IF(COUNTIF(S31:AD31,"*s")&gt;0,"X"," ")</f>
        <v xml:space="preserve"> </v>
      </c>
      <c r="S31" s="431">
        <f>COUNTIF(S5:S30,"A")</f>
        <v>0</v>
      </c>
      <c r="T31" s="431">
        <f t="shared" ref="T31:AD31" si="11">COUNTIF(T5:T30,"A")</f>
        <v>1</v>
      </c>
      <c r="U31" s="431">
        <f t="shared" si="11"/>
        <v>0</v>
      </c>
      <c r="V31" s="431">
        <f t="shared" si="11"/>
        <v>0</v>
      </c>
      <c r="W31" s="431">
        <f t="shared" si="11"/>
        <v>1</v>
      </c>
      <c r="X31" s="431">
        <f t="shared" si="11"/>
        <v>1</v>
      </c>
      <c r="Y31" s="431">
        <f t="shared" si="11"/>
        <v>0</v>
      </c>
      <c r="Z31" s="431">
        <f t="shared" si="11"/>
        <v>1</v>
      </c>
      <c r="AA31" s="431">
        <f t="shared" si="11"/>
        <v>1</v>
      </c>
      <c r="AB31" s="431">
        <f t="shared" si="11"/>
        <v>1</v>
      </c>
      <c r="AC31" s="431">
        <f t="shared" si="11"/>
        <v>1</v>
      </c>
      <c r="AD31" s="431">
        <f t="shared" si="11"/>
        <v>0</v>
      </c>
      <c r="AE31" s="431"/>
      <c r="AF31" s="427"/>
      <c r="AG31" s="427"/>
      <c r="AH31" s="425" t="str">
        <f>IF(COUNTIF(AI31:AT31,"*s")&gt;0,"X"," ")</f>
        <v xml:space="preserve"> </v>
      </c>
      <c r="AI31" s="273"/>
      <c r="AJ31" s="273"/>
      <c r="AK31" s="273"/>
      <c r="AL31" s="273"/>
      <c r="AM31" s="273"/>
      <c r="AN31" s="273"/>
      <c r="AO31" s="273"/>
      <c r="AP31" s="273"/>
      <c r="AQ31" s="273"/>
      <c r="AR31" s="273"/>
      <c r="AS31" s="273"/>
      <c r="AT31" s="273"/>
      <c r="AU31" s="436"/>
      <c r="AV31" s="82"/>
    </row>
    <row r="32" spans="1:48" ht="24.75" customHeight="1">
      <c r="A32" s="429" t="s">
        <v>454</v>
      </c>
      <c r="B32" s="429"/>
      <c r="C32" s="431"/>
      <c r="D32" s="431">
        <f>COUNTIF(D5:D30,"B")</f>
        <v>1</v>
      </c>
      <c r="E32" s="431">
        <f t="shared" ref="E32:M32" si="12">COUNTIF(E5:E30,"B")</f>
        <v>1</v>
      </c>
      <c r="F32" s="431">
        <f t="shared" si="12"/>
        <v>1</v>
      </c>
      <c r="G32" s="431">
        <f t="shared" si="12"/>
        <v>1</v>
      </c>
      <c r="H32" s="431">
        <f t="shared" si="12"/>
        <v>1</v>
      </c>
      <c r="I32" s="431">
        <f t="shared" si="12"/>
        <v>1</v>
      </c>
      <c r="J32" s="431">
        <f t="shared" si="12"/>
        <v>1</v>
      </c>
      <c r="K32" s="431">
        <f t="shared" si="12"/>
        <v>1</v>
      </c>
      <c r="L32" s="431">
        <f t="shared" si="12"/>
        <v>1</v>
      </c>
      <c r="M32" s="431">
        <f t="shared" si="12"/>
        <v>1</v>
      </c>
      <c r="N32" s="431"/>
      <c r="O32" s="431"/>
      <c r="P32" s="429" t="s">
        <v>454</v>
      </c>
      <c r="Q32" s="429"/>
      <c r="R32" s="430" t="str">
        <f>IF(COUNTIF(S32:AD32,"*s")&gt;0,"X"," ")</f>
        <v xml:space="preserve"> </v>
      </c>
      <c r="S32" s="431">
        <f>COUNTIF(S5:S30,"B")</f>
        <v>0</v>
      </c>
      <c r="T32" s="431">
        <f t="shared" ref="T32:AC32" si="13">COUNTIF(T5:T30,"B")</f>
        <v>0</v>
      </c>
      <c r="U32" s="431">
        <f t="shared" si="13"/>
        <v>0</v>
      </c>
      <c r="V32" s="431">
        <f t="shared" si="13"/>
        <v>0</v>
      </c>
      <c r="W32" s="431">
        <f t="shared" si="13"/>
        <v>1</v>
      </c>
      <c r="X32" s="431">
        <f t="shared" si="13"/>
        <v>0</v>
      </c>
      <c r="Y32" s="431">
        <f t="shared" si="13"/>
        <v>0</v>
      </c>
      <c r="Z32" s="431">
        <f t="shared" si="13"/>
        <v>1</v>
      </c>
      <c r="AA32" s="431">
        <f t="shared" si="13"/>
        <v>1</v>
      </c>
      <c r="AB32" s="431">
        <f t="shared" si="13"/>
        <v>1</v>
      </c>
      <c r="AC32" s="431">
        <f t="shared" si="13"/>
        <v>0</v>
      </c>
      <c r="AD32" s="431"/>
      <c r="AE32" s="431"/>
      <c r="AF32" s="427"/>
      <c r="AG32" s="427"/>
      <c r="AH32" s="425" t="str">
        <f>IF(COUNTIF(AI32:AT32,"*s")&gt;0,"X"," ")</f>
        <v xml:space="preserve"> </v>
      </c>
      <c r="AI32" s="273"/>
      <c r="AJ32" s="273"/>
      <c r="AK32" s="273"/>
      <c r="AL32" s="273"/>
      <c r="AM32" s="273"/>
      <c r="AN32" s="273"/>
      <c r="AO32" s="273"/>
      <c r="AP32" s="273"/>
      <c r="AQ32" s="273"/>
      <c r="AR32" s="273"/>
      <c r="AS32" s="273"/>
      <c r="AT32" s="273"/>
      <c r="AU32" s="436"/>
      <c r="AV32" s="82"/>
    </row>
    <row r="33" spans="1:51" ht="24.75" customHeight="1">
      <c r="A33" s="429" t="s">
        <v>455</v>
      </c>
      <c r="B33" s="429"/>
      <c r="C33" s="437"/>
      <c r="D33" s="431">
        <f>COUNTIF(D5:D30,"N/S")</f>
        <v>1</v>
      </c>
      <c r="E33" s="431">
        <f t="shared" ref="E33:N33" si="14">COUNTIF(E5:E30,"N/S")</f>
        <v>0</v>
      </c>
      <c r="F33" s="431">
        <f t="shared" si="14"/>
        <v>1</v>
      </c>
      <c r="G33" s="431">
        <f>COUNTIF(G5:G30,"N/S")</f>
        <v>1</v>
      </c>
      <c r="H33" s="431">
        <f t="shared" si="14"/>
        <v>3</v>
      </c>
      <c r="I33" s="431">
        <f>COUNTIF(I5:I30,"N/S")</f>
        <v>1</v>
      </c>
      <c r="J33" s="431">
        <f t="shared" si="14"/>
        <v>2</v>
      </c>
      <c r="K33" s="431">
        <f>COUNTIF(K5:K30,"N/S")</f>
        <v>1</v>
      </c>
      <c r="L33" s="431">
        <f t="shared" si="14"/>
        <v>4</v>
      </c>
      <c r="M33" s="431">
        <f>COUNTIF(M5:M30,"N/S")</f>
        <v>1</v>
      </c>
      <c r="N33" s="431">
        <f t="shared" si="14"/>
        <v>0</v>
      </c>
      <c r="O33" s="437"/>
      <c r="P33" s="429" t="s">
        <v>455</v>
      </c>
      <c r="Q33" s="429"/>
      <c r="R33" s="430" t="str">
        <f>IF(COUNTIF(S33:AD33,"*s")&gt;0,"X"," ")</f>
        <v xml:space="preserve"> </v>
      </c>
      <c r="S33" s="431">
        <f>COUNTIF(S5:S30,"N/S")</f>
        <v>0</v>
      </c>
      <c r="T33" s="431">
        <f>COUNTIF(T5:T30,"N/S")</f>
        <v>0</v>
      </c>
      <c r="U33" s="431">
        <f t="shared" ref="U33:AD33" si="15">COUNTIF(U5:U30,"N/S")</f>
        <v>0</v>
      </c>
      <c r="V33" s="431">
        <f t="shared" si="15"/>
        <v>0</v>
      </c>
      <c r="W33" s="431">
        <f t="shared" si="15"/>
        <v>0</v>
      </c>
      <c r="X33" s="431">
        <f t="shared" si="15"/>
        <v>0</v>
      </c>
      <c r="Y33" s="431">
        <f t="shared" si="15"/>
        <v>0</v>
      </c>
      <c r="Z33" s="431">
        <f t="shared" si="15"/>
        <v>0</v>
      </c>
      <c r="AA33" s="431">
        <f t="shared" si="15"/>
        <v>0</v>
      </c>
      <c r="AB33" s="431">
        <f t="shared" si="15"/>
        <v>0</v>
      </c>
      <c r="AC33" s="431">
        <f t="shared" si="15"/>
        <v>0</v>
      </c>
      <c r="AD33" s="431">
        <f t="shared" si="15"/>
        <v>0</v>
      </c>
      <c r="AE33" s="437"/>
      <c r="AF33" s="427"/>
      <c r="AG33" s="427"/>
      <c r="AH33" s="425" t="str">
        <f>IF(COUNTIF(AI33:AT33,"*s")&gt;0,"X"," ")</f>
        <v xml:space="preserve"> </v>
      </c>
      <c r="AI33" s="273"/>
      <c r="AJ33" s="273"/>
      <c r="AK33" s="273"/>
      <c r="AL33" s="273"/>
      <c r="AM33" s="273"/>
      <c r="AN33" s="273"/>
      <c r="AO33" s="273"/>
      <c r="AP33" s="273"/>
      <c r="AQ33" s="273"/>
      <c r="AR33" s="273"/>
      <c r="AS33" s="273"/>
      <c r="AT33" s="273"/>
      <c r="AU33" s="436"/>
    </row>
    <row r="34" spans="1:51" s="4" customFormat="1" ht="30" customHeight="1">
      <c r="A34" s="274" t="s">
        <v>21</v>
      </c>
      <c r="B34" s="598" t="str">
        <f>B1</f>
        <v>Winchester</v>
      </c>
      <c r="C34" s="599"/>
      <c r="D34" s="599"/>
      <c r="E34" s="599"/>
      <c r="F34" s="599"/>
      <c r="G34" s="599"/>
      <c r="H34" s="599"/>
      <c r="I34" s="599"/>
      <c r="J34" s="599"/>
      <c r="K34" s="599"/>
      <c r="L34" s="599"/>
      <c r="M34" s="599"/>
      <c r="N34" s="599"/>
      <c r="O34" s="600"/>
      <c r="P34" s="605" t="s">
        <v>112</v>
      </c>
      <c r="Q34" s="606"/>
      <c r="R34" s="606"/>
      <c r="S34" s="606"/>
      <c r="T34" s="606"/>
      <c r="U34" s="606"/>
      <c r="V34" s="606"/>
      <c r="W34" s="606"/>
      <c r="X34" s="606"/>
      <c r="Y34" s="606"/>
      <c r="Z34" s="606"/>
      <c r="AA34" s="606"/>
      <c r="AB34" s="606"/>
      <c r="AC34" s="606"/>
      <c r="AD34" s="606"/>
      <c r="AE34" s="607"/>
      <c r="AF34" s="613" t="s">
        <v>119</v>
      </c>
      <c r="AG34" s="614"/>
      <c r="AH34" s="614"/>
      <c r="AI34" s="614"/>
      <c r="AJ34" s="614"/>
      <c r="AK34" s="614"/>
      <c r="AL34" s="614"/>
      <c r="AM34" s="614"/>
      <c r="AN34" s="614"/>
      <c r="AO34" s="614"/>
      <c r="AP34" s="614"/>
      <c r="AQ34" s="614"/>
      <c r="AR34" s="615"/>
      <c r="AS34" s="616" t="str">
        <f>AS1</f>
        <v>R</v>
      </c>
      <c r="AT34" s="617"/>
      <c r="AU34" s="618"/>
      <c r="AV34" s="85"/>
      <c r="AW34" s="8"/>
      <c r="AX34" s="8"/>
      <c r="AY34" s="8"/>
    </row>
    <row r="35" spans="1:51" s="18" customFormat="1" ht="30" customHeight="1">
      <c r="A35" s="275" t="s">
        <v>22</v>
      </c>
      <c r="B35" s="601" t="str">
        <f>B2</f>
        <v>7th April</v>
      </c>
      <c r="C35" s="602"/>
      <c r="D35" s="602"/>
      <c r="E35" s="602"/>
      <c r="F35" s="602"/>
      <c r="G35" s="602"/>
      <c r="H35" s="602"/>
      <c r="I35" s="602"/>
      <c r="J35" s="602"/>
      <c r="K35" s="602"/>
      <c r="L35" s="602"/>
      <c r="M35" s="602"/>
      <c r="N35" s="602"/>
      <c r="O35" s="603"/>
      <c r="P35" s="591" t="s">
        <v>364</v>
      </c>
      <c r="Q35" s="591"/>
      <c r="R35" s="591"/>
      <c r="S35" s="591"/>
      <c r="T35" s="591"/>
      <c r="U35" s="591"/>
      <c r="V35" s="591"/>
      <c r="W35" s="591"/>
      <c r="X35" s="591"/>
      <c r="Y35" s="591"/>
      <c r="Z35" s="591"/>
      <c r="AA35" s="591"/>
      <c r="AB35" s="591"/>
      <c r="AC35" s="591"/>
      <c r="AD35" s="591"/>
      <c r="AE35" s="591"/>
      <c r="AF35" s="604" t="str">
        <f>AF2</f>
        <v>MADJA</v>
      </c>
      <c r="AG35" s="604"/>
      <c r="AH35" s="604"/>
      <c r="AI35" s="604"/>
      <c r="AJ35" s="604"/>
      <c r="AK35" s="604"/>
      <c r="AL35" s="604"/>
      <c r="AM35" s="604"/>
      <c r="AN35" s="604"/>
      <c r="AO35" s="604"/>
      <c r="AP35" s="604"/>
      <c r="AQ35" s="604"/>
      <c r="AR35" s="604"/>
      <c r="AS35" s="608" t="str">
        <f>AS2</f>
        <v>RR</v>
      </c>
      <c r="AT35" s="608"/>
      <c r="AU35" s="608"/>
      <c r="AV35" s="8"/>
      <c r="AW35" s="19"/>
      <c r="AX35" s="19"/>
      <c r="AY35" s="19"/>
    </row>
    <row r="36" spans="1:51" s="87" customFormat="1" ht="91.5" customHeight="1">
      <c r="A36" s="278" t="s">
        <v>387</v>
      </c>
      <c r="B36" s="325" t="s">
        <v>465</v>
      </c>
      <c r="C36" s="589" t="s">
        <v>392</v>
      </c>
      <c r="D36" s="279" t="s">
        <v>115</v>
      </c>
      <c r="E36" s="279" t="s">
        <v>9</v>
      </c>
      <c r="F36" s="279" t="s">
        <v>6</v>
      </c>
      <c r="G36" s="279" t="s">
        <v>117</v>
      </c>
      <c r="H36" s="279" t="s">
        <v>4</v>
      </c>
      <c r="I36" s="279" t="s">
        <v>116</v>
      </c>
      <c r="J36" s="279" t="s">
        <v>3</v>
      </c>
      <c r="K36" s="279" t="s">
        <v>118</v>
      </c>
      <c r="L36" s="279" t="s">
        <v>2</v>
      </c>
      <c r="M36" s="279" t="s">
        <v>114</v>
      </c>
      <c r="N36" s="279" t="s">
        <v>8</v>
      </c>
      <c r="O36" s="280"/>
      <c r="P36" s="278" t="s">
        <v>388</v>
      </c>
      <c r="Q36" s="325" t="s">
        <v>465</v>
      </c>
      <c r="R36" s="589" t="s">
        <v>392</v>
      </c>
      <c r="S36" s="279" t="s">
        <v>116</v>
      </c>
      <c r="T36" s="279" t="s">
        <v>15</v>
      </c>
      <c r="U36" s="279" t="s">
        <v>114</v>
      </c>
      <c r="V36" s="279" t="s">
        <v>6</v>
      </c>
      <c r="W36" s="279" t="s">
        <v>4</v>
      </c>
      <c r="X36" s="279" t="s">
        <v>118</v>
      </c>
      <c r="Y36" s="279" t="s">
        <v>117</v>
      </c>
      <c r="Z36" s="279" t="s">
        <v>3</v>
      </c>
      <c r="AA36" s="279" t="s">
        <v>2</v>
      </c>
      <c r="AB36" s="279" t="s">
        <v>115</v>
      </c>
      <c r="AC36" s="279" t="s">
        <v>13</v>
      </c>
      <c r="AD36" s="286" t="s">
        <v>8</v>
      </c>
      <c r="AE36" s="281"/>
      <c r="AF36" s="278" t="s">
        <v>389</v>
      </c>
      <c r="AG36" s="325" t="s">
        <v>465</v>
      </c>
      <c r="AH36" s="589" t="s">
        <v>392</v>
      </c>
      <c r="AI36" s="279" t="s">
        <v>116</v>
      </c>
      <c r="AJ36" s="279" t="s">
        <v>42</v>
      </c>
      <c r="AK36" s="279" t="s">
        <v>6</v>
      </c>
      <c r="AL36" s="279" t="s">
        <v>114</v>
      </c>
      <c r="AM36" s="279" t="s">
        <v>4</v>
      </c>
      <c r="AN36" s="279" t="s">
        <v>118</v>
      </c>
      <c r="AO36" s="279" t="s">
        <v>3</v>
      </c>
      <c r="AP36" s="279" t="s">
        <v>117</v>
      </c>
      <c r="AQ36" s="279" t="s">
        <v>2</v>
      </c>
      <c r="AR36" s="279" t="s">
        <v>115</v>
      </c>
      <c r="AS36" s="279" t="s">
        <v>5</v>
      </c>
      <c r="AT36" s="286" t="s">
        <v>8</v>
      </c>
      <c r="AU36" s="281"/>
      <c r="AV36" s="86"/>
      <c r="AW36" s="271"/>
      <c r="AX36" s="271"/>
      <c r="AY36" s="271"/>
    </row>
    <row r="37" spans="1:51" s="89" customFormat="1" ht="39.75" customHeight="1">
      <c r="A37" s="282"/>
      <c r="B37" s="326"/>
      <c r="C37" s="590"/>
      <c r="D37" s="283"/>
      <c r="E37" s="283"/>
      <c r="F37" s="283"/>
      <c r="G37" s="283"/>
      <c r="H37" s="283"/>
      <c r="I37" s="283"/>
      <c r="J37" s="283"/>
      <c r="K37" s="283"/>
      <c r="L37" s="283"/>
      <c r="M37" s="283"/>
      <c r="N37" s="283"/>
      <c r="O37" s="284"/>
      <c r="P37" s="282"/>
      <c r="Q37" s="326"/>
      <c r="R37" s="590"/>
      <c r="S37" s="283"/>
      <c r="T37" s="283"/>
      <c r="U37" s="283"/>
      <c r="V37" s="283"/>
      <c r="W37" s="283"/>
      <c r="X37" s="283"/>
      <c r="Y37" s="283"/>
      <c r="Z37" s="283"/>
      <c r="AA37" s="283"/>
      <c r="AB37" s="283"/>
      <c r="AC37" s="283"/>
      <c r="AD37" s="283"/>
      <c r="AE37" s="285"/>
      <c r="AF37" s="282"/>
      <c r="AG37" s="326"/>
      <c r="AH37" s="590"/>
      <c r="AI37" s="283"/>
      <c r="AJ37" s="283"/>
      <c r="AK37" s="283"/>
      <c r="AL37" s="283"/>
      <c r="AM37" s="283"/>
      <c r="AN37" s="283"/>
      <c r="AO37" s="283"/>
      <c r="AP37" s="283"/>
      <c r="AQ37" s="283"/>
      <c r="AR37" s="283"/>
      <c r="AS37" s="283"/>
      <c r="AT37" s="283"/>
      <c r="AU37" s="285"/>
      <c r="AV37" s="88"/>
      <c r="AW37" s="272"/>
      <c r="AX37" s="272"/>
      <c r="AY37" s="272"/>
    </row>
    <row r="38" spans="1:51" s="91" customFormat="1" ht="24.75" customHeight="1">
      <c r="A38" s="483" t="s">
        <v>965</v>
      </c>
      <c r="B38" s="424" t="s">
        <v>966</v>
      </c>
      <c r="C38" s="425" t="str">
        <f>IF(COUNTIF(D38:N38,"*s")&gt;0,"X"," ")</f>
        <v xml:space="preserve"> </v>
      </c>
      <c r="D38" s="273"/>
      <c r="E38" s="273"/>
      <c r="F38" s="273"/>
      <c r="G38" s="273"/>
      <c r="H38" s="273" t="s">
        <v>0</v>
      </c>
      <c r="I38" s="273"/>
      <c r="J38" s="273" t="s">
        <v>0</v>
      </c>
      <c r="K38" s="273"/>
      <c r="L38" s="273"/>
      <c r="M38" s="273" t="s">
        <v>0</v>
      </c>
      <c r="N38" s="273"/>
      <c r="O38" s="426">
        <f>COUNTIF(D38:M38,"*")</f>
        <v>3</v>
      </c>
      <c r="P38" s="428" t="s">
        <v>970</v>
      </c>
      <c r="Q38" s="485">
        <v>3866799</v>
      </c>
      <c r="R38" s="425" t="str">
        <f>IF(COUNTIF(S38:AD38,"*s")&gt;0,"X"," ")</f>
        <v>X</v>
      </c>
      <c r="S38" s="273" t="s">
        <v>1</v>
      </c>
      <c r="T38" s="273"/>
      <c r="U38" s="273" t="s">
        <v>717</v>
      </c>
      <c r="V38" s="273"/>
      <c r="W38" s="273"/>
      <c r="X38" s="273"/>
      <c r="Y38" s="273"/>
      <c r="Z38" s="273" t="s">
        <v>1</v>
      </c>
      <c r="AA38" s="273"/>
      <c r="AB38" s="273"/>
      <c r="AC38" s="273"/>
      <c r="AD38" s="273"/>
      <c r="AE38" s="426">
        <f>COUNTIF(S38:AC38,"*")</f>
        <v>3</v>
      </c>
      <c r="AF38" s="483" t="s">
        <v>975</v>
      </c>
      <c r="AG38" s="490">
        <v>3370900</v>
      </c>
      <c r="AH38" s="425"/>
      <c r="AI38" s="273"/>
      <c r="AJ38" s="273"/>
      <c r="AK38" s="273" t="s">
        <v>1</v>
      </c>
      <c r="AL38" s="273"/>
      <c r="AM38" s="273" t="s">
        <v>1</v>
      </c>
      <c r="AN38" s="273"/>
      <c r="AO38" s="273"/>
      <c r="AP38" s="273"/>
      <c r="AQ38" s="273"/>
      <c r="AR38" s="273"/>
      <c r="AS38" s="273"/>
      <c r="AT38" s="273"/>
      <c r="AU38" s="426">
        <f>COUNTIF(AI38:AS38,"*")</f>
        <v>2</v>
      </c>
      <c r="AV38" s="90"/>
      <c r="AW38" s="92"/>
      <c r="AX38" s="92"/>
      <c r="AY38" s="92"/>
    </row>
    <row r="39" spans="1:51" s="91" customFormat="1" ht="24.75" customHeight="1">
      <c r="A39" s="424" t="s">
        <v>967</v>
      </c>
      <c r="B39" s="424" t="s">
        <v>968</v>
      </c>
      <c r="C39" s="425" t="str">
        <f>IF(COUNTIF(D39:N39,"*s")&gt;0,"X"," ")</f>
        <v xml:space="preserve"> </v>
      </c>
      <c r="D39" s="273"/>
      <c r="E39" s="273"/>
      <c r="F39" s="273"/>
      <c r="G39" s="273"/>
      <c r="H39" s="273"/>
      <c r="I39" s="273"/>
      <c r="J39" s="273"/>
      <c r="K39" s="273"/>
      <c r="L39" s="273"/>
      <c r="M39" s="273"/>
      <c r="N39" s="273"/>
      <c r="O39" s="426">
        <f t="shared" ref="O39:O63" si="16">COUNTIF(D39:M39,"*")</f>
        <v>0</v>
      </c>
      <c r="P39" s="427" t="s">
        <v>971</v>
      </c>
      <c r="Q39" s="486">
        <v>3878047</v>
      </c>
      <c r="R39" s="425" t="str">
        <f>IF(COUNTIF(S39:AD39,"*s")&gt;0,"X"," ")</f>
        <v xml:space="preserve"> </v>
      </c>
      <c r="S39" s="273"/>
      <c r="T39" s="273"/>
      <c r="U39" s="273" t="s">
        <v>1</v>
      </c>
      <c r="V39" s="273"/>
      <c r="W39" s="273"/>
      <c r="X39" s="273"/>
      <c r="Y39" s="273" t="s">
        <v>0</v>
      </c>
      <c r="Z39" s="273" t="s">
        <v>0</v>
      </c>
      <c r="AA39" s="273"/>
      <c r="AB39" s="273"/>
      <c r="AC39" s="273"/>
      <c r="AD39" s="273">
        <v>3</v>
      </c>
      <c r="AE39" s="426">
        <f t="shared" ref="AE39:AE63" si="17">COUNTIF(S39:AC39,"*")</f>
        <v>3</v>
      </c>
      <c r="AF39" s="483" t="s">
        <v>976</v>
      </c>
      <c r="AG39" s="427">
        <v>3478042</v>
      </c>
      <c r="AH39" s="425" t="str">
        <f>IF(COUNTIF(AI39:AT39,"*s")&gt;0,"X"," ")</f>
        <v xml:space="preserve"> </v>
      </c>
      <c r="AI39" s="273"/>
      <c r="AJ39" s="273"/>
      <c r="AK39" s="273" t="s">
        <v>0</v>
      </c>
      <c r="AL39" s="273"/>
      <c r="AM39" s="273" t="s">
        <v>0</v>
      </c>
      <c r="AN39" s="273"/>
      <c r="AO39" s="273"/>
      <c r="AP39" s="273"/>
      <c r="AQ39" s="273"/>
      <c r="AR39" s="273" t="s">
        <v>0</v>
      </c>
      <c r="AS39" s="273"/>
      <c r="AT39" s="273"/>
      <c r="AU39" s="426">
        <f>COUNTIF(AI39:AS39,"*")</f>
        <v>3</v>
      </c>
      <c r="AV39" s="90"/>
      <c r="AW39" s="92"/>
      <c r="AX39" s="92"/>
      <c r="AY39" s="92"/>
    </row>
    <row r="40" spans="1:51" s="91" customFormat="1" ht="24.75" customHeight="1">
      <c r="A40" s="424" t="s">
        <v>969</v>
      </c>
      <c r="B40" s="484">
        <v>3878048</v>
      </c>
      <c r="C40" s="425" t="str">
        <f>IF(COUNTIF(D40:N40,"*s")&gt;0,"X"," ")</f>
        <v xml:space="preserve"> </v>
      </c>
      <c r="D40" s="273"/>
      <c r="E40" s="273"/>
      <c r="F40" s="273"/>
      <c r="G40" s="273" t="s">
        <v>0</v>
      </c>
      <c r="H40" s="273"/>
      <c r="I40" s="273"/>
      <c r="J40" s="273" t="s">
        <v>1</v>
      </c>
      <c r="K40" s="273"/>
      <c r="L40" s="273"/>
      <c r="M40" s="273" t="s">
        <v>1</v>
      </c>
      <c r="N40" s="273"/>
      <c r="O40" s="426">
        <f t="shared" si="16"/>
        <v>3</v>
      </c>
      <c r="P40" s="427" t="s">
        <v>972</v>
      </c>
      <c r="Q40" s="487">
        <v>3572450</v>
      </c>
      <c r="R40" s="425" t="str">
        <f>IF(COUNTIF(S40:AD40,"*s")&gt;0,"X"," ")</f>
        <v xml:space="preserve"> </v>
      </c>
      <c r="S40" s="273"/>
      <c r="T40" s="273" t="s">
        <v>0</v>
      </c>
      <c r="U40" s="273" t="s">
        <v>0</v>
      </c>
      <c r="V40" s="273"/>
      <c r="W40" s="273"/>
      <c r="X40" s="273" t="s">
        <v>0</v>
      </c>
      <c r="Y40" s="273"/>
      <c r="Z40" s="273"/>
      <c r="AA40" s="273"/>
      <c r="AB40" s="273"/>
      <c r="AC40" s="273"/>
      <c r="AD40" s="273">
        <v>2</v>
      </c>
      <c r="AE40" s="426">
        <f t="shared" si="17"/>
        <v>3</v>
      </c>
      <c r="AF40" s="427"/>
      <c r="AG40" s="427"/>
      <c r="AH40" s="425"/>
      <c r="AI40" s="273"/>
      <c r="AJ40" s="273"/>
      <c r="AK40" s="273"/>
      <c r="AL40" s="273"/>
      <c r="AM40" s="273"/>
      <c r="AN40" s="273"/>
      <c r="AO40" s="273"/>
      <c r="AP40" s="273"/>
      <c r="AQ40" s="273"/>
      <c r="AR40" s="273"/>
      <c r="AS40" s="273"/>
      <c r="AT40" s="273"/>
      <c r="AU40" s="426">
        <f t="shared" ref="AU40:AU53" si="18">COUNTIF(AI40:AS40,"*")</f>
        <v>0</v>
      </c>
      <c r="AV40" s="90"/>
      <c r="AW40" s="92"/>
      <c r="AX40" s="92"/>
      <c r="AY40" s="92"/>
    </row>
    <row r="41" spans="1:51" s="91" customFormat="1" ht="24.75" customHeight="1">
      <c r="A41" s="424"/>
      <c r="B41" s="424"/>
      <c r="C41" s="425" t="str">
        <f t="shared" ref="C41:C62" si="19">IF(COUNTIF(D41:N41,"*s")&gt;0,"X"," ")</f>
        <v xml:space="preserve"> </v>
      </c>
      <c r="D41" s="273"/>
      <c r="E41" s="273"/>
      <c r="F41" s="273"/>
      <c r="G41" s="273"/>
      <c r="H41" s="273"/>
      <c r="I41" s="273"/>
      <c r="J41" s="273"/>
      <c r="K41" s="273"/>
      <c r="L41" s="273"/>
      <c r="M41" s="273"/>
      <c r="N41" s="273"/>
      <c r="O41" s="426">
        <f t="shared" si="16"/>
        <v>0</v>
      </c>
      <c r="P41" s="427" t="s">
        <v>973</v>
      </c>
      <c r="Q41" s="487">
        <v>3701017</v>
      </c>
      <c r="R41" s="425" t="str">
        <f>IF(COUNTIF(S41:AD41,"*s")&gt;0,"X"," ")</f>
        <v xml:space="preserve"> </v>
      </c>
      <c r="S41" s="273"/>
      <c r="T41" s="273"/>
      <c r="U41" s="273"/>
      <c r="V41" s="273"/>
      <c r="W41" s="273" t="s">
        <v>0</v>
      </c>
      <c r="X41" s="273"/>
      <c r="Y41" s="273"/>
      <c r="Z41" s="273"/>
      <c r="AA41" s="273"/>
      <c r="AB41" s="273" t="s">
        <v>0</v>
      </c>
      <c r="AC41" s="273" t="s">
        <v>0</v>
      </c>
      <c r="AD41" s="273">
        <v>4</v>
      </c>
      <c r="AE41" s="426">
        <f t="shared" si="17"/>
        <v>3</v>
      </c>
      <c r="AF41" s="428"/>
      <c r="AG41" s="428"/>
      <c r="AH41" s="425"/>
      <c r="AI41" s="273"/>
      <c r="AJ41" s="273"/>
      <c r="AK41" s="273"/>
      <c r="AL41" s="273"/>
      <c r="AM41" s="273"/>
      <c r="AN41" s="273"/>
      <c r="AO41" s="273"/>
      <c r="AP41" s="273"/>
      <c r="AQ41" s="273"/>
      <c r="AR41" s="273"/>
      <c r="AS41" s="273"/>
      <c r="AT41" s="273"/>
      <c r="AU41" s="426">
        <f t="shared" si="18"/>
        <v>0</v>
      </c>
      <c r="AV41" s="90"/>
      <c r="AW41" s="92"/>
      <c r="AX41" s="92"/>
      <c r="AY41" s="92"/>
    </row>
    <row r="42" spans="1:51" s="91" customFormat="1" ht="24.75" customHeight="1">
      <c r="A42" s="424"/>
      <c r="B42" s="424"/>
      <c r="C42" s="425" t="str">
        <f t="shared" si="19"/>
        <v xml:space="preserve"> </v>
      </c>
      <c r="D42" s="273"/>
      <c r="E42" s="273"/>
      <c r="F42" s="273"/>
      <c r="G42" s="273"/>
      <c r="H42" s="273"/>
      <c r="I42" s="273"/>
      <c r="J42" s="273"/>
      <c r="K42" s="273"/>
      <c r="L42" s="273"/>
      <c r="M42" s="273"/>
      <c r="N42" s="273"/>
      <c r="O42" s="426">
        <f t="shared" si="16"/>
        <v>0</v>
      </c>
      <c r="P42" s="488" t="s">
        <v>974</v>
      </c>
      <c r="Q42" s="489">
        <v>3810339</v>
      </c>
      <c r="R42" s="425" t="str">
        <f>IF(COUNTIF(S42:AD42,"*s")&gt;0,"X"," ")</f>
        <v xml:space="preserve"> </v>
      </c>
      <c r="S42" s="273" t="s">
        <v>0</v>
      </c>
      <c r="T42" s="273"/>
      <c r="U42" s="273"/>
      <c r="V42" s="273"/>
      <c r="W42" s="273"/>
      <c r="X42" s="273" t="s">
        <v>1</v>
      </c>
      <c r="Y42" s="273"/>
      <c r="Z42" s="273"/>
      <c r="AA42" s="273"/>
      <c r="AB42" s="273"/>
      <c r="AC42" s="273" t="s">
        <v>1</v>
      </c>
      <c r="AD42" s="273">
        <v>1</v>
      </c>
      <c r="AE42" s="426">
        <f t="shared" si="17"/>
        <v>3</v>
      </c>
      <c r="AF42" s="428"/>
      <c r="AG42" s="428"/>
      <c r="AH42" s="425"/>
      <c r="AI42" s="273"/>
      <c r="AJ42" s="273"/>
      <c r="AK42" s="273"/>
      <c r="AL42" s="273"/>
      <c r="AM42" s="273"/>
      <c r="AN42" s="273"/>
      <c r="AO42" s="273"/>
      <c r="AP42" s="273"/>
      <c r="AQ42" s="273"/>
      <c r="AR42" s="273"/>
      <c r="AS42" s="273"/>
      <c r="AT42" s="273"/>
      <c r="AU42" s="426">
        <f t="shared" si="18"/>
        <v>0</v>
      </c>
      <c r="AV42" s="90"/>
      <c r="AW42" s="92"/>
      <c r="AX42" s="92"/>
      <c r="AY42" s="92"/>
    </row>
    <row r="43" spans="1:51" s="91" customFormat="1" ht="24.75" customHeight="1">
      <c r="A43" s="424"/>
      <c r="B43" s="424"/>
      <c r="C43" s="425" t="str">
        <f t="shared" si="19"/>
        <v xml:space="preserve"> </v>
      </c>
      <c r="D43" s="273"/>
      <c r="E43" s="273"/>
      <c r="F43" s="273"/>
      <c r="G43" s="273"/>
      <c r="H43" s="273"/>
      <c r="I43" s="273"/>
      <c r="J43" s="273"/>
      <c r="K43" s="273"/>
      <c r="L43" s="273"/>
      <c r="M43" s="273"/>
      <c r="N43" s="273"/>
      <c r="O43" s="426">
        <f t="shared" si="16"/>
        <v>0</v>
      </c>
      <c r="P43" s="428"/>
      <c r="Q43" s="428"/>
      <c r="R43" s="425" t="str">
        <f t="shared" ref="R43:R62" si="20">IF(COUNTIF(S43:AD43,"*s")&gt;0,"X"," ")</f>
        <v xml:space="preserve"> </v>
      </c>
      <c r="S43" s="273"/>
      <c r="T43" s="273"/>
      <c r="U43" s="273"/>
      <c r="V43" s="273"/>
      <c r="W43" s="273"/>
      <c r="X43" s="273"/>
      <c r="Y43" s="273"/>
      <c r="Z43" s="273"/>
      <c r="AA43" s="273"/>
      <c r="AB43" s="273"/>
      <c r="AC43" s="273"/>
      <c r="AD43" s="273"/>
      <c r="AE43" s="426">
        <f t="shared" si="17"/>
        <v>0</v>
      </c>
      <c r="AF43" s="428"/>
      <c r="AG43" s="428"/>
      <c r="AH43" s="425" t="str">
        <f t="shared" ref="AH43:AH57" si="21">IF(COUNTIF(AI43:AT43,"*s")&gt;0,"X"," ")</f>
        <v xml:space="preserve"> </v>
      </c>
      <c r="AI43" s="273"/>
      <c r="AJ43" s="273"/>
      <c r="AK43" s="273"/>
      <c r="AL43" s="273"/>
      <c r="AM43" s="273"/>
      <c r="AN43" s="273"/>
      <c r="AO43" s="273"/>
      <c r="AP43" s="273"/>
      <c r="AQ43" s="273"/>
      <c r="AR43" s="273"/>
      <c r="AS43" s="273"/>
      <c r="AT43" s="273"/>
      <c r="AU43" s="426">
        <f t="shared" si="18"/>
        <v>0</v>
      </c>
      <c r="AV43" s="90"/>
      <c r="AW43" s="92"/>
      <c r="AX43" s="92"/>
      <c r="AY43" s="92"/>
    </row>
    <row r="44" spans="1:51" s="91" customFormat="1" ht="24.75" customHeight="1">
      <c r="A44" s="424"/>
      <c r="B44" s="424"/>
      <c r="C44" s="425" t="str">
        <f t="shared" si="19"/>
        <v xml:space="preserve"> </v>
      </c>
      <c r="D44" s="273"/>
      <c r="E44" s="273"/>
      <c r="F44" s="273"/>
      <c r="G44" s="273"/>
      <c r="H44" s="273"/>
      <c r="I44" s="273"/>
      <c r="J44" s="273"/>
      <c r="K44" s="273"/>
      <c r="L44" s="273"/>
      <c r="M44" s="273"/>
      <c r="N44" s="273"/>
      <c r="O44" s="426">
        <f t="shared" si="16"/>
        <v>0</v>
      </c>
      <c r="P44" s="427"/>
      <c r="Q44" s="427"/>
      <c r="R44" s="425" t="str">
        <f t="shared" si="20"/>
        <v xml:space="preserve"> </v>
      </c>
      <c r="S44" s="273"/>
      <c r="T44" s="273"/>
      <c r="U44" s="273"/>
      <c r="V44" s="273"/>
      <c r="W44" s="273"/>
      <c r="X44" s="273"/>
      <c r="Y44" s="273"/>
      <c r="Z44" s="273"/>
      <c r="AA44" s="273"/>
      <c r="AB44" s="273"/>
      <c r="AC44" s="273"/>
      <c r="AD44" s="273"/>
      <c r="AE44" s="426">
        <f t="shared" si="17"/>
        <v>0</v>
      </c>
      <c r="AF44" s="428"/>
      <c r="AG44" s="428"/>
      <c r="AH44" s="425" t="str">
        <f t="shared" si="21"/>
        <v xml:space="preserve"> </v>
      </c>
      <c r="AI44" s="273"/>
      <c r="AJ44" s="273"/>
      <c r="AK44" s="273"/>
      <c r="AL44" s="273"/>
      <c r="AM44" s="273"/>
      <c r="AN44" s="273"/>
      <c r="AO44" s="273"/>
      <c r="AP44" s="273"/>
      <c r="AQ44" s="273"/>
      <c r="AR44" s="273"/>
      <c r="AS44" s="273"/>
      <c r="AT44" s="273"/>
      <c r="AU44" s="426">
        <f t="shared" si="18"/>
        <v>0</v>
      </c>
      <c r="AV44" s="90"/>
      <c r="AW44" s="92"/>
      <c r="AX44" s="92"/>
      <c r="AY44" s="92"/>
    </row>
    <row r="45" spans="1:51" s="91" customFormat="1" ht="24.75" customHeight="1">
      <c r="A45" s="424"/>
      <c r="B45" s="424"/>
      <c r="C45" s="425" t="str">
        <f t="shared" si="19"/>
        <v xml:space="preserve"> </v>
      </c>
      <c r="D45" s="273"/>
      <c r="E45" s="273"/>
      <c r="F45" s="273"/>
      <c r="G45" s="273"/>
      <c r="H45" s="273"/>
      <c r="I45" s="273"/>
      <c r="J45" s="273"/>
      <c r="K45" s="273"/>
      <c r="L45" s="273"/>
      <c r="M45" s="273"/>
      <c r="N45" s="273"/>
      <c r="O45" s="426">
        <f t="shared" si="16"/>
        <v>0</v>
      </c>
      <c r="P45" s="427"/>
      <c r="Q45" s="427"/>
      <c r="R45" s="425" t="str">
        <f t="shared" si="20"/>
        <v xml:space="preserve"> </v>
      </c>
      <c r="S45" s="273"/>
      <c r="T45" s="273"/>
      <c r="U45" s="273"/>
      <c r="V45" s="273"/>
      <c r="W45" s="273"/>
      <c r="X45" s="273"/>
      <c r="Y45" s="273"/>
      <c r="Z45" s="273"/>
      <c r="AA45" s="273"/>
      <c r="AB45" s="273"/>
      <c r="AC45" s="273"/>
      <c r="AD45" s="273"/>
      <c r="AE45" s="426">
        <f t="shared" si="17"/>
        <v>0</v>
      </c>
      <c r="AF45" s="427"/>
      <c r="AG45" s="427"/>
      <c r="AH45" s="425" t="str">
        <f t="shared" si="21"/>
        <v xml:space="preserve"> </v>
      </c>
      <c r="AI45" s="273"/>
      <c r="AJ45" s="273"/>
      <c r="AK45" s="273"/>
      <c r="AL45" s="273"/>
      <c r="AM45" s="273"/>
      <c r="AN45" s="273"/>
      <c r="AO45" s="273"/>
      <c r="AP45" s="273"/>
      <c r="AQ45" s="273"/>
      <c r="AR45" s="273"/>
      <c r="AS45" s="273"/>
      <c r="AT45" s="273"/>
      <c r="AU45" s="426">
        <f t="shared" si="18"/>
        <v>0</v>
      </c>
      <c r="AV45" s="90"/>
      <c r="AW45" s="92"/>
      <c r="AX45" s="92"/>
      <c r="AY45" s="92"/>
    </row>
    <row r="46" spans="1:51" s="91" customFormat="1" ht="24.75" customHeight="1">
      <c r="A46" s="424"/>
      <c r="B46" s="424"/>
      <c r="C46" s="425" t="str">
        <f t="shared" si="19"/>
        <v xml:space="preserve"> </v>
      </c>
      <c r="D46" s="273"/>
      <c r="E46" s="273"/>
      <c r="F46" s="273"/>
      <c r="G46" s="273"/>
      <c r="H46" s="273"/>
      <c r="I46" s="273"/>
      <c r="J46" s="273"/>
      <c r="K46" s="273"/>
      <c r="L46" s="273"/>
      <c r="M46" s="273"/>
      <c r="N46" s="273"/>
      <c r="O46" s="426">
        <f t="shared" si="16"/>
        <v>0</v>
      </c>
      <c r="P46" s="427"/>
      <c r="Q46" s="427"/>
      <c r="R46" s="425" t="str">
        <f t="shared" si="20"/>
        <v xml:space="preserve"> </v>
      </c>
      <c r="S46" s="273"/>
      <c r="T46" s="273"/>
      <c r="U46" s="273"/>
      <c r="V46" s="273"/>
      <c r="W46" s="273"/>
      <c r="X46" s="273"/>
      <c r="Y46" s="273"/>
      <c r="Z46" s="273"/>
      <c r="AA46" s="273"/>
      <c r="AB46" s="273"/>
      <c r="AC46" s="273"/>
      <c r="AD46" s="273"/>
      <c r="AE46" s="426">
        <f t="shared" si="17"/>
        <v>0</v>
      </c>
      <c r="AF46" s="427"/>
      <c r="AG46" s="427"/>
      <c r="AH46" s="425" t="str">
        <f t="shared" si="21"/>
        <v xml:space="preserve"> </v>
      </c>
      <c r="AI46" s="273"/>
      <c r="AJ46" s="273"/>
      <c r="AK46" s="273"/>
      <c r="AL46" s="273"/>
      <c r="AM46" s="273"/>
      <c r="AN46" s="273"/>
      <c r="AO46" s="273"/>
      <c r="AP46" s="273"/>
      <c r="AQ46" s="273"/>
      <c r="AR46" s="273"/>
      <c r="AS46" s="273"/>
      <c r="AT46" s="273"/>
      <c r="AU46" s="426">
        <f t="shared" si="18"/>
        <v>0</v>
      </c>
      <c r="AV46" s="90"/>
      <c r="AW46" s="92"/>
      <c r="AX46" s="92"/>
      <c r="AY46" s="92"/>
    </row>
    <row r="47" spans="1:51" s="91" customFormat="1" ht="24.75" customHeight="1">
      <c r="A47" s="424"/>
      <c r="B47" s="424"/>
      <c r="C47" s="425" t="str">
        <f t="shared" si="19"/>
        <v xml:space="preserve"> </v>
      </c>
      <c r="D47" s="273"/>
      <c r="E47" s="273"/>
      <c r="F47" s="273"/>
      <c r="G47" s="273"/>
      <c r="H47" s="273"/>
      <c r="I47" s="273"/>
      <c r="J47" s="273"/>
      <c r="K47" s="273"/>
      <c r="L47" s="273"/>
      <c r="M47" s="273"/>
      <c r="N47" s="273"/>
      <c r="O47" s="426">
        <f t="shared" si="16"/>
        <v>0</v>
      </c>
      <c r="P47" s="427"/>
      <c r="Q47" s="427"/>
      <c r="R47" s="425" t="str">
        <f t="shared" si="20"/>
        <v xml:space="preserve"> </v>
      </c>
      <c r="S47" s="273"/>
      <c r="T47" s="273"/>
      <c r="U47" s="273"/>
      <c r="V47" s="273"/>
      <c r="W47" s="273"/>
      <c r="X47" s="273"/>
      <c r="Y47" s="273"/>
      <c r="Z47" s="273"/>
      <c r="AA47" s="273"/>
      <c r="AB47" s="273"/>
      <c r="AC47" s="273"/>
      <c r="AD47" s="273"/>
      <c r="AE47" s="426">
        <f t="shared" si="17"/>
        <v>0</v>
      </c>
      <c r="AF47" s="427"/>
      <c r="AG47" s="427"/>
      <c r="AH47" s="425" t="str">
        <f t="shared" si="21"/>
        <v xml:space="preserve"> </v>
      </c>
      <c r="AI47" s="273"/>
      <c r="AJ47" s="273"/>
      <c r="AK47" s="273"/>
      <c r="AL47" s="273"/>
      <c r="AM47" s="273"/>
      <c r="AN47" s="273"/>
      <c r="AO47" s="273"/>
      <c r="AP47" s="273"/>
      <c r="AQ47" s="273"/>
      <c r="AR47" s="273"/>
      <c r="AS47" s="273"/>
      <c r="AT47" s="273"/>
      <c r="AU47" s="426">
        <f t="shared" si="18"/>
        <v>0</v>
      </c>
      <c r="AV47" s="90"/>
      <c r="AW47" s="92"/>
      <c r="AX47" s="92"/>
      <c r="AY47" s="92"/>
    </row>
    <row r="48" spans="1:51" s="91" customFormat="1" ht="24.75" customHeight="1">
      <c r="A48" s="424"/>
      <c r="B48" s="424"/>
      <c r="C48" s="425" t="str">
        <f t="shared" si="19"/>
        <v xml:space="preserve"> </v>
      </c>
      <c r="D48" s="273"/>
      <c r="E48" s="273"/>
      <c r="F48" s="273"/>
      <c r="G48" s="273"/>
      <c r="H48" s="273"/>
      <c r="I48" s="273"/>
      <c r="J48" s="273"/>
      <c r="K48" s="273"/>
      <c r="L48" s="273"/>
      <c r="M48" s="273"/>
      <c r="N48" s="273"/>
      <c r="O48" s="426">
        <f t="shared" si="16"/>
        <v>0</v>
      </c>
      <c r="P48" s="427"/>
      <c r="Q48" s="427"/>
      <c r="R48" s="425" t="str">
        <f t="shared" si="20"/>
        <v xml:space="preserve"> </v>
      </c>
      <c r="S48" s="273"/>
      <c r="T48" s="273"/>
      <c r="U48" s="273"/>
      <c r="V48" s="273"/>
      <c r="W48" s="273"/>
      <c r="X48" s="273"/>
      <c r="Y48" s="273"/>
      <c r="Z48" s="273"/>
      <c r="AA48" s="273"/>
      <c r="AB48" s="273"/>
      <c r="AC48" s="273"/>
      <c r="AD48" s="273"/>
      <c r="AE48" s="426">
        <f t="shared" si="17"/>
        <v>0</v>
      </c>
      <c r="AF48" s="427"/>
      <c r="AG48" s="427"/>
      <c r="AH48" s="425" t="str">
        <f t="shared" si="21"/>
        <v xml:space="preserve"> </v>
      </c>
      <c r="AI48" s="273"/>
      <c r="AJ48" s="273"/>
      <c r="AK48" s="273"/>
      <c r="AL48" s="273"/>
      <c r="AM48" s="273"/>
      <c r="AN48" s="273"/>
      <c r="AO48" s="273"/>
      <c r="AP48" s="273"/>
      <c r="AQ48" s="273"/>
      <c r="AR48" s="273"/>
      <c r="AS48" s="273"/>
      <c r="AT48" s="273"/>
      <c r="AU48" s="426">
        <f t="shared" si="18"/>
        <v>0</v>
      </c>
      <c r="AV48" s="90"/>
      <c r="AW48" s="92"/>
      <c r="AX48" s="92"/>
      <c r="AY48" s="92"/>
    </row>
    <row r="49" spans="1:51" s="91" customFormat="1" ht="24.75" customHeight="1">
      <c r="A49" s="424"/>
      <c r="B49" s="424"/>
      <c r="C49" s="425" t="str">
        <f t="shared" si="19"/>
        <v xml:space="preserve"> </v>
      </c>
      <c r="D49" s="273"/>
      <c r="E49" s="273"/>
      <c r="F49" s="273"/>
      <c r="G49" s="273"/>
      <c r="H49" s="273"/>
      <c r="I49" s="273"/>
      <c r="J49" s="273"/>
      <c r="K49" s="273"/>
      <c r="L49" s="273"/>
      <c r="M49" s="273"/>
      <c r="N49" s="273"/>
      <c r="O49" s="426">
        <f t="shared" si="16"/>
        <v>0</v>
      </c>
      <c r="P49" s="427"/>
      <c r="Q49" s="427"/>
      <c r="R49" s="425" t="str">
        <f t="shared" si="20"/>
        <v xml:space="preserve"> </v>
      </c>
      <c r="S49" s="273"/>
      <c r="T49" s="273"/>
      <c r="U49" s="273"/>
      <c r="V49" s="273"/>
      <c r="W49" s="273"/>
      <c r="X49" s="273"/>
      <c r="Y49" s="273"/>
      <c r="Z49" s="273"/>
      <c r="AA49" s="273"/>
      <c r="AB49" s="273"/>
      <c r="AC49" s="273"/>
      <c r="AD49" s="273"/>
      <c r="AE49" s="426">
        <f t="shared" si="17"/>
        <v>0</v>
      </c>
      <c r="AF49" s="427"/>
      <c r="AG49" s="427"/>
      <c r="AH49" s="425" t="str">
        <f t="shared" si="21"/>
        <v xml:space="preserve"> </v>
      </c>
      <c r="AI49" s="273"/>
      <c r="AJ49" s="273"/>
      <c r="AK49" s="273"/>
      <c r="AL49" s="273"/>
      <c r="AM49" s="273"/>
      <c r="AN49" s="273"/>
      <c r="AO49" s="273"/>
      <c r="AP49" s="273"/>
      <c r="AQ49" s="273"/>
      <c r="AR49" s="273"/>
      <c r="AS49" s="273"/>
      <c r="AT49" s="273"/>
      <c r="AU49" s="426">
        <f t="shared" si="18"/>
        <v>0</v>
      </c>
      <c r="AV49" s="90"/>
      <c r="AW49" s="92"/>
      <c r="AX49" s="92"/>
      <c r="AY49" s="92"/>
    </row>
    <row r="50" spans="1:51" s="91" customFormat="1" ht="24.75" customHeight="1">
      <c r="A50" s="424"/>
      <c r="B50" s="424"/>
      <c r="C50" s="425" t="str">
        <f t="shared" si="19"/>
        <v xml:space="preserve"> </v>
      </c>
      <c r="D50" s="273"/>
      <c r="E50" s="273"/>
      <c r="F50" s="273"/>
      <c r="G50" s="273"/>
      <c r="H50" s="273"/>
      <c r="I50" s="273"/>
      <c r="J50" s="273"/>
      <c r="K50" s="273"/>
      <c r="L50" s="273"/>
      <c r="M50" s="273"/>
      <c r="N50" s="273"/>
      <c r="O50" s="426">
        <f t="shared" si="16"/>
        <v>0</v>
      </c>
      <c r="P50" s="427"/>
      <c r="Q50" s="427"/>
      <c r="R50" s="425" t="str">
        <f t="shared" si="20"/>
        <v xml:space="preserve"> </v>
      </c>
      <c r="S50" s="273"/>
      <c r="T50" s="273"/>
      <c r="U50" s="273"/>
      <c r="V50" s="273"/>
      <c r="W50" s="273"/>
      <c r="X50" s="273"/>
      <c r="Y50" s="273"/>
      <c r="Z50" s="273"/>
      <c r="AA50" s="273"/>
      <c r="AB50" s="273"/>
      <c r="AC50" s="273"/>
      <c r="AD50" s="273"/>
      <c r="AE50" s="426">
        <f t="shared" si="17"/>
        <v>0</v>
      </c>
      <c r="AF50" s="428"/>
      <c r="AG50" s="428"/>
      <c r="AH50" s="425" t="str">
        <f t="shared" si="21"/>
        <v xml:space="preserve"> </v>
      </c>
      <c r="AI50" s="273"/>
      <c r="AJ50" s="273"/>
      <c r="AK50" s="273"/>
      <c r="AL50" s="273"/>
      <c r="AM50" s="273"/>
      <c r="AN50" s="273"/>
      <c r="AO50" s="273"/>
      <c r="AP50" s="273"/>
      <c r="AQ50" s="273"/>
      <c r="AR50" s="273"/>
      <c r="AS50" s="273"/>
      <c r="AT50" s="273"/>
      <c r="AU50" s="426">
        <f t="shared" si="18"/>
        <v>0</v>
      </c>
      <c r="AV50" s="90"/>
      <c r="AW50" s="92"/>
      <c r="AX50" s="92"/>
      <c r="AY50" s="92"/>
    </row>
    <row r="51" spans="1:51" s="91" customFormat="1" ht="24.75" customHeight="1">
      <c r="A51" s="424"/>
      <c r="B51" s="424"/>
      <c r="C51" s="425" t="str">
        <f t="shared" si="19"/>
        <v xml:space="preserve"> </v>
      </c>
      <c r="D51" s="273"/>
      <c r="E51" s="273"/>
      <c r="F51" s="273"/>
      <c r="G51" s="273"/>
      <c r="H51" s="273"/>
      <c r="I51" s="273"/>
      <c r="J51" s="273"/>
      <c r="K51" s="273"/>
      <c r="L51" s="273"/>
      <c r="M51" s="273"/>
      <c r="N51" s="273"/>
      <c r="O51" s="426">
        <f t="shared" si="16"/>
        <v>0</v>
      </c>
      <c r="P51" s="427"/>
      <c r="Q51" s="427"/>
      <c r="R51" s="425" t="str">
        <f t="shared" si="20"/>
        <v xml:space="preserve"> </v>
      </c>
      <c r="S51" s="273"/>
      <c r="T51" s="273"/>
      <c r="U51" s="273"/>
      <c r="V51" s="273"/>
      <c r="W51" s="273"/>
      <c r="X51" s="273"/>
      <c r="Y51" s="273"/>
      <c r="Z51" s="273"/>
      <c r="AA51" s="273"/>
      <c r="AB51" s="273"/>
      <c r="AC51" s="273"/>
      <c r="AD51" s="273"/>
      <c r="AE51" s="426">
        <f t="shared" si="17"/>
        <v>0</v>
      </c>
      <c r="AF51" s="428"/>
      <c r="AG51" s="428"/>
      <c r="AH51" s="425" t="str">
        <f t="shared" si="21"/>
        <v xml:space="preserve"> </v>
      </c>
      <c r="AI51" s="273"/>
      <c r="AJ51" s="273"/>
      <c r="AK51" s="273"/>
      <c r="AL51" s="273"/>
      <c r="AM51" s="273"/>
      <c r="AN51" s="273"/>
      <c r="AO51" s="273"/>
      <c r="AP51" s="273"/>
      <c r="AQ51" s="273"/>
      <c r="AR51" s="273"/>
      <c r="AS51" s="273"/>
      <c r="AT51" s="273"/>
      <c r="AU51" s="426">
        <f t="shared" si="18"/>
        <v>0</v>
      </c>
      <c r="AV51" s="90"/>
      <c r="AW51" s="92"/>
      <c r="AX51" s="92"/>
      <c r="AY51" s="92"/>
    </row>
    <row r="52" spans="1:51" s="91" customFormat="1" ht="24.75" customHeight="1">
      <c r="A52" s="424"/>
      <c r="B52" s="424"/>
      <c r="C52" s="425" t="str">
        <f t="shared" si="19"/>
        <v xml:space="preserve"> </v>
      </c>
      <c r="D52" s="273"/>
      <c r="E52" s="273"/>
      <c r="F52" s="273"/>
      <c r="G52" s="273"/>
      <c r="H52" s="273"/>
      <c r="I52" s="273"/>
      <c r="J52" s="273"/>
      <c r="K52" s="273"/>
      <c r="L52" s="273"/>
      <c r="M52" s="273"/>
      <c r="N52" s="273"/>
      <c r="O52" s="426">
        <f t="shared" si="16"/>
        <v>0</v>
      </c>
      <c r="P52" s="427"/>
      <c r="Q52" s="427"/>
      <c r="R52" s="425" t="str">
        <f t="shared" si="20"/>
        <v xml:space="preserve"> </v>
      </c>
      <c r="S52" s="273"/>
      <c r="T52" s="273"/>
      <c r="U52" s="273"/>
      <c r="V52" s="273"/>
      <c r="W52" s="273"/>
      <c r="X52" s="273"/>
      <c r="Y52" s="273"/>
      <c r="Z52" s="273"/>
      <c r="AA52" s="273"/>
      <c r="AB52" s="273"/>
      <c r="AC52" s="273"/>
      <c r="AD52" s="273"/>
      <c r="AE52" s="426">
        <f t="shared" si="17"/>
        <v>0</v>
      </c>
      <c r="AF52" s="428"/>
      <c r="AG52" s="428"/>
      <c r="AH52" s="425" t="str">
        <f t="shared" si="21"/>
        <v xml:space="preserve"> </v>
      </c>
      <c r="AI52" s="273"/>
      <c r="AJ52" s="273"/>
      <c r="AK52" s="273"/>
      <c r="AL52" s="273"/>
      <c r="AM52" s="273"/>
      <c r="AN52" s="273"/>
      <c r="AO52" s="273"/>
      <c r="AP52" s="273"/>
      <c r="AQ52" s="273"/>
      <c r="AR52" s="273"/>
      <c r="AS52" s="273"/>
      <c r="AT52" s="273"/>
      <c r="AU52" s="426">
        <f t="shared" si="18"/>
        <v>0</v>
      </c>
      <c r="AV52" s="90"/>
      <c r="AW52" s="92"/>
      <c r="AX52" s="92"/>
      <c r="AY52" s="92"/>
    </row>
    <row r="53" spans="1:51" s="91" customFormat="1" ht="24.75" customHeight="1">
      <c r="A53" s="424"/>
      <c r="B53" s="424"/>
      <c r="C53" s="425" t="str">
        <f t="shared" si="19"/>
        <v xml:space="preserve"> </v>
      </c>
      <c r="D53" s="273"/>
      <c r="E53" s="273"/>
      <c r="F53" s="273"/>
      <c r="G53" s="273"/>
      <c r="H53" s="273"/>
      <c r="I53" s="273"/>
      <c r="J53" s="273"/>
      <c r="K53" s="273"/>
      <c r="L53" s="273"/>
      <c r="M53" s="273"/>
      <c r="N53" s="273"/>
      <c r="O53" s="426">
        <f t="shared" si="16"/>
        <v>0</v>
      </c>
      <c r="P53" s="427"/>
      <c r="Q53" s="427"/>
      <c r="R53" s="425" t="str">
        <f t="shared" si="20"/>
        <v xml:space="preserve"> </v>
      </c>
      <c r="S53" s="273"/>
      <c r="T53" s="273"/>
      <c r="U53" s="273"/>
      <c r="V53" s="273"/>
      <c r="W53" s="273"/>
      <c r="X53" s="273"/>
      <c r="Y53" s="273"/>
      <c r="Z53" s="273"/>
      <c r="AA53" s="273"/>
      <c r="AB53" s="273"/>
      <c r="AC53" s="273"/>
      <c r="AD53" s="273"/>
      <c r="AE53" s="426">
        <f t="shared" si="17"/>
        <v>0</v>
      </c>
      <c r="AF53" s="428"/>
      <c r="AG53" s="428"/>
      <c r="AH53" s="425" t="str">
        <f t="shared" si="21"/>
        <v xml:space="preserve"> </v>
      </c>
      <c r="AI53" s="273"/>
      <c r="AJ53" s="273"/>
      <c r="AK53" s="273"/>
      <c r="AL53" s="273"/>
      <c r="AM53" s="273"/>
      <c r="AN53" s="273"/>
      <c r="AO53" s="273"/>
      <c r="AP53" s="273"/>
      <c r="AQ53" s="273"/>
      <c r="AR53" s="273"/>
      <c r="AS53" s="273"/>
      <c r="AT53" s="273"/>
      <c r="AU53" s="426">
        <f t="shared" si="18"/>
        <v>0</v>
      </c>
      <c r="AV53" s="90"/>
      <c r="AW53" s="92"/>
      <c r="AX53" s="92"/>
      <c r="AY53" s="92"/>
    </row>
    <row r="54" spans="1:51" s="91" customFormat="1" ht="24.75" customHeight="1">
      <c r="A54" s="424"/>
      <c r="B54" s="424"/>
      <c r="C54" s="425" t="str">
        <f t="shared" si="19"/>
        <v xml:space="preserve"> </v>
      </c>
      <c r="D54" s="273"/>
      <c r="E54" s="273"/>
      <c r="F54" s="273"/>
      <c r="G54" s="273"/>
      <c r="H54" s="273"/>
      <c r="I54" s="273"/>
      <c r="J54" s="273"/>
      <c r="K54" s="273"/>
      <c r="L54" s="273"/>
      <c r="M54" s="273"/>
      <c r="N54" s="273"/>
      <c r="O54" s="426">
        <f t="shared" si="16"/>
        <v>0</v>
      </c>
      <c r="P54" s="427"/>
      <c r="Q54" s="427"/>
      <c r="R54" s="425" t="str">
        <f t="shared" si="20"/>
        <v xml:space="preserve"> </v>
      </c>
      <c r="S54" s="273"/>
      <c r="T54" s="273"/>
      <c r="U54" s="273"/>
      <c r="V54" s="273"/>
      <c r="W54" s="273"/>
      <c r="X54" s="273"/>
      <c r="Y54" s="273"/>
      <c r="Z54" s="273"/>
      <c r="AA54" s="273"/>
      <c r="AB54" s="273"/>
      <c r="AC54" s="273"/>
      <c r="AD54" s="273"/>
      <c r="AE54" s="426">
        <f t="shared" si="17"/>
        <v>0</v>
      </c>
      <c r="AF54" s="429" t="s">
        <v>453</v>
      </c>
      <c r="AG54" s="429"/>
      <c r="AH54" s="430" t="str">
        <f t="shared" si="21"/>
        <v xml:space="preserve"> </v>
      </c>
      <c r="AI54" s="431">
        <f>COUNTIF(AI38:AI53,"A")</f>
        <v>0</v>
      </c>
      <c r="AJ54" s="431">
        <f t="shared" ref="AJ54:AS54" si="22">COUNTIF(AJ38:AJ53,"A")</f>
        <v>0</v>
      </c>
      <c r="AK54" s="431">
        <f t="shared" si="22"/>
        <v>1</v>
      </c>
      <c r="AL54" s="431">
        <f t="shared" si="22"/>
        <v>0</v>
      </c>
      <c r="AM54" s="431">
        <f t="shared" si="22"/>
        <v>1</v>
      </c>
      <c r="AN54" s="431">
        <f t="shared" si="22"/>
        <v>0</v>
      </c>
      <c r="AO54" s="431">
        <f t="shared" si="22"/>
        <v>0</v>
      </c>
      <c r="AP54" s="431">
        <f t="shared" si="22"/>
        <v>0</v>
      </c>
      <c r="AQ54" s="431">
        <f t="shared" si="22"/>
        <v>0</v>
      </c>
      <c r="AR54" s="431">
        <f t="shared" si="22"/>
        <v>1</v>
      </c>
      <c r="AS54" s="431">
        <f t="shared" si="22"/>
        <v>0</v>
      </c>
      <c r="AT54" s="431" t="str">
        <f>IF(COUNTIF(AT38:AT53,"1")&gt;0,"1","0")</f>
        <v>0</v>
      </c>
      <c r="AU54" s="426"/>
      <c r="AV54" s="90"/>
      <c r="AW54" s="92"/>
      <c r="AX54" s="92"/>
      <c r="AY54" s="92"/>
    </row>
    <row r="55" spans="1:51" s="91" customFormat="1" ht="24.75" customHeight="1">
      <c r="A55" s="424"/>
      <c r="B55" s="424"/>
      <c r="C55" s="425" t="str">
        <f>IF(COUNTIF(D55:N55,"*s")&gt;0,"X"," ")</f>
        <v xml:space="preserve"> </v>
      </c>
      <c r="D55" s="273"/>
      <c r="E55" s="273"/>
      <c r="F55" s="273"/>
      <c r="G55" s="273"/>
      <c r="H55" s="273"/>
      <c r="I55" s="273"/>
      <c r="J55" s="273"/>
      <c r="K55" s="273"/>
      <c r="L55" s="273"/>
      <c r="M55" s="273"/>
      <c r="N55" s="273"/>
      <c r="O55" s="426">
        <f>COUNTIF(D55:M55,"*")</f>
        <v>0</v>
      </c>
      <c r="P55" s="427"/>
      <c r="Q55" s="427"/>
      <c r="R55" s="425" t="str">
        <f>IF(COUNTIF(S55:AD55,"*s")&gt;0,"X"," ")</f>
        <v xml:space="preserve"> </v>
      </c>
      <c r="S55" s="273"/>
      <c r="T55" s="273"/>
      <c r="U55" s="273"/>
      <c r="V55" s="273"/>
      <c r="W55" s="273"/>
      <c r="X55" s="273"/>
      <c r="Y55" s="273"/>
      <c r="Z55" s="273"/>
      <c r="AA55" s="273"/>
      <c r="AB55" s="273"/>
      <c r="AC55" s="273"/>
      <c r="AD55" s="273"/>
      <c r="AE55" s="426">
        <f>COUNTIF(S55:AC55,"*")</f>
        <v>0</v>
      </c>
      <c r="AF55" s="429" t="s">
        <v>454</v>
      </c>
      <c r="AG55" s="429"/>
      <c r="AH55" s="430" t="str">
        <f t="shared" si="21"/>
        <v xml:space="preserve"> </v>
      </c>
      <c r="AI55" s="431">
        <f>COUNTIF(AI38:AI53,"B")</f>
        <v>0</v>
      </c>
      <c r="AJ55" s="431">
        <f t="shared" ref="AJ55:AS55" si="23">COUNTIF(AJ38:AJ53,"B")</f>
        <v>0</v>
      </c>
      <c r="AK55" s="431">
        <f t="shared" si="23"/>
        <v>1</v>
      </c>
      <c r="AL55" s="431">
        <f t="shared" si="23"/>
        <v>0</v>
      </c>
      <c r="AM55" s="431">
        <f t="shared" si="23"/>
        <v>1</v>
      </c>
      <c r="AN55" s="431">
        <f t="shared" si="23"/>
        <v>0</v>
      </c>
      <c r="AO55" s="431">
        <f t="shared" si="23"/>
        <v>0</v>
      </c>
      <c r="AP55" s="431">
        <f t="shared" si="23"/>
        <v>0</v>
      </c>
      <c r="AQ55" s="431">
        <f t="shared" si="23"/>
        <v>0</v>
      </c>
      <c r="AR55" s="431">
        <f t="shared" si="23"/>
        <v>0</v>
      </c>
      <c r="AS55" s="431">
        <f t="shared" si="23"/>
        <v>0</v>
      </c>
      <c r="AT55" s="431"/>
      <c r="AU55" s="426"/>
      <c r="AV55" s="90"/>
      <c r="AW55" s="92"/>
      <c r="AX55" s="92"/>
      <c r="AY55" s="92"/>
    </row>
    <row r="56" spans="1:51" s="91" customFormat="1" ht="24.75" customHeight="1">
      <c r="A56" s="424"/>
      <c r="B56" s="424"/>
      <c r="C56" s="425" t="str">
        <f t="shared" si="19"/>
        <v xml:space="preserve"> </v>
      </c>
      <c r="D56" s="273"/>
      <c r="E56" s="273"/>
      <c r="F56" s="273"/>
      <c r="G56" s="273"/>
      <c r="H56" s="273"/>
      <c r="I56" s="273"/>
      <c r="J56" s="273"/>
      <c r="K56" s="273"/>
      <c r="L56" s="273"/>
      <c r="M56" s="273"/>
      <c r="N56" s="273"/>
      <c r="O56" s="426">
        <f t="shared" si="16"/>
        <v>0</v>
      </c>
      <c r="P56" s="427"/>
      <c r="Q56" s="427"/>
      <c r="R56" s="425" t="str">
        <f t="shared" si="20"/>
        <v xml:space="preserve"> </v>
      </c>
      <c r="S56" s="273"/>
      <c r="T56" s="273"/>
      <c r="U56" s="273"/>
      <c r="V56" s="273"/>
      <c r="W56" s="273"/>
      <c r="X56" s="273"/>
      <c r="Y56" s="273"/>
      <c r="Z56" s="273"/>
      <c r="AA56" s="273"/>
      <c r="AB56" s="273"/>
      <c r="AC56" s="273"/>
      <c r="AD56" s="273"/>
      <c r="AE56" s="426">
        <f t="shared" si="17"/>
        <v>0</v>
      </c>
      <c r="AF56" s="429" t="s">
        <v>455</v>
      </c>
      <c r="AG56" s="429"/>
      <c r="AH56" s="430" t="str">
        <f t="shared" si="21"/>
        <v xml:space="preserve"> </v>
      </c>
      <c r="AI56" s="431">
        <f>COUNTIF(AI38:AI53,"N/S")</f>
        <v>0</v>
      </c>
      <c r="AJ56" s="431">
        <f t="shared" ref="AJ56:AS56" si="24">COUNTIF(AJ38:AJ53,"N/S")</f>
        <v>0</v>
      </c>
      <c r="AK56" s="431">
        <f t="shared" si="24"/>
        <v>0</v>
      </c>
      <c r="AL56" s="431">
        <f t="shared" si="24"/>
        <v>0</v>
      </c>
      <c r="AM56" s="431">
        <f t="shared" si="24"/>
        <v>0</v>
      </c>
      <c r="AN56" s="431">
        <f t="shared" si="24"/>
        <v>0</v>
      </c>
      <c r="AO56" s="431">
        <f t="shared" si="24"/>
        <v>0</v>
      </c>
      <c r="AP56" s="431">
        <f t="shared" si="24"/>
        <v>0</v>
      </c>
      <c r="AQ56" s="431">
        <f t="shared" si="24"/>
        <v>0</v>
      </c>
      <c r="AR56" s="431">
        <f t="shared" si="24"/>
        <v>0</v>
      </c>
      <c r="AS56" s="431">
        <f t="shared" si="24"/>
        <v>0</v>
      </c>
      <c r="AT56" s="431" t="str">
        <f>IF(COUNTIF(AT38:AT53,"n*")&gt;0,"1","0")</f>
        <v>0</v>
      </c>
      <c r="AU56" s="426"/>
      <c r="AV56" s="90"/>
      <c r="AW56" s="92"/>
      <c r="AX56" s="92"/>
      <c r="AY56" s="92"/>
    </row>
    <row r="57" spans="1:51" s="91" customFormat="1" ht="24.75" customHeight="1">
      <c r="A57" s="424"/>
      <c r="B57" s="424"/>
      <c r="C57" s="425" t="str">
        <f t="shared" si="19"/>
        <v xml:space="preserve"> </v>
      </c>
      <c r="D57" s="273"/>
      <c r="E57" s="273"/>
      <c r="F57" s="273"/>
      <c r="G57" s="273"/>
      <c r="H57" s="273"/>
      <c r="I57" s="273"/>
      <c r="J57" s="273"/>
      <c r="K57" s="273"/>
      <c r="L57" s="273"/>
      <c r="M57" s="273"/>
      <c r="N57" s="273"/>
      <c r="O57" s="426">
        <f t="shared" si="16"/>
        <v>0</v>
      </c>
      <c r="P57" s="427"/>
      <c r="Q57" s="427"/>
      <c r="R57" s="425" t="str">
        <f t="shared" si="20"/>
        <v xml:space="preserve"> </v>
      </c>
      <c r="S57" s="273"/>
      <c r="T57" s="273"/>
      <c r="U57" s="273"/>
      <c r="V57" s="273"/>
      <c r="W57" s="273"/>
      <c r="X57" s="273"/>
      <c r="Y57" s="273"/>
      <c r="Z57" s="273"/>
      <c r="AA57" s="273"/>
      <c r="AB57" s="273"/>
      <c r="AC57" s="273"/>
      <c r="AD57" s="273"/>
      <c r="AE57" s="426">
        <f t="shared" si="17"/>
        <v>0</v>
      </c>
      <c r="AF57" s="432" t="s">
        <v>457</v>
      </c>
      <c r="AG57" s="432"/>
      <c r="AH57" s="425" t="str">
        <f t="shared" si="21"/>
        <v xml:space="preserve"> </v>
      </c>
      <c r="AI57" s="273"/>
      <c r="AJ57" s="273"/>
      <c r="AK57" s="273"/>
      <c r="AL57" s="273"/>
      <c r="AM57" s="273"/>
      <c r="AN57" s="273"/>
      <c r="AO57" s="273"/>
      <c r="AP57" s="273"/>
      <c r="AQ57" s="273"/>
      <c r="AR57" s="273"/>
      <c r="AS57" s="273"/>
      <c r="AT57" s="273"/>
      <c r="AU57" s="433"/>
      <c r="AV57" s="90"/>
      <c r="AW57" s="92"/>
      <c r="AX57" s="92"/>
      <c r="AY57" s="92"/>
    </row>
    <row r="58" spans="1:51" s="91" customFormat="1" ht="24.75" customHeight="1">
      <c r="A58" s="424"/>
      <c r="B58" s="424"/>
      <c r="C58" s="425" t="str">
        <f t="shared" si="19"/>
        <v xml:space="preserve"> </v>
      </c>
      <c r="D58" s="273"/>
      <c r="E58" s="273"/>
      <c r="F58" s="273"/>
      <c r="G58" s="273"/>
      <c r="H58" s="273"/>
      <c r="I58" s="273"/>
      <c r="J58" s="273"/>
      <c r="K58" s="273"/>
      <c r="L58" s="273"/>
      <c r="M58" s="273"/>
      <c r="N58" s="273"/>
      <c r="O58" s="426">
        <f t="shared" si="16"/>
        <v>0</v>
      </c>
      <c r="P58" s="427"/>
      <c r="Q58" s="427"/>
      <c r="R58" s="425" t="str">
        <f t="shared" si="20"/>
        <v xml:space="preserve"> </v>
      </c>
      <c r="S58" s="273"/>
      <c r="T58" s="273"/>
      <c r="U58" s="273"/>
      <c r="V58" s="273"/>
      <c r="W58" s="273"/>
      <c r="X58" s="273"/>
      <c r="Y58" s="273"/>
      <c r="Z58" s="273"/>
      <c r="AA58" s="273"/>
      <c r="AB58" s="273"/>
      <c r="AC58" s="273"/>
      <c r="AD58" s="273"/>
      <c r="AE58" s="426">
        <f t="shared" si="17"/>
        <v>0</v>
      </c>
      <c r="AF58" s="491" t="s">
        <v>977</v>
      </c>
      <c r="AG58" s="490">
        <v>3576563</v>
      </c>
      <c r="AH58" s="492" t="s">
        <v>371</v>
      </c>
      <c r="AI58" s="482"/>
      <c r="AJ58" s="482"/>
      <c r="AK58" s="482"/>
      <c r="AL58" s="482"/>
      <c r="AM58" s="482" t="s">
        <v>717</v>
      </c>
      <c r="AN58" s="482"/>
      <c r="AO58" s="482"/>
      <c r="AP58" s="482"/>
      <c r="AQ58" s="482" t="s">
        <v>717</v>
      </c>
      <c r="AR58" s="482"/>
      <c r="AS58" s="482"/>
      <c r="AT58" s="482"/>
      <c r="AU58" s="435"/>
      <c r="AV58" s="90"/>
      <c r="AW58" s="92"/>
      <c r="AX58" s="92"/>
      <c r="AY58" s="92"/>
    </row>
    <row r="59" spans="1:51" s="91" customFormat="1" ht="24.75" customHeight="1">
      <c r="A59" s="424"/>
      <c r="B59" s="424"/>
      <c r="C59" s="425" t="str">
        <f t="shared" si="19"/>
        <v xml:space="preserve"> </v>
      </c>
      <c r="D59" s="273"/>
      <c r="E59" s="273"/>
      <c r="F59" s="273"/>
      <c r="G59" s="273"/>
      <c r="H59" s="273"/>
      <c r="I59" s="273"/>
      <c r="J59" s="273"/>
      <c r="K59" s="273"/>
      <c r="L59" s="273"/>
      <c r="M59" s="273"/>
      <c r="N59" s="273"/>
      <c r="O59" s="426">
        <f t="shared" si="16"/>
        <v>0</v>
      </c>
      <c r="P59" s="427"/>
      <c r="Q59" s="427"/>
      <c r="R59" s="425" t="str">
        <f t="shared" si="20"/>
        <v xml:space="preserve"> </v>
      </c>
      <c r="S59" s="273"/>
      <c r="T59" s="273"/>
      <c r="U59" s="273"/>
      <c r="V59" s="273"/>
      <c r="W59" s="273"/>
      <c r="X59" s="273"/>
      <c r="Y59" s="273"/>
      <c r="Z59" s="273"/>
      <c r="AA59" s="273"/>
      <c r="AB59" s="273"/>
      <c r="AC59" s="273"/>
      <c r="AD59" s="273"/>
      <c r="AE59" s="426">
        <f t="shared" si="17"/>
        <v>0</v>
      </c>
      <c r="AF59" s="493" t="s">
        <v>978</v>
      </c>
      <c r="AG59" s="485">
        <v>3088573</v>
      </c>
      <c r="AH59" s="494" t="s">
        <v>371</v>
      </c>
      <c r="AI59" s="495"/>
      <c r="AJ59" s="495"/>
      <c r="AK59" s="495"/>
      <c r="AL59" s="495"/>
      <c r="AM59" s="495"/>
      <c r="AN59" s="495" t="s">
        <v>717</v>
      </c>
      <c r="AO59" s="495"/>
      <c r="AP59" s="495"/>
      <c r="AQ59" s="495" t="s">
        <v>717</v>
      </c>
      <c r="AR59" s="495"/>
      <c r="AS59" s="495"/>
      <c r="AT59" s="495"/>
      <c r="AU59" s="435"/>
      <c r="AV59" s="90"/>
      <c r="AW59" s="92"/>
      <c r="AX59" s="92"/>
      <c r="AY59" s="92"/>
    </row>
    <row r="60" spans="1:51" s="91" customFormat="1" ht="24.75" customHeight="1">
      <c r="A60" s="424"/>
      <c r="B60" s="424"/>
      <c r="C60" s="425" t="str">
        <f t="shared" si="19"/>
        <v xml:space="preserve"> </v>
      </c>
      <c r="D60" s="273"/>
      <c r="E60" s="273"/>
      <c r="F60" s="273"/>
      <c r="G60" s="273"/>
      <c r="H60" s="273"/>
      <c r="I60" s="273"/>
      <c r="J60" s="273"/>
      <c r="K60" s="273"/>
      <c r="L60" s="273"/>
      <c r="M60" s="273"/>
      <c r="N60" s="273"/>
      <c r="O60" s="426">
        <f t="shared" si="16"/>
        <v>0</v>
      </c>
      <c r="P60" s="427"/>
      <c r="Q60" s="427"/>
      <c r="R60" s="425" t="str">
        <f t="shared" si="20"/>
        <v xml:space="preserve"> </v>
      </c>
      <c r="S60" s="273"/>
      <c r="T60" s="273"/>
      <c r="U60" s="273"/>
      <c r="V60" s="273"/>
      <c r="W60" s="273"/>
      <c r="X60" s="273"/>
      <c r="Y60" s="273"/>
      <c r="Z60" s="273"/>
      <c r="AA60" s="273"/>
      <c r="AB60" s="273"/>
      <c r="AC60" s="273"/>
      <c r="AD60" s="273"/>
      <c r="AE60" s="426">
        <f t="shared" si="17"/>
        <v>0</v>
      </c>
      <c r="AF60" s="496" t="s">
        <v>979</v>
      </c>
      <c r="AG60" s="497">
        <v>3371254</v>
      </c>
      <c r="AH60" s="494" t="s">
        <v>371</v>
      </c>
      <c r="AI60" s="495"/>
      <c r="AJ60" s="495"/>
      <c r="AK60" s="495"/>
      <c r="AL60" s="495"/>
      <c r="AM60" s="495"/>
      <c r="AN60" s="495"/>
      <c r="AO60" s="495"/>
      <c r="AP60" s="495"/>
      <c r="AQ60" s="495"/>
      <c r="AR60" s="495"/>
      <c r="AS60" s="495"/>
      <c r="AT60" s="495"/>
      <c r="AU60" s="436"/>
      <c r="AV60" s="90"/>
      <c r="AW60" s="92"/>
      <c r="AX60" s="92"/>
      <c r="AY60" s="92"/>
    </row>
    <row r="61" spans="1:51" s="91" customFormat="1" ht="24.75" customHeight="1">
      <c r="A61" s="424"/>
      <c r="B61" s="424"/>
      <c r="C61" s="425" t="str">
        <f t="shared" si="19"/>
        <v xml:space="preserve"> </v>
      </c>
      <c r="D61" s="273"/>
      <c r="E61" s="273"/>
      <c r="F61" s="273"/>
      <c r="G61" s="273"/>
      <c r="H61" s="273"/>
      <c r="I61" s="273"/>
      <c r="J61" s="273"/>
      <c r="K61" s="273"/>
      <c r="L61" s="273"/>
      <c r="M61" s="273"/>
      <c r="N61" s="273"/>
      <c r="O61" s="426">
        <f t="shared" si="16"/>
        <v>0</v>
      </c>
      <c r="P61" s="427"/>
      <c r="Q61" s="427"/>
      <c r="R61" s="425" t="str">
        <f t="shared" si="20"/>
        <v xml:space="preserve"> </v>
      </c>
      <c r="S61" s="273"/>
      <c r="T61" s="273"/>
      <c r="U61" s="273"/>
      <c r="V61" s="273"/>
      <c r="W61" s="273"/>
      <c r="X61" s="273"/>
      <c r="Y61" s="273"/>
      <c r="Z61" s="273"/>
      <c r="AA61" s="273"/>
      <c r="AB61" s="273"/>
      <c r="AC61" s="273"/>
      <c r="AD61" s="273"/>
      <c r="AE61" s="426">
        <f t="shared" si="17"/>
        <v>0</v>
      </c>
      <c r="AF61" s="427"/>
      <c r="AG61" s="427"/>
      <c r="AH61" s="425" t="str">
        <f t="shared" ref="AH61:AH66" si="25">IF(COUNTIF(AI61:AT61,"*s")&gt;0,"X"," ")</f>
        <v xml:space="preserve"> </v>
      </c>
      <c r="AI61" s="273"/>
      <c r="AJ61" s="273"/>
      <c r="AK61" s="273"/>
      <c r="AL61" s="273"/>
      <c r="AM61" s="273"/>
      <c r="AN61" s="273"/>
      <c r="AO61" s="273"/>
      <c r="AP61" s="273"/>
      <c r="AQ61" s="273"/>
      <c r="AR61" s="273"/>
      <c r="AS61" s="273"/>
      <c r="AT61" s="273"/>
      <c r="AU61" s="436"/>
      <c r="AV61" s="90"/>
      <c r="AW61" s="92"/>
      <c r="AX61" s="92"/>
      <c r="AY61" s="92"/>
    </row>
    <row r="62" spans="1:51" s="91" customFormat="1" ht="24.75" customHeight="1">
      <c r="A62" s="424"/>
      <c r="B62" s="424"/>
      <c r="C62" s="425" t="str">
        <f t="shared" si="19"/>
        <v xml:space="preserve"> </v>
      </c>
      <c r="D62" s="273"/>
      <c r="E62" s="273"/>
      <c r="F62" s="273"/>
      <c r="G62" s="273"/>
      <c r="H62" s="273"/>
      <c r="I62" s="273"/>
      <c r="J62" s="273"/>
      <c r="K62" s="273"/>
      <c r="L62" s="273"/>
      <c r="M62" s="273"/>
      <c r="N62" s="273"/>
      <c r="O62" s="426">
        <f t="shared" si="16"/>
        <v>0</v>
      </c>
      <c r="P62" s="427"/>
      <c r="Q62" s="427"/>
      <c r="R62" s="425" t="str">
        <f t="shared" si="20"/>
        <v xml:space="preserve"> </v>
      </c>
      <c r="S62" s="273"/>
      <c r="T62" s="273"/>
      <c r="U62" s="273"/>
      <c r="V62" s="273"/>
      <c r="W62" s="273"/>
      <c r="X62" s="273"/>
      <c r="Y62" s="273"/>
      <c r="Z62" s="273"/>
      <c r="AA62" s="273"/>
      <c r="AB62" s="273"/>
      <c r="AC62" s="273"/>
      <c r="AD62" s="273"/>
      <c r="AE62" s="426">
        <f t="shared" si="17"/>
        <v>0</v>
      </c>
      <c r="AF62" s="427"/>
      <c r="AG62" s="427"/>
      <c r="AH62" s="425" t="str">
        <f t="shared" si="25"/>
        <v xml:space="preserve"> </v>
      </c>
      <c r="AI62" s="273"/>
      <c r="AJ62" s="273"/>
      <c r="AK62" s="273"/>
      <c r="AL62" s="273"/>
      <c r="AM62" s="273"/>
      <c r="AN62" s="273"/>
      <c r="AO62" s="273"/>
      <c r="AP62" s="273"/>
      <c r="AQ62" s="273"/>
      <c r="AR62" s="273"/>
      <c r="AS62" s="273"/>
      <c r="AT62" s="273"/>
      <c r="AU62" s="436"/>
      <c r="AV62" s="90"/>
      <c r="AW62" s="92"/>
      <c r="AX62" s="92"/>
      <c r="AY62" s="92"/>
    </row>
    <row r="63" spans="1:51" s="91" customFormat="1" ht="24.75" customHeight="1">
      <c r="A63" s="424"/>
      <c r="B63" s="424"/>
      <c r="C63" s="425"/>
      <c r="D63" s="273"/>
      <c r="E63" s="273"/>
      <c r="F63" s="273"/>
      <c r="G63" s="273"/>
      <c r="H63" s="273"/>
      <c r="I63" s="273"/>
      <c r="J63" s="273"/>
      <c r="K63" s="273"/>
      <c r="L63" s="273"/>
      <c r="M63" s="273"/>
      <c r="N63" s="273"/>
      <c r="O63" s="426">
        <f t="shared" si="16"/>
        <v>0</v>
      </c>
      <c r="P63" s="427"/>
      <c r="Q63" s="427"/>
      <c r="R63" s="425"/>
      <c r="S63" s="273"/>
      <c r="T63" s="273"/>
      <c r="U63" s="273"/>
      <c r="V63" s="273"/>
      <c r="W63" s="273"/>
      <c r="X63" s="273"/>
      <c r="Y63" s="273"/>
      <c r="Z63" s="273"/>
      <c r="AA63" s="273"/>
      <c r="AB63" s="273"/>
      <c r="AC63" s="273"/>
      <c r="AD63" s="273"/>
      <c r="AE63" s="426">
        <f t="shared" si="17"/>
        <v>0</v>
      </c>
      <c r="AF63" s="427"/>
      <c r="AG63" s="427"/>
      <c r="AH63" s="425" t="str">
        <f t="shared" si="25"/>
        <v xml:space="preserve"> </v>
      </c>
      <c r="AI63" s="273"/>
      <c r="AJ63" s="273"/>
      <c r="AK63" s="273"/>
      <c r="AL63" s="273"/>
      <c r="AM63" s="273"/>
      <c r="AN63" s="273"/>
      <c r="AO63" s="273"/>
      <c r="AP63" s="273"/>
      <c r="AQ63" s="273"/>
      <c r="AR63" s="273"/>
      <c r="AS63" s="273"/>
      <c r="AT63" s="273"/>
      <c r="AU63" s="436"/>
      <c r="AV63" s="90"/>
      <c r="AW63" s="92"/>
      <c r="AX63" s="92"/>
      <c r="AY63" s="92"/>
    </row>
    <row r="64" spans="1:51" s="91" customFormat="1" ht="24.75" customHeight="1">
      <c r="A64" s="429" t="s">
        <v>453</v>
      </c>
      <c r="B64" s="429"/>
      <c r="C64" s="431"/>
      <c r="D64" s="431">
        <f t="shared" ref="D64:N64" si="26">COUNTIF(D38:D63,"A")</f>
        <v>0</v>
      </c>
      <c r="E64" s="431">
        <f t="shared" si="26"/>
        <v>0</v>
      </c>
      <c r="F64" s="431">
        <f t="shared" si="26"/>
        <v>0</v>
      </c>
      <c r="G64" s="431">
        <f t="shared" si="26"/>
        <v>1</v>
      </c>
      <c r="H64" s="431">
        <f t="shared" si="26"/>
        <v>1</v>
      </c>
      <c r="I64" s="431">
        <f t="shared" si="26"/>
        <v>0</v>
      </c>
      <c r="J64" s="431">
        <f t="shared" si="26"/>
        <v>1</v>
      </c>
      <c r="K64" s="431">
        <f t="shared" si="26"/>
        <v>0</v>
      </c>
      <c r="L64" s="431">
        <f t="shared" si="26"/>
        <v>0</v>
      </c>
      <c r="M64" s="431">
        <f t="shared" si="26"/>
        <v>1</v>
      </c>
      <c r="N64" s="431">
        <f t="shared" si="26"/>
        <v>0</v>
      </c>
      <c r="O64" s="431"/>
      <c r="P64" s="429" t="s">
        <v>453</v>
      </c>
      <c r="Q64" s="429"/>
      <c r="R64" s="430" t="str">
        <f>IF(COUNTIF(S64:AD64,"*s")&gt;0,"X"," ")</f>
        <v xml:space="preserve"> </v>
      </c>
      <c r="S64" s="431">
        <f t="shared" ref="S64:AD64" si="27">COUNTIF(S38:S63,"A")</f>
        <v>1</v>
      </c>
      <c r="T64" s="431">
        <f t="shared" si="27"/>
        <v>1</v>
      </c>
      <c r="U64" s="431">
        <f t="shared" si="27"/>
        <v>1</v>
      </c>
      <c r="V64" s="431">
        <f t="shared" si="27"/>
        <v>0</v>
      </c>
      <c r="W64" s="431">
        <f t="shared" si="27"/>
        <v>1</v>
      </c>
      <c r="X64" s="431">
        <f t="shared" si="27"/>
        <v>1</v>
      </c>
      <c r="Y64" s="431">
        <f t="shared" si="27"/>
        <v>1</v>
      </c>
      <c r="Z64" s="431">
        <f t="shared" si="27"/>
        <v>1</v>
      </c>
      <c r="AA64" s="431">
        <f t="shared" si="27"/>
        <v>0</v>
      </c>
      <c r="AB64" s="431">
        <f t="shared" si="27"/>
        <v>1</v>
      </c>
      <c r="AC64" s="431">
        <f t="shared" si="27"/>
        <v>1</v>
      </c>
      <c r="AD64" s="431">
        <f t="shared" si="27"/>
        <v>0</v>
      </c>
      <c r="AE64" s="431"/>
      <c r="AF64" s="427"/>
      <c r="AG64" s="427"/>
      <c r="AH64" s="425" t="str">
        <f t="shared" si="25"/>
        <v xml:space="preserve"> </v>
      </c>
      <c r="AI64" s="273"/>
      <c r="AJ64" s="273"/>
      <c r="AK64" s="273"/>
      <c r="AL64" s="273"/>
      <c r="AM64" s="273"/>
      <c r="AN64" s="273"/>
      <c r="AO64" s="273"/>
      <c r="AP64" s="273"/>
      <c r="AQ64" s="273"/>
      <c r="AR64" s="273"/>
      <c r="AS64" s="273"/>
      <c r="AT64" s="273"/>
      <c r="AU64" s="436"/>
      <c r="AV64" s="90"/>
      <c r="AW64" s="92"/>
      <c r="AX64" s="92"/>
      <c r="AY64" s="92"/>
    </row>
    <row r="65" spans="1:51" s="91" customFormat="1" ht="24.75" customHeight="1">
      <c r="A65" s="429" t="s">
        <v>454</v>
      </c>
      <c r="B65" s="429"/>
      <c r="C65" s="431"/>
      <c r="D65" s="431">
        <f t="shared" ref="D65:M65" si="28">COUNTIF(D38:D63,"B")</f>
        <v>0</v>
      </c>
      <c r="E65" s="431">
        <f t="shared" si="28"/>
        <v>0</v>
      </c>
      <c r="F65" s="431">
        <f t="shared" si="28"/>
        <v>0</v>
      </c>
      <c r="G65" s="431">
        <f t="shared" si="28"/>
        <v>0</v>
      </c>
      <c r="H65" s="431">
        <f t="shared" si="28"/>
        <v>0</v>
      </c>
      <c r="I65" s="431">
        <f t="shared" si="28"/>
        <v>0</v>
      </c>
      <c r="J65" s="431">
        <f t="shared" si="28"/>
        <v>1</v>
      </c>
      <c r="K65" s="431">
        <f t="shared" si="28"/>
        <v>0</v>
      </c>
      <c r="L65" s="431">
        <f t="shared" si="28"/>
        <v>0</v>
      </c>
      <c r="M65" s="431">
        <f t="shared" si="28"/>
        <v>1</v>
      </c>
      <c r="N65" s="431"/>
      <c r="O65" s="431"/>
      <c r="P65" s="429" t="s">
        <v>454</v>
      </c>
      <c r="Q65" s="429"/>
      <c r="R65" s="430" t="str">
        <f>IF(COUNTIF(S65:AD65,"*s")&gt;0,"X"," ")</f>
        <v xml:space="preserve"> </v>
      </c>
      <c r="S65" s="431">
        <f t="shared" ref="S65:AC65" si="29">COUNTIF(S38:S63,"B")</f>
        <v>1</v>
      </c>
      <c r="T65" s="431">
        <f t="shared" si="29"/>
        <v>0</v>
      </c>
      <c r="U65" s="431">
        <f t="shared" si="29"/>
        <v>1</v>
      </c>
      <c r="V65" s="431">
        <f t="shared" si="29"/>
        <v>0</v>
      </c>
      <c r="W65" s="431">
        <f t="shared" si="29"/>
        <v>0</v>
      </c>
      <c r="X65" s="431">
        <f t="shared" si="29"/>
        <v>1</v>
      </c>
      <c r="Y65" s="431">
        <f t="shared" si="29"/>
        <v>0</v>
      </c>
      <c r="Z65" s="431">
        <f t="shared" si="29"/>
        <v>1</v>
      </c>
      <c r="AA65" s="431">
        <f t="shared" si="29"/>
        <v>0</v>
      </c>
      <c r="AB65" s="431">
        <f t="shared" si="29"/>
        <v>0</v>
      </c>
      <c r="AC65" s="431">
        <f t="shared" si="29"/>
        <v>1</v>
      </c>
      <c r="AD65" s="431"/>
      <c r="AE65" s="431"/>
      <c r="AF65" s="427"/>
      <c r="AG65" s="427"/>
      <c r="AH65" s="425" t="str">
        <f t="shared" si="25"/>
        <v xml:space="preserve"> </v>
      </c>
      <c r="AI65" s="273"/>
      <c r="AJ65" s="273"/>
      <c r="AK65" s="273"/>
      <c r="AL65" s="273"/>
      <c r="AM65" s="273"/>
      <c r="AN65" s="273"/>
      <c r="AO65" s="273"/>
      <c r="AP65" s="273"/>
      <c r="AQ65" s="273"/>
      <c r="AR65" s="273"/>
      <c r="AS65" s="273"/>
      <c r="AT65" s="273"/>
      <c r="AU65" s="436"/>
      <c r="AV65" s="90"/>
      <c r="AW65" s="92"/>
      <c r="AX65" s="92"/>
      <c r="AY65" s="92"/>
    </row>
    <row r="66" spans="1:51" s="91" customFormat="1" ht="24.75" customHeight="1">
      <c r="A66" s="429" t="s">
        <v>455</v>
      </c>
      <c r="B66" s="429"/>
      <c r="C66" s="437"/>
      <c r="D66" s="431">
        <f t="shared" ref="D66:N66" si="30">COUNTIF(D38:D63,"N/S")</f>
        <v>0</v>
      </c>
      <c r="E66" s="431">
        <f t="shared" si="30"/>
        <v>0</v>
      </c>
      <c r="F66" s="431">
        <f t="shared" si="30"/>
        <v>0</v>
      </c>
      <c r="G66" s="431">
        <f t="shared" si="30"/>
        <v>0</v>
      </c>
      <c r="H66" s="431">
        <f t="shared" si="30"/>
        <v>0</v>
      </c>
      <c r="I66" s="431">
        <f t="shared" si="30"/>
        <v>0</v>
      </c>
      <c r="J66" s="431">
        <f t="shared" si="30"/>
        <v>0</v>
      </c>
      <c r="K66" s="431">
        <f t="shared" si="30"/>
        <v>0</v>
      </c>
      <c r="L66" s="431">
        <f t="shared" si="30"/>
        <v>0</v>
      </c>
      <c r="M66" s="431">
        <f t="shared" si="30"/>
        <v>0</v>
      </c>
      <c r="N66" s="431">
        <f t="shared" si="30"/>
        <v>0</v>
      </c>
      <c r="O66" s="437"/>
      <c r="P66" s="429" t="s">
        <v>455</v>
      </c>
      <c r="Q66" s="429"/>
      <c r="R66" s="430" t="str">
        <f>IF(COUNTIF(S66:AD66,"*s")&gt;0,"X"," ")</f>
        <v xml:space="preserve"> </v>
      </c>
      <c r="S66" s="431">
        <f t="shared" ref="S66:AD66" si="31">COUNTIF(S38:S63,"N/S")</f>
        <v>0</v>
      </c>
      <c r="T66" s="431">
        <f t="shared" si="31"/>
        <v>0</v>
      </c>
      <c r="U66" s="431">
        <f t="shared" si="31"/>
        <v>1</v>
      </c>
      <c r="V66" s="431">
        <f t="shared" si="31"/>
        <v>0</v>
      </c>
      <c r="W66" s="431">
        <f t="shared" si="31"/>
        <v>0</v>
      </c>
      <c r="X66" s="431">
        <f t="shared" si="31"/>
        <v>0</v>
      </c>
      <c r="Y66" s="431">
        <f t="shared" si="31"/>
        <v>0</v>
      </c>
      <c r="Z66" s="431">
        <f t="shared" si="31"/>
        <v>0</v>
      </c>
      <c r="AA66" s="431">
        <f t="shared" si="31"/>
        <v>0</v>
      </c>
      <c r="AB66" s="431">
        <f t="shared" si="31"/>
        <v>0</v>
      </c>
      <c r="AC66" s="431">
        <f t="shared" si="31"/>
        <v>0</v>
      </c>
      <c r="AD66" s="431">
        <f t="shared" si="31"/>
        <v>0</v>
      </c>
      <c r="AE66" s="437"/>
      <c r="AF66" s="427"/>
      <c r="AG66" s="427"/>
      <c r="AH66" s="425" t="str">
        <f t="shared" si="25"/>
        <v xml:space="preserve"> </v>
      </c>
      <c r="AI66" s="273"/>
      <c r="AJ66" s="273"/>
      <c r="AK66" s="273"/>
      <c r="AL66" s="273"/>
      <c r="AM66" s="273"/>
      <c r="AN66" s="273"/>
      <c r="AO66" s="273"/>
      <c r="AP66" s="273"/>
      <c r="AQ66" s="273"/>
      <c r="AR66" s="273"/>
      <c r="AS66" s="273"/>
      <c r="AT66" s="273"/>
      <c r="AU66" s="436"/>
      <c r="AV66" s="92"/>
      <c r="AW66" s="92"/>
      <c r="AX66" s="92"/>
      <c r="AY66" s="92"/>
    </row>
    <row r="67" spans="1:51" ht="24.75" customHeight="1"/>
    <row r="68" spans="1:51" ht="24.75" customHeight="1"/>
    <row r="69" spans="1:51" ht="24.75" customHeight="1"/>
    <row r="70" spans="1:51" ht="24.75" customHeight="1"/>
    <row r="71" spans="1:51" ht="24.75" customHeight="1"/>
    <row r="72" spans="1:51" ht="24.75" customHeight="1"/>
    <row r="73" spans="1:51" ht="24.75" customHeight="1"/>
    <row r="74" spans="1:51" ht="24.75" customHeight="1"/>
    <row r="75" spans="1:51" ht="24.75" customHeight="1"/>
    <row r="76" spans="1:51" ht="24.75" customHeight="1"/>
    <row r="77" spans="1:51" ht="24.75" customHeight="1"/>
    <row r="78" spans="1:51" ht="24.75" customHeight="1"/>
    <row r="79" spans="1:51" ht="24.75" customHeight="1"/>
    <row r="80" spans="1:51" ht="24.75" customHeight="1"/>
    <row r="81" ht="24.75" customHeight="1"/>
    <row r="82" ht="24.75" customHeight="1"/>
    <row r="83" ht="24.75" customHeight="1"/>
    <row r="84" ht="24.75" customHeight="1"/>
    <row r="85" ht="24.75" customHeight="1"/>
    <row r="86" ht="24.75" customHeight="1"/>
    <row r="87" ht="24.75" customHeight="1"/>
    <row r="88" ht="24.75" customHeight="1"/>
    <row r="89" ht="24.75" customHeight="1"/>
    <row r="90" ht="24.75" customHeight="1"/>
    <row r="91" ht="24.75" customHeight="1"/>
    <row r="92" ht="24.75" customHeight="1"/>
    <row r="93" ht="24.75" customHeight="1"/>
    <row r="94" ht="24.75" customHeight="1"/>
    <row r="95" ht="24.75" customHeight="1"/>
    <row r="96" ht="24.75" customHeight="1"/>
    <row r="97" ht="24.75" customHeight="1"/>
    <row r="98" ht="24.75" customHeight="1"/>
    <row r="99" ht="24.75" customHeight="1"/>
    <row r="100" ht="24.75" customHeight="1"/>
    <row r="101" ht="24.75" customHeight="1"/>
    <row r="102" ht="24.75" customHeight="1"/>
    <row r="103" ht="24.75" customHeight="1"/>
    <row r="104" ht="24.75" customHeight="1"/>
    <row r="105" ht="24.75" customHeight="1"/>
    <row r="106" ht="24.75" customHeight="1"/>
    <row r="107" ht="24.75" customHeight="1"/>
    <row r="108" ht="24.75" customHeight="1"/>
    <row r="109" ht="24.75" customHeight="1"/>
    <row r="110" ht="24.75" customHeight="1"/>
    <row r="111" ht="24.75" customHeight="1"/>
    <row r="112" ht="24.75" customHeight="1"/>
    <row r="113" ht="24.75" customHeight="1"/>
    <row r="114" ht="24.75" customHeight="1"/>
    <row r="115" ht="24.75" customHeight="1"/>
    <row r="116" ht="24.75" customHeight="1"/>
    <row r="117" ht="24.75" customHeight="1"/>
    <row r="118" ht="24.75" customHeight="1"/>
    <row r="119" ht="24.75" customHeight="1"/>
    <row r="120" ht="24.75" customHeight="1"/>
    <row r="121" ht="24.75" customHeight="1"/>
    <row r="122" ht="24.75" customHeight="1"/>
    <row r="123" ht="24.75" customHeight="1"/>
    <row r="124" ht="24.75" customHeight="1"/>
    <row r="125" ht="24.75" customHeight="1"/>
    <row r="126" ht="24.75" customHeight="1"/>
    <row r="127" ht="24.75" customHeight="1"/>
    <row r="128"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sheetData>
  <mergeCells count="22">
    <mergeCell ref="AS34:AU34"/>
    <mergeCell ref="P34:AE34"/>
    <mergeCell ref="AS35:AU35"/>
    <mergeCell ref="B1:O1"/>
    <mergeCell ref="B2:O2"/>
    <mergeCell ref="AS1:AU1"/>
    <mergeCell ref="AS2:AU2"/>
    <mergeCell ref="AH3:AH4"/>
    <mergeCell ref="P1:AE1"/>
    <mergeCell ref="C3:C4"/>
    <mergeCell ref="R3:R4"/>
    <mergeCell ref="AF1:AR1"/>
    <mergeCell ref="AF2:AR2"/>
    <mergeCell ref="P2:AE2"/>
    <mergeCell ref="C36:C37"/>
    <mergeCell ref="R36:R37"/>
    <mergeCell ref="AH36:AH37"/>
    <mergeCell ref="B34:O34"/>
    <mergeCell ref="B35:O35"/>
    <mergeCell ref="P35:AE35"/>
    <mergeCell ref="AF35:AR35"/>
    <mergeCell ref="AF34:AR34"/>
  </mergeCells>
  <phoneticPr fontId="24" type="noConversion"/>
  <conditionalFormatting sqref="D31:D33 S31 AI21:AS22 S33 AI23 AL23 AN23 AP23 AS23">
    <cfRule type="cellIs" dxfId="212" priority="71" stopIfTrue="1" operator="greaterThan">
      <formula>1</formula>
    </cfRule>
  </conditionalFormatting>
  <conditionalFormatting sqref="O5:O24 AE5:AE24 AU5:AU24">
    <cfRule type="cellIs" dxfId="211" priority="70" stopIfTrue="1" operator="greaterThan">
      <formula>3</formula>
    </cfRule>
  </conditionalFormatting>
  <conditionalFormatting sqref="S32">
    <cfRule type="cellIs" dxfId="210" priority="69" stopIfTrue="1" operator="greaterThan">
      <formula>1</formula>
    </cfRule>
  </conditionalFormatting>
  <conditionalFormatting sqref="AJ23">
    <cfRule type="cellIs" dxfId="209" priority="68" stopIfTrue="1" operator="greaterThan">
      <formula>5</formula>
    </cfRule>
  </conditionalFormatting>
  <conditionalFormatting sqref="AK23">
    <cfRule type="cellIs" dxfId="208" priority="67" stopIfTrue="1" operator="greaterThan">
      <formula>5</formula>
    </cfRule>
  </conditionalFormatting>
  <conditionalFormatting sqref="AM23">
    <cfRule type="cellIs" dxfId="207" priority="66" stopIfTrue="1" operator="greaterThan">
      <formula>5</formula>
    </cfRule>
  </conditionalFormatting>
  <conditionalFormatting sqref="AO23">
    <cfRule type="cellIs" dxfId="206" priority="65" stopIfTrue="1" operator="greaterThan">
      <formula>5</formula>
    </cfRule>
  </conditionalFormatting>
  <conditionalFormatting sqref="AQ23:AR23">
    <cfRule type="cellIs" dxfId="205" priority="64" stopIfTrue="1" operator="greaterThan">
      <formula>5</formula>
    </cfRule>
  </conditionalFormatting>
  <conditionalFormatting sqref="O25 AE25">
    <cfRule type="cellIs" dxfId="204" priority="63" stopIfTrue="1" operator="greaterThan">
      <formula>3</formula>
    </cfRule>
  </conditionalFormatting>
  <conditionalFormatting sqref="O26 AE26">
    <cfRule type="cellIs" dxfId="203" priority="62" stopIfTrue="1" operator="greaterThan">
      <formula>3</formula>
    </cfRule>
  </conditionalFormatting>
  <conditionalFormatting sqref="O27 AE27">
    <cfRule type="cellIs" dxfId="202" priority="61" stopIfTrue="1" operator="greaterThan">
      <formula>3</formula>
    </cfRule>
  </conditionalFormatting>
  <conditionalFormatting sqref="O28 AE28">
    <cfRule type="cellIs" dxfId="201" priority="60" stopIfTrue="1" operator="greaterThan">
      <formula>3</formula>
    </cfRule>
  </conditionalFormatting>
  <conditionalFormatting sqref="O29 AE29">
    <cfRule type="cellIs" dxfId="200" priority="59" stopIfTrue="1" operator="greaterThan">
      <formula>3</formula>
    </cfRule>
  </conditionalFormatting>
  <conditionalFormatting sqref="O30 AE30">
    <cfRule type="cellIs" dxfId="199" priority="58" stopIfTrue="1" operator="greaterThan">
      <formula>3</formula>
    </cfRule>
  </conditionalFormatting>
  <conditionalFormatting sqref="E31:N32 E33:F33 H33 J33 L33 N33">
    <cfRule type="cellIs" dxfId="198" priority="57" stopIfTrue="1" operator="greaterThan">
      <formula>5</formula>
    </cfRule>
  </conditionalFormatting>
  <conditionalFormatting sqref="T31:AD31 U33 X33 Z33 AB33 AD33">
    <cfRule type="cellIs" dxfId="197" priority="56" stopIfTrue="1" operator="greaterThan">
      <formula>1</formula>
    </cfRule>
  </conditionalFormatting>
  <conditionalFormatting sqref="T32:AD32">
    <cfRule type="cellIs" dxfId="196" priority="55" stopIfTrue="1" operator="greaterThan">
      <formula>1</formula>
    </cfRule>
  </conditionalFormatting>
  <conditionalFormatting sqref="T33">
    <cfRule type="cellIs" dxfId="195" priority="54" stopIfTrue="1" operator="greaterThan">
      <formula>5</formula>
    </cfRule>
  </conditionalFormatting>
  <conditionalFormatting sqref="V33">
    <cfRule type="cellIs" dxfId="194" priority="53" stopIfTrue="1" operator="greaterThan">
      <formula>5</formula>
    </cfRule>
  </conditionalFormatting>
  <conditionalFormatting sqref="W33">
    <cfRule type="cellIs" dxfId="193" priority="52" stopIfTrue="1" operator="greaterThan">
      <formula>5</formula>
    </cfRule>
  </conditionalFormatting>
  <conditionalFormatting sqref="Y33">
    <cfRule type="cellIs" dxfId="192" priority="51" stopIfTrue="1" operator="greaterThan">
      <formula>5</formula>
    </cfRule>
  </conditionalFormatting>
  <conditionalFormatting sqref="AA33">
    <cfRule type="cellIs" dxfId="191" priority="50" stopIfTrue="1" operator="greaterThan">
      <formula>5</formula>
    </cfRule>
  </conditionalFormatting>
  <conditionalFormatting sqref="AC33">
    <cfRule type="cellIs" dxfId="190" priority="49" stopIfTrue="1" operator="greaterThan">
      <formula>5</formula>
    </cfRule>
  </conditionalFormatting>
  <conditionalFormatting sqref="G33">
    <cfRule type="cellIs" dxfId="189" priority="48" stopIfTrue="1" operator="greaterThan">
      <formula>1</formula>
    </cfRule>
  </conditionalFormatting>
  <conditionalFormatting sqref="I33">
    <cfRule type="cellIs" dxfId="188" priority="47" stopIfTrue="1" operator="greaterThan">
      <formula>1</formula>
    </cfRule>
  </conditionalFormatting>
  <conditionalFormatting sqref="K33">
    <cfRule type="cellIs" dxfId="187" priority="46" stopIfTrue="1" operator="greaterThan">
      <formula>1</formula>
    </cfRule>
  </conditionalFormatting>
  <conditionalFormatting sqref="M33">
    <cfRule type="cellIs" dxfId="186" priority="45" stopIfTrue="1" operator="greaterThan">
      <formula>1</formula>
    </cfRule>
  </conditionalFormatting>
  <conditionalFormatting sqref="D64:D66 AI54:AS55 AI56 AL56 AN56 AP56 AR56 M64:M66 S64:S66">
    <cfRule type="cellIs" dxfId="185" priority="44" stopIfTrue="1" operator="greaterThan">
      <formula>1</formula>
    </cfRule>
  </conditionalFormatting>
  <conditionalFormatting sqref="O38:O57 AE38:AE57 AU38:AU57">
    <cfRule type="cellIs" dxfId="184" priority="43" stopIfTrue="1" operator="greaterThan">
      <formula>3</formula>
    </cfRule>
  </conditionalFormatting>
  <conditionalFormatting sqref="AJ56">
    <cfRule type="cellIs" dxfId="183" priority="42" stopIfTrue="1" operator="greaterThan">
      <formula>5</formula>
    </cfRule>
  </conditionalFormatting>
  <conditionalFormatting sqref="AK56">
    <cfRule type="cellIs" dxfId="182" priority="41" stopIfTrue="1" operator="greaterThan">
      <formula>5</formula>
    </cfRule>
  </conditionalFormatting>
  <conditionalFormatting sqref="AM56">
    <cfRule type="cellIs" dxfId="181" priority="40" stopIfTrue="1" operator="greaterThan">
      <formula>5</formula>
    </cfRule>
  </conditionalFormatting>
  <conditionalFormatting sqref="AO56">
    <cfRule type="cellIs" dxfId="180" priority="39" stopIfTrue="1" operator="greaterThan">
      <formula>5</formula>
    </cfRule>
  </conditionalFormatting>
  <conditionalFormatting sqref="AQ56">
    <cfRule type="cellIs" dxfId="179" priority="38" stopIfTrue="1" operator="greaterThan">
      <formula>5</formula>
    </cfRule>
  </conditionalFormatting>
  <conditionalFormatting sqref="AS56">
    <cfRule type="cellIs" dxfId="178" priority="37" stopIfTrue="1" operator="greaterThan">
      <formula>5</formula>
    </cfRule>
  </conditionalFormatting>
  <conditionalFormatting sqref="O58 AE58">
    <cfRule type="cellIs" dxfId="177" priority="36" stopIfTrue="1" operator="greaterThan">
      <formula>3</formula>
    </cfRule>
  </conditionalFormatting>
  <conditionalFormatting sqref="O59 AE59">
    <cfRule type="cellIs" dxfId="176" priority="35" stopIfTrue="1" operator="greaterThan">
      <formula>3</formula>
    </cfRule>
  </conditionalFormatting>
  <conditionalFormatting sqref="O60 AE60">
    <cfRule type="cellIs" dxfId="175" priority="34" stopIfTrue="1" operator="greaterThan">
      <formula>3</formula>
    </cfRule>
  </conditionalFormatting>
  <conditionalFormatting sqref="O61 AE61">
    <cfRule type="cellIs" dxfId="174" priority="33" stopIfTrue="1" operator="greaterThan">
      <formula>3</formula>
    </cfRule>
  </conditionalFormatting>
  <conditionalFormatting sqref="O62 AE62">
    <cfRule type="cellIs" dxfId="173" priority="32" stopIfTrue="1" operator="greaterThan">
      <formula>3</formula>
    </cfRule>
  </conditionalFormatting>
  <conditionalFormatting sqref="O63 AE63">
    <cfRule type="cellIs" dxfId="172" priority="31" stopIfTrue="1" operator="greaterThan">
      <formula>3</formula>
    </cfRule>
  </conditionalFormatting>
  <conditionalFormatting sqref="E64:E66">
    <cfRule type="cellIs" dxfId="171" priority="30" stopIfTrue="1" operator="greaterThan">
      <formula>5</formula>
    </cfRule>
  </conditionalFormatting>
  <conditionalFormatting sqref="F64:F65">
    <cfRule type="cellIs" dxfId="170" priority="29" stopIfTrue="1" operator="greaterThan">
      <formula>1</formula>
    </cfRule>
  </conditionalFormatting>
  <conditionalFormatting sqref="G64:G66">
    <cfRule type="cellIs" dxfId="169" priority="28" stopIfTrue="1" operator="greaterThan">
      <formula>1</formula>
    </cfRule>
  </conditionalFormatting>
  <conditionalFormatting sqref="H64:H65">
    <cfRule type="cellIs" dxfId="168" priority="27" stopIfTrue="1" operator="greaterThan">
      <formula>1</formula>
    </cfRule>
  </conditionalFormatting>
  <conditionalFormatting sqref="I64:I66">
    <cfRule type="cellIs" dxfId="167" priority="26" stopIfTrue="1" operator="greaterThan">
      <formula>1</formula>
    </cfRule>
  </conditionalFormatting>
  <conditionalFormatting sqref="J64:J65">
    <cfRule type="cellIs" dxfId="166" priority="25" stopIfTrue="1" operator="greaterThan">
      <formula>1</formula>
    </cfRule>
  </conditionalFormatting>
  <conditionalFormatting sqref="K64:K66">
    <cfRule type="cellIs" dxfId="165" priority="24" stopIfTrue="1" operator="greaterThan">
      <formula>1</formula>
    </cfRule>
  </conditionalFormatting>
  <conditionalFormatting sqref="L64:L65">
    <cfRule type="cellIs" dxfId="164" priority="23" stopIfTrue="1" operator="greaterThan">
      <formula>1</formula>
    </cfRule>
  </conditionalFormatting>
  <conditionalFormatting sqref="N64:N66">
    <cfRule type="cellIs" dxfId="163" priority="22" stopIfTrue="1" operator="greaterThan">
      <formula>1</formula>
    </cfRule>
  </conditionalFormatting>
  <conditionalFormatting sqref="T64:T65">
    <cfRule type="cellIs" dxfId="162" priority="21" stopIfTrue="1" operator="greaterThan">
      <formula>1</formula>
    </cfRule>
  </conditionalFormatting>
  <conditionalFormatting sqref="U64:U66">
    <cfRule type="cellIs" dxfId="161" priority="20" stopIfTrue="1" operator="greaterThan">
      <formula>1</formula>
    </cfRule>
  </conditionalFormatting>
  <conditionalFormatting sqref="V64:V65">
    <cfRule type="cellIs" dxfId="160" priority="19" stopIfTrue="1" operator="greaterThan">
      <formula>1</formula>
    </cfRule>
  </conditionalFormatting>
  <conditionalFormatting sqref="W64:W65">
    <cfRule type="cellIs" dxfId="159" priority="18" stopIfTrue="1" operator="greaterThan">
      <formula>1</formula>
    </cfRule>
  </conditionalFormatting>
  <conditionalFormatting sqref="X64:X66">
    <cfRule type="cellIs" dxfId="158" priority="17" stopIfTrue="1" operator="greaterThan">
      <formula>1</formula>
    </cfRule>
  </conditionalFormatting>
  <conditionalFormatting sqref="Y64:Y66">
    <cfRule type="cellIs" dxfId="157" priority="16" stopIfTrue="1" operator="greaterThan">
      <formula>1</formula>
    </cfRule>
  </conditionalFormatting>
  <conditionalFormatting sqref="Z64:Z65">
    <cfRule type="cellIs" dxfId="156" priority="15" stopIfTrue="1" operator="greaterThan">
      <formula>1</formula>
    </cfRule>
  </conditionalFormatting>
  <conditionalFormatting sqref="AA64:AA65">
    <cfRule type="cellIs" dxfId="155" priority="14" stopIfTrue="1" operator="greaterThan">
      <formula>1</formula>
    </cfRule>
  </conditionalFormatting>
  <conditionalFormatting sqref="AB64:AB66">
    <cfRule type="cellIs" dxfId="154" priority="13" stopIfTrue="1" operator="greaterThan">
      <formula>1</formula>
    </cfRule>
  </conditionalFormatting>
  <conditionalFormatting sqref="AC64:AC65">
    <cfRule type="cellIs" dxfId="153" priority="12" stopIfTrue="1" operator="greaterThan">
      <formula>1</formula>
    </cfRule>
  </conditionalFormatting>
  <conditionalFormatting sqref="AD64:AD66">
    <cfRule type="cellIs" dxfId="152" priority="11" stopIfTrue="1" operator="greaterThan">
      <formula>1</formula>
    </cfRule>
  </conditionalFormatting>
  <conditionalFormatting sqref="F66">
    <cfRule type="cellIs" dxfId="151" priority="10" stopIfTrue="1" operator="greaterThan">
      <formula>5</formula>
    </cfRule>
  </conditionalFormatting>
  <conditionalFormatting sqref="H66">
    <cfRule type="cellIs" dxfId="150" priority="9" stopIfTrue="1" operator="greaterThan">
      <formula>5</formula>
    </cfRule>
  </conditionalFormatting>
  <conditionalFormatting sqref="J66">
    <cfRule type="cellIs" dxfId="149" priority="8" stopIfTrue="1" operator="greaterThan">
      <formula>5</formula>
    </cfRule>
  </conditionalFormatting>
  <conditionalFormatting sqref="L66">
    <cfRule type="cellIs" dxfId="148" priority="7" stopIfTrue="1" operator="greaterThan">
      <formula>5</formula>
    </cfRule>
  </conditionalFormatting>
  <conditionalFormatting sqref="T66">
    <cfRule type="cellIs" dxfId="147" priority="6" stopIfTrue="1" operator="greaterThan">
      <formula>5</formula>
    </cfRule>
  </conditionalFormatting>
  <conditionalFormatting sqref="V66">
    <cfRule type="cellIs" dxfId="146" priority="5" stopIfTrue="1" operator="greaterThan">
      <formula>5</formula>
    </cfRule>
  </conditionalFormatting>
  <conditionalFormatting sqref="W66">
    <cfRule type="cellIs" dxfId="145" priority="4" stopIfTrue="1" operator="greaterThan">
      <formula>5</formula>
    </cfRule>
  </conditionalFormatting>
  <conditionalFormatting sqref="Z66">
    <cfRule type="cellIs" dxfId="144" priority="3" stopIfTrue="1" operator="greaterThan">
      <formula>5</formula>
    </cfRule>
  </conditionalFormatting>
  <conditionalFormatting sqref="AA66">
    <cfRule type="cellIs" dxfId="143" priority="2" stopIfTrue="1" operator="greaterThan">
      <formula>5</formula>
    </cfRule>
  </conditionalFormatting>
  <conditionalFormatting sqref="AC66">
    <cfRule type="cellIs" dxfId="142" priority="1" stopIfTrue="1" operator="greaterThan">
      <formula>5</formula>
    </cfRule>
  </conditionalFormatting>
  <dataValidations count="3">
    <dataValidation type="list" allowBlank="1" showInputMessage="1" showErrorMessage="1" sqref="AI26:AT33 AI61:AT66">
      <formula1>"N/S"</formula1>
    </dataValidation>
    <dataValidation type="list" allowBlank="1" showInputMessage="1" showErrorMessage="1" sqref="AD38:AD63 N5:N30 AT5:AT20 AD5:AD30 N38:N63 AT38:AT53">
      <formula1>"1,2,3,4,N/S1,N/S2,N/S3,N/S4"</formula1>
    </dataValidation>
    <dataValidation type="list" allowBlank="1" showInputMessage="1" showErrorMessage="1" sqref="S38:AC63 D5:M30 AI5:AS20 S5:AC30 D38:M63 AI38:AS53">
      <formula1>"A,B,N/S"</formula1>
    </dataValidation>
  </dataValidations>
  <printOptions horizontalCentered="1" verticalCentered="1"/>
  <pageMargins left="0" right="0" top="0" bottom="0" header="0" footer="0"/>
  <pageSetup paperSize="9" scale="49" fitToHeight="0" orientation="landscape" horizontalDpi="4294967295" verticalDpi="300" r:id="rId1"/>
  <headerFooter alignWithMargins="0"/>
  <rowBreaks count="1" manualBreakCount="1">
    <brk id="33" max="43" man="1"/>
  </rowBreaks>
</worksheet>
</file>

<file path=xl/worksheets/sheet12.xml><?xml version="1.0" encoding="utf-8"?>
<worksheet xmlns="http://schemas.openxmlformats.org/spreadsheetml/2006/main" xmlns:r="http://schemas.openxmlformats.org/officeDocument/2006/relationships">
  <sheetPr codeName="Sheet11">
    <tabColor indexed="11"/>
    <pageSetUpPr fitToPage="1"/>
  </sheetPr>
  <dimension ref="A1:AY213"/>
  <sheetViews>
    <sheetView zoomScale="60" zoomScaleNormal="60" zoomScaleSheetLayoutView="40" zoomScalePageLayoutView="50" workbookViewId="0">
      <selection activeCell="Q28" sqref="Q28"/>
    </sheetView>
  </sheetViews>
  <sheetFormatPr defaultColWidth="8" defaultRowHeight="15.75"/>
  <cols>
    <col min="1" max="1" width="30.42578125" style="83" customWidth="1"/>
    <col min="2" max="2" width="18.7109375" style="324" customWidth="1"/>
    <col min="3" max="3" width="3.7109375" style="84" customWidth="1"/>
    <col min="4" max="15" width="3.7109375" style="82" customWidth="1"/>
    <col min="16" max="16" width="30.7109375" style="84" customWidth="1"/>
    <col min="17" max="17" width="18.7109375" style="327" customWidth="1"/>
    <col min="18" max="31" width="3.7109375" style="84" customWidth="1"/>
    <col min="32" max="32" width="30.7109375" style="84" customWidth="1"/>
    <col min="33" max="33" width="18.7109375" style="327" customWidth="1"/>
    <col min="34" max="48" width="3.7109375" style="84" customWidth="1"/>
    <col min="49" max="49" width="22.28515625" style="84" customWidth="1"/>
    <col min="50" max="51" width="20.85546875" style="84" customWidth="1"/>
    <col min="52" max="52" width="18" style="83" customWidth="1"/>
    <col min="53" max="16384" width="8" style="83"/>
  </cols>
  <sheetData>
    <row r="1" spans="1:51" s="75" customFormat="1" ht="30" customHeight="1">
      <c r="A1" s="276" t="s">
        <v>21</v>
      </c>
      <c r="B1" s="592" t="s">
        <v>350</v>
      </c>
      <c r="C1" s="593"/>
      <c r="D1" s="593"/>
      <c r="E1" s="593"/>
      <c r="F1" s="593"/>
      <c r="G1" s="593"/>
      <c r="H1" s="593"/>
      <c r="I1" s="593"/>
      <c r="J1" s="593"/>
      <c r="K1" s="593"/>
      <c r="L1" s="593"/>
      <c r="M1" s="593"/>
      <c r="N1" s="593"/>
      <c r="O1" s="594"/>
      <c r="P1" s="588" t="s">
        <v>112</v>
      </c>
      <c r="Q1" s="588"/>
      <c r="R1" s="588"/>
      <c r="S1" s="588"/>
      <c r="T1" s="588"/>
      <c r="U1" s="588"/>
      <c r="V1" s="588"/>
      <c r="W1" s="588"/>
      <c r="X1" s="588"/>
      <c r="Y1" s="588"/>
      <c r="Z1" s="588"/>
      <c r="AA1" s="588"/>
      <c r="AB1" s="588"/>
      <c r="AC1" s="588"/>
      <c r="AD1" s="588"/>
      <c r="AE1" s="588"/>
      <c r="AF1" s="611" t="s">
        <v>113</v>
      </c>
      <c r="AG1" s="611"/>
      <c r="AH1" s="611"/>
      <c r="AI1" s="611"/>
      <c r="AJ1" s="611"/>
      <c r="AK1" s="611"/>
      <c r="AL1" s="611"/>
      <c r="AM1" s="611"/>
      <c r="AN1" s="611"/>
      <c r="AO1" s="611"/>
      <c r="AP1" s="611"/>
      <c r="AQ1" s="611"/>
      <c r="AR1" s="611"/>
      <c r="AS1" s="609" t="s">
        <v>48</v>
      </c>
      <c r="AT1" s="609"/>
      <c r="AU1" s="609"/>
      <c r="AV1" s="74"/>
      <c r="AW1" s="76"/>
      <c r="AX1" s="76"/>
      <c r="AY1" s="76"/>
    </row>
    <row r="2" spans="1:51" s="77" customFormat="1" ht="30" customHeight="1">
      <c r="A2" s="277" t="s">
        <v>22</v>
      </c>
      <c r="B2" s="595" t="s">
        <v>631</v>
      </c>
      <c r="C2" s="596"/>
      <c r="D2" s="596"/>
      <c r="E2" s="596"/>
      <c r="F2" s="596"/>
      <c r="G2" s="596"/>
      <c r="H2" s="596"/>
      <c r="I2" s="596"/>
      <c r="J2" s="596"/>
      <c r="K2" s="596"/>
      <c r="L2" s="596"/>
      <c r="M2" s="596"/>
      <c r="N2" s="596"/>
      <c r="O2" s="597"/>
      <c r="P2" s="588" t="s">
        <v>364</v>
      </c>
      <c r="Q2" s="588"/>
      <c r="R2" s="588"/>
      <c r="S2" s="588"/>
      <c r="T2" s="588"/>
      <c r="U2" s="588"/>
      <c r="V2" s="588"/>
      <c r="W2" s="588"/>
      <c r="X2" s="588"/>
      <c r="Y2" s="588"/>
      <c r="Z2" s="588"/>
      <c r="AA2" s="588"/>
      <c r="AB2" s="588"/>
      <c r="AC2" s="588"/>
      <c r="AD2" s="588"/>
      <c r="AE2" s="588"/>
      <c r="AF2" s="612" t="s">
        <v>640</v>
      </c>
      <c r="AG2" s="612"/>
      <c r="AH2" s="612"/>
      <c r="AI2" s="612"/>
      <c r="AJ2" s="612"/>
      <c r="AK2" s="612"/>
      <c r="AL2" s="612"/>
      <c r="AM2" s="612"/>
      <c r="AN2" s="612"/>
      <c r="AO2" s="612"/>
      <c r="AP2" s="612"/>
      <c r="AQ2" s="612"/>
      <c r="AR2" s="612"/>
      <c r="AS2" s="610" t="s">
        <v>340</v>
      </c>
      <c r="AT2" s="610"/>
      <c r="AU2" s="610"/>
      <c r="AV2" s="76"/>
      <c r="AW2" s="268"/>
      <c r="AX2" s="268"/>
      <c r="AY2" s="268"/>
    </row>
    <row r="3" spans="1:51" s="79" customFormat="1" ht="91.5" customHeight="1">
      <c r="A3" s="278" t="s">
        <v>384</v>
      </c>
      <c r="B3" s="325" t="s">
        <v>465</v>
      </c>
      <c r="C3" s="589" t="s">
        <v>392</v>
      </c>
      <c r="D3" s="279" t="s">
        <v>114</v>
      </c>
      <c r="E3" s="279" t="s">
        <v>14</v>
      </c>
      <c r="F3" s="279" t="s">
        <v>23</v>
      </c>
      <c r="G3" s="279" t="s">
        <v>116</v>
      </c>
      <c r="H3" s="279" t="s">
        <v>4</v>
      </c>
      <c r="I3" s="279" t="s">
        <v>117</v>
      </c>
      <c r="J3" s="279" t="s">
        <v>3</v>
      </c>
      <c r="K3" s="279" t="s">
        <v>115</v>
      </c>
      <c r="L3" s="279" t="s">
        <v>2</v>
      </c>
      <c r="M3" s="279" t="s">
        <v>118</v>
      </c>
      <c r="N3" s="279" t="s">
        <v>8</v>
      </c>
      <c r="O3" s="280"/>
      <c r="P3" s="278" t="s">
        <v>385</v>
      </c>
      <c r="Q3" s="325" t="s">
        <v>465</v>
      </c>
      <c r="R3" s="589" t="s">
        <v>392</v>
      </c>
      <c r="S3" s="279" t="s">
        <v>117</v>
      </c>
      <c r="T3" s="279" t="s">
        <v>9</v>
      </c>
      <c r="U3" s="279" t="s">
        <v>118</v>
      </c>
      <c r="V3" s="279" t="s">
        <v>6</v>
      </c>
      <c r="W3" s="279" t="s">
        <v>4</v>
      </c>
      <c r="X3" s="279" t="s">
        <v>115</v>
      </c>
      <c r="Y3" s="279" t="s">
        <v>3</v>
      </c>
      <c r="Z3" s="279" t="s">
        <v>116</v>
      </c>
      <c r="AA3" s="279" t="s">
        <v>2</v>
      </c>
      <c r="AB3" s="279" t="s">
        <v>114</v>
      </c>
      <c r="AC3" s="279" t="s">
        <v>13</v>
      </c>
      <c r="AD3" s="279" t="s">
        <v>8</v>
      </c>
      <c r="AE3" s="281"/>
      <c r="AF3" s="278" t="s">
        <v>386</v>
      </c>
      <c r="AG3" s="325" t="s">
        <v>465</v>
      </c>
      <c r="AH3" s="589" t="s">
        <v>392</v>
      </c>
      <c r="AI3" s="279" t="s">
        <v>117</v>
      </c>
      <c r="AJ3" s="279" t="s">
        <v>15</v>
      </c>
      <c r="AK3" s="279" t="s">
        <v>6</v>
      </c>
      <c r="AL3" s="279" t="s">
        <v>118</v>
      </c>
      <c r="AM3" s="279" t="s">
        <v>4</v>
      </c>
      <c r="AN3" s="279" t="s">
        <v>115</v>
      </c>
      <c r="AO3" s="279" t="s">
        <v>3</v>
      </c>
      <c r="AP3" s="279" t="s">
        <v>114</v>
      </c>
      <c r="AQ3" s="279" t="s">
        <v>2</v>
      </c>
      <c r="AR3" s="279" t="s">
        <v>13</v>
      </c>
      <c r="AS3" s="279" t="s">
        <v>116</v>
      </c>
      <c r="AT3" s="279" t="s">
        <v>8</v>
      </c>
      <c r="AU3" s="281"/>
      <c r="AV3" s="78"/>
      <c r="AW3" s="269"/>
      <c r="AX3" s="269"/>
      <c r="AY3" s="269"/>
    </row>
    <row r="4" spans="1:51" s="81" customFormat="1" ht="39.75" customHeight="1">
      <c r="A4" s="282"/>
      <c r="B4" s="326"/>
      <c r="C4" s="590"/>
      <c r="D4" s="283"/>
      <c r="E4" s="283"/>
      <c r="F4" s="283"/>
      <c r="G4" s="283"/>
      <c r="H4" s="283"/>
      <c r="I4" s="283"/>
      <c r="J4" s="283"/>
      <c r="K4" s="283"/>
      <c r="L4" s="283"/>
      <c r="M4" s="283"/>
      <c r="N4" s="283"/>
      <c r="O4" s="284"/>
      <c r="P4" s="282"/>
      <c r="Q4" s="326"/>
      <c r="R4" s="590"/>
      <c r="S4" s="283"/>
      <c r="T4" s="283"/>
      <c r="U4" s="283"/>
      <c r="V4" s="283"/>
      <c r="W4" s="283"/>
      <c r="X4" s="283"/>
      <c r="Y4" s="283"/>
      <c r="Z4" s="283"/>
      <c r="AA4" s="283"/>
      <c r="AB4" s="283"/>
      <c r="AC4" s="283"/>
      <c r="AD4" s="283"/>
      <c r="AE4" s="285"/>
      <c r="AF4" s="282"/>
      <c r="AG4" s="326"/>
      <c r="AH4" s="590"/>
      <c r="AI4" s="283"/>
      <c r="AJ4" s="283"/>
      <c r="AK4" s="283"/>
      <c r="AL4" s="283"/>
      <c r="AM4" s="283"/>
      <c r="AN4" s="283"/>
      <c r="AO4" s="283"/>
      <c r="AP4" s="283"/>
      <c r="AQ4" s="283"/>
      <c r="AR4" s="283"/>
      <c r="AS4" s="283"/>
      <c r="AT4" s="283"/>
      <c r="AU4" s="285"/>
      <c r="AV4" s="80"/>
      <c r="AW4" s="270"/>
      <c r="AX4" s="270"/>
      <c r="AY4" s="270"/>
    </row>
    <row r="5" spans="1:51" ht="24.75" customHeight="1">
      <c r="A5" s="424" t="s">
        <v>1104</v>
      </c>
      <c r="B5" s="424" t="s">
        <v>1105</v>
      </c>
      <c r="C5" s="425" t="str">
        <f>IF(COUNTIF(D5:N5,"*s")&gt;0,"X"," ")</f>
        <v xml:space="preserve"> </v>
      </c>
      <c r="D5" s="273"/>
      <c r="E5" s="273"/>
      <c r="F5" s="273"/>
      <c r="G5" s="273"/>
      <c r="H5" s="273"/>
      <c r="I5" s="273"/>
      <c r="J5" s="273"/>
      <c r="K5" s="273"/>
      <c r="L5" s="273"/>
      <c r="M5" s="273"/>
      <c r="N5" s="273">
        <v>1</v>
      </c>
      <c r="O5" s="426">
        <f>COUNTIF(D5:M5,"*")</f>
        <v>0</v>
      </c>
      <c r="P5" s="427" t="s">
        <v>1122</v>
      </c>
      <c r="Q5" s="427">
        <v>3870511</v>
      </c>
      <c r="R5" s="425" t="str">
        <f>IF(COUNTIF(S5:AD5,"*s")&gt;0,"X"," ")</f>
        <v xml:space="preserve"> </v>
      </c>
      <c r="S5" s="273"/>
      <c r="T5" s="273" t="s">
        <v>0</v>
      </c>
      <c r="U5" s="273"/>
      <c r="V5" s="273"/>
      <c r="W5" s="273"/>
      <c r="X5" s="273"/>
      <c r="Y5" s="273"/>
      <c r="Z5" s="273"/>
      <c r="AA5" s="273"/>
      <c r="AB5" s="273"/>
      <c r="AC5" s="273" t="s">
        <v>1</v>
      </c>
      <c r="AD5" s="273"/>
      <c r="AE5" s="426">
        <f>COUNTIF(S5:AC5,"*")</f>
        <v>2</v>
      </c>
      <c r="AF5" s="427" t="s">
        <v>1135</v>
      </c>
      <c r="AG5" s="427">
        <v>3773251</v>
      </c>
      <c r="AH5" s="425" t="str">
        <f>IF(COUNTIF(AI5:AT5,"*s")&gt;0,"X"," ")</f>
        <v xml:space="preserve"> </v>
      </c>
      <c r="AI5" s="273" t="s">
        <v>1</v>
      </c>
      <c r="AJ5" s="273"/>
      <c r="AK5" s="273"/>
      <c r="AL5" s="273"/>
      <c r="AM5" s="273"/>
      <c r="AN5" s="273" t="s">
        <v>0</v>
      </c>
      <c r="AO5" s="273"/>
      <c r="AP5" s="273" t="s">
        <v>0</v>
      </c>
      <c r="AQ5" s="273"/>
      <c r="AR5" s="273"/>
      <c r="AS5" s="273"/>
      <c r="AT5" s="273">
        <v>1</v>
      </c>
      <c r="AU5" s="426">
        <f>COUNTIF(AI5:AS5,"*")</f>
        <v>3</v>
      </c>
      <c r="AV5" s="82"/>
    </row>
    <row r="6" spans="1:51" ht="24.75" customHeight="1">
      <c r="A6" s="424" t="s">
        <v>1106</v>
      </c>
      <c r="B6" s="424" t="s">
        <v>1107</v>
      </c>
      <c r="C6" s="425" t="str">
        <f t="shared" ref="C6:C13" si="0">IF(COUNTIF(D6:N6,"*s")&gt;0,"X"," ")</f>
        <v xml:space="preserve"> </v>
      </c>
      <c r="D6" s="273"/>
      <c r="E6" s="273"/>
      <c r="F6" s="273" t="s">
        <v>0</v>
      </c>
      <c r="G6" s="273"/>
      <c r="H6" s="273"/>
      <c r="I6" s="273"/>
      <c r="J6" s="273"/>
      <c r="K6" s="273"/>
      <c r="L6" s="273"/>
      <c r="M6" s="273"/>
      <c r="N6" s="273" t="s">
        <v>760</v>
      </c>
      <c r="O6" s="426">
        <f t="shared" ref="O6:O30" si="1">COUNTIF(D6:M6,"*")</f>
        <v>1</v>
      </c>
      <c r="P6" s="427" t="s">
        <v>1123</v>
      </c>
      <c r="Q6" s="427">
        <v>3630254</v>
      </c>
      <c r="R6" s="425" t="str">
        <f t="shared" ref="R6:R17" si="2">IF(COUNTIF(S6:AD6,"*s")&gt;0,"X"," ")</f>
        <v>X</v>
      </c>
      <c r="S6" s="273"/>
      <c r="T6" s="273"/>
      <c r="U6" s="273"/>
      <c r="V6" s="273"/>
      <c r="W6" s="273" t="s">
        <v>717</v>
      </c>
      <c r="X6" s="273"/>
      <c r="Y6" s="273"/>
      <c r="Z6" s="273"/>
      <c r="AA6" s="273" t="s">
        <v>0</v>
      </c>
      <c r="AB6" s="273"/>
      <c r="AC6" s="273"/>
      <c r="AD6" s="273">
        <v>1</v>
      </c>
      <c r="AE6" s="426">
        <f t="shared" ref="AE6:AE30" si="3">COUNTIF(S6:AC6,"*")</f>
        <v>2</v>
      </c>
      <c r="AF6" s="427" t="s">
        <v>1136</v>
      </c>
      <c r="AG6" s="427">
        <v>3387207</v>
      </c>
      <c r="AH6" s="425" t="str">
        <f t="shared" ref="AH6:AH8" si="4">IF(COUNTIF(AI6:AT6,"*s")&gt;0,"X"," ")</f>
        <v xml:space="preserve"> </v>
      </c>
      <c r="AI6" s="273" t="s">
        <v>0</v>
      </c>
      <c r="AJ6" s="273"/>
      <c r="AK6" s="273"/>
      <c r="AL6" s="273"/>
      <c r="AM6" s="273"/>
      <c r="AN6" s="273"/>
      <c r="AO6" s="273"/>
      <c r="AP6" s="273"/>
      <c r="AQ6" s="273"/>
      <c r="AR6" s="273"/>
      <c r="AS6" s="273"/>
      <c r="AT6" s="273">
        <v>2</v>
      </c>
      <c r="AU6" s="426">
        <f t="shared" ref="AU6:AU20" si="5">COUNTIF(AI6:AS6,"*")</f>
        <v>1</v>
      </c>
      <c r="AV6" s="82"/>
    </row>
    <row r="7" spans="1:51" ht="24.75" customHeight="1">
      <c r="A7" s="424" t="s">
        <v>1108</v>
      </c>
      <c r="B7" s="424" t="s">
        <v>1109</v>
      </c>
      <c r="C7" s="425" t="str">
        <f t="shared" si="0"/>
        <v xml:space="preserve"> </v>
      </c>
      <c r="D7" s="273"/>
      <c r="E7" s="273" t="s">
        <v>0</v>
      </c>
      <c r="F7" s="273"/>
      <c r="G7" s="273"/>
      <c r="H7" s="273" t="s">
        <v>0</v>
      </c>
      <c r="I7" s="273"/>
      <c r="J7" s="273"/>
      <c r="K7" s="273"/>
      <c r="L7" s="273"/>
      <c r="M7" s="273"/>
      <c r="N7" s="273"/>
      <c r="O7" s="426">
        <f t="shared" si="1"/>
        <v>2</v>
      </c>
      <c r="P7" s="427" t="s">
        <v>1124</v>
      </c>
      <c r="Q7" s="427">
        <v>3613199</v>
      </c>
      <c r="R7" s="425" t="str">
        <f t="shared" si="2"/>
        <v xml:space="preserve"> </v>
      </c>
      <c r="S7" s="273"/>
      <c r="T7" s="273"/>
      <c r="U7" s="273"/>
      <c r="V7" s="273"/>
      <c r="W7" s="273" t="s">
        <v>0</v>
      </c>
      <c r="X7" s="273"/>
      <c r="Y7" s="273"/>
      <c r="Z7" s="273"/>
      <c r="AA7" s="273"/>
      <c r="AB7" s="273"/>
      <c r="AC7" s="273" t="s">
        <v>0</v>
      </c>
      <c r="AD7" s="273"/>
      <c r="AE7" s="426">
        <f t="shared" si="3"/>
        <v>2</v>
      </c>
      <c r="AF7" s="427" t="s">
        <v>1137</v>
      </c>
      <c r="AG7" s="427">
        <v>3515158</v>
      </c>
      <c r="AH7" s="425" t="str">
        <f t="shared" si="4"/>
        <v xml:space="preserve"> </v>
      </c>
      <c r="AI7" s="273"/>
      <c r="AJ7" s="273"/>
      <c r="AK7" s="273"/>
      <c r="AL7" s="273" t="s">
        <v>0</v>
      </c>
      <c r="AM7" s="273"/>
      <c r="AN7" s="273"/>
      <c r="AO7" s="273"/>
      <c r="AP7" s="273"/>
      <c r="AQ7" s="273"/>
      <c r="AR7" s="273"/>
      <c r="AS7" s="273" t="s">
        <v>0</v>
      </c>
      <c r="AT7" s="273">
        <v>3</v>
      </c>
      <c r="AU7" s="426">
        <f t="shared" si="5"/>
        <v>2</v>
      </c>
      <c r="AV7" s="82"/>
    </row>
    <row r="8" spans="1:51" ht="24.75" customHeight="1">
      <c r="A8" s="424" t="s">
        <v>1110</v>
      </c>
      <c r="B8" s="424" t="s">
        <v>1111</v>
      </c>
      <c r="C8" s="425" t="str">
        <f t="shared" si="0"/>
        <v xml:space="preserve"> </v>
      </c>
      <c r="D8" s="273" t="s">
        <v>0</v>
      </c>
      <c r="E8" s="273"/>
      <c r="F8" s="273"/>
      <c r="G8" s="273" t="s">
        <v>0</v>
      </c>
      <c r="H8" s="273"/>
      <c r="I8" s="273"/>
      <c r="J8" s="273"/>
      <c r="K8" s="273"/>
      <c r="L8" s="273"/>
      <c r="M8" s="273"/>
      <c r="N8" s="273">
        <v>2</v>
      </c>
      <c r="O8" s="426">
        <f t="shared" si="1"/>
        <v>2</v>
      </c>
      <c r="P8" s="428" t="s">
        <v>1125</v>
      </c>
      <c r="Q8" s="428">
        <v>3703669</v>
      </c>
      <c r="R8" s="425" t="str">
        <f t="shared" si="2"/>
        <v xml:space="preserve"> </v>
      </c>
      <c r="S8" s="273" t="s">
        <v>0</v>
      </c>
      <c r="T8" s="273"/>
      <c r="U8" s="273"/>
      <c r="V8" s="273"/>
      <c r="W8" s="273"/>
      <c r="X8" s="273"/>
      <c r="Y8" s="273"/>
      <c r="Z8" s="273"/>
      <c r="AA8" s="273"/>
      <c r="AB8" s="273"/>
      <c r="AC8" s="273"/>
      <c r="AD8" s="273"/>
      <c r="AE8" s="426">
        <f t="shared" si="3"/>
        <v>1</v>
      </c>
      <c r="AF8" s="428" t="s">
        <v>1138</v>
      </c>
      <c r="AG8" s="428">
        <v>3579811</v>
      </c>
      <c r="AH8" s="425" t="str">
        <f t="shared" si="4"/>
        <v xml:space="preserve"> </v>
      </c>
      <c r="AI8" s="273"/>
      <c r="AJ8" s="273"/>
      <c r="AK8" s="273"/>
      <c r="AL8" s="273" t="s">
        <v>1</v>
      </c>
      <c r="AM8" s="273"/>
      <c r="AN8" s="273" t="s">
        <v>1</v>
      </c>
      <c r="AO8" s="273"/>
      <c r="AP8" s="273"/>
      <c r="AQ8" s="273"/>
      <c r="AR8" s="273"/>
      <c r="AS8" s="273" t="s">
        <v>1</v>
      </c>
      <c r="AT8" s="273">
        <v>4</v>
      </c>
      <c r="AU8" s="426">
        <f t="shared" si="5"/>
        <v>3</v>
      </c>
      <c r="AV8" s="82"/>
    </row>
    <row r="9" spans="1:51" ht="24.75" customHeight="1">
      <c r="A9" s="424" t="s">
        <v>1112</v>
      </c>
      <c r="B9" s="424" t="s">
        <v>1113</v>
      </c>
      <c r="C9" s="425" t="str">
        <f t="shared" si="0"/>
        <v>X</v>
      </c>
      <c r="D9" s="273"/>
      <c r="E9" s="273"/>
      <c r="F9" s="273"/>
      <c r="G9" s="273"/>
      <c r="H9" s="273" t="s">
        <v>717</v>
      </c>
      <c r="I9" s="273"/>
      <c r="J9" s="273"/>
      <c r="K9" s="273"/>
      <c r="L9" s="273" t="s">
        <v>717</v>
      </c>
      <c r="M9" s="273"/>
      <c r="N9" s="273" t="s">
        <v>757</v>
      </c>
      <c r="O9" s="426">
        <f t="shared" si="1"/>
        <v>2</v>
      </c>
      <c r="P9" s="428" t="s">
        <v>1126</v>
      </c>
      <c r="Q9" s="428">
        <v>3875465</v>
      </c>
      <c r="R9" s="425" t="str">
        <f t="shared" si="2"/>
        <v xml:space="preserve"> </v>
      </c>
      <c r="S9" s="273"/>
      <c r="T9" s="273"/>
      <c r="U9" s="273"/>
      <c r="V9" s="273"/>
      <c r="W9" s="273"/>
      <c r="X9" s="273" t="s">
        <v>0</v>
      </c>
      <c r="Y9" s="273"/>
      <c r="Z9" s="273"/>
      <c r="AA9" s="273"/>
      <c r="AB9" s="273"/>
      <c r="AC9" s="273"/>
      <c r="AD9" s="273">
        <v>2</v>
      </c>
      <c r="AE9" s="426">
        <f t="shared" si="3"/>
        <v>1</v>
      </c>
      <c r="AF9" s="428"/>
      <c r="AG9" s="428"/>
      <c r="AH9" s="425" t="str">
        <f t="shared" ref="AH9:AH28" si="6">IF(COUNTIF(AI9:AT9,"*s")&gt;0,"X"," ")</f>
        <v xml:space="preserve"> </v>
      </c>
      <c r="AI9" s="273"/>
      <c r="AJ9" s="273"/>
      <c r="AK9" s="273"/>
      <c r="AL9" s="273"/>
      <c r="AM9" s="273"/>
      <c r="AN9" s="273"/>
      <c r="AO9" s="273"/>
      <c r="AP9" s="273"/>
      <c r="AQ9" s="273"/>
      <c r="AR9" s="273"/>
      <c r="AS9" s="273"/>
      <c r="AT9" s="273"/>
      <c r="AU9" s="426">
        <f t="shared" si="5"/>
        <v>0</v>
      </c>
      <c r="AV9" s="82"/>
    </row>
    <row r="10" spans="1:51" ht="24.75" customHeight="1">
      <c r="A10" s="424" t="s">
        <v>1114</v>
      </c>
      <c r="B10" s="424" t="s">
        <v>1115</v>
      </c>
      <c r="C10" s="425" t="str">
        <f t="shared" si="0"/>
        <v>X</v>
      </c>
      <c r="D10" s="273"/>
      <c r="E10" s="273"/>
      <c r="F10" s="273"/>
      <c r="G10" s="273"/>
      <c r="H10" s="273" t="s">
        <v>717</v>
      </c>
      <c r="I10" s="273" t="s">
        <v>0</v>
      </c>
      <c r="J10" s="273"/>
      <c r="K10" s="273"/>
      <c r="L10" s="273" t="s">
        <v>717</v>
      </c>
      <c r="M10" s="273"/>
      <c r="N10" s="273">
        <v>3</v>
      </c>
      <c r="O10" s="426">
        <f t="shared" si="1"/>
        <v>3</v>
      </c>
      <c r="P10" s="428" t="s">
        <v>1127</v>
      </c>
      <c r="Q10" s="428">
        <v>3579810</v>
      </c>
      <c r="R10" s="425" t="str">
        <f t="shared" si="2"/>
        <v xml:space="preserve"> </v>
      </c>
      <c r="S10" s="273"/>
      <c r="T10" s="273"/>
      <c r="U10" s="273"/>
      <c r="V10" s="273" t="s">
        <v>0</v>
      </c>
      <c r="W10" s="273"/>
      <c r="X10" s="273"/>
      <c r="Y10" s="273"/>
      <c r="Z10" s="273"/>
      <c r="AA10" s="273"/>
      <c r="AB10" s="273"/>
      <c r="AC10" s="273"/>
      <c r="AD10" s="273"/>
      <c r="AE10" s="426">
        <f t="shared" si="3"/>
        <v>1</v>
      </c>
      <c r="AF10" s="428"/>
      <c r="AG10" s="428"/>
      <c r="AH10" s="425" t="str">
        <f t="shared" si="6"/>
        <v xml:space="preserve"> </v>
      </c>
      <c r="AI10" s="273"/>
      <c r="AJ10" s="273"/>
      <c r="AK10" s="273"/>
      <c r="AL10" s="273"/>
      <c r="AM10" s="273"/>
      <c r="AN10" s="273"/>
      <c r="AO10" s="273"/>
      <c r="AP10" s="273"/>
      <c r="AQ10" s="273"/>
      <c r="AR10" s="273"/>
      <c r="AS10" s="273"/>
      <c r="AT10" s="273"/>
      <c r="AU10" s="426">
        <f t="shared" si="5"/>
        <v>0</v>
      </c>
      <c r="AV10" s="82"/>
    </row>
    <row r="11" spans="1:51" ht="24.75" customHeight="1">
      <c r="A11" s="424" t="s">
        <v>1116</v>
      </c>
      <c r="B11" s="424" t="s">
        <v>1117</v>
      </c>
      <c r="C11" s="425" t="str">
        <f t="shared" si="0"/>
        <v xml:space="preserve"> </v>
      </c>
      <c r="D11" s="273"/>
      <c r="E11" s="273"/>
      <c r="F11" s="273"/>
      <c r="G11" s="273"/>
      <c r="H11" s="273" t="s">
        <v>1</v>
      </c>
      <c r="I11" s="273" t="s">
        <v>1</v>
      </c>
      <c r="J11" s="273"/>
      <c r="K11" s="273"/>
      <c r="L11" s="273" t="s">
        <v>0</v>
      </c>
      <c r="M11" s="273"/>
      <c r="N11" s="273" t="s">
        <v>754</v>
      </c>
      <c r="O11" s="426">
        <f t="shared" si="1"/>
        <v>3</v>
      </c>
      <c r="P11" s="427" t="s">
        <v>1128</v>
      </c>
      <c r="Q11" s="427">
        <v>3690232</v>
      </c>
      <c r="R11" s="425" t="str">
        <f t="shared" si="2"/>
        <v xml:space="preserve"> </v>
      </c>
      <c r="S11" s="273"/>
      <c r="T11" s="273"/>
      <c r="U11" s="273"/>
      <c r="V11" s="273"/>
      <c r="W11" s="273"/>
      <c r="X11" s="273"/>
      <c r="Y11" s="273"/>
      <c r="Z11" s="273" t="s">
        <v>0</v>
      </c>
      <c r="AA11" s="273"/>
      <c r="AB11" s="273"/>
      <c r="AC11" s="273"/>
      <c r="AD11" s="273"/>
      <c r="AE11" s="426">
        <f t="shared" si="3"/>
        <v>1</v>
      </c>
      <c r="AF11" s="428"/>
      <c r="AG11" s="428"/>
      <c r="AH11" s="425" t="str">
        <f t="shared" si="6"/>
        <v xml:space="preserve"> </v>
      </c>
      <c r="AI11" s="273"/>
      <c r="AJ11" s="273"/>
      <c r="AK11" s="273"/>
      <c r="AL11" s="273"/>
      <c r="AM11" s="273"/>
      <c r="AN11" s="273"/>
      <c r="AO11" s="273"/>
      <c r="AP11" s="273"/>
      <c r="AQ11" s="273"/>
      <c r="AR11" s="273"/>
      <c r="AS11" s="273"/>
      <c r="AT11" s="273"/>
      <c r="AU11" s="426">
        <f t="shared" si="5"/>
        <v>0</v>
      </c>
      <c r="AV11" s="82"/>
    </row>
    <row r="12" spans="1:51" ht="24.75" customHeight="1">
      <c r="A12" s="424" t="s">
        <v>1118</v>
      </c>
      <c r="B12" s="424" t="s">
        <v>1119</v>
      </c>
      <c r="C12" s="425" t="str">
        <f t="shared" si="0"/>
        <v>X</v>
      </c>
      <c r="D12" s="273"/>
      <c r="E12" s="273"/>
      <c r="F12" s="273"/>
      <c r="G12" s="273"/>
      <c r="H12" s="273" t="s">
        <v>717</v>
      </c>
      <c r="I12" s="273"/>
      <c r="J12" s="273"/>
      <c r="K12" s="273"/>
      <c r="L12" s="273"/>
      <c r="M12" s="273"/>
      <c r="N12" s="273">
        <v>4</v>
      </c>
      <c r="O12" s="426">
        <f t="shared" si="1"/>
        <v>1</v>
      </c>
      <c r="P12" s="427" t="s">
        <v>1129</v>
      </c>
      <c r="Q12" s="427">
        <v>3692956</v>
      </c>
      <c r="R12" s="425" t="str">
        <f t="shared" si="2"/>
        <v>X</v>
      </c>
      <c r="S12" s="273"/>
      <c r="T12" s="273"/>
      <c r="U12" s="273"/>
      <c r="V12" s="273"/>
      <c r="W12" s="273"/>
      <c r="X12" s="273" t="s">
        <v>717</v>
      </c>
      <c r="Y12" s="273"/>
      <c r="Z12" s="273" t="s">
        <v>717</v>
      </c>
      <c r="AA12" s="273"/>
      <c r="AB12" s="273" t="s">
        <v>0</v>
      </c>
      <c r="AC12" s="273"/>
      <c r="AD12" s="273"/>
      <c r="AE12" s="426">
        <f t="shared" si="3"/>
        <v>3</v>
      </c>
      <c r="AF12" s="427"/>
      <c r="AG12" s="427"/>
      <c r="AH12" s="425" t="str">
        <f t="shared" si="6"/>
        <v xml:space="preserve"> </v>
      </c>
      <c r="AI12" s="273"/>
      <c r="AJ12" s="273"/>
      <c r="AK12" s="273"/>
      <c r="AL12" s="273"/>
      <c r="AM12" s="273"/>
      <c r="AN12" s="273"/>
      <c r="AO12" s="273"/>
      <c r="AP12" s="273"/>
      <c r="AQ12" s="273"/>
      <c r="AR12" s="273"/>
      <c r="AS12" s="273"/>
      <c r="AT12" s="273"/>
      <c r="AU12" s="426">
        <f t="shared" si="5"/>
        <v>0</v>
      </c>
      <c r="AV12" s="82"/>
    </row>
    <row r="13" spans="1:51" ht="24.75" customHeight="1">
      <c r="A13" s="424" t="s">
        <v>1120</v>
      </c>
      <c r="B13" s="424" t="s">
        <v>1121</v>
      </c>
      <c r="C13" s="425" t="str">
        <f t="shared" si="0"/>
        <v xml:space="preserve"> </v>
      </c>
      <c r="D13" s="273"/>
      <c r="E13" s="273"/>
      <c r="F13" s="273"/>
      <c r="G13" s="273"/>
      <c r="H13" s="273"/>
      <c r="I13" s="273"/>
      <c r="J13" s="273"/>
      <c r="K13" s="273"/>
      <c r="L13" s="273" t="s">
        <v>1</v>
      </c>
      <c r="M13" s="273"/>
      <c r="N13" s="273" t="s">
        <v>739</v>
      </c>
      <c r="O13" s="426">
        <f t="shared" si="1"/>
        <v>1</v>
      </c>
      <c r="P13" s="427" t="s">
        <v>1130</v>
      </c>
      <c r="Q13" s="427">
        <v>3630255</v>
      </c>
      <c r="R13" s="425" t="str">
        <f t="shared" si="2"/>
        <v xml:space="preserve"> </v>
      </c>
      <c r="S13" s="273"/>
      <c r="T13" s="273"/>
      <c r="U13" s="273"/>
      <c r="V13" s="273"/>
      <c r="W13" s="273" t="s">
        <v>1</v>
      </c>
      <c r="X13" s="273"/>
      <c r="Y13" s="273"/>
      <c r="Z13" s="273" t="s">
        <v>1</v>
      </c>
      <c r="AA13" s="273"/>
      <c r="AB13" s="273"/>
      <c r="AC13" s="273"/>
      <c r="AD13" s="273"/>
      <c r="AE13" s="426">
        <f t="shared" si="3"/>
        <v>2</v>
      </c>
      <c r="AF13" s="427"/>
      <c r="AG13" s="427"/>
      <c r="AH13" s="425" t="str">
        <f t="shared" si="6"/>
        <v xml:space="preserve"> </v>
      </c>
      <c r="AI13" s="273"/>
      <c r="AJ13" s="273"/>
      <c r="AK13" s="273"/>
      <c r="AL13" s="273"/>
      <c r="AM13" s="273"/>
      <c r="AN13" s="273"/>
      <c r="AO13" s="273"/>
      <c r="AP13" s="273"/>
      <c r="AQ13" s="273"/>
      <c r="AR13" s="273"/>
      <c r="AS13" s="273"/>
      <c r="AT13" s="273"/>
      <c r="AU13" s="426">
        <f t="shared" si="5"/>
        <v>0</v>
      </c>
      <c r="AV13" s="82"/>
    </row>
    <row r="14" spans="1:51" ht="24.75" customHeight="1">
      <c r="A14" s="424" t="s">
        <v>1166</v>
      </c>
      <c r="B14" s="424"/>
      <c r="C14" s="425" t="str">
        <f t="shared" ref="C14:C30" si="7">IF(COUNTIF(D14:N14,"*s")&gt;0,"X"," ")</f>
        <v>X</v>
      </c>
      <c r="D14" s="273" t="s">
        <v>1</v>
      </c>
      <c r="E14" s="273"/>
      <c r="F14" s="273"/>
      <c r="G14" s="273"/>
      <c r="H14" s="273"/>
      <c r="I14" s="273"/>
      <c r="J14" s="273"/>
      <c r="K14" s="273"/>
      <c r="L14" s="273" t="s">
        <v>717</v>
      </c>
      <c r="M14" s="273"/>
      <c r="N14" s="273"/>
      <c r="O14" s="426">
        <f t="shared" si="1"/>
        <v>2</v>
      </c>
      <c r="P14" s="427" t="s">
        <v>1131</v>
      </c>
      <c r="Q14" s="427">
        <v>3612695</v>
      </c>
      <c r="R14" s="425" t="str">
        <f t="shared" si="2"/>
        <v xml:space="preserve"> </v>
      </c>
      <c r="S14" s="273"/>
      <c r="T14" s="273"/>
      <c r="U14" s="273"/>
      <c r="V14" s="273"/>
      <c r="W14" s="273"/>
      <c r="X14" s="273" t="s">
        <v>1</v>
      </c>
      <c r="Y14" s="273"/>
      <c r="Z14" s="273"/>
      <c r="AA14" s="273"/>
      <c r="AB14" s="273"/>
      <c r="AC14" s="273"/>
      <c r="AD14" s="273">
        <v>3</v>
      </c>
      <c r="AE14" s="426">
        <f t="shared" si="3"/>
        <v>1</v>
      </c>
      <c r="AF14" s="427"/>
      <c r="AG14" s="427"/>
      <c r="AH14" s="425" t="str">
        <f t="shared" si="6"/>
        <v xml:space="preserve"> </v>
      </c>
      <c r="AI14" s="273"/>
      <c r="AJ14" s="273"/>
      <c r="AK14" s="273"/>
      <c r="AL14" s="273"/>
      <c r="AM14" s="273"/>
      <c r="AN14" s="273"/>
      <c r="AO14" s="273"/>
      <c r="AP14" s="273"/>
      <c r="AQ14" s="273"/>
      <c r="AR14" s="273"/>
      <c r="AS14" s="273"/>
      <c r="AT14" s="273"/>
      <c r="AU14" s="426">
        <f t="shared" si="5"/>
        <v>0</v>
      </c>
      <c r="AV14" s="82"/>
    </row>
    <row r="15" spans="1:51" ht="24.75" customHeight="1">
      <c r="A15" s="424"/>
      <c r="B15" s="424"/>
      <c r="C15" s="425" t="str">
        <f t="shared" si="7"/>
        <v xml:space="preserve"> </v>
      </c>
      <c r="D15" s="273"/>
      <c r="E15" s="273"/>
      <c r="F15" s="273"/>
      <c r="G15" s="273"/>
      <c r="H15" s="273"/>
      <c r="I15" s="273"/>
      <c r="J15" s="273"/>
      <c r="K15" s="273"/>
      <c r="L15" s="273"/>
      <c r="M15" s="273"/>
      <c r="N15" s="273"/>
      <c r="O15" s="426">
        <f t="shared" si="1"/>
        <v>0</v>
      </c>
      <c r="P15" s="427" t="s">
        <v>1132</v>
      </c>
      <c r="Q15" s="427">
        <v>3791654</v>
      </c>
      <c r="R15" s="425" t="str">
        <f t="shared" si="2"/>
        <v xml:space="preserve"> </v>
      </c>
      <c r="S15" s="273" t="s">
        <v>1</v>
      </c>
      <c r="T15" s="273"/>
      <c r="U15" s="273"/>
      <c r="V15" s="273"/>
      <c r="W15" s="273"/>
      <c r="X15" s="273"/>
      <c r="Y15" s="273"/>
      <c r="Z15" s="273"/>
      <c r="AA15" s="273"/>
      <c r="AB15" s="273"/>
      <c r="AC15" s="273"/>
      <c r="AD15" s="273"/>
      <c r="AE15" s="426">
        <f t="shared" si="3"/>
        <v>1</v>
      </c>
      <c r="AF15" s="427"/>
      <c r="AG15" s="427"/>
      <c r="AH15" s="425" t="str">
        <f t="shared" si="6"/>
        <v xml:space="preserve"> </v>
      </c>
      <c r="AI15" s="273"/>
      <c r="AJ15" s="273"/>
      <c r="AK15" s="273"/>
      <c r="AL15" s="273"/>
      <c r="AM15" s="273"/>
      <c r="AN15" s="273"/>
      <c r="AO15" s="273"/>
      <c r="AP15" s="273"/>
      <c r="AQ15" s="273"/>
      <c r="AR15" s="273"/>
      <c r="AS15" s="273"/>
      <c r="AT15" s="273"/>
      <c r="AU15" s="426">
        <f t="shared" si="5"/>
        <v>0</v>
      </c>
      <c r="AV15" s="82"/>
    </row>
    <row r="16" spans="1:51" ht="24.75" customHeight="1">
      <c r="A16" s="424"/>
      <c r="B16" s="424"/>
      <c r="C16" s="425" t="str">
        <f t="shared" si="7"/>
        <v xml:space="preserve"> </v>
      </c>
      <c r="D16" s="273"/>
      <c r="E16" s="273"/>
      <c r="F16" s="273"/>
      <c r="G16" s="273"/>
      <c r="H16" s="273"/>
      <c r="I16" s="273"/>
      <c r="J16" s="273"/>
      <c r="K16" s="273"/>
      <c r="L16" s="273"/>
      <c r="M16" s="273"/>
      <c r="N16" s="273"/>
      <c r="O16" s="426">
        <f t="shared" si="1"/>
        <v>0</v>
      </c>
      <c r="P16" s="427" t="s">
        <v>1133</v>
      </c>
      <c r="Q16" s="427">
        <v>3574767</v>
      </c>
      <c r="R16" s="425" t="str">
        <f t="shared" si="2"/>
        <v xml:space="preserve"> </v>
      </c>
      <c r="S16" s="273"/>
      <c r="T16" s="273"/>
      <c r="U16" s="273" t="s">
        <v>0</v>
      </c>
      <c r="V16" s="273"/>
      <c r="W16" s="273"/>
      <c r="X16" s="273"/>
      <c r="Y16" s="273"/>
      <c r="Z16" s="273"/>
      <c r="AA16" s="273" t="s">
        <v>1</v>
      </c>
      <c r="AB16" s="273"/>
      <c r="AC16" s="273"/>
      <c r="AD16" s="273">
        <v>4</v>
      </c>
      <c r="AE16" s="426">
        <f t="shared" si="3"/>
        <v>2</v>
      </c>
      <c r="AF16" s="427"/>
      <c r="AG16" s="427"/>
      <c r="AH16" s="425" t="str">
        <f t="shared" si="6"/>
        <v xml:space="preserve"> </v>
      </c>
      <c r="AI16" s="273"/>
      <c r="AJ16" s="273"/>
      <c r="AK16" s="273"/>
      <c r="AL16" s="273"/>
      <c r="AM16" s="273"/>
      <c r="AN16" s="273"/>
      <c r="AO16" s="273"/>
      <c r="AP16" s="273"/>
      <c r="AQ16" s="273"/>
      <c r="AR16" s="273"/>
      <c r="AS16" s="273"/>
      <c r="AT16" s="273"/>
      <c r="AU16" s="426">
        <f t="shared" si="5"/>
        <v>0</v>
      </c>
      <c r="AV16" s="82"/>
    </row>
    <row r="17" spans="1:48" ht="24.75" customHeight="1">
      <c r="A17" s="424"/>
      <c r="B17" s="424"/>
      <c r="C17" s="425" t="str">
        <f t="shared" si="7"/>
        <v xml:space="preserve"> </v>
      </c>
      <c r="D17" s="273"/>
      <c r="E17" s="273"/>
      <c r="F17" s="273"/>
      <c r="G17" s="273"/>
      <c r="H17" s="273"/>
      <c r="I17" s="273"/>
      <c r="J17" s="273"/>
      <c r="K17" s="273"/>
      <c r="L17" s="273"/>
      <c r="M17" s="273"/>
      <c r="N17" s="273"/>
      <c r="O17" s="426">
        <f t="shared" si="1"/>
        <v>0</v>
      </c>
      <c r="P17" s="427" t="s">
        <v>1134</v>
      </c>
      <c r="Q17" s="427">
        <v>3593628</v>
      </c>
      <c r="R17" s="425" t="str">
        <f t="shared" si="2"/>
        <v xml:space="preserve"> </v>
      </c>
      <c r="S17" s="273"/>
      <c r="T17" s="273"/>
      <c r="U17" s="273"/>
      <c r="V17" s="273"/>
      <c r="W17" s="273"/>
      <c r="X17" s="273"/>
      <c r="Y17" s="273"/>
      <c r="Z17" s="273"/>
      <c r="AA17" s="273"/>
      <c r="AB17" s="273"/>
      <c r="AC17" s="273"/>
      <c r="AD17" s="273"/>
      <c r="AE17" s="426">
        <f t="shared" si="3"/>
        <v>0</v>
      </c>
      <c r="AF17" s="428"/>
      <c r="AG17" s="428"/>
      <c r="AH17" s="425" t="str">
        <f t="shared" si="6"/>
        <v xml:space="preserve"> </v>
      </c>
      <c r="AI17" s="273"/>
      <c r="AJ17" s="273"/>
      <c r="AK17" s="273"/>
      <c r="AL17" s="273"/>
      <c r="AM17" s="273"/>
      <c r="AN17" s="273"/>
      <c r="AO17" s="273"/>
      <c r="AP17" s="273"/>
      <c r="AQ17" s="273"/>
      <c r="AR17" s="273"/>
      <c r="AS17" s="273"/>
      <c r="AT17" s="273"/>
      <c r="AU17" s="426">
        <f t="shared" si="5"/>
        <v>0</v>
      </c>
      <c r="AV17" s="82"/>
    </row>
    <row r="18" spans="1:48" ht="24.6" customHeight="1">
      <c r="A18" s="424"/>
      <c r="B18" s="424"/>
      <c r="C18" s="425" t="str">
        <f t="shared" si="7"/>
        <v xml:space="preserve"> </v>
      </c>
      <c r="D18" s="273"/>
      <c r="E18" s="273"/>
      <c r="F18" s="273"/>
      <c r="G18" s="273"/>
      <c r="H18" s="273"/>
      <c r="I18" s="273"/>
      <c r="J18" s="273"/>
      <c r="K18" s="273"/>
      <c r="L18" s="273"/>
      <c r="M18" s="273"/>
      <c r="N18" s="273"/>
      <c r="O18" s="426">
        <f t="shared" si="1"/>
        <v>0</v>
      </c>
      <c r="P18" s="427"/>
      <c r="Q18" s="427"/>
      <c r="R18" s="425" t="str">
        <f t="shared" ref="R18:R30" si="8">IF(COUNTIF(S18:AD18,"*s")&gt;0,"X"," ")</f>
        <v xml:space="preserve"> </v>
      </c>
      <c r="S18" s="273"/>
      <c r="T18" s="273"/>
      <c r="U18" s="273"/>
      <c r="V18" s="273"/>
      <c r="W18" s="273"/>
      <c r="X18" s="273"/>
      <c r="Y18" s="273"/>
      <c r="Z18" s="273"/>
      <c r="AA18" s="273"/>
      <c r="AB18" s="273"/>
      <c r="AC18" s="273"/>
      <c r="AD18" s="273"/>
      <c r="AE18" s="426">
        <f t="shared" si="3"/>
        <v>0</v>
      </c>
      <c r="AF18" s="428"/>
      <c r="AG18" s="428"/>
      <c r="AH18" s="425" t="str">
        <f t="shared" si="6"/>
        <v xml:space="preserve"> </v>
      </c>
      <c r="AI18" s="273"/>
      <c r="AJ18" s="273"/>
      <c r="AK18" s="273"/>
      <c r="AL18" s="273"/>
      <c r="AM18" s="273"/>
      <c r="AN18" s="273"/>
      <c r="AO18" s="273"/>
      <c r="AP18" s="273"/>
      <c r="AQ18" s="273"/>
      <c r="AR18" s="273"/>
      <c r="AS18" s="273"/>
      <c r="AT18" s="273"/>
      <c r="AU18" s="426">
        <f t="shared" si="5"/>
        <v>0</v>
      </c>
      <c r="AV18" s="82"/>
    </row>
    <row r="19" spans="1:48" ht="24.75" customHeight="1">
      <c r="A19" s="424"/>
      <c r="B19" s="424"/>
      <c r="C19" s="425" t="str">
        <f t="shared" si="7"/>
        <v xml:space="preserve"> </v>
      </c>
      <c r="D19" s="273"/>
      <c r="E19" s="273"/>
      <c r="F19" s="273"/>
      <c r="G19" s="273"/>
      <c r="H19" s="273"/>
      <c r="I19" s="273"/>
      <c r="J19" s="273"/>
      <c r="K19" s="273"/>
      <c r="L19" s="273"/>
      <c r="M19" s="273"/>
      <c r="N19" s="273"/>
      <c r="O19" s="426">
        <f t="shared" si="1"/>
        <v>0</v>
      </c>
      <c r="P19" s="427"/>
      <c r="Q19" s="427"/>
      <c r="R19" s="425" t="str">
        <f t="shared" si="8"/>
        <v xml:space="preserve"> </v>
      </c>
      <c r="S19" s="273"/>
      <c r="T19" s="273"/>
      <c r="U19" s="273"/>
      <c r="V19" s="273"/>
      <c r="W19" s="273"/>
      <c r="X19" s="273"/>
      <c r="Y19" s="273"/>
      <c r="Z19" s="273"/>
      <c r="AA19" s="273"/>
      <c r="AB19" s="273"/>
      <c r="AC19" s="273"/>
      <c r="AD19" s="273"/>
      <c r="AE19" s="426">
        <f t="shared" si="3"/>
        <v>0</v>
      </c>
      <c r="AF19" s="428"/>
      <c r="AG19" s="428"/>
      <c r="AH19" s="425" t="str">
        <f t="shared" si="6"/>
        <v xml:space="preserve"> </v>
      </c>
      <c r="AI19" s="273"/>
      <c r="AJ19" s="273"/>
      <c r="AK19" s="273"/>
      <c r="AL19" s="273"/>
      <c r="AM19" s="273"/>
      <c r="AN19" s="273"/>
      <c r="AO19" s="273"/>
      <c r="AP19" s="273"/>
      <c r="AQ19" s="273"/>
      <c r="AR19" s="273"/>
      <c r="AS19" s="273"/>
      <c r="AT19" s="273"/>
      <c r="AU19" s="426">
        <f t="shared" si="5"/>
        <v>0</v>
      </c>
      <c r="AV19" s="82"/>
    </row>
    <row r="20" spans="1:48" ht="24.75" customHeight="1">
      <c r="A20" s="424"/>
      <c r="B20" s="424"/>
      <c r="C20" s="425" t="str">
        <f t="shared" si="7"/>
        <v xml:space="preserve"> </v>
      </c>
      <c r="D20" s="273"/>
      <c r="E20" s="273"/>
      <c r="F20" s="273"/>
      <c r="G20" s="273"/>
      <c r="H20" s="273"/>
      <c r="I20" s="273"/>
      <c r="J20" s="273"/>
      <c r="K20" s="273"/>
      <c r="L20" s="273"/>
      <c r="M20" s="273"/>
      <c r="N20" s="273"/>
      <c r="O20" s="426">
        <f t="shared" si="1"/>
        <v>0</v>
      </c>
      <c r="P20" s="427"/>
      <c r="Q20" s="427"/>
      <c r="R20" s="425" t="str">
        <f t="shared" si="8"/>
        <v xml:space="preserve"> </v>
      </c>
      <c r="S20" s="273"/>
      <c r="T20" s="273"/>
      <c r="U20" s="273"/>
      <c r="V20" s="273"/>
      <c r="W20" s="273"/>
      <c r="X20" s="273"/>
      <c r="Y20" s="273"/>
      <c r="Z20" s="273"/>
      <c r="AA20" s="273"/>
      <c r="AB20" s="273"/>
      <c r="AC20" s="273"/>
      <c r="AD20" s="273"/>
      <c r="AE20" s="426">
        <f t="shared" si="3"/>
        <v>0</v>
      </c>
      <c r="AF20" s="428"/>
      <c r="AG20" s="428"/>
      <c r="AH20" s="425" t="str">
        <f t="shared" si="6"/>
        <v xml:space="preserve"> </v>
      </c>
      <c r="AI20" s="273"/>
      <c r="AJ20" s="273"/>
      <c r="AK20" s="273"/>
      <c r="AL20" s="273"/>
      <c r="AM20" s="273"/>
      <c r="AN20" s="273"/>
      <c r="AO20" s="273"/>
      <c r="AP20" s="273"/>
      <c r="AQ20" s="273"/>
      <c r="AR20" s="273"/>
      <c r="AS20" s="273"/>
      <c r="AT20" s="273"/>
      <c r="AU20" s="426">
        <f t="shared" si="5"/>
        <v>0</v>
      </c>
      <c r="AV20" s="82"/>
    </row>
    <row r="21" spans="1:48" ht="24.75" customHeight="1">
      <c r="A21" s="424"/>
      <c r="B21" s="424"/>
      <c r="C21" s="425" t="str">
        <f t="shared" si="7"/>
        <v xml:space="preserve"> </v>
      </c>
      <c r="D21" s="273"/>
      <c r="E21" s="273"/>
      <c r="F21" s="273"/>
      <c r="G21" s="273"/>
      <c r="H21" s="273"/>
      <c r="I21" s="273"/>
      <c r="J21" s="273"/>
      <c r="K21" s="273"/>
      <c r="L21" s="273"/>
      <c r="M21" s="273"/>
      <c r="N21" s="273"/>
      <c r="O21" s="426">
        <f t="shared" si="1"/>
        <v>0</v>
      </c>
      <c r="P21" s="427"/>
      <c r="Q21" s="427"/>
      <c r="R21" s="425" t="str">
        <f t="shared" si="8"/>
        <v xml:space="preserve"> </v>
      </c>
      <c r="S21" s="273"/>
      <c r="T21" s="273"/>
      <c r="U21" s="273"/>
      <c r="V21" s="273"/>
      <c r="W21" s="273"/>
      <c r="X21" s="273"/>
      <c r="Y21" s="273"/>
      <c r="Z21" s="273"/>
      <c r="AA21" s="273"/>
      <c r="AB21" s="273"/>
      <c r="AC21" s="273"/>
      <c r="AD21" s="273"/>
      <c r="AE21" s="426">
        <f t="shared" si="3"/>
        <v>0</v>
      </c>
      <c r="AF21" s="429" t="s">
        <v>453</v>
      </c>
      <c r="AG21" s="429"/>
      <c r="AH21" s="430" t="str">
        <f t="shared" si="6"/>
        <v xml:space="preserve"> </v>
      </c>
      <c r="AI21" s="431">
        <f>COUNTIF(AI5:AI20,"A")</f>
        <v>1</v>
      </c>
      <c r="AJ21" s="431">
        <f t="shared" ref="AJ21:AS21" si="9">COUNTIF(AJ5:AJ20,"A")</f>
        <v>0</v>
      </c>
      <c r="AK21" s="431">
        <f t="shared" si="9"/>
        <v>0</v>
      </c>
      <c r="AL21" s="431">
        <f t="shared" si="9"/>
        <v>1</v>
      </c>
      <c r="AM21" s="431">
        <f t="shared" si="9"/>
        <v>0</v>
      </c>
      <c r="AN21" s="431">
        <f t="shared" si="9"/>
        <v>1</v>
      </c>
      <c r="AO21" s="431">
        <f t="shared" si="9"/>
        <v>0</v>
      </c>
      <c r="AP21" s="431">
        <f t="shared" si="9"/>
        <v>1</v>
      </c>
      <c r="AQ21" s="431">
        <f t="shared" si="9"/>
        <v>0</v>
      </c>
      <c r="AR21" s="431">
        <f t="shared" si="9"/>
        <v>0</v>
      </c>
      <c r="AS21" s="431">
        <f t="shared" si="9"/>
        <v>1</v>
      </c>
      <c r="AT21" s="431" t="str">
        <f>IF(COUNTIF(AT5:AT20,"1")&gt;0,"1","0")</f>
        <v>1</v>
      </c>
      <c r="AU21" s="426"/>
      <c r="AV21" s="82"/>
    </row>
    <row r="22" spans="1:48" ht="24.75" customHeight="1">
      <c r="A22" s="424"/>
      <c r="B22" s="424"/>
      <c r="C22" s="425" t="str">
        <f>IF(COUNTIF(D22:N22,"*s")&gt;0,"X"," ")</f>
        <v xml:space="preserve"> </v>
      </c>
      <c r="D22" s="273"/>
      <c r="E22" s="273"/>
      <c r="F22" s="273"/>
      <c r="G22" s="273"/>
      <c r="H22" s="273"/>
      <c r="I22" s="273"/>
      <c r="J22" s="273"/>
      <c r="K22" s="273"/>
      <c r="L22" s="273"/>
      <c r="M22" s="273"/>
      <c r="N22" s="273"/>
      <c r="O22" s="426">
        <f>COUNTIF(D22:M22,"*")</f>
        <v>0</v>
      </c>
      <c r="P22" s="427"/>
      <c r="Q22" s="427"/>
      <c r="R22" s="425" t="str">
        <f>IF(COUNTIF(S22:AD22,"*s")&gt;0,"X"," ")</f>
        <v xml:space="preserve"> </v>
      </c>
      <c r="S22" s="273"/>
      <c r="T22" s="273"/>
      <c r="U22" s="273"/>
      <c r="V22" s="273"/>
      <c r="W22" s="273"/>
      <c r="X22" s="273"/>
      <c r="Y22" s="273"/>
      <c r="Z22" s="273"/>
      <c r="AA22" s="273"/>
      <c r="AB22" s="273"/>
      <c r="AC22" s="273"/>
      <c r="AD22" s="273"/>
      <c r="AE22" s="426">
        <f>COUNTIF(S22:AC22,"*")</f>
        <v>0</v>
      </c>
      <c r="AF22" s="429" t="s">
        <v>454</v>
      </c>
      <c r="AG22" s="429"/>
      <c r="AH22" s="430" t="str">
        <f t="shared" si="6"/>
        <v xml:space="preserve"> </v>
      </c>
      <c r="AI22" s="431">
        <f>COUNTIF(AI5:AI20,"B")</f>
        <v>1</v>
      </c>
      <c r="AJ22" s="431">
        <f t="shared" ref="AJ22:AS22" si="10">COUNTIF(AJ5:AJ20,"B")</f>
        <v>0</v>
      </c>
      <c r="AK22" s="431">
        <f t="shared" si="10"/>
        <v>0</v>
      </c>
      <c r="AL22" s="431">
        <f t="shared" si="10"/>
        <v>1</v>
      </c>
      <c r="AM22" s="431">
        <f t="shared" si="10"/>
        <v>0</v>
      </c>
      <c r="AN22" s="431">
        <f t="shared" si="10"/>
        <v>1</v>
      </c>
      <c r="AO22" s="431">
        <f t="shared" si="10"/>
        <v>0</v>
      </c>
      <c r="AP22" s="431">
        <f t="shared" si="10"/>
        <v>0</v>
      </c>
      <c r="AQ22" s="431">
        <f t="shared" si="10"/>
        <v>0</v>
      </c>
      <c r="AR22" s="431">
        <f t="shared" si="10"/>
        <v>0</v>
      </c>
      <c r="AS22" s="431">
        <f t="shared" si="10"/>
        <v>1</v>
      </c>
      <c r="AT22" s="431"/>
      <c r="AU22" s="426"/>
      <c r="AV22" s="82"/>
    </row>
    <row r="23" spans="1:48" ht="24.75" customHeight="1">
      <c r="A23" s="424"/>
      <c r="B23" s="424"/>
      <c r="C23" s="425" t="str">
        <f t="shared" si="7"/>
        <v xml:space="preserve"> </v>
      </c>
      <c r="D23" s="273"/>
      <c r="E23" s="273"/>
      <c r="F23" s="273"/>
      <c r="G23" s="273"/>
      <c r="H23" s="273"/>
      <c r="I23" s="273"/>
      <c r="J23" s="273"/>
      <c r="K23" s="273"/>
      <c r="L23" s="273"/>
      <c r="M23" s="273"/>
      <c r="N23" s="273"/>
      <c r="O23" s="426">
        <f t="shared" si="1"/>
        <v>0</v>
      </c>
      <c r="P23" s="427"/>
      <c r="Q23" s="427"/>
      <c r="R23" s="425" t="str">
        <f t="shared" si="8"/>
        <v xml:space="preserve"> </v>
      </c>
      <c r="S23" s="273"/>
      <c r="T23" s="273"/>
      <c r="U23" s="273"/>
      <c r="V23" s="273"/>
      <c r="W23" s="273"/>
      <c r="X23" s="273"/>
      <c r="Y23" s="273"/>
      <c r="Z23" s="273"/>
      <c r="AA23" s="273"/>
      <c r="AB23" s="273"/>
      <c r="AC23" s="273"/>
      <c r="AD23" s="273"/>
      <c r="AE23" s="426">
        <f t="shared" si="3"/>
        <v>0</v>
      </c>
      <c r="AF23" s="429" t="s">
        <v>455</v>
      </c>
      <c r="AG23" s="429"/>
      <c r="AH23" s="430" t="str">
        <f t="shared" si="6"/>
        <v xml:space="preserve"> </v>
      </c>
      <c r="AI23" s="431">
        <f>COUNTIF(AI5:AI20,"N/S")</f>
        <v>0</v>
      </c>
      <c r="AJ23" s="431">
        <f t="shared" ref="AJ23:AS23" si="11">COUNTIF(AJ5:AJ20,"N/S")</f>
        <v>0</v>
      </c>
      <c r="AK23" s="431">
        <f t="shared" si="11"/>
        <v>0</v>
      </c>
      <c r="AL23" s="431">
        <f t="shared" si="11"/>
        <v>0</v>
      </c>
      <c r="AM23" s="431">
        <f t="shared" si="11"/>
        <v>0</v>
      </c>
      <c r="AN23" s="431">
        <f t="shared" si="11"/>
        <v>0</v>
      </c>
      <c r="AO23" s="431">
        <f t="shared" si="11"/>
        <v>0</v>
      </c>
      <c r="AP23" s="431">
        <f t="shared" si="11"/>
        <v>0</v>
      </c>
      <c r="AQ23" s="431">
        <f t="shared" si="11"/>
        <v>0</v>
      </c>
      <c r="AR23" s="431">
        <f t="shared" si="11"/>
        <v>0</v>
      </c>
      <c r="AS23" s="431">
        <f t="shared" si="11"/>
        <v>0</v>
      </c>
      <c r="AT23" s="431" t="str">
        <f>IF(COUNTIF(AT5:AT20,"n*")&gt;0,"1","0")</f>
        <v>0</v>
      </c>
      <c r="AU23" s="426"/>
      <c r="AV23" s="82"/>
    </row>
    <row r="24" spans="1:48" ht="24.75" customHeight="1">
      <c r="A24" s="424"/>
      <c r="B24" s="424"/>
      <c r="C24" s="425" t="str">
        <f t="shared" si="7"/>
        <v xml:space="preserve"> </v>
      </c>
      <c r="D24" s="273"/>
      <c r="E24" s="273"/>
      <c r="F24" s="273"/>
      <c r="G24" s="273"/>
      <c r="H24" s="273"/>
      <c r="I24" s="273"/>
      <c r="J24" s="273"/>
      <c r="K24" s="273"/>
      <c r="L24" s="273"/>
      <c r="M24" s="273"/>
      <c r="N24" s="273"/>
      <c r="O24" s="426">
        <f t="shared" si="1"/>
        <v>0</v>
      </c>
      <c r="P24" s="427"/>
      <c r="Q24" s="427"/>
      <c r="R24" s="425" t="str">
        <f t="shared" si="8"/>
        <v xml:space="preserve"> </v>
      </c>
      <c r="S24" s="273"/>
      <c r="T24" s="273"/>
      <c r="U24" s="273"/>
      <c r="V24" s="273"/>
      <c r="W24" s="273"/>
      <c r="X24" s="273"/>
      <c r="Y24" s="273"/>
      <c r="Z24" s="273"/>
      <c r="AA24" s="273"/>
      <c r="AB24" s="273"/>
      <c r="AC24" s="273"/>
      <c r="AD24" s="273"/>
      <c r="AE24" s="426">
        <f t="shared" si="3"/>
        <v>0</v>
      </c>
      <c r="AF24" s="187" t="s">
        <v>456</v>
      </c>
      <c r="AG24" s="187"/>
      <c r="AH24" s="425" t="str">
        <f t="shared" si="6"/>
        <v xml:space="preserve"> </v>
      </c>
      <c r="AI24" s="273"/>
      <c r="AJ24" s="273"/>
      <c r="AK24" s="273"/>
      <c r="AL24" s="273"/>
      <c r="AM24" s="273"/>
      <c r="AN24" s="273"/>
      <c r="AO24" s="273"/>
      <c r="AP24" s="273"/>
      <c r="AQ24" s="273"/>
      <c r="AR24" s="273"/>
      <c r="AS24" s="273"/>
      <c r="AT24" s="273"/>
      <c r="AU24" s="433"/>
      <c r="AV24" s="82"/>
    </row>
    <row r="25" spans="1:48" ht="24.75" customHeight="1">
      <c r="A25" s="424"/>
      <c r="B25" s="424"/>
      <c r="C25" s="425" t="str">
        <f t="shared" si="7"/>
        <v xml:space="preserve"> </v>
      </c>
      <c r="D25" s="273"/>
      <c r="E25" s="273"/>
      <c r="F25" s="273"/>
      <c r="G25" s="273"/>
      <c r="H25" s="273"/>
      <c r="I25" s="273"/>
      <c r="J25" s="273"/>
      <c r="K25" s="273"/>
      <c r="L25" s="273"/>
      <c r="M25" s="273"/>
      <c r="N25" s="273"/>
      <c r="O25" s="426">
        <f t="shared" si="1"/>
        <v>0</v>
      </c>
      <c r="P25" s="427"/>
      <c r="Q25" s="427"/>
      <c r="R25" s="425" t="str">
        <f t="shared" si="8"/>
        <v xml:space="preserve"> </v>
      </c>
      <c r="S25" s="273"/>
      <c r="T25" s="273"/>
      <c r="U25" s="273"/>
      <c r="V25" s="273"/>
      <c r="W25" s="273"/>
      <c r="X25" s="273"/>
      <c r="Y25" s="273"/>
      <c r="Z25" s="273"/>
      <c r="AA25" s="273"/>
      <c r="AB25" s="273"/>
      <c r="AC25" s="273"/>
      <c r="AD25" s="273"/>
      <c r="AE25" s="426">
        <f t="shared" si="3"/>
        <v>0</v>
      </c>
      <c r="AF25" s="434"/>
      <c r="AG25" s="434"/>
      <c r="AH25" s="425" t="str">
        <f t="shared" si="6"/>
        <v xml:space="preserve"> </v>
      </c>
      <c r="AI25" s="273"/>
      <c r="AJ25" s="273"/>
      <c r="AK25" s="273"/>
      <c r="AL25" s="273"/>
      <c r="AM25" s="273"/>
      <c r="AN25" s="273"/>
      <c r="AO25" s="273"/>
      <c r="AP25" s="273"/>
      <c r="AQ25" s="273"/>
      <c r="AR25" s="273"/>
      <c r="AS25" s="273"/>
      <c r="AT25" s="273"/>
      <c r="AU25" s="435"/>
      <c r="AV25" s="82"/>
    </row>
    <row r="26" spans="1:48" ht="24.75" customHeight="1">
      <c r="A26" s="424"/>
      <c r="B26" s="424"/>
      <c r="C26" s="425" t="str">
        <f t="shared" si="7"/>
        <v xml:space="preserve"> </v>
      </c>
      <c r="D26" s="273"/>
      <c r="E26" s="273"/>
      <c r="F26" s="273"/>
      <c r="G26" s="273"/>
      <c r="H26" s="273"/>
      <c r="I26" s="273"/>
      <c r="J26" s="273"/>
      <c r="K26" s="273"/>
      <c r="L26" s="273"/>
      <c r="M26" s="273"/>
      <c r="N26" s="273"/>
      <c r="O26" s="426">
        <f t="shared" si="1"/>
        <v>0</v>
      </c>
      <c r="P26" s="427"/>
      <c r="Q26" s="427"/>
      <c r="R26" s="425" t="str">
        <f t="shared" si="8"/>
        <v xml:space="preserve"> </v>
      </c>
      <c r="S26" s="273"/>
      <c r="T26" s="273"/>
      <c r="U26" s="273"/>
      <c r="V26" s="273"/>
      <c r="W26" s="273"/>
      <c r="X26" s="273"/>
      <c r="Y26" s="273"/>
      <c r="Z26" s="273"/>
      <c r="AA26" s="273"/>
      <c r="AB26" s="273"/>
      <c r="AC26" s="273"/>
      <c r="AD26" s="273"/>
      <c r="AE26" s="426">
        <f t="shared" si="3"/>
        <v>0</v>
      </c>
      <c r="AF26" s="434"/>
      <c r="AG26" s="434"/>
      <c r="AH26" s="425" t="str">
        <f t="shared" si="6"/>
        <v xml:space="preserve"> </v>
      </c>
      <c r="AI26" s="273"/>
      <c r="AJ26" s="273"/>
      <c r="AK26" s="273"/>
      <c r="AL26" s="273"/>
      <c r="AM26" s="273"/>
      <c r="AN26" s="273"/>
      <c r="AO26" s="273"/>
      <c r="AP26" s="273"/>
      <c r="AQ26" s="273"/>
      <c r="AR26" s="273"/>
      <c r="AS26" s="273"/>
      <c r="AT26" s="273"/>
      <c r="AU26" s="435"/>
      <c r="AV26" s="82"/>
    </row>
    <row r="27" spans="1:48" ht="24.75" customHeight="1">
      <c r="A27" s="424"/>
      <c r="B27" s="424"/>
      <c r="C27" s="425" t="str">
        <f t="shared" si="7"/>
        <v xml:space="preserve"> </v>
      </c>
      <c r="D27" s="273"/>
      <c r="E27" s="273"/>
      <c r="F27" s="273"/>
      <c r="G27" s="273"/>
      <c r="H27" s="273"/>
      <c r="I27" s="273"/>
      <c r="J27" s="273"/>
      <c r="K27" s="273"/>
      <c r="L27" s="273"/>
      <c r="M27" s="273"/>
      <c r="N27" s="273"/>
      <c r="O27" s="426">
        <f t="shared" si="1"/>
        <v>0</v>
      </c>
      <c r="P27" s="427"/>
      <c r="Q27" s="427"/>
      <c r="R27" s="425" t="str">
        <f t="shared" si="8"/>
        <v xml:space="preserve"> </v>
      </c>
      <c r="S27" s="273"/>
      <c r="T27" s="273"/>
      <c r="U27" s="273"/>
      <c r="V27" s="273"/>
      <c r="W27" s="273"/>
      <c r="X27" s="273"/>
      <c r="Y27" s="273"/>
      <c r="Z27" s="273"/>
      <c r="AA27" s="273"/>
      <c r="AB27" s="273"/>
      <c r="AC27" s="273"/>
      <c r="AD27" s="273"/>
      <c r="AE27" s="426">
        <f t="shared" si="3"/>
        <v>0</v>
      </c>
      <c r="AF27" s="434"/>
      <c r="AG27" s="434"/>
      <c r="AH27" s="425" t="str">
        <f t="shared" si="6"/>
        <v xml:space="preserve"> </v>
      </c>
      <c r="AI27" s="273"/>
      <c r="AJ27" s="273"/>
      <c r="AK27" s="273"/>
      <c r="AL27" s="273"/>
      <c r="AM27" s="273"/>
      <c r="AN27" s="273"/>
      <c r="AO27" s="273"/>
      <c r="AP27" s="273"/>
      <c r="AQ27" s="273"/>
      <c r="AR27" s="273"/>
      <c r="AS27" s="273"/>
      <c r="AT27" s="273"/>
      <c r="AU27" s="436"/>
      <c r="AV27" s="82"/>
    </row>
    <row r="28" spans="1:48" ht="24.75" customHeight="1">
      <c r="A28" s="424"/>
      <c r="B28" s="424"/>
      <c r="C28" s="425" t="str">
        <f t="shared" si="7"/>
        <v xml:space="preserve"> </v>
      </c>
      <c r="D28" s="273"/>
      <c r="E28" s="273"/>
      <c r="F28" s="273"/>
      <c r="G28" s="273"/>
      <c r="H28" s="273"/>
      <c r="I28" s="273"/>
      <c r="J28" s="273"/>
      <c r="K28" s="273"/>
      <c r="L28" s="273"/>
      <c r="M28" s="273"/>
      <c r="N28" s="273"/>
      <c r="O28" s="426">
        <f t="shared" si="1"/>
        <v>0</v>
      </c>
      <c r="P28" s="427"/>
      <c r="Q28" s="427"/>
      <c r="R28" s="425" t="str">
        <f t="shared" si="8"/>
        <v xml:space="preserve"> </v>
      </c>
      <c r="S28" s="273"/>
      <c r="T28" s="273"/>
      <c r="U28" s="273"/>
      <c r="V28" s="273"/>
      <c r="W28" s="273"/>
      <c r="X28" s="273"/>
      <c r="Y28" s="273"/>
      <c r="Z28" s="273"/>
      <c r="AA28" s="273"/>
      <c r="AB28" s="273"/>
      <c r="AC28" s="273"/>
      <c r="AD28" s="273"/>
      <c r="AE28" s="426">
        <f t="shared" si="3"/>
        <v>0</v>
      </c>
      <c r="AF28" s="427"/>
      <c r="AG28" s="427"/>
      <c r="AH28" s="425" t="str">
        <f t="shared" si="6"/>
        <v xml:space="preserve"> </v>
      </c>
      <c r="AI28" s="273"/>
      <c r="AJ28" s="273"/>
      <c r="AK28" s="273"/>
      <c r="AL28" s="273"/>
      <c r="AM28" s="273"/>
      <c r="AN28" s="273"/>
      <c r="AO28" s="273"/>
      <c r="AP28" s="273"/>
      <c r="AQ28" s="273"/>
      <c r="AR28" s="273"/>
      <c r="AS28" s="273"/>
      <c r="AT28" s="273"/>
      <c r="AU28" s="436"/>
      <c r="AV28" s="82"/>
    </row>
    <row r="29" spans="1:48" ht="24.75" customHeight="1">
      <c r="A29" s="424"/>
      <c r="B29" s="424"/>
      <c r="C29" s="425" t="str">
        <f t="shared" si="7"/>
        <v xml:space="preserve"> </v>
      </c>
      <c r="D29" s="273"/>
      <c r="E29" s="273"/>
      <c r="F29" s="273"/>
      <c r="G29" s="273"/>
      <c r="H29" s="273"/>
      <c r="I29" s="273"/>
      <c r="J29" s="273"/>
      <c r="K29" s="273"/>
      <c r="L29" s="273"/>
      <c r="M29" s="273"/>
      <c r="N29" s="273"/>
      <c r="O29" s="426">
        <f t="shared" si="1"/>
        <v>0</v>
      </c>
      <c r="P29" s="427"/>
      <c r="Q29" s="427"/>
      <c r="R29" s="425" t="str">
        <f t="shared" si="8"/>
        <v xml:space="preserve"> </v>
      </c>
      <c r="S29" s="273"/>
      <c r="T29" s="273"/>
      <c r="U29" s="273"/>
      <c r="V29" s="273"/>
      <c r="W29" s="273"/>
      <c r="X29" s="273"/>
      <c r="Y29" s="273"/>
      <c r="Z29" s="273"/>
      <c r="AA29" s="273"/>
      <c r="AB29" s="273"/>
      <c r="AC29" s="273"/>
      <c r="AD29" s="273"/>
      <c r="AE29" s="426">
        <f t="shared" si="3"/>
        <v>0</v>
      </c>
      <c r="AF29" s="427"/>
      <c r="AG29" s="427"/>
      <c r="AH29" s="425" t="str">
        <f>IF(COUNTIF(AI29:AT29,"*s")&gt;0,"X"," ")</f>
        <v xml:space="preserve"> </v>
      </c>
      <c r="AI29" s="273"/>
      <c r="AJ29" s="273"/>
      <c r="AK29" s="273"/>
      <c r="AL29" s="273"/>
      <c r="AM29" s="273"/>
      <c r="AN29" s="273"/>
      <c r="AO29" s="273"/>
      <c r="AP29" s="273"/>
      <c r="AQ29" s="273"/>
      <c r="AR29" s="273"/>
      <c r="AS29" s="273"/>
      <c r="AT29" s="273"/>
      <c r="AU29" s="436"/>
      <c r="AV29" s="82"/>
    </row>
    <row r="30" spans="1:48" ht="24.75" customHeight="1">
      <c r="A30" s="424"/>
      <c r="B30" s="424"/>
      <c r="C30" s="425" t="str">
        <f t="shared" si="7"/>
        <v xml:space="preserve"> </v>
      </c>
      <c r="D30" s="273"/>
      <c r="E30" s="273"/>
      <c r="F30" s="273"/>
      <c r="G30" s="273"/>
      <c r="H30" s="273"/>
      <c r="I30" s="273"/>
      <c r="J30" s="273"/>
      <c r="K30" s="273"/>
      <c r="L30" s="273"/>
      <c r="M30" s="273"/>
      <c r="N30" s="273"/>
      <c r="O30" s="426">
        <f t="shared" si="1"/>
        <v>0</v>
      </c>
      <c r="P30" s="427"/>
      <c r="Q30" s="427"/>
      <c r="R30" s="425" t="str">
        <f t="shared" si="8"/>
        <v xml:space="preserve"> </v>
      </c>
      <c r="S30" s="273"/>
      <c r="T30" s="273"/>
      <c r="U30" s="273"/>
      <c r="V30" s="273"/>
      <c r="W30" s="273"/>
      <c r="X30" s="273"/>
      <c r="Y30" s="273"/>
      <c r="Z30" s="273"/>
      <c r="AA30" s="273"/>
      <c r="AB30" s="273"/>
      <c r="AC30" s="273"/>
      <c r="AD30" s="273"/>
      <c r="AE30" s="426">
        <f t="shared" si="3"/>
        <v>0</v>
      </c>
      <c r="AF30" s="427"/>
      <c r="AG30" s="427"/>
      <c r="AH30" s="425" t="str">
        <f>IF(COUNTIF(AI30:AT30,"*s")&gt;0,"X"," ")</f>
        <v xml:space="preserve"> </v>
      </c>
      <c r="AI30" s="273"/>
      <c r="AJ30" s="273"/>
      <c r="AK30" s="273"/>
      <c r="AL30" s="273"/>
      <c r="AM30" s="273"/>
      <c r="AN30" s="273"/>
      <c r="AO30" s="273"/>
      <c r="AP30" s="273"/>
      <c r="AQ30" s="273"/>
      <c r="AR30" s="273"/>
      <c r="AS30" s="273"/>
      <c r="AT30" s="273"/>
      <c r="AU30" s="436"/>
      <c r="AV30" s="82"/>
    </row>
    <row r="31" spans="1:48" ht="24.75" customHeight="1">
      <c r="A31" s="429" t="s">
        <v>453</v>
      </c>
      <c r="B31" s="429"/>
      <c r="C31" s="431"/>
      <c r="D31" s="431">
        <f>COUNTIF(D5:D30,"A")</f>
        <v>1</v>
      </c>
      <c r="E31" s="431">
        <f t="shared" ref="E31:N31" si="12">COUNTIF(E5:E30,"A")</f>
        <v>1</v>
      </c>
      <c r="F31" s="431">
        <f t="shared" si="12"/>
        <v>1</v>
      </c>
      <c r="G31" s="431">
        <f t="shared" si="12"/>
        <v>1</v>
      </c>
      <c r="H31" s="431">
        <f t="shared" si="12"/>
        <v>1</v>
      </c>
      <c r="I31" s="431">
        <f t="shared" si="12"/>
        <v>1</v>
      </c>
      <c r="J31" s="431">
        <f t="shared" si="12"/>
        <v>0</v>
      </c>
      <c r="K31" s="431">
        <f t="shared" si="12"/>
        <v>0</v>
      </c>
      <c r="L31" s="431">
        <f t="shared" si="12"/>
        <v>1</v>
      </c>
      <c r="M31" s="431">
        <f t="shared" si="12"/>
        <v>0</v>
      </c>
      <c r="N31" s="431">
        <f t="shared" si="12"/>
        <v>0</v>
      </c>
      <c r="O31" s="431"/>
      <c r="P31" s="429" t="s">
        <v>453</v>
      </c>
      <c r="Q31" s="429"/>
      <c r="R31" s="430" t="str">
        <f>IF(COUNTIF(S31:AD31,"*s")&gt;0,"X"," ")</f>
        <v xml:space="preserve"> </v>
      </c>
      <c r="S31" s="431">
        <f>COUNTIF(S5:S30,"A")</f>
        <v>1</v>
      </c>
      <c r="T31" s="431">
        <f t="shared" ref="T31:AD31" si="13">COUNTIF(T5:T30,"A")</f>
        <v>1</v>
      </c>
      <c r="U31" s="431">
        <f t="shared" si="13"/>
        <v>1</v>
      </c>
      <c r="V31" s="431">
        <f t="shared" si="13"/>
        <v>1</v>
      </c>
      <c r="W31" s="431">
        <f t="shared" si="13"/>
        <v>1</v>
      </c>
      <c r="X31" s="431">
        <f t="shared" si="13"/>
        <v>1</v>
      </c>
      <c r="Y31" s="431">
        <f t="shared" si="13"/>
        <v>0</v>
      </c>
      <c r="Z31" s="431">
        <f t="shared" si="13"/>
        <v>1</v>
      </c>
      <c r="AA31" s="431">
        <f t="shared" si="13"/>
        <v>1</v>
      </c>
      <c r="AB31" s="431">
        <f t="shared" si="13"/>
        <v>1</v>
      </c>
      <c r="AC31" s="431">
        <f t="shared" si="13"/>
        <v>1</v>
      </c>
      <c r="AD31" s="431">
        <f t="shared" si="13"/>
        <v>0</v>
      </c>
      <c r="AE31" s="431"/>
      <c r="AF31" s="427"/>
      <c r="AG31" s="427"/>
      <c r="AH31" s="425" t="str">
        <f>IF(COUNTIF(AI31:AT31,"*s")&gt;0,"X"," ")</f>
        <v xml:space="preserve"> </v>
      </c>
      <c r="AI31" s="273"/>
      <c r="AJ31" s="273"/>
      <c r="AK31" s="273"/>
      <c r="AL31" s="273"/>
      <c r="AM31" s="273"/>
      <c r="AN31" s="273"/>
      <c r="AO31" s="273"/>
      <c r="AP31" s="273"/>
      <c r="AQ31" s="273"/>
      <c r="AR31" s="273"/>
      <c r="AS31" s="273"/>
      <c r="AT31" s="273"/>
      <c r="AU31" s="436"/>
      <c r="AV31" s="82"/>
    </row>
    <row r="32" spans="1:48" ht="24.75" customHeight="1">
      <c r="A32" s="429" t="s">
        <v>454</v>
      </c>
      <c r="B32" s="429"/>
      <c r="C32" s="431"/>
      <c r="D32" s="431">
        <f>COUNTIF(D5:D30,"B")</f>
        <v>1</v>
      </c>
      <c r="E32" s="431">
        <f t="shared" ref="E32:M32" si="14">COUNTIF(E5:E30,"B")</f>
        <v>0</v>
      </c>
      <c r="F32" s="431">
        <f t="shared" si="14"/>
        <v>0</v>
      </c>
      <c r="G32" s="431">
        <f t="shared" si="14"/>
        <v>0</v>
      </c>
      <c r="H32" s="431">
        <f t="shared" si="14"/>
        <v>1</v>
      </c>
      <c r="I32" s="431">
        <f t="shared" si="14"/>
        <v>1</v>
      </c>
      <c r="J32" s="431">
        <f t="shared" si="14"/>
        <v>0</v>
      </c>
      <c r="K32" s="431">
        <f t="shared" si="14"/>
        <v>0</v>
      </c>
      <c r="L32" s="431">
        <f t="shared" si="14"/>
        <v>1</v>
      </c>
      <c r="M32" s="431">
        <f t="shared" si="14"/>
        <v>0</v>
      </c>
      <c r="N32" s="431"/>
      <c r="O32" s="431"/>
      <c r="P32" s="429" t="s">
        <v>454</v>
      </c>
      <c r="Q32" s="429"/>
      <c r="R32" s="430" t="str">
        <f>IF(COUNTIF(S32:AD32,"*s")&gt;0,"X"," ")</f>
        <v xml:space="preserve"> </v>
      </c>
      <c r="S32" s="431">
        <f>COUNTIF(S5:S30,"B")</f>
        <v>1</v>
      </c>
      <c r="T32" s="431">
        <f t="shared" ref="T32:AC32" si="15">COUNTIF(T5:T30,"B")</f>
        <v>0</v>
      </c>
      <c r="U32" s="431">
        <f t="shared" si="15"/>
        <v>0</v>
      </c>
      <c r="V32" s="431">
        <f t="shared" si="15"/>
        <v>0</v>
      </c>
      <c r="W32" s="431">
        <f t="shared" si="15"/>
        <v>1</v>
      </c>
      <c r="X32" s="431">
        <f t="shared" si="15"/>
        <v>1</v>
      </c>
      <c r="Y32" s="431">
        <f t="shared" si="15"/>
        <v>0</v>
      </c>
      <c r="Z32" s="431">
        <f t="shared" si="15"/>
        <v>1</v>
      </c>
      <c r="AA32" s="431">
        <f t="shared" si="15"/>
        <v>1</v>
      </c>
      <c r="AB32" s="431">
        <f t="shared" si="15"/>
        <v>0</v>
      </c>
      <c r="AC32" s="431">
        <f t="shared" si="15"/>
        <v>1</v>
      </c>
      <c r="AD32" s="431"/>
      <c r="AE32" s="431"/>
      <c r="AF32" s="427"/>
      <c r="AG32" s="427"/>
      <c r="AH32" s="425" t="str">
        <f>IF(COUNTIF(AI32:AT32,"*s")&gt;0,"X"," ")</f>
        <v xml:space="preserve"> </v>
      </c>
      <c r="AI32" s="273"/>
      <c r="AJ32" s="273"/>
      <c r="AK32" s="273"/>
      <c r="AL32" s="273"/>
      <c r="AM32" s="273"/>
      <c r="AN32" s="273"/>
      <c r="AO32" s="273"/>
      <c r="AP32" s="273"/>
      <c r="AQ32" s="273"/>
      <c r="AR32" s="273"/>
      <c r="AS32" s="273"/>
      <c r="AT32" s="273"/>
      <c r="AU32" s="436"/>
      <c r="AV32" s="82"/>
    </row>
    <row r="33" spans="1:51" ht="24.75" customHeight="1">
      <c r="A33" s="429" t="s">
        <v>455</v>
      </c>
      <c r="B33" s="429"/>
      <c r="C33" s="437"/>
      <c r="D33" s="431">
        <f>COUNTIF(D5:D30,"N/S")</f>
        <v>0</v>
      </c>
      <c r="E33" s="431">
        <f t="shared" ref="E33:N33" si="16">COUNTIF(E5:E30,"N/S")</f>
        <v>0</v>
      </c>
      <c r="F33" s="431">
        <f t="shared" si="16"/>
        <v>0</v>
      </c>
      <c r="G33" s="431">
        <f>COUNTIF(G5:G30,"N/S")</f>
        <v>0</v>
      </c>
      <c r="H33" s="431">
        <f t="shared" si="16"/>
        <v>3</v>
      </c>
      <c r="I33" s="431">
        <f>COUNTIF(I5:I30,"N/S")</f>
        <v>0</v>
      </c>
      <c r="J33" s="431">
        <f t="shared" si="16"/>
        <v>0</v>
      </c>
      <c r="K33" s="431">
        <f>COUNTIF(K5:K30,"N/S")</f>
        <v>0</v>
      </c>
      <c r="L33" s="431">
        <f t="shared" si="16"/>
        <v>3</v>
      </c>
      <c r="M33" s="431">
        <f>COUNTIF(M5:M30,"N/S")</f>
        <v>0</v>
      </c>
      <c r="N33" s="431">
        <f t="shared" si="16"/>
        <v>0</v>
      </c>
      <c r="O33" s="437"/>
      <c r="P33" s="429" t="s">
        <v>455</v>
      </c>
      <c r="Q33" s="429"/>
      <c r="R33" s="430" t="str">
        <f>IF(COUNTIF(S33:AD33,"*s")&gt;0,"X"," ")</f>
        <v xml:space="preserve"> </v>
      </c>
      <c r="S33" s="431">
        <f>COUNTIF(S5:S30,"N/S")</f>
        <v>0</v>
      </c>
      <c r="T33" s="431">
        <f>COUNTIF(T5:T30,"N/S")</f>
        <v>0</v>
      </c>
      <c r="U33" s="431">
        <f t="shared" ref="U33:AD33" si="17">COUNTIF(U5:U30,"N/S")</f>
        <v>0</v>
      </c>
      <c r="V33" s="431">
        <f t="shared" si="17"/>
        <v>0</v>
      </c>
      <c r="W33" s="431">
        <f t="shared" si="17"/>
        <v>1</v>
      </c>
      <c r="X33" s="431">
        <f t="shared" si="17"/>
        <v>1</v>
      </c>
      <c r="Y33" s="431">
        <f t="shared" si="17"/>
        <v>0</v>
      </c>
      <c r="Z33" s="431">
        <f t="shared" si="17"/>
        <v>1</v>
      </c>
      <c r="AA33" s="431">
        <f t="shared" si="17"/>
        <v>0</v>
      </c>
      <c r="AB33" s="431">
        <f t="shared" si="17"/>
        <v>0</v>
      </c>
      <c r="AC33" s="431">
        <f t="shared" si="17"/>
        <v>0</v>
      </c>
      <c r="AD33" s="431">
        <f t="shared" si="17"/>
        <v>0</v>
      </c>
      <c r="AE33" s="437"/>
      <c r="AF33" s="427"/>
      <c r="AG33" s="427"/>
      <c r="AH33" s="425" t="str">
        <f>IF(COUNTIF(AI33:AT33,"*s")&gt;0,"X"," ")</f>
        <v xml:space="preserve"> </v>
      </c>
      <c r="AI33" s="273"/>
      <c r="AJ33" s="273"/>
      <c r="AK33" s="273"/>
      <c r="AL33" s="273"/>
      <c r="AM33" s="273"/>
      <c r="AN33" s="273"/>
      <c r="AO33" s="273"/>
      <c r="AP33" s="273"/>
      <c r="AQ33" s="273"/>
      <c r="AR33" s="273"/>
      <c r="AS33" s="273"/>
      <c r="AT33" s="273"/>
      <c r="AU33" s="436"/>
    </row>
    <row r="34" spans="1:51" s="4" customFormat="1" ht="30" customHeight="1">
      <c r="A34" s="274" t="s">
        <v>21</v>
      </c>
      <c r="B34" s="598" t="str">
        <f>B1</f>
        <v>Winchester</v>
      </c>
      <c r="C34" s="599"/>
      <c r="D34" s="599"/>
      <c r="E34" s="599"/>
      <c r="F34" s="599"/>
      <c r="G34" s="599"/>
      <c r="H34" s="599"/>
      <c r="I34" s="599"/>
      <c r="J34" s="599"/>
      <c r="K34" s="599"/>
      <c r="L34" s="599"/>
      <c r="M34" s="599"/>
      <c r="N34" s="599"/>
      <c r="O34" s="600"/>
      <c r="P34" s="605" t="s">
        <v>112</v>
      </c>
      <c r="Q34" s="606"/>
      <c r="R34" s="606"/>
      <c r="S34" s="606"/>
      <c r="T34" s="606"/>
      <c r="U34" s="606"/>
      <c r="V34" s="606"/>
      <c r="W34" s="606"/>
      <c r="X34" s="606"/>
      <c r="Y34" s="606"/>
      <c r="Z34" s="606"/>
      <c r="AA34" s="606"/>
      <c r="AB34" s="606"/>
      <c r="AC34" s="606"/>
      <c r="AD34" s="606"/>
      <c r="AE34" s="607"/>
      <c r="AF34" s="613" t="s">
        <v>119</v>
      </c>
      <c r="AG34" s="614"/>
      <c r="AH34" s="614"/>
      <c r="AI34" s="614"/>
      <c r="AJ34" s="614"/>
      <c r="AK34" s="614"/>
      <c r="AL34" s="614"/>
      <c r="AM34" s="614"/>
      <c r="AN34" s="614"/>
      <c r="AO34" s="614"/>
      <c r="AP34" s="614"/>
      <c r="AQ34" s="614"/>
      <c r="AR34" s="615"/>
      <c r="AS34" s="616" t="str">
        <f>AS1</f>
        <v>T</v>
      </c>
      <c r="AT34" s="617"/>
      <c r="AU34" s="618"/>
      <c r="AV34" s="85"/>
      <c r="AW34" s="8"/>
      <c r="AX34" s="8"/>
      <c r="AY34" s="8"/>
    </row>
    <row r="35" spans="1:51" s="18" customFormat="1" ht="30" customHeight="1">
      <c r="A35" s="275" t="s">
        <v>22</v>
      </c>
      <c r="B35" s="601" t="str">
        <f>B2</f>
        <v>7th July</v>
      </c>
      <c r="C35" s="602"/>
      <c r="D35" s="602"/>
      <c r="E35" s="602"/>
      <c r="F35" s="602"/>
      <c r="G35" s="602"/>
      <c r="H35" s="602"/>
      <c r="I35" s="602"/>
      <c r="J35" s="602"/>
      <c r="K35" s="602"/>
      <c r="L35" s="602"/>
      <c r="M35" s="602"/>
      <c r="N35" s="602"/>
      <c r="O35" s="603"/>
      <c r="P35" s="591" t="s">
        <v>364</v>
      </c>
      <c r="Q35" s="591"/>
      <c r="R35" s="591"/>
      <c r="S35" s="591"/>
      <c r="T35" s="591"/>
      <c r="U35" s="591"/>
      <c r="V35" s="591"/>
      <c r="W35" s="591"/>
      <c r="X35" s="591"/>
      <c r="Y35" s="591"/>
      <c r="Z35" s="591"/>
      <c r="AA35" s="591"/>
      <c r="AB35" s="591"/>
      <c r="AC35" s="591"/>
      <c r="AD35" s="591"/>
      <c r="AE35" s="591"/>
      <c r="AF35" s="604" t="str">
        <f>AF2</f>
        <v xml:space="preserve">Salisbury </v>
      </c>
      <c r="AG35" s="604"/>
      <c r="AH35" s="604"/>
      <c r="AI35" s="604"/>
      <c r="AJ35" s="604"/>
      <c r="AK35" s="604"/>
      <c r="AL35" s="604"/>
      <c r="AM35" s="604"/>
      <c r="AN35" s="604"/>
      <c r="AO35" s="604"/>
      <c r="AP35" s="604"/>
      <c r="AQ35" s="604"/>
      <c r="AR35" s="604"/>
      <c r="AS35" s="608" t="str">
        <f>AS2</f>
        <v>TT</v>
      </c>
      <c r="AT35" s="608"/>
      <c r="AU35" s="608"/>
      <c r="AV35" s="8"/>
      <c r="AW35" s="19"/>
      <c r="AX35" s="19"/>
      <c r="AY35" s="19"/>
    </row>
    <row r="36" spans="1:51" s="87" customFormat="1" ht="91.5" customHeight="1">
      <c r="A36" s="278" t="s">
        <v>387</v>
      </c>
      <c r="B36" s="325" t="s">
        <v>465</v>
      </c>
      <c r="C36" s="589" t="s">
        <v>392</v>
      </c>
      <c r="D36" s="279" t="s">
        <v>115</v>
      </c>
      <c r="E36" s="279" t="s">
        <v>9</v>
      </c>
      <c r="F36" s="279" t="s">
        <v>6</v>
      </c>
      <c r="G36" s="279" t="s">
        <v>117</v>
      </c>
      <c r="H36" s="279" t="s">
        <v>4</v>
      </c>
      <c r="I36" s="279" t="s">
        <v>116</v>
      </c>
      <c r="J36" s="279" t="s">
        <v>3</v>
      </c>
      <c r="K36" s="279" t="s">
        <v>118</v>
      </c>
      <c r="L36" s="279" t="s">
        <v>2</v>
      </c>
      <c r="M36" s="279" t="s">
        <v>114</v>
      </c>
      <c r="N36" s="279" t="s">
        <v>8</v>
      </c>
      <c r="O36" s="280"/>
      <c r="P36" s="278" t="s">
        <v>388</v>
      </c>
      <c r="Q36" s="325" t="s">
        <v>465</v>
      </c>
      <c r="R36" s="589" t="s">
        <v>392</v>
      </c>
      <c r="S36" s="279" t="s">
        <v>116</v>
      </c>
      <c r="T36" s="279" t="s">
        <v>15</v>
      </c>
      <c r="U36" s="279" t="s">
        <v>114</v>
      </c>
      <c r="V36" s="279" t="s">
        <v>6</v>
      </c>
      <c r="W36" s="279" t="s">
        <v>4</v>
      </c>
      <c r="X36" s="279" t="s">
        <v>118</v>
      </c>
      <c r="Y36" s="279" t="s">
        <v>117</v>
      </c>
      <c r="Z36" s="279" t="s">
        <v>3</v>
      </c>
      <c r="AA36" s="279" t="s">
        <v>2</v>
      </c>
      <c r="AB36" s="279" t="s">
        <v>115</v>
      </c>
      <c r="AC36" s="279" t="s">
        <v>13</v>
      </c>
      <c r="AD36" s="286" t="s">
        <v>8</v>
      </c>
      <c r="AE36" s="281"/>
      <c r="AF36" s="278" t="s">
        <v>389</v>
      </c>
      <c r="AG36" s="325" t="s">
        <v>465</v>
      </c>
      <c r="AH36" s="589" t="s">
        <v>392</v>
      </c>
      <c r="AI36" s="279" t="s">
        <v>116</v>
      </c>
      <c r="AJ36" s="279" t="s">
        <v>42</v>
      </c>
      <c r="AK36" s="279" t="s">
        <v>6</v>
      </c>
      <c r="AL36" s="279" t="s">
        <v>114</v>
      </c>
      <c r="AM36" s="279" t="s">
        <v>4</v>
      </c>
      <c r="AN36" s="279" t="s">
        <v>118</v>
      </c>
      <c r="AO36" s="279" t="s">
        <v>3</v>
      </c>
      <c r="AP36" s="279" t="s">
        <v>117</v>
      </c>
      <c r="AQ36" s="279" t="s">
        <v>2</v>
      </c>
      <c r="AR36" s="279" t="s">
        <v>115</v>
      </c>
      <c r="AS36" s="279" t="s">
        <v>5</v>
      </c>
      <c r="AT36" s="286" t="s">
        <v>8</v>
      </c>
      <c r="AU36" s="281"/>
      <c r="AV36" s="86"/>
      <c r="AW36" s="271"/>
      <c r="AX36" s="271"/>
      <c r="AY36" s="271"/>
    </row>
    <row r="37" spans="1:51" s="89" customFormat="1" ht="39.75" customHeight="1">
      <c r="A37" s="282"/>
      <c r="B37" s="326"/>
      <c r="C37" s="590"/>
      <c r="D37" s="283"/>
      <c r="E37" s="283"/>
      <c r="F37" s="283"/>
      <c r="G37" s="283"/>
      <c r="H37" s="283"/>
      <c r="I37" s="283"/>
      <c r="J37" s="283"/>
      <c r="K37" s="283"/>
      <c r="L37" s="283"/>
      <c r="M37" s="283"/>
      <c r="N37" s="283"/>
      <c r="O37" s="284"/>
      <c r="P37" s="282"/>
      <c r="Q37" s="326"/>
      <c r="R37" s="590"/>
      <c r="S37" s="283"/>
      <c r="T37" s="283"/>
      <c r="U37" s="283"/>
      <c r="V37" s="283"/>
      <c r="W37" s="283"/>
      <c r="X37" s="283"/>
      <c r="Y37" s="283"/>
      <c r="Z37" s="283"/>
      <c r="AA37" s="283"/>
      <c r="AB37" s="283"/>
      <c r="AC37" s="283"/>
      <c r="AD37" s="283"/>
      <c r="AE37" s="285"/>
      <c r="AF37" s="282"/>
      <c r="AG37" s="326"/>
      <c r="AH37" s="590"/>
      <c r="AI37" s="283"/>
      <c r="AJ37" s="283"/>
      <c r="AK37" s="283"/>
      <c r="AL37" s="283"/>
      <c r="AM37" s="283"/>
      <c r="AN37" s="283"/>
      <c r="AO37" s="283"/>
      <c r="AP37" s="283"/>
      <c r="AQ37" s="283"/>
      <c r="AR37" s="283"/>
      <c r="AS37" s="283"/>
      <c r="AT37" s="283"/>
      <c r="AU37" s="285"/>
      <c r="AV37" s="88"/>
      <c r="AW37" s="272"/>
      <c r="AX37" s="272"/>
      <c r="AY37" s="272"/>
    </row>
    <row r="38" spans="1:51" s="91" customFormat="1" ht="24.75" customHeight="1">
      <c r="A38" s="424" t="s">
        <v>1139</v>
      </c>
      <c r="B38" s="424" t="s">
        <v>1140</v>
      </c>
      <c r="C38" s="425" t="s">
        <v>128</v>
      </c>
      <c r="D38" s="273" t="s">
        <v>1</v>
      </c>
      <c r="E38" s="273"/>
      <c r="F38" s="273"/>
      <c r="G38" s="273" t="s">
        <v>1</v>
      </c>
      <c r="H38" s="273"/>
      <c r="I38" s="273"/>
      <c r="J38" s="273" t="s">
        <v>717</v>
      </c>
      <c r="K38" s="273"/>
      <c r="L38" s="273"/>
      <c r="M38" s="273"/>
      <c r="N38" s="273"/>
      <c r="O38" s="426">
        <f>COUNTIF(D38:M38,"*")</f>
        <v>3</v>
      </c>
      <c r="P38" s="427" t="s">
        <v>1157</v>
      </c>
      <c r="Q38" s="427">
        <v>3580344</v>
      </c>
      <c r="R38" s="425" t="str">
        <f>IF(COUNTIF(S38:AD38,"*s")&gt;0,"X"," ")</f>
        <v xml:space="preserve"> </v>
      </c>
      <c r="S38" s="273"/>
      <c r="T38" s="273"/>
      <c r="U38" s="273" t="s">
        <v>0</v>
      </c>
      <c r="V38" s="273"/>
      <c r="W38" s="273"/>
      <c r="X38" s="273"/>
      <c r="Y38" s="273" t="s">
        <v>1</v>
      </c>
      <c r="Z38" s="273" t="s">
        <v>1</v>
      </c>
      <c r="AA38" s="273"/>
      <c r="AB38" s="273"/>
      <c r="AC38" s="273"/>
      <c r="AD38" s="273">
        <v>1</v>
      </c>
      <c r="AE38" s="426">
        <f>COUNTIF(S38:AC38,"*")</f>
        <v>3</v>
      </c>
      <c r="AF38" s="427" t="s">
        <v>1163</v>
      </c>
      <c r="AG38" s="427">
        <v>3142093</v>
      </c>
      <c r="AH38" s="425"/>
      <c r="AI38" s="273"/>
      <c r="AJ38" s="273"/>
      <c r="AK38" s="273"/>
      <c r="AL38" s="273"/>
      <c r="AM38" s="273"/>
      <c r="AN38" s="273"/>
      <c r="AO38" s="273"/>
      <c r="AP38" s="273"/>
      <c r="AQ38" s="273"/>
      <c r="AR38" s="273"/>
      <c r="AS38" s="273"/>
      <c r="AT38" s="273"/>
      <c r="AU38" s="426">
        <f>COUNTIF(AI38:AS38,"*")</f>
        <v>0</v>
      </c>
      <c r="AV38" s="90"/>
      <c r="AW38" s="92"/>
      <c r="AX38" s="92"/>
      <c r="AY38" s="92"/>
    </row>
    <row r="39" spans="1:51" s="91" customFormat="1" ht="24.75" customHeight="1">
      <c r="A39" s="424" t="s">
        <v>1141</v>
      </c>
      <c r="B39" s="424" t="s">
        <v>1142</v>
      </c>
      <c r="C39" s="425" t="str">
        <f t="shared" ref="C39:C46" si="18">IF(COUNTIF(D39:N39,"*s")&gt;0,"X"," ")</f>
        <v>X</v>
      </c>
      <c r="D39" s="273"/>
      <c r="E39" s="273"/>
      <c r="F39" s="273" t="s">
        <v>717</v>
      </c>
      <c r="G39" s="273"/>
      <c r="H39" s="273"/>
      <c r="I39" s="273" t="s">
        <v>1</v>
      </c>
      <c r="J39" s="273"/>
      <c r="K39" s="273" t="s">
        <v>1</v>
      </c>
      <c r="L39" s="273"/>
      <c r="M39" s="273"/>
      <c r="N39" s="273">
        <v>1</v>
      </c>
      <c r="O39" s="426">
        <f t="shared" ref="O39:O63" si="19">COUNTIF(D39:M39,"*")</f>
        <v>3</v>
      </c>
      <c r="P39" s="427" t="s">
        <v>1158</v>
      </c>
      <c r="Q39" s="427">
        <v>3697043</v>
      </c>
      <c r="R39" s="425" t="str">
        <f t="shared" ref="R39:R43" si="20">IF(COUNTIF(S39:AD39,"*s")&gt;0,"X"," ")</f>
        <v xml:space="preserve"> </v>
      </c>
      <c r="S39" s="273"/>
      <c r="T39" s="273"/>
      <c r="U39" s="273"/>
      <c r="V39" s="273" t="s">
        <v>0</v>
      </c>
      <c r="W39" s="273"/>
      <c r="X39" s="273"/>
      <c r="Y39" s="273" t="s">
        <v>0</v>
      </c>
      <c r="Z39" s="273"/>
      <c r="AA39" s="273"/>
      <c r="AB39" s="273"/>
      <c r="AC39" s="273"/>
      <c r="AD39" s="273">
        <v>2</v>
      </c>
      <c r="AE39" s="426">
        <f t="shared" ref="AE39:AE63" si="21">COUNTIF(S39:AC39,"*")</f>
        <v>2</v>
      </c>
      <c r="AF39" s="427"/>
      <c r="AG39" s="427"/>
      <c r="AH39" s="425"/>
      <c r="AI39" s="273"/>
      <c r="AJ39" s="273"/>
      <c r="AK39" s="273"/>
      <c r="AL39" s="273"/>
      <c r="AM39" s="273"/>
      <c r="AN39" s="273"/>
      <c r="AO39" s="273"/>
      <c r="AP39" s="273"/>
      <c r="AQ39" s="273"/>
      <c r="AR39" s="273"/>
      <c r="AS39" s="273"/>
      <c r="AT39" s="273"/>
      <c r="AU39" s="426">
        <f>COUNTIF(AI39:AS39,"*")</f>
        <v>0</v>
      </c>
      <c r="AV39" s="90"/>
      <c r="AW39" s="92"/>
      <c r="AX39" s="92"/>
      <c r="AY39" s="92"/>
    </row>
    <row r="40" spans="1:51" s="91" customFormat="1" ht="24.75" customHeight="1">
      <c r="A40" s="424" t="s">
        <v>1143</v>
      </c>
      <c r="B40" s="424" t="s">
        <v>1144</v>
      </c>
      <c r="C40" s="425" t="str">
        <f t="shared" si="18"/>
        <v xml:space="preserve"> </v>
      </c>
      <c r="D40" s="273"/>
      <c r="E40" s="273"/>
      <c r="F40" s="273"/>
      <c r="G40" s="273"/>
      <c r="H40" s="273"/>
      <c r="I40" s="273"/>
      <c r="J40" s="273" t="s">
        <v>0</v>
      </c>
      <c r="K40" s="273"/>
      <c r="L40" s="273"/>
      <c r="M40" s="273" t="s">
        <v>1</v>
      </c>
      <c r="N40" s="273"/>
      <c r="O40" s="426">
        <f t="shared" si="19"/>
        <v>2</v>
      </c>
      <c r="P40" s="427" t="s">
        <v>1159</v>
      </c>
      <c r="Q40" s="427">
        <v>3612416</v>
      </c>
      <c r="R40" s="425" t="str">
        <f t="shared" si="20"/>
        <v xml:space="preserve"> </v>
      </c>
      <c r="S40" s="273"/>
      <c r="T40" s="273"/>
      <c r="U40" s="273"/>
      <c r="V40" s="273" t="s">
        <v>1</v>
      </c>
      <c r="W40" s="273"/>
      <c r="X40" s="273"/>
      <c r="Y40" s="273"/>
      <c r="Z40" s="273"/>
      <c r="AA40" s="273"/>
      <c r="AB40" s="273"/>
      <c r="AC40" s="273"/>
      <c r="AD40" s="273"/>
      <c r="AE40" s="426">
        <f t="shared" si="21"/>
        <v>1</v>
      </c>
      <c r="AF40" s="427"/>
      <c r="AG40" s="427"/>
      <c r="AH40" s="425"/>
      <c r="AI40" s="273"/>
      <c r="AJ40" s="273"/>
      <c r="AK40" s="273"/>
      <c r="AL40" s="273"/>
      <c r="AM40" s="273"/>
      <c r="AN40" s="273"/>
      <c r="AO40" s="273"/>
      <c r="AP40" s="273"/>
      <c r="AQ40" s="273"/>
      <c r="AR40" s="273"/>
      <c r="AS40" s="273"/>
      <c r="AT40" s="273"/>
      <c r="AU40" s="426">
        <f t="shared" ref="AU40:AU53" si="22">COUNTIF(AI40:AS40,"*")</f>
        <v>0</v>
      </c>
      <c r="AV40" s="90"/>
      <c r="AW40" s="92"/>
      <c r="AX40" s="92"/>
      <c r="AY40" s="92"/>
    </row>
    <row r="41" spans="1:51" s="91" customFormat="1" ht="24.75" customHeight="1">
      <c r="A41" s="424" t="s">
        <v>1145</v>
      </c>
      <c r="B41" s="424" t="s">
        <v>1146</v>
      </c>
      <c r="C41" s="425" t="str">
        <f t="shared" si="18"/>
        <v>X</v>
      </c>
      <c r="D41" s="273" t="s">
        <v>0</v>
      </c>
      <c r="E41" s="273"/>
      <c r="F41" s="273"/>
      <c r="G41" s="273" t="s">
        <v>0</v>
      </c>
      <c r="H41" s="273"/>
      <c r="I41" s="273"/>
      <c r="J41" s="273" t="s">
        <v>717</v>
      </c>
      <c r="K41" s="273"/>
      <c r="L41" s="273"/>
      <c r="M41" s="273"/>
      <c r="N41" s="273"/>
      <c r="O41" s="426">
        <f t="shared" si="19"/>
        <v>3</v>
      </c>
      <c r="P41" s="428" t="s">
        <v>1160</v>
      </c>
      <c r="Q41" s="428">
        <v>3828916</v>
      </c>
      <c r="R41" s="425" t="str">
        <f t="shared" si="20"/>
        <v>X</v>
      </c>
      <c r="S41" s="273"/>
      <c r="T41" s="273"/>
      <c r="U41" s="273"/>
      <c r="V41" s="273" t="s">
        <v>717</v>
      </c>
      <c r="W41" s="273"/>
      <c r="X41" s="273" t="s">
        <v>1</v>
      </c>
      <c r="Y41" s="273"/>
      <c r="Z41" s="273"/>
      <c r="AA41" s="273"/>
      <c r="AB41" s="273" t="s">
        <v>0</v>
      </c>
      <c r="AC41" s="273"/>
      <c r="AD41" s="273">
        <v>3</v>
      </c>
      <c r="AE41" s="426">
        <f t="shared" si="21"/>
        <v>3</v>
      </c>
      <c r="AF41" s="428"/>
      <c r="AG41" s="428"/>
      <c r="AH41" s="425"/>
      <c r="AI41" s="273"/>
      <c r="AJ41" s="273"/>
      <c r="AK41" s="273"/>
      <c r="AL41" s="273"/>
      <c r="AM41" s="273"/>
      <c r="AN41" s="273"/>
      <c r="AO41" s="273"/>
      <c r="AP41" s="273"/>
      <c r="AQ41" s="273"/>
      <c r="AR41" s="273"/>
      <c r="AS41" s="273"/>
      <c r="AT41" s="273"/>
      <c r="AU41" s="426">
        <f t="shared" si="22"/>
        <v>0</v>
      </c>
      <c r="AV41" s="90"/>
      <c r="AW41" s="92"/>
      <c r="AX41" s="92"/>
      <c r="AY41" s="92"/>
    </row>
    <row r="42" spans="1:51" s="91" customFormat="1" ht="24.75" customHeight="1">
      <c r="A42" s="424" t="s">
        <v>1147</v>
      </c>
      <c r="B42" s="424" t="s">
        <v>1148</v>
      </c>
      <c r="C42" s="425" t="str">
        <f t="shared" si="18"/>
        <v>X</v>
      </c>
      <c r="D42" s="273"/>
      <c r="E42" s="273"/>
      <c r="F42" s="273" t="s">
        <v>1</v>
      </c>
      <c r="G42" s="273"/>
      <c r="H42" s="273" t="s">
        <v>1</v>
      </c>
      <c r="I42" s="273"/>
      <c r="J42" s="273"/>
      <c r="K42" s="273"/>
      <c r="L42" s="273"/>
      <c r="M42" s="273" t="s">
        <v>717</v>
      </c>
      <c r="N42" s="273"/>
      <c r="O42" s="426">
        <f t="shared" si="19"/>
        <v>3</v>
      </c>
      <c r="P42" s="428" t="s">
        <v>1161</v>
      </c>
      <c r="Q42" s="428">
        <v>3709410</v>
      </c>
      <c r="R42" s="425" t="str">
        <f t="shared" si="20"/>
        <v>X</v>
      </c>
      <c r="S42" s="273"/>
      <c r="T42" s="273"/>
      <c r="U42" s="273"/>
      <c r="V42" s="273"/>
      <c r="W42" s="273"/>
      <c r="X42" s="273" t="s">
        <v>0</v>
      </c>
      <c r="Y42" s="273"/>
      <c r="Z42" s="273" t="s">
        <v>717</v>
      </c>
      <c r="AA42" s="273"/>
      <c r="AB42" s="273" t="s">
        <v>1</v>
      </c>
      <c r="AC42" s="273"/>
      <c r="AD42" s="273">
        <v>4</v>
      </c>
      <c r="AE42" s="426">
        <f t="shared" si="21"/>
        <v>3</v>
      </c>
      <c r="AF42" s="428"/>
      <c r="AG42" s="428"/>
      <c r="AH42" s="425"/>
      <c r="AI42" s="273"/>
      <c r="AJ42" s="273"/>
      <c r="AK42" s="273"/>
      <c r="AL42" s="273"/>
      <c r="AM42" s="273"/>
      <c r="AN42" s="273"/>
      <c r="AO42" s="273"/>
      <c r="AP42" s="273"/>
      <c r="AQ42" s="273"/>
      <c r="AR42" s="273"/>
      <c r="AS42" s="273"/>
      <c r="AT42" s="273"/>
      <c r="AU42" s="426">
        <f t="shared" si="22"/>
        <v>0</v>
      </c>
      <c r="AV42" s="90"/>
      <c r="AW42" s="92"/>
      <c r="AX42" s="92"/>
      <c r="AY42" s="92"/>
    </row>
    <row r="43" spans="1:51" s="91" customFormat="1" ht="24.75" customHeight="1">
      <c r="A43" s="424" t="s">
        <v>1149</v>
      </c>
      <c r="B43" s="424" t="s">
        <v>1150</v>
      </c>
      <c r="C43" s="425" t="str">
        <f t="shared" si="18"/>
        <v xml:space="preserve"> </v>
      </c>
      <c r="D43" s="273"/>
      <c r="E43" s="273"/>
      <c r="F43" s="273" t="s">
        <v>0</v>
      </c>
      <c r="G43" s="273"/>
      <c r="H43" s="273" t="s">
        <v>0</v>
      </c>
      <c r="I43" s="273"/>
      <c r="J43" s="273"/>
      <c r="K43" s="273"/>
      <c r="L43" s="273"/>
      <c r="M43" s="273" t="s">
        <v>0</v>
      </c>
      <c r="N43" s="273">
        <v>2</v>
      </c>
      <c r="O43" s="426">
        <f t="shared" si="19"/>
        <v>3</v>
      </c>
      <c r="P43" s="428" t="s">
        <v>1162</v>
      </c>
      <c r="Q43" s="428">
        <v>3613263</v>
      </c>
      <c r="R43" s="425" t="str">
        <f t="shared" si="20"/>
        <v xml:space="preserve"> </v>
      </c>
      <c r="S43" s="273"/>
      <c r="T43" s="273"/>
      <c r="U43" s="273"/>
      <c r="V43" s="273"/>
      <c r="W43" s="273"/>
      <c r="X43" s="273"/>
      <c r="Y43" s="273"/>
      <c r="Z43" s="273" t="s">
        <v>0</v>
      </c>
      <c r="AA43" s="273"/>
      <c r="AB43" s="273"/>
      <c r="AC43" s="273"/>
      <c r="AD43" s="273"/>
      <c r="AE43" s="426">
        <f t="shared" si="21"/>
        <v>1</v>
      </c>
      <c r="AF43" s="428"/>
      <c r="AG43" s="428"/>
      <c r="AH43" s="425" t="str">
        <f t="shared" ref="AH43:AH57" si="23">IF(COUNTIF(AI43:AT43,"*s")&gt;0,"X"," ")</f>
        <v xml:space="preserve"> </v>
      </c>
      <c r="AI43" s="273"/>
      <c r="AJ43" s="273"/>
      <c r="AK43" s="273"/>
      <c r="AL43" s="273"/>
      <c r="AM43" s="273"/>
      <c r="AN43" s="273"/>
      <c r="AO43" s="273"/>
      <c r="AP43" s="273"/>
      <c r="AQ43" s="273"/>
      <c r="AR43" s="273"/>
      <c r="AS43" s="273"/>
      <c r="AT43" s="273"/>
      <c r="AU43" s="426">
        <f t="shared" si="22"/>
        <v>0</v>
      </c>
      <c r="AV43" s="90"/>
      <c r="AW43" s="92"/>
      <c r="AX43" s="92"/>
      <c r="AY43" s="92"/>
    </row>
    <row r="44" spans="1:51" s="91" customFormat="1" ht="24.75" customHeight="1">
      <c r="A44" s="424" t="s">
        <v>1151</v>
      </c>
      <c r="B44" s="424" t="s">
        <v>1152</v>
      </c>
      <c r="C44" s="425" t="str">
        <f t="shared" si="18"/>
        <v>X</v>
      </c>
      <c r="D44" s="273"/>
      <c r="E44" s="273"/>
      <c r="F44" s="273"/>
      <c r="G44" s="273"/>
      <c r="H44" s="273"/>
      <c r="I44" s="273"/>
      <c r="J44" s="273" t="s">
        <v>1</v>
      </c>
      <c r="K44" s="273" t="s">
        <v>717</v>
      </c>
      <c r="L44" s="273" t="s">
        <v>1</v>
      </c>
      <c r="M44" s="273"/>
      <c r="N44" s="273">
        <v>3</v>
      </c>
      <c r="O44" s="426">
        <f t="shared" si="19"/>
        <v>3</v>
      </c>
      <c r="P44" s="427"/>
      <c r="Q44" s="427"/>
      <c r="R44" s="425" t="str">
        <f t="shared" ref="R44:R62" si="24">IF(COUNTIF(S44:AD44,"*s")&gt;0,"X"," ")</f>
        <v xml:space="preserve"> </v>
      </c>
      <c r="S44" s="273"/>
      <c r="T44" s="273"/>
      <c r="U44" s="273"/>
      <c r="V44" s="273"/>
      <c r="W44" s="273"/>
      <c r="X44" s="273"/>
      <c r="Y44" s="273"/>
      <c r="Z44" s="273"/>
      <c r="AA44" s="273"/>
      <c r="AB44" s="273"/>
      <c r="AC44" s="273"/>
      <c r="AD44" s="273"/>
      <c r="AE44" s="426">
        <f t="shared" si="21"/>
        <v>0</v>
      </c>
      <c r="AF44" s="428"/>
      <c r="AG44" s="428"/>
      <c r="AH44" s="425" t="str">
        <f t="shared" si="23"/>
        <v xml:space="preserve"> </v>
      </c>
      <c r="AI44" s="273"/>
      <c r="AJ44" s="273"/>
      <c r="AK44" s="273"/>
      <c r="AL44" s="273"/>
      <c r="AM44" s="273"/>
      <c r="AN44" s="273"/>
      <c r="AO44" s="273"/>
      <c r="AP44" s="273"/>
      <c r="AQ44" s="273"/>
      <c r="AR44" s="273"/>
      <c r="AS44" s="273"/>
      <c r="AT44" s="273"/>
      <c r="AU44" s="426">
        <f t="shared" si="22"/>
        <v>0</v>
      </c>
      <c r="AV44" s="90"/>
      <c r="AW44" s="92"/>
      <c r="AX44" s="92"/>
      <c r="AY44" s="92"/>
    </row>
    <row r="45" spans="1:51" s="91" customFormat="1" ht="24.75" customHeight="1">
      <c r="A45" s="424" t="s">
        <v>1153</v>
      </c>
      <c r="B45" s="424" t="s">
        <v>1154</v>
      </c>
      <c r="C45" s="425" t="str">
        <f t="shared" si="18"/>
        <v>X</v>
      </c>
      <c r="D45" s="273"/>
      <c r="E45" s="273"/>
      <c r="F45" s="273" t="s">
        <v>717</v>
      </c>
      <c r="G45" s="273"/>
      <c r="H45" s="273"/>
      <c r="I45" s="273" t="s">
        <v>0</v>
      </c>
      <c r="J45" s="273"/>
      <c r="K45" s="273"/>
      <c r="L45" s="273" t="s">
        <v>0</v>
      </c>
      <c r="M45" s="273"/>
      <c r="N45" s="273">
        <v>4</v>
      </c>
      <c r="O45" s="426">
        <f t="shared" si="19"/>
        <v>3</v>
      </c>
      <c r="P45" s="427"/>
      <c r="Q45" s="427"/>
      <c r="R45" s="425" t="str">
        <f t="shared" si="24"/>
        <v xml:space="preserve"> </v>
      </c>
      <c r="S45" s="273"/>
      <c r="T45" s="273"/>
      <c r="U45" s="273"/>
      <c r="V45" s="273"/>
      <c r="W45" s="273"/>
      <c r="X45" s="273"/>
      <c r="Y45" s="273"/>
      <c r="Z45" s="273"/>
      <c r="AA45" s="273"/>
      <c r="AB45" s="273"/>
      <c r="AC45" s="273"/>
      <c r="AD45" s="273"/>
      <c r="AE45" s="426">
        <f t="shared" si="21"/>
        <v>0</v>
      </c>
      <c r="AF45" s="427"/>
      <c r="AG45" s="427"/>
      <c r="AH45" s="425" t="str">
        <f t="shared" si="23"/>
        <v xml:space="preserve"> </v>
      </c>
      <c r="AI45" s="273"/>
      <c r="AJ45" s="273"/>
      <c r="AK45" s="273"/>
      <c r="AL45" s="273"/>
      <c r="AM45" s="273"/>
      <c r="AN45" s="273"/>
      <c r="AO45" s="273"/>
      <c r="AP45" s="273"/>
      <c r="AQ45" s="273"/>
      <c r="AR45" s="273"/>
      <c r="AS45" s="273"/>
      <c r="AT45" s="273"/>
      <c r="AU45" s="426">
        <f t="shared" si="22"/>
        <v>0</v>
      </c>
      <c r="AV45" s="90"/>
      <c r="AW45" s="92"/>
      <c r="AX45" s="92"/>
      <c r="AY45" s="92"/>
    </row>
    <row r="46" spans="1:51" s="91" customFormat="1" ht="24.75" customHeight="1">
      <c r="A46" s="424" t="s">
        <v>1155</v>
      </c>
      <c r="B46" s="424" t="s">
        <v>1156</v>
      </c>
      <c r="C46" s="425" t="str">
        <f t="shared" si="18"/>
        <v xml:space="preserve"> </v>
      </c>
      <c r="D46" s="273"/>
      <c r="E46" s="273"/>
      <c r="F46" s="273"/>
      <c r="G46" s="273"/>
      <c r="H46" s="273"/>
      <c r="I46" s="273"/>
      <c r="J46" s="273"/>
      <c r="K46" s="273" t="s">
        <v>0</v>
      </c>
      <c r="L46" s="273"/>
      <c r="M46" s="273"/>
      <c r="N46" s="273"/>
      <c r="O46" s="426">
        <f t="shared" si="19"/>
        <v>1</v>
      </c>
      <c r="P46" s="427"/>
      <c r="Q46" s="427"/>
      <c r="R46" s="425" t="str">
        <f t="shared" si="24"/>
        <v xml:space="preserve"> </v>
      </c>
      <c r="S46" s="273"/>
      <c r="T46" s="273"/>
      <c r="U46" s="273"/>
      <c r="V46" s="273"/>
      <c r="W46" s="273"/>
      <c r="X46" s="273"/>
      <c r="Y46" s="273"/>
      <c r="Z46" s="273"/>
      <c r="AA46" s="273"/>
      <c r="AB46" s="273"/>
      <c r="AC46" s="273"/>
      <c r="AD46" s="273"/>
      <c r="AE46" s="426">
        <f t="shared" si="21"/>
        <v>0</v>
      </c>
      <c r="AF46" s="427"/>
      <c r="AG46" s="427"/>
      <c r="AH46" s="425" t="str">
        <f t="shared" si="23"/>
        <v xml:space="preserve"> </v>
      </c>
      <c r="AI46" s="273"/>
      <c r="AJ46" s="273"/>
      <c r="AK46" s="273"/>
      <c r="AL46" s="273"/>
      <c r="AM46" s="273"/>
      <c r="AN46" s="273"/>
      <c r="AO46" s="273"/>
      <c r="AP46" s="273"/>
      <c r="AQ46" s="273"/>
      <c r="AR46" s="273"/>
      <c r="AS46" s="273"/>
      <c r="AT46" s="273"/>
      <c r="AU46" s="426">
        <f t="shared" si="22"/>
        <v>0</v>
      </c>
      <c r="AV46" s="90"/>
      <c r="AW46" s="92"/>
      <c r="AX46" s="92"/>
      <c r="AY46" s="92"/>
    </row>
    <row r="47" spans="1:51" s="91" customFormat="1" ht="24.75" customHeight="1">
      <c r="A47" s="424"/>
      <c r="B47" s="424"/>
      <c r="C47" s="425" t="str">
        <f t="shared" ref="C47:C62" si="25">IF(COUNTIF(D47:N47,"*s")&gt;0,"X"," ")</f>
        <v xml:space="preserve"> </v>
      </c>
      <c r="D47" s="273"/>
      <c r="E47" s="273"/>
      <c r="F47" s="273"/>
      <c r="G47" s="273"/>
      <c r="H47" s="273"/>
      <c r="I47" s="273"/>
      <c r="J47" s="273"/>
      <c r="K47" s="273"/>
      <c r="L47" s="273"/>
      <c r="M47" s="273"/>
      <c r="N47" s="273"/>
      <c r="O47" s="426">
        <f t="shared" si="19"/>
        <v>0</v>
      </c>
      <c r="P47" s="427"/>
      <c r="Q47" s="427"/>
      <c r="R47" s="425" t="str">
        <f t="shared" si="24"/>
        <v xml:space="preserve"> </v>
      </c>
      <c r="S47" s="273"/>
      <c r="T47" s="273"/>
      <c r="U47" s="273"/>
      <c r="V47" s="273"/>
      <c r="W47" s="273"/>
      <c r="X47" s="273"/>
      <c r="Y47" s="273"/>
      <c r="Z47" s="273"/>
      <c r="AA47" s="273"/>
      <c r="AB47" s="273"/>
      <c r="AC47" s="273"/>
      <c r="AD47" s="273"/>
      <c r="AE47" s="426">
        <f t="shared" si="21"/>
        <v>0</v>
      </c>
      <c r="AF47" s="427"/>
      <c r="AG47" s="427"/>
      <c r="AH47" s="425" t="str">
        <f t="shared" si="23"/>
        <v xml:space="preserve"> </v>
      </c>
      <c r="AI47" s="273"/>
      <c r="AJ47" s="273"/>
      <c r="AK47" s="273"/>
      <c r="AL47" s="273"/>
      <c r="AM47" s="273"/>
      <c r="AN47" s="273"/>
      <c r="AO47" s="273"/>
      <c r="AP47" s="273"/>
      <c r="AQ47" s="273"/>
      <c r="AR47" s="273"/>
      <c r="AS47" s="273"/>
      <c r="AT47" s="273"/>
      <c r="AU47" s="426">
        <f t="shared" si="22"/>
        <v>0</v>
      </c>
      <c r="AV47" s="90"/>
      <c r="AW47" s="92"/>
      <c r="AX47" s="92"/>
      <c r="AY47" s="92"/>
    </row>
    <row r="48" spans="1:51" s="91" customFormat="1" ht="24.75" customHeight="1">
      <c r="A48" s="424"/>
      <c r="B48" s="424"/>
      <c r="C48" s="425" t="str">
        <f t="shared" si="25"/>
        <v xml:space="preserve"> </v>
      </c>
      <c r="D48" s="273"/>
      <c r="E48" s="273"/>
      <c r="F48" s="273"/>
      <c r="G48" s="273"/>
      <c r="H48" s="273"/>
      <c r="I48" s="273"/>
      <c r="J48" s="273"/>
      <c r="K48" s="273"/>
      <c r="L48" s="273"/>
      <c r="M48" s="273"/>
      <c r="N48" s="273"/>
      <c r="O48" s="426">
        <f t="shared" si="19"/>
        <v>0</v>
      </c>
      <c r="P48" s="427"/>
      <c r="Q48" s="427"/>
      <c r="R48" s="425" t="str">
        <f t="shared" si="24"/>
        <v xml:space="preserve"> </v>
      </c>
      <c r="S48" s="273"/>
      <c r="T48" s="273"/>
      <c r="U48" s="273"/>
      <c r="V48" s="273"/>
      <c r="W48" s="273"/>
      <c r="X48" s="273"/>
      <c r="Y48" s="273"/>
      <c r="Z48" s="273"/>
      <c r="AA48" s="273"/>
      <c r="AB48" s="273"/>
      <c r="AC48" s="273"/>
      <c r="AD48" s="273"/>
      <c r="AE48" s="426">
        <f t="shared" si="21"/>
        <v>0</v>
      </c>
      <c r="AF48" s="427"/>
      <c r="AG48" s="427"/>
      <c r="AH48" s="425" t="str">
        <f t="shared" si="23"/>
        <v xml:space="preserve"> </v>
      </c>
      <c r="AI48" s="273"/>
      <c r="AJ48" s="273"/>
      <c r="AK48" s="273"/>
      <c r="AL48" s="273"/>
      <c r="AM48" s="273"/>
      <c r="AN48" s="273"/>
      <c r="AO48" s="273"/>
      <c r="AP48" s="273"/>
      <c r="AQ48" s="273"/>
      <c r="AR48" s="273"/>
      <c r="AS48" s="273"/>
      <c r="AT48" s="273"/>
      <c r="AU48" s="426">
        <f t="shared" si="22"/>
        <v>0</v>
      </c>
      <c r="AV48" s="90"/>
      <c r="AW48" s="92"/>
      <c r="AX48" s="92"/>
      <c r="AY48" s="92"/>
    </row>
    <row r="49" spans="1:51" s="91" customFormat="1" ht="24.75" customHeight="1">
      <c r="A49" s="424"/>
      <c r="B49" s="424"/>
      <c r="C49" s="425" t="str">
        <f t="shared" si="25"/>
        <v xml:space="preserve"> </v>
      </c>
      <c r="D49" s="273"/>
      <c r="E49" s="273"/>
      <c r="F49" s="273"/>
      <c r="G49" s="273"/>
      <c r="H49" s="273"/>
      <c r="I49" s="273"/>
      <c r="J49" s="273"/>
      <c r="K49" s="273"/>
      <c r="L49" s="273"/>
      <c r="M49" s="273"/>
      <c r="N49" s="273"/>
      <c r="O49" s="426">
        <f t="shared" si="19"/>
        <v>0</v>
      </c>
      <c r="P49" s="427"/>
      <c r="Q49" s="427"/>
      <c r="R49" s="425" t="str">
        <f t="shared" si="24"/>
        <v xml:space="preserve"> </v>
      </c>
      <c r="S49" s="273"/>
      <c r="T49" s="273"/>
      <c r="U49" s="273"/>
      <c r="V49" s="273"/>
      <c r="W49" s="273"/>
      <c r="X49" s="273"/>
      <c r="Y49" s="273"/>
      <c r="Z49" s="273"/>
      <c r="AA49" s="273"/>
      <c r="AB49" s="273"/>
      <c r="AC49" s="273"/>
      <c r="AD49" s="273"/>
      <c r="AE49" s="426">
        <f t="shared" si="21"/>
        <v>0</v>
      </c>
      <c r="AF49" s="427"/>
      <c r="AG49" s="427"/>
      <c r="AH49" s="425" t="str">
        <f t="shared" si="23"/>
        <v xml:space="preserve"> </v>
      </c>
      <c r="AI49" s="273"/>
      <c r="AJ49" s="273"/>
      <c r="AK49" s="273"/>
      <c r="AL49" s="273"/>
      <c r="AM49" s="273"/>
      <c r="AN49" s="273"/>
      <c r="AO49" s="273"/>
      <c r="AP49" s="273"/>
      <c r="AQ49" s="273"/>
      <c r="AR49" s="273"/>
      <c r="AS49" s="273"/>
      <c r="AT49" s="273"/>
      <c r="AU49" s="426">
        <f t="shared" si="22"/>
        <v>0</v>
      </c>
      <c r="AV49" s="90"/>
      <c r="AW49" s="92"/>
      <c r="AX49" s="92"/>
      <c r="AY49" s="92"/>
    </row>
    <row r="50" spans="1:51" s="91" customFormat="1" ht="24.75" customHeight="1">
      <c r="A50" s="424"/>
      <c r="B50" s="424"/>
      <c r="C50" s="425" t="str">
        <f t="shared" si="25"/>
        <v xml:space="preserve"> </v>
      </c>
      <c r="D50" s="273"/>
      <c r="E50" s="273"/>
      <c r="F50" s="273"/>
      <c r="G50" s="273"/>
      <c r="H50" s="273"/>
      <c r="I50" s="273"/>
      <c r="J50" s="273"/>
      <c r="K50" s="273"/>
      <c r="L50" s="273"/>
      <c r="M50" s="273"/>
      <c r="N50" s="273"/>
      <c r="O50" s="426">
        <f t="shared" si="19"/>
        <v>0</v>
      </c>
      <c r="P50" s="427"/>
      <c r="Q50" s="427"/>
      <c r="R50" s="425" t="str">
        <f t="shared" si="24"/>
        <v xml:space="preserve"> </v>
      </c>
      <c r="S50" s="273"/>
      <c r="T50" s="273"/>
      <c r="U50" s="273"/>
      <c r="V50" s="273"/>
      <c r="W50" s="273"/>
      <c r="X50" s="273"/>
      <c r="Y50" s="273"/>
      <c r="Z50" s="273"/>
      <c r="AA50" s="273"/>
      <c r="AB50" s="273"/>
      <c r="AC50" s="273"/>
      <c r="AD50" s="273"/>
      <c r="AE50" s="426">
        <f t="shared" si="21"/>
        <v>0</v>
      </c>
      <c r="AF50" s="428"/>
      <c r="AG50" s="428"/>
      <c r="AH50" s="425" t="str">
        <f t="shared" si="23"/>
        <v xml:space="preserve"> </v>
      </c>
      <c r="AI50" s="273"/>
      <c r="AJ50" s="273"/>
      <c r="AK50" s="273"/>
      <c r="AL50" s="273"/>
      <c r="AM50" s="273"/>
      <c r="AN50" s="273"/>
      <c r="AO50" s="273"/>
      <c r="AP50" s="273"/>
      <c r="AQ50" s="273"/>
      <c r="AR50" s="273"/>
      <c r="AS50" s="273"/>
      <c r="AT50" s="273"/>
      <c r="AU50" s="426">
        <f t="shared" si="22"/>
        <v>0</v>
      </c>
      <c r="AV50" s="90"/>
      <c r="AW50" s="92"/>
      <c r="AX50" s="92"/>
      <c r="AY50" s="92"/>
    </row>
    <row r="51" spans="1:51" s="91" customFormat="1" ht="24.75" customHeight="1">
      <c r="A51" s="424"/>
      <c r="B51" s="424"/>
      <c r="C51" s="425" t="str">
        <f t="shared" si="25"/>
        <v xml:space="preserve"> </v>
      </c>
      <c r="D51" s="273"/>
      <c r="E51" s="273"/>
      <c r="F51" s="273"/>
      <c r="G51" s="273"/>
      <c r="H51" s="273"/>
      <c r="I51" s="273"/>
      <c r="J51" s="273"/>
      <c r="K51" s="273"/>
      <c r="L51" s="273"/>
      <c r="M51" s="273"/>
      <c r="N51" s="273"/>
      <c r="O51" s="426">
        <f t="shared" si="19"/>
        <v>0</v>
      </c>
      <c r="P51" s="427"/>
      <c r="Q51" s="427"/>
      <c r="R51" s="425" t="str">
        <f t="shared" si="24"/>
        <v xml:space="preserve"> </v>
      </c>
      <c r="S51" s="273"/>
      <c r="T51" s="273"/>
      <c r="U51" s="273"/>
      <c r="V51" s="273"/>
      <c r="W51" s="273"/>
      <c r="X51" s="273"/>
      <c r="Y51" s="273"/>
      <c r="Z51" s="273"/>
      <c r="AA51" s="273"/>
      <c r="AB51" s="273"/>
      <c r="AC51" s="273"/>
      <c r="AD51" s="273"/>
      <c r="AE51" s="426">
        <f t="shared" si="21"/>
        <v>0</v>
      </c>
      <c r="AF51" s="428"/>
      <c r="AG51" s="428"/>
      <c r="AH51" s="425" t="str">
        <f t="shared" si="23"/>
        <v xml:space="preserve"> </v>
      </c>
      <c r="AI51" s="273"/>
      <c r="AJ51" s="273"/>
      <c r="AK51" s="273"/>
      <c r="AL51" s="273"/>
      <c r="AM51" s="273"/>
      <c r="AN51" s="273"/>
      <c r="AO51" s="273"/>
      <c r="AP51" s="273"/>
      <c r="AQ51" s="273"/>
      <c r="AR51" s="273"/>
      <c r="AS51" s="273"/>
      <c r="AT51" s="273"/>
      <c r="AU51" s="426">
        <f t="shared" si="22"/>
        <v>0</v>
      </c>
      <c r="AV51" s="90"/>
      <c r="AW51" s="92"/>
      <c r="AX51" s="92"/>
      <c r="AY51" s="92"/>
    </row>
    <row r="52" spans="1:51" s="91" customFormat="1" ht="24.75" customHeight="1">
      <c r="A52" s="424"/>
      <c r="B52" s="424"/>
      <c r="C52" s="425" t="str">
        <f t="shared" si="25"/>
        <v xml:space="preserve"> </v>
      </c>
      <c r="D52" s="273"/>
      <c r="E52" s="273"/>
      <c r="F52" s="273"/>
      <c r="G52" s="273"/>
      <c r="H52" s="273"/>
      <c r="I52" s="273"/>
      <c r="J52" s="273"/>
      <c r="K52" s="273"/>
      <c r="L52" s="273"/>
      <c r="M52" s="273"/>
      <c r="N52" s="273"/>
      <c r="O52" s="426">
        <f t="shared" si="19"/>
        <v>0</v>
      </c>
      <c r="P52" s="427"/>
      <c r="Q52" s="427"/>
      <c r="R52" s="425" t="str">
        <f t="shared" si="24"/>
        <v xml:space="preserve"> </v>
      </c>
      <c r="S52" s="273"/>
      <c r="T52" s="273"/>
      <c r="U52" s="273"/>
      <c r="V52" s="273"/>
      <c r="W52" s="273"/>
      <c r="X52" s="273"/>
      <c r="Y52" s="273"/>
      <c r="Z52" s="273"/>
      <c r="AA52" s="273"/>
      <c r="AB52" s="273"/>
      <c r="AC52" s="273"/>
      <c r="AD52" s="273"/>
      <c r="AE52" s="426">
        <f t="shared" si="21"/>
        <v>0</v>
      </c>
      <c r="AF52" s="428"/>
      <c r="AG52" s="428"/>
      <c r="AH52" s="425" t="str">
        <f t="shared" si="23"/>
        <v xml:space="preserve"> </v>
      </c>
      <c r="AI52" s="273"/>
      <c r="AJ52" s="273"/>
      <c r="AK52" s="273"/>
      <c r="AL52" s="273"/>
      <c r="AM52" s="273"/>
      <c r="AN52" s="273"/>
      <c r="AO52" s="273"/>
      <c r="AP52" s="273"/>
      <c r="AQ52" s="273"/>
      <c r="AR52" s="273"/>
      <c r="AS52" s="273"/>
      <c r="AT52" s="273"/>
      <c r="AU52" s="426">
        <f t="shared" si="22"/>
        <v>0</v>
      </c>
      <c r="AV52" s="90"/>
      <c r="AW52" s="92"/>
      <c r="AX52" s="92"/>
      <c r="AY52" s="92"/>
    </row>
    <row r="53" spans="1:51" s="91" customFormat="1" ht="24.75" customHeight="1">
      <c r="A53" s="424"/>
      <c r="B53" s="424"/>
      <c r="C53" s="425" t="str">
        <f t="shared" si="25"/>
        <v xml:space="preserve"> </v>
      </c>
      <c r="D53" s="273"/>
      <c r="E53" s="273"/>
      <c r="F53" s="273"/>
      <c r="G53" s="273"/>
      <c r="H53" s="273"/>
      <c r="I53" s="273"/>
      <c r="J53" s="273"/>
      <c r="K53" s="273"/>
      <c r="L53" s="273"/>
      <c r="M53" s="273"/>
      <c r="N53" s="273"/>
      <c r="O53" s="426">
        <f t="shared" si="19"/>
        <v>0</v>
      </c>
      <c r="P53" s="427"/>
      <c r="Q53" s="427"/>
      <c r="R53" s="425" t="str">
        <f t="shared" si="24"/>
        <v xml:space="preserve"> </v>
      </c>
      <c r="S53" s="273"/>
      <c r="T53" s="273"/>
      <c r="U53" s="273"/>
      <c r="V53" s="273"/>
      <c r="W53" s="273"/>
      <c r="X53" s="273"/>
      <c r="Y53" s="273"/>
      <c r="Z53" s="273"/>
      <c r="AA53" s="273"/>
      <c r="AB53" s="273"/>
      <c r="AC53" s="273"/>
      <c r="AD53" s="273"/>
      <c r="AE53" s="426">
        <f t="shared" si="21"/>
        <v>0</v>
      </c>
      <c r="AF53" s="428"/>
      <c r="AG53" s="428"/>
      <c r="AH53" s="425" t="str">
        <f t="shared" si="23"/>
        <v xml:space="preserve"> </v>
      </c>
      <c r="AI53" s="273"/>
      <c r="AJ53" s="273"/>
      <c r="AK53" s="273"/>
      <c r="AL53" s="273"/>
      <c r="AM53" s="273"/>
      <c r="AN53" s="273"/>
      <c r="AO53" s="273"/>
      <c r="AP53" s="273"/>
      <c r="AQ53" s="273"/>
      <c r="AR53" s="273"/>
      <c r="AS53" s="273"/>
      <c r="AT53" s="273"/>
      <c r="AU53" s="426">
        <f t="shared" si="22"/>
        <v>0</v>
      </c>
      <c r="AV53" s="90"/>
      <c r="AW53" s="92"/>
      <c r="AX53" s="92"/>
      <c r="AY53" s="92"/>
    </row>
    <row r="54" spans="1:51" s="91" customFormat="1" ht="24.75" customHeight="1">
      <c r="A54" s="424"/>
      <c r="B54" s="424"/>
      <c r="C54" s="425" t="str">
        <f t="shared" si="25"/>
        <v xml:space="preserve"> </v>
      </c>
      <c r="D54" s="273"/>
      <c r="E54" s="273"/>
      <c r="F54" s="273"/>
      <c r="G54" s="273"/>
      <c r="H54" s="273"/>
      <c r="I54" s="273"/>
      <c r="J54" s="273"/>
      <c r="K54" s="273"/>
      <c r="L54" s="273"/>
      <c r="M54" s="273"/>
      <c r="N54" s="273"/>
      <c r="O54" s="426">
        <f t="shared" si="19"/>
        <v>0</v>
      </c>
      <c r="P54" s="427"/>
      <c r="Q54" s="427"/>
      <c r="R54" s="425" t="str">
        <f t="shared" si="24"/>
        <v xml:space="preserve"> </v>
      </c>
      <c r="S54" s="273"/>
      <c r="T54" s="273"/>
      <c r="U54" s="273"/>
      <c r="V54" s="273"/>
      <c r="W54" s="273"/>
      <c r="X54" s="273"/>
      <c r="Y54" s="273"/>
      <c r="Z54" s="273"/>
      <c r="AA54" s="273"/>
      <c r="AB54" s="273"/>
      <c r="AC54" s="273"/>
      <c r="AD54" s="273"/>
      <c r="AE54" s="426">
        <f t="shared" si="21"/>
        <v>0</v>
      </c>
      <c r="AF54" s="429" t="s">
        <v>453</v>
      </c>
      <c r="AG54" s="429"/>
      <c r="AH54" s="430" t="str">
        <f t="shared" si="23"/>
        <v xml:space="preserve"> </v>
      </c>
      <c r="AI54" s="431">
        <f>COUNTIF(AI38:AI53,"A")</f>
        <v>0</v>
      </c>
      <c r="AJ54" s="431">
        <f t="shared" ref="AJ54:AS54" si="26">COUNTIF(AJ38:AJ53,"A")</f>
        <v>0</v>
      </c>
      <c r="AK54" s="431">
        <f t="shared" si="26"/>
        <v>0</v>
      </c>
      <c r="AL54" s="431">
        <f t="shared" si="26"/>
        <v>0</v>
      </c>
      <c r="AM54" s="431">
        <f t="shared" si="26"/>
        <v>0</v>
      </c>
      <c r="AN54" s="431">
        <f t="shared" si="26"/>
        <v>0</v>
      </c>
      <c r="AO54" s="431">
        <f t="shared" si="26"/>
        <v>0</v>
      </c>
      <c r="AP54" s="431">
        <f t="shared" si="26"/>
        <v>0</v>
      </c>
      <c r="AQ54" s="431">
        <f t="shared" si="26"/>
        <v>0</v>
      </c>
      <c r="AR54" s="431">
        <f t="shared" si="26"/>
        <v>0</v>
      </c>
      <c r="AS54" s="431">
        <f t="shared" si="26"/>
        <v>0</v>
      </c>
      <c r="AT54" s="431" t="str">
        <f>IF(COUNTIF(AT38:AT53,"1")&gt;0,"1","0")</f>
        <v>0</v>
      </c>
      <c r="AU54" s="426"/>
      <c r="AV54" s="90"/>
      <c r="AW54" s="92"/>
      <c r="AX54" s="92"/>
      <c r="AY54" s="92"/>
    </row>
    <row r="55" spans="1:51" s="91" customFormat="1" ht="24.75" customHeight="1">
      <c r="A55" s="424"/>
      <c r="B55" s="424"/>
      <c r="C55" s="425" t="str">
        <f>IF(COUNTIF(D55:N55,"*s")&gt;0,"X"," ")</f>
        <v xml:space="preserve"> </v>
      </c>
      <c r="D55" s="273"/>
      <c r="E55" s="273"/>
      <c r="F55" s="273"/>
      <c r="G55" s="273"/>
      <c r="H55" s="273"/>
      <c r="I55" s="273"/>
      <c r="J55" s="273"/>
      <c r="K55" s="273"/>
      <c r="L55" s="273"/>
      <c r="M55" s="273"/>
      <c r="N55" s="273"/>
      <c r="O55" s="426">
        <f>COUNTIF(D55:M55,"*")</f>
        <v>0</v>
      </c>
      <c r="P55" s="427"/>
      <c r="Q55" s="427"/>
      <c r="R55" s="425" t="str">
        <f>IF(COUNTIF(S55:AD55,"*s")&gt;0,"X"," ")</f>
        <v xml:space="preserve"> </v>
      </c>
      <c r="S55" s="273"/>
      <c r="T55" s="273"/>
      <c r="U55" s="273"/>
      <c r="V55" s="273"/>
      <c r="W55" s="273"/>
      <c r="X55" s="273"/>
      <c r="Y55" s="273"/>
      <c r="Z55" s="273"/>
      <c r="AA55" s="273"/>
      <c r="AB55" s="273"/>
      <c r="AC55" s="273"/>
      <c r="AD55" s="273"/>
      <c r="AE55" s="426">
        <f>COUNTIF(S55:AC55,"*")</f>
        <v>0</v>
      </c>
      <c r="AF55" s="429" t="s">
        <v>454</v>
      </c>
      <c r="AG55" s="429"/>
      <c r="AH55" s="430" t="str">
        <f t="shared" si="23"/>
        <v xml:space="preserve"> </v>
      </c>
      <c r="AI55" s="431">
        <f>COUNTIF(AI38:AI53,"B")</f>
        <v>0</v>
      </c>
      <c r="AJ55" s="431">
        <f t="shared" ref="AJ55:AS55" si="27">COUNTIF(AJ38:AJ53,"B")</f>
        <v>0</v>
      </c>
      <c r="AK55" s="431">
        <f t="shared" si="27"/>
        <v>0</v>
      </c>
      <c r="AL55" s="431">
        <f t="shared" si="27"/>
        <v>0</v>
      </c>
      <c r="AM55" s="431">
        <f t="shared" si="27"/>
        <v>0</v>
      </c>
      <c r="AN55" s="431">
        <f t="shared" si="27"/>
        <v>0</v>
      </c>
      <c r="AO55" s="431">
        <f t="shared" si="27"/>
        <v>0</v>
      </c>
      <c r="AP55" s="431">
        <f t="shared" si="27"/>
        <v>0</v>
      </c>
      <c r="AQ55" s="431">
        <f t="shared" si="27"/>
        <v>0</v>
      </c>
      <c r="AR55" s="431">
        <f t="shared" si="27"/>
        <v>0</v>
      </c>
      <c r="AS55" s="431">
        <f t="shared" si="27"/>
        <v>0</v>
      </c>
      <c r="AT55" s="431"/>
      <c r="AU55" s="426"/>
      <c r="AV55" s="90"/>
      <c r="AW55" s="92"/>
      <c r="AX55" s="92"/>
      <c r="AY55" s="92"/>
    </row>
    <row r="56" spans="1:51" s="91" customFormat="1" ht="24.75" customHeight="1">
      <c r="A56" s="424"/>
      <c r="B56" s="424"/>
      <c r="C56" s="425" t="str">
        <f t="shared" si="25"/>
        <v xml:space="preserve"> </v>
      </c>
      <c r="D56" s="273"/>
      <c r="E56" s="273"/>
      <c r="F56" s="273"/>
      <c r="G56" s="273"/>
      <c r="H56" s="273"/>
      <c r="I56" s="273"/>
      <c r="J56" s="273"/>
      <c r="K56" s="273"/>
      <c r="L56" s="273"/>
      <c r="M56" s="273"/>
      <c r="N56" s="273"/>
      <c r="O56" s="426">
        <f t="shared" si="19"/>
        <v>0</v>
      </c>
      <c r="P56" s="427"/>
      <c r="Q56" s="427"/>
      <c r="R56" s="425" t="str">
        <f t="shared" si="24"/>
        <v xml:space="preserve"> </v>
      </c>
      <c r="S56" s="273"/>
      <c r="T56" s="273"/>
      <c r="U56" s="273"/>
      <c r="V56" s="273"/>
      <c r="W56" s="273"/>
      <c r="X56" s="273"/>
      <c r="Y56" s="273"/>
      <c r="Z56" s="273"/>
      <c r="AA56" s="273"/>
      <c r="AB56" s="273"/>
      <c r="AC56" s="273"/>
      <c r="AD56" s="273"/>
      <c r="AE56" s="426">
        <f t="shared" si="21"/>
        <v>0</v>
      </c>
      <c r="AF56" s="429" t="s">
        <v>455</v>
      </c>
      <c r="AG56" s="429"/>
      <c r="AH56" s="430" t="str">
        <f t="shared" si="23"/>
        <v xml:space="preserve"> </v>
      </c>
      <c r="AI56" s="431">
        <f>COUNTIF(AI38:AI53,"N/S")</f>
        <v>0</v>
      </c>
      <c r="AJ56" s="431">
        <f t="shared" ref="AJ56:AS56" si="28">COUNTIF(AJ38:AJ53,"N/S")</f>
        <v>0</v>
      </c>
      <c r="AK56" s="431">
        <f t="shared" si="28"/>
        <v>0</v>
      </c>
      <c r="AL56" s="431">
        <f t="shared" si="28"/>
        <v>0</v>
      </c>
      <c r="AM56" s="431">
        <f t="shared" si="28"/>
        <v>0</v>
      </c>
      <c r="AN56" s="431">
        <f t="shared" si="28"/>
        <v>0</v>
      </c>
      <c r="AO56" s="431">
        <f t="shared" si="28"/>
        <v>0</v>
      </c>
      <c r="AP56" s="431">
        <f t="shared" si="28"/>
        <v>0</v>
      </c>
      <c r="AQ56" s="431">
        <f t="shared" si="28"/>
        <v>0</v>
      </c>
      <c r="AR56" s="431">
        <f t="shared" si="28"/>
        <v>0</v>
      </c>
      <c r="AS56" s="431">
        <f t="shared" si="28"/>
        <v>0</v>
      </c>
      <c r="AT56" s="431" t="str">
        <f>IF(COUNTIF(AT38:AT53,"n*")&gt;0,"1","0")</f>
        <v>0</v>
      </c>
      <c r="AU56" s="426"/>
      <c r="AV56" s="90"/>
      <c r="AW56" s="92"/>
      <c r="AX56" s="92"/>
      <c r="AY56" s="92"/>
    </row>
    <row r="57" spans="1:51" s="91" customFormat="1" ht="24.75" customHeight="1">
      <c r="A57" s="424"/>
      <c r="B57" s="424"/>
      <c r="C57" s="425" t="str">
        <f t="shared" si="25"/>
        <v xml:space="preserve"> </v>
      </c>
      <c r="D57" s="273"/>
      <c r="E57" s="273"/>
      <c r="F57" s="273"/>
      <c r="G57" s="273"/>
      <c r="H57" s="273"/>
      <c r="I57" s="273"/>
      <c r="J57" s="273"/>
      <c r="K57" s="273"/>
      <c r="L57" s="273"/>
      <c r="M57" s="273"/>
      <c r="N57" s="273"/>
      <c r="O57" s="426">
        <f t="shared" si="19"/>
        <v>0</v>
      </c>
      <c r="P57" s="427"/>
      <c r="Q57" s="427"/>
      <c r="R57" s="425" t="str">
        <f t="shared" si="24"/>
        <v xml:space="preserve"> </v>
      </c>
      <c r="S57" s="273"/>
      <c r="T57" s="273"/>
      <c r="U57" s="273"/>
      <c r="V57" s="273"/>
      <c r="W57" s="273"/>
      <c r="X57" s="273"/>
      <c r="Y57" s="273"/>
      <c r="Z57" s="273"/>
      <c r="AA57" s="273"/>
      <c r="AB57" s="273"/>
      <c r="AC57" s="273"/>
      <c r="AD57" s="273"/>
      <c r="AE57" s="426">
        <f t="shared" si="21"/>
        <v>0</v>
      </c>
      <c r="AF57" s="432" t="s">
        <v>457</v>
      </c>
      <c r="AG57" s="432"/>
      <c r="AH57" s="425" t="str">
        <f t="shared" si="23"/>
        <v xml:space="preserve"> </v>
      </c>
      <c r="AI57" s="273"/>
      <c r="AJ57" s="273"/>
      <c r="AK57" s="273"/>
      <c r="AL57" s="273"/>
      <c r="AM57" s="273"/>
      <c r="AN57" s="273"/>
      <c r="AO57" s="273"/>
      <c r="AP57" s="273"/>
      <c r="AQ57" s="273"/>
      <c r="AR57" s="273"/>
      <c r="AS57" s="273"/>
      <c r="AT57" s="273"/>
      <c r="AU57" s="433"/>
      <c r="AV57" s="90"/>
      <c r="AW57" s="92"/>
      <c r="AX57" s="92"/>
      <c r="AY57" s="92"/>
    </row>
    <row r="58" spans="1:51" s="91" customFormat="1" ht="24.75" customHeight="1">
      <c r="A58" s="424"/>
      <c r="B58" s="424"/>
      <c r="C58" s="425" t="str">
        <f t="shared" si="25"/>
        <v xml:space="preserve"> </v>
      </c>
      <c r="D58" s="273"/>
      <c r="E58" s="273"/>
      <c r="F58" s="273"/>
      <c r="G58" s="273"/>
      <c r="H58" s="273"/>
      <c r="I58" s="273"/>
      <c r="J58" s="273"/>
      <c r="K58" s="273"/>
      <c r="L58" s="273"/>
      <c r="M58" s="273"/>
      <c r="N58" s="273"/>
      <c r="O58" s="426">
        <f t="shared" si="19"/>
        <v>0</v>
      </c>
      <c r="P58" s="427"/>
      <c r="Q58" s="427"/>
      <c r="R58" s="425" t="str">
        <f t="shared" si="24"/>
        <v xml:space="preserve"> </v>
      </c>
      <c r="S58" s="273"/>
      <c r="T58" s="273"/>
      <c r="U58" s="273"/>
      <c r="V58" s="273"/>
      <c r="W58" s="273"/>
      <c r="X58" s="273"/>
      <c r="Y58" s="273"/>
      <c r="Z58" s="273"/>
      <c r="AA58" s="273"/>
      <c r="AB58" s="273"/>
      <c r="AC58" s="273"/>
      <c r="AD58" s="273"/>
      <c r="AE58" s="426">
        <f t="shared" si="21"/>
        <v>0</v>
      </c>
      <c r="AF58" s="434"/>
      <c r="AG58" s="434"/>
      <c r="AH58" s="425" t="str">
        <f>IF(COUNTIF(AI58:AT58,"*s")&gt;0,"X"," ")</f>
        <v xml:space="preserve"> </v>
      </c>
      <c r="AI58" s="273"/>
      <c r="AJ58" s="273"/>
      <c r="AK58" s="273"/>
      <c r="AL58" s="273"/>
      <c r="AM58" s="273"/>
      <c r="AN58" s="273"/>
      <c r="AO58" s="273"/>
      <c r="AP58" s="273"/>
      <c r="AQ58" s="273"/>
      <c r="AR58" s="273"/>
      <c r="AS58" s="273"/>
      <c r="AT58" s="273"/>
      <c r="AU58" s="435"/>
      <c r="AV58" s="90"/>
      <c r="AW58" s="92"/>
      <c r="AX58" s="92"/>
      <c r="AY58" s="92"/>
    </row>
    <row r="59" spans="1:51" s="91" customFormat="1" ht="24.75" customHeight="1">
      <c r="A59" s="424"/>
      <c r="B59" s="424"/>
      <c r="C59" s="425" t="str">
        <f t="shared" si="25"/>
        <v xml:space="preserve"> </v>
      </c>
      <c r="D59" s="273"/>
      <c r="E59" s="273"/>
      <c r="F59" s="273"/>
      <c r="G59" s="273"/>
      <c r="H59" s="273"/>
      <c r="I59" s="273"/>
      <c r="J59" s="273"/>
      <c r="K59" s="273"/>
      <c r="L59" s="273"/>
      <c r="M59" s="273"/>
      <c r="N59" s="273"/>
      <c r="O59" s="426">
        <f t="shared" si="19"/>
        <v>0</v>
      </c>
      <c r="P59" s="427"/>
      <c r="Q59" s="427"/>
      <c r="R59" s="425" t="str">
        <f t="shared" si="24"/>
        <v xml:space="preserve"> </v>
      </c>
      <c r="S59" s="273"/>
      <c r="T59" s="273"/>
      <c r="U59" s="273"/>
      <c r="V59" s="273"/>
      <c r="W59" s="273"/>
      <c r="X59" s="273"/>
      <c r="Y59" s="273"/>
      <c r="Z59" s="273"/>
      <c r="AA59" s="273"/>
      <c r="AB59" s="273"/>
      <c r="AC59" s="273"/>
      <c r="AD59" s="273"/>
      <c r="AE59" s="426">
        <f t="shared" si="21"/>
        <v>0</v>
      </c>
      <c r="AF59" s="434"/>
      <c r="AG59" s="434"/>
      <c r="AH59" s="425" t="str">
        <f t="shared" ref="AH59:AH66" si="29">IF(COUNTIF(AI59:AT59,"*s")&gt;0,"X"," ")</f>
        <v xml:space="preserve"> </v>
      </c>
      <c r="AI59" s="273"/>
      <c r="AJ59" s="273"/>
      <c r="AK59" s="273"/>
      <c r="AL59" s="273"/>
      <c r="AM59" s="273"/>
      <c r="AN59" s="273"/>
      <c r="AO59" s="273"/>
      <c r="AP59" s="273"/>
      <c r="AQ59" s="273"/>
      <c r="AR59" s="273"/>
      <c r="AS59" s="273"/>
      <c r="AT59" s="273"/>
      <c r="AU59" s="435"/>
      <c r="AV59" s="90"/>
      <c r="AW59" s="92"/>
      <c r="AX59" s="92"/>
      <c r="AY59" s="92"/>
    </row>
    <row r="60" spans="1:51" s="91" customFormat="1" ht="24.75" customHeight="1">
      <c r="A60" s="424"/>
      <c r="B60" s="424"/>
      <c r="C60" s="425" t="str">
        <f t="shared" si="25"/>
        <v xml:space="preserve"> </v>
      </c>
      <c r="D60" s="273"/>
      <c r="E60" s="273"/>
      <c r="F60" s="273"/>
      <c r="G60" s="273"/>
      <c r="H60" s="273"/>
      <c r="I60" s="273"/>
      <c r="J60" s="273"/>
      <c r="K60" s="273"/>
      <c r="L60" s="273"/>
      <c r="M60" s="273"/>
      <c r="N60" s="273"/>
      <c r="O60" s="426">
        <f t="shared" si="19"/>
        <v>0</v>
      </c>
      <c r="P60" s="427"/>
      <c r="Q60" s="427"/>
      <c r="R60" s="425" t="str">
        <f t="shared" si="24"/>
        <v xml:space="preserve"> </v>
      </c>
      <c r="S60" s="273"/>
      <c r="T60" s="273"/>
      <c r="U60" s="273"/>
      <c r="V60" s="273"/>
      <c r="W60" s="273"/>
      <c r="X60" s="273"/>
      <c r="Y60" s="273"/>
      <c r="Z60" s="273"/>
      <c r="AA60" s="273"/>
      <c r="AB60" s="273"/>
      <c r="AC60" s="273"/>
      <c r="AD60" s="273"/>
      <c r="AE60" s="426">
        <f t="shared" si="21"/>
        <v>0</v>
      </c>
      <c r="AF60" s="434"/>
      <c r="AG60" s="434"/>
      <c r="AH60" s="425" t="str">
        <f t="shared" si="29"/>
        <v xml:space="preserve"> </v>
      </c>
      <c r="AI60" s="273"/>
      <c r="AJ60" s="273"/>
      <c r="AK60" s="273"/>
      <c r="AL60" s="273"/>
      <c r="AM60" s="273"/>
      <c r="AN60" s="273"/>
      <c r="AO60" s="273"/>
      <c r="AP60" s="273"/>
      <c r="AQ60" s="273"/>
      <c r="AR60" s="273"/>
      <c r="AS60" s="273"/>
      <c r="AT60" s="273"/>
      <c r="AU60" s="436"/>
      <c r="AV60" s="90"/>
      <c r="AW60" s="92"/>
      <c r="AX60" s="92"/>
      <c r="AY60" s="92"/>
    </row>
    <row r="61" spans="1:51" s="91" customFormat="1" ht="24.75" customHeight="1">
      <c r="A61" s="424"/>
      <c r="B61" s="424"/>
      <c r="C61" s="425" t="str">
        <f t="shared" si="25"/>
        <v xml:space="preserve"> </v>
      </c>
      <c r="D61" s="273"/>
      <c r="E61" s="273"/>
      <c r="F61" s="273"/>
      <c r="G61" s="273"/>
      <c r="H61" s="273"/>
      <c r="I61" s="273"/>
      <c r="J61" s="273"/>
      <c r="K61" s="273"/>
      <c r="L61" s="273"/>
      <c r="M61" s="273"/>
      <c r="N61" s="273"/>
      <c r="O61" s="426">
        <f t="shared" si="19"/>
        <v>0</v>
      </c>
      <c r="P61" s="427"/>
      <c r="Q61" s="427"/>
      <c r="R61" s="425" t="str">
        <f t="shared" si="24"/>
        <v xml:space="preserve"> </v>
      </c>
      <c r="S61" s="273"/>
      <c r="T61" s="273"/>
      <c r="U61" s="273"/>
      <c r="V61" s="273"/>
      <c r="W61" s="273"/>
      <c r="X61" s="273"/>
      <c r="Y61" s="273"/>
      <c r="Z61" s="273"/>
      <c r="AA61" s="273"/>
      <c r="AB61" s="273"/>
      <c r="AC61" s="273"/>
      <c r="AD61" s="273"/>
      <c r="AE61" s="426">
        <f t="shared" si="21"/>
        <v>0</v>
      </c>
      <c r="AF61" s="427"/>
      <c r="AG61" s="427"/>
      <c r="AH61" s="425" t="str">
        <f t="shared" si="29"/>
        <v xml:space="preserve"> </v>
      </c>
      <c r="AI61" s="273"/>
      <c r="AJ61" s="273"/>
      <c r="AK61" s="273"/>
      <c r="AL61" s="273"/>
      <c r="AM61" s="273"/>
      <c r="AN61" s="273"/>
      <c r="AO61" s="273"/>
      <c r="AP61" s="273"/>
      <c r="AQ61" s="273"/>
      <c r="AR61" s="273"/>
      <c r="AS61" s="273"/>
      <c r="AT61" s="273"/>
      <c r="AU61" s="436"/>
      <c r="AV61" s="90"/>
      <c r="AW61" s="92"/>
      <c r="AX61" s="92"/>
      <c r="AY61" s="92"/>
    </row>
    <row r="62" spans="1:51" s="91" customFormat="1" ht="24.75" customHeight="1">
      <c r="A62" s="424"/>
      <c r="B62" s="424"/>
      <c r="C62" s="425" t="str">
        <f t="shared" si="25"/>
        <v xml:space="preserve"> </v>
      </c>
      <c r="D62" s="273"/>
      <c r="E62" s="273"/>
      <c r="F62" s="273"/>
      <c r="G62" s="273"/>
      <c r="H62" s="273"/>
      <c r="I62" s="273"/>
      <c r="J62" s="273"/>
      <c r="K62" s="273"/>
      <c r="L62" s="273"/>
      <c r="M62" s="273"/>
      <c r="N62" s="273"/>
      <c r="O62" s="426">
        <f t="shared" si="19"/>
        <v>0</v>
      </c>
      <c r="P62" s="427"/>
      <c r="Q62" s="427"/>
      <c r="R62" s="425" t="str">
        <f t="shared" si="24"/>
        <v xml:space="preserve"> </v>
      </c>
      <c r="S62" s="273"/>
      <c r="T62" s="273"/>
      <c r="U62" s="273"/>
      <c r="V62" s="273"/>
      <c r="W62" s="273"/>
      <c r="X62" s="273"/>
      <c r="Y62" s="273"/>
      <c r="Z62" s="273"/>
      <c r="AA62" s="273"/>
      <c r="AB62" s="273"/>
      <c r="AC62" s="273"/>
      <c r="AD62" s="273"/>
      <c r="AE62" s="426">
        <f t="shared" si="21"/>
        <v>0</v>
      </c>
      <c r="AF62" s="427"/>
      <c r="AG62" s="427"/>
      <c r="AH62" s="425" t="str">
        <f t="shared" si="29"/>
        <v xml:space="preserve"> </v>
      </c>
      <c r="AI62" s="273"/>
      <c r="AJ62" s="273"/>
      <c r="AK62" s="273"/>
      <c r="AL62" s="273"/>
      <c r="AM62" s="273"/>
      <c r="AN62" s="273"/>
      <c r="AO62" s="273"/>
      <c r="AP62" s="273"/>
      <c r="AQ62" s="273"/>
      <c r="AR62" s="273"/>
      <c r="AS62" s="273"/>
      <c r="AT62" s="273"/>
      <c r="AU62" s="436"/>
      <c r="AV62" s="90"/>
      <c r="AW62" s="92"/>
      <c r="AX62" s="92"/>
      <c r="AY62" s="92"/>
    </row>
    <row r="63" spans="1:51" s="91" customFormat="1" ht="24.75" customHeight="1">
      <c r="A63" s="424"/>
      <c r="B63" s="424"/>
      <c r="C63" s="425"/>
      <c r="D63" s="273"/>
      <c r="E63" s="273"/>
      <c r="F63" s="273"/>
      <c r="G63" s="273"/>
      <c r="H63" s="273"/>
      <c r="I63" s="273"/>
      <c r="J63" s="273"/>
      <c r="K63" s="273"/>
      <c r="L63" s="273"/>
      <c r="M63" s="273"/>
      <c r="N63" s="273"/>
      <c r="O63" s="426">
        <f t="shared" si="19"/>
        <v>0</v>
      </c>
      <c r="P63" s="427"/>
      <c r="Q63" s="427"/>
      <c r="R63" s="425"/>
      <c r="S63" s="273"/>
      <c r="T63" s="273"/>
      <c r="U63" s="273"/>
      <c r="V63" s="273"/>
      <c r="W63" s="273"/>
      <c r="X63" s="273"/>
      <c r="Y63" s="273"/>
      <c r="Z63" s="273"/>
      <c r="AA63" s="273"/>
      <c r="AB63" s="273"/>
      <c r="AC63" s="273"/>
      <c r="AD63" s="273"/>
      <c r="AE63" s="426">
        <f t="shared" si="21"/>
        <v>0</v>
      </c>
      <c r="AF63" s="427"/>
      <c r="AG63" s="427"/>
      <c r="AH63" s="425" t="str">
        <f t="shared" si="29"/>
        <v xml:space="preserve"> </v>
      </c>
      <c r="AI63" s="273"/>
      <c r="AJ63" s="273"/>
      <c r="AK63" s="273"/>
      <c r="AL63" s="273"/>
      <c r="AM63" s="273"/>
      <c r="AN63" s="273"/>
      <c r="AO63" s="273"/>
      <c r="AP63" s="273"/>
      <c r="AQ63" s="273"/>
      <c r="AR63" s="273"/>
      <c r="AS63" s="273"/>
      <c r="AT63" s="273"/>
      <c r="AU63" s="436"/>
      <c r="AV63" s="90"/>
      <c r="AW63" s="92"/>
      <c r="AX63" s="92"/>
      <c r="AY63" s="92"/>
    </row>
    <row r="64" spans="1:51" s="91" customFormat="1" ht="24.75" customHeight="1">
      <c r="A64" s="429" t="s">
        <v>453</v>
      </c>
      <c r="B64" s="429"/>
      <c r="C64" s="431"/>
      <c r="D64" s="431">
        <f t="shared" ref="D64:N64" si="30">COUNTIF(D38:D63,"A")</f>
        <v>1</v>
      </c>
      <c r="E64" s="431">
        <f t="shared" si="30"/>
        <v>0</v>
      </c>
      <c r="F64" s="431">
        <f t="shared" si="30"/>
        <v>1</v>
      </c>
      <c r="G64" s="431">
        <f t="shared" si="30"/>
        <v>1</v>
      </c>
      <c r="H64" s="431">
        <f t="shared" si="30"/>
        <v>1</v>
      </c>
      <c r="I64" s="431">
        <f t="shared" si="30"/>
        <v>1</v>
      </c>
      <c r="J64" s="431">
        <f t="shared" si="30"/>
        <v>1</v>
      </c>
      <c r="K64" s="431">
        <f t="shared" si="30"/>
        <v>1</v>
      </c>
      <c r="L64" s="431">
        <f t="shared" si="30"/>
        <v>1</v>
      </c>
      <c r="M64" s="431">
        <f t="shared" si="30"/>
        <v>1</v>
      </c>
      <c r="N64" s="431">
        <f t="shared" si="30"/>
        <v>0</v>
      </c>
      <c r="O64" s="431"/>
      <c r="P64" s="429" t="s">
        <v>453</v>
      </c>
      <c r="Q64" s="429"/>
      <c r="R64" s="430" t="str">
        <f>IF(COUNTIF(S64:AD64,"*s")&gt;0,"X"," ")</f>
        <v xml:space="preserve"> </v>
      </c>
      <c r="S64" s="431">
        <f t="shared" ref="S64:AD64" si="31">COUNTIF(S38:S63,"A")</f>
        <v>0</v>
      </c>
      <c r="T64" s="431">
        <f t="shared" si="31"/>
        <v>0</v>
      </c>
      <c r="U64" s="431">
        <f t="shared" si="31"/>
        <v>1</v>
      </c>
      <c r="V64" s="431">
        <f t="shared" si="31"/>
        <v>1</v>
      </c>
      <c r="W64" s="431">
        <f t="shared" si="31"/>
        <v>0</v>
      </c>
      <c r="X64" s="431">
        <f t="shared" si="31"/>
        <v>1</v>
      </c>
      <c r="Y64" s="431">
        <f t="shared" si="31"/>
        <v>1</v>
      </c>
      <c r="Z64" s="431">
        <f t="shared" si="31"/>
        <v>1</v>
      </c>
      <c r="AA64" s="431">
        <f t="shared" si="31"/>
        <v>0</v>
      </c>
      <c r="AB64" s="431">
        <f t="shared" si="31"/>
        <v>1</v>
      </c>
      <c r="AC64" s="431">
        <f t="shared" si="31"/>
        <v>0</v>
      </c>
      <c r="AD64" s="431">
        <f t="shared" si="31"/>
        <v>0</v>
      </c>
      <c r="AE64" s="431"/>
      <c r="AF64" s="427"/>
      <c r="AG64" s="427"/>
      <c r="AH64" s="425" t="str">
        <f t="shared" si="29"/>
        <v xml:space="preserve"> </v>
      </c>
      <c r="AI64" s="273"/>
      <c r="AJ64" s="273"/>
      <c r="AK64" s="273"/>
      <c r="AL64" s="273"/>
      <c r="AM64" s="273"/>
      <c r="AN64" s="273"/>
      <c r="AO64" s="273"/>
      <c r="AP64" s="273"/>
      <c r="AQ64" s="273"/>
      <c r="AR64" s="273"/>
      <c r="AS64" s="273"/>
      <c r="AT64" s="273"/>
      <c r="AU64" s="436"/>
      <c r="AV64" s="90"/>
      <c r="AW64" s="92"/>
      <c r="AX64" s="92"/>
      <c r="AY64" s="92"/>
    </row>
    <row r="65" spans="1:51" s="91" customFormat="1" ht="24.75" customHeight="1">
      <c r="A65" s="429" t="s">
        <v>454</v>
      </c>
      <c r="B65" s="429"/>
      <c r="C65" s="431"/>
      <c r="D65" s="431">
        <f t="shared" ref="D65:M65" si="32">COUNTIF(D38:D63,"B")</f>
        <v>1</v>
      </c>
      <c r="E65" s="431">
        <f t="shared" si="32"/>
        <v>0</v>
      </c>
      <c r="F65" s="431">
        <f t="shared" si="32"/>
        <v>1</v>
      </c>
      <c r="G65" s="431">
        <f t="shared" si="32"/>
        <v>1</v>
      </c>
      <c r="H65" s="431">
        <f t="shared" si="32"/>
        <v>1</v>
      </c>
      <c r="I65" s="431">
        <f t="shared" si="32"/>
        <v>1</v>
      </c>
      <c r="J65" s="431">
        <f t="shared" si="32"/>
        <v>1</v>
      </c>
      <c r="K65" s="431">
        <f t="shared" si="32"/>
        <v>1</v>
      </c>
      <c r="L65" s="431">
        <f t="shared" si="32"/>
        <v>1</v>
      </c>
      <c r="M65" s="431">
        <f t="shared" si="32"/>
        <v>1</v>
      </c>
      <c r="N65" s="431"/>
      <c r="O65" s="431"/>
      <c r="P65" s="429" t="s">
        <v>454</v>
      </c>
      <c r="Q65" s="429"/>
      <c r="R65" s="430" t="str">
        <f>IF(COUNTIF(S65:AD65,"*s")&gt;0,"X"," ")</f>
        <v xml:space="preserve"> </v>
      </c>
      <c r="S65" s="431">
        <f t="shared" ref="S65:AC65" si="33">COUNTIF(S38:S63,"B")</f>
        <v>0</v>
      </c>
      <c r="T65" s="431">
        <f t="shared" si="33"/>
        <v>0</v>
      </c>
      <c r="U65" s="431">
        <f t="shared" si="33"/>
        <v>0</v>
      </c>
      <c r="V65" s="431">
        <f t="shared" si="33"/>
        <v>1</v>
      </c>
      <c r="W65" s="431">
        <f t="shared" si="33"/>
        <v>0</v>
      </c>
      <c r="X65" s="431">
        <f t="shared" si="33"/>
        <v>1</v>
      </c>
      <c r="Y65" s="431">
        <f t="shared" si="33"/>
        <v>1</v>
      </c>
      <c r="Z65" s="431">
        <f t="shared" si="33"/>
        <v>1</v>
      </c>
      <c r="AA65" s="431">
        <f t="shared" si="33"/>
        <v>0</v>
      </c>
      <c r="AB65" s="431">
        <f t="shared" si="33"/>
        <v>1</v>
      </c>
      <c r="AC65" s="431">
        <f t="shared" si="33"/>
        <v>0</v>
      </c>
      <c r="AD65" s="431"/>
      <c r="AE65" s="431"/>
      <c r="AF65" s="427"/>
      <c r="AG65" s="427"/>
      <c r="AH65" s="425" t="str">
        <f t="shared" si="29"/>
        <v xml:space="preserve"> </v>
      </c>
      <c r="AI65" s="273"/>
      <c r="AJ65" s="273"/>
      <c r="AK65" s="273"/>
      <c r="AL65" s="273"/>
      <c r="AM65" s="273"/>
      <c r="AN65" s="273"/>
      <c r="AO65" s="273"/>
      <c r="AP65" s="273"/>
      <c r="AQ65" s="273"/>
      <c r="AR65" s="273"/>
      <c r="AS65" s="273"/>
      <c r="AT65" s="273"/>
      <c r="AU65" s="436"/>
      <c r="AV65" s="90"/>
      <c r="AW65" s="92"/>
      <c r="AX65" s="92"/>
      <c r="AY65" s="92"/>
    </row>
    <row r="66" spans="1:51" s="91" customFormat="1" ht="24.75" customHeight="1">
      <c r="A66" s="429" t="s">
        <v>455</v>
      </c>
      <c r="B66" s="429"/>
      <c r="C66" s="437"/>
      <c r="D66" s="431">
        <f t="shared" ref="D66:N66" si="34">COUNTIF(D38:D63,"N/S")</f>
        <v>0</v>
      </c>
      <c r="E66" s="431">
        <f t="shared" si="34"/>
        <v>0</v>
      </c>
      <c r="F66" s="431">
        <f t="shared" si="34"/>
        <v>2</v>
      </c>
      <c r="G66" s="431">
        <f t="shared" si="34"/>
        <v>0</v>
      </c>
      <c r="H66" s="431">
        <f t="shared" si="34"/>
        <v>0</v>
      </c>
      <c r="I66" s="431">
        <f t="shared" si="34"/>
        <v>0</v>
      </c>
      <c r="J66" s="431">
        <f t="shared" si="34"/>
        <v>2</v>
      </c>
      <c r="K66" s="431">
        <f t="shared" si="34"/>
        <v>1</v>
      </c>
      <c r="L66" s="431">
        <f t="shared" si="34"/>
        <v>0</v>
      </c>
      <c r="M66" s="431">
        <f t="shared" si="34"/>
        <v>1</v>
      </c>
      <c r="N66" s="431">
        <f t="shared" si="34"/>
        <v>0</v>
      </c>
      <c r="O66" s="437"/>
      <c r="P66" s="429" t="s">
        <v>455</v>
      </c>
      <c r="Q66" s="429"/>
      <c r="R66" s="430" t="str">
        <f>IF(COUNTIF(S66:AD66,"*s")&gt;0,"X"," ")</f>
        <v xml:space="preserve"> </v>
      </c>
      <c r="S66" s="431">
        <f t="shared" ref="S66:AD66" si="35">COUNTIF(S38:S63,"N/S")</f>
        <v>0</v>
      </c>
      <c r="T66" s="431">
        <f t="shared" si="35"/>
        <v>0</v>
      </c>
      <c r="U66" s="431">
        <f t="shared" si="35"/>
        <v>0</v>
      </c>
      <c r="V66" s="431">
        <f t="shared" si="35"/>
        <v>1</v>
      </c>
      <c r="W66" s="431">
        <f t="shared" si="35"/>
        <v>0</v>
      </c>
      <c r="X66" s="431">
        <f t="shared" si="35"/>
        <v>0</v>
      </c>
      <c r="Y66" s="431">
        <f t="shared" si="35"/>
        <v>0</v>
      </c>
      <c r="Z66" s="431">
        <f t="shared" si="35"/>
        <v>1</v>
      </c>
      <c r="AA66" s="431">
        <f t="shared" si="35"/>
        <v>0</v>
      </c>
      <c r="AB66" s="431">
        <f t="shared" si="35"/>
        <v>0</v>
      </c>
      <c r="AC66" s="431">
        <f t="shared" si="35"/>
        <v>0</v>
      </c>
      <c r="AD66" s="431">
        <f t="shared" si="35"/>
        <v>0</v>
      </c>
      <c r="AE66" s="437"/>
      <c r="AF66" s="427"/>
      <c r="AG66" s="427"/>
      <c r="AH66" s="425" t="str">
        <f t="shared" si="29"/>
        <v xml:space="preserve"> </v>
      </c>
      <c r="AI66" s="273"/>
      <c r="AJ66" s="273"/>
      <c r="AK66" s="273"/>
      <c r="AL66" s="273"/>
      <c r="AM66" s="273"/>
      <c r="AN66" s="273"/>
      <c r="AO66" s="273"/>
      <c r="AP66" s="273"/>
      <c r="AQ66" s="273"/>
      <c r="AR66" s="273"/>
      <c r="AS66" s="273"/>
      <c r="AT66" s="273"/>
      <c r="AU66" s="436"/>
      <c r="AV66" s="92"/>
      <c r="AW66" s="92"/>
      <c r="AX66" s="92"/>
      <c r="AY66" s="92"/>
    </row>
    <row r="67" spans="1:51" ht="24.75" customHeight="1"/>
    <row r="68" spans="1:51" ht="24.75" customHeight="1"/>
    <row r="69" spans="1:51" ht="24.75" customHeight="1"/>
    <row r="70" spans="1:51" ht="24.75" customHeight="1"/>
    <row r="71" spans="1:51" ht="24.75" customHeight="1"/>
    <row r="72" spans="1:51" ht="24.75" customHeight="1"/>
    <row r="73" spans="1:51" ht="24.75" customHeight="1"/>
    <row r="74" spans="1:51" ht="24.75" customHeight="1"/>
    <row r="75" spans="1:51" ht="24.75" customHeight="1"/>
    <row r="76" spans="1:51" ht="24.75" customHeight="1"/>
    <row r="77" spans="1:51" ht="24.75" customHeight="1"/>
    <row r="78" spans="1:51" ht="24.75" customHeight="1"/>
    <row r="79" spans="1:51" ht="24.75" customHeight="1"/>
    <row r="80" spans="1:51" ht="24.75" customHeight="1"/>
    <row r="81" ht="24.75" customHeight="1"/>
    <row r="82" ht="24.75" customHeight="1"/>
    <row r="83" ht="24.75" customHeight="1"/>
    <row r="84" ht="24.75" customHeight="1"/>
    <row r="85" ht="24.75" customHeight="1"/>
    <row r="86" ht="24.75" customHeight="1"/>
    <row r="87" ht="24.75" customHeight="1"/>
    <row r="88" ht="24.75" customHeight="1"/>
    <row r="89" ht="24.75" customHeight="1"/>
    <row r="90" ht="24.75" customHeight="1"/>
    <row r="91" ht="24.75" customHeight="1"/>
    <row r="92" ht="24.75" customHeight="1"/>
    <row r="93" ht="24.75" customHeight="1"/>
    <row r="94" ht="24.75" customHeight="1"/>
    <row r="95" ht="24.75" customHeight="1"/>
    <row r="96" ht="24.75" customHeight="1"/>
    <row r="97" ht="24.75" customHeight="1"/>
    <row r="98" ht="24.75" customHeight="1"/>
    <row r="99" ht="24.75" customHeight="1"/>
    <row r="100" ht="24.75" customHeight="1"/>
    <row r="101" ht="24.75" customHeight="1"/>
    <row r="102" ht="24.75" customHeight="1"/>
    <row r="103" ht="24.75" customHeight="1"/>
    <row r="104" ht="24.75" customHeight="1"/>
    <row r="105" ht="24.75" customHeight="1"/>
    <row r="106" ht="24.75" customHeight="1"/>
    <row r="107" ht="24.75" customHeight="1"/>
    <row r="108" ht="24.75" customHeight="1"/>
    <row r="109" ht="24.75" customHeight="1"/>
    <row r="110" ht="24.75" customHeight="1"/>
    <row r="111" ht="24.75" customHeight="1"/>
    <row r="112" ht="24.75" customHeight="1"/>
    <row r="113" ht="24.75" customHeight="1"/>
    <row r="114" ht="24.75" customHeight="1"/>
    <row r="115" ht="24.75" customHeight="1"/>
    <row r="116" ht="24.75" customHeight="1"/>
    <row r="117" ht="24.75" customHeight="1"/>
    <row r="118" ht="24.75" customHeight="1"/>
    <row r="119" ht="24.75" customHeight="1"/>
    <row r="120" ht="24.75" customHeight="1"/>
    <row r="121" ht="24.75" customHeight="1"/>
    <row r="122" ht="24.75" customHeight="1"/>
    <row r="123" ht="24.75" customHeight="1"/>
    <row r="124" ht="24.75" customHeight="1"/>
    <row r="125" ht="24.75" customHeight="1"/>
    <row r="126" ht="24.75" customHeight="1"/>
    <row r="127" ht="24.75" customHeight="1"/>
    <row r="128"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sheetData>
  <mergeCells count="22">
    <mergeCell ref="AS35:AU35"/>
    <mergeCell ref="AS1:AU1"/>
    <mergeCell ref="AS2:AU2"/>
    <mergeCell ref="AF1:AR1"/>
    <mergeCell ref="AF2:AR2"/>
    <mergeCell ref="AF34:AR34"/>
    <mergeCell ref="AS34:AU34"/>
    <mergeCell ref="AH3:AH4"/>
    <mergeCell ref="AF35:AR35"/>
    <mergeCell ref="P1:AE1"/>
    <mergeCell ref="AH36:AH37"/>
    <mergeCell ref="P35:AE35"/>
    <mergeCell ref="R36:R37"/>
    <mergeCell ref="C36:C37"/>
    <mergeCell ref="C3:C4"/>
    <mergeCell ref="B1:O1"/>
    <mergeCell ref="B2:O2"/>
    <mergeCell ref="B34:O34"/>
    <mergeCell ref="B35:O35"/>
    <mergeCell ref="P2:AE2"/>
    <mergeCell ref="R3:R4"/>
    <mergeCell ref="P34:AE34"/>
  </mergeCells>
  <phoneticPr fontId="24" type="noConversion"/>
  <conditionalFormatting sqref="D31:D33 S31 AI21:AS22 S33 AI23 AL23 AN23 AP23 AS23">
    <cfRule type="cellIs" dxfId="141" priority="71" stopIfTrue="1" operator="greaterThan">
      <formula>1</formula>
    </cfRule>
  </conditionalFormatting>
  <conditionalFormatting sqref="O5:O24 AE5:AE24 AU5:AU24">
    <cfRule type="cellIs" dxfId="140" priority="70" stopIfTrue="1" operator="greaterThan">
      <formula>3</formula>
    </cfRule>
  </conditionalFormatting>
  <conditionalFormatting sqref="S32">
    <cfRule type="cellIs" dxfId="139" priority="69" stopIfTrue="1" operator="greaterThan">
      <formula>1</formula>
    </cfRule>
  </conditionalFormatting>
  <conditionalFormatting sqref="AJ23">
    <cfRule type="cellIs" dxfId="138" priority="68" stopIfTrue="1" operator="greaterThan">
      <formula>5</formula>
    </cfRule>
  </conditionalFormatting>
  <conditionalFormatting sqref="AK23">
    <cfRule type="cellIs" dxfId="137" priority="67" stopIfTrue="1" operator="greaterThan">
      <formula>5</formula>
    </cfRule>
  </conditionalFormatting>
  <conditionalFormatting sqref="AM23">
    <cfRule type="cellIs" dxfId="136" priority="66" stopIfTrue="1" operator="greaterThan">
      <formula>5</formula>
    </cfRule>
  </conditionalFormatting>
  <conditionalFormatting sqref="AO23">
    <cfRule type="cellIs" dxfId="135" priority="65" stopIfTrue="1" operator="greaterThan">
      <formula>5</formula>
    </cfRule>
  </conditionalFormatting>
  <conditionalFormatting sqref="AQ23:AR23">
    <cfRule type="cellIs" dxfId="134" priority="64" stopIfTrue="1" operator="greaterThan">
      <formula>5</formula>
    </cfRule>
  </conditionalFormatting>
  <conditionalFormatting sqref="O25 AE25">
    <cfRule type="cellIs" dxfId="133" priority="63" stopIfTrue="1" operator="greaterThan">
      <formula>3</formula>
    </cfRule>
  </conditionalFormatting>
  <conditionalFormatting sqref="O26 AE26">
    <cfRule type="cellIs" dxfId="132" priority="62" stopIfTrue="1" operator="greaterThan">
      <formula>3</formula>
    </cfRule>
  </conditionalFormatting>
  <conditionalFormatting sqref="O27 AE27">
    <cfRule type="cellIs" dxfId="131" priority="61" stopIfTrue="1" operator="greaterThan">
      <formula>3</formula>
    </cfRule>
  </conditionalFormatting>
  <conditionalFormatting sqref="O28 AE28">
    <cfRule type="cellIs" dxfId="130" priority="60" stopIfTrue="1" operator="greaterThan">
      <formula>3</formula>
    </cfRule>
  </conditionalFormatting>
  <conditionalFormatting sqref="O29 AE29">
    <cfRule type="cellIs" dxfId="129" priority="59" stopIfTrue="1" operator="greaterThan">
      <formula>3</formula>
    </cfRule>
  </conditionalFormatting>
  <conditionalFormatting sqref="O30 AE30">
    <cfRule type="cellIs" dxfId="128" priority="58" stopIfTrue="1" operator="greaterThan">
      <formula>3</formula>
    </cfRule>
  </conditionalFormatting>
  <conditionalFormatting sqref="E31:N32 E33:F33 H33 J33 L33 N33">
    <cfRule type="cellIs" dxfId="127" priority="57" stopIfTrue="1" operator="greaterThan">
      <formula>5</formula>
    </cfRule>
  </conditionalFormatting>
  <conditionalFormatting sqref="T31:AD31 U33 X33 Z33 AB33 AD33">
    <cfRule type="cellIs" dxfId="126" priority="56" stopIfTrue="1" operator="greaterThan">
      <formula>1</formula>
    </cfRule>
  </conditionalFormatting>
  <conditionalFormatting sqref="T32:AD32">
    <cfRule type="cellIs" dxfId="125" priority="55" stopIfTrue="1" operator="greaterThan">
      <formula>1</formula>
    </cfRule>
  </conditionalFormatting>
  <conditionalFormatting sqref="T33">
    <cfRule type="cellIs" dxfId="124" priority="54" stopIfTrue="1" operator="greaterThan">
      <formula>5</formula>
    </cfRule>
  </conditionalFormatting>
  <conditionalFormatting sqref="V33">
    <cfRule type="cellIs" dxfId="123" priority="53" stopIfTrue="1" operator="greaterThan">
      <formula>5</formula>
    </cfRule>
  </conditionalFormatting>
  <conditionalFormatting sqref="W33">
    <cfRule type="cellIs" dxfId="122" priority="52" stopIfTrue="1" operator="greaterThan">
      <formula>5</formula>
    </cfRule>
  </conditionalFormatting>
  <conditionalFormatting sqref="Y33">
    <cfRule type="cellIs" dxfId="121" priority="51" stopIfTrue="1" operator="greaterThan">
      <formula>5</formula>
    </cfRule>
  </conditionalFormatting>
  <conditionalFormatting sqref="AA33">
    <cfRule type="cellIs" dxfId="120" priority="50" stopIfTrue="1" operator="greaterThan">
      <formula>5</formula>
    </cfRule>
  </conditionalFormatting>
  <conditionalFormatting sqref="AC33">
    <cfRule type="cellIs" dxfId="119" priority="49" stopIfTrue="1" operator="greaterThan">
      <formula>5</formula>
    </cfRule>
  </conditionalFormatting>
  <conditionalFormatting sqref="G33">
    <cfRule type="cellIs" dxfId="118" priority="48" stopIfTrue="1" operator="greaterThan">
      <formula>1</formula>
    </cfRule>
  </conditionalFormatting>
  <conditionalFormatting sqref="I33">
    <cfRule type="cellIs" dxfId="117" priority="47" stopIfTrue="1" operator="greaterThan">
      <formula>1</formula>
    </cfRule>
  </conditionalFormatting>
  <conditionalFormatting sqref="K33">
    <cfRule type="cellIs" dxfId="116" priority="46" stopIfTrue="1" operator="greaterThan">
      <formula>1</formula>
    </cfRule>
  </conditionalFormatting>
  <conditionalFormatting sqref="M33">
    <cfRule type="cellIs" dxfId="115" priority="45" stopIfTrue="1" operator="greaterThan">
      <formula>1</formula>
    </cfRule>
  </conditionalFormatting>
  <conditionalFormatting sqref="D64:D66 AI54:AS55 AI56 AL56 AN56 AP56 AR56 M64:M66 S64:S66">
    <cfRule type="cellIs" dxfId="114" priority="44" stopIfTrue="1" operator="greaterThan">
      <formula>1</formula>
    </cfRule>
  </conditionalFormatting>
  <conditionalFormatting sqref="O38:O57 AE38:AE57 AU38:AU57">
    <cfRule type="cellIs" dxfId="113" priority="43" stopIfTrue="1" operator="greaterThan">
      <formula>3</formula>
    </cfRule>
  </conditionalFormatting>
  <conditionalFormatting sqref="AJ56">
    <cfRule type="cellIs" dxfId="112" priority="42" stopIfTrue="1" operator="greaterThan">
      <formula>5</formula>
    </cfRule>
  </conditionalFormatting>
  <conditionalFormatting sqref="AK56">
    <cfRule type="cellIs" dxfId="111" priority="41" stopIfTrue="1" operator="greaterThan">
      <formula>5</formula>
    </cfRule>
  </conditionalFormatting>
  <conditionalFormatting sqref="AM56">
    <cfRule type="cellIs" dxfId="110" priority="40" stopIfTrue="1" operator="greaterThan">
      <formula>5</formula>
    </cfRule>
  </conditionalFormatting>
  <conditionalFormatting sqref="AO56">
    <cfRule type="cellIs" dxfId="109" priority="39" stopIfTrue="1" operator="greaterThan">
      <formula>5</formula>
    </cfRule>
  </conditionalFormatting>
  <conditionalFormatting sqref="AQ56">
    <cfRule type="cellIs" dxfId="108" priority="38" stopIfTrue="1" operator="greaterThan">
      <formula>5</formula>
    </cfRule>
  </conditionalFormatting>
  <conditionalFormatting sqref="AS56">
    <cfRule type="cellIs" dxfId="107" priority="37" stopIfTrue="1" operator="greaterThan">
      <formula>5</formula>
    </cfRule>
  </conditionalFormatting>
  <conditionalFormatting sqref="O58 AE58">
    <cfRule type="cellIs" dxfId="106" priority="36" stopIfTrue="1" operator="greaterThan">
      <formula>3</formula>
    </cfRule>
  </conditionalFormatting>
  <conditionalFormatting sqref="O59 AE59">
    <cfRule type="cellIs" dxfId="105" priority="35" stopIfTrue="1" operator="greaterThan">
      <formula>3</formula>
    </cfRule>
  </conditionalFormatting>
  <conditionalFormatting sqref="O60 AE60">
    <cfRule type="cellIs" dxfId="104" priority="34" stopIfTrue="1" operator="greaterThan">
      <formula>3</formula>
    </cfRule>
  </conditionalFormatting>
  <conditionalFormatting sqref="O61 AE61">
    <cfRule type="cellIs" dxfId="103" priority="33" stopIfTrue="1" operator="greaterThan">
      <formula>3</formula>
    </cfRule>
  </conditionalFormatting>
  <conditionalFormatting sqref="O62 AE62">
    <cfRule type="cellIs" dxfId="102" priority="32" stopIfTrue="1" operator="greaterThan">
      <formula>3</formula>
    </cfRule>
  </conditionalFormatting>
  <conditionalFormatting sqref="O63 AE63">
    <cfRule type="cellIs" dxfId="101" priority="31" stopIfTrue="1" operator="greaterThan">
      <formula>3</formula>
    </cfRule>
  </conditionalFormatting>
  <conditionalFormatting sqref="E64:E66">
    <cfRule type="cellIs" dxfId="100" priority="30" stopIfTrue="1" operator="greaterThan">
      <formula>5</formula>
    </cfRule>
  </conditionalFormatting>
  <conditionalFormatting sqref="F64:F65">
    <cfRule type="cellIs" dxfId="99" priority="29" stopIfTrue="1" operator="greaterThan">
      <formula>1</formula>
    </cfRule>
  </conditionalFormatting>
  <conditionalFormatting sqref="G64:G66">
    <cfRule type="cellIs" dxfId="98" priority="28" stopIfTrue="1" operator="greaterThan">
      <formula>1</formula>
    </cfRule>
  </conditionalFormatting>
  <conditionalFormatting sqref="H64:H65">
    <cfRule type="cellIs" dxfId="97" priority="27" stopIfTrue="1" operator="greaterThan">
      <formula>1</formula>
    </cfRule>
  </conditionalFormatting>
  <conditionalFormatting sqref="I64:I66">
    <cfRule type="cellIs" dxfId="96" priority="26" stopIfTrue="1" operator="greaterThan">
      <formula>1</formula>
    </cfRule>
  </conditionalFormatting>
  <conditionalFormatting sqref="J64:J65">
    <cfRule type="cellIs" dxfId="95" priority="25" stopIfTrue="1" operator="greaterThan">
      <formula>1</formula>
    </cfRule>
  </conditionalFormatting>
  <conditionalFormatting sqref="K64:K66">
    <cfRule type="cellIs" dxfId="94" priority="24" stopIfTrue="1" operator="greaterThan">
      <formula>1</formula>
    </cfRule>
  </conditionalFormatting>
  <conditionalFormatting sqref="L64:L65">
    <cfRule type="cellIs" dxfId="93" priority="23" stopIfTrue="1" operator="greaterThan">
      <formula>1</formula>
    </cfRule>
  </conditionalFormatting>
  <conditionalFormatting sqref="N64:N66">
    <cfRule type="cellIs" dxfId="92" priority="22" stopIfTrue="1" operator="greaterThan">
      <formula>1</formula>
    </cfRule>
  </conditionalFormatting>
  <conditionalFormatting sqref="T64:T65">
    <cfRule type="cellIs" dxfId="91" priority="21" stopIfTrue="1" operator="greaterThan">
      <formula>1</formula>
    </cfRule>
  </conditionalFormatting>
  <conditionalFormatting sqref="U64:U66">
    <cfRule type="cellIs" dxfId="90" priority="20" stopIfTrue="1" operator="greaterThan">
      <formula>1</formula>
    </cfRule>
  </conditionalFormatting>
  <conditionalFormatting sqref="V64:V65">
    <cfRule type="cellIs" dxfId="89" priority="19" stopIfTrue="1" operator="greaterThan">
      <formula>1</formula>
    </cfRule>
  </conditionalFormatting>
  <conditionalFormatting sqref="W64:W65">
    <cfRule type="cellIs" dxfId="88" priority="18" stopIfTrue="1" operator="greaterThan">
      <formula>1</formula>
    </cfRule>
  </conditionalFormatting>
  <conditionalFormatting sqref="X64:X66">
    <cfRule type="cellIs" dxfId="87" priority="17" stopIfTrue="1" operator="greaterThan">
      <formula>1</formula>
    </cfRule>
  </conditionalFormatting>
  <conditionalFormatting sqref="Y64:Y66">
    <cfRule type="cellIs" dxfId="86" priority="16" stopIfTrue="1" operator="greaterThan">
      <formula>1</formula>
    </cfRule>
  </conditionalFormatting>
  <conditionalFormatting sqref="Z64:Z65">
    <cfRule type="cellIs" dxfId="85" priority="15" stopIfTrue="1" operator="greaterThan">
      <formula>1</formula>
    </cfRule>
  </conditionalFormatting>
  <conditionalFormatting sqref="AA64:AA65">
    <cfRule type="cellIs" dxfId="84" priority="14" stopIfTrue="1" operator="greaterThan">
      <formula>1</formula>
    </cfRule>
  </conditionalFormatting>
  <conditionalFormatting sqref="AB64:AB66">
    <cfRule type="cellIs" dxfId="83" priority="13" stopIfTrue="1" operator="greaterThan">
      <formula>1</formula>
    </cfRule>
  </conditionalFormatting>
  <conditionalFormatting sqref="AC64:AC65">
    <cfRule type="cellIs" dxfId="82" priority="12" stopIfTrue="1" operator="greaterThan">
      <formula>1</formula>
    </cfRule>
  </conditionalFormatting>
  <conditionalFormatting sqref="AD64:AD66">
    <cfRule type="cellIs" dxfId="81" priority="11" stopIfTrue="1" operator="greaterThan">
      <formula>1</formula>
    </cfRule>
  </conditionalFormatting>
  <conditionalFormatting sqref="F66">
    <cfRule type="cellIs" dxfId="80" priority="10" stopIfTrue="1" operator="greaterThan">
      <formula>5</formula>
    </cfRule>
  </conditionalFormatting>
  <conditionalFormatting sqref="H66">
    <cfRule type="cellIs" dxfId="79" priority="9" stopIfTrue="1" operator="greaterThan">
      <formula>5</formula>
    </cfRule>
  </conditionalFormatting>
  <conditionalFormatting sqref="J66">
    <cfRule type="cellIs" dxfId="78" priority="8" stopIfTrue="1" operator="greaterThan">
      <formula>5</formula>
    </cfRule>
  </conditionalFormatting>
  <conditionalFormatting sqref="L66">
    <cfRule type="cellIs" dxfId="77" priority="7" stopIfTrue="1" operator="greaterThan">
      <formula>5</formula>
    </cfRule>
  </conditionalFormatting>
  <conditionalFormatting sqref="T66">
    <cfRule type="cellIs" dxfId="76" priority="6" stopIfTrue="1" operator="greaterThan">
      <formula>5</formula>
    </cfRule>
  </conditionalFormatting>
  <conditionalFormatting sqref="V66">
    <cfRule type="cellIs" dxfId="75" priority="5" stopIfTrue="1" operator="greaterThan">
      <formula>5</formula>
    </cfRule>
  </conditionalFormatting>
  <conditionalFormatting sqref="W66">
    <cfRule type="cellIs" dxfId="74" priority="4" stopIfTrue="1" operator="greaterThan">
      <formula>5</formula>
    </cfRule>
  </conditionalFormatting>
  <conditionalFormatting sqref="Z66">
    <cfRule type="cellIs" dxfId="73" priority="3" stopIfTrue="1" operator="greaterThan">
      <formula>5</formula>
    </cfRule>
  </conditionalFormatting>
  <conditionalFormatting sqref="AA66">
    <cfRule type="cellIs" dxfId="72" priority="2" stopIfTrue="1" operator="greaterThan">
      <formula>5</formula>
    </cfRule>
  </conditionalFormatting>
  <conditionalFormatting sqref="AC66">
    <cfRule type="cellIs" dxfId="71" priority="1" stopIfTrue="1" operator="greaterThan">
      <formula>5</formula>
    </cfRule>
  </conditionalFormatting>
  <dataValidations count="3">
    <dataValidation type="list" allowBlank="1" showInputMessage="1" showErrorMessage="1" sqref="AI25:AT33 AI58:AT66">
      <formula1>"N/S"</formula1>
    </dataValidation>
    <dataValidation type="list" allowBlank="1" showInputMessage="1" showErrorMessage="1" sqref="AD38:AD63 N5:N30 AD5:AD30 AT5:AT20 N38:N63 AT38:AT53">
      <formula1>"1,2,3,4,N/S1,N/S2,N/S3,N/S4"</formula1>
    </dataValidation>
    <dataValidation type="list" allowBlank="1" showInputMessage="1" showErrorMessage="1" sqref="S38:AC63 D5:M30 S5:AC30 AI5:AS20 D38:M63 AI38:AS53">
      <formula1>"A,B,N/S"</formula1>
    </dataValidation>
  </dataValidations>
  <printOptions horizontalCentered="1" verticalCentered="1"/>
  <pageMargins left="0" right="0" top="0" bottom="0" header="0" footer="0"/>
  <pageSetup paperSize="9" scale="49" fitToHeight="0" orientation="landscape" horizontalDpi="4294967295" verticalDpi="300" r:id="rId1"/>
  <headerFooter alignWithMargins="0"/>
  <rowBreaks count="1" manualBreakCount="1">
    <brk id="33" max="43" man="1"/>
  </rowBreaks>
</worksheet>
</file>

<file path=xl/worksheets/sheet13.xml><?xml version="1.0" encoding="utf-8"?>
<worksheet xmlns="http://schemas.openxmlformats.org/spreadsheetml/2006/main" xmlns:r="http://schemas.openxmlformats.org/officeDocument/2006/relationships">
  <sheetPr codeName="Sheet16">
    <tabColor indexed="11"/>
    <pageSetUpPr fitToPage="1"/>
  </sheetPr>
  <dimension ref="A1:AY213"/>
  <sheetViews>
    <sheetView topLeftCell="A35" zoomScale="60" zoomScaleNormal="60" zoomScaleSheetLayoutView="40" zoomScalePageLayoutView="40" workbookViewId="0">
      <selection activeCell="AJ17" sqref="AJ17"/>
    </sheetView>
  </sheetViews>
  <sheetFormatPr defaultColWidth="8" defaultRowHeight="15.75"/>
  <cols>
    <col min="1" max="1" width="30.42578125" style="83" customWidth="1"/>
    <col min="2" max="2" width="18.7109375" style="324" customWidth="1"/>
    <col min="3" max="3" width="3.7109375" style="84" customWidth="1"/>
    <col min="4" max="15" width="3.7109375" style="82" customWidth="1"/>
    <col min="16" max="16" width="30.7109375" style="84" customWidth="1"/>
    <col min="17" max="17" width="18.7109375" style="327" customWidth="1"/>
    <col min="18" max="31" width="3.7109375" style="84" customWidth="1"/>
    <col min="32" max="32" width="30.7109375" style="84" customWidth="1"/>
    <col min="33" max="33" width="18.7109375" style="327" customWidth="1"/>
    <col min="34" max="48" width="3.7109375" style="84" customWidth="1"/>
    <col min="49" max="49" width="22.28515625" style="84" customWidth="1"/>
    <col min="50" max="51" width="20.85546875" style="84" customWidth="1"/>
    <col min="52" max="52" width="18" style="83" customWidth="1"/>
    <col min="53" max="16384" width="8" style="83"/>
  </cols>
  <sheetData>
    <row r="1" spans="1:51" s="75" customFormat="1" ht="30" customHeight="1">
      <c r="A1" s="276" t="s">
        <v>21</v>
      </c>
      <c r="B1" s="592" t="s">
        <v>350</v>
      </c>
      <c r="C1" s="593"/>
      <c r="D1" s="593"/>
      <c r="E1" s="593"/>
      <c r="F1" s="593"/>
      <c r="G1" s="593"/>
      <c r="H1" s="593"/>
      <c r="I1" s="593"/>
      <c r="J1" s="593"/>
      <c r="K1" s="593"/>
      <c r="L1" s="593"/>
      <c r="M1" s="593"/>
      <c r="N1" s="593"/>
      <c r="O1" s="594"/>
      <c r="P1" s="588" t="s">
        <v>112</v>
      </c>
      <c r="Q1" s="588"/>
      <c r="R1" s="588"/>
      <c r="S1" s="588"/>
      <c r="T1" s="588"/>
      <c r="U1" s="588"/>
      <c r="V1" s="588"/>
      <c r="W1" s="588"/>
      <c r="X1" s="588"/>
      <c r="Y1" s="588"/>
      <c r="Z1" s="588"/>
      <c r="AA1" s="588"/>
      <c r="AB1" s="588"/>
      <c r="AC1" s="588"/>
      <c r="AD1" s="588"/>
      <c r="AE1" s="588"/>
      <c r="AF1" s="611" t="s">
        <v>113</v>
      </c>
      <c r="AG1" s="611"/>
      <c r="AH1" s="611"/>
      <c r="AI1" s="611"/>
      <c r="AJ1" s="611"/>
      <c r="AK1" s="611"/>
      <c r="AL1" s="611"/>
      <c r="AM1" s="611"/>
      <c r="AN1" s="611"/>
      <c r="AO1" s="611"/>
      <c r="AP1" s="611"/>
      <c r="AQ1" s="611"/>
      <c r="AR1" s="611"/>
      <c r="AS1" s="609" t="s">
        <v>127</v>
      </c>
      <c r="AT1" s="609"/>
      <c r="AU1" s="609"/>
      <c r="AV1" s="74"/>
      <c r="AW1" s="76"/>
      <c r="AX1" s="76"/>
      <c r="AY1" s="76"/>
    </row>
    <row r="2" spans="1:51" s="77" customFormat="1" ht="30" customHeight="1">
      <c r="A2" s="277" t="s">
        <v>22</v>
      </c>
      <c r="B2" s="595" t="s">
        <v>631</v>
      </c>
      <c r="C2" s="596"/>
      <c r="D2" s="596"/>
      <c r="E2" s="596"/>
      <c r="F2" s="596"/>
      <c r="G2" s="596"/>
      <c r="H2" s="596"/>
      <c r="I2" s="596"/>
      <c r="J2" s="596"/>
      <c r="K2" s="596"/>
      <c r="L2" s="596"/>
      <c r="M2" s="596"/>
      <c r="N2" s="596"/>
      <c r="O2" s="597"/>
      <c r="P2" s="588" t="s">
        <v>364</v>
      </c>
      <c r="Q2" s="588"/>
      <c r="R2" s="588"/>
      <c r="S2" s="588"/>
      <c r="T2" s="588"/>
      <c r="U2" s="588"/>
      <c r="V2" s="588"/>
      <c r="W2" s="588"/>
      <c r="X2" s="588"/>
      <c r="Y2" s="588"/>
      <c r="Z2" s="588"/>
      <c r="AA2" s="588"/>
      <c r="AB2" s="588"/>
      <c r="AC2" s="588"/>
      <c r="AD2" s="588"/>
      <c r="AE2" s="588"/>
      <c r="AF2" s="612" t="s">
        <v>513</v>
      </c>
      <c r="AG2" s="612"/>
      <c r="AH2" s="612"/>
      <c r="AI2" s="612"/>
      <c r="AJ2" s="612"/>
      <c r="AK2" s="612"/>
      <c r="AL2" s="612"/>
      <c r="AM2" s="612"/>
      <c r="AN2" s="612"/>
      <c r="AO2" s="612"/>
      <c r="AP2" s="612"/>
      <c r="AQ2" s="612"/>
      <c r="AR2" s="612"/>
      <c r="AS2" s="610" t="s">
        <v>137</v>
      </c>
      <c r="AT2" s="610"/>
      <c r="AU2" s="610"/>
      <c r="AV2" s="76"/>
      <c r="AW2" s="268"/>
      <c r="AX2" s="268"/>
      <c r="AY2" s="268"/>
    </row>
    <row r="3" spans="1:51" s="79" customFormat="1" ht="91.5" customHeight="1">
      <c r="A3" s="278" t="s">
        <v>384</v>
      </c>
      <c r="B3" s="325" t="s">
        <v>465</v>
      </c>
      <c r="C3" s="589" t="s">
        <v>392</v>
      </c>
      <c r="D3" s="279" t="s">
        <v>114</v>
      </c>
      <c r="E3" s="279" t="s">
        <v>14</v>
      </c>
      <c r="F3" s="279" t="s">
        <v>23</v>
      </c>
      <c r="G3" s="279" t="s">
        <v>116</v>
      </c>
      <c r="H3" s="279" t="s">
        <v>4</v>
      </c>
      <c r="I3" s="279" t="s">
        <v>117</v>
      </c>
      <c r="J3" s="279" t="s">
        <v>3</v>
      </c>
      <c r="K3" s="279" t="s">
        <v>115</v>
      </c>
      <c r="L3" s="279" t="s">
        <v>2</v>
      </c>
      <c r="M3" s="279" t="s">
        <v>118</v>
      </c>
      <c r="N3" s="279" t="s">
        <v>8</v>
      </c>
      <c r="O3" s="280"/>
      <c r="P3" s="278" t="s">
        <v>385</v>
      </c>
      <c r="Q3" s="325" t="s">
        <v>465</v>
      </c>
      <c r="R3" s="589" t="s">
        <v>392</v>
      </c>
      <c r="S3" s="279" t="s">
        <v>117</v>
      </c>
      <c r="T3" s="279" t="s">
        <v>9</v>
      </c>
      <c r="U3" s="279" t="s">
        <v>118</v>
      </c>
      <c r="V3" s="279" t="s">
        <v>6</v>
      </c>
      <c r="W3" s="279" t="s">
        <v>4</v>
      </c>
      <c r="X3" s="279" t="s">
        <v>115</v>
      </c>
      <c r="Y3" s="279" t="s">
        <v>3</v>
      </c>
      <c r="Z3" s="279" t="s">
        <v>116</v>
      </c>
      <c r="AA3" s="279" t="s">
        <v>2</v>
      </c>
      <c r="AB3" s="279" t="s">
        <v>114</v>
      </c>
      <c r="AC3" s="279" t="s">
        <v>13</v>
      </c>
      <c r="AD3" s="279" t="s">
        <v>8</v>
      </c>
      <c r="AE3" s="281"/>
      <c r="AF3" s="278" t="s">
        <v>386</v>
      </c>
      <c r="AG3" s="325" t="s">
        <v>465</v>
      </c>
      <c r="AH3" s="589" t="s">
        <v>392</v>
      </c>
      <c r="AI3" s="279" t="s">
        <v>117</v>
      </c>
      <c r="AJ3" s="279" t="s">
        <v>15</v>
      </c>
      <c r="AK3" s="279" t="s">
        <v>6</v>
      </c>
      <c r="AL3" s="279" t="s">
        <v>118</v>
      </c>
      <c r="AM3" s="279" t="s">
        <v>4</v>
      </c>
      <c r="AN3" s="279" t="s">
        <v>115</v>
      </c>
      <c r="AO3" s="279" t="s">
        <v>3</v>
      </c>
      <c r="AP3" s="279" t="s">
        <v>114</v>
      </c>
      <c r="AQ3" s="279" t="s">
        <v>2</v>
      </c>
      <c r="AR3" s="279" t="s">
        <v>13</v>
      </c>
      <c r="AS3" s="279" t="s">
        <v>116</v>
      </c>
      <c r="AT3" s="279" t="s">
        <v>8</v>
      </c>
      <c r="AU3" s="281"/>
      <c r="AV3" s="78"/>
      <c r="AW3" s="269"/>
      <c r="AX3" s="269"/>
      <c r="AY3" s="269"/>
    </row>
    <row r="4" spans="1:51" s="81" customFormat="1" ht="39.75" customHeight="1">
      <c r="A4" s="282"/>
      <c r="B4" s="326"/>
      <c r="C4" s="590"/>
      <c r="D4" s="283"/>
      <c r="E4" s="283"/>
      <c r="F4" s="283"/>
      <c r="G4" s="283"/>
      <c r="H4" s="283"/>
      <c r="I4" s="283"/>
      <c r="J4" s="283"/>
      <c r="K4" s="283"/>
      <c r="L4" s="283"/>
      <c r="M4" s="283"/>
      <c r="N4" s="283"/>
      <c r="O4" s="284"/>
      <c r="P4" s="282"/>
      <c r="Q4" s="326"/>
      <c r="R4" s="590"/>
      <c r="S4" s="283"/>
      <c r="T4" s="283"/>
      <c r="U4" s="283"/>
      <c r="V4" s="283"/>
      <c r="W4" s="283"/>
      <c r="X4" s="283"/>
      <c r="Y4" s="283"/>
      <c r="Z4" s="283"/>
      <c r="AA4" s="283"/>
      <c r="AB4" s="283"/>
      <c r="AC4" s="283"/>
      <c r="AD4" s="283"/>
      <c r="AE4" s="285"/>
      <c r="AF4" s="282"/>
      <c r="AG4" s="326"/>
      <c r="AH4" s="590"/>
      <c r="AI4" s="283"/>
      <c r="AJ4" s="283"/>
      <c r="AK4" s="283"/>
      <c r="AL4" s="283"/>
      <c r="AM4" s="283"/>
      <c r="AN4" s="283"/>
      <c r="AO4" s="283"/>
      <c r="AP4" s="283"/>
      <c r="AQ4" s="283"/>
      <c r="AR4" s="283"/>
      <c r="AS4" s="283"/>
      <c r="AT4" s="283"/>
      <c r="AU4" s="285"/>
      <c r="AV4" s="80"/>
      <c r="AW4" s="270"/>
      <c r="AX4" s="270"/>
      <c r="AY4" s="270"/>
    </row>
    <row r="5" spans="1:51" ht="24.75" customHeight="1">
      <c r="A5" s="498" t="s">
        <v>980</v>
      </c>
      <c r="B5" s="499">
        <v>3876014</v>
      </c>
      <c r="C5" s="500" t="str">
        <f t="shared" ref="C5:C15" si="0">IF(COUNTIF(D5:N5,"*s")&gt;0,"X"," ")</f>
        <v>X</v>
      </c>
      <c r="D5" s="501"/>
      <c r="E5" s="501" t="s">
        <v>717</v>
      </c>
      <c r="F5" s="501"/>
      <c r="G5" s="501"/>
      <c r="H5" s="501"/>
      <c r="I5" s="501"/>
      <c r="J5" s="501" t="s">
        <v>0</v>
      </c>
      <c r="K5" s="501" t="s">
        <v>1</v>
      </c>
      <c r="L5" s="501"/>
      <c r="M5" s="501"/>
      <c r="N5" s="501" t="s">
        <v>757</v>
      </c>
      <c r="O5" s="426">
        <f>COUNTIF(D5:M5,"*")</f>
        <v>3</v>
      </c>
      <c r="P5" s="505" t="s">
        <v>991</v>
      </c>
      <c r="Q5" s="499">
        <v>3658300</v>
      </c>
      <c r="R5" s="500" t="str">
        <f>IF(COUNTIF(S5:AD5,"*s")&gt;0,"X"," ")</f>
        <v xml:space="preserve"> </v>
      </c>
      <c r="S5" s="501" t="s">
        <v>1</v>
      </c>
      <c r="T5" s="501" t="s">
        <v>0</v>
      </c>
      <c r="U5" s="501"/>
      <c r="V5" s="501"/>
      <c r="W5" s="501"/>
      <c r="X5" s="501"/>
      <c r="Y5" s="501"/>
      <c r="Z5" s="501"/>
      <c r="AA5" s="501" t="s">
        <v>0</v>
      </c>
      <c r="AB5" s="501"/>
      <c r="AC5" s="501"/>
      <c r="AD5" s="501">
        <v>2</v>
      </c>
      <c r="AE5" s="426">
        <f>COUNTIF(S5:AC5,"*")</f>
        <v>3</v>
      </c>
      <c r="AF5" s="505" t="s">
        <v>997</v>
      </c>
      <c r="AG5" s="499">
        <v>3574398</v>
      </c>
      <c r="AH5" s="500"/>
      <c r="AI5" s="501"/>
      <c r="AJ5" s="501"/>
      <c r="AK5" s="501"/>
      <c r="AL5" s="501" t="s">
        <v>1</v>
      </c>
      <c r="AM5" s="501"/>
      <c r="AN5" s="501"/>
      <c r="AO5" s="501" t="s">
        <v>0</v>
      </c>
      <c r="AP5" s="501"/>
      <c r="AQ5" s="501"/>
      <c r="AR5" s="501" t="s">
        <v>0</v>
      </c>
      <c r="AS5" s="501"/>
      <c r="AT5" s="501"/>
      <c r="AU5" s="426">
        <f>COUNTIF(AI5:AS5,"*")</f>
        <v>3</v>
      </c>
      <c r="AV5" s="82"/>
    </row>
    <row r="6" spans="1:51" ht="24.75" customHeight="1">
      <c r="A6" s="498" t="s">
        <v>981</v>
      </c>
      <c r="B6" s="499">
        <v>3876018</v>
      </c>
      <c r="C6" s="500" t="str">
        <f t="shared" si="0"/>
        <v xml:space="preserve"> </v>
      </c>
      <c r="D6" s="501"/>
      <c r="E6" s="501"/>
      <c r="F6" s="501"/>
      <c r="G6" s="501"/>
      <c r="H6" s="501" t="s">
        <v>1</v>
      </c>
      <c r="I6" s="501"/>
      <c r="J6" s="501"/>
      <c r="K6" s="501" t="s">
        <v>0</v>
      </c>
      <c r="L6" s="501" t="s">
        <v>1</v>
      </c>
      <c r="M6" s="501"/>
      <c r="N6" s="501">
        <v>2</v>
      </c>
      <c r="O6" s="426">
        <f t="shared" ref="O6:O30" si="1">COUNTIF(D6:M6,"*")</f>
        <v>3</v>
      </c>
      <c r="P6" s="505" t="s">
        <v>992</v>
      </c>
      <c r="Q6" s="506">
        <v>3767258</v>
      </c>
      <c r="R6" s="500" t="str">
        <f t="shared" ref="R6:R10" si="2">IF(COUNTIF(S6:AD6,"*s")&gt;0,"X"," ")</f>
        <v xml:space="preserve"> </v>
      </c>
      <c r="S6" s="501"/>
      <c r="T6" s="501" t="s">
        <v>1</v>
      </c>
      <c r="U6" s="501"/>
      <c r="V6" s="501"/>
      <c r="W6" s="501"/>
      <c r="X6" s="501" t="s">
        <v>1</v>
      </c>
      <c r="Y6" s="501"/>
      <c r="Z6" s="501"/>
      <c r="AA6" s="501"/>
      <c r="AB6" s="501"/>
      <c r="AC6" s="501"/>
      <c r="AD6" s="501">
        <v>4</v>
      </c>
      <c r="AE6" s="426">
        <f t="shared" ref="AE6:AE30" si="3">COUNTIF(S6:AC6,"*")</f>
        <v>2</v>
      </c>
      <c r="AF6" s="505" t="s">
        <v>998</v>
      </c>
      <c r="AG6" s="506">
        <v>3796946</v>
      </c>
      <c r="AH6" s="500"/>
      <c r="AI6" s="501"/>
      <c r="AJ6" s="501"/>
      <c r="AK6" s="501"/>
      <c r="AL6" s="501"/>
      <c r="AM6" s="501" t="s">
        <v>0</v>
      </c>
      <c r="AN6" s="501"/>
      <c r="AO6" s="501"/>
      <c r="AP6" s="501" t="s">
        <v>0</v>
      </c>
      <c r="AQ6" s="501" t="s">
        <v>0</v>
      </c>
      <c r="AR6" s="501"/>
      <c r="AS6" s="501"/>
      <c r="AT6" s="501">
        <v>3</v>
      </c>
      <c r="AU6" s="426">
        <f t="shared" ref="AU6:AU20" si="4">COUNTIF(AI6:AS6,"*")</f>
        <v>3</v>
      </c>
      <c r="AV6" s="82"/>
    </row>
    <row r="7" spans="1:51" ht="24.75" customHeight="1">
      <c r="A7" s="498" t="s">
        <v>982</v>
      </c>
      <c r="B7" s="499">
        <v>3876016</v>
      </c>
      <c r="C7" s="500" t="str">
        <f t="shared" si="0"/>
        <v>X</v>
      </c>
      <c r="D7" s="501" t="s">
        <v>717</v>
      </c>
      <c r="E7" s="501"/>
      <c r="F7" s="501"/>
      <c r="G7" s="501" t="s">
        <v>1</v>
      </c>
      <c r="H7" s="501"/>
      <c r="I7" s="501"/>
      <c r="J7" s="501"/>
      <c r="K7" s="501"/>
      <c r="L7" s="501" t="s">
        <v>717</v>
      </c>
      <c r="M7" s="501"/>
      <c r="N7" s="501" t="s">
        <v>760</v>
      </c>
      <c r="O7" s="426">
        <f t="shared" si="1"/>
        <v>3</v>
      </c>
      <c r="P7" s="505" t="s">
        <v>993</v>
      </c>
      <c r="Q7" s="507">
        <v>3574389</v>
      </c>
      <c r="R7" s="500" t="str">
        <f t="shared" si="2"/>
        <v xml:space="preserve"> </v>
      </c>
      <c r="S7" s="501"/>
      <c r="T7" s="501"/>
      <c r="U7" s="501" t="s">
        <v>0</v>
      </c>
      <c r="V7" s="501"/>
      <c r="W7" s="501" t="s">
        <v>0</v>
      </c>
      <c r="X7" s="501"/>
      <c r="Y7" s="501" t="s">
        <v>1</v>
      </c>
      <c r="Z7" s="501"/>
      <c r="AA7" s="501"/>
      <c r="AB7" s="501"/>
      <c r="AC7" s="501"/>
      <c r="AD7" s="501"/>
      <c r="AE7" s="426">
        <f t="shared" si="3"/>
        <v>3</v>
      </c>
      <c r="AF7" s="505" t="s">
        <v>999</v>
      </c>
      <c r="AG7" s="499">
        <v>3660722</v>
      </c>
      <c r="AH7" s="500"/>
      <c r="AI7" s="501" t="s">
        <v>0</v>
      </c>
      <c r="AJ7" s="501"/>
      <c r="AK7" s="501"/>
      <c r="AL7" s="501" t="s">
        <v>0</v>
      </c>
      <c r="AM7" s="501"/>
      <c r="AN7" s="501"/>
      <c r="AO7" s="501"/>
      <c r="AP7" s="501" t="s">
        <v>1</v>
      </c>
      <c r="AQ7" s="501"/>
      <c r="AR7" s="501"/>
      <c r="AS7" s="501"/>
      <c r="AT7" s="501">
        <v>2</v>
      </c>
      <c r="AU7" s="426">
        <f t="shared" si="4"/>
        <v>3</v>
      </c>
      <c r="AV7" s="82"/>
    </row>
    <row r="8" spans="1:51" ht="24.75" customHeight="1">
      <c r="A8" s="498" t="s">
        <v>983</v>
      </c>
      <c r="B8" s="502">
        <v>3767259</v>
      </c>
      <c r="C8" s="500" t="str">
        <f t="shared" si="0"/>
        <v xml:space="preserve"> </v>
      </c>
      <c r="D8" s="501"/>
      <c r="E8" s="501" t="s">
        <v>0</v>
      </c>
      <c r="F8" s="501"/>
      <c r="G8" s="501"/>
      <c r="H8" s="501"/>
      <c r="I8" s="501" t="s">
        <v>0</v>
      </c>
      <c r="J8" s="501"/>
      <c r="K8" s="501"/>
      <c r="L8" s="501" t="s">
        <v>0</v>
      </c>
      <c r="M8" s="501"/>
      <c r="N8" s="501">
        <v>4</v>
      </c>
      <c r="O8" s="426">
        <f t="shared" si="1"/>
        <v>3</v>
      </c>
      <c r="P8" s="508" t="s">
        <v>994</v>
      </c>
      <c r="Q8" s="504">
        <v>3767266</v>
      </c>
      <c r="R8" s="500" t="str">
        <f t="shared" si="2"/>
        <v xml:space="preserve"> </v>
      </c>
      <c r="S8" s="501" t="s">
        <v>0</v>
      </c>
      <c r="T8" s="501"/>
      <c r="U8" s="501"/>
      <c r="V8" s="501"/>
      <c r="W8" s="501"/>
      <c r="X8" s="501" t="s">
        <v>0</v>
      </c>
      <c r="Y8" s="501"/>
      <c r="Z8" s="501"/>
      <c r="AA8" s="501"/>
      <c r="AB8" s="501" t="s">
        <v>0</v>
      </c>
      <c r="AC8" s="501"/>
      <c r="AD8" s="501">
        <v>3</v>
      </c>
      <c r="AE8" s="426">
        <f t="shared" si="3"/>
        <v>3</v>
      </c>
      <c r="AF8" s="508" t="s">
        <v>1000</v>
      </c>
      <c r="AG8" s="511">
        <v>3660718</v>
      </c>
      <c r="AH8" s="500"/>
      <c r="AI8" s="501" t="s">
        <v>1</v>
      </c>
      <c r="AJ8" s="501"/>
      <c r="AK8" s="501"/>
      <c r="AL8" s="501"/>
      <c r="AM8" s="501"/>
      <c r="AN8" s="501" t="s">
        <v>0</v>
      </c>
      <c r="AO8" s="501"/>
      <c r="AP8" s="501"/>
      <c r="AQ8" s="501" t="s">
        <v>1</v>
      </c>
      <c r="AR8" s="501"/>
      <c r="AS8" s="501"/>
      <c r="AT8" s="501">
        <v>1</v>
      </c>
      <c r="AU8" s="426">
        <f t="shared" si="4"/>
        <v>3</v>
      </c>
      <c r="AV8" s="82"/>
    </row>
    <row r="9" spans="1:51" ht="24.75" customHeight="1">
      <c r="A9" s="498" t="s">
        <v>984</v>
      </c>
      <c r="B9" s="499"/>
      <c r="C9" s="500" t="str">
        <f t="shared" si="0"/>
        <v xml:space="preserve"> </v>
      </c>
      <c r="D9" s="501"/>
      <c r="E9" s="501"/>
      <c r="F9" s="501"/>
      <c r="G9" s="501" t="s">
        <v>0</v>
      </c>
      <c r="H9" s="501"/>
      <c r="I9" s="501"/>
      <c r="J9" s="501" t="s">
        <v>1</v>
      </c>
      <c r="K9" s="501"/>
      <c r="L9" s="501"/>
      <c r="M9" s="501" t="s">
        <v>1</v>
      </c>
      <c r="N9" s="501" t="s">
        <v>754</v>
      </c>
      <c r="O9" s="426">
        <f t="shared" si="1"/>
        <v>3</v>
      </c>
      <c r="P9" s="508" t="s">
        <v>995</v>
      </c>
      <c r="Q9" s="509"/>
      <c r="R9" s="500" t="str">
        <f t="shared" si="2"/>
        <v xml:space="preserve"> </v>
      </c>
      <c r="S9" s="501"/>
      <c r="T9" s="501"/>
      <c r="U9" s="501"/>
      <c r="V9" s="501"/>
      <c r="W9" s="501" t="s">
        <v>1</v>
      </c>
      <c r="X9" s="501"/>
      <c r="Y9" s="501"/>
      <c r="Z9" s="501"/>
      <c r="AA9" s="501" t="s">
        <v>1</v>
      </c>
      <c r="AB9" s="501"/>
      <c r="AC9" s="501"/>
      <c r="AD9" s="501"/>
      <c r="AE9" s="426">
        <f t="shared" si="3"/>
        <v>2</v>
      </c>
      <c r="AF9" s="508" t="s">
        <v>1001</v>
      </c>
      <c r="AG9" s="499">
        <v>3863510</v>
      </c>
      <c r="AH9" s="500"/>
      <c r="AI9" s="501"/>
      <c r="AJ9" s="501"/>
      <c r="AK9" s="501"/>
      <c r="AL9" s="501"/>
      <c r="AM9" s="501" t="s">
        <v>1</v>
      </c>
      <c r="AN9" s="501"/>
      <c r="AO9" s="501" t="s">
        <v>1</v>
      </c>
      <c r="AP9" s="501"/>
      <c r="AQ9" s="501"/>
      <c r="AR9" s="501"/>
      <c r="AS9" s="501"/>
      <c r="AT9" s="501">
        <v>4</v>
      </c>
      <c r="AU9" s="426">
        <f t="shared" si="4"/>
        <v>2</v>
      </c>
      <c r="AV9" s="82"/>
    </row>
    <row r="10" spans="1:51" ht="24.75" customHeight="1">
      <c r="A10" s="498" t="s">
        <v>985</v>
      </c>
      <c r="B10" s="503">
        <v>3863508</v>
      </c>
      <c r="C10" s="500" t="str">
        <f t="shared" si="0"/>
        <v>X</v>
      </c>
      <c r="D10" s="501"/>
      <c r="E10" s="501"/>
      <c r="F10" s="501" t="s">
        <v>1</v>
      </c>
      <c r="G10" s="501"/>
      <c r="H10" s="501" t="s">
        <v>717</v>
      </c>
      <c r="I10" s="501"/>
      <c r="J10" s="501"/>
      <c r="K10" s="501"/>
      <c r="L10" s="501"/>
      <c r="M10" s="501" t="s">
        <v>717</v>
      </c>
      <c r="N10" s="501"/>
      <c r="O10" s="426">
        <f t="shared" si="1"/>
        <v>3</v>
      </c>
      <c r="P10" s="508" t="s">
        <v>996</v>
      </c>
      <c r="Q10" s="510">
        <v>3670659</v>
      </c>
      <c r="R10" s="500" t="str">
        <f t="shared" si="2"/>
        <v xml:space="preserve"> </v>
      </c>
      <c r="S10" s="501"/>
      <c r="T10" s="501"/>
      <c r="U10" s="501" t="s">
        <v>1</v>
      </c>
      <c r="V10" s="501"/>
      <c r="W10" s="501"/>
      <c r="X10" s="501"/>
      <c r="Y10" s="501" t="s">
        <v>0</v>
      </c>
      <c r="Z10" s="501"/>
      <c r="AA10" s="501"/>
      <c r="AB10" s="501"/>
      <c r="AC10" s="501" t="s">
        <v>0</v>
      </c>
      <c r="AD10" s="501">
        <v>1</v>
      </c>
      <c r="AE10" s="426">
        <f t="shared" si="3"/>
        <v>3</v>
      </c>
      <c r="AF10" s="428"/>
      <c r="AG10" s="428"/>
      <c r="AH10" s="425" t="str">
        <f t="shared" ref="AH10:AH28" si="5">IF(COUNTIF(AI10:AT10,"*s")&gt;0,"X"," ")</f>
        <v xml:space="preserve"> </v>
      </c>
      <c r="AI10" s="273"/>
      <c r="AJ10" s="273"/>
      <c r="AK10" s="273"/>
      <c r="AL10" s="273"/>
      <c r="AM10" s="273"/>
      <c r="AN10" s="273"/>
      <c r="AO10" s="273"/>
      <c r="AP10" s="273"/>
      <c r="AQ10" s="273"/>
      <c r="AR10" s="273"/>
      <c r="AS10" s="273"/>
      <c r="AT10" s="273"/>
      <c r="AU10" s="426">
        <f t="shared" si="4"/>
        <v>0</v>
      </c>
      <c r="AV10" s="82"/>
    </row>
    <row r="11" spans="1:51" ht="24.75" customHeight="1">
      <c r="A11" s="498" t="s">
        <v>986</v>
      </c>
      <c r="B11" s="503">
        <v>3863505</v>
      </c>
      <c r="C11" s="500" t="str">
        <f t="shared" si="0"/>
        <v>X</v>
      </c>
      <c r="D11" s="501"/>
      <c r="E11" s="501" t="s">
        <v>717</v>
      </c>
      <c r="F11" s="501" t="s">
        <v>0</v>
      </c>
      <c r="G11" s="501"/>
      <c r="H11" s="501"/>
      <c r="I11" s="501" t="s">
        <v>1</v>
      </c>
      <c r="J11" s="501"/>
      <c r="K11" s="501"/>
      <c r="L11" s="501"/>
      <c r="M11" s="501"/>
      <c r="N11" s="501">
        <v>1</v>
      </c>
      <c r="O11" s="426">
        <f t="shared" si="1"/>
        <v>3</v>
      </c>
      <c r="P11" s="427"/>
      <c r="Q11" s="427"/>
      <c r="R11" s="425" t="str">
        <f t="shared" ref="R11:R30" si="6">IF(COUNTIF(S11:AD11,"*s")&gt;0,"X"," ")</f>
        <v xml:space="preserve"> </v>
      </c>
      <c r="S11" s="273"/>
      <c r="T11" s="273"/>
      <c r="U11" s="273"/>
      <c r="V11" s="273"/>
      <c r="W11" s="273"/>
      <c r="X11" s="273"/>
      <c r="Y11" s="273"/>
      <c r="Z11" s="273"/>
      <c r="AA11" s="273"/>
      <c r="AB11" s="273"/>
      <c r="AC11" s="273"/>
      <c r="AD11" s="273"/>
      <c r="AE11" s="426">
        <f t="shared" si="3"/>
        <v>0</v>
      </c>
      <c r="AF11" s="428"/>
      <c r="AG11" s="428"/>
      <c r="AH11" s="425" t="str">
        <f t="shared" si="5"/>
        <v xml:space="preserve"> </v>
      </c>
      <c r="AI11" s="273"/>
      <c r="AJ11" s="273"/>
      <c r="AK11" s="273"/>
      <c r="AL11" s="273"/>
      <c r="AM11" s="273"/>
      <c r="AN11" s="273"/>
      <c r="AO11" s="273"/>
      <c r="AP11" s="273"/>
      <c r="AQ11" s="273"/>
      <c r="AR11" s="273"/>
      <c r="AS11" s="273"/>
      <c r="AT11" s="273"/>
      <c r="AU11" s="426">
        <f t="shared" si="4"/>
        <v>0</v>
      </c>
      <c r="AV11" s="82"/>
    </row>
    <row r="12" spans="1:51" ht="24.75" customHeight="1">
      <c r="A12" s="498" t="s">
        <v>987</v>
      </c>
      <c r="B12" s="499"/>
      <c r="C12" s="500" t="str">
        <f t="shared" si="0"/>
        <v>X</v>
      </c>
      <c r="D12" s="501"/>
      <c r="E12" s="501"/>
      <c r="F12" s="501"/>
      <c r="G12" s="501"/>
      <c r="H12" s="501" t="s">
        <v>717</v>
      </c>
      <c r="I12" s="501" t="s">
        <v>717</v>
      </c>
      <c r="J12" s="501"/>
      <c r="K12" s="501"/>
      <c r="L12" s="501" t="s">
        <v>717</v>
      </c>
      <c r="M12" s="501"/>
      <c r="N12" s="501"/>
      <c r="O12" s="426">
        <f t="shared" si="1"/>
        <v>3</v>
      </c>
      <c r="P12" s="427"/>
      <c r="Q12" s="427"/>
      <c r="R12" s="425" t="str">
        <f t="shared" si="6"/>
        <v xml:space="preserve"> </v>
      </c>
      <c r="S12" s="273"/>
      <c r="T12" s="273"/>
      <c r="U12" s="273"/>
      <c r="V12" s="273"/>
      <c r="W12" s="273"/>
      <c r="X12" s="273"/>
      <c r="Y12" s="273"/>
      <c r="Z12" s="273"/>
      <c r="AA12" s="273"/>
      <c r="AB12" s="273"/>
      <c r="AC12" s="273"/>
      <c r="AD12" s="273"/>
      <c r="AE12" s="426">
        <f t="shared" si="3"/>
        <v>0</v>
      </c>
      <c r="AF12" s="427"/>
      <c r="AG12" s="427"/>
      <c r="AH12" s="425" t="str">
        <f t="shared" si="5"/>
        <v xml:space="preserve"> </v>
      </c>
      <c r="AI12" s="273"/>
      <c r="AJ12" s="273"/>
      <c r="AK12" s="273"/>
      <c r="AL12" s="273"/>
      <c r="AM12" s="273"/>
      <c r="AN12" s="273"/>
      <c r="AO12" s="273"/>
      <c r="AP12" s="273"/>
      <c r="AQ12" s="273"/>
      <c r="AR12" s="273"/>
      <c r="AS12" s="273"/>
      <c r="AT12" s="273"/>
      <c r="AU12" s="426">
        <f t="shared" si="4"/>
        <v>0</v>
      </c>
      <c r="AV12" s="82"/>
    </row>
    <row r="13" spans="1:51" ht="24.75" customHeight="1">
      <c r="A13" s="498" t="s">
        <v>988</v>
      </c>
      <c r="B13" s="504">
        <v>3789336</v>
      </c>
      <c r="C13" s="500" t="str">
        <f t="shared" si="0"/>
        <v>X</v>
      </c>
      <c r="D13" s="501" t="s">
        <v>1</v>
      </c>
      <c r="E13" s="501"/>
      <c r="F13" s="501"/>
      <c r="G13" s="501"/>
      <c r="H13" s="501"/>
      <c r="I13" s="501"/>
      <c r="J13" s="501"/>
      <c r="K13" s="501"/>
      <c r="L13" s="501" t="s">
        <v>717</v>
      </c>
      <c r="M13" s="501" t="s">
        <v>0</v>
      </c>
      <c r="N13" s="501" t="s">
        <v>739</v>
      </c>
      <c r="O13" s="426">
        <f t="shared" si="1"/>
        <v>3</v>
      </c>
      <c r="P13" s="427"/>
      <c r="Q13" s="427"/>
      <c r="R13" s="425" t="str">
        <f t="shared" si="6"/>
        <v xml:space="preserve"> </v>
      </c>
      <c r="S13" s="273"/>
      <c r="T13" s="273"/>
      <c r="U13" s="273"/>
      <c r="V13" s="273"/>
      <c r="W13" s="273"/>
      <c r="X13" s="273"/>
      <c r="Y13" s="273"/>
      <c r="Z13" s="273"/>
      <c r="AA13" s="273"/>
      <c r="AB13" s="273"/>
      <c r="AC13" s="273"/>
      <c r="AD13" s="273"/>
      <c r="AE13" s="426">
        <f t="shared" si="3"/>
        <v>0</v>
      </c>
      <c r="AF13" s="427"/>
      <c r="AG13" s="427"/>
      <c r="AH13" s="425" t="str">
        <f t="shared" si="5"/>
        <v xml:space="preserve"> </v>
      </c>
      <c r="AI13" s="273"/>
      <c r="AJ13" s="273"/>
      <c r="AK13" s="273"/>
      <c r="AL13" s="273"/>
      <c r="AM13" s="273"/>
      <c r="AN13" s="273"/>
      <c r="AO13" s="273"/>
      <c r="AP13" s="273"/>
      <c r="AQ13" s="273"/>
      <c r="AR13" s="273"/>
      <c r="AS13" s="273"/>
      <c r="AT13" s="273"/>
      <c r="AU13" s="426">
        <f t="shared" si="4"/>
        <v>0</v>
      </c>
      <c r="AV13" s="82"/>
    </row>
    <row r="14" spans="1:51" ht="24.75" customHeight="1">
      <c r="A14" s="498" t="s">
        <v>989</v>
      </c>
      <c r="B14" s="504">
        <v>3767267</v>
      </c>
      <c r="C14" s="500" t="str">
        <f t="shared" si="0"/>
        <v xml:space="preserve"> </v>
      </c>
      <c r="D14" s="501" t="s">
        <v>0</v>
      </c>
      <c r="E14" s="501" t="s">
        <v>1</v>
      </c>
      <c r="F14" s="501"/>
      <c r="G14" s="501"/>
      <c r="H14" s="501" t="s">
        <v>0</v>
      </c>
      <c r="I14" s="501"/>
      <c r="J14" s="501"/>
      <c r="K14" s="501"/>
      <c r="L14" s="501"/>
      <c r="M14" s="501"/>
      <c r="N14" s="501">
        <v>3</v>
      </c>
      <c r="O14" s="426">
        <f t="shared" si="1"/>
        <v>3</v>
      </c>
      <c r="P14" s="427"/>
      <c r="Q14" s="427"/>
      <c r="R14" s="425" t="str">
        <f t="shared" si="6"/>
        <v xml:space="preserve"> </v>
      </c>
      <c r="S14" s="273"/>
      <c r="T14" s="273"/>
      <c r="U14" s="273"/>
      <c r="V14" s="273"/>
      <c r="W14" s="273"/>
      <c r="X14" s="273"/>
      <c r="Y14" s="273"/>
      <c r="Z14" s="273"/>
      <c r="AA14" s="273"/>
      <c r="AB14" s="273"/>
      <c r="AC14" s="273"/>
      <c r="AD14" s="273"/>
      <c r="AE14" s="426">
        <f t="shared" si="3"/>
        <v>0</v>
      </c>
      <c r="AF14" s="427"/>
      <c r="AG14" s="427"/>
      <c r="AH14" s="425" t="str">
        <f t="shared" si="5"/>
        <v xml:space="preserve"> </v>
      </c>
      <c r="AI14" s="273"/>
      <c r="AJ14" s="273"/>
      <c r="AK14" s="273"/>
      <c r="AL14" s="273"/>
      <c r="AM14" s="273"/>
      <c r="AN14" s="273"/>
      <c r="AO14" s="273"/>
      <c r="AP14" s="273"/>
      <c r="AQ14" s="273"/>
      <c r="AR14" s="273"/>
      <c r="AS14" s="273"/>
      <c r="AT14" s="273"/>
      <c r="AU14" s="426">
        <f t="shared" si="4"/>
        <v>0</v>
      </c>
      <c r="AV14" s="82"/>
    </row>
    <row r="15" spans="1:51" ht="24.75" customHeight="1">
      <c r="A15" s="498" t="s">
        <v>990</v>
      </c>
      <c r="B15" s="503">
        <v>3789338</v>
      </c>
      <c r="C15" s="500" t="str">
        <f t="shared" si="0"/>
        <v>X</v>
      </c>
      <c r="D15" s="501"/>
      <c r="E15" s="501"/>
      <c r="F15" s="501"/>
      <c r="G15" s="501"/>
      <c r="H15" s="501" t="s">
        <v>717</v>
      </c>
      <c r="I15" s="501"/>
      <c r="J15" s="501" t="s">
        <v>717</v>
      </c>
      <c r="K15" s="501"/>
      <c r="L15" s="501" t="s">
        <v>717</v>
      </c>
      <c r="M15" s="501"/>
      <c r="N15" s="501"/>
      <c r="O15" s="426">
        <f t="shared" si="1"/>
        <v>3</v>
      </c>
      <c r="P15" s="427"/>
      <c r="Q15" s="427"/>
      <c r="R15" s="425" t="str">
        <f t="shared" si="6"/>
        <v xml:space="preserve"> </v>
      </c>
      <c r="S15" s="273"/>
      <c r="T15" s="273"/>
      <c r="U15" s="273"/>
      <c r="V15" s="273"/>
      <c r="W15" s="273"/>
      <c r="X15" s="273"/>
      <c r="Y15" s="273"/>
      <c r="Z15" s="273"/>
      <c r="AA15" s="273"/>
      <c r="AB15" s="273"/>
      <c r="AC15" s="273"/>
      <c r="AD15" s="273"/>
      <c r="AE15" s="426">
        <f t="shared" si="3"/>
        <v>0</v>
      </c>
      <c r="AF15" s="427"/>
      <c r="AG15" s="427"/>
      <c r="AH15" s="425" t="str">
        <f t="shared" si="5"/>
        <v xml:space="preserve"> </v>
      </c>
      <c r="AI15" s="273"/>
      <c r="AJ15" s="273"/>
      <c r="AK15" s="273"/>
      <c r="AL15" s="273"/>
      <c r="AM15" s="273"/>
      <c r="AN15" s="273"/>
      <c r="AO15" s="273"/>
      <c r="AP15" s="273"/>
      <c r="AQ15" s="273"/>
      <c r="AR15" s="273"/>
      <c r="AS15" s="273"/>
      <c r="AT15" s="273"/>
      <c r="AU15" s="426">
        <f t="shared" si="4"/>
        <v>0</v>
      </c>
      <c r="AV15" s="82"/>
    </row>
    <row r="16" spans="1:51" ht="24.75" customHeight="1">
      <c r="A16" s="424"/>
      <c r="B16" s="424"/>
      <c r="C16" s="425" t="str">
        <f t="shared" ref="C16:C30" si="7">IF(COUNTIF(D16:N16,"*s")&gt;0,"X"," ")</f>
        <v xml:space="preserve"> </v>
      </c>
      <c r="D16" s="273"/>
      <c r="E16" s="273"/>
      <c r="F16" s="273"/>
      <c r="G16" s="273"/>
      <c r="H16" s="273"/>
      <c r="I16" s="273"/>
      <c r="J16" s="273"/>
      <c r="K16" s="273"/>
      <c r="L16" s="273"/>
      <c r="M16" s="273"/>
      <c r="N16" s="273"/>
      <c r="O16" s="426">
        <f t="shared" si="1"/>
        <v>0</v>
      </c>
      <c r="P16" s="427"/>
      <c r="Q16" s="427"/>
      <c r="R16" s="425" t="str">
        <f t="shared" si="6"/>
        <v xml:space="preserve"> </v>
      </c>
      <c r="S16" s="273"/>
      <c r="T16" s="273"/>
      <c r="U16" s="273"/>
      <c r="V16" s="273"/>
      <c r="W16" s="273"/>
      <c r="X16" s="273"/>
      <c r="Y16" s="273"/>
      <c r="Z16" s="273"/>
      <c r="AA16" s="273"/>
      <c r="AB16" s="273"/>
      <c r="AC16" s="273"/>
      <c r="AD16" s="273"/>
      <c r="AE16" s="426">
        <f t="shared" si="3"/>
        <v>0</v>
      </c>
      <c r="AF16" s="427"/>
      <c r="AG16" s="427"/>
      <c r="AH16" s="425" t="str">
        <f t="shared" si="5"/>
        <v xml:space="preserve"> </v>
      </c>
      <c r="AI16" s="273"/>
      <c r="AJ16" s="273"/>
      <c r="AK16" s="273"/>
      <c r="AL16" s="273"/>
      <c r="AM16" s="273"/>
      <c r="AN16" s="273"/>
      <c r="AO16" s="273"/>
      <c r="AP16" s="273"/>
      <c r="AQ16" s="273"/>
      <c r="AR16" s="273"/>
      <c r="AS16" s="273"/>
      <c r="AT16" s="273"/>
      <c r="AU16" s="426">
        <f t="shared" si="4"/>
        <v>0</v>
      </c>
      <c r="AV16" s="82"/>
    </row>
    <row r="17" spans="1:48" ht="24.75" customHeight="1">
      <c r="A17" s="424"/>
      <c r="B17" s="424"/>
      <c r="C17" s="425" t="str">
        <f t="shared" si="7"/>
        <v xml:space="preserve"> </v>
      </c>
      <c r="D17" s="273"/>
      <c r="E17" s="273"/>
      <c r="F17" s="273"/>
      <c r="G17" s="273"/>
      <c r="H17" s="273"/>
      <c r="I17" s="273"/>
      <c r="J17" s="273"/>
      <c r="K17" s="273"/>
      <c r="L17" s="273"/>
      <c r="M17" s="273"/>
      <c r="N17" s="273"/>
      <c r="O17" s="426">
        <f t="shared" si="1"/>
        <v>0</v>
      </c>
      <c r="P17" s="427"/>
      <c r="Q17" s="427"/>
      <c r="R17" s="425" t="str">
        <f t="shared" si="6"/>
        <v xml:space="preserve"> </v>
      </c>
      <c r="S17" s="273"/>
      <c r="T17" s="273"/>
      <c r="U17" s="273"/>
      <c r="V17" s="273"/>
      <c r="W17" s="273"/>
      <c r="X17" s="273"/>
      <c r="Y17" s="273"/>
      <c r="Z17" s="273"/>
      <c r="AA17" s="273"/>
      <c r="AB17" s="273"/>
      <c r="AC17" s="273"/>
      <c r="AD17" s="273"/>
      <c r="AE17" s="426">
        <f t="shared" si="3"/>
        <v>0</v>
      </c>
      <c r="AF17" s="428"/>
      <c r="AG17" s="428"/>
      <c r="AH17" s="425" t="str">
        <f t="shared" si="5"/>
        <v xml:space="preserve"> </v>
      </c>
      <c r="AI17" s="273"/>
      <c r="AJ17" s="273"/>
      <c r="AK17" s="273"/>
      <c r="AL17" s="273"/>
      <c r="AM17" s="273"/>
      <c r="AN17" s="273"/>
      <c r="AO17" s="273"/>
      <c r="AP17" s="273"/>
      <c r="AQ17" s="273"/>
      <c r="AR17" s="273"/>
      <c r="AS17" s="273"/>
      <c r="AT17" s="273"/>
      <c r="AU17" s="426">
        <f t="shared" si="4"/>
        <v>0</v>
      </c>
      <c r="AV17" s="82"/>
    </row>
    <row r="18" spans="1:48" ht="24.75" customHeight="1">
      <c r="A18" s="424"/>
      <c r="B18" s="424"/>
      <c r="C18" s="425" t="str">
        <f t="shared" si="7"/>
        <v xml:space="preserve"> </v>
      </c>
      <c r="D18" s="273"/>
      <c r="E18" s="273"/>
      <c r="F18" s="273"/>
      <c r="G18" s="273"/>
      <c r="H18" s="273"/>
      <c r="I18" s="273"/>
      <c r="J18" s="273"/>
      <c r="K18" s="273"/>
      <c r="L18" s="273"/>
      <c r="M18" s="273"/>
      <c r="N18" s="273"/>
      <c r="O18" s="426">
        <f t="shared" si="1"/>
        <v>0</v>
      </c>
      <c r="P18" s="427"/>
      <c r="Q18" s="427"/>
      <c r="R18" s="425" t="str">
        <f t="shared" si="6"/>
        <v xml:space="preserve"> </v>
      </c>
      <c r="S18" s="273"/>
      <c r="T18" s="273"/>
      <c r="U18" s="273"/>
      <c r="V18" s="273"/>
      <c r="W18" s="273"/>
      <c r="X18" s="273"/>
      <c r="Y18" s="273"/>
      <c r="Z18" s="273"/>
      <c r="AA18" s="273"/>
      <c r="AB18" s="273"/>
      <c r="AC18" s="273"/>
      <c r="AD18" s="273"/>
      <c r="AE18" s="426">
        <f t="shared" si="3"/>
        <v>0</v>
      </c>
      <c r="AF18" s="428"/>
      <c r="AG18" s="428"/>
      <c r="AH18" s="425" t="str">
        <f t="shared" si="5"/>
        <v xml:space="preserve"> </v>
      </c>
      <c r="AI18" s="273"/>
      <c r="AJ18" s="273"/>
      <c r="AK18" s="273"/>
      <c r="AL18" s="273"/>
      <c r="AM18" s="273"/>
      <c r="AN18" s="273"/>
      <c r="AO18" s="273"/>
      <c r="AP18" s="273"/>
      <c r="AQ18" s="273"/>
      <c r="AR18" s="273"/>
      <c r="AS18" s="273"/>
      <c r="AT18" s="273"/>
      <c r="AU18" s="426">
        <f t="shared" si="4"/>
        <v>0</v>
      </c>
      <c r="AV18" s="82"/>
    </row>
    <row r="19" spans="1:48" ht="24.75" customHeight="1">
      <c r="A19" s="424"/>
      <c r="B19" s="424"/>
      <c r="C19" s="425" t="str">
        <f t="shared" si="7"/>
        <v xml:space="preserve"> </v>
      </c>
      <c r="D19" s="273"/>
      <c r="E19" s="273"/>
      <c r="F19" s="273"/>
      <c r="G19" s="273"/>
      <c r="H19" s="273"/>
      <c r="I19" s="273"/>
      <c r="J19" s="273"/>
      <c r="K19" s="273"/>
      <c r="L19" s="273"/>
      <c r="M19" s="273"/>
      <c r="N19" s="273"/>
      <c r="O19" s="426">
        <f t="shared" si="1"/>
        <v>0</v>
      </c>
      <c r="P19" s="427"/>
      <c r="Q19" s="427"/>
      <c r="R19" s="425" t="str">
        <f t="shared" si="6"/>
        <v xml:space="preserve"> </v>
      </c>
      <c r="S19" s="273"/>
      <c r="T19" s="273"/>
      <c r="U19" s="273"/>
      <c r="V19" s="273"/>
      <c r="W19" s="273"/>
      <c r="X19" s="273"/>
      <c r="Y19" s="273"/>
      <c r="Z19" s="273"/>
      <c r="AA19" s="273"/>
      <c r="AB19" s="273"/>
      <c r="AC19" s="273"/>
      <c r="AD19" s="273"/>
      <c r="AE19" s="426">
        <f t="shared" si="3"/>
        <v>0</v>
      </c>
      <c r="AF19" s="428"/>
      <c r="AG19" s="428"/>
      <c r="AH19" s="425" t="str">
        <f t="shared" si="5"/>
        <v xml:space="preserve"> </v>
      </c>
      <c r="AI19" s="273"/>
      <c r="AJ19" s="273"/>
      <c r="AK19" s="273"/>
      <c r="AL19" s="273"/>
      <c r="AM19" s="273"/>
      <c r="AN19" s="273"/>
      <c r="AO19" s="273"/>
      <c r="AP19" s="273"/>
      <c r="AQ19" s="273"/>
      <c r="AR19" s="273"/>
      <c r="AS19" s="273"/>
      <c r="AT19" s="273"/>
      <c r="AU19" s="426">
        <f t="shared" si="4"/>
        <v>0</v>
      </c>
      <c r="AV19" s="82"/>
    </row>
    <row r="20" spans="1:48" ht="24.75" customHeight="1">
      <c r="A20" s="424"/>
      <c r="B20" s="424"/>
      <c r="C20" s="425" t="str">
        <f t="shared" si="7"/>
        <v xml:space="preserve"> </v>
      </c>
      <c r="D20" s="273"/>
      <c r="E20" s="273"/>
      <c r="F20" s="273"/>
      <c r="G20" s="273"/>
      <c r="H20" s="273"/>
      <c r="I20" s="273"/>
      <c r="J20" s="273"/>
      <c r="K20" s="273"/>
      <c r="L20" s="273"/>
      <c r="M20" s="273"/>
      <c r="N20" s="273"/>
      <c r="O20" s="426">
        <f t="shared" si="1"/>
        <v>0</v>
      </c>
      <c r="P20" s="427"/>
      <c r="Q20" s="427"/>
      <c r="R20" s="425" t="str">
        <f t="shared" si="6"/>
        <v xml:space="preserve"> </v>
      </c>
      <c r="S20" s="273"/>
      <c r="T20" s="273"/>
      <c r="U20" s="273"/>
      <c r="V20" s="273"/>
      <c r="W20" s="273"/>
      <c r="X20" s="273"/>
      <c r="Y20" s="273"/>
      <c r="Z20" s="273"/>
      <c r="AA20" s="273"/>
      <c r="AB20" s="273"/>
      <c r="AC20" s="273"/>
      <c r="AD20" s="273"/>
      <c r="AE20" s="426">
        <f t="shared" si="3"/>
        <v>0</v>
      </c>
      <c r="AF20" s="428"/>
      <c r="AG20" s="428"/>
      <c r="AH20" s="425" t="str">
        <f t="shared" si="5"/>
        <v xml:space="preserve"> </v>
      </c>
      <c r="AI20" s="273"/>
      <c r="AJ20" s="273"/>
      <c r="AK20" s="273"/>
      <c r="AL20" s="273"/>
      <c r="AM20" s="273"/>
      <c r="AN20" s="273"/>
      <c r="AO20" s="273"/>
      <c r="AP20" s="273"/>
      <c r="AQ20" s="273"/>
      <c r="AR20" s="273"/>
      <c r="AS20" s="273"/>
      <c r="AT20" s="273"/>
      <c r="AU20" s="426">
        <f t="shared" si="4"/>
        <v>0</v>
      </c>
      <c r="AV20" s="82"/>
    </row>
    <row r="21" spans="1:48" ht="24.75" customHeight="1">
      <c r="A21" s="424"/>
      <c r="B21" s="424"/>
      <c r="C21" s="425" t="str">
        <f t="shared" si="7"/>
        <v xml:space="preserve"> </v>
      </c>
      <c r="D21" s="273"/>
      <c r="E21" s="273"/>
      <c r="F21" s="273"/>
      <c r="G21" s="273"/>
      <c r="H21" s="273"/>
      <c r="I21" s="273"/>
      <c r="J21" s="273"/>
      <c r="K21" s="273"/>
      <c r="L21" s="273"/>
      <c r="M21" s="273"/>
      <c r="N21" s="273"/>
      <c r="O21" s="426">
        <f t="shared" si="1"/>
        <v>0</v>
      </c>
      <c r="P21" s="427"/>
      <c r="Q21" s="427"/>
      <c r="R21" s="425" t="str">
        <f t="shared" si="6"/>
        <v xml:space="preserve"> </v>
      </c>
      <c r="S21" s="273"/>
      <c r="T21" s="273"/>
      <c r="U21" s="273"/>
      <c r="V21" s="273"/>
      <c r="W21" s="273"/>
      <c r="X21" s="273"/>
      <c r="Y21" s="273"/>
      <c r="Z21" s="273"/>
      <c r="AA21" s="273"/>
      <c r="AB21" s="273"/>
      <c r="AC21" s="273"/>
      <c r="AD21" s="273"/>
      <c r="AE21" s="426">
        <f t="shared" si="3"/>
        <v>0</v>
      </c>
      <c r="AF21" s="429" t="s">
        <v>453</v>
      </c>
      <c r="AG21" s="429"/>
      <c r="AH21" s="430" t="str">
        <f t="shared" si="5"/>
        <v xml:space="preserve"> </v>
      </c>
      <c r="AI21" s="431">
        <f>COUNTIF(AI5:AI20,"A")</f>
        <v>1</v>
      </c>
      <c r="AJ21" s="431">
        <f t="shared" ref="AJ21:AS21" si="8">COUNTIF(AJ5:AJ20,"A")</f>
        <v>0</v>
      </c>
      <c r="AK21" s="431">
        <f t="shared" si="8"/>
        <v>0</v>
      </c>
      <c r="AL21" s="431">
        <f t="shared" si="8"/>
        <v>1</v>
      </c>
      <c r="AM21" s="431">
        <f t="shared" si="8"/>
        <v>1</v>
      </c>
      <c r="AN21" s="431">
        <f t="shared" si="8"/>
        <v>1</v>
      </c>
      <c r="AO21" s="431">
        <f t="shared" si="8"/>
        <v>1</v>
      </c>
      <c r="AP21" s="431">
        <f t="shared" si="8"/>
        <v>1</v>
      </c>
      <c r="AQ21" s="431">
        <f t="shared" si="8"/>
        <v>1</v>
      </c>
      <c r="AR21" s="431">
        <f t="shared" si="8"/>
        <v>1</v>
      </c>
      <c r="AS21" s="431">
        <f t="shared" si="8"/>
        <v>0</v>
      </c>
      <c r="AT21" s="431" t="str">
        <f>IF(COUNTIF(AT5:AT20,"1")&gt;0,"1","0")</f>
        <v>1</v>
      </c>
      <c r="AU21" s="426"/>
      <c r="AV21" s="82"/>
    </row>
    <row r="22" spans="1:48" ht="24.75" customHeight="1">
      <c r="A22" s="424"/>
      <c r="B22" s="424"/>
      <c r="C22" s="425" t="str">
        <f>IF(COUNTIF(D22:N22,"*s")&gt;0,"X"," ")</f>
        <v xml:space="preserve"> </v>
      </c>
      <c r="D22" s="273"/>
      <c r="E22" s="273"/>
      <c r="F22" s="273"/>
      <c r="G22" s="273"/>
      <c r="H22" s="273"/>
      <c r="I22" s="273"/>
      <c r="J22" s="273"/>
      <c r="K22" s="273"/>
      <c r="L22" s="273"/>
      <c r="M22" s="273"/>
      <c r="N22" s="273"/>
      <c r="O22" s="426">
        <f>COUNTIF(D22:M22,"*")</f>
        <v>0</v>
      </c>
      <c r="P22" s="427"/>
      <c r="Q22" s="427"/>
      <c r="R22" s="425" t="str">
        <f>IF(COUNTIF(S22:AD22,"*s")&gt;0,"X"," ")</f>
        <v xml:space="preserve"> </v>
      </c>
      <c r="S22" s="273"/>
      <c r="T22" s="273"/>
      <c r="U22" s="273"/>
      <c r="V22" s="273"/>
      <c r="W22" s="273"/>
      <c r="X22" s="273"/>
      <c r="Y22" s="273"/>
      <c r="Z22" s="273"/>
      <c r="AA22" s="273"/>
      <c r="AB22" s="273"/>
      <c r="AC22" s="273"/>
      <c r="AD22" s="273"/>
      <c r="AE22" s="426">
        <f>COUNTIF(S22:AC22,"*")</f>
        <v>0</v>
      </c>
      <c r="AF22" s="429" t="s">
        <v>454</v>
      </c>
      <c r="AG22" s="429"/>
      <c r="AH22" s="430" t="str">
        <f t="shared" si="5"/>
        <v xml:space="preserve"> </v>
      </c>
      <c r="AI22" s="431">
        <f>COUNTIF(AI5:AI20,"B")</f>
        <v>1</v>
      </c>
      <c r="AJ22" s="431">
        <f t="shared" ref="AJ22:AS22" si="9">COUNTIF(AJ5:AJ20,"B")</f>
        <v>0</v>
      </c>
      <c r="AK22" s="431">
        <f t="shared" si="9"/>
        <v>0</v>
      </c>
      <c r="AL22" s="431">
        <f t="shared" si="9"/>
        <v>1</v>
      </c>
      <c r="AM22" s="431">
        <f t="shared" si="9"/>
        <v>1</v>
      </c>
      <c r="AN22" s="431">
        <f t="shared" si="9"/>
        <v>0</v>
      </c>
      <c r="AO22" s="431">
        <f t="shared" si="9"/>
        <v>1</v>
      </c>
      <c r="AP22" s="431">
        <f t="shared" si="9"/>
        <v>1</v>
      </c>
      <c r="AQ22" s="431">
        <f t="shared" si="9"/>
        <v>1</v>
      </c>
      <c r="AR22" s="431">
        <f t="shared" si="9"/>
        <v>0</v>
      </c>
      <c r="AS22" s="431">
        <f t="shared" si="9"/>
        <v>0</v>
      </c>
      <c r="AT22" s="431"/>
      <c r="AU22" s="426"/>
      <c r="AV22" s="82"/>
    </row>
    <row r="23" spans="1:48" ht="24.75" customHeight="1">
      <c r="A23" s="424"/>
      <c r="B23" s="424"/>
      <c r="C23" s="425" t="str">
        <f t="shared" si="7"/>
        <v xml:space="preserve"> </v>
      </c>
      <c r="D23" s="273"/>
      <c r="E23" s="273"/>
      <c r="F23" s="273"/>
      <c r="G23" s="273"/>
      <c r="H23" s="273"/>
      <c r="I23" s="273"/>
      <c r="J23" s="273"/>
      <c r="K23" s="273"/>
      <c r="L23" s="273"/>
      <c r="M23" s="273"/>
      <c r="N23" s="273"/>
      <c r="O23" s="426">
        <f t="shared" si="1"/>
        <v>0</v>
      </c>
      <c r="P23" s="427"/>
      <c r="Q23" s="427"/>
      <c r="R23" s="425" t="str">
        <f t="shared" si="6"/>
        <v xml:space="preserve"> </v>
      </c>
      <c r="S23" s="273"/>
      <c r="T23" s="273"/>
      <c r="U23" s="273"/>
      <c r="V23" s="273"/>
      <c r="W23" s="273"/>
      <c r="X23" s="273"/>
      <c r="Y23" s="273"/>
      <c r="Z23" s="273"/>
      <c r="AA23" s="273"/>
      <c r="AB23" s="273"/>
      <c r="AC23" s="273"/>
      <c r="AD23" s="273"/>
      <c r="AE23" s="426">
        <f t="shared" si="3"/>
        <v>0</v>
      </c>
      <c r="AF23" s="429" t="s">
        <v>455</v>
      </c>
      <c r="AG23" s="429"/>
      <c r="AH23" s="430" t="str">
        <f t="shared" si="5"/>
        <v xml:space="preserve"> </v>
      </c>
      <c r="AI23" s="431">
        <f>COUNTIF(AI5:AI20,"N/S")</f>
        <v>0</v>
      </c>
      <c r="AJ23" s="431">
        <f t="shared" ref="AJ23:AS23" si="10">COUNTIF(AJ5:AJ20,"N/S")</f>
        <v>0</v>
      </c>
      <c r="AK23" s="431">
        <f t="shared" si="10"/>
        <v>0</v>
      </c>
      <c r="AL23" s="431">
        <f t="shared" si="10"/>
        <v>0</v>
      </c>
      <c r="AM23" s="431">
        <f t="shared" si="10"/>
        <v>0</v>
      </c>
      <c r="AN23" s="431">
        <f t="shared" si="10"/>
        <v>0</v>
      </c>
      <c r="AO23" s="431">
        <f t="shared" si="10"/>
        <v>0</v>
      </c>
      <c r="AP23" s="431">
        <f t="shared" si="10"/>
        <v>0</v>
      </c>
      <c r="AQ23" s="431">
        <f t="shared" si="10"/>
        <v>0</v>
      </c>
      <c r="AR23" s="431">
        <f t="shared" si="10"/>
        <v>0</v>
      </c>
      <c r="AS23" s="431">
        <f t="shared" si="10"/>
        <v>0</v>
      </c>
      <c r="AT23" s="431" t="str">
        <f>IF(COUNTIF(AT5:AT20,"n*")&gt;0,"1","0")</f>
        <v>0</v>
      </c>
      <c r="AU23" s="426"/>
      <c r="AV23" s="82"/>
    </row>
    <row r="24" spans="1:48" ht="24.75" customHeight="1">
      <c r="A24" s="424"/>
      <c r="B24" s="424"/>
      <c r="C24" s="425" t="str">
        <f t="shared" si="7"/>
        <v xml:space="preserve"> </v>
      </c>
      <c r="D24" s="273"/>
      <c r="E24" s="273"/>
      <c r="F24" s="273"/>
      <c r="G24" s="273"/>
      <c r="H24" s="273"/>
      <c r="I24" s="273"/>
      <c r="J24" s="273"/>
      <c r="K24" s="273"/>
      <c r="L24" s="273"/>
      <c r="M24" s="273"/>
      <c r="N24" s="273"/>
      <c r="O24" s="426">
        <f t="shared" si="1"/>
        <v>0</v>
      </c>
      <c r="P24" s="427"/>
      <c r="Q24" s="427"/>
      <c r="R24" s="425" t="str">
        <f t="shared" si="6"/>
        <v xml:space="preserve"> </v>
      </c>
      <c r="S24" s="273"/>
      <c r="T24" s="273"/>
      <c r="U24" s="273"/>
      <c r="V24" s="273"/>
      <c r="W24" s="273"/>
      <c r="X24" s="273"/>
      <c r="Y24" s="273"/>
      <c r="Z24" s="273"/>
      <c r="AA24" s="273"/>
      <c r="AB24" s="273"/>
      <c r="AC24" s="273"/>
      <c r="AD24" s="273"/>
      <c r="AE24" s="426">
        <f t="shared" si="3"/>
        <v>0</v>
      </c>
      <c r="AF24" s="187" t="s">
        <v>456</v>
      </c>
      <c r="AG24" s="187"/>
      <c r="AH24" s="425" t="str">
        <f t="shared" si="5"/>
        <v xml:space="preserve"> </v>
      </c>
      <c r="AI24" s="273"/>
      <c r="AJ24" s="273"/>
      <c r="AK24" s="273"/>
      <c r="AL24" s="273"/>
      <c r="AM24" s="273"/>
      <c r="AN24" s="273"/>
      <c r="AO24" s="273"/>
      <c r="AP24" s="273"/>
      <c r="AQ24" s="273"/>
      <c r="AR24" s="273"/>
      <c r="AS24" s="273"/>
      <c r="AT24" s="273"/>
      <c r="AU24" s="433"/>
      <c r="AV24" s="82"/>
    </row>
    <row r="25" spans="1:48" ht="24.75" customHeight="1">
      <c r="A25" s="424"/>
      <c r="B25" s="424"/>
      <c r="C25" s="425" t="str">
        <f t="shared" si="7"/>
        <v xml:space="preserve"> </v>
      </c>
      <c r="D25" s="273"/>
      <c r="E25" s="273"/>
      <c r="F25" s="273"/>
      <c r="G25" s="273"/>
      <c r="H25" s="273"/>
      <c r="I25" s="273"/>
      <c r="J25" s="273"/>
      <c r="K25" s="273"/>
      <c r="L25" s="273"/>
      <c r="M25" s="273"/>
      <c r="N25" s="273"/>
      <c r="O25" s="426">
        <f t="shared" si="1"/>
        <v>0</v>
      </c>
      <c r="P25" s="427"/>
      <c r="Q25" s="427"/>
      <c r="R25" s="425" t="str">
        <f t="shared" si="6"/>
        <v xml:space="preserve"> </v>
      </c>
      <c r="S25" s="273"/>
      <c r="T25" s="273"/>
      <c r="U25" s="273"/>
      <c r="V25" s="273"/>
      <c r="W25" s="273"/>
      <c r="X25" s="273"/>
      <c r="Y25" s="273"/>
      <c r="Z25" s="273"/>
      <c r="AA25" s="273"/>
      <c r="AB25" s="273"/>
      <c r="AC25" s="273"/>
      <c r="AD25" s="273"/>
      <c r="AE25" s="426">
        <f t="shared" si="3"/>
        <v>0</v>
      </c>
      <c r="AF25" s="434"/>
      <c r="AG25" s="434"/>
      <c r="AH25" s="425" t="str">
        <f t="shared" si="5"/>
        <v xml:space="preserve"> </v>
      </c>
      <c r="AI25" s="273"/>
      <c r="AJ25" s="273"/>
      <c r="AK25" s="273"/>
      <c r="AL25" s="273"/>
      <c r="AM25" s="273"/>
      <c r="AN25" s="273"/>
      <c r="AO25" s="273"/>
      <c r="AP25" s="273"/>
      <c r="AQ25" s="273"/>
      <c r="AR25" s="273"/>
      <c r="AS25" s="273"/>
      <c r="AT25" s="273"/>
      <c r="AU25" s="435"/>
      <c r="AV25" s="82"/>
    </row>
    <row r="26" spans="1:48" ht="24.75" customHeight="1">
      <c r="A26" s="424"/>
      <c r="B26" s="424"/>
      <c r="C26" s="425" t="str">
        <f t="shared" si="7"/>
        <v xml:space="preserve"> </v>
      </c>
      <c r="D26" s="273"/>
      <c r="E26" s="273"/>
      <c r="F26" s="273"/>
      <c r="G26" s="273"/>
      <c r="H26" s="273"/>
      <c r="I26" s="273"/>
      <c r="J26" s="273"/>
      <c r="K26" s="273"/>
      <c r="L26" s="273"/>
      <c r="M26" s="273"/>
      <c r="N26" s="273"/>
      <c r="O26" s="426">
        <f t="shared" si="1"/>
        <v>0</v>
      </c>
      <c r="P26" s="427"/>
      <c r="Q26" s="427"/>
      <c r="R26" s="425" t="str">
        <f t="shared" si="6"/>
        <v xml:space="preserve"> </v>
      </c>
      <c r="S26" s="273"/>
      <c r="T26" s="273"/>
      <c r="U26" s="273"/>
      <c r="V26" s="273"/>
      <c r="W26" s="273"/>
      <c r="X26" s="273"/>
      <c r="Y26" s="273"/>
      <c r="Z26" s="273"/>
      <c r="AA26" s="273"/>
      <c r="AB26" s="273"/>
      <c r="AC26" s="273"/>
      <c r="AD26" s="273"/>
      <c r="AE26" s="426">
        <f t="shared" si="3"/>
        <v>0</v>
      </c>
      <c r="AF26" s="434"/>
      <c r="AG26" s="434"/>
      <c r="AH26" s="425" t="str">
        <f t="shared" si="5"/>
        <v xml:space="preserve"> </v>
      </c>
      <c r="AI26" s="273"/>
      <c r="AJ26" s="273"/>
      <c r="AK26" s="273"/>
      <c r="AL26" s="273"/>
      <c r="AM26" s="273"/>
      <c r="AN26" s="273"/>
      <c r="AO26" s="273"/>
      <c r="AP26" s="273"/>
      <c r="AQ26" s="273"/>
      <c r="AR26" s="273"/>
      <c r="AS26" s="273"/>
      <c r="AT26" s="273"/>
      <c r="AU26" s="435"/>
      <c r="AV26" s="82"/>
    </row>
    <row r="27" spans="1:48" ht="24.75" customHeight="1">
      <c r="A27" s="424"/>
      <c r="B27" s="424"/>
      <c r="C27" s="425" t="str">
        <f t="shared" si="7"/>
        <v xml:space="preserve"> </v>
      </c>
      <c r="D27" s="273"/>
      <c r="E27" s="273"/>
      <c r="F27" s="273"/>
      <c r="G27" s="273"/>
      <c r="H27" s="273"/>
      <c r="I27" s="273"/>
      <c r="J27" s="273"/>
      <c r="K27" s="273"/>
      <c r="L27" s="273"/>
      <c r="M27" s="273"/>
      <c r="N27" s="273"/>
      <c r="O27" s="426">
        <f t="shared" si="1"/>
        <v>0</v>
      </c>
      <c r="P27" s="427"/>
      <c r="Q27" s="427"/>
      <c r="R27" s="425" t="str">
        <f t="shared" si="6"/>
        <v xml:space="preserve"> </v>
      </c>
      <c r="S27" s="273"/>
      <c r="T27" s="273"/>
      <c r="U27" s="273"/>
      <c r="V27" s="273"/>
      <c r="W27" s="273"/>
      <c r="X27" s="273"/>
      <c r="Y27" s="273"/>
      <c r="Z27" s="273"/>
      <c r="AA27" s="273"/>
      <c r="AB27" s="273"/>
      <c r="AC27" s="273"/>
      <c r="AD27" s="273"/>
      <c r="AE27" s="426">
        <f t="shared" si="3"/>
        <v>0</v>
      </c>
      <c r="AF27" s="434"/>
      <c r="AG27" s="434"/>
      <c r="AH27" s="425" t="str">
        <f t="shared" si="5"/>
        <v xml:space="preserve"> </v>
      </c>
      <c r="AI27" s="273"/>
      <c r="AJ27" s="273"/>
      <c r="AK27" s="273"/>
      <c r="AL27" s="273"/>
      <c r="AM27" s="273"/>
      <c r="AN27" s="273"/>
      <c r="AO27" s="273"/>
      <c r="AP27" s="273"/>
      <c r="AQ27" s="273"/>
      <c r="AR27" s="273"/>
      <c r="AS27" s="273"/>
      <c r="AT27" s="273"/>
      <c r="AU27" s="436"/>
      <c r="AV27" s="82"/>
    </row>
    <row r="28" spans="1:48" ht="24.75" customHeight="1">
      <c r="A28" s="424"/>
      <c r="B28" s="424"/>
      <c r="C28" s="425" t="str">
        <f t="shared" si="7"/>
        <v xml:space="preserve"> </v>
      </c>
      <c r="D28" s="273"/>
      <c r="E28" s="273"/>
      <c r="F28" s="273"/>
      <c r="G28" s="273"/>
      <c r="H28" s="273"/>
      <c r="I28" s="273"/>
      <c r="J28" s="273"/>
      <c r="K28" s="273"/>
      <c r="L28" s="273"/>
      <c r="M28" s="273"/>
      <c r="N28" s="273"/>
      <c r="O28" s="426">
        <f t="shared" si="1"/>
        <v>0</v>
      </c>
      <c r="P28" s="427"/>
      <c r="Q28" s="427"/>
      <c r="R28" s="425" t="str">
        <f t="shared" si="6"/>
        <v xml:space="preserve"> </v>
      </c>
      <c r="S28" s="273"/>
      <c r="T28" s="273"/>
      <c r="U28" s="273"/>
      <c r="V28" s="273"/>
      <c r="W28" s="273"/>
      <c r="X28" s="273"/>
      <c r="Y28" s="273"/>
      <c r="Z28" s="273"/>
      <c r="AA28" s="273"/>
      <c r="AB28" s="273"/>
      <c r="AC28" s="273"/>
      <c r="AD28" s="273"/>
      <c r="AE28" s="426">
        <f t="shared" si="3"/>
        <v>0</v>
      </c>
      <c r="AF28" s="427"/>
      <c r="AG28" s="427"/>
      <c r="AH28" s="425" t="str">
        <f t="shared" si="5"/>
        <v xml:space="preserve"> </v>
      </c>
      <c r="AI28" s="273"/>
      <c r="AJ28" s="273"/>
      <c r="AK28" s="273"/>
      <c r="AL28" s="273"/>
      <c r="AM28" s="273"/>
      <c r="AN28" s="273"/>
      <c r="AO28" s="273"/>
      <c r="AP28" s="273"/>
      <c r="AQ28" s="273"/>
      <c r="AR28" s="273"/>
      <c r="AS28" s="273"/>
      <c r="AT28" s="273"/>
      <c r="AU28" s="436"/>
      <c r="AV28" s="82"/>
    </row>
    <row r="29" spans="1:48" ht="24.75" customHeight="1">
      <c r="A29" s="424"/>
      <c r="B29" s="424"/>
      <c r="C29" s="425" t="str">
        <f t="shared" si="7"/>
        <v xml:space="preserve"> </v>
      </c>
      <c r="D29" s="273"/>
      <c r="E29" s="273"/>
      <c r="F29" s="273"/>
      <c r="G29" s="273"/>
      <c r="H29" s="273"/>
      <c r="I29" s="273"/>
      <c r="J29" s="273"/>
      <c r="K29" s="273"/>
      <c r="L29" s="273"/>
      <c r="M29" s="273"/>
      <c r="N29" s="273"/>
      <c r="O29" s="426">
        <f t="shared" si="1"/>
        <v>0</v>
      </c>
      <c r="P29" s="427"/>
      <c r="Q29" s="427"/>
      <c r="R29" s="425" t="str">
        <f t="shared" si="6"/>
        <v xml:space="preserve"> </v>
      </c>
      <c r="S29" s="273"/>
      <c r="T29" s="273"/>
      <c r="U29" s="273"/>
      <c r="V29" s="273"/>
      <c r="W29" s="273"/>
      <c r="X29" s="273"/>
      <c r="Y29" s="273"/>
      <c r="Z29" s="273"/>
      <c r="AA29" s="273"/>
      <c r="AB29" s="273"/>
      <c r="AC29" s="273"/>
      <c r="AD29" s="273"/>
      <c r="AE29" s="426">
        <f t="shared" si="3"/>
        <v>0</v>
      </c>
      <c r="AF29" s="427"/>
      <c r="AG29" s="427"/>
      <c r="AH29" s="425" t="str">
        <f>IF(COUNTIF(AI29:AT29,"*s")&gt;0,"X"," ")</f>
        <v xml:space="preserve"> </v>
      </c>
      <c r="AI29" s="273"/>
      <c r="AJ29" s="273"/>
      <c r="AK29" s="273"/>
      <c r="AL29" s="273"/>
      <c r="AM29" s="273"/>
      <c r="AN29" s="273"/>
      <c r="AO29" s="273"/>
      <c r="AP29" s="273"/>
      <c r="AQ29" s="273"/>
      <c r="AR29" s="273"/>
      <c r="AS29" s="273"/>
      <c r="AT29" s="273"/>
      <c r="AU29" s="436"/>
      <c r="AV29" s="82"/>
    </row>
    <row r="30" spans="1:48" ht="24.75" customHeight="1">
      <c r="A30" s="424"/>
      <c r="B30" s="424"/>
      <c r="C30" s="425" t="str">
        <f t="shared" si="7"/>
        <v xml:space="preserve"> </v>
      </c>
      <c r="D30" s="273"/>
      <c r="E30" s="273"/>
      <c r="F30" s="273"/>
      <c r="G30" s="273"/>
      <c r="H30" s="273"/>
      <c r="I30" s="273"/>
      <c r="J30" s="273"/>
      <c r="K30" s="273"/>
      <c r="L30" s="273"/>
      <c r="M30" s="273"/>
      <c r="N30" s="273"/>
      <c r="O30" s="426">
        <f t="shared" si="1"/>
        <v>0</v>
      </c>
      <c r="P30" s="427"/>
      <c r="Q30" s="427"/>
      <c r="R30" s="425" t="str">
        <f t="shared" si="6"/>
        <v xml:space="preserve"> </v>
      </c>
      <c r="S30" s="273"/>
      <c r="T30" s="273"/>
      <c r="U30" s="273"/>
      <c r="V30" s="273"/>
      <c r="W30" s="273"/>
      <c r="X30" s="273"/>
      <c r="Y30" s="273"/>
      <c r="Z30" s="273"/>
      <c r="AA30" s="273"/>
      <c r="AB30" s="273"/>
      <c r="AC30" s="273"/>
      <c r="AD30" s="273"/>
      <c r="AE30" s="426">
        <f t="shared" si="3"/>
        <v>0</v>
      </c>
      <c r="AF30" s="427"/>
      <c r="AG30" s="427"/>
      <c r="AH30" s="425" t="str">
        <f>IF(COUNTIF(AI30:AT30,"*s")&gt;0,"X"," ")</f>
        <v xml:space="preserve"> </v>
      </c>
      <c r="AI30" s="273"/>
      <c r="AJ30" s="273"/>
      <c r="AK30" s="273"/>
      <c r="AL30" s="273"/>
      <c r="AM30" s="273"/>
      <c r="AN30" s="273"/>
      <c r="AO30" s="273"/>
      <c r="AP30" s="273"/>
      <c r="AQ30" s="273"/>
      <c r="AR30" s="273"/>
      <c r="AS30" s="273"/>
      <c r="AT30" s="273"/>
      <c r="AU30" s="436"/>
      <c r="AV30" s="82"/>
    </row>
    <row r="31" spans="1:48" ht="24.75" customHeight="1">
      <c r="A31" s="429" t="s">
        <v>453</v>
      </c>
      <c r="B31" s="429"/>
      <c r="C31" s="431"/>
      <c r="D31" s="431">
        <f>COUNTIF(D5:D30,"A")</f>
        <v>1</v>
      </c>
      <c r="E31" s="431">
        <f t="shared" ref="E31:N31" si="11">COUNTIF(E5:E30,"A")</f>
        <v>1</v>
      </c>
      <c r="F31" s="431">
        <f t="shared" si="11"/>
        <v>1</v>
      </c>
      <c r="G31" s="431">
        <f t="shared" si="11"/>
        <v>1</v>
      </c>
      <c r="H31" s="431">
        <f t="shared" si="11"/>
        <v>1</v>
      </c>
      <c r="I31" s="431">
        <f t="shared" si="11"/>
        <v>1</v>
      </c>
      <c r="J31" s="431">
        <f t="shared" si="11"/>
        <v>1</v>
      </c>
      <c r="K31" s="431">
        <f t="shared" si="11"/>
        <v>1</v>
      </c>
      <c r="L31" s="431">
        <f t="shared" si="11"/>
        <v>1</v>
      </c>
      <c r="M31" s="431">
        <f t="shared" si="11"/>
        <v>1</v>
      </c>
      <c r="N31" s="431">
        <f t="shared" si="11"/>
        <v>0</v>
      </c>
      <c r="O31" s="431"/>
      <c r="P31" s="429" t="s">
        <v>453</v>
      </c>
      <c r="Q31" s="429"/>
      <c r="R31" s="430" t="str">
        <f>IF(COUNTIF(S31:AD31,"*s")&gt;0,"X"," ")</f>
        <v xml:space="preserve"> </v>
      </c>
      <c r="S31" s="431">
        <f>COUNTIF(S5:S30,"A")</f>
        <v>1</v>
      </c>
      <c r="T31" s="431">
        <f t="shared" ref="T31:AD31" si="12">COUNTIF(T5:T30,"A")</f>
        <v>1</v>
      </c>
      <c r="U31" s="431">
        <f t="shared" si="12"/>
        <v>1</v>
      </c>
      <c r="V31" s="431">
        <f t="shared" si="12"/>
        <v>0</v>
      </c>
      <c r="W31" s="431">
        <f t="shared" si="12"/>
        <v>1</v>
      </c>
      <c r="X31" s="431">
        <f t="shared" si="12"/>
        <v>1</v>
      </c>
      <c r="Y31" s="431">
        <f t="shared" si="12"/>
        <v>1</v>
      </c>
      <c r="Z31" s="431">
        <f t="shared" si="12"/>
        <v>0</v>
      </c>
      <c r="AA31" s="431">
        <f t="shared" si="12"/>
        <v>1</v>
      </c>
      <c r="AB31" s="431">
        <f t="shared" si="12"/>
        <v>1</v>
      </c>
      <c r="AC31" s="431">
        <f t="shared" si="12"/>
        <v>1</v>
      </c>
      <c r="AD31" s="431">
        <f t="shared" si="12"/>
        <v>0</v>
      </c>
      <c r="AE31" s="431"/>
      <c r="AF31" s="427"/>
      <c r="AG31" s="427"/>
      <c r="AH31" s="425" t="str">
        <f>IF(COUNTIF(AI31:AT31,"*s")&gt;0,"X"," ")</f>
        <v xml:space="preserve"> </v>
      </c>
      <c r="AI31" s="273"/>
      <c r="AJ31" s="273"/>
      <c r="AK31" s="273"/>
      <c r="AL31" s="273"/>
      <c r="AM31" s="273"/>
      <c r="AN31" s="273"/>
      <c r="AO31" s="273"/>
      <c r="AP31" s="273"/>
      <c r="AQ31" s="273"/>
      <c r="AR31" s="273"/>
      <c r="AS31" s="273"/>
      <c r="AT31" s="273"/>
      <c r="AU31" s="436"/>
      <c r="AV31" s="82"/>
    </row>
    <row r="32" spans="1:48" ht="24.75" customHeight="1">
      <c r="A32" s="429" t="s">
        <v>454</v>
      </c>
      <c r="B32" s="429"/>
      <c r="C32" s="431"/>
      <c r="D32" s="431">
        <f>COUNTIF(D5:D30,"B")</f>
        <v>1</v>
      </c>
      <c r="E32" s="431">
        <f t="shared" ref="E32:M32" si="13">COUNTIF(E5:E30,"B")</f>
        <v>1</v>
      </c>
      <c r="F32" s="431">
        <f t="shared" si="13"/>
        <v>1</v>
      </c>
      <c r="G32" s="431">
        <f t="shared" si="13"/>
        <v>1</v>
      </c>
      <c r="H32" s="431">
        <f t="shared" si="13"/>
        <v>1</v>
      </c>
      <c r="I32" s="431">
        <f t="shared" si="13"/>
        <v>1</v>
      </c>
      <c r="J32" s="431">
        <f t="shared" si="13"/>
        <v>1</v>
      </c>
      <c r="K32" s="431">
        <f t="shared" si="13"/>
        <v>1</v>
      </c>
      <c r="L32" s="431">
        <f t="shared" si="13"/>
        <v>1</v>
      </c>
      <c r="M32" s="431">
        <f t="shared" si="13"/>
        <v>1</v>
      </c>
      <c r="N32" s="431"/>
      <c r="O32" s="431"/>
      <c r="P32" s="429" t="s">
        <v>454</v>
      </c>
      <c r="Q32" s="429"/>
      <c r="R32" s="430" t="str">
        <f>IF(COUNTIF(S32:AD32,"*s")&gt;0,"X"," ")</f>
        <v xml:space="preserve"> </v>
      </c>
      <c r="S32" s="431">
        <f>COUNTIF(S5:S30,"B")</f>
        <v>1</v>
      </c>
      <c r="T32" s="431">
        <f t="shared" ref="T32:AC32" si="14">COUNTIF(T5:T30,"B")</f>
        <v>1</v>
      </c>
      <c r="U32" s="431">
        <f t="shared" si="14"/>
        <v>1</v>
      </c>
      <c r="V32" s="431">
        <f t="shared" si="14"/>
        <v>0</v>
      </c>
      <c r="W32" s="431">
        <f t="shared" si="14"/>
        <v>1</v>
      </c>
      <c r="X32" s="431">
        <f t="shared" si="14"/>
        <v>1</v>
      </c>
      <c r="Y32" s="431">
        <f t="shared" si="14"/>
        <v>1</v>
      </c>
      <c r="Z32" s="431">
        <f t="shared" si="14"/>
        <v>0</v>
      </c>
      <c r="AA32" s="431">
        <f t="shared" si="14"/>
        <v>1</v>
      </c>
      <c r="AB32" s="431">
        <f t="shared" si="14"/>
        <v>0</v>
      </c>
      <c r="AC32" s="431">
        <f t="shared" si="14"/>
        <v>0</v>
      </c>
      <c r="AD32" s="431"/>
      <c r="AE32" s="431"/>
      <c r="AF32" s="427"/>
      <c r="AG32" s="427"/>
      <c r="AH32" s="425" t="str">
        <f>IF(COUNTIF(AI32:AT32,"*s")&gt;0,"X"," ")</f>
        <v xml:space="preserve"> </v>
      </c>
      <c r="AI32" s="273"/>
      <c r="AJ32" s="273"/>
      <c r="AK32" s="273"/>
      <c r="AL32" s="273"/>
      <c r="AM32" s="273"/>
      <c r="AN32" s="273"/>
      <c r="AO32" s="273"/>
      <c r="AP32" s="273"/>
      <c r="AQ32" s="273"/>
      <c r="AR32" s="273"/>
      <c r="AS32" s="273"/>
      <c r="AT32" s="273"/>
      <c r="AU32" s="436"/>
      <c r="AV32" s="82"/>
    </row>
    <row r="33" spans="1:51" ht="24.75" customHeight="1">
      <c r="A33" s="429" t="s">
        <v>455</v>
      </c>
      <c r="B33" s="429"/>
      <c r="C33" s="437"/>
      <c r="D33" s="431">
        <f>COUNTIF(D5:D30,"N/S")</f>
        <v>1</v>
      </c>
      <c r="E33" s="431">
        <f t="shared" ref="E33:N33" si="15">COUNTIF(E5:E30,"N/S")</f>
        <v>2</v>
      </c>
      <c r="F33" s="431">
        <f t="shared" si="15"/>
        <v>0</v>
      </c>
      <c r="G33" s="431">
        <f>COUNTIF(G5:G30,"N/S")</f>
        <v>0</v>
      </c>
      <c r="H33" s="431">
        <f t="shared" si="15"/>
        <v>3</v>
      </c>
      <c r="I33" s="431">
        <f>COUNTIF(I5:I30,"N/S")</f>
        <v>1</v>
      </c>
      <c r="J33" s="431">
        <f t="shared" si="15"/>
        <v>1</v>
      </c>
      <c r="K33" s="431">
        <f>COUNTIF(K5:K30,"N/S")</f>
        <v>0</v>
      </c>
      <c r="L33" s="431">
        <f t="shared" si="15"/>
        <v>4</v>
      </c>
      <c r="M33" s="431">
        <f>COUNTIF(M5:M30,"N/S")</f>
        <v>1</v>
      </c>
      <c r="N33" s="431">
        <f t="shared" si="15"/>
        <v>0</v>
      </c>
      <c r="O33" s="437"/>
      <c r="P33" s="429" t="s">
        <v>455</v>
      </c>
      <c r="Q33" s="429"/>
      <c r="R33" s="430" t="str">
        <f>IF(COUNTIF(S33:AD33,"*s")&gt;0,"X"," ")</f>
        <v xml:space="preserve"> </v>
      </c>
      <c r="S33" s="431">
        <f>COUNTIF(S5:S30,"N/S")</f>
        <v>0</v>
      </c>
      <c r="T33" s="431">
        <f>COUNTIF(T5:T30,"N/S")</f>
        <v>0</v>
      </c>
      <c r="U33" s="431">
        <f t="shared" ref="U33:AD33" si="16">COUNTIF(U5:U30,"N/S")</f>
        <v>0</v>
      </c>
      <c r="V33" s="431">
        <f t="shared" si="16"/>
        <v>0</v>
      </c>
      <c r="W33" s="431">
        <f t="shared" si="16"/>
        <v>0</v>
      </c>
      <c r="X33" s="431">
        <f t="shared" si="16"/>
        <v>0</v>
      </c>
      <c r="Y33" s="431">
        <f t="shared" si="16"/>
        <v>0</v>
      </c>
      <c r="Z33" s="431">
        <f t="shared" si="16"/>
        <v>0</v>
      </c>
      <c r="AA33" s="431">
        <f t="shared" si="16"/>
        <v>0</v>
      </c>
      <c r="AB33" s="431">
        <f t="shared" si="16"/>
        <v>0</v>
      </c>
      <c r="AC33" s="431">
        <f t="shared" si="16"/>
        <v>0</v>
      </c>
      <c r="AD33" s="431">
        <f t="shared" si="16"/>
        <v>0</v>
      </c>
      <c r="AE33" s="437"/>
      <c r="AF33" s="427"/>
      <c r="AG33" s="427"/>
      <c r="AH33" s="425" t="str">
        <f>IF(COUNTIF(AI33:AT33,"*s")&gt;0,"X"," ")</f>
        <v xml:space="preserve"> </v>
      </c>
      <c r="AI33" s="273"/>
      <c r="AJ33" s="273"/>
      <c r="AK33" s="273"/>
      <c r="AL33" s="273"/>
      <c r="AM33" s="273"/>
      <c r="AN33" s="273"/>
      <c r="AO33" s="273"/>
      <c r="AP33" s="273"/>
      <c r="AQ33" s="273"/>
      <c r="AR33" s="273"/>
      <c r="AS33" s="273"/>
      <c r="AT33" s="273"/>
      <c r="AU33" s="436"/>
    </row>
    <row r="34" spans="1:51" s="4" customFormat="1" ht="30" customHeight="1">
      <c r="A34" s="274" t="s">
        <v>21</v>
      </c>
      <c r="B34" s="598" t="str">
        <f>B1</f>
        <v>Winchester</v>
      </c>
      <c r="C34" s="599"/>
      <c r="D34" s="599"/>
      <c r="E34" s="599"/>
      <c r="F34" s="599"/>
      <c r="G34" s="599"/>
      <c r="H34" s="599"/>
      <c r="I34" s="599"/>
      <c r="J34" s="599"/>
      <c r="K34" s="599"/>
      <c r="L34" s="599"/>
      <c r="M34" s="599"/>
      <c r="N34" s="599"/>
      <c r="O34" s="600"/>
      <c r="P34" s="605" t="s">
        <v>112</v>
      </c>
      <c r="Q34" s="606"/>
      <c r="R34" s="606"/>
      <c r="S34" s="606"/>
      <c r="T34" s="606"/>
      <c r="U34" s="606"/>
      <c r="V34" s="606"/>
      <c r="W34" s="606"/>
      <c r="X34" s="606"/>
      <c r="Y34" s="606"/>
      <c r="Z34" s="606"/>
      <c r="AA34" s="606"/>
      <c r="AB34" s="606"/>
      <c r="AC34" s="606"/>
      <c r="AD34" s="606"/>
      <c r="AE34" s="607"/>
      <c r="AF34" s="613" t="s">
        <v>119</v>
      </c>
      <c r="AG34" s="614"/>
      <c r="AH34" s="614"/>
      <c r="AI34" s="614"/>
      <c r="AJ34" s="614"/>
      <c r="AK34" s="614"/>
      <c r="AL34" s="614"/>
      <c r="AM34" s="614"/>
      <c r="AN34" s="614"/>
      <c r="AO34" s="614"/>
      <c r="AP34" s="614"/>
      <c r="AQ34" s="614"/>
      <c r="AR34" s="615"/>
      <c r="AS34" s="616" t="str">
        <f>AS1</f>
        <v>J</v>
      </c>
      <c r="AT34" s="617"/>
      <c r="AU34" s="618"/>
      <c r="AV34" s="85"/>
      <c r="AW34" s="8"/>
      <c r="AX34" s="8"/>
      <c r="AY34" s="8"/>
    </row>
    <row r="35" spans="1:51" s="18" customFormat="1" ht="30" customHeight="1">
      <c r="A35" s="275" t="s">
        <v>22</v>
      </c>
      <c r="B35" s="601" t="str">
        <f>B2</f>
        <v>7th July</v>
      </c>
      <c r="C35" s="602"/>
      <c r="D35" s="602"/>
      <c r="E35" s="602"/>
      <c r="F35" s="602"/>
      <c r="G35" s="602"/>
      <c r="H35" s="602"/>
      <c r="I35" s="602"/>
      <c r="J35" s="602"/>
      <c r="K35" s="602"/>
      <c r="L35" s="602"/>
      <c r="M35" s="602"/>
      <c r="N35" s="602"/>
      <c r="O35" s="603"/>
      <c r="P35" s="591" t="s">
        <v>364</v>
      </c>
      <c r="Q35" s="591"/>
      <c r="R35" s="591"/>
      <c r="S35" s="591"/>
      <c r="T35" s="591"/>
      <c r="U35" s="591"/>
      <c r="V35" s="591"/>
      <c r="W35" s="591"/>
      <c r="X35" s="591"/>
      <c r="Y35" s="591"/>
      <c r="Z35" s="591"/>
      <c r="AA35" s="591"/>
      <c r="AB35" s="591"/>
      <c r="AC35" s="591"/>
      <c r="AD35" s="591"/>
      <c r="AE35" s="591"/>
      <c r="AF35" s="604" t="str">
        <f>AF2</f>
        <v>Slough Juniors</v>
      </c>
      <c r="AG35" s="604"/>
      <c r="AH35" s="604"/>
      <c r="AI35" s="604"/>
      <c r="AJ35" s="604"/>
      <c r="AK35" s="604"/>
      <c r="AL35" s="604"/>
      <c r="AM35" s="604"/>
      <c r="AN35" s="604"/>
      <c r="AO35" s="604"/>
      <c r="AP35" s="604"/>
      <c r="AQ35" s="604"/>
      <c r="AR35" s="604"/>
      <c r="AS35" s="608" t="str">
        <f>AS2</f>
        <v>JJ</v>
      </c>
      <c r="AT35" s="608"/>
      <c r="AU35" s="608"/>
      <c r="AV35" s="8"/>
      <c r="AW35" s="19"/>
      <c r="AX35" s="19"/>
      <c r="AY35" s="19"/>
    </row>
    <row r="36" spans="1:51" s="87" customFormat="1" ht="91.5" customHeight="1">
      <c r="A36" s="278" t="s">
        <v>387</v>
      </c>
      <c r="B36" s="325" t="s">
        <v>465</v>
      </c>
      <c r="C36" s="589" t="s">
        <v>392</v>
      </c>
      <c r="D36" s="279" t="s">
        <v>115</v>
      </c>
      <c r="E36" s="279" t="s">
        <v>9</v>
      </c>
      <c r="F36" s="279" t="s">
        <v>6</v>
      </c>
      <c r="G36" s="279" t="s">
        <v>117</v>
      </c>
      <c r="H36" s="279" t="s">
        <v>4</v>
      </c>
      <c r="I36" s="279" t="s">
        <v>116</v>
      </c>
      <c r="J36" s="279" t="s">
        <v>3</v>
      </c>
      <c r="K36" s="279" t="s">
        <v>118</v>
      </c>
      <c r="L36" s="279" t="s">
        <v>2</v>
      </c>
      <c r="M36" s="279" t="s">
        <v>114</v>
      </c>
      <c r="N36" s="279" t="s">
        <v>8</v>
      </c>
      <c r="O36" s="280"/>
      <c r="P36" s="278" t="s">
        <v>388</v>
      </c>
      <c r="Q36" s="325" t="s">
        <v>465</v>
      </c>
      <c r="R36" s="589" t="s">
        <v>392</v>
      </c>
      <c r="S36" s="279" t="s">
        <v>116</v>
      </c>
      <c r="T36" s="279" t="s">
        <v>15</v>
      </c>
      <c r="U36" s="279" t="s">
        <v>114</v>
      </c>
      <c r="V36" s="279" t="s">
        <v>6</v>
      </c>
      <c r="W36" s="279" t="s">
        <v>4</v>
      </c>
      <c r="X36" s="279" t="s">
        <v>118</v>
      </c>
      <c r="Y36" s="279" t="s">
        <v>117</v>
      </c>
      <c r="Z36" s="279" t="s">
        <v>3</v>
      </c>
      <c r="AA36" s="279" t="s">
        <v>2</v>
      </c>
      <c r="AB36" s="279" t="s">
        <v>115</v>
      </c>
      <c r="AC36" s="279" t="s">
        <v>13</v>
      </c>
      <c r="AD36" s="286" t="s">
        <v>8</v>
      </c>
      <c r="AE36" s="281"/>
      <c r="AF36" s="278" t="s">
        <v>389</v>
      </c>
      <c r="AG36" s="325" t="s">
        <v>465</v>
      </c>
      <c r="AH36" s="589" t="s">
        <v>392</v>
      </c>
      <c r="AI36" s="279" t="s">
        <v>116</v>
      </c>
      <c r="AJ36" s="279" t="s">
        <v>42</v>
      </c>
      <c r="AK36" s="279" t="s">
        <v>6</v>
      </c>
      <c r="AL36" s="279" t="s">
        <v>114</v>
      </c>
      <c r="AM36" s="279" t="s">
        <v>4</v>
      </c>
      <c r="AN36" s="279" t="s">
        <v>118</v>
      </c>
      <c r="AO36" s="279" t="s">
        <v>3</v>
      </c>
      <c r="AP36" s="279" t="s">
        <v>117</v>
      </c>
      <c r="AQ36" s="279" t="s">
        <v>2</v>
      </c>
      <c r="AR36" s="279" t="s">
        <v>115</v>
      </c>
      <c r="AS36" s="279" t="s">
        <v>5</v>
      </c>
      <c r="AT36" s="286" t="s">
        <v>8</v>
      </c>
      <c r="AU36" s="281"/>
      <c r="AV36" s="86"/>
      <c r="AW36" s="271"/>
      <c r="AX36" s="271"/>
      <c r="AY36" s="271"/>
    </row>
    <row r="37" spans="1:51" s="89" customFormat="1" ht="39.75" customHeight="1">
      <c r="A37" s="282"/>
      <c r="B37" s="326"/>
      <c r="C37" s="590"/>
      <c r="D37" s="283"/>
      <c r="E37" s="283"/>
      <c r="F37" s="283"/>
      <c r="G37" s="283"/>
      <c r="H37" s="283"/>
      <c r="I37" s="283"/>
      <c r="J37" s="283"/>
      <c r="K37" s="283"/>
      <c r="L37" s="283"/>
      <c r="M37" s="283"/>
      <c r="N37" s="283"/>
      <c r="O37" s="284"/>
      <c r="P37" s="282"/>
      <c r="Q37" s="326"/>
      <c r="R37" s="590"/>
      <c r="S37" s="283"/>
      <c r="T37" s="283"/>
      <c r="U37" s="283"/>
      <c r="V37" s="283"/>
      <c r="W37" s="283"/>
      <c r="X37" s="283"/>
      <c r="Y37" s="283"/>
      <c r="Z37" s="283"/>
      <c r="AA37" s="283"/>
      <c r="AB37" s="283"/>
      <c r="AC37" s="283"/>
      <c r="AD37" s="283"/>
      <c r="AE37" s="285"/>
      <c r="AF37" s="282"/>
      <c r="AG37" s="326"/>
      <c r="AH37" s="590"/>
      <c r="AI37" s="283"/>
      <c r="AJ37" s="283"/>
      <c r="AK37" s="283"/>
      <c r="AL37" s="283"/>
      <c r="AM37" s="283"/>
      <c r="AN37" s="283"/>
      <c r="AO37" s="283"/>
      <c r="AP37" s="283"/>
      <c r="AQ37" s="283"/>
      <c r="AR37" s="283"/>
      <c r="AS37" s="283"/>
      <c r="AT37" s="283"/>
      <c r="AU37" s="285"/>
      <c r="AV37" s="88"/>
      <c r="AW37" s="272"/>
      <c r="AX37" s="272"/>
      <c r="AY37" s="272"/>
    </row>
    <row r="38" spans="1:51" s="91" customFormat="1" ht="24.75" customHeight="1">
      <c r="A38" s="498" t="s">
        <v>1002</v>
      </c>
      <c r="B38" s="499">
        <v>3876031</v>
      </c>
      <c r="C38" s="500" t="str">
        <f t="shared" ref="C38:C43" si="17">IF(COUNTIF(D38:N38,"*s")&gt;0,"X"," ")</f>
        <v xml:space="preserve"> </v>
      </c>
      <c r="D38" s="501" t="s">
        <v>0</v>
      </c>
      <c r="E38" s="501"/>
      <c r="F38" s="501"/>
      <c r="G38" s="501"/>
      <c r="H38" s="501"/>
      <c r="I38" s="501" t="s">
        <v>0</v>
      </c>
      <c r="J38" s="501"/>
      <c r="K38" s="501"/>
      <c r="L38" s="501" t="s">
        <v>1</v>
      </c>
      <c r="M38" s="501"/>
      <c r="N38" s="501">
        <v>2</v>
      </c>
      <c r="O38" s="426">
        <f>COUNTIF(D38:M38,"*")</f>
        <v>3</v>
      </c>
      <c r="P38" s="505" t="s">
        <v>1010</v>
      </c>
      <c r="Q38" s="499"/>
      <c r="R38" s="500" t="str">
        <f t="shared" ref="R38:R45" si="18">IF(COUNTIF(S38:AD38,"*s")&gt;0,"X"," ")</f>
        <v xml:space="preserve"> </v>
      </c>
      <c r="S38" s="501" t="s">
        <v>1</v>
      </c>
      <c r="T38" s="501"/>
      <c r="U38" s="501"/>
      <c r="V38" s="501" t="s">
        <v>0</v>
      </c>
      <c r="W38" s="501"/>
      <c r="X38" s="501"/>
      <c r="Y38" s="501"/>
      <c r="Z38" s="501" t="s">
        <v>0</v>
      </c>
      <c r="AA38" s="501"/>
      <c r="AB38" s="501"/>
      <c r="AC38" s="501"/>
      <c r="AD38" s="501"/>
      <c r="AE38" s="426">
        <f>COUNTIF(S38:AC38,"*")</f>
        <v>3</v>
      </c>
      <c r="AF38" s="505" t="s">
        <v>1018</v>
      </c>
      <c r="AG38" s="499"/>
      <c r="AH38" s="500"/>
      <c r="AI38" s="501" t="s">
        <v>0</v>
      </c>
      <c r="AJ38" s="501"/>
      <c r="AK38" s="501"/>
      <c r="AL38" s="501"/>
      <c r="AM38" s="501"/>
      <c r="AN38" s="501" t="s">
        <v>0</v>
      </c>
      <c r="AO38" s="501"/>
      <c r="AP38" s="501"/>
      <c r="AQ38" s="501"/>
      <c r="AR38" s="501" t="s">
        <v>0</v>
      </c>
      <c r="AS38" s="501"/>
      <c r="AT38" s="501"/>
      <c r="AU38" s="426">
        <f>COUNTIF(AI38:AS38,"*")</f>
        <v>3</v>
      </c>
      <c r="AV38" s="90"/>
      <c r="AW38" s="92"/>
      <c r="AX38" s="92"/>
      <c r="AY38" s="92"/>
    </row>
    <row r="39" spans="1:51" s="91" customFormat="1" ht="24.75" customHeight="1">
      <c r="A39" s="498" t="s">
        <v>1003</v>
      </c>
      <c r="B39" s="503">
        <v>3863511</v>
      </c>
      <c r="C39" s="500" t="str">
        <f t="shared" si="17"/>
        <v xml:space="preserve"> </v>
      </c>
      <c r="D39" s="501"/>
      <c r="E39" s="501" t="s">
        <v>0</v>
      </c>
      <c r="F39" s="501"/>
      <c r="G39" s="501" t="s">
        <v>0</v>
      </c>
      <c r="H39" s="501"/>
      <c r="I39" s="501"/>
      <c r="J39" s="501"/>
      <c r="K39" s="501"/>
      <c r="L39" s="501" t="s">
        <v>0</v>
      </c>
      <c r="M39" s="501"/>
      <c r="N39" s="501">
        <v>4</v>
      </c>
      <c r="O39" s="426">
        <f t="shared" ref="O39:O63" si="19">COUNTIF(D39:M39,"*")</f>
        <v>3</v>
      </c>
      <c r="P39" s="505" t="s">
        <v>1011</v>
      </c>
      <c r="Q39" s="512">
        <v>3670649</v>
      </c>
      <c r="R39" s="500" t="str">
        <f t="shared" si="18"/>
        <v xml:space="preserve"> </v>
      </c>
      <c r="S39" s="501"/>
      <c r="T39" s="501" t="s">
        <v>1</v>
      </c>
      <c r="U39" s="501"/>
      <c r="V39" s="501" t="s">
        <v>1</v>
      </c>
      <c r="W39" s="501"/>
      <c r="X39" s="501" t="s">
        <v>1</v>
      </c>
      <c r="Y39" s="501"/>
      <c r="Z39" s="501"/>
      <c r="AA39" s="501"/>
      <c r="AB39" s="501"/>
      <c r="AC39" s="501"/>
      <c r="AD39" s="501" t="s">
        <v>757</v>
      </c>
      <c r="AE39" s="426">
        <f t="shared" ref="AE39:AE63" si="20">COUNTIF(S39:AC39,"*")</f>
        <v>3</v>
      </c>
      <c r="AF39" s="505" t="s">
        <v>1019</v>
      </c>
      <c r="AG39" s="513">
        <v>3462320</v>
      </c>
      <c r="AH39" s="500"/>
      <c r="AI39" s="501"/>
      <c r="AJ39" s="501"/>
      <c r="AK39" s="501"/>
      <c r="AL39" s="501" t="s">
        <v>1</v>
      </c>
      <c r="AM39" s="501"/>
      <c r="AN39" s="501"/>
      <c r="AO39" s="501" t="s">
        <v>0</v>
      </c>
      <c r="AP39" s="501"/>
      <c r="AQ39" s="501"/>
      <c r="AR39" s="501"/>
      <c r="AS39" s="501" t="s">
        <v>0</v>
      </c>
      <c r="AT39" s="501"/>
      <c r="AU39" s="426">
        <f>COUNTIF(AI39:AS39,"*")</f>
        <v>3</v>
      </c>
      <c r="AV39" s="90"/>
      <c r="AW39" s="92"/>
      <c r="AX39" s="92"/>
      <c r="AY39" s="92"/>
    </row>
    <row r="40" spans="1:51" s="91" customFormat="1" ht="24.75" customHeight="1">
      <c r="A40" s="498" t="s">
        <v>1004</v>
      </c>
      <c r="B40" s="504">
        <v>3791645</v>
      </c>
      <c r="C40" s="500" t="str">
        <f t="shared" si="17"/>
        <v xml:space="preserve"> </v>
      </c>
      <c r="D40" s="501"/>
      <c r="E40" s="501"/>
      <c r="F40" s="501" t="s">
        <v>1</v>
      </c>
      <c r="G40" s="501"/>
      <c r="H40" s="501"/>
      <c r="I40" s="501" t="s">
        <v>1</v>
      </c>
      <c r="J40" s="501"/>
      <c r="K40" s="501" t="s">
        <v>0</v>
      </c>
      <c r="L40" s="501"/>
      <c r="M40" s="501"/>
      <c r="N40" s="501" t="s">
        <v>760</v>
      </c>
      <c r="O40" s="426">
        <f t="shared" si="19"/>
        <v>3</v>
      </c>
      <c r="P40" s="508" t="s">
        <v>1012</v>
      </c>
      <c r="Q40" s="511">
        <v>3767257</v>
      </c>
      <c r="R40" s="500" t="str">
        <f t="shared" si="18"/>
        <v xml:space="preserve"> </v>
      </c>
      <c r="S40" s="501"/>
      <c r="T40" s="501"/>
      <c r="U40" s="501" t="s">
        <v>1</v>
      </c>
      <c r="V40" s="501"/>
      <c r="W40" s="501"/>
      <c r="X40" s="501"/>
      <c r="Y40" s="501" t="s">
        <v>0</v>
      </c>
      <c r="Z40" s="501"/>
      <c r="AA40" s="501" t="s">
        <v>0</v>
      </c>
      <c r="AB40" s="501"/>
      <c r="AC40" s="501"/>
      <c r="AD40" s="501">
        <v>4</v>
      </c>
      <c r="AE40" s="426">
        <f t="shared" si="20"/>
        <v>3</v>
      </c>
      <c r="AF40" s="508" t="s">
        <v>1020</v>
      </c>
      <c r="AG40" s="514">
        <v>3379699</v>
      </c>
      <c r="AH40" s="500"/>
      <c r="AI40" s="501"/>
      <c r="AJ40" s="501"/>
      <c r="AK40" s="501"/>
      <c r="AL40" s="501" t="s">
        <v>0</v>
      </c>
      <c r="AM40" s="501" t="s">
        <v>0</v>
      </c>
      <c r="AN40" s="501"/>
      <c r="AO40" s="501"/>
      <c r="AP40" s="501" t="s">
        <v>0</v>
      </c>
      <c r="AQ40" s="501"/>
      <c r="AR40" s="501"/>
      <c r="AS40" s="501"/>
      <c r="AT40" s="501"/>
      <c r="AU40" s="426">
        <f t="shared" ref="AU40:AU53" si="21">COUNTIF(AI40:AS40,"*")</f>
        <v>3</v>
      </c>
      <c r="AV40" s="90"/>
      <c r="AW40" s="92"/>
      <c r="AX40" s="92"/>
      <c r="AY40" s="92"/>
    </row>
    <row r="41" spans="1:51" s="91" customFormat="1" ht="24.75" customHeight="1">
      <c r="A41" s="498" t="s">
        <v>1005</v>
      </c>
      <c r="B41" s="499">
        <v>3876035</v>
      </c>
      <c r="C41" s="500" t="str">
        <f t="shared" si="17"/>
        <v>X</v>
      </c>
      <c r="D41" s="501"/>
      <c r="E41" s="501"/>
      <c r="F41" s="501"/>
      <c r="G41" s="501"/>
      <c r="H41" s="501" t="s">
        <v>1</v>
      </c>
      <c r="I41" s="501"/>
      <c r="J41" s="501" t="s">
        <v>1</v>
      </c>
      <c r="K41" s="501"/>
      <c r="L41" s="501" t="s">
        <v>717</v>
      </c>
      <c r="M41" s="501"/>
      <c r="N41" s="501" t="s">
        <v>754</v>
      </c>
      <c r="O41" s="426">
        <f t="shared" si="19"/>
        <v>3</v>
      </c>
      <c r="P41" s="508" t="s">
        <v>1013</v>
      </c>
      <c r="Q41" s="511">
        <v>3767256</v>
      </c>
      <c r="R41" s="500" t="str">
        <f t="shared" si="18"/>
        <v xml:space="preserve"> </v>
      </c>
      <c r="S41" s="501"/>
      <c r="T41" s="501"/>
      <c r="U41" s="501"/>
      <c r="V41" s="501"/>
      <c r="W41" s="501" t="s">
        <v>1</v>
      </c>
      <c r="X41" s="501"/>
      <c r="Y41" s="501"/>
      <c r="Z41" s="501" t="s">
        <v>1</v>
      </c>
      <c r="AA41" s="501"/>
      <c r="AB41" s="501"/>
      <c r="AC41" s="501" t="s">
        <v>1</v>
      </c>
      <c r="AD41" s="501">
        <v>2</v>
      </c>
      <c r="AE41" s="426">
        <f t="shared" si="20"/>
        <v>3</v>
      </c>
      <c r="AF41" s="428"/>
      <c r="AG41" s="428"/>
      <c r="AH41" s="425"/>
      <c r="AI41" s="273"/>
      <c r="AJ41" s="273"/>
      <c r="AK41" s="273"/>
      <c r="AL41" s="273"/>
      <c r="AM41" s="273"/>
      <c r="AN41" s="273"/>
      <c r="AO41" s="273"/>
      <c r="AP41" s="273"/>
      <c r="AQ41" s="273"/>
      <c r="AR41" s="273"/>
      <c r="AS41" s="273"/>
      <c r="AT41" s="273"/>
      <c r="AU41" s="426">
        <f t="shared" si="21"/>
        <v>0</v>
      </c>
      <c r="AV41" s="90"/>
      <c r="AW41" s="92"/>
      <c r="AX41" s="92"/>
      <c r="AY41" s="92"/>
    </row>
    <row r="42" spans="1:51" s="91" customFormat="1" ht="24.75" customHeight="1">
      <c r="A42" s="498" t="s">
        <v>1006</v>
      </c>
      <c r="B42" s="503">
        <v>3863509</v>
      </c>
      <c r="C42" s="500" t="str">
        <f t="shared" si="17"/>
        <v>X</v>
      </c>
      <c r="D42" s="501" t="s">
        <v>1</v>
      </c>
      <c r="E42" s="501"/>
      <c r="F42" s="501" t="s">
        <v>0</v>
      </c>
      <c r="G42" s="501"/>
      <c r="H42" s="501"/>
      <c r="I42" s="501"/>
      <c r="J42" s="501"/>
      <c r="K42" s="501" t="s">
        <v>717</v>
      </c>
      <c r="L42" s="501"/>
      <c r="M42" s="501"/>
      <c r="N42" s="501">
        <v>1</v>
      </c>
      <c r="O42" s="426">
        <f t="shared" si="19"/>
        <v>3</v>
      </c>
      <c r="P42" s="505" t="s">
        <v>1014</v>
      </c>
      <c r="Q42" s="499">
        <v>3660726</v>
      </c>
      <c r="R42" s="500" t="str">
        <f t="shared" si="18"/>
        <v>X</v>
      </c>
      <c r="S42" s="501"/>
      <c r="T42" s="501" t="s">
        <v>0</v>
      </c>
      <c r="U42" s="501" t="s">
        <v>717</v>
      </c>
      <c r="V42" s="501"/>
      <c r="W42" s="501"/>
      <c r="X42" s="501"/>
      <c r="Y42" s="501" t="s">
        <v>717</v>
      </c>
      <c r="Z42" s="501"/>
      <c r="AA42" s="501"/>
      <c r="AB42" s="501"/>
      <c r="AC42" s="501"/>
      <c r="AD42" s="501" t="s">
        <v>739</v>
      </c>
      <c r="AE42" s="426">
        <f t="shared" si="20"/>
        <v>3</v>
      </c>
      <c r="AF42" s="428"/>
      <c r="AG42" s="428"/>
      <c r="AH42" s="425"/>
      <c r="AI42" s="273"/>
      <c r="AJ42" s="273"/>
      <c r="AK42" s="273"/>
      <c r="AL42" s="273"/>
      <c r="AM42" s="273"/>
      <c r="AN42" s="273"/>
      <c r="AO42" s="273"/>
      <c r="AP42" s="273"/>
      <c r="AQ42" s="273"/>
      <c r="AR42" s="273"/>
      <c r="AS42" s="273"/>
      <c r="AT42" s="273"/>
      <c r="AU42" s="426">
        <f t="shared" si="21"/>
        <v>0</v>
      </c>
      <c r="AV42" s="90"/>
      <c r="AW42" s="92"/>
      <c r="AX42" s="92"/>
      <c r="AY42" s="92"/>
    </row>
    <row r="43" spans="1:51" s="91" customFormat="1" ht="24.75" customHeight="1">
      <c r="A43" s="498" t="s">
        <v>1007</v>
      </c>
      <c r="B43" s="499">
        <v>3876028</v>
      </c>
      <c r="C43" s="500" t="str">
        <f t="shared" si="17"/>
        <v>X</v>
      </c>
      <c r="D43" s="501"/>
      <c r="E43" s="501"/>
      <c r="F43" s="501"/>
      <c r="G43" s="501" t="s">
        <v>717</v>
      </c>
      <c r="H43" s="501"/>
      <c r="I43" s="501"/>
      <c r="J43" s="501" t="s">
        <v>0</v>
      </c>
      <c r="K43" s="501"/>
      <c r="L43" s="501"/>
      <c r="M43" s="501" t="s">
        <v>1</v>
      </c>
      <c r="N43" s="501" t="s">
        <v>739</v>
      </c>
      <c r="O43" s="426">
        <f t="shared" si="19"/>
        <v>3</v>
      </c>
      <c r="P43" s="505" t="s">
        <v>1015</v>
      </c>
      <c r="Q43" s="504">
        <v>3767264</v>
      </c>
      <c r="R43" s="500" t="str">
        <f t="shared" si="18"/>
        <v xml:space="preserve"> </v>
      </c>
      <c r="S43" s="501" t="s">
        <v>0</v>
      </c>
      <c r="T43" s="501"/>
      <c r="U43" s="501"/>
      <c r="V43" s="501"/>
      <c r="W43" s="501"/>
      <c r="X43" s="501" t="s">
        <v>0</v>
      </c>
      <c r="Y43" s="501"/>
      <c r="Z43" s="501"/>
      <c r="AA43" s="501"/>
      <c r="AB43" s="501" t="s">
        <v>1</v>
      </c>
      <c r="AC43" s="501"/>
      <c r="AD43" s="501" t="s">
        <v>754</v>
      </c>
      <c r="AE43" s="426">
        <f t="shared" si="20"/>
        <v>3</v>
      </c>
      <c r="AF43" s="428"/>
      <c r="AG43" s="428"/>
      <c r="AH43" s="425" t="str">
        <f t="shared" ref="AH43:AH59" si="22">IF(COUNTIF(AI43:AT43,"*s")&gt;0,"X"," ")</f>
        <v xml:space="preserve"> </v>
      </c>
      <c r="AI43" s="273"/>
      <c r="AJ43" s="273"/>
      <c r="AK43" s="273"/>
      <c r="AL43" s="273"/>
      <c r="AM43" s="273"/>
      <c r="AN43" s="273"/>
      <c r="AO43" s="273"/>
      <c r="AP43" s="273"/>
      <c r="AQ43" s="273"/>
      <c r="AR43" s="273"/>
      <c r="AS43" s="273"/>
      <c r="AT43" s="273"/>
      <c r="AU43" s="426">
        <f t="shared" si="21"/>
        <v>0</v>
      </c>
      <c r="AV43" s="90"/>
      <c r="AW43" s="92"/>
      <c r="AX43" s="92"/>
      <c r="AY43" s="92"/>
    </row>
    <row r="44" spans="1:51" s="91" customFormat="1" ht="24.75" customHeight="1">
      <c r="A44" s="498" t="s">
        <v>1008</v>
      </c>
      <c r="B44" s="503">
        <v>3865846</v>
      </c>
      <c r="C44" s="500" t="s">
        <v>128</v>
      </c>
      <c r="D44" s="501"/>
      <c r="E44" s="501" t="s">
        <v>717</v>
      </c>
      <c r="F44" s="501"/>
      <c r="G44" s="501"/>
      <c r="H44" s="501" t="s">
        <v>0</v>
      </c>
      <c r="I44" s="501"/>
      <c r="J44" s="501"/>
      <c r="K44" s="501"/>
      <c r="L44" s="501"/>
      <c r="M44" s="501" t="s">
        <v>0</v>
      </c>
      <c r="N44" s="501">
        <v>3</v>
      </c>
      <c r="O44" s="426">
        <f t="shared" si="19"/>
        <v>3</v>
      </c>
      <c r="P44" s="505" t="s">
        <v>1016</v>
      </c>
      <c r="Q44" s="499">
        <v>3754391</v>
      </c>
      <c r="R44" s="500" t="str">
        <f t="shared" si="18"/>
        <v xml:space="preserve"> </v>
      </c>
      <c r="S44" s="501"/>
      <c r="T44" s="501"/>
      <c r="U44" s="501"/>
      <c r="V44" s="501"/>
      <c r="W44" s="501" t="s">
        <v>0</v>
      </c>
      <c r="X44" s="501"/>
      <c r="Y44" s="501"/>
      <c r="Z44" s="501"/>
      <c r="AA44" s="501"/>
      <c r="AB44" s="501" t="s">
        <v>0</v>
      </c>
      <c r="AC44" s="501" t="s">
        <v>0</v>
      </c>
      <c r="AD44" s="501">
        <v>3</v>
      </c>
      <c r="AE44" s="426">
        <f t="shared" si="20"/>
        <v>3</v>
      </c>
      <c r="AF44" s="428"/>
      <c r="AG44" s="428"/>
      <c r="AH44" s="425" t="str">
        <f t="shared" si="22"/>
        <v xml:space="preserve"> </v>
      </c>
      <c r="AI44" s="273"/>
      <c r="AJ44" s="273"/>
      <c r="AK44" s="273"/>
      <c r="AL44" s="273"/>
      <c r="AM44" s="273"/>
      <c r="AN44" s="273"/>
      <c r="AO44" s="273"/>
      <c r="AP44" s="273"/>
      <c r="AQ44" s="273"/>
      <c r="AR44" s="273"/>
      <c r="AS44" s="273"/>
      <c r="AT44" s="273"/>
      <c r="AU44" s="426">
        <f t="shared" si="21"/>
        <v>0</v>
      </c>
      <c r="AV44" s="90"/>
      <c r="AW44" s="92"/>
      <c r="AX44" s="92"/>
      <c r="AY44" s="92"/>
    </row>
    <row r="45" spans="1:51" s="91" customFormat="1" ht="24.75" customHeight="1">
      <c r="A45" s="498" t="s">
        <v>1009</v>
      </c>
      <c r="B45" s="504">
        <v>3796953</v>
      </c>
      <c r="C45" s="500" t="str">
        <f>IF(COUNTIF(D45:N45,"*s")&gt;0,"X"," ")</f>
        <v xml:space="preserve"> </v>
      </c>
      <c r="D45" s="501"/>
      <c r="E45" s="501" t="s">
        <v>1</v>
      </c>
      <c r="F45" s="501"/>
      <c r="G45" s="501" t="s">
        <v>1</v>
      </c>
      <c r="H45" s="501"/>
      <c r="I45" s="501"/>
      <c r="J45" s="501"/>
      <c r="K45" s="501" t="s">
        <v>1</v>
      </c>
      <c r="L45" s="501"/>
      <c r="M45" s="501"/>
      <c r="N45" s="501" t="s">
        <v>757</v>
      </c>
      <c r="O45" s="426">
        <f t="shared" si="19"/>
        <v>3</v>
      </c>
      <c r="P45" s="505" t="s">
        <v>1017</v>
      </c>
      <c r="Q45" s="499"/>
      <c r="R45" s="500" t="str">
        <f t="shared" si="18"/>
        <v>X</v>
      </c>
      <c r="S45" s="501"/>
      <c r="T45" s="501"/>
      <c r="U45" s="501"/>
      <c r="V45" s="501"/>
      <c r="W45" s="501" t="s">
        <v>717</v>
      </c>
      <c r="X45" s="501"/>
      <c r="Y45" s="501"/>
      <c r="Z45" s="501"/>
      <c r="AA45" s="501" t="s">
        <v>717</v>
      </c>
      <c r="AB45" s="501"/>
      <c r="AC45" s="501"/>
      <c r="AD45" s="501" t="s">
        <v>760</v>
      </c>
      <c r="AE45" s="426">
        <f t="shared" si="20"/>
        <v>2</v>
      </c>
      <c r="AF45" s="427"/>
      <c r="AG45" s="427"/>
      <c r="AH45" s="425" t="str">
        <f t="shared" si="22"/>
        <v xml:space="preserve"> </v>
      </c>
      <c r="AI45" s="273"/>
      <c r="AJ45" s="273"/>
      <c r="AK45" s="273"/>
      <c r="AL45" s="273"/>
      <c r="AM45" s="273"/>
      <c r="AN45" s="273"/>
      <c r="AO45" s="273"/>
      <c r="AP45" s="273"/>
      <c r="AQ45" s="273"/>
      <c r="AR45" s="273"/>
      <c r="AS45" s="273"/>
      <c r="AT45" s="273"/>
      <c r="AU45" s="426">
        <f t="shared" si="21"/>
        <v>0</v>
      </c>
      <c r="AV45" s="90"/>
      <c r="AW45" s="92"/>
      <c r="AX45" s="92"/>
      <c r="AY45" s="92"/>
    </row>
    <row r="46" spans="1:51" s="91" customFormat="1" ht="24.75" customHeight="1">
      <c r="A46" s="424"/>
      <c r="B46" s="424"/>
      <c r="C46" s="425" t="str">
        <f t="shared" ref="C46:C62" si="23">IF(COUNTIF(D46:N46,"*s")&gt;0,"X"," ")</f>
        <v xml:space="preserve"> </v>
      </c>
      <c r="D46" s="273"/>
      <c r="E46" s="273"/>
      <c r="F46" s="273"/>
      <c r="G46" s="273"/>
      <c r="H46" s="273"/>
      <c r="I46" s="273"/>
      <c r="J46" s="273"/>
      <c r="K46" s="273"/>
      <c r="L46" s="273"/>
      <c r="M46" s="273"/>
      <c r="N46" s="273"/>
      <c r="O46" s="426">
        <f t="shared" si="19"/>
        <v>0</v>
      </c>
      <c r="P46" s="427" t="s">
        <v>1167</v>
      </c>
      <c r="Q46" s="427"/>
      <c r="R46" s="425" t="str">
        <f t="shared" ref="R46:R62" si="24">IF(COUNTIF(S46:AD46,"*s")&gt;0,"X"," ")</f>
        <v xml:space="preserve"> </v>
      </c>
      <c r="S46" s="273"/>
      <c r="T46" s="273"/>
      <c r="U46" s="273" t="s">
        <v>0</v>
      </c>
      <c r="V46" s="273"/>
      <c r="W46" s="273"/>
      <c r="X46" s="273"/>
      <c r="Y46" s="273" t="s">
        <v>1</v>
      </c>
      <c r="Z46" s="273"/>
      <c r="AA46" s="273" t="s">
        <v>1</v>
      </c>
      <c r="AB46" s="273"/>
      <c r="AC46" s="273"/>
      <c r="AD46" s="273">
        <v>1</v>
      </c>
      <c r="AE46" s="426">
        <f t="shared" si="20"/>
        <v>3</v>
      </c>
      <c r="AF46" s="427"/>
      <c r="AG46" s="427"/>
      <c r="AH46" s="425" t="str">
        <f t="shared" si="22"/>
        <v xml:space="preserve"> </v>
      </c>
      <c r="AI46" s="273"/>
      <c r="AJ46" s="273"/>
      <c r="AK46" s="273"/>
      <c r="AL46" s="273"/>
      <c r="AM46" s="273"/>
      <c r="AN46" s="273"/>
      <c r="AO46" s="273"/>
      <c r="AP46" s="273"/>
      <c r="AQ46" s="273"/>
      <c r="AR46" s="273"/>
      <c r="AS46" s="273"/>
      <c r="AT46" s="273"/>
      <c r="AU46" s="426">
        <f t="shared" si="21"/>
        <v>0</v>
      </c>
      <c r="AV46" s="90"/>
      <c r="AW46" s="92"/>
      <c r="AX46" s="92"/>
      <c r="AY46" s="92"/>
    </row>
    <row r="47" spans="1:51" s="91" customFormat="1" ht="24.75" customHeight="1">
      <c r="A47" s="424"/>
      <c r="B47" s="424"/>
      <c r="C47" s="425" t="str">
        <f t="shared" si="23"/>
        <v xml:space="preserve"> </v>
      </c>
      <c r="D47" s="273"/>
      <c r="E47" s="273"/>
      <c r="F47" s="273"/>
      <c r="G47" s="273"/>
      <c r="H47" s="273"/>
      <c r="I47" s="273"/>
      <c r="J47" s="273"/>
      <c r="K47" s="273"/>
      <c r="L47" s="273"/>
      <c r="M47" s="273"/>
      <c r="N47" s="273"/>
      <c r="O47" s="426">
        <f t="shared" si="19"/>
        <v>0</v>
      </c>
      <c r="P47" s="427"/>
      <c r="Q47" s="427"/>
      <c r="R47" s="425" t="str">
        <f t="shared" si="24"/>
        <v xml:space="preserve"> </v>
      </c>
      <c r="S47" s="273"/>
      <c r="T47" s="273"/>
      <c r="U47" s="273"/>
      <c r="V47" s="273"/>
      <c r="W47" s="273"/>
      <c r="X47" s="273"/>
      <c r="Y47" s="273"/>
      <c r="Z47" s="273"/>
      <c r="AA47" s="273"/>
      <c r="AB47" s="273"/>
      <c r="AC47" s="273"/>
      <c r="AD47" s="273"/>
      <c r="AE47" s="426">
        <f t="shared" si="20"/>
        <v>0</v>
      </c>
      <c r="AF47" s="427"/>
      <c r="AG47" s="427"/>
      <c r="AH47" s="425" t="str">
        <f t="shared" si="22"/>
        <v xml:space="preserve"> </v>
      </c>
      <c r="AI47" s="273"/>
      <c r="AJ47" s="273"/>
      <c r="AK47" s="273"/>
      <c r="AL47" s="273"/>
      <c r="AM47" s="273"/>
      <c r="AN47" s="273"/>
      <c r="AO47" s="273"/>
      <c r="AP47" s="273"/>
      <c r="AQ47" s="273"/>
      <c r="AR47" s="273"/>
      <c r="AS47" s="273"/>
      <c r="AT47" s="273"/>
      <c r="AU47" s="426">
        <f t="shared" si="21"/>
        <v>0</v>
      </c>
      <c r="AV47" s="90"/>
      <c r="AW47" s="92"/>
      <c r="AX47" s="92"/>
      <c r="AY47" s="92"/>
    </row>
    <row r="48" spans="1:51" s="91" customFormat="1" ht="24.75" customHeight="1">
      <c r="A48" s="424"/>
      <c r="B48" s="424"/>
      <c r="C48" s="425" t="str">
        <f t="shared" si="23"/>
        <v xml:space="preserve"> </v>
      </c>
      <c r="D48" s="273"/>
      <c r="E48" s="273"/>
      <c r="F48" s="273"/>
      <c r="G48" s="273"/>
      <c r="H48" s="273"/>
      <c r="I48" s="273"/>
      <c r="J48" s="273"/>
      <c r="K48" s="273"/>
      <c r="L48" s="273"/>
      <c r="M48" s="273"/>
      <c r="N48" s="273"/>
      <c r="O48" s="426">
        <f t="shared" si="19"/>
        <v>0</v>
      </c>
      <c r="P48" s="427"/>
      <c r="Q48" s="427"/>
      <c r="R48" s="425" t="str">
        <f t="shared" si="24"/>
        <v xml:space="preserve"> </v>
      </c>
      <c r="S48" s="273"/>
      <c r="T48" s="273"/>
      <c r="U48" s="273"/>
      <c r="V48" s="273"/>
      <c r="W48" s="273"/>
      <c r="X48" s="273"/>
      <c r="Y48" s="273"/>
      <c r="Z48" s="273"/>
      <c r="AA48" s="273"/>
      <c r="AB48" s="273"/>
      <c r="AC48" s="273"/>
      <c r="AD48" s="273"/>
      <c r="AE48" s="426">
        <f t="shared" si="20"/>
        <v>0</v>
      </c>
      <c r="AF48" s="427"/>
      <c r="AG48" s="427"/>
      <c r="AH48" s="425" t="str">
        <f t="shared" si="22"/>
        <v xml:space="preserve"> </v>
      </c>
      <c r="AI48" s="273"/>
      <c r="AJ48" s="273"/>
      <c r="AK48" s="273"/>
      <c r="AL48" s="273"/>
      <c r="AM48" s="273"/>
      <c r="AN48" s="273"/>
      <c r="AO48" s="273"/>
      <c r="AP48" s="273"/>
      <c r="AQ48" s="273"/>
      <c r="AR48" s="273"/>
      <c r="AS48" s="273"/>
      <c r="AT48" s="273"/>
      <c r="AU48" s="426">
        <f t="shared" si="21"/>
        <v>0</v>
      </c>
      <c r="AV48" s="90"/>
      <c r="AW48" s="92"/>
      <c r="AX48" s="92"/>
      <c r="AY48" s="92"/>
    </row>
    <row r="49" spans="1:51" s="91" customFormat="1" ht="24.75" customHeight="1">
      <c r="A49" s="424"/>
      <c r="B49" s="424"/>
      <c r="C49" s="425" t="str">
        <f t="shared" si="23"/>
        <v xml:space="preserve"> </v>
      </c>
      <c r="D49" s="273"/>
      <c r="E49" s="273"/>
      <c r="F49" s="273"/>
      <c r="G49" s="273"/>
      <c r="H49" s="273"/>
      <c r="I49" s="273"/>
      <c r="J49" s="273"/>
      <c r="K49" s="273"/>
      <c r="L49" s="273"/>
      <c r="M49" s="273"/>
      <c r="N49" s="273"/>
      <c r="O49" s="426">
        <f t="shared" si="19"/>
        <v>0</v>
      </c>
      <c r="P49" s="427"/>
      <c r="Q49" s="427"/>
      <c r="R49" s="425" t="str">
        <f t="shared" si="24"/>
        <v xml:space="preserve"> </v>
      </c>
      <c r="S49" s="273"/>
      <c r="T49" s="273"/>
      <c r="U49" s="273"/>
      <c r="V49" s="273"/>
      <c r="W49" s="273"/>
      <c r="X49" s="273"/>
      <c r="Y49" s="273"/>
      <c r="Z49" s="273"/>
      <c r="AA49" s="273"/>
      <c r="AB49" s="273"/>
      <c r="AC49" s="273"/>
      <c r="AD49" s="273"/>
      <c r="AE49" s="426">
        <f t="shared" si="20"/>
        <v>0</v>
      </c>
      <c r="AF49" s="427"/>
      <c r="AG49" s="427"/>
      <c r="AH49" s="425" t="str">
        <f t="shared" si="22"/>
        <v xml:space="preserve"> </v>
      </c>
      <c r="AI49" s="273"/>
      <c r="AJ49" s="273"/>
      <c r="AK49" s="273"/>
      <c r="AL49" s="273"/>
      <c r="AM49" s="273"/>
      <c r="AN49" s="273"/>
      <c r="AO49" s="273"/>
      <c r="AP49" s="273"/>
      <c r="AQ49" s="273"/>
      <c r="AR49" s="273"/>
      <c r="AS49" s="273"/>
      <c r="AT49" s="273"/>
      <c r="AU49" s="426">
        <f t="shared" si="21"/>
        <v>0</v>
      </c>
      <c r="AV49" s="90"/>
      <c r="AW49" s="92"/>
      <c r="AX49" s="92"/>
      <c r="AY49" s="92"/>
    </row>
    <row r="50" spans="1:51" s="91" customFormat="1" ht="24.75" customHeight="1">
      <c r="A50" s="424"/>
      <c r="B50" s="424"/>
      <c r="C50" s="425" t="str">
        <f t="shared" si="23"/>
        <v xml:space="preserve"> </v>
      </c>
      <c r="D50" s="273"/>
      <c r="E50" s="273"/>
      <c r="F50" s="273"/>
      <c r="G50" s="273"/>
      <c r="H50" s="273"/>
      <c r="I50" s="273"/>
      <c r="J50" s="273"/>
      <c r="K50" s="273"/>
      <c r="L50" s="273"/>
      <c r="M50" s="273"/>
      <c r="N50" s="273"/>
      <c r="O50" s="426">
        <f t="shared" si="19"/>
        <v>0</v>
      </c>
      <c r="P50" s="427"/>
      <c r="Q50" s="427"/>
      <c r="R50" s="425" t="str">
        <f t="shared" si="24"/>
        <v xml:space="preserve"> </v>
      </c>
      <c r="S50" s="273"/>
      <c r="T50" s="273"/>
      <c r="U50" s="273"/>
      <c r="V50" s="273"/>
      <c r="W50" s="273"/>
      <c r="X50" s="273"/>
      <c r="Y50" s="273"/>
      <c r="Z50" s="273"/>
      <c r="AA50" s="273"/>
      <c r="AB50" s="273"/>
      <c r="AC50" s="273"/>
      <c r="AD50" s="273"/>
      <c r="AE50" s="426">
        <f t="shared" si="20"/>
        <v>0</v>
      </c>
      <c r="AF50" s="428"/>
      <c r="AG50" s="428"/>
      <c r="AH50" s="425" t="str">
        <f t="shared" si="22"/>
        <v xml:space="preserve"> </v>
      </c>
      <c r="AI50" s="273"/>
      <c r="AJ50" s="273"/>
      <c r="AK50" s="273"/>
      <c r="AL50" s="273"/>
      <c r="AM50" s="273"/>
      <c r="AN50" s="273"/>
      <c r="AO50" s="273"/>
      <c r="AP50" s="273"/>
      <c r="AQ50" s="273"/>
      <c r="AR50" s="273"/>
      <c r="AS50" s="273"/>
      <c r="AT50" s="273"/>
      <c r="AU50" s="426">
        <f t="shared" si="21"/>
        <v>0</v>
      </c>
      <c r="AV50" s="90"/>
      <c r="AW50" s="92"/>
      <c r="AX50" s="92"/>
      <c r="AY50" s="92"/>
    </row>
    <row r="51" spans="1:51" s="91" customFormat="1" ht="24.75" customHeight="1">
      <c r="A51" s="424"/>
      <c r="B51" s="424"/>
      <c r="C51" s="425" t="str">
        <f t="shared" si="23"/>
        <v xml:space="preserve"> </v>
      </c>
      <c r="D51" s="273"/>
      <c r="E51" s="273"/>
      <c r="F51" s="273"/>
      <c r="G51" s="273"/>
      <c r="H51" s="273"/>
      <c r="I51" s="273"/>
      <c r="J51" s="273"/>
      <c r="K51" s="273"/>
      <c r="L51" s="273"/>
      <c r="M51" s="273"/>
      <c r="N51" s="273"/>
      <c r="O51" s="426">
        <f t="shared" si="19"/>
        <v>0</v>
      </c>
      <c r="P51" s="427"/>
      <c r="Q51" s="427"/>
      <c r="R51" s="425" t="str">
        <f t="shared" si="24"/>
        <v xml:space="preserve"> </v>
      </c>
      <c r="S51" s="273"/>
      <c r="T51" s="273"/>
      <c r="U51" s="273"/>
      <c r="V51" s="273"/>
      <c r="W51" s="273"/>
      <c r="X51" s="273"/>
      <c r="Y51" s="273"/>
      <c r="Z51" s="273"/>
      <c r="AA51" s="273"/>
      <c r="AB51" s="273"/>
      <c r="AC51" s="273"/>
      <c r="AD51" s="273"/>
      <c r="AE51" s="426">
        <f t="shared" si="20"/>
        <v>0</v>
      </c>
      <c r="AF51" s="428"/>
      <c r="AG51" s="428"/>
      <c r="AH51" s="425" t="str">
        <f t="shared" si="22"/>
        <v xml:space="preserve"> </v>
      </c>
      <c r="AI51" s="273"/>
      <c r="AJ51" s="273"/>
      <c r="AK51" s="273"/>
      <c r="AL51" s="273"/>
      <c r="AM51" s="273"/>
      <c r="AN51" s="273"/>
      <c r="AO51" s="273"/>
      <c r="AP51" s="273"/>
      <c r="AQ51" s="273"/>
      <c r="AR51" s="273"/>
      <c r="AS51" s="273"/>
      <c r="AT51" s="273"/>
      <c r="AU51" s="426">
        <f t="shared" si="21"/>
        <v>0</v>
      </c>
      <c r="AV51" s="90"/>
      <c r="AW51" s="92"/>
      <c r="AX51" s="92"/>
      <c r="AY51" s="92"/>
    </row>
    <row r="52" spans="1:51" s="91" customFormat="1" ht="24.75" customHeight="1">
      <c r="A52" s="424"/>
      <c r="B52" s="424"/>
      <c r="C52" s="425" t="str">
        <f t="shared" si="23"/>
        <v xml:space="preserve"> </v>
      </c>
      <c r="D52" s="273"/>
      <c r="E52" s="273"/>
      <c r="F52" s="273"/>
      <c r="G52" s="273"/>
      <c r="H52" s="273"/>
      <c r="I52" s="273"/>
      <c r="J52" s="273"/>
      <c r="K52" s="273"/>
      <c r="L52" s="273"/>
      <c r="M52" s="273"/>
      <c r="N52" s="273"/>
      <c r="O52" s="426">
        <f t="shared" si="19"/>
        <v>0</v>
      </c>
      <c r="P52" s="427"/>
      <c r="Q52" s="427"/>
      <c r="R52" s="425" t="str">
        <f t="shared" si="24"/>
        <v xml:space="preserve"> </v>
      </c>
      <c r="S52" s="273"/>
      <c r="T52" s="273"/>
      <c r="U52" s="273"/>
      <c r="V52" s="273"/>
      <c r="W52" s="273"/>
      <c r="X52" s="273"/>
      <c r="Y52" s="273"/>
      <c r="Z52" s="273"/>
      <c r="AA52" s="273"/>
      <c r="AB52" s="273"/>
      <c r="AC52" s="273"/>
      <c r="AD52" s="273"/>
      <c r="AE52" s="426">
        <f t="shared" si="20"/>
        <v>0</v>
      </c>
      <c r="AF52" s="428"/>
      <c r="AG52" s="428"/>
      <c r="AH52" s="425" t="str">
        <f t="shared" si="22"/>
        <v xml:space="preserve"> </v>
      </c>
      <c r="AI52" s="273"/>
      <c r="AJ52" s="273"/>
      <c r="AK52" s="273"/>
      <c r="AL52" s="273"/>
      <c r="AM52" s="273"/>
      <c r="AN52" s="273"/>
      <c r="AO52" s="273"/>
      <c r="AP52" s="273"/>
      <c r="AQ52" s="273"/>
      <c r="AR52" s="273"/>
      <c r="AS52" s="273"/>
      <c r="AT52" s="273"/>
      <c r="AU52" s="426">
        <f t="shared" si="21"/>
        <v>0</v>
      </c>
      <c r="AV52" s="90"/>
      <c r="AW52" s="92"/>
      <c r="AX52" s="92"/>
      <c r="AY52" s="92"/>
    </row>
    <row r="53" spans="1:51" s="91" customFormat="1" ht="24.75" customHeight="1">
      <c r="A53" s="424"/>
      <c r="B53" s="424"/>
      <c r="C53" s="425" t="str">
        <f t="shared" si="23"/>
        <v xml:space="preserve"> </v>
      </c>
      <c r="D53" s="273"/>
      <c r="E53" s="273"/>
      <c r="F53" s="273"/>
      <c r="G53" s="273"/>
      <c r="H53" s="273"/>
      <c r="I53" s="273"/>
      <c r="J53" s="273"/>
      <c r="K53" s="273"/>
      <c r="L53" s="273"/>
      <c r="M53" s="273"/>
      <c r="N53" s="273"/>
      <c r="O53" s="426">
        <f t="shared" si="19"/>
        <v>0</v>
      </c>
      <c r="P53" s="427"/>
      <c r="Q53" s="427"/>
      <c r="R53" s="425" t="str">
        <f t="shared" si="24"/>
        <v xml:space="preserve"> </v>
      </c>
      <c r="S53" s="273"/>
      <c r="T53" s="273"/>
      <c r="U53" s="273"/>
      <c r="V53" s="273"/>
      <c r="W53" s="273"/>
      <c r="X53" s="273"/>
      <c r="Y53" s="273"/>
      <c r="Z53" s="273"/>
      <c r="AA53" s="273"/>
      <c r="AB53" s="273"/>
      <c r="AC53" s="273"/>
      <c r="AD53" s="273"/>
      <c r="AE53" s="426">
        <f t="shared" si="20"/>
        <v>0</v>
      </c>
      <c r="AF53" s="428"/>
      <c r="AG53" s="428"/>
      <c r="AH53" s="425" t="str">
        <f t="shared" si="22"/>
        <v xml:space="preserve"> </v>
      </c>
      <c r="AI53" s="273"/>
      <c r="AJ53" s="273"/>
      <c r="AK53" s="273"/>
      <c r="AL53" s="273"/>
      <c r="AM53" s="273"/>
      <c r="AN53" s="273"/>
      <c r="AO53" s="273"/>
      <c r="AP53" s="273"/>
      <c r="AQ53" s="273"/>
      <c r="AR53" s="273"/>
      <c r="AS53" s="273"/>
      <c r="AT53" s="273"/>
      <c r="AU53" s="426">
        <f t="shared" si="21"/>
        <v>0</v>
      </c>
      <c r="AV53" s="90"/>
      <c r="AW53" s="92"/>
      <c r="AX53" s="92"/>
      <c r="AY53" s="92"/>
    </row>
    <row r="54" spans="1:51" s="91" customFormat="1" ht="24.75" customHeight="1">
      <c r="A54" s="424"/>
      <c r="B54" s="424"/>
      <c r="C54" s="425" t="str">
        <f t="shared" si="23"/>
        <v xml:space="preserve"> </v>
      </c>
      <c r="D54" s="273"/>
      <c r="E54" s="273"/>
      <c r="F54" s="273"/>
      <c r="G54" s="273"/>
      <c r="H54" s="273"/>
      <c r="I54" s="273"/>
      <c r="J54" s="273"/>
      <c r="K54" s="273"/>
      <c r="L54" s="273"/>
      <c r="M54" s="273"/>
      <c r="N54" s="273"/>
      <c r="O54" s="426">
        <f t="shared" si="19"/>
        <v>0</v>
      </c>
      <c r="P54" s="427"/>
      <c r="Q54" s="427"/>
      <c r="R54" s="425" t="str">
        <f t="shared" si="24"/>
        <v xml:space="preserve"> </v>
      </c>
      <c r="S54" s="273"/>
      <c r="T54" s="273"/>
      <c r="U54" s="273"/>
      <c r="V54" s="273"/>
      <c r="W54" s="273"/>
      <c r="X54" s="273"/>
      <c r="Y54" s="273"/>
      <c r="Z54" s="273"/>
      <c r="AA54" s="273"/>
      <c r="AB54" s="273"/>
      <c r="AC54" s="273"/>
      <c r="AD54" s="273"/>
      <c r="AE54" s="426">
        <f t="shared" si="20"/>
        <v>0</v>
      </c>
      <c r="AF54" s="429" t="s">
        <v>453</v>
      </c>
      <c r="AG54" s="429"/>
      <c r="AH54" s="430" t="str">
        <f t="shared" si="22"/>
        <v xml:space="preserve"> </v>
      </c>
      <c r="AI54" s="431">
        <f>COUNTIF(AI38:AI53,"A")</f>
        <v>1</v>
      </c>
      <c r="AJ54" s="431">
        <f t="shared" ref="AJ54:AS54" si="25">COUNTIF(AJ38:AJ53,"A")</f>
        <v>0</v>
      </c>
      <c r="AK54" s="431">
        <f t="shared" si="25"/>
        <v>0</v>
      </c>
      <c r="AL54" s="431">
        <f t="shared" si="25"/>
        <v>1</v>
      </c>
      <c r="AM54" s="431">
        <f t="shared" si="25"/>
        <v>1</v>
      </c>
      <c r="AN54" s="431">
        <f t="shared" si="25"/>
        <v>1</v>
      </c>
      <c r="AO54" s="431">
        <f t="shared" si="25"/>
        <v>1</v>
      </c>
      <c r="AP54" s="431">
        <f t="shared" si="25"/>
        <v>1</v>
      </c>
      <c r="AQ54" s="431">
        <f t="shared" si="25"/>
        <v>0</v>
      </c>
      <c r="AR54" s="431">
        <f t="shared" si="25"/>
        <v>1</v>
      </c>
      <c r="AS54" s="431">
        <f t="shared" si="25"/>
        <v>1</v>
      </c>
      <c r="AT54" s="431" t="str">
        <f>IF(COUNTIF(AT38:AT53,"1")&gt;0,"1","0")</f>
        <v>0</v>
      </c>
      <c r="AU54" s="426"/>
      <c r="AV54" s="90"/>
      <c r="AW54" s="92"/>
      <c r="AX54" s="92"/>
      <c r="AY54" s="92"/>
    </row>
    <row r="55" spans="1:51" s="91" customFormat="1" ht="24.75" customHeight="1">
      <c r="A55" s="424"/>
      <c r="B55" s="424"/>
      <c r="C55" s="425" t="str">
        <f>IF(COUNTIF(D55:N55,"*s")&gt;0,"X"," ")</f>
        <v xml:space="preserve"> </v>
      </c>
      <c r="D55" s="273"/>
      <c r="E55" s="273"/>
      <c r="F55" s="273"/>
      <c r="G55" s="273"/>
      <c r="H55" s="273"/>
      <c r="I55" s="273"/>
      <c r="J55" s="273"/>
      <c r="K55" s="273"/>
      <c r="L55" s="273"/>
      <c r="M55" s="273"/>
      <c r="N55" s="273"/>
      <c r="O55" s="426">
        <f>COUNTIF(D55:M55,"*")</f>
        <v>0</v>
      </c>
      <c r="P55" s="427"/>
      <c r="Q55" s="427"/>
      <c r="R55" s="425" t="str">
        <f>IF(COUNTIF(S55:AD55,"*s")&gt;0,"X"," ")</f>
        <v xml:space="preserve"> </v>
      </c>
      <c r="S55" s="273"/>
      <c r="T55" s="273"/>
      <c r="U55" s="273"/>
      <c r="V55" s="273"/>
      <c r="W55" s="273"/>
      <c r="X55" s="273"/>
      <c r="Y55" s="273"/>
      <c r="Z55" s="273"/>
      <c r="AA55" s="273"/>
      <c r="AB55" s="273"/>
      <c r="AC55" s="273"/>
      <c r="AD55" s="273"/>
      <c r="AE55" s="426">
        <f>COUNTIF(S55:AC55,"*")</f>
        <v>0</v>
      </c>
      <c r="AF55" s="429" t="s">
        <v>454</v>
      </c>
      <c r="AG55" s="429"/>
      <c r="AH55" s="430" t="str">
        <f t="shared" si="22"/>
        <v xml:space="preserve"> </v>
      </c>
      <c r="AI55" s="431">
        <f>COUNTIF(AI38:AI53,"B")</f>
        <v>0</v>
      </c>
      <c r="AJ55" s="431">
        <f t="shared" ref="AJ55:AS55" si="26">COUNTIF(AJ38:AJ53,"B")</f>
        <v>0</v>
      </c>
      <c r="AK55" s="431">
        <f t="shared" si="26"/>
        <v>0</v>
      </c>
      <c r="AL55" s="431">
        <f t="shared" si="26"/>
        <v>1</v>
      </c>
      <c r="AM55" s="431">
        <f t="shared" si="26"/>
        <v>0</v>
      </c>
      <c r="AN55" s="431">
        <f t="shared" si="26"/>
        <v>0</v>
      </c>
      <c r="AO55" s="431">
        <f t="shared" si="26"/>
        <v>0</v>
      </c>
      <c r="AP55" s="431">
        <f t="shared" si="26"/>
        <v>0</v>
      </c>
      <c r="AQ55" s="431">
        <f t="shared" si="26"/>
        <v>0</v>
      </c>
      <c r="AR55" s="431">
        <f t="shared" si="26"/>
        <v>0</v>
      </c>
      <c r="AS55" s="431">
        <f t="shared" si="26"/>
        <v>0</v>
      </c>
      <c r="AT55" s="431"/>
      <c r="AU55" s="426"/>
      <c r="AV55" s="90"/>
      <c r="AW55" s="92"/>
      <c r="AX55" s="92"/>
      <c r="AY55" s="92"/>
    </row>
    <row r="56" spans="1:51" s="91" customFormat="1" ht="24.75" customHeight="1">
      <c r="A56" s="424"/>
      <c r="B56" s="424"/>
      <c r="C56" s="425" t="str">
        <f t="shared" si="23"/>
        <v xml:space="preserve"> </v>
      </c>
      <c r="D56" s="273"/>
      <c r="E56" s="273"/>
      <c r="F56" s="273"/>
      <c r="G56" s="273"/>
      <c r="H56" s="273"/>
      <c r="I56" s="273"/>
      <c r="J56" s="273"/>
      <c r="K56" s="273"/>
      <c r="L56" s="273"/>
      <c r="M56" s="273"/>
      <c r="N56" s="273"/>
      <c r="O56" s="426">
        <f t="shared" si="19"/>
        <v>0</v>
      </c>
      <c r="P56" s="427"/>
      <c r="Q56" s="427"/>
      <c r="R56" s="425" t="str">
        <f t="shared" si="24"/>
        <v xml:space="preserve"> </v>
      </c>
      <c r="S56" s="273"/>
      <c r="T56" s="273"/>
      <c r="U56" s="273"/>
      <c r="V56" s="273"/>
      <c r="W56" s="273"/>
      <c r="X56" s="273"/>
      <c r="Y56" s="273"/>
      <c r="Z56" s="273"/>
      <c r="AA56" s="273"/>
      <c r="AB56" s="273"/>
      <c r="AC56" s="273"/>
      <c r="AD56" s="273"/>
      <c r="AE56" s="426">
        <f t="shared" si="20"/>
        <v>0</v>
      </c>
      <c r="AF56" s="429" t="s">
        <v>455</v>
      </c>
      <c r="AG56" s="429"/>
      <c r="AH56" s="430" t="str">
        <f t="shared" si="22"/>
        <v xml:space="preserve"> </v>
      </c>
      <c r="AI56" s="431">
        <f>COUNTIF(AI38:AI53,"N/S")</f>
        <v>0</v>
      </c>
      <c r="AJ56" s="431">
        <f t="shared" ref="AJ56:AS56" si="27">COUNTIF(AJ38:AJ53,"N/S")</f>
        <v>0</v>
      </c>
      <c r="AK56" s="431">
        <f t="shared" si="27"/>
        <v>0</v>
      </c>
      <c r="AL56" s="431">
        <f t="shared" si="27"/>
        <v>0</v>
      </c>
      <c r="AM56" s="431">
        <f t="shared" si="27"/>
        <v>0</v>
      </c>
      <c r="AN56" s="431">
        <f t="shared" si="27"/>
        <v>0</v>
      </c>
      <c r="AO56" s="431">
        <f t="shared" si="27"/>
        <v>0</v>
      </c>
      <c r="AP56" s="431">
        <f t="shared" si="27"/>
        <v>0</v>
      </c>
      <c r="AQ56" s="431">
        <f t="shared" si="27"/>
        <v>0</v>
      </c>
      <c r="AR56" s="431">
        <f t="shared" si="27"/>
        <v>0</v>
      </c>
      <c r="AS56" s="431">
        <f t="shared" si="27"/>
        <v>0</v>
      </c>
      <c r="AT56" s="431" t="str">
        <f>IF(COUNTIF(AT38:AT53,"n*")&gt;0,"1","0")</f>
        <v>0</v>
      </c>
      <c r="AU56" s="426"/>
      <c r="AV56" s="90"/>
      <c r="AW56" s="92"/>
      <c r="AX56" s="92"/>
      <c r="AY56" s="92"/>
    </row>
    <row r="57" spans="1:51" s="91" customFormat="1" ht="24.75" customHeight="1">
      <c r="A57" s="424"/>
      <c r="B57" s="424"/>
      <c r="C57" s="425" t="str">
        <f t="shared" si="23"/>
        <v xml:space="preserve"> </v>
      </c>
      <c r="D57" s="273"/>
      <c r="E57" s="273"/>
      <c r="F57" s="273"/>
      <c r="G57" s="273"/>
      <c r="H57" s="273"/>
      <c r="I57" s="273"/>
      <c r="J57" s="273"/>
      <c r="K57" s="273"/>
      <c r="L57" s="273"/>
      <c r="M57" s="273"/>
      <c r="N57" s="273"/>
      <c r="O57" s="426">
        <f t="shared" si="19"/>
        <v>0</v>
      </c>
      <c r="P57" s="427"/>
      <c r="Q57" s="427"/>
      <c r="R57" s="425" t="str">
        <f t="shared" si="24"/>
        <v xml:space="preserve"> </v>
      </c>
      <c r="S57" s="273"/>
      <c r="T57" s="273"/>
      <c r="U57" s="273"/>
      <c r="V57" s="273"/>
      <c r="W57" s="273"/>
      <c r="X57" s="273"/>
      <c r="Y57" s="273"/>
      <c r="Z57" s="273"/>
      <c r="AA57" s="273"/>
      <c r="AB57" s="273"/>
      <c r="AC57" s="273"/>
      <c r="AD57" s="273"/>
      <c r="AE57" s="426">
        <f t="shared" si="20"/>
        <v>0</v>
      </c>
      <c r="AF57" s="432" t="s">
        <v>457</v>
      </c>
      <c r="AG57" s="432"/>
      <c r="AH57" s="425" t="str">
        <f t="shared" si="22"/>
        <v xml:space="preserve"> </v>
      </c>
      <c r="AI57" s="273"/>
      <c r="AJ57" s="273"/>
      <c r="AK57" s="273"/>
      <c r="AL57" s="273"/>
      <c r="AM57" s="273"/>
      <c r="AN57" s="273"/>
      <c r="AO57" s="273"/>
      <c r="AP57" s="273"/>
      <c r="AQ57" s="273"/>
      <c r="AR57" s="273"/>
      <c r="AS57" s="273"/>
      <c r="AT57" s="273"/>
      <c r="AU57" s="433"/>
      <c r="AV57" s="90"/>
      <c r="AW57" s="92"/>
      <c r="AX57" s="92"/>
      <c r="AY57" s="92"/>
    </row>
    <row r="58" spans="1:51" s="91" customFormat="1" ht="24.75" customHeight="1">
      <c r="A58" s="424"/>
      <c r="B58" s="424"/>
      <c r="C58" s="425" t="str">
        <f t="shared" si="23"/>
        <v xml:space="preserve"> </v>
      </c>
      <c r="D58" s="273"/>
      <c r="E58" s="273"/>
      <c r="F58" s="273"/>
      <c r="G58" s="273"/>
      <c r="H58" s="273"/>
      <c r="I58" s="273"/>
      <c r="J58" s="273"/>
      <c r="K58" s="273"/>
      <c r="L58" s="273"/>
      <c r="M58" s="273"/>
      <c r="N58" s="273"/>
      <c r="O58" s="426">
        <f t="shared" si="19"/>
        <v>0</v>
      </c>
      <c r="P58" s="427"/>
      <c r="Q58" s="427"/>
      <c r="R58" s="425" t="str">
        <f t="shared" si="24"/>
        <v xml:space="preserve"> </v>
      </c>
      <c r="S58" s="273"/>
      <c r="T58" s="273"/>
      <c r="U58" s="273"/>
      <c r="V58" s="273"/>
      <c r="W58" s="273"/>
      <c r="X58" s="273"/>
      <c r="Y58" s="273"/>
      <c r="Z58" s="273"/>
      <c r="AA58" s="273"/>
      <c r="AB58" s="273"/>
      <c r="AC58" s="273"/>
      <c r="AD58" s="273"/>
      <c r="AE58" s="426">
        <f t="shared" si="20"/>
        <v>0</v>
      </c>
      <c r="AF58" s="505" t="s">
        <v>692</v>
      </c>
      <c r="AG58" s="499">
        <v>3256998</v>
      </c>
      <c r="AH58" s="500" t="str">
        <f t="shared" si="22"/>
        <v>X</v>
      </c>
      <c r="AI58" s="501"/>
      <c r="AJ58" s="501"/>
      <c r="AK58" s="501"/>
      <c r="AL58" s="501"/>
      <c r="AM58" s="501" t="s">
        <v>717</v>
      </c>
      <c r="AN58" s="501"/>
      <c r="AO58" s="501" t="s">
        <v>717</v>
      </c>
      <c r="AP58" s="501"/>
      <c r="AQ58" s="501"/>
      <c r="AR58" s="501"/>
      <c r="AS58" s="501" t="s">
        <v>717</v>
      </c>
      <c r="AT58" s="501"/>
      <c r="AU58" s="435"/>
      <c r="AV58" s="90"/>
      <c r="AW58" s="92"/>
      <c r="AX58" s="92"/>
      <c r="AY58" s="92"/>
    </row>
    <row r="59" spans="1:51" s="91" customFormat="1" ht="24.75" customHeight="1">
      <c r="A59" s="424"/>
      <c r="B59" s="424"/>
      <c r="C59" s="425" t="str">
        <f t="shared" si="23"/>
        <v xml:space="preserve"> </v>
      </c>
      <c r="D59" s="273"/>
      <c r="E59" s="273"/>
      <c r="F59" s="273"/>
      <c r="G59" s="273"/>
      <c r="H59" s="273"/>
      <c r="I59" s="273"/>
      <c r="J59" s="273"/>
      <c r="K59" s="273"/>
      <c r="L59" s="273"/>
      <c r="M59" s="273"/>
      <c r="N59" s="273"/>
      <c r="O59" s="426">
        <f t="shared" si="19"/>
        <v>0</v>
      </c>
      <c r="P59" s="427"/>
      <c r="Q59" s="427"/>
      <c r="R59" s="425" t="str">
        <f t="shared" si="24"/>
        <v xml:space="preserve"> </v>
      </c>
      <c r="S59" s="273"/>
      <c r="T59" s="273"/>
      <c r="U59" s="273"/>
      <c r="V59" s="273"/>
      <c r="W59" s="273"/>
      <c r="X59" s="273"/>
      <c r="Y59" s="273"/>
      <c r="Z59" s="273"/>
      <c r="AA59" s="273"/>
      <c r="AB59" s="273"/>
      <c r="AC59" s="273"/>
      <c r="AD59" s="273"/>
      <c r="AE59" s="426">
        <f t="shared" si="20"/>
        <v>0</v>
      </c>
      <c r="AF59" s="505" t="s">
        <v>694</v>
      </c>
      <c r="AG59" s="511">
        <v>3258897</v>
      </c>
      <c r="AH59" s="500" t="str">
        <f t="shared" si="22"/>
        <v>X</v>
      </c>
      <c r="AI59" s="501"/>
      <c r="AJ59" s="501"/>
      <c r="AK59" s="501"/>
      <c r="AL59" s="501" t="s">
        <v>717</v>
      </c>
      <c r="AM59" s="501"/>
      <c r="AN59" s="501"/>
      <c r="AO59" s="501"/>
      <c r="AP59" s="501"/>
      <c r="AQ59" s="501" t="s">
        <v>717</v>
      </c>
      <c r="AR59" s="501" t="s">
        <v>717</v>
      </c>
      <c r="AS59" s="501"/>
      <c r="AT59" s="501"/>
      <c r="AU59" s="435"/>
      <c r="AV59" s="90"/>
      <c r="AW59" s="92"/>
      <c r="AX59" s="92"/>
      <c r="AY59" s="92"/>
    </row>
    <row r="60" spans="1:51" s="91" customFormat="1" ht="24.75" customHeight="1">
      <c r="A60" s="424"/>
      <c r="B60" s="424"/>
      <c r="C60" s="425" t="str">
        <f t="shared" si="23"/>
        <v xml:space="preserve"> </v>
      </c>
      <c r="D60" s="273"/>
      <c r="E60" s="273"/>
      <c r="F60" s="273"/>
      <c r="G60" s="273"/>
      <c r="H60" s="273"/>
      <c r="I60" s="273"/>
      <c r="J60" s="273"/>
      <c r="K60" s="273"/>
      <c r="L60" s="273"/>
      <c r="M60" s="273"/>
      <c r="N60" s="273"/>
      <c r="O60" s="426">
        <f t="shared" si="19"/>
        <v>0</v>
      </c>
      <c r="P60" s="427"/>
      <c r="Q60" s="427"/>
      <c r="R60" s="425" t="str">
        <f t="shared" si="24"/>
        <v xml:space="preserve"> </v>
      </c>
      <c r="S60" s="273"/>
      <c r="T60" s="273"/>
      <c r="U60" s="273"/>
      <c r="V60" s="273"/>
      <c r="W60" s="273"/>
      <c r="X60" s="273"/>
      <c r="Y60" s="273"/>
      <c r="Z60" s="273"/>
      <c r="AA60" s="273"/>
      <c r="AB60" s="273"/>
      <c r="AC60" s="273"/>
      <c r="AD60" s="273"/>
      <c r="AE60" s="426">
        <f t="shared" si="20"/>
        <v>0</v>
      </c>
      <c r="AF60" s="434"/>
      <c r="AG60" s="434"/>
      <c r="AH60" s="425" t="str">
        <f t="shared" ref="AH60:AH66" si="28">IF(COUNTIF(AI60:AT60,"*s")&gt;0,"X"," ")</f>
        <v xml:space="preserve"> </v>
      </c>
      <c r="AI60" s="273"/>
      <c r="AJ60" s="273"/>
      <c r="AK60" s="273"/>
      <c r="AL60" s="273"/>
      <c r="AM60" s="273"/>
      <c r="AN60" s="273"/>
      <c r="AO60" s="273"/>
      <c r="AP60" s="273"/>
      <c r="AQ60" s="273"/>
      <c r="AR60" s="273"/>
      <c r="AS60" s="273"/>
      <c r="AT60" s="273"/>
      <c r="AU60" s="436"/>
      <c r="AV60" s="90"/>
      <c r="AW60" s="92"/>
      <c r="AX60" s="92"/>
      <c r="AY60" s="92"/>
    </row>
    <row r="61" spans="1:51" s="91" customFormat="1" ht="24.75" customHeight="1">
      <c r="A61" s="424"/>
      <c r="B61" s="424"/>
      <c r="C61" s="425" t="str">
        <f t="shared" si="23"/>
        <v xml:space="preserve"> </v>
      </c>
      <c r="D61" s="273"/>
      <c r="E61" s="273"/>
      <c r="F61" s="273"/>
      <c r="G61" s="273"/>
      <c r="H61" s="273"/>
      <c r="I61" s="273"/>
      <c r="J61" s="273"/>
      <c r="K61" s="273"/>
      <c r="L61" s="273"/>
      <c r="M61" s="273"/>
      <c r="N61" s="273"/>
      <c r="O61" s="426">
        <f t="shared" si="19"/>
        <v>0</v>
      </c>
      <c r="P61" s="427"/>
      <c r="Q61" s="427"/>
      <c r="R61" s="425" t="str">
        <f t="shared" si="24"/>
        <v xml:space="preserve"> </v>
      </c>
      <c r="S61" s="273"/>
      <c r="T61" s="273"/>
      <c r="U61" s="273"/>
      <c r="V61" s="273"/>
      <c r="W61" s="273"/>
      <c r="X61" s="273"/>
      <c r="Y61" s="273"/>
      <c r="Z61" s="273"/>
      <c r="AA61" s="273"/>
      <c r="AB61" s="273"/>
      <c r="AC61" s="273"/>
      <c r="AD61" s="273"/>
      <c r="AE61" s="426">
        <f t="shared" si="20"/>
        <v>0</v>
      </c>
      <c r="AF61" s="427"/>
      <c r="AG61" s="427"/>
      <c r="AH61" s="425" t="str">
        <f t="shared" si="28"/>
        <v xml:space="preserve"> </v>
      </c>
      <c r="AI61" s="273"/>
      <c r="AJ61" s="273"/>
      <c r="AK61" s="273"/>
      <c r="AL61" s="273"/>
      <c r="AM61" s="273"/>
      <c r="AN61" s="273"/>
      <c r="AO61" s="273"/>
      <c r="AP61" s="273"/>
      <c r="AQ61" s="273"/>
      <c r="AR61" s="273"/>
      <c r="AS61" s="273"/>
      <c r="AT61" s="273"/>
      <c r="AU61" s="436"/>
      <c r="AV61" s="90"/>
      <c r="AW61" s="92"/>
      <c r="AX61" s="92"/>
      <c r="AY61" s="92"/>
    </row>
    <row r="62" spans="1:51" s="91" customFormat="1" ht="24.75" customHeight="1">
      <c r="A62" s="424"/>
      <c r="B62" s="424"/>
      <c r="C62" s="425" t="str">
        <f t="shared" si="23"/>
        <v xml:space="preserve"> </v>
      </c>
      <c r="D62" s="273"/>
      <c r="E62" s="273"/>
      <c r="F62" s="273"/>
      <c r="G62" s="273"/>
      <c r="H62" s="273"/>
      <c r="I62" s="273"/>
      <c r="J62" s="273"/>
      <c r="K62" s="273"/>
      <c r="L62" s="273"/>
      <c r="M62" s="273"/>
      <c r="N62" s="273"/>
      <c r="O62" s="426">
        <f t="shared" si="19"/>
        <v>0</v>
      </c>
      <c r="P62" s="427"/>
      <c r="Q62" s="427"/>
      <c r="R62" s="425" t="str">
        <f t="shared" si="24"/>
        <v xml:space="preserve"> </v>
      </c>
      <c r="S62" s="273"/>
      <c r="T62" s="273"/>
      <c r="U62" s="273"/>
      <c r="V62" s="273"/>
      <c r="W62" s="273"/>
      <c r="X62" s="273"/>
      <c r="Y62" s="273"/>
      <c r="Z62" s="273"/>
      <c r="AA62" s="273"/>
      <c r="AB62" s="273"/>
      <c r="AC62" s="273"/>
      <c r="AD62" s="273"/>
      <c r="AE62" s="426">
        <f t="shared" si="20"/>
        <v>0</v>
      </c>
      <c r="AF62" s="427"/>
      <c r="AG62" s="427"/>
      <c r="AH62" s="425" t="str">
        <f t="shared" si="28"/>
        <v xml:space="preserve"> </v>
      </c>
      <c r="AI62" s="273"/>
      <c r="AJ62" s="273"/>
      <c r="AK62" s="273"/>
      <c r="AL62" s="273"/>
      <c r="AM62" s="273"/>
      <c r="AN62" s="273"/>
      <c r="AO62" s="273"/>
      <c r="AP62" s="273"/>
      <c r="AQ62" s="273"/>
      <c r="AR62" s="273"/>
      <c r="AS62" s="273"/>
      <c r="AT62" s="273"/>
      <c r="AU62" s="436"/>
      <c r="AV62" s="90"/>
      <c r="AW62" s="92"/>
      <c r="AX62" s="92"/>
      <c r="AY62" s="92"/>
    </row>
    <row r="63" spans="1:51" s="91" customFormat="1" ht="24.75" customHeight="1">
      <c r="A63" s="424"/>
      <c r="B63" s="424"/>
      <c r="C63" s="425"/>
      <c r="D63" s="273"/>
      <c r="E63" s="273"/>
      <c r="F63" s="273"/>
      <c r="G63" s="273"/>
      <c r="H63" s="273"/>
      <c r="I63" s="273"/>
      <c r="J63" s="273"/>
      <c r="K63" s="273"/>
      <c r="L63" s="273"/>
      <c r="M63" s="273"/>
      <c r="N63" s="273"/>
      <c r="O63" s="426">
        <f t="shared" si="19"/>
        <v>0</v>
      </c>
      <c r="P63" s="427"/>
      <c r="Q63" s="427"/>
      <c r="R63" s="425"/>
      <c r="S63" s="273"/>
      <c r="T63" s="273"/>
      <c r="U63" s="273"/>
      <c r="V63" s="273"/>
      <c r="W63" s="273"/>
      <c r="X63" s="273"/>
      <c r="Y63" s="273"/>
      <c r="Z63" s="273"/>
      <c r="AA63" s="273"/>
      <c r="AB63" s="273"/>
      <c r="AC63" s="273"/>
      <c r="AD63" s="273"/>
      <c r="AE63" s="426">
        <f t="shared" si="20"/>
        <v>0</v>
      </c>
      <c r="AF63" s="427"/>
      <c r="AG63" s="427"/>
      <c r="AH63" s="425" t="str">
        <f t="shared" si="28"/>
        <v xml:space="preserve"> </v>
      </c>
      <c r="AI63" s="273"/>
      <c r="AJ63" s="273"/>
      <c r="AK63" s="273"/>
      <c r="AL63" s="273"/>
      <c r="AM63" s="273"/>
      <c r="AN63" s="273"/>
      <c r="AO63" s="273"/>
      <c r="AP63" s="273"/>
      <c r="AQ63" s="273"/>
      <c r="AR63" s="273"/>
      <c r="AS63" s="273"/>
      <c r="AT63" s="273"/>
      <c r="AU63" s="436"/>
      <c r="AV63" s="90"/>
      <c r="AW63" s="92"/>
      <c r="AX63" s="92"/>
      <c r="AY63" s="92"/>
    </row>
    <row r="64" spans="1:51" s="91" customFormat="1" ht="24.75" customHeight="1">
      <c r="A64" s="429" t="s">
        <v>453</v>
      </c>
      <c r="B64" s="429"/>
      <c r="C64" s="431"/>
      <c r="D64" s="431">
        <f t="shared" ref="D64:N64" si="29">COUNTIF(D38:D63,"A")</f>
        <v>1</v>
      </c>
      <c r="E64" s="431">
        <f t="shared" si="29"/>
        <v>1</v>
      </c>
      <c r="F64" s="431">
        <f t="shared" si="29"/>
        <v>1</v>
      </c>
      <c r="G64" s="431">
        <f t="shared" si="29"/>
        <v>1</v>
      </c>
      <c r="H64" s="431">
        <f t="shared" si="29"/>
        <v>1</v>
      </c>
      <c r="I64" s="431">
        <f t="shared" si="29"/>
        <v>1</v>
      </c>
      <c r="J64" s="431">
        <f t="shared" si="29"/>
        <v>1</v>
      </c>
      <c r="K64" s="431">
        <f t="shared" si="29"/>
        <v>1</v>
      </c>
      <c r="L64" s="431">
        <f t="shared" si="29"/>
        <v>1</v>
      </c>
      <c r="M64" s="431">
        <f t="shared" si="29"/>
        <v>1</v>
      </c>
      <c r="N64" s="431">
        <f t="shared" si="29"/>
        <v>0</v>
      </c>
      <c r="O64" s="431"/>
      <c r="P64" s="429" t="s">
        <v>453</v>
      </c>
      <c r="Q64" s="429"/>
      <c r="R64" s="430" t="str">
        <f>IF(COUNTIF(S64:AD64,"*s")&gt;0,"X"," ")</f>
        <v xml:space="preserve"> </v>
      </c>
      <c r="S64" s="431">
        <f t="shared" ref="S64:AD64" si="30">COUNTIF(S38:S63,"A")</f>
        <v>1</v>
      </c>
      <c r="T64" s="431">
        <f t="shared" si="30"/>
        <v>1</v>
      </c>
      <c r="U64" s="431">
        <f t="shared" si="30"/>
        <v>1</v>
      </c>
      <c r="V64" s="431">
        <f t="shared" si="30"/>
        <v>1</v>
      </c>
      <c r="W64" s="431">
        <f t="shared" si="30"/>
        <v>1</v>
      </c>
      <c r="X64" s="431">
        <f t="shared" si="30"/>
        <v>1</v>
      </c>
      <c r="Y64" s="431">
        <f t="shared" si="30"/>
        <v>1</v>
      </c>
      <c r="Z64" s="431">
        <f t="shared" si="30"/>
        <v>1</v>
      </c>
      <c r="AA64" s="431">
        <f t="shared" si="30"/>
        <v>1</v>
      </c>
      <c r="AB64" s="431">
        <f t="shared" si="30"/>
        <v>1</v>
      </c>
      <c r="AC64" s="431">
        <f t="shared" si="30"/>
        <v>1</v>
      </c>
      <c r="AD64" s="431">
        <f t="shared" si="30"/>
        <v>0</v>
      </c>
      <c r="AE64" s="431"/>
      <c r="AF64" s="427"/>
      <c r="AG64" s="427"/>
      <c r="AH64" s="425" t="str">
        <f t="shared" si="28"/>
        <v xml:space="preserve"> </v>
      </c>
      <c r="AI64" s="273"/>
      <c r="AJ64" s="273"/>
      <c r="AK64" s="273"/>
      <c r="AL64" s="273"/>
      <c r="AM64" s="273"/>
      <c r="AN64" s="273"/>
      <c r="AO64" s="273"/>
      <c r="AP64" s="273"/>
      <c r="AQ64" s="273"/>
      <c r="AR64" s="273"/>
      <c r="AS64" s="273"/>
      <c r="AT64" s="273"/>
      <c r="AU64" s="436"/>
      <c r="AV64" s="90"/>
      <c r="AW64" s="92"/>
      <c r="AX64" s="92"/>
      <c r="AY64" s="92"/>
    </row>
    <row r="65" spans="1:51" s="91" customFormat="1" ht="24.75" customHeight="1">
      <c r="A65" s="429" t="s">
        <v>454</v>
      </c>
      <c r="B65" s="429"/>
      <c r="C65" s="431"/>
      <c r="D65" s="431">
        <f t="shared" ref="D65:M65" si="31">COUNTIF(D38:D63,"B")</f>
        <v>1</v>
      </c>
      <c r="E65" s="431">
        <f t="shared" si="31"/>
        <v>1</v>
      </c>
      <c r="F65" s="431">
        <f t="shared" si="31"/>
        <v>1</v>
      </c>
      <c r="G65" s="431">
        <f t="shared" si="31"/>
        <v>1</v>
      </c>
      <c r="H65" s="431">
        <f t="shared" si="31"/>
        <v>1</v>
      </c>
      <c r="I65" s="431">
        <f t="shared" si="31"/>
        <v>1</v>
      </c>
      <c r="J65" s="431">
        <f t="shared" si="31"/>
        <v>1</v>
      </c>
      <c r="K65" s="431">
        <f t="shared" si="31"/>
        <v>1</v>
      </c>
      <c r="L65" s="431">
        <f t="shared" si="31"/>
        <v>1</v>
      </c>
      <c r="M65" s="431">
        <f t="shared" si="31"/>
        <v>1</v>
      </c>
      <c r="N65" s="431"/>
      <c r="O65" s="431"/>
      <c r="P65" s="429" t="s">
        <v>454</v>
      </c>
      <c r="Q65" s="429"/>
      <c r="R65" s="430" t="str">
        <f>IF(COUNTIF(S65:AD65,"*s")&gt;0,"X"," ")</f>
        <v xml:space="preserve"> </v>
      </c>
      <c r="S65" s="431">
        <f t="shared" ref="S65:AC65" si="32">COUNTIF(S38:S63,"B")</f>
        <v>1</v>
      </c>
      <c r="T65" s="431">
        <f t="shared" si="32"/>
        <v>1</v>
      </c>
      <c r="U65" s="431">
        <f t="shared" si="32"/>
        <v>1</v>
      </c>
      <c r="V65" s="431">
        <f t="shared" si="32"/>
        <v>1</v>
      </c>
      <c r="W65" s="431">
        <f t="shared" si="32"/>
        <v>1</v>
      </c>
      <c r="X65" s="431">
        <f t="shared" si="32"/>
        <v>1</v>
      </c>
      <c r="Y65" s="431">
        <f t="shared" si="32"/>
        <v>1</v>
      </c>
      <c r="Z65" s="431">
        <f t="shared" si="32"/>
        <v>1</v>
      </c>
      <c r="AA65" s="431">
        <f t="shared" si="32"/>
        <v>1</v>
      </c>
      <c r="AB65" s="431">
        <f t="shared" si="32"/>
        <v>1</v>
      </c>
      <c r="AC65" s="431">
        <f t="shared" si="32"/>
        <v>1</v>
      </c>
      <c r="AD65" s="431"/>
      <c r="AE65" s="431"/>
      <c r="AF65" s="427"/>
      <c r="AG65" s="427"/>
      <c r="AH65" s="425" t="str">
        <f t="shared" si="28"/>
        <v xml:space="preserve"> </v>
      </c>
      <c r="AI65" s="273"/>
      <c r="AJ65" s="273"/>
      <c r="AK65" s="273"/>
      <c r="AL65" s="273"/>
      <c r="AM65" s="273"/>
      <c r="AN65" s="273"/>
      <c r="AO65" s="273"/>
      <c r="AP65" s="273"/>
      <c r="AQ65" s="273"/>
      <c r="AR65" s="273"/>
      <c r="AS65" s="273"/>
      <c r="AT65" s="273"/>
      <c r="AU65" s="436"/>
      <c r="AV65" s="90"/>
      <c r="AW65" s="92"/>
      <c r="AX65" s="92"/>
      <c r="AY65" s="92"/>
    </row>
    <row r="66" spans="1:51" s="91" customFormat="1" ht="24.75" customHeight="1">
      <c r="A66" s="429" t="s">
        <v>455</v>
      </c>
      <c r="B66" s="429"/>
      <c r="C66" s="437"/>
      <c r="D66" s="431">
        <f t="shared" ref="D66:N66" si="33">COUNTIF(D38:D63,"N/S")</f>
        <v>0</v>
      </c>
      <c r="E66" s="431">
        <f t="shared" si="33"/>
        <v>1</v>
      </c>
      <c r="F66" s="431">
        <f t="shared" si="33"/>
        <v>0</v>
      </c>
      <c r="G66" s="431">
        <f t="shared" si="33"/>
        <v>1</v>
      </c>
      <c r="H66" s="431">
        <f t="shared" si="33"/>
        <v>0</v>
      </c>
      <c r="I66" s="431">
        <f t="shared" si="33"/>
        <v>0</v>
      </c>
      <c r="J66" s="431">
        <f t="shared" si="33"/>
        <v>0</v>
      </c>
      <c r="K66" s="431">
        <f t="shared" si="33"/>
        <v>1</v>
      </c>
      <c r="L66" s="431">
        <f t="shared" si="33"/>
        <v>1</v>
      </c>
      <c r="M66" s="431">
        <f t="shared" si="33"/>
        <v>0</v>
      </c>
      <c r="N66" s="431">
        <f t="shared" si="33"/>
        <v>0</v>
      </c>
      <c r="O66" s="437"/>
      <c r="P66" s="429" t="s">
        <v>455</v>
      </c>
      <c r="Q66" s="429"/>
      <c r="R66" s="430" t="str">
        <f>IF(COUNTIF(S66:AD66,"*s")&gt;0,"X"," ")</f>
        <v xml:space="preserve"> </v>
      </c>
      <c r="S66" s="431">
        <f t="shared" ref="S66:AD66" si="34">COUNTIF(S38:S63,"N/S")</f>
        <v>0</v>
      </c>
      <c r="T66" s="431">
        <f t="shared" si="34"/>
        <v>0</v>
      </c>
      <c r="U66" s="431">
        <f t="shared" si="34"/>
        <v>1</v>
      </c>
      <c r="V66" s="431">
        <f t="shared" si="34"/>
        <v>0</v>
      </c>
      <c r="W66" s="431">
        <f t="shared" si="34"/>
        <v>1</v>
      </c>
      <c r="X66" s="431">
        <f t="shared" si="34"/>
        <v>0</v>
      </c>
      <c r="Y66" s="431">
        <f t="shared" si="34"/>
        <v>1</v>
      </c>
      <c r="Z66" s="431">
        <f t="shared" si="34"/>
        <v>0</v>
      </c>
      <c r="AA66" s="431">
        <f t="shared" si="34"/>
        <v>1</v>
      </c>
      <c r="AB66" s="431">
        <f t="shared" si="34"/>
        <v>0</v>
      </c>
      <c r="AC66" s="431">
        <f t="shared" si="34"/>
        <v>0</v>
      </c>
      <c r="AD66" s="431">
        <f t="shared" si="34"/>
        <v>0</v>
      </c>
      <c r="AE66" s="437"/>
      <c r="AF66" s="427"/>
      <c r="AG66" s="427"/>
      <c r="AH66" s="425" t="str">
        <f t="shared" si="28"/>
        <v xml:space="preserve"> </v>
      </c>
      <c r="AI66" s="273"/>
      <c r="AJ66" s="273"/>
      <c r="AK66" s="273"/>
      <c r="AL66" s="273"/>
      <c r="AM66" s="273"/>
      <c r="AN66" s="273"/>
      <c r="AO66" s="273"/>
      <c r="AP66" s="273"/>
      <c r="AQ66" s="273"/>
      <c r="AR66" s="273"/>
      <c r="AS66" s="273"/>
      <c r="AT66" s="273"/>
      <c r="AU66" s="436"/>
      <c r="AV66" s="92"/>
      <c r="AW66" s="92"/>
      <c r="AX66" s="92"/>
      <c r="AY66" s="92"/>
    </row>
    <row r="67" spans="1:51" ht="24.75" customHeight="1"/>
    <row r="68" spans="1:51" ht="24.75" customHeight="1"/>
    <row r="69" spans="1:51" ht="24.75" customHeight="1"/>
    <row r="70" spans="1:51" ht="24.75" customHeight="1"/>
    <row r="71" spans="1:51" ht="24.75" customHeight="1"/>
    <row r="72" spans="1:51" ht="24.75" customHeight="1"/>
    <row r="73" spans="1:51" ht="24.75" customHeight="1"/>
    <row r="74" spans="1:51" ht="24.75" customHeight="1"/>
    <row r="75" spans="1:51" ht="24.75" customHeight="1"/>
    <row r="76" spans="1:51" ht="24.75" customHeight="1"/>
    <row r="77" spans="1:51" ht="24.75" customHeight="1"/>
    <row r="78" spans="1:51" ht="24.75" customHeight="1"/>
    <row r="79" spans="1:51" ht="24.75" customHeight="1"/>
    <row r="80" spans="1:51" ht="24.75" customHeight="1"/>
    <row r="81" ht="24.75" customHeight="1"/>
    <row r="82" ht="24.75" customHeight="1"/>
    <row r="83" ht="24.75" customHeight="1"/>
    <row r="84" ht="24.75" customHeight="1"/>
    <row r="85" ht="24.75" customHeight="1"/>
    <row r="86" ht="24.75" customHeight="1"/>
    <row r="87" ht="24.75" customHeight="1"/>
    <row r="88" ht="24.75" customHeight="1"/>
    <row r="89" ht="24.75" customHeight="1"/>
    <row r="90" ht="24.75" customHeight="1"/>
    <row r="91" ht="24.75" customHeight="1"/>
    <row r="92" ht="24.75" customHeight="1"/>
    <row r="93" ht="24.75" customHeight="1"/>
    <row r="94" ht="24.75" customHeight="1"/>
    <row r="95" ht="24.75" customHeight="1"/>
    <row r="96" ht="24.75" customHeight="1"/>
    <row r="97" ht="24.75" customHeight="1"/>
    <row r="98" ht="24.75" customHeight="1"/>
    <row r="99" ht="24.75" customHeight="1"/>
    <row r="100" ht="24.75" customHeight="1"/>
    <row r="101" ht="24.75" customHeight="1"/>
    <row r="102" ht="24.75" customHeight="1"/>
    <row r="103" ht="24.75" customHeight="1"/>
    <row r="104" ht="24.75" customHeight="1"/>
    <row r="105" ht="24.75" customHeight="1"/>
    <row r="106" ht="24.75" customHeight="1"/>
    <row r="107" ht="24.75" customHeight="1"/>
    <row r="108" ht="24.75" customHeight="1"/>
    <row r="109" ht="24.75" customHeight="1"/>
    <row r="110" ht="24.75" customHeight="1"/>
    <row r="111" ht="24.75" customHeight="1"/>
    <row r="112" ht="24.75" customHeight="1"/>
    <row r="113" ht="24.75" customHeight="1"/>
    <row r="114" ht="24.75" customHeight="1"/>
    <row r="115" ht="24.75" customHeight="1"/>
    <row r="116" ht="24.75" customHeight="1"/>
    <row r="117" ht="24.75" customHeight="1"/>
    <row r="118" ht="24.75" customHeight="1"/>
    <row r="119" ht="24.75" customHeight="1"/>
    <row r="120" ht="24.75" customHeight="1"/>
    <row r="121" ht="24.75" customHeight="1"/>
    <row r="122" ht="24.75" customHeight="1"/>
    <row r="123" ht="24.75" customHeight="1"/>
    <row r="124" ht="24.75" customHeight="1"/>
    <row r="125" ht="24.75" customHeight="1"/>
    <row r="126" ht="24.75" customHeight="1"/>
    <row r="127" ht="24.75" customHeight="1"/>
    <row r="128"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sheetData>
  <mergeCells count="22">
    <mergeCell ref="B1:O1"/>
    <mergeCell ref="B2:O2"/>
    <mergeCell ref="B34:O34"/>
    <mergeCell ref="B35:O35"/>
    <mergeCell ref="P34:AE34"/>
    <mergeCell ref="P1:AE1"/>
    <mergeCell ref="C3:C4"/>
    <mergeCell ref="R3:R4"/>
    <mergeCell ref="AF34:AR34"/>
    <mergeCell ref="C36:C37"/>
    <mergeCell ref="R36:R37"/>
    <mergeCell ref="AH36:AH37"/>
    <mergeCell ref="AS34:AU34"/>
    <mergeCell ref="P35:AE35"/>
    <mergeCell ref="AF35:AR35"/>
    <mergeCell ref="AS35:AU35"/>
    <mergeCell ref="AH3:AH4"/>
    <mergeCell ref="AF1:AR1"/>
    <mergeCell ref="AS1:AU1"/>
    <mergeCell ref="P2:AE2"/>
    <mergeCell ref="AF2:AR2"/>
    <mergeCell ref="AS2:AU2"/>
  </mergeCells>
  <phoneticPr fontId="2" type="noConversion"/>
  <conditionalFormatting sqref="D31:D33 S31 AI21:AS22 S33 AI23 AL23 AN23 AP23 AS23">
    <cfRule type="cellIs" dxfId="70" priority="115" stopIfTrue="1" operator="greaterThan">
      <formula>1</formula>
    </cfRule>
  </conditionalFormatting>
  <conditionalFormatting sqref="O5:O24 AE5:AE24 AU5:AU24">
    <cfRule type="cellIs" dxfId="69" priority="114" stopIfTrue="1" operator="greaterThan">
      <formula>3</formula>
    </cfRule>
  </conditionalFormatting>
  <conditionalFormatting sqref="S32">
    <cfRule type="cellIs" dxfId="68" priority="113" stopIfTrue="1" operator="greaterThan">
      <formula>1</formula>
    </cfRule>
  </conditionalFormatting>
  <conditionalFormatting sqref="AJ23">
    <cfRule type="cellIs" dxfId="67" priority="112" stopIfTrue="1" operator="greaterThan">
      <formula>5</formula>
    </cfRule>
  </conditionalFormatting>
  <conditionalFormatting sqref="AK23">
    <cfRule type="cellIs" dxfId="66" priority="111" stopIfTrue="1" operator="greaterThan">
      <formula>5</formula>
    </cfRule>
  </conditionalFormatting>
  <conditionalFormatting sqref="AM23">
    <cfRule type="cellIs" dxfId="65" priority="110" stopIfTrue="1" operator="greaterThan">
      <formula>5</formula>
    </cfRule>
  </conditionalFormatting>
  <conditionalFormatting sqref="AO23">
    <cfRule type="cellIs" dxfId="64" priority="109" stopIfTrue="1" operator="greaterThan">
      <formula>5</formula>
    </cfRule>
  </conditionalFormatting>
  <conditionalFormatting sqref="AQ23:AR23">
    <cfRule type="cellIs" dxfId="63" priority="108" stopIfTrue="1" operator="greaterThan">
      <formula>5</formula>
    </cfRule>
  </conditionalFormatting>
  <conditionalFormatting sqref="O25 AE25">
    <cfRule type="cellIs" dxfId="62" priority="107" stopIfTrue="1" operator="greaterThan">
      <formula>3</formula>
    </cfRule>
  </conditionalFormatting>
  <conditionalFormatting sqref="O26 AE26">
    <cfRule type="cellIs" dxfId="61" priority="106" stopIfTrue="1" operator="greaterThan">
      <formula>3</formula>
    </cfRule>
  </conditionalFormatting>
  <conditionalFormatting sqref="O27 AE27">
    <cfRule type="cellIs" dxfId="60" priority="105" stopIfTrue="1" operator="greaterThan">
      <formula>3</formula>
    </cfRule>
  </conditionalFormatting>
  <conditionalFormatting sqref="O28 AE28">
    <cfRule type="cellIs" dxfId="59" priority="104" stopIfTrue="1" operator="greaterThan">
      <formula>3</formula>
    </cfRule>
  </conditionalFormatting>
  <conditionalFormatting sqref="O29 AE29">
    <cfRule type="cellIs" dxfId="58" priority="103" stopIfTrue="1" operator="greaterThan">
      <formula>3</formula>
    </cfRule>
  </conditionalFormatting>
  <conditionalFormatting sqref="O30 AE30">
    <cfRule type="cellIs" dxfId="57" priority="102" stopIfTrue="1" operator="greaterThan">
      <formula>3</formula>
    </cfRule>
  </conditionalFormatting>
  <conditionalFormatting sqref="E31:N32 E33:F33 H33 J33 L33 N33">
    <cfRule type="cellIs" dxfId="56" priority="101" stopIfTrue="1" operator="greaterThan">
      <formula>5</formula>
    </cfRule>
  </conditionalFormatting>
  <conditionalFormatting sqref="T31:AD31 U33 X33 Z33 AB33 AD33">
    <cfRule type="cellIs" dxfId="55" priority="100" stopIfTrue="1" operator="greaterThan">
      <formula>1</formula>
    </cfRule>
  </conditionalFormatting>
  <conditionalFormatting sqref="T32:AD32">
    <cfRule type="cellIs" dxfId="54" priority="99" stopIfTrue="1" operator="greaterThan">
      <formula>1</formula>
    </cfRule>
  </conditionalFormatting>
  <conditionalFormatting sqref="T33">
    <cfRule type="cellIs" dxfId="53" priority="98" stopIfTrue="1" operator="greaterThan">
      <formula>5</formula>
    </cfRule>
  </conditionalFormatting>
  <conditionalFormatting sqref="V33">
    <cfRule type="cellIs" dxfId="52" priority="97" stopIfTrue="1" operator="greaterThan">
      <formula>5</formula>
    </cfRule>
  </conditionalFormatting>
  <conditionalFormatting sqref="W33">
    <cfRule type="cellIs" dxfId="51" priority="96" stopIfTrue="1" operator="greaterThan">
      <formula>5</formula>
    </cfRule>
  </conditionalFormatting>
  <conditionalFormatting sqref="Y33">
    <cfRule type="cellIs" dxfId="50" priority="95" stopIfTrue="1" operator="greaterThan">
      <formula>5</formula>
    </cfRule>
  </conditionalFormatting>
  <conditionalFormatting sqref="AA33">
    <cfRule type="cellIs" dxfId="49" priority="94" stopIfTrue="1" operator="greaterThan">
      <formula>5</formula>
    </cfRule>
  </conditionalFormatting>
  <conditionalFormatting sqref="AC33">
    <cfRule type="cellIs" dxfId="48" priority="93" stopIfTrue="1" operator="greaterThan">
      <formula>5</formula>
    </cfRule>
  </conditionalFormatting>
  <conditionalFormatting sqref="G33">
    <cfRule type="cellIs" dxfId="47" priority="92" stopIfTrue="1" operator="greaterThan">
      <formula>1</formula>
    </cfRule>
  </conditionalFormatting>
  <conditionalFormatting sqref="I33">
    <cfRule type="cellIs" dxfId="46" priority="91" stopIfTrue="1" operator="greaterThan">
      <formula>1</formula>
    </cfRule>
  </conditionalFormatting>
  <conditionalFormatting sqref="K33">
    <cfRule type="cellIs" dxfId="45" priority="90" stopIfTrue="1" operator="greaterThan">
      <formula>1</formula>
    </cfRule>
  </conditionalFormatting>
  <conditionalFormatting sqref="M33">
    <cfRule type="cellIs" dxfId="44" priority="89" stopIfTrue="1" operator="greaterThan">
      <formula>1</formula>
    </cfRule>
  </conditionalFormatting>
  <conditionalFormatting sqref="D64:D66 AI54:AS55 AI56 AL56 AN56 AP56 AR56 M64:M66 S64:S66">
    <cfRule type="cellIs" dxfId="43" priority="44" stopIfTrue="1" operator="greaterThan">
      <formula>1</formula>
    </cfRule>
  </conditionalFormatting>
  <conditionalFormatting sqref="O38:O57 AE38:AE57 AU38:AU57">
    <cfRule type="cellIs" dxfId="42" priority="43" stopIfTrue="1" operator="greaterThan">
      <formula>3</formula>
    </cfRule>
  </conditionalFormatting>
  <conditionalFormatting sqref="AJ56">
    <cfRule type="cellIs" dxfId="41" priority="42" stopIfTrue="1" operator="greaterThan">
      <formula>5</formula>
    </cfRule>
  </conditionalFormatting>
  <conditionalFormatting sqref="AK56">
    <cfRule type="cellIs" dxfId="40" priority="41" stopIfTrue="1" operator="greaterThan">
      <formula>5</formula>
    </cfRule>
  </conditionalFormatting>
  <conditionalFormatting sqref="AM56">
    <cfRule type="cellIs" dxfId="39" priority="40" stopIfTrue="1" operator="greaterThan">
      <formula>5</formula>
    </cfRule>
  </conditionalFormatting>
  <conditionalFormatting sqref="AO56">
    <cfRule type="cellIs" dxfId="38" priority="39" stopIfTrue="1" operator="greaterThan">
      <formula>5</formula>
    </cfRule>
  </conditionalFormatting>
  <conditionalFormatting sqref="AQ56">
    <cfRule type="cellIs" dxfId="37" priority="38" stopIfTrue="1" operator="greaterThan">
      <formula>5</formula>
    </cfRule>
  </conditionalFormatting>
  <conditionalFormatting sqref="AS56">
    <cfRule type="cellIs" dxfId="36" priority="37" stopIfTrue="1" operator="greaterThan">
      <formula>5</formula>
    </cfRule>
  </conditionalFormatting>
  <conditionalFormatting sqref="O58 AE58">
    <cfRule type="cellIs" dxfId="35" priority="36" stopIfTrue="1" operator="greaterThan">
      <formula>3</formula>
    </cfRule>
  </conditionalFormatting>
  <conditionalFormatting sqref="O59 AE59">
    <cfRule type="cellIs" dxfId="34" priority="35" stopIfTrue="1" operator="greaterThan">
      <formula>3</formula>
    </cfRule>
  </conditionalFormatting>
  <conditionalFormatting sqref="O60 AE60">
    <cfRule type="cellIs" dxfId="33" priority="34" stopIfTrue="1" operator="greaterThan">
      <formula>3</formula>
    </cfRule>
  </conditionalFormatting>
  <conditionalFormatting sqref="O61 AE61">
    <cfRule type="cellIs" dxfId="32" priority="33" stopIfTrue="1" operator="greaterThan">
      <formula>3</formula>
    </cfRule>
  </conditionalFormatting>
  <conditionalFormatting sqref="O62 AE62">
    <cfRule type="cellIs" dxfId="31" priority="32" stopIfTrue="1" operator="greaterThan">
      <formula>3</formula>
    </cfRule>
  </conditionalFormatting>
  <conditionalFormatting sqref="O63 AE63">
    <cfRule type="cellIs" dxfId="30" priority="31" stopIfTrue="1" operator="greaterThan">
      <formula>3</formula>
    </cfRule>
  </conditionalFormatting>
  <conditionalFormatting sqref="E64:E66">
    <cfRule type="cellIs" dxfId="29" priority="30" stopIfTrue="1" operator="greaterThan">
      <formula>5</formula>
    </cfRule>
  </conditionalFormatting>
  <conditionalFormatting sqref="F64:F65">
    <cfRule type="cellIs" dxfId="28" priority="29" stopIfTrue="1" operator="greaterThan">
      <formula>1</formula>
    </cfRule>
  </conditionalFormatting>
  <conditionalFormatting sqref="G64:G66">
    <cfRule type="cellIs" dxfId="27" priority="28" stopIfTrue="1" operator="greaterThan">
      <formula>1</formula>
    </cfRule>
  </conditionalFormatting>
  <conditionalFormatting sqref="H64:H65">
    <cfRule type="cellIs" dxfId="26" priority="27" stopIfTrue="1" operator="greaterThan">
      <formula>1</formula>
    </cfRule>
  </conditionalFormatting>
  <conditionalFormatting sqref="I64:I66">
    <cfRule type="cellIs" dxfId="25" priority="26" stopIfTrue="1" operator="greaterThan">
      <formula>1</formula>
    </cfRule>
  </conditionalFormatting>
  <conditionalFormatting sqref="J64:J65">
    <cfRule type="cellIs" dxfId="24" priority="25" stopIfTrue="1" operator="greaterThan">
      <formula>1</formula>
    </cfRule>
  </conditionalFormatting>
  <conditionalFormatting sqref="K64:K66">
    <cfRule type="cellIs" dxfId="23" priority="24" stopIfTrue="1" operator="greaterThan">
      <formula>1</formula>
    </cfRule>
  </conditionalFormatting>
  <conditionalFormatting sqref="L64:L65">
    <cfRule type="cellIs" dxfId="22" priority="23" stopIfTrue="1" operator="greaterThan">
      <formula>1</formula>
    </cfRule>
  </conditionalFormatting>
  <conditionalFormatting sqref="N64:N66">
    <cfRule type="cellIs" dxfId="21" priority="22" stopIfTrue="1" operator="greaterThan">
      <formula>1</formula>
    </cfRule>
  </conditionalFormatting>
  <conditionalFormatting sqref="T64:T65">
    <cfRule type="cellIs" dxfId="20" priority="21" stopIfTrue="1" operator="greaterThan">
      <formula>1</formula>
    </cfRule>
  </conditionalFormatting>
  <conditionalFormatting sqref="U64:U66">
    <cfRule type="cellIs" dxfId="19" priority="20" stopIfTrue="1" operator="greaterThan">
      <formula>1</formula>
    </cfRule>
  </conditionalFormatting>
  <conditionalFormatting sqref="V64:V65">
    <cfRule type="cellIs" dxfId="18" priority="19" stopIfTrue="1" operator="greaterThan">
      <formula>1</formula>
    </cfRule>
  </conditionalFormatting>
  <conditionalFormatting sqref="W64:W65">
    <cfRule type="cellIs" dxfId="17" priority="18" stopIfTrue="1" operator="greaterThan">
      <formula>1</formula>
    </cfRule>
  </conditionalFormatting>
  <conditionalFormatting sqref="X64:X66">
    <cfRule type="cellIs" dxfId="16" priority="17" stopIfTrue="1" operator="greaterThan">
      <formula>1</formula>
    </cfRule>
  </conditionalFormatting>
  <conditionalFormatting sqref="Y64:Y66">
    <cfRule type="cellIs" dxfId="15" priority="16" stopIfTrue="1" operator="greaterThan">
      <formula>1</formula>
    </cfRule>
  </conditionalFormatting>
  <conditionalFormatting sqref="Z64:Z65">
    <cfRule type="cellIs" dxfId="14" priority="15" stopIfTrue="1" operator="greaterThan">
      <formula>1</formula>
    </cfRule>
  </conditionalFormatting>
  <conditionalFormatting sqref="AA64:AA65">
    <cfRule type="cellIs" dxfId="13" priority="14" stopIfTrue="1" operator="greaterThan">
      <formula>1</formula>
    </cfRule>
  </conditionalFormatting>
  <conditionalFormatting sqref="AB64:AB66">
    <cfRule type="cellIs" dxfId="12" priority="13" stopIfTrue="1" operator="greaterThan">
      <formula>1</formula>
    </cfRule>
  </conditionalFormatting>
  <conditionalFormatting sqref="AC64:AC65">
    <cfRule type="cellIs" dxfId="11" priority="12" stopIfTrue="1" operator="greaterThan">
      <formula>1</formula>
    </cfRule>
  </conditionalFormatting>
  <conditionalFormatting sqref="AD64:AD66">
    <cfRule type="cellIs" dxfId="10" priority="11" stopIfTrue="1" operator="greaterThan">
      <formula>1</formula>
    </cfRule>
  </conditionalFormatting>
  <conditionalFormatting sqref="F66">
    <cfRule type="cellIs" dxfId="9" priority="10" stopIfTrue="1" operator="greaterThan">
      <formula>5</formula>
    </cfRule>
  </conditionalFormatting>
  <conditionalFormatting sqref="H66">
    <cfRule type="cellIs" dxfId="8" priority="9" stopIfTrue="1" operator="greaterThan">
      <formula>5</formula>
    </cfRule>
  </conditionalFormatting>
  <conditionalFormatting sqref="J66">
    <cfRule type="cellIs" dxfId="7" priority="8" stopIfTrue="1" operator="greaterThan">
      <formula>5</formula>
    </cfRule>
  </conditionalFormatting>
  <conditionalFormatting sqref="L66">
    <cfRule type="cellIs" dxfId="6" priority="7" stopIfTrue="1" operator="greaterThan">
      <formula>5</formula>
    </cfRule>
  </conditionalFormatting>
  <conditionalFormatting sqref="T66">
    <cfRule type="cellIs" dxfId="5" priority="6" stopIfTrue="1" operator="greaterThan">
      <formula>5</formula>
    </cfRule>
  </conditionalFormatting>
  <conditionalFormatting sqref="V66">
    <cfRule type="cellIs" dxfId="4" priority="5" stopIfTrue="1" operator="greaterThan">
      <formula>5</formula>
    </cfRule>
  </conditionalFormatting>
  <conditionalFormatting sqref="W66">
    <cfRule type="cellIs" dxfId="3" priority="4" stopIfTrue="1" operator="greaterThan">
      <formula>5</formula>
    </cfRule>
  </conditionalFormatting>
  <conditionalFormatting sqref="Z66">
    <cfRule type="cellIs" dxfId="2" priority="3" stopIfTrue="1" operator="greaterThan">
      <formula>5</formula>
    </cfRule>
  </conditionalFormatting>
  <conditionalFormatting sqref="AA66">
    <cfRule type="cellIs" dxfId="1" priority="2" stopIfTrue="1" operator="greaterThan">
      <formula>5</formula>
    </cfRule>
  </conditionalFormatting>
  <conditionalFormatting sqref="AC66">
    <cfRule type="cellIs" dxfId="0" priority="1" stopIfTrue="1" operator="greaterThan">
      <formula>5</formula>
    </cfRule>
  </conditionalFormatting>
  <dataValidations count="3">
    <dataValidation type="list" allowBlank="1" showInputMessage="1" showErrorMessage="1" sqref="AI25:AT33 AI58:AT66">
      <formula1>"N/S"</formula1>
    </dataValidation>
    <dataValidation type="list" allowBlank="1" showInputMessage="1" showErrorMessage="1" sqref="AD38:AD63 N5:N30 AD5:AD30 AT5:AT20 N38:N63 AT38:AT53">
      <formula1>"1,2,3,4,N/S1,N/S2,N/S3,N/S4"</formula1>
    </dataValidation>
    <dataValidation type="list" allowBlank="1" showInputMessage="1" showErrorMessage="1" sqref="S38:AC63 D5:M30 S5:AC30 AI5:AS20 D38:M63 AI38:AS53">
      <formula1>"A,B,N/S"</formula1>
    </dataValidation>
  </dataValidations>
  <printOptions horizontalCentered="1" verticalCentered="1"/>
  <pageMargins left="0" right="0" top="0" bottom="0" header="0" footer="0"/>
  <pageSetup paperSize="9" scale="49" fitToHeight="0" orientation="landscape" horizontalDpi="4294967295" verticalDpi="300" r:id="rId1"/>
  <headerFooter alignWithMargins="0"/>
  <rowBreaks count="1" manualBreakCount="1">
    <brk id="33" max="43" man="1"/>
  </rowBreaks>
</worksheet>
</file>

<file path=xl/worksheets/sheet14.xml><?xml version="1.0" encoding="utf-8"?>
<worksheet xmlns="http://schemas.openxmlformats.org/spreadsheetml/2006/main" xmlns:r="http://schemas.openxmlformats.org/officeDocument/2006/relationships">
  <sheetPr codeName="Sheet2">
    <tabColor theme="0" tint="-0.14999847407452621"/>
  </sheetPr>
  <dimension ref="A1:AB190"/>
  <sheetViews>
    <sheetView topLeftCell="C1" zoomScale="60" zoomScaleNormal="60" zoomScaleSheetLayoutView="70" workbookViewId="0">
      <selection activeCell="I23" sqref="I23"/>
    </sheetView>
  </sheetViews>
  <sheetFormatPr defaultColWidth="9.140625" defaultRowHeight="21.75" customHeight="1"/>
  <cols>
    <col min="1" max="1" width="11.140625" style="339" bestFit="1" customWidth="1"/>
    <col min="2" max="3" width="50.85546875" style="339" customWidth="1"/>
    <col min="4" max="4" width="8.85546875" style="339" customWidth="1"/>
    <col min="5" max="5" width="8.42578125" style="339" customWidth="1"/>
    <col min="6" max="6" width="11.85546875" style="339" customWidth="1"/>
    <col min="7" max="7" width="22.140625" style="339" customWidth="1"/>
    <col min="8" max="8" width="20.140625" style="339" bestFit="1" customWidth="1"/>
    <col min="9" max="9" width="17.28515625" style="339" bestFit="1" customWidth="1"/>
    <col min="10" max="10" width="25.7109375" style="339" customWidth="1"/>
    <col min="11" max="11" width="25.7109375" style="383" customWidth="1"/>
    <col min="12" max="17" width="25.7109375" style="339" customWidth="1"/>
    <col min="18" max="23" width="20.7109375" style="339" customWidth="1"/>
    <col min="24" max="26" width="9.140625" style="339"/>
    <col min="27" max="28" width="0" style="339" hidden="1" customWidth="1"/>
    <col min="29" max="16384" width="9.140625" style="339"/>
  </cols>
  <sheetData>
    <row r="1" spans="1:28" ht="68.25" thickBot="1">
      <c r="A1" s="625" t="s">
        <v>624</v>
      </c>
      <c r="B1" s="626"/>
      <c r="C1" s="626"/>
      <c r="D1" s="626"/>
      <c r="E1" s="626"/>
      <c r="G1" s="340" t="s">
        <v>143</v>
      </c>
      <c r="H1" s="341" t="s">
        <v>383</v>
      </c>
      <c r="I1" s="342" t="s">
        <v>122</v>
      </c>
      <c r="J1" s="343" t="s">
        <v>123</v>
      </c>
      <c r="K1" s="343" t="s">
        <v>124</v>
      </c>
      <c r="L1" s="343">
        <v>2</v>
      </c>
      <c r="M1" s="343">
        <v>3</v>
      </c>
      <c r="N1" s="343">
        <v>4</v>
      </c>
      <c r="O1" s="343">
        <v>5</v>
      </c>
      <c r="P1" s="341">
        <v>6</v>
      </c>
      <c r="Q1" s="438" t="s">
        <v>455</v>
      </c>
      <c r="AA1" s="3" t="s">
        <v>538</v>
      </c>
      <c r="AB1" s="3">
        <v>8</v>
      </c>
    </row>
    <row r="2" spans="1:28" ht="27" customHeight="1">
      <c r="A2" s="344" t="s">
        <v>43</v>
      </c>
      <c r="B2" s="345">
        <f>VLOOKUP(D13,G2:H17,2,FALSE)</f>
        <v>4</v>
      </c>
      <c r="C2" s="345"/>
      <c r="D2" s="346"/>
      <c r="E2" s="346"/>
      <c r="G2" s="347">
        <v>1</v>
      </c>
      <c r="H2" s="348">
        <v>1</v>
      </c>
      <c r="I2" s="349" t="s">
        <v>625</v>
      </c>
      <c r="J2" s="349" t="s">
        <v>351</v>
      </c>
      <c r="K2" s="349" t="s">
        <v>351</v>
      </c>
      <c r="L2" s="349" t="s">
        <v>348</v>
      </c>
      <c r="M2" s="349" t="s">
        <v>509</v>
      </c>
      <c r="N2" s="349" t="s">
        <v>347</v>
      </c>
      <c r="O2" s="349" t="s">
        <v>380</v>
      </c>
      <c r="P2" s="350" t="s">
        <v>588</v>
      </c>
      <c r="Q2" s="439"/>
      <c r="AA2" s="3">
        <v>1</v>
      </c>
      <c r="AB2" s="3">
        <v>6</v>
      </c>
    </row>
    <row r="3" spans="1:28" ht="27" customHeight="1">
      <c r="A3" s="344" t="s">
        <v>22</v>
      </c>
      <c r="B3" s="351" t="str">
        <f>VLOOKUP(D13,G2:I17,3,FALSE)</f>
        <v>7th July</v>
      </c>
      <c r="C3" s="351"/>
      <c r="D3" s="346"/>
      <c r="E3" s="346"/>
      <c r="G3" s="347">
        <v>2</v>
      </c>
      <c r="H3" s="352">
        <v>1</v>
      </c>
      <c r="I3" s="349" t="s">
        <v>625</v>
      </c>
      <c r="J3" s="349" t="s">
        <v>350</v>
      </c>
      <c r="K3" s="349" t="s">
        <v>350</v>
      </c>
      <c r="L3" s="349" t="s">
        <v>372</v>
      </c>
      <c r="M3" s="349" t="s">
        <v>354</v>
      </c>
      <c r="N3" s="349" t="s">
        <v>510</v>
      </c>
      <c r="O3" s="349" t="s">
        <v>344</v>
      </c>
      <c r="P3" s="353" t="s">
        <v>590</v>
      </c>
      <c r="Q3" s="440"/>
      <c r="AA3" s="3">
        <v>2</v>
      </c>
      <c r="AB3" s="3">
        <v>5</v>
      </c>
    </row>
    <row r="4" spans="1:28" ht="27" customHeight="1">
      <c r="A4" s="344" t="s">
        <v>21</v>
      </c>
      <c r="B4" s="633" t="str">
        <f>VLOOKUP(D13,G2:K17,5,FALSE)</f>
        <v>Winchester</v>
      </c>
      <c r="C4" s="634"/>
      <c r="D4" s="634"/>
      <c r="E4" s="635"/>
      <c r="G4" s="347">
        <v>3</v>
      </c>
      <c r="H4" s="352">
        <v>1</v>
      </c>
      <c r="I4" s="349" t="s">
        <v>625</v>
      </c>
      <c r="J4" s="349" t="s">
        <v>356</v>
      </c>
      <c r="K4" s="349" t="s">
        <v>589</v>
      </c>
      <c r="L4" s="349" t="s">
        <v>357</v>
      </c>
      <c r="M4" s="349" t="s">
        <v>349</v>
      </c>
      <c r="N4" s="349" t="s">
        <v>420</v>
      </c>
      <c r="O4" s="349" t="s">
        <v>591</v>
      </c>
      <c r="P4" s="350" t="s">
        <v>353</v>
      </c>
      <c r="Q4" s="349" t="s">
        <v>587</v>
      </c>
      <c r="AA4" s="3">
        <v>3</v>
      </c>
      <c r="AB4" s="3">
        <v>4</v>
      </c>
    </row>
    <row r="5" spans="1:28" ht="27" customHeight="1" thickBot="1">
      <c r="A5" s="354" t="s">
        <v>39</v>
      </c>
      <c r="B5" s="354" t="str">
        <f>VLOOKUP(D13,G$2:J$17,4,FALSE)</f>
        <v>Winchester</v>
      </c>
      <c r="C5" s="354" t="str">
        <f t="shared" ref="C5:C10" si="0">VLOOKUP(B5,B$22:C$47,2,FALSE)</f>
        <v>Win</v>
      </c>
      <c r="D5" s="354" t="str">
        <f>VLOOKUP(B5,B22:E45,3,FALSE)</f>
        <v>W</v>
      </c>
      <c r="E5" s="354" t="str">
        <f>VLOOKUP(B5,B22:E45,4,FALSE)</f>
        <v>WW</v>
      </c>
      <c r="G5" s="347">
        <v>4</v>
      </c>
      <c r="H5" s="355">
        <v>1</v>
      </c>
      <c r="I5" s="349" t="s">
        <v>626</v>
      </c>
      <c r="J5" s="349" t="s">
        <v>346</v>
      </c>
      <c r="K5" s="349" t="s">
        <v>346</v>
      </c>
      <c r="L5" s="349" t="s">
        <v>352</v>
      </c>
      <c r="M5" s="349" t="s">
        <v>152</v>
      </c>
      <c r="N5" s="349" t="s">
        <v>513</v>
      </c>
      <c r="O5" s="349" t="s">
        <v>355</v>
      </c>
      <c r="P5" s="350" t="s">
        <v>345</v>
      </c>
      <c r="Q5" s="349"/>
      <c r="AA5" s="3">
        <v>4</v>
      </c>
      <c r="AB5" s="3">
        <v>3</v>
      </c>
    </row>
    <row r="6" spans="1:28" ht="27" customHeight="1">
      <c r="A6" s="354" t="s">
        <v>35</v>
      </c>
      <c r="B6" s="354" t="str">
        <f>VLOOKUP(D13,G2:L17,6,FALSE)</f>
        <v>Newbury</v>
      </c>
      <c r="C6" s="354" t="str">
        <f t="shared" si="0"/>
        <v>Newb</v>
      </c>
      <c r="D6" s="354" t="str">
        <f>VLOOKUP(B6,B22:E45,3,FALSE)</f>
        <v>N</v>
      </c>
      <c r="E6" s="354" t="str">
        <f>VLOOKUP(B6,B22:E45,4,FALSE)</f>
        <v>NN</v>
      </c>
      <c r="G6" s="347">
        <v>5</v>
      </c>
      <c r="H6" s="356">
        <v>2</v>
      </c>
      <c r="I6" s="357" t="s">
        <v>635</v>
      </c>
      <c r="J6" s="357" t="s">
        <v>588</v>
      </c>
      <c r="K6" s="357" t="s">
        <v>511</v>
      </c>
      <c r="L6" s="357" t="s">
        <v>348</v>
      </c>
      <c r="M6" s="357" t="s">
        <v>346</v>
      </c>
      <c r="N6" s="357" t="s">
        <v>152</v>
      </c>
      <c r="O6" s="357" t="s">
        <v>349</v>
      </c>
      <c r="P6" s="358" t="s">
        <v>356</v>
      </c>
      <c r="Q6" s="441"/>
      <c r="AA6" s="3">
        <v>5</v>
      </c>
      <c r="AB6" s="3">
        <v>2</v>
      </c>
    </row>
    <row r="7" spans="1:28" ht="27" customHeight="1">
      <c r="A7" s="354" t="s">
        <v>36</v>
      </c>
      <c r="B7" s="354" t="str">
        <f>VLOOKUP(D13,G2:M17,7,FALSE)</f>
        <v>Oxford City</v>
      </c>
      <c r="C7" s="354" t="str">
        <f t="shared" si="0"/>
        <v>Oxf C</v>
      </c>
      <c r="D7" s="354" t="str">
        <f>VLOOKUP(B7,B22:E45,3,FALSE)</f>
        <v>O</v>
      </c>
      <c r="E7" s="354" t="str">
        <f>VLOOKUP(B7,B22:E45,4,FALSE)</f>
        <v>OO</v>
      </c>
      <c r="G7" s="347">
        <v>6</v>
      </c>
      <c r="H7" s="359">
        <v>2</v>
      </c>
      <c r="I7" s="357" t="s">
        <v>627</v>
      </c>
      <c r="J7" s="357" t="s">
        <v>352</v>
      </c>
      <c r="K7" s="357" t="s">
        <v>633</v>
      </c>
      <c r="L7" s="357" t="s">
        <v>380</v>
      </c>
      <c r="M7" s="357" t="s">
        <v>354</v>
      </c>
      <c r="N7" s="357" t="s">
        <v>513</v>
      </c>
      <c r="O7" s="357" t="s">
        <v>357</v>
      </c>
      <c r="P7" s="360" t="s">
        <v>591</v>
      </c>
      <c r="Q7" s="357"/>
      <c r="AA7" s="3">
        <v>6</v>
      </c>
      <c r="AB7" s="3">
        <v>1</v>
      </c>
    </row>
    <row r="8" spans="1:28" ht="27" customHeight="1">
      <c r="A8" s="354" t="s">
        <v>37</v>
      </c>
      <c r="B8" s="354" t="str">
        <f>VLOOKUP(D13,G2:N17,8,FALSE)</f>
        <v>MADJA</v>
      </c>
      <c r="C8" s="354" t="str">
        <f t="shared" si="0"/>
        <v>Marl J</v>
      </c>
      <c r="D8" s="354" t="str">
        <f>VLOOKUP(B8,B22:E48,3,FALSE)</f>
        <v>R</v>
      </c>
      <c r="E8" s="354" t="str">
        <f>VLOOKUP(B8,B22:E45,4,FALSE)</f>
        <v>RR</v>
      </c>
      <c r="G8" s="347">
        <v>7</v>
      </c>
      <c r="H8" s="352">
        <v>2</v>
      </c>
      <c r="I8" s="357" t="s">
        <v>628</v>
      </c>
      <c r="J8" s="357" t="s">
        <v>347</v>
      </c>
      <c r="K8" s="357" t="s">
        <v>347</v>
      </c>
      <c r="L8" s="357" t="s">
        <v>344</v>
      </c>
      <c r="M8" s="357" t="s">
        <v>510</v>
      </c>
      <c r="N8" s="357" t="s">
        <v>634</v>
      </c>
      <c r="O8" s="357" t="s">
        <v>353</v>
      </c>
      <c r="P8" s="360" t="s">
        <v>350</v>
      </c>
      <c r="Q8" s="357" t="s">
        <v>587</v>
      </c>
      <c r="AA8" s="3">
        <v>7</v>
      </c>
      <c r="AB8" s="3"/>
    </row>
    <row r="9" spans="1:28" ht="27" customHeight="1" thickBot="1">
      <c r="A9" s="354" t="s">
        <v>38</v>
      </c>
      <c r="B9" s="354" t="str">
        <f>VLOOKUP(D13,G2:O17,9)</f>
        <v>Salisbury</v>
      </c>
      <c r="C9" s="354" t="str">
        <f t="shared" si="0"/>
        <v>Salis</v>
      </c>
      <c r="D9" s="354" t="str">
        <f>VLOOKUP(B9,B22:E48,3,FALSE)</f>
        <v>T</v>
      </c>
      <c r="E9" s="354" t="str">
        <f>VLOOKUP(B9,B22:E45,4,FALSE)</f>
        <v>TT</v>
      </c>
      <c r="G9" s="347">
        <v>8</v>
      </c>
      <c r="H9" s="361">
        <v>2</v>
      </c>
      <c r="I9" s="357" t="s">
        <v>628</v>
      </c>
      <c r="J9" s="357" t="s">
        <v>351</v>
      </c>
      <c r="K9" s="357" t="s">
        <v>351</v>
      </c>
      <c r="L9" s="357" t="s">
        <v>345</v>
      </c>
      <c r="M9" s="357" t="s">
        <v>590</v>
      </c>
      <c r="N9" s="357" t="s">
        <v>509</v>
      </c>
      <c r="O9" s="357" t="s">
        <v>372</v>
      </c>
      <c r="P9" s="360" t="s">
        <v>420</v>
      </c>
      <c r="Q9" s="357"/>
      <c r="AA9" s="3">
        <v>8</v>
      </c>
      <c r="AB9" s="3"/>
    </row>
    <row r="10" spans="1:28" ht="27" customHeight="1">
      <c r="A10" s="354" t="s">
        <v>363</v>
      </c>
      <c r="B10" s="354" t="str">
        <f>VLOOKUP(D13,G2:P17,10)</f>
        <v>Slough Juniors</v>
      </c>
      <c r="C10" s="354" t="str">
        <f t="shared" si="0"/>
        <v>Slough J</v>
      </c>
      <c r="D10" s="354" t="str">
        <f>VLOOKUP(B10,B22:E47,3,FALSE)</f>
        <v>J</v>
      </c>
      <c r="E10" s="354" t="str">
        <f>VLOOKUP(B10,B22:E47,4,FALSE)</f>
        <v>JJ</v>
      </c>
      <c r="G10" s="347">
        <v>9</v>
      </c>
      <c r="H10" s="348">
        <v>3</v>
      </c>
      <c r="I10" s="362" t="s">
        <v>629</v>
      </c>
      <c r="J10" s="362" t="s">
        <v>344</v>
      </c>
      <c r="K10" s="362" t="s">
        <v>344</v>
      </c>
      <c r="L10" s="362" t="s">
        <v>513</v>
      </c>
      <c r="M10" s="362" t="s">
        <v>372</v>
      </c>
      <c r="N10" s="362" t="s">
        <v>510</v>
      </c>
      <c r="O10" s="362" t="s">
        <v>353</v>
      </c>
      <c r="P10" s="363" t="s">
        <v>346</v>
      </c>
      <c r="Q10" s="362" t="s">
        <v>587</v>
      </c>
      <c r="AA10" s="3" t="s">
        <v>521</v>
      </c>
      <c r="AB10" s="3">
        <v>5.5</v>
      </c>
    </row>
    <row r="11" spans="1:28" ht="27" customHeight="1">
      <c r="A11" s="364"/>
      <c r="B11" s="364"/>
      <c r="C11" s="364"/>
      <c r="D11" s="364"/>
      <c r="E11" s="364"/>
      <c r="G11" s="347">
        <v>10</v>
      </c>
      <c r="H11" s="359">
        <v>3</v>
      </c>
      <c r="I11" s="362" t="s">
        <v>629</v>
      </c>
      <c r="J11" s="362" t="s">
        <v>354</v>
      </c>
      <c r="K11" s="362" t="s">
        <v>636</v>
      </c>
      <c r="L11" s="362" t="s">
        <v>347</v>
      </c>
      <c r="M11" s="362" t="s">
        <v>345</v>
      </c>
      <c r="N11" s="362" t="s">
        <v>350</v>
      </c>
      <c r="O11" s="362" t="s">
        <v>590</v>
      </c>
      <c r="P11" s="363" t="s">
        <v>509</v>
      </c>
      <c r="Q11" s="362"/>
      <c r="AA11" s="3" t="s">
        <v>522</v>
      </c>
      <c r="AB11" s="3">
        <v>4.5</v>
      </c>
    </row>
    <row r="12" spans="1:28" ht="27" customHeight="1" thickBot="1">
      <c r="G12" s="347">
        <v>11</v>
      </c>
      <c r="H12" s="359">
        <v>3</v>
      </c>
      <c r="I12" s="362" t="s">
        <v>630</v>
      </c>
      <c r="J12" s="362" t="s">
        <v>152</v>
      </c>
      <c r="K12" s="362" t="s">
        <v>351</v>
      </c>
      <c r="L12" s="362" t="s">
        <v>355</v>
      </c>
      <c r="M12" s="362" t="s">
        <v>356</v>
      </c>
      <c r="N12" s="362" t="s">
        <v>591</v>
      </c>
      <c r="O12" s="362" t="s">
        <v>357</v>
      </c>
      <c r="P12" s="363" t="s">
        <v>349</v>
      </c>
      <c r="Q12" s="362"/>
      <c r="AA12" s="3" t="s">
        <v>523</v>
      </c>
      <c r="AB12" s="3">
        <v>3.5</v>
      </c>
    </row>
    <row r="13" spans="1:28" ht="27" customHeight="1" thickTop="1" thickBot="1">
      <c r="A13" s="627" t="s">
        <v>142</v>
      </c>
      <c r="B13" s="627"/>
      <c r="C13" s="365"/>
      <c r="D13" s="630">
        <v>14</v>
      </c>
      <c r="E13" s="630"/>
      <c r="G13" s="347">
        <v>12</v>
      </c>
      <c r="H13" s="355">
        <v>3</v>
      </c>
      <c r="I13" s="362" t="s">
        <v>630</v>
      </c>
      <c r="J13" s="362" t="s">
        <v>588</v>
      </c>
      <c r="K13" s="362" t="s">
        <v>511</v>
      </c>
      <c r="L13" s="362" t="s">
        <v>348</v>
      </c>
      <c r="M13" s="362" t="s">
        <v>351</v>
      </c>
      <c r="N13" s="362" t="s">
        <v>380</v>
      </c>
      <c r="O13" s="362" t="s">
        <v>420</v>
      </c>
      <c r="P13" s="363" t="s">
        <v>352</v>
      </c>
      <c r="Q13" s="362"/>
      <c r="AA13" s="3" t="s">
        <v>495</v>
      </c>
      <c r="AB13" s="3">
        <v>2.5</v>
      </c>
    </row>
    <row r="14" spans="1:28" ht="27" customHeight="1">
      <c r="A14" s="628"/>
      <c r="B14" s="628"/>
      <c r="C14" s="366" t="s">
        <v>418</v>
      </c>
      <c r="D14" s="631"/>
      <c r="E14" s="631"/>
      <c r="G14" s="347">
        <v>13</v>
      </c>
      <c r="H14" s="367">
        <v>4</v>
      </c>
      <c r="I14" s="368" t="s">
        <v>631</v>
      </c>
      <c r="J14" s="368" t="s">
        <v>420</v>
      </c>
      <c r="K14" s="368" t="s">
        <v>512</v>
      </c>
      <c r="L14" s="368" t="s">
        <v>380</v>
      </c>
      <c r="M14" s="368" t="s">
        <v>355</v>
      </c>
      <c r="N14" s="368" t="s">
        <v>348</v>
      </c>
      <c r="O14" s="368" t="s">
        <v>509</v>
      </c>
      <c r="P14" s="369" t="s">
        <v>351</v>
      </c>
      <c r="Q14" s="368"/>
      <c r="AA14" s="3" t="s">
        <v>524</v>
      </c>
      <c r="AB14" s="3">
        <v>1.5</v>
      </c>
    </row>
    <row r="15" spans="1:28" ht="27" customHeight="1" thickBot="1">
      <c r="A15" s="629"/>
      <c r="B15" s="629"/>
      <c r="C15" s="370"/>
      <c r="D15" s="632"/>
      <c r="E15" s="632"/>
      <c r="G15" s="347">
        <v>14</v>
      </c>
      <c r="H15" s="371">
        <v>4</v>
      </c>
      <c r="I15" s="368" t="s">
        <v>631</v>
      </c>
      <c r="J15" s="368" t="s">
        <v>350</v>
      </c>
      <c r="K15" s="368" t="s">
        <v>350</v>
      </c>
      <c r="L15" s="368" t="s">
        <v>590</v>
      </c>
      <c r="M15" s="368" t="s">
        <v>588</v>
      </c>
      <c r="N15" s="368" t="s">
        <v>152</v>
      </c>
      <c r="O15" s="368" t="s">
        <v>345</v>
      </c>
      <c r="P15" s="372" t="s">
        <v>513</v>
      </c>
      <c r="Q15" s="442"/>
      <c r="AA15" s="3" t="s">
        <v>525</v>
      </c>
      <c r="AB15" s="3">
        <v>0</v>
      </c>
    </row>
    <row r="16" spans="1:28" ht="27" customHeight="1" thickTop="1">
      <c r="B16" s="373"/>
      <c r="D16" s="374">
        <v>6</v>
      </c>
      <c r="F16" s="375"/>
      <c r="G16" s="347">
        <v>15</v>
      </c>
      <c r="H16" s="371">
        <v>4</v>
      </c>
      <c r="I16" s="368" t="s">
        <v>632</v>
      </c>
      <c r="J16" s="368" t="s">
        <v>344</v>
      </c>
      <c r="K16" s="368" t="s">
        <v>344</v>
      </c>
      <c r="L16" s="368" t="s">
        <v>356</v>
      </c>
      <c r="M16" s="368" t="s">
        <v>346</v>
      </c>
      <c r="N16" s="368" t="s">
        <v>591</v>
      </c>
      <c r="O16" s="368" t="s">
        <v>347</v>
      </c>
      <c r="P16" s="369" t="s">
        <v>354</v>
      </c>
      <c r="Q16" s="368"/>
      <c r="AA16" s="3"/>
      <c r="AB16" s="3"/>
    </row>
    <row r="17" spans="1:28" ht="27" customHeight="1" thickBot="1">
      <c r="A17" s="376"/>
      <c r="B17" s="377"/>
      <c r="C17" s="377"/>
      <c r="D17" s="377"/>
      <c r="E17" s="377"/>
      <c r="G17" s="347">
        <v>16</v>
      </c>
      <c r="H17" s="378">
        <v>4</v>
      </c>
      <c r="I17" s="368" t="s">
        <v>632</v>
      </c>
      <c r="J17" s="368" t="s">
        <v>510</v>
      </c>
      <c r="K17" s="368" t="s">
        <v>510</v>
      </c>
      <c r="L17" s="368" t="s">
        <v>372</v>
      </c>
      <c r="M17" s="368" t="s">
        <v>352</v>
      </c>
      <c r="N17" s="368" t="s">
        <v>349</v>
      </c>
      <c r="O17" s="368" t="s">
        <v>353</v>
      </c>
      <c r="P17" s="369" t="s">
        <v>357</v>
      </c>
      <c r="Q17" s="368" t="s">
        <v>587</v>
      </c>
      <c r="AA17" s="3"/>
      <c r="AB17" s="3"/>
    </row>
    <row r="18" spans="1:28" ht="66.75" customHeight="1">
      <c r="A18" s="377"/>
      <c r="B18" s="379"/>
      <c r="C18" s="377"/>
      <c r="D18" s="377"/>
      <c r="E18" s="377"/>
      <c r="G18" s="375"/>
      <c r="H18" s="375"/>
      <c r="I18" s="375"/>
      <c r="J18" s="380"/>
      <c r="K18" s="380"/>
      <c r="L18" s="375"/>
      <c r="M18" s="375"/>
      <c r="N18" s="381"/>
      <c r="O18" s="381"/>
      <c r="AA18" s="3" t="s">
        <v>526</v>
      </c>
      <c r="AB18" s="3">
        <v>5</v>
      </c>
    </row>
    <row r="19" spans="1:28" ht="42" customHeight="1">
      <c r="A19" s="377"/>
      <c r="B19" s="377"/>
      <c r="C19" s="377"/>
      <c r="D19" s="377"/>
      <c r="E19" s="377"/>
      <c r="G19" s="382"/>
      <c r="H19" s="382"/>
      <c r="I19" s="382"/>
      <c r="J19" s="380"/>
      <c r="M19" s="382"/>
      <c r="N19" s="381"/>
      <c r="O19" s="381"/>
      <c r="AA19" s="3" t="s">
        <v>527</v>
      </c>
      <c r="AB19" s="3">
        <v>4</v>
      </c>
    </row>
    <row r="20" spans="1:28" ht="18">
      <c r="G20" s="382"/>
      <c r="H20" s="382"/>
      <c r="I20" s="382"/>
      <c r="J20" s="382"/>
      <c r="M20" s="382"/>
      <c r="N20" s="381"/>
      <c r="O20" s="381"/>
      <c r="AA20" s="3" t="s">
        <v>528</v>
      </c>
      <c r="AB20" s="3">
        <v>3</v>
      </c>
    </row>
    <row r="21" spans="1:28" ht="63">
      <c r="B21" s="384" t="s">
        <v>592</v>
      </c>
      <c r="C21" s="384" t="s">
        <v>343</v>
      </c>
      <c r="D21" s="449" t="s">
        <v>453</v>
      </c>
      <c r="E21" s="449" t="s">
        <v>454</v>
      </c>
      <c r="G21" s="382"/>
      <c r="H21" s="382"/>
      <c r="I21" s="382"/>
      <c r="J21" s="382"/>
      <c r="M21" s="382"/>
      <c r="N21" s="381"/>
      <c r="O21" s="381"/>
      <c r="AA21" s="3" t="s">
        <v>529</v>
      </c>
      <c r="AB21" s="3">
        <v>2</v>
      </c>
    </row>
    <row r="22" spans="1:28" ht="18">
      <c r="B22" s="444" t="s">
        <v>352</v>
      </c>
      <c r="C22" s="354" t="s">
        <v>314</v>
      </c>
      <c r="D22" s="448" t="s">
        <v>70</v>
      </c>
      <c r="E22" s="387" t="s">
        <v>153</v>
      </c>
      <c r="G22" s="375"/>
      <c r="H22" s="375"/>
      <c r="I22" s="375"/>
      <c r="J22" s="375"/>
      <c r="K22" s="385"/>
      <c r="L22" s="386"/>
      <c r="M22" s="375"/>
      <c r="N22" s="388"/>
      <c r="O22" s="388"/>
      <c r="AA22" s="3" t="s">
        <v>530</v>
      </c>
      <c r="AB22" s="3">
        <v>0</v>
      </c>
    </row>
    <row r="23" spans="1:28" ht="18">
      <c r="B23" s="444" t="s">
        <v>420</v>
      </c>
      <c r="C23" s="455" t="s">
        <v>603</v>
      </c>
      <c r="D23" s="448" t="s">
        <v>41</v>
      </c>
      <c r="E23" s="387" t="s">
        <v>131</v>
      </c>
      <c r="G23" s="375"/>
      <c r="H23" s="375"/>
      <c r="I23" s="375"/>
      <c r="J23" s="375"/>
      <c r="K23" s="385"/>
      <c r="L23" s="386"/>
      <c r="M23" s="375"/>
      <c r="N23" s="388"/>
      <c r="O23" s="388"/>
      <c r="AA23" s="3" t="s">
        <v>531</v>
      </c>
      <c r="AB23" s="3">
        <v>0</v>
      </c>
    </row>
    <row r="24" spans="1:28" ht="18">
      <c r="B24" s="444" t="s">
        <v>346</v>
      </c>
      <c r="C24" s="450" t="s">
        <v>604</v>
      </c>
      <c r="D24" s="448" t="s">
        <v>106</v>
      </c>
      <c r="E24" s="387" t="s">
        <v>107</v>
      </c>
      <c r="G24" s="375"/>
      <c r="H24" s="375"/>
      <c r="I24" s="375"/>
      <c r="J24" s="375"/>
      <c r="K24" s="385"/>
      <c r="L24" s="386"/>
      <c r="M24" s="375"/>
      <c r="N24" s="388"/>
      <c r="O24" s="388"/>
      <c r="AA24" s="3"/>
      <c r="AB24" s="3"/>
    </row>
    <row r="25" spans="1:28" ht="18">
      <c r="B25" s="444" t="s">
        <v>344</v>
      </c>
      <c r="C25" s="455" t="s">
        <v>605</v>
      </c>
      <c r="D25" s="448" t="s">
        <v>1</v>
      </c>
      <c r="E25" s="387" t="s">
        <v>132</v>
      </c>
      <c r="G25" s="375"/>
      <c r="H25" s="375"/>
      <c r="I25" s="375"/>
      <c r="J25" s="375"/>
      <c r="K25" s="385"/>
      <c r="L25" s="386"/>
      <c r="M25" s="375"/>
      <c r="N25" s="388"/>
      <c r="O25" s="388"/>
      <c r="AA25" s="3"/>
      <c r="AB25" s="3"/>
    </row>
    <row r="26" spans="1:28" ht="18">
      <c r="B26" s="444" t="s">
        <v>354</v>
      </c>
      <c r="C26" s="455" t="s">
        <v>606</v>
      </c>
      <c r="D26" s="448" t="s">
        <v>71</v>
      </c>
      <c r="E26" s="387" t="s">
        <v>72</v>
      </c>
      <c r="G26" s="375"/>
      <c r="H26" s="375"/>
      <c r="I26" s="375"/>
      <c r="J26" s="375"/>
      <c r="K26" s="385"/>
      <c r="L26" s="386"/>
      <c r="M26" s="375"/>
      <c r="N26" s="388"/>
      <c r="O26" s="388"/>
      <c r="AA26" s="3" t="s">
        <v>532</v>
      </c>
      <c r="AB26" s="3">
        <v>4.5</v>
      </c>
    </row>
    <row r="27" spans="1:28" ht="18">
      <c r="B27" s="444" t="s">
        <v>380</v>
      </c>
      <c r="C27" s="455" t="s">
        <v>380</v>
      </c>
      <c r="D27" s="448" t="s">
        <v>47</v>
      </c>
      <c r="E27" s="387" t="s">
        <v>360</v>
      </c>
      <c r="G27" s="375"/>
      <c r="H27" s="375"/>
      <c r="I27" s="375"/>
      <c r="J27" s="375"/>
      <c r="K27" s="385"/>
      <c r="L27" s="386"/>
      <c r="M27" s="375"/>
      <c r="N27" s="388"/>
      <c r="O27" s="388"/>
      <c r="AA27" s="3" t="s">
        <v>533</v>
      </c>
      <c r="AB27" s="3">
        <v>3.5</v>
      </c>
    </row>
    <row r="28" spans="1:28" ht="18">
      <c r="B28" s="444" t="s">
        <v>510</v>
      </c>
      <c r="C28" s="455" t="s">
        <v>607</v>
      </c>
      <c r="D28" s="448" t="s">
        <v>120</v>
      </c>
      <c r="E28" s="387" t="s">
        <v>121</v>
      </c>
      <c r="G28" s="375"/>
      <c r="H28" s="375"/>
      <c r="I28" s="375"/>
      <c r="J28" s="375"/>
      <c r="K28" s="385"/>
      <c r="L28" s="386"/>
      <c r="M28" s="375"/>
      <c r="N28" s="388"/>
      <c r="O28" s="388"/>
      <c r="AA28" s="3" t="s">
        <v>534</v>
      </c>
      <c r="AB28" s="3">
        <v>2.5</v>
      </c>
    </row>
    <row r="29" spans="1:28" ht="18">
      <c r="B29" s="444" t="s">
        <v>152</v>
      </c>
      <c r="C29" s="455" t="s">
        <v>608</v>
      </c>
      <c r="D29" s="448" t="s">
        <v>108</v>
      </c>
      <c r="E29" s="387" t="s">
        <v>109</v>
      </c>
      <c r="G29" s="375"/>
      <c r="H29" s="375"/>
      <c r="I29" s="375"/>
      <c r="J29" s="375"/>
      <c r="K29" s="385"/>
      <c r="L29" s="386"/>
      <c r="M29" s="375"/>
      <c r="N29" s="388"/>
      <c r="O29" s="388"/>
      <c r="AA29" s="3" t="s">
        <v>535</v>
      </c>
      <c r="AB29" s="3">
        <v>0</v>
      </c>
    </row>
    <row r="30" spans="1:28" ht="18">
      <c r="B30" s="444" t="s">
        <v>372</v>
      </c>
      <c r="C30" s="455" t="s">
        <v>609</v>
      </c>
      <c r="D30" s="448" t="s">
        <v>0</v>
      </c>
      <c r="E30" s="387" t="s">
        <v>134</v>
      </c>
      <c r="G30" s="375"/>
      <c r="H30" s="375"/>
      <c r="I30" s="375"/>
      <c r="J30" s="375"/>
      <c r="K30" s="385"/>
      <c r="L30" s="386"/>
      <c r="M30" s="375"/>
      <c r="N30" s="388"/>
      <c r="O30" s="388"/>
      <c r="AA30" s="3" t="s">
        <v>536</v>
      </c>
      <c r="AB30" s="3">
        <v>0</v>
      </c>
    </row>
    <row r="31" spans="1:28" ht="18">
      <c r="B31" s="444" t="s">
        <v>590</v>
      </c>
      <c r="C31" s="455" t="s">
        <v>610</v>
      </c>
      <c r="D31" s="448" t="s">
        <v>110</v>
      </c>
      <c r="E31" s="387" t="s">
        <v>111</v>
      </c>
      <c r="G31" s="375"/>
      <c r="H31" s="375"/>
      <c r="I31" s="375"/>
      <c r="J31" s="375"/>
      <c r="K31" s="385"/>
      <c r="L31" s="386"/>
      <c r="M31" s="375"/>
      <c r="N31" s="388"/>
      <c r="O31" s="388"/>
      <c r="AA31" s="3" t="s">
        <v>537</v>
      </c>
      <c r="AB31" s="3">
        <v>0</v>
      </c>
    </row>
    <row r="32" spans="1:28" ht="18">
      <c r="B32" s="444" t="s">
        <v>509</v>
      </c>
      <c r="C32" s="453" t="s">
        <v>611</v>
      </c>
      <c r="D32" s="448" t="s">
        <v>381</v>
      </c>
      <c r="E32" s="387" t="s">
        <v>382</v>
      </c>
      <c r="G32" s="375"/>
      <c r="H32" s="375"/>
      <c r="I32" s="375"/>
      <c r="J32" s="375"/>
      <c r="K32" s="385"/>
      <c r="L32" s="386"/>
      <c r="M32" s="375"/>
      <c r="N32" s="388"/>
      <c r="O32" s="388"/>
      <c r="AA32" s="3"/>
      <c r="AB32" s="3"/>
    </row>
    <row r="33" spans="2:28" ht="18">
      <c r="B33" s="445" t="s">
        <v>588</v>
      </c>
      <c r="C33" s="456" t="s">
        <v>612</v>
      </c>
      <c r="D33" s="448" t="s">
        <v>20</v>
      </c>
      <c r="E33" s="387" t="s">
        <v>19</v>
      </c>
      <c r="G33" s="375"/>
      <c r="H33" s="375"/>
      <c r="I33" s="375"/>
      <c r="J33" s="375"/>
      <c r="K33" s="385"/>
      <c r="L33" s="386"/>
      <c r="M33" s="375"/>
      <c r="N33" s="388"/>
      <c r="O33" s="388"/>
      <c r="AA33" s="3"/>
      <c r="AB33" s="3"/>
    </row>
    <row r="34" spans="2:28" ht="18">
      <c r="B34" s="444" t="s">
        <v>357</v>
      </c>
      <c r="C34" s="455" t="s">
        <v>589</v>
      </c>
      <c r="D34" s="448" t="s">
        <v>125</v>
      </c>
      <c r="E34" s="387" t="s">
        <v>135</v>
      </c>
      <c r="G34" s="375"/>
      <c r="H34" s="375"/>
      <c r="I34" s="375"/>
      <c r="J34" s="375"/>
      <c r="K34" s="385"/>
      <c r="L34" s="386"/>
      <c r="M34" s="375"/>
      <c r="N34" s="388"/>
      <c r="O34" s="388"/>
      <c r="AA34" s="3" t="s">
        <v>539</v>
      </c>
      <c r="AB34" s="3">
        <v>4</v>
      </c>
    </row>
    <row r="35" spans="2:28" ht="18">
      <c r="B35" s="444" t="s">
        <v>353</v>
      </c>
      <c r="C35" s="455" t="s">
        <v>613</v>
      </c>
      <c r="D35" s="448" t="s">
        <v>126</v>
      </c>
      <c r="E35" s="387" t="s">
        <v>136</v>
      </c>
      <c r="G35" s="375"/>
      <c r="H35" s="375"/>
      <c r="I35" s="375"/>
      <c r="J35" s="375"/>
      <c r="K35" s="385"/>
      <c r="L35" s="386"/>
      <c r="M35" s="375"/>
      <c r="N35" s="388"/>
      <c r="O35" s="388"/>
      <c r="AA35" s="3" t="s">
        <v>540</v>
      </c>
      <c r="AB35" s="3">
        <v>3</v>
      </c>
    </row>
    <row r="36" spans="2:28" ht="18">
      <c r="B36" s="444" t="s">
        <v>349</v>
      </c>
      <c r="C36" s="455" t="s">
        <v>614</v>
      </c>
      <c r="D36" s="448" t="s">
        <v>40</v>
      </c>
      <c r="E36" s="387" t="s">
        <v>133</v>
      </c>
      <c r="G36" s="375"/>
      <c r="H36" s="375"/>
      <c r="I36" s="375"/>
      <c r="J36" s="375"/>
      <c r="K36" s="385"/>
      <c r="L36" s="386"/>
      <c r="M36" s="375"/>
      <c r="N36" s="388"/>
      <c r="O36" s="388"/>
      <c r="AA36" s="3" t="s">
        <v>541</v>
      </c>
      <c r="AB36" s="3">
        <v>0</v>
      </c>
    </row>
    <row r="37" spans="2:28" ht="18">
      <c r="B37" s="444" t="s">
        <v>345</v>
      </c>
      <c r="C37" s="456" t="s">
        <v>615</v>
      </c>
      <c r="D37" s="448" t="s">
        <v>48</v>
      </c>
      <c r="E37" s="387" t="s">
        <v>340</v>
      </c>
      <c r="G37" s="375"/>
      <c r="H37" s="375"/>
      <c r="I37" s="375"/>
      <c r="J37" s="375"/>
      <c r="K37" s="385"/>
      <c r="L37" s="386"/>
      <c r="M37" s="375"/>
      <c r="N37" s="388"/>
      <c r="O37" s="388"/>
      <c r="AA37" s="3" t="s">
        <v>542</v>
      </c>
      <c r="AB37" s="3">
        <v>0</v>
      </c>
    </row>
    <row r="38" spans="2:28" ht="21.75" customHeight="1">
      <c r="B38" s="444" t="s">
        <v>513</v>
      </c>
      <c r="C38" s="455" t="s">
        <v>616</v>
      </c>
      <c r="D38" s="448" t="s">
        <v>127</v>
      </c>
      <c r="E38" s="387" t="s">
        <v>137</v>
      </c>
      <c r="G38" s="375"/>
      <c r="H38" s="375"/>
      <c r="I38" s="375"/>
      <c r="J38" s="375"/>
      <c r="K38" s="385"/>
      <c r="L38" s="386"/>
      <c r="M38" s="375"/>
      <c r="N38" s="388"/>
      <c r="O38" s="388"/>
      <c r="AA38" s="3" t="s">
        <v>543</v>
      </c>
      <c r="AB38" s="3">
        <v>0</v>
      </c>
    </row>
    <row r="39" spans="2:28" ht="21.75" customHeight="1">
      <c r="B39" s="444" t="s">
        <v>347</v>
      </c>
      <c r="C39" s="455" t="s">
        <v>617</v>
      </c>
      <c r="D39" s="448" t="s">
        <v>129</v>
      </c>
      <c r="E39" s="387" t="s">
        <v>139</v>
      </c>
      <c r="G39" s="375"/>
      <c r="H39" s="375"/>
      <c r="I39" s="375"/>
      <c r="J39" s="375"/>
      <c r="K39" s="385"/>
      <c r="L39" s="386"/>
      <c r="M39" s="375"/>
      <c r="N39" s="388"/>
      <c r="O39" s="388"/>
      <c r="AA39" s="3" t="s">
        <v>544</v>
      </c>
      <c r="AB39" s="3">
        <v>0</v>
      </c>
    </row>
    <row r="40" spans="2:28" ht="21.75" customHeight="1">
      <c r="B40" s="444" t="s">
        <v>351</v>
      </c>
      <c r="C40" s="455" t="s">
        <v>618</v>
      </c>
      <c r="D40" s="448" t="s">
        <v>358</v>
      </c>
      <c r="E40" s="387" t="s">
        <v>361</v>
      </c>
      <c r="G40" s="375"/>
      <c r="H40" s="375"/>
      <c r="I40" s="375"/>
      <c r="J40" s="375"/>
      <c r="K40" s="385"/>
      <c r="L40" s="386"/>
      <c r="M40" s="375"/>
      <c r="N40" s="388"/>
      <c r="O40" s="388"/>
      <c r="AA40" s="3"/>
      <c r="AB40" s="3"/>
    </row>
    <row r="41" spans="2:28" ht="21.75" customHeight="1">
      <c r="B41" s="444" t="s">
        <v>355</v>
      </c>
      <c r="C41" s="455" t="s">
        <v>619</v>
      </c>
      <c r="D41" s="448" t="s">
        <v>128</v>
      </c>
      <c r="E41" s="387" t="s">
        <v>138</v>
      </c>
      <c r="G41" s="375"/>
      <c r="H41" s="375"/>
      <c r="I41" s="375"/>
      <c r="J41" s="375"/>
      <c r="K41" s="385"/>
      <c r="L41" s="386"/>
      <c r="M41" s="375"/>
      <c r="N41" s="388"/>
      <c r="O41" s="388"/>
      <c r="AA41" s="3"/>
      <c r="AB41" s="3"/>
    </row>
    <row r="42" spans="2:28" ht="21.75" customHeight="1">
      <c r="B42" s="444" t="s">
        <v>591</v>
      </c>
      <c r="C42" s="139" t="s">
        <v>620</v>
      </c>
      <c r="D42" s="448" t="s">
        <v>359</v>
      </c>
      <c r="E42" s="387" t="s">
        <v>362</v>
      </c>
      <c r="G42" s="375"/>
      <c r="H42" s="375"/>
      <c r="I42" s="375"/>
      <c r="J42" s="375"/>
      <c r="K42" s="385"/>
      <c r="L42" s="386"/>
      <c r="M42" s="375"/>
      <c r="N42" s="388"/>
      <c r="O42" s="388"/>
      <c r="AA42" s="3" t="s">
        <v>545</v>
      </c>
      <c r="AB42" s="3">
        <v>3.5</v>
      </c>
    </row>
    <row r="43" spans="2:28" ht="21.75" customHeight="1">
      <c r="B43" s="444" t="s">
        <v>356</v>
      </c>
      <c r="C43" s="455" t="s">
        <v>621</v>
      </c>
      <c r="D43" s="448" t="s">
        <v>341</v>
      </c>
      <c r="E43" s="387" t="s">
        <v>342</v>
      </c>
      <c r="G43" s="375"/>
      <c r="H43" s="375"/>
      <c r="I43" s="375"/>
      <c r="J43" s="375"/>
      <c r="K43" s="385"/>
      <c r="L43" s="386"/>
      <c r="M43" s="375"/>
      <c r="N43" s="388"/>
      <c r="O43" s="388"/>
      <c r="AA43" s="3" t="s">
        <v>546</v>
      </c>
      <c r="AB43" s="3">
        <v>0</v>
      </c>
    </row>
    <row r="44" spans="2:28" ht="21.75" customHeight="1">
      <c r="B44" s="444" t="s">
        <v>350</v>
      </c>
      <c r="C44" s="455" t="s">
        <v>622</v>
      </c>
      <c r="D44" s="448" t="s">
        <v>130</v>
      </c>
      <c r="E44" s="387" t="s">
        <v>140</v>
      </c>
      <c r="G44" s="375"/>
      <c r="H44" s="375"/>
      <c r="I44" s="375"/>
      <c r="J44" s="375"/>
      <c r="K44" s="385"/>
      <c r="L44" s="386"/>
      <c r="M44" s="375"/>
      <c r="N44" s="388"/>
      <c r="O44" s="388"/>
      <c r="AA44" s="3" t="s">
        <v>547</v>
      </c>
      <c r="AB44" s="3">
        <v>0</v>
      </c>
    </row>
    <row r="45" spans="2:28" ht="21.75" customHeight="1" thickBot="1">
      <c r="B45" s="444" t="s">
        <v>348</v>
      </c>
      <c r="C45" s="139" t="s">
        <v>348</v>
      </c>
      <c r="D45" s="448" t="s">
        <v>69</v>
      </c>
      <c r="E45" s="387" t="s">
        <v>141</v>
      </c>
      <c r="G45" s="375"/>
      <c r="H45" s="375"/>
      <c r="I45" s="375"/>
      <c r="J45" s="375"/>
      <c r="K45" s="385"/>
      <c r="L45" s="386"/>
      <c r="M45" s="375"/>
      <c r="N45" s="388"/>
      <c r="O45" s="388"/>
      <c r="AA45" s="3" t="s">
        <v>548</v>
      </c>
      <c r="AB45" s="3">
        <v>0</v>
      </c>
    </row>
    <row r="46" spans="2:28" ht="21.75" customHeight="1" thickBot="1">
      <c r="B46" s="443" t="s">
        <v>458</v>
      </c>
      <c r="C46" s="389" t="s">
        <v>458</v>
      </c>
      <c r="D46" s="446" t="s">
        <v>459</v>
      </c>
      <c r="E46" s="447" t="s">
        <v>459</v>
      </c>
      <c r="G46" s="382"/>
      <c r="H46" s="382"/>
      <c r="I46" s="382"/>
      <c r="J46" s="382"/>
      <c r="K46" s="382"/>
      <c r="L46" s="382"/>
      <c r="M46" s="382"/>
      <c r="N46" s="381"/>
      <c r="O46" s="381"/>
      <c r="AA46" s="3" t="s">
        <v>549</v>
      </c>
      <c r="AB46" s="3">
        <v>0</v>
      </c>
    </row>
    <row r="47" spans="2:28" ht="21.75" customHeight="1">
      <c r="B47" s="390" t="s">
        <v>315</v>
      </c>
      <c r="C47" s="391"/>
      <c r="G47" s="382"/>
      <c r="H47" s="382"/>
      <c r="I47" s="382"/>
      <c r="J47" s="382"/>
      <c r="K47" s="382"/>
      <c r="L47" s="382"/>
      <c r="M47" s="382"/>
      <c r="N47" s="381"/>
      <c r="O47" s="381"/>
      <c r="AA47" s="3" t="s">
        <v>550</v>
      </c>
      <c r="AB47" s="3">
        <v>0</v>
      </c>
    </row>
    <row r="48" spans="2:28" ht="21.75" customHeight="1">
      <c r="G48" s="382"/>
      <c r="H48" s="382"/>
      <c r="I48" s="382"/>
      <c r="J48" s="382"/>
      <c r="K48" s="382"/>
      <c r="L48" s="382"/>
      <c r="M48" s="382"/>
      <c r="N48" s="381"/>
      <c r="O48" s="381"/>
    </row>
    <row r="49" spans="2:19" ht="21.75" hidden="1" customHeight="1">
      <c r="B49" s="368" t="s">
        <v>419</v>
      </c>
      <c r="M49" s="382"/>
      <c r="N49" s="381"/>
    </row>
    <row r="50" spans="2:19" ht="21.75" customHeight="1">
      <c r="I50" s="364"/>
      <c r="J50" s="392"/>
      <c r="K50" s="392"/>
      <c r="M50" s="382"/>
      <c r="N50" s="381"/>
    </row>
    <row r="51" spans="2:19" ht="33.75" customHeight="1">
      <c r="I51" s="622" t="s">
        <v>148</v>
      </c>
      <c r="J51" s="623"/>
      <c r="K51" s="624"/>
      <c r="L51" s="381"/>
      <c r="N51" s="381"/>
    </row>
    <row r="52" spans="2:19" ht="75" customHeight="1">
      <c r="I52" s="619" t="s">
        <v>460</v>
      </c>
      <c r="J52" s="620"/>
      <c r="K52" s="621"/>
      <c r="L52" s="381"/>
      <c r="N52" s="381"/>
      <c r="Q52" s="393"/>
      <c r="R52" s="393"/>
    </row>
    <row r="53" spans="2:19" s="393" customFormat="1" ht="20.25">
      <c r="B53" s="339"/>
      <c r="C53" s="339"/>
      <c r="D53" s="339"/>
      <c r="E53" s="339"/>
      <c r="I53" s="394" t="s">
        <v>165</v>
      </c>
      <c r="J53" s="395" t="s">
        <v>2</v>
      </c>
      <c r="K53" s="396">
        <v>12.7</v>
      </c>
      <c r="L53" s="397" t="s">
        <v>421</v>
      </c>
      <c r="M53" s="374"/>
      <c r="N53" s="339"/>
      <c r="O53" s="339"/>
      <c r="P53" s="339"/>
      <c r="S53" s="339"/>
    </row>
    <row r="54" spans="2:19" s="393" customFormat="1" ht="20.25">
      <c r="B54" s="339"/>
      <c r="C54" s="339"/>
      <c r="D54" s="339"/>
      <c r="E54" s="339"/>
      <c r="I54" s="398" t="s">
        <v>165</v>
      </c>
      <c r="J54" s="399" t="s">
        <v>4</v>
      </c>
      <c r="K54" s="396">
        <v>25.3</v>
      </c>
      <c r="L54" s="400" t="s">
        <v>421</v>
      </c>
      <c r="M54" s="374"/>
      <c r="N54" s="339"/>
      <c r="O54" s="339"/>
      <c r="P54" s="339"/>
      <c r="S54" s="339"/>
    </row>
    <row r="55" spans="2:19" s="393" customFormat="1" ht="20.25">
      <c r="B55" s="339"/>
      <c r="C55" s="339"/>
      <c r="D55" s="339"/>
      <c r="E55" s="339"/>
      <c r="I55" s="398" t="s">
        <v>165</v>
      </c>
      <c r="J55" s="399" t="s">
        <v>3</v>
      </c>
      <c r="K55" s="401">
        <v>1.6215277777777779E-3</v>
      </c>
      <c r="L55" s="402" t="s">
        <v>421</v>
      </c>
      <c r="M55" s="374"/>
      <c r="N55" s="339"/>
      <c r="O55" s="339"/>
      <c r="P55" s="339"/>
      <c r="S55" s="339"/>
    </row>
    <row r="56" spans="2:19" s="393" customFormat="1" ht="20.25">
      <c r="B56" s="339"/>
      <c r="C56" s="339"/>
      <c r="D56" s="339"/>
      <c r="E56" s="339"/>
      <c r="I56" s="398" t="s">
        <v>165</v>
      </c>
      <c r="J56" s="399" t="s">
        <v>23</v>
      </c>
      <c r="K56" s="401">
        <v>2.6180555555555558E-3</v>
      </c>
      <c r="L56" s="402" t="s">
        <v>421</v>
      </c>
      <c r="M56" s="374"/>
      <c r="N56" s="339"/>
      <c r="O56" s="339"/>
      <c r="P56" s="339"/>
      <c r="S56" s="339"/>
    </row>
    <row r="57" spans="2:19" s="393" customFormat="1" ht="20.25">
      <c r="B57" s="339"/>
      <c r="C57" s="339"/>
      <c r="D57" s="339"/>
      <c r="E57" s="339"/>
      <c r="I57" s="398" t="s">
        <v>165</v>
      </c>
      <c r="J57" s="399" t="s">
        <v>14</v>
      </c>
      <c r="K57" s="396">
        <v>11.2</v>
      </c>
      <c r="L57" s="400" t="s">
        <v>421</v>
      </c>
      <c r="M57" s="374"/>
      <c r="N57" s="339"/>
      <c r="O57" s="339"/>
      <c r="P57" s="339"/>
      <c r="S57" s="339"/>
    </row>
    <row r="58" spans="2:19" s="393" customFormat="1" ht="20.25">
      <c r="B58" s="339"/>
      <c r="C58" s="339"/>
      <c r="D58" s="339"/>
      <c r="E58" s="339"/>
      <c r="I58" s="398" t="s">
        <v>165</v>
      </c>
      <c r="J58" s="399" t="s">
        <v>154</v>
      </c>
      <c r="K58" s="403">
        <v>1.63</v>
      </c>
      <c r="L58" s="400" t="s">
        <v>421</v>
      </c>
      <c r="M58" s="374" t="s">
        <v>422</v>
      </c>
      <c r="N58" s="339"/>
      <c r="O58" s="339"/>
      <c r="P58" s="339"/>
      <c r="S58" s="339"/>
    </row>
    <row r="59" spans="2:19" s="393" customFormat="1" ht="20.25">
      <c r="B59" s="339"/>
      <c r="C59" s="339"/>
      <c r="D59" s="339"/>
      <c r="E59" s="339"/>
      <c r="I59" s="398" t="s">
        <v>165</v>
      </c>
      <c r="J59" s="399" t="s">
        <v>150</v>
      </c>
      <c r="K59" s="403">
        <v>5.22</v>
      </c>
      <c r="L59" s="404" t="s">
        <v>421</v>
      </c>
      <c r="M59" s="374" t="s">
        <v>423</v>
      </c>
      <c r="N59" s="339"/>
      <c r="O59" s="339"/>
      <c r="P59" s="339"/>
      <c r="S59" s="339"/>
    </row>
    <row r="60" spans="2:19" s="393" customFormat="1" ht="20.25">
      <c r="B60" s="339"/>
      <c r="C60" s="339"/>
      <c r="D60" s="339"/>
      <c r="E60" s="339"/>
      <c r="I60" s="398" t="s">
        <v>165</v>
      </c>
      <c r="J60" s="399" t="s">
        <v>155</v>
      </c>
      <c r="K60" s="403">
        <v>12.8</v>
      </c>
      <c r="L60" s="400" t="s">
        <v>421</v>
      </c>
      <c r="M60" s="374" t="s">
        <v>424</v>
      </c>
      <c r="N60" s="339"/>
      <c r="O60" s="339"/>
      <c r="P60" s="339"/>
      <c r="S60" s="339"/>
    </row>
    <row r="61" spans="2:19" s="393" customFormat="1" ht="20.25">
      <c r="B61" s="339"/>
      <c r="C61" s="339"/>
      <c r="D61" s="339"/>
      <c r="E61" s="339"/>
      <c r="I61" s="398" t="s">
        <v>165</v>
      </c>
      <c r="J61" s="399" t="s">
        <v>149</v>
      </c>
      <c r="K61" s="403">
        <v>37.729999999999997</v>
      </c>
      <c r="L61" s="400" t="s">
        <v>421</v>
      </c>
      <c r="M61" s="374" t="s">
        <v>425</v>
      </c>
      <c r="N61" s="339"/>
      <c r="O61" s="339"/>
      <c r="P61" s="339"/>
      <c r="S61" s="339"/>
    </row>
    <row r="62" spans="2:19" s="393" customFormat="1" ht="20.25">
      <c r="B62" s="339"/>
      <c r="C62" s="339"/>
      <c r="D62" s="339"/>
      <c r="E62" s="339"/>
      <c r="I62" s="398" t="s">
        <v>165</v>
      </c>
      <c r="J62" s="399" t="s">
        <v>156</v>
      </c>
      <c r="K62" s="403">
        <v>40.270000000000003</v>
      </c>
      <c r="L62" s="400" t="s">
        <v>421</v>
      </c>
      <c r="M62" s="374" t="s">
        <v>426</v>
      </c>
      <c r="N62" s="339"/>
      <c r="O62" s="339"/>
      <c r="P62" s="339"/>
      <c r="S62" s="339"/>
    </row>
    <row r="63" spans="2:19" s="393" customFormat="1" ht="21" thickBot="1">
      <c r="B63" s="339"/>
      <c r="C63" s="339"/>
      <c r="D63" s="339"/>
      <c r="E63" s="339"/>
      <c r="I63" s="405" t="s">
        <v>165</v>
      </c>
      <c r="J63" s="406" t="s">
        <v>157</v>
      </c>
      <c r="K63" s="396">
        <v>53.1</v>
      </c>
      <c r="L63" s="400" t="s">
        <v>421</v>
      </c>
      <c r="M63" s="374"/>
      <c r="N63" s="339"/>
      <c r="O63" s="339"/>
      <c r="P63" s="339"/>
      <c r="S63" s="339"/>
    </row>
    <row r="64" spans="2:19" s="393" customFormat="1" ht="20.25">
      <c r="B64" s="339"/>
      <c r="C64" s="339"/>
      <c r="D64" s="339"/>
      <c r="E64" s="339"/>
      <c r="I64" s="407" t="s">
        <v>166</v>
      </c>
      <c r="J64" s="408" t="s">
        <v>2</v>
      </c>
      <c r="K64" s="396">
        <v>12.2</v>
      </c>
      <c r="L64" s="400" t="s">
        <v>421</v>
      </c>
      <c r="M64" s="374"/>
      <c r="N64" s="339"/>
      <c r="O64" s="339"/>
      <c r="P64" s="339"/>
      <c r="S64" s="339"/>
    </row>
    <row r="65" spans="2:19" s="393" customFormat="1" ht="20.25">
      <c r="B65" s="339"/>
      <c r="C65" s="339"/>
      <c r="D65" s="339"/>
      <c r="E65" s="339"/>
      <c r="I65" s="398" t="s">
        <v>166</v>
      </c>
      <c r="J65" s="399" t="s">
        <v>4</v>
      </c>
      <c r="K65" s="396">
        <v>25.3</v>
      </c>
      <c r="L65" s="400" t="s">
        <v>421</v>
      </c>
      <c r="M65" s="374"/>
      <c r="N65" s="339"/>
      <c r="O65" s="339"/>
      <c r="P65" s="339"/>
      <c r="S65" s="339"/>
    </row>
    <row r="66" spans="2:19" s="393" customFormat="1" ht="20.25">
      <c r="B66" s="339"/>
      <c r="C66" s="339"/>
      <c r="D66" s="339"/>
      <c r="E66" s="339"/>
      <c r="I66" s="398" t="s">
        <v>166</v>
      </c>
      <c r="J66" s="399" t="s">
        <v>13</v>
      </c>
      <c r="K66" s="396">
        <v>41.1</v>
      </c>
      <c r="L66" s="400" t="s">
        <v>421</v>
      </c>
      <c r="M66" s="374"/>
      <c r="N66" s="339"/>
      <c r="O66" s="339"/>
      <c r="P66" s="339"/>
      <c r="S66" s="339"/>
    </row>
    <row r="67" spans="2:19" s="393" customFormat="1" ht="20.25">
      <c r="B67" s="339"/>
      <c r="C67" s="339"/>
      <c r="D67" s="339"/>
      <c r="E67" s="339"/>
      <c r="I67" s="398" t="s">
        <v>166</v>
      </c>
      <c r="J67" s="399" t="s">
        <v>3</v>
      </c>
      <c r="K67" s="401">
        <v>1.5497685185185182E-3</v>
      </c>
      <c r="L67" s="402" t="s">
        <v>421</v>
      </c>
      <c r="M67" s="374"/>
      <c r="N67" s="339"/>
      <c r="O67" s="339"/>
      <c r="P67" s="339"/>
      <c r="S67" s="339"/>
    </row>
    <row r="68" spans="2:19" s="393" customFormat="1" ht="20.25">
      <c r="B68" s="339"/>
      <c r="C68" s="339"/>
      <c r="D68" s="339"/>
      <c r="E68" s="339"/>
      <c r="I68" s="398" t="s">
        <v>166</v>
      </c>
      <c r="J68" s="399" t="s">
        <v>6</v>
      </c>
      <c r="K68" s="401">
        <v>3.0821759259259261E-3</v>
      </c>
      <c r="L68" s="402" t="s">
        <v>421</v>
      </c>
      <c r="M68" s="374"/>
      <c r="N68" s="339"/>
      <c r="O68" s="339"/>
      <c r="P68" s="339"/>
      <c r="S68" s="339"/>
    </row>
    <row r="69" spans="2:19" s="393" customFormat="1" ht="20.25">
      <c r="B69" s="339"/>
      <c r="C69" s="339"/>
      <c r="D69" s="339"/>
      <c r="E69" s="339"/>
      <c r="I69" s="398" t="s">
        <v>166</v>
      </c>
      <c r="J69" s="399" t="s">
        <v>158</v>
      </c>
      <c r="K69" s="396">
        <v>11.3</v>
      </c>
      <c r="L69" s="400" t="s">
        <v>421</v>
      </c>
      <c r="M69" s="374"/>
      <c r="N69" s="339"/>
      <c r="O69" s="339"/>
      <c r="P69" s="339"/>
      <c r="S69" s="339"/>
    </row>
    <row r="70" spans="2:19" s="393" customFormat="1" ht="20.25">
      <c r="B70" s="339"/>
      <c r="C70" s="339"/>
      <c r="D70" s="339"/>
      <c r="E70" s="339"/>
      <c r="I70" s="398" t="s">
        <v>166</v>
      </c>
      <c r="J70" s="399" t="s">
        <v>154</v>
      </c>
      <c r="K70" s="403">
        <v>1.71</v>
      </c>
      <c r="L70" s="400" t="s">
        <v>421</v>
      </c>
      <c r="M70" s="374" t="s">
        <v>427</v>
      </c>
      <c r="N70" s="339"/>
      <c r="O70" s="339"/>
      <c r="P70" s="339"/>
      <c r="S70" s="339"/>
    </row>
    <row r="71" spans="2:19" s="393" customFormat="1" ht="20.25">
      <c r="B71" s="339"/>
      <c r="C71" s="339"/>
      <c r="D71" s="339"/>
      <c r="E71" s="339"/>
      <c r="I71" s="398" t="s">
        <v>166</v>
      </c>
      <c r="J71" s="399" t="s">
        <v>150</v>
      </c>
      <c r="K71" s="403">
        <v>5.7</v>
      </c>
      <c r="L71" s="400" t="s">
        <v>421</v>
      </c>
      <c r="M71" s="374" t="s">
        <v>428</v>
      </c>
      <c r="N71" s="339"/>
      <c r="O71" s="339"/>
      <c r="P71" s="339"/>
      <c r="S71" s="339"/>
    </row>
    <row r="72" spans="2:19" s="393" customFormat="1" ht="20.25">
      <c r="B72" s="339"/>
      <c r="C72" s="339"/>
      <c r="D72" s="339"/>
      <c r="E72" s="339"/>
      <c r="I72" s="398" t="s">
        <v>166</v>
      </c>
      <c r="J72" s="399" t="s">
        <v>390</v>
      </c>
      <c r="K72" s="403">
        <v>15.33</v>
      </c>
      <c r="L72" s="400" t="s">
        <v>421</v>
      </c>
      <c r="M72" s="374" t="s">
        <v>429</v>
      </c>
      <c r="N72" s="339"/>
      <c r="O72" s="339"/>
      <c r="P72" s="339"/>
      <c r="S72" s="339"/>
    </row>
    <row r="73" spans="2:19" s="393" customFormat="1" ht="20.25">
      <c r="B73" s="339"/>
      <c r="C73" s="339"/>
      <c r="D73" s="339"/>
      <c r="E73" s="339"/>
      <c r="I73" s="398" t="s">
        <v>166</v>
      </c>
      <c r="J73" s="399" t="s">
        <v>149</v>
      </c>
      <c r="K73" s="403">
        <v>42.61</v>
      </c>
      <c r="L73" s="400" t="s">
        <v>421</v>
      </c>
      <c r="M73" s="374" t="s">
        <v>430</v>
      </c>
      <c r="N73" s="339"/>
      <c r="O73" s="339"/>
      <c r="P73" s="339"/>
      <c r="S73" s="339"/>
    </row>
    <row r="74" spans="2:19" s="393" customFormat="1" ht="20.25">
      <c r="B74" s="339"/>
      <c r="C74" s="339"/>
      <c r="D74" s="339"/>
      <c r="E74" s="339"/>
      <c r="I74" s="398" t="s">
        <v>166</v>
      </c>
      <c r="J74" s="399" t="s">
        <v>391</v>
      </c>
      <c r="K74" s="403">
        <v>38.53</v>
      </c>
      <c r="L74" s="400" t="s">
        <v>421</v>
      </c>
      <c r="M74" s="374" t="s">
        <v>431</v>
      </c>
      <c r="N74" s="339"/>
      <c r="O74" s="339"/>
      <c r="P74" s="339"/>
      <c r="S74" s="339"/>
    </row>
    <row r="75" spans="2:19" s="393" customFormat="1" ht="21" thickBot="1">
      <c r="B75" s="339"/>
      <c r="C75" s="339"/>
      <c r="D75" s="339"/>
      <c r="E75" s="339"/>
      <c r="I75" s="405" t="s">
        <v>166</v>
      </c>
      <c r="J75" s="406" t="s">
        <v>159</v>
      </c>
      <c r="K75" s="396">
        <v>49.8</v>
      </c>
      <c r="L75" s="400" t="s">
        <v>421</v>
      </c>
      <c r="M75" s="374"/>
      <c r="N75" s="339"/>
      <c r="O75" s="339"/>
      <c r="P75" s="339"/>
      <c r="S75" s="339"/>
    </row>
    <row r="76" spans="2:19" s="393" customFormat="1" ht="20.25">
      <c r="B76" s="339"/>
      <c r="C76" s="339"/>
      <c r="D76" s="339"/>
      <c r="E76" s="339"/>
      <c r="I76" s="407" t="s">
        <v>169</v>
      </c>
      <c r="J76" s="408" t="s">
        <v>2</v>
      </c>
      <c r="K76" s="396">
        <v>12.2</v>
      </c>
      <c r="L76" s="400" t="s">
        <v>421</v>
      </c>
      <c r="M76" s="374"/>
      <c r="N76" s="339"/>
      <c r="O76" s="339"/>
      <c r="P76" s="339"/>
      <c r="S76" s="339"/>
    </row>
    <row r="77" spans="2:19" s="393" customFormat="1" ht="20.25">
      <c r="B77" s="339"/>
      <c r="C77" s="339"/>
      <c r="D77" s="339"/>
      <c r="E77" s="339"/>
      <c r="I77" s="398" t="s">
        <v>169</v>
      </c>
      <c r="J77" s="399" t="s">
        <v>4</v>
      </c>
      <c r="K77" s="396">
        <v>25</v>
      </c>
      <c r="L77" s="400" t="s">
        <v>421</v>
      </c>
      <c r="M77" s="374"/>
      <c r="N77" s="339"/>
      <c r="O77" s="339"/>
      <c r="P77" s="339"/>
      <c r="S77" s="339"/>
    </row>
    <row r="78" spans="2:19" s="393" customFormat="1" ht="20.25">
      <c r="B78" s="339"/>
      <c r="C78" s="339"/>
      <c r="D78" s="339"/>
      <c r="E78" s="339"/>
      <c r="I78" s="398" t="s">
        <v>169</v>
      </c>
      <c r="J78" s="399" t="s">
        <v>13</v>
      </c>
      <c r="K78" s="396">
        <v>40.299999999999997</v>
      </c>
      <c r="L78" s="400" t="s">
        <v>421</v>
      </c>
      <c r="M78" s="374"/>
      <c r="N78" s="339"/>
      <c r="O78" s="339"/>
      <c r="P78" s="339"/>
      <c r="S78" s="339"/>
    </row>
    <row r="79" spans="2:19" s="393" customFormat="1" ht="20.25">
      <c r="B79" s="339"/>
      <c r="C79" s="339"/>
      <c r="D79" s="339"/>
      <c r="E79" s="339"/>
      <c r="I79" s="398" t="s">
        <v>169</v>
      </c>
      <c r="J79" s="399" t="s">
        <v>3</v>
      </c>
      <c r="K79" s="401">
        <v>1.5324074074074075E-3</v>
      </c>
      <c r="L79" s="402" t="s">
        <v>421</v>
      </c>
      <c r="M79" s="374"/>
      <c r="N79" s="339"/>
      <c r="O79" s="339"/>
      <c r="P79" s="339"/>
      <c r="S79" s="339"/>
    </row>
    <row r="80" spans="2:19" s="393" customFormat="1" ht="20.25">
      <c r="B80" s="339"/>
      <c r="C80" s="339"/>
      <c r="D80" s="339"/>
      <c r="E80" s="339"/>
      <c r="I80" s="398" t="s">
        <v>169</v>
      </c>
      <c r="J80" s="399" t="s">
        <v>6</v>
      </c>
      <c r="K80" s="409">
        <v>3.2430555555555559E-3</v>
      </c>
      <c r="L80" s="410" t="s">
        <v>421</v>
      </c>
      <c r="M80" s="374"/>
      <c r="N80" s="339"/>
      <c r="O80" s="339"/>
      <c r="P80" s="339"/>
      <c r="S80" s="339"/>
    </row>
    <row r="81" spans="2:19" s="393" customFormat="1" ht="20.25">
      <c r="B81" s="339"/>
      <c r="C81" s="339"/>
      <c r="D81" s="339"/>
      <c r="E81" s="339"/>
      <c r="I81" s="398" t="s">
        <v>169</v>
      </c>
      <c r="J81" s="399" t="s">
        <v>160</v>
      </c>
      <c r="K81" s="396">
        <v>11.6</v>
      </c>
      <c r="L81" s="400" t="s">
        <v>421</v>
      </c>
      <c r="M81" s="374"/>
      <c r="N81" s="339"/>
      <c r="O81" s="339"/>
      <c r="P81" s="339"/>
      <c r="S81" s="339"/>
    </row>
    <row r="82" spans="2:19" s="393" customFormat="1" ht="20.25">
      <c r="B82" s="339"/>
      <c r="C82" s="339"/>
      <c r="D82" s="339"/>
      <c r="E82" s="339"/>
      <c r="I82" s="398" t="s">
        <v>169</v>
      </c>
      <c r="J82" s="399" t="s">
        <v>154</v>
      </c>
      <c r="K82" s="403">
        <v>1.75</v>
      </c>
      <c r="L82" s="400" t="s">
        <v>421</v>
      </c>
      <c r="M82" s="374" t="s">
        <v>432</v>
      </c>
      <c r="N82" s="339"/>
      <c r="O82" s="339"/>
      <c r="P82" s="339"/>
      <c r="S82" s="339"/>
    </row>
    <row r="83" spans="2:19" s="393" customFormat="1" ht="20.25">
      <c r="B83" s="339"/>
      <c r="C83" s="339"/>
      <c r="D83" s="339"/>
      <c r="E83" s="339"/>
      <c r="I83" s="398" t="s">
        <v>169</v>
      </c>
      <c r="J83" s="399" t="s">
        <v>150</v>
      </c>
      <c r="K83" s="403">
        <v>5.74</v>
      </c>
      <c r="L83" s="400" t="s">
        <v>421</v>
      </c>
      <c r="M83" s="374" t="s">
        <v>433</v>
      </c>
      <c r="N83" s="339"/>
      <c r="O83" s="339"/>
      <c r="P83" s="339"/>
      <c r="S83" s="339"/>
    </row>
    <row r="84" spans="2:19" s="393" customFormat="1" ht="20.25">
      <c r="B84" s="339"/>
      <c r="C84" s="339"/>
      <c r="D84" s="339"/>
      <c r="E84" s="339"/>
      <c r="I84" s="398" t="s">
        <v>169</v>
      </c>
      <c r="J84" s="399" t="s">
        <v>390</v>
      </c>
      <c r="K84" s="403">
        <v>16.02</v>
      </c>
      <c r="L84" s="400" t="s">
        <v>421</v>
      </c>
      <c r="M84" s="374" t="s">
        <v>434</v>
      </c>
      <c r="N84" s="339"/>
      <c r="O84" s="339"/>
      <c r="P84" s="339"/>
      <c r="S84" s="339"/>
    </row>
    <row r="85" spans="2:19" s="393" customFormat="1" ht="20.25">
      <c r="B85" s="339"/>
      <c r="C85" s="339"/>
      <c r="D85" s="339"/>
      <c r="E85" s="339"/>
      <c r="I85" s="398" t="s">
        <v>169</v>
      </c>
      <c r="J85" s="399" t="s">
        <v>149</v>
      </c>
      <c r="K85" s="403">
        <v>42.61</v>
      </c>
      <c r="L85" s="400" t="s">
        <v>421</v>
      </c>
      <c r="M85" s="374" t="s">
        <v>435</v>
      </c>
      <c r="N85" s="339"/>
      <c r="O85" s="339"/>
      <c r="P85" s="339"/>
      <c r="S85" s="339"/>
    </row>
    <row r="86" spans="2:19" s="393" customFormat="1" ht="20.25">
      <c r="B86" s="339"/>
      <c r="C86" s="339"/>
      <c r="D86" s="339"/>
      <c r="E86" s="339"/>
      <c r="I86" s="398" t="s">
        <v>169</v>
      </c>
      <c r="J86" s="399" t="s">
        <v>391</v>
      </c>
      <c r="K86" s="403">
        <v>45.41</v>
      </c>
      <c r="L86" s="400" t="s">
        <v>421</v>
      </c>
      <c r="M86" s="374" t="s">
        <v>436</v>
      </c>
      <c r="N86" s="339"/>
      <c r="O86" s="339"/>
      <c r="P86" s="339"/>
      <c r="S86" s="339"/>
    </row>
    <row r="87" spans="2:19" s="393" customFormat="1" ht="21" thickBot="1">
      <c r="B87" s="339"/>
      <c r="C87" s="339"/>
      <c r="D87" s="339"/>
      <c r="E87" s="339"/>
      <c r="I87" s="405" t="s">
        <v>169</v>
      </c>
      <c r="J87" s="406" t="s">
        <v>157</v>
      </c>
      <c r="K87" s="396">
        <v>50.4</v>
      </c>
      <c r="L87" s="400" t="s">
        <v>421</v>
      </c>
      <c r="M87" s="374"/>
      <c r="N87" s="339"/>
      <c r="O87" s="339"/>
      <c r="P87" s="339"/>
      <c r="S87" s="339"/>
    </row>
    <row r="88" spans="2:19" s="393" customFormat="1" ht="20.25">
      <c r="B88" s="339"/>
      <c r="C88" s="339"/>
      <c r="D88" s="339"/>
      <c r="E88" s="339"/>
      <c r="I88" s="411" t="s">
        <v>167</v>
      </c>
      <c r="J88" s="412" t="s">
        <v>2</v>
      </c>
      <c r="K88" s="396">
        <v>12.2</v>
      </c>
      <c r="L88" s="400" t="s">
        <v>421</v>
      </c>
      <c r="M88" s="374"/>
      <c r="N88" s="339"/>
      <c r="O88" s="339"/>
      <c r="P88" s="339"/>
      <c r="S88" s="339"/>
    </row>
    <row r="89" spans="2:19" s="393" customFormat="1" ht="20.25">
      <c r="B89" s="339"/>
      <c r="C89" s="339"/>
      <c r="D89" s="339"/>
      <c r="E89" s="339"/>
      <c r="I89" s="413" t="s">
        <v>167</v>
      </c>
      <c r="J89" s="414" t="s">
        <v>4</v>
      </c>
      <c r="K89" s="396">
        <v>25.2</v>
      </c>
      <c r="L89" s="400" t="s">
        <v>421</v>
      </c>
      <c r="M89" s="374"/>
      <c r="N89" s="339"/>
      <c r="O89" s="339"/>
      <c r="P89" s="339"/>
      <c r="S89" s="339"/>
    </row>
    <row r="90" spans="2:19" s="393" customFormat="1" ht="20.25">
      <c r="B90" s="339"/>
      <c r="C90" s="339"/>
      <c r="D90" s="339"/>
      <c r="E90" s="339"/>
      <c r="I90" s="413" t="s">
        <v>167</v>
      </c>
      <c r="J90" s="414" t="s">
        <v>5</v>
      </c>
      <c r="K90" s="396">
        <v>58.5</v>
      </c>
      <c r="L90" s="400" t="s">
        <v>421</v>
      </c>
      <c r="M90" s="374"/>
      <c r="N90" s="339"/>
      <c r="O90" s="339"/>
      <c r="P90" s="339"/>
      <c r="S90" s="339"/>
    </row>
    <row r="91" spans="2:19" s="393" customFormat="1" ht="20.25">
      <c r="B91" s="339"/>
      <c r="C91" s="339"/>
      <c r="D91" s="339"/>
      <c r="E91" s="339"/>
      <c r="I91" s="413" t="s">
        <v>167</v>
      </c>
      <c r="J91" s="414" t="s">
        <v>3</v>
      </c>
      <c r="K91" s="401">
        <v>1.5625000000000001E-3</v>
      </c>
      <c r="L91" s="402" t="s">
        <v>421</v>
      </c>
      <c r="M91" s="374"/>
      <c r="N91" s="339"/>
      <c r="O91" s="339"/>
      <c r="P91" s="339"/>
      <c r="S91" s="339"/>
    </row>
    <row r="92" spans="2:19" s="393" customFormat="1" ht="20.25">
      <c r="B92" s="339"/>
      <c r="C92" s="339"/>
      <c r="D92" s="339"/>
      <c r="E92" s="339"/>
      <c r="I92" s="413" t="s">
        <v>167</v>
      </c>
      <c r="J92" s="414" t="s">
        <v>6</v>
      </c>
      <c r="K92" s="401">
        <v>3.1331018518518518E-3</v>
      </c>
      <c r="L92" s="402" t="s">
        <v>421</v>
      </c>
      <c r="M92" s="374"/>
      <c r="N92" s="339"/>
      <c r="O92" s="339"/>
      <c r="P92" s="339"/>
      <c r="S92" s="339"/>
    </row>
    <row r="93" spans="2:19" s="393" customFormat="1" ht="20.25">
      <c r="B93" s="339"/>
      <c r="C93" s="339"/>
      <c r="D93" s="339"/>
      <c r="E93" s="339"/>
      <c r="I93" s="413" t="s">
        <v>167</v>
      </c>
      <c r="J93" s="414" t="s">
        <v>9</v>
      </c>
      <c r="K93" s="396">
        <v>12</v>
      </c>
      <c r="L93" s="400" t="s">
        <v>421</v>
      </c>
      <c r="M93" s="374"/>
      <c r="N93" s="339"/>
      <c r="O93" s="339"/>
      <c r="P93" s="339"/>
      <c r="S93" s="339"/>
    </row>
    <row r="94" spans="2:19" s="393" customFormat="1" ht="20.25">
      <c r="B94" s="339"/>
      <c r="C94" s="339"/>
      <c r="D94" s="339"/>
      <c r="E94" s="339"/>
      <c r="I94" s="413" t="s">
        <v>167</v>
      </c>
      <c r="J94" s="414" t="s">
        <v>154</v>
      </c>
      <c r="K94" s="403">
        <v>1.62</v>
      </c>
      <c r="L94" s="400" t="s">
        <v>421</v>
      </c>
      <c r="M94" s="374" t="s">
        <v>437</v>
      </c>
      <c r="N94" s="339"/>
      <c r="O94" s="339"/>
      <c r="P94" s="339"/>
      <c r="S94" s="339"/>
    </row>
    <row r="95" spans="2:19" s="393" customFormat="1" ht="20.25">
      <c r="B95" s="339"/>
      <c r="C95" s="339"/>
      <c r="D95" s="339"/>
      <c r="E95" s="339"/>
      <c r="I95" s="413" t="s">
        <v>167</v>
      </c>
      <c r="J95" s="414" t="s">
        <v>150</v>
      </c>
      <c r="K95" s="403">
        <v>5.34</v>
      </c>
      <c r="L95" s="400" t="s">
        <v>421</v>
      </c>
      <c r="M95" s="374" t="s">
        <v>438</v>
      </c>
      <c r="N95" s="339"/>
      <c r="O95" s="339"/>
      <c r="P95" s="339"/>
      <c r="S95" s="339"/>
    </row>
    <row r="96" spans="2:19" s="393" customFormat="1" ht="20.25">
      <c r="B96" s="339"/>
      <c r="C96" s="339"/>
      <c r="D96" s="339"/>
      <c r="E96" s="339"/>
      <c r="I96" s="413" t="s">
        <v>167</v>
      </c>
      <c r="J96" s="414" t="s">
        <v>155</v>
      </c>
      <c r="K96" s="403">
        <v>10.76</v>
      </c>
      <c r="L96" s="400" t="s">
        <v>421</v>
      </c>
      <c r="M96" s="374" t="s">
        <v>439</v>
      </c>
      <c r="N96" s="339"/>
      <c r="O96" s="339"/>
      <c r="P96" s="339"/>
      <c r="S96" s="339"/>
    </row>
    <row r="97" spans="2:19" s="393" customFormat="1" ht="20.25">
      <c r="B97" s="339"/>
      <c r="C97" s="339"/>
      <c r="D97" s="339"/>
      <c r="E97" s="339"/>
      <c r="I97" s="413" t="s">
        <v>167</v>
      </c>
      <c r="J97" s="414" t="s">
        <v>149</v>
      </c>
      <c r="K97" s="403">
        <v>34.83</v>
      </c>
      <c r="L97" s="400" t="s">
        <v>421</v>
      </c>
      <c r="M97" s="374" t="s">
        <v>440</v>
      </c>
      <c r="N97" s="339"/>
      <c r="O97" s="339"/>
      <c r="P97" s="339"/>
      <c r="S97" s="339"/>
    </row>
    <row r="98" spans="2:19" s="393" customFormat="1" ht="20.25">
      <c r="B98" s="339"/>
      <c r="C98" s="339"/>
      <c r="D98" s="339"/>
      <c r="E98" s="339"/>
      <c r="I98" s="413" t="s">
        <v>167</v>
      </c>
      <c r="J98" s="414" t="s">
        <v>156</v>
      </c>
      <c r="K98" s="403">
        <v>42.52</v>
      </c>
      <c r="L98" s="400" t="s">
        <v>421</v>
      </c>
      <c r="M98" s="374" t="s">
        <v>441</v>
      </c>
      <c r="N98" s="339"/>
      <c r="O98" s="339"/>
      <c r="P98" s="339"/>
      <c r="S98" s="339"/>
    </row>
    <row r="99" spans="2:19" s="393" customFormat="1" ht="21" thickBot="1">
      <c r="B99" s="339"/>
      <c r="C99" s="339"/>
      <c r="D99" s="339"/>
      <c r="E99" s="339"/>
      <c r="I99" s="415" t="s">
        <v>167</v>
      </c>
      <c r="J99" s="416" t="s">
        <v>157</v>
      </c>
      <c r="K99" s="396">
        <v>53.7</v>
      </c>
      <c r="L99" s="400" t="s">
        <v>421</v>
      </c>
      <c r="M99" s="374"/>
      <c r="N99" s="339"/>
      <c r="O99" s="339"/>
      <c r="P99" s="339"/>
      <c r="S99" s="339"/>
    </row>
    <row r="100" spans="2:19" s="393" customFormat="1" ht="20.25">
      <c r="B100" s="339"/>
      <c r="C100" s="339"/>
      <c r="D100" s="339"/>
      <c r="E100" s="339"/>
      <c r="I100" s="411" t="s">
        <v>168</v>
      </c>
      <c r="J100" s="412" t="s">
        <v>2</v>
      </c>
      <c r="K100" s="396">
        <v>11.2</v>
      </c>
      <c r="L100" s="417" t="s">
        <v>421</v>
      </c>
      <c r="M100" s="374"/>
      <c r="N100" s="339"/>
      <c r="O100" s="339"/>
      <c r="P100" s="339"/>
      <c r="S100" s="339"/>
    </row>
    <row r="101" spans="2:19" s="393" customFormat="1" ht="20.25">
      <c r="I101" s="413" t="s">
        <v>168</v>
      </c>
      <c r="J101" s="414" t="s">
        <v>4</v>
      </c>
      <c r="K101" s="396">
        <v>22.8</v>
      </c>
      <c r="L101" s="400" t="s">
        <v>421</v>
      </c>
      <c r="M101" s="374"/>
      <c r="N101" s="339"/>
      <c r="O101" s="339"/>
      <c r="P101" s="339"/>
      <c r="S101" s="339"/>
    </row>
    <row r="102" spans="2:19" s="393" customFormat="1" ht="20.25">
      <c r="I102" s="413" t="s">
        <v>168</v>
      </c>
      <c r="J102" s="414" t="s">
        <v>13</v>
      </c>
      <c r="K102" s="396">
        <v>36.909999999999997</v>
      </c>
      <c r="L102" s="417" t="s">
        <v>421</v>
      </c>
      <c r="M102" s="374"/>
      <c r="N102" s="339"/>
      <c r="O102" s="339"/>
      <c r="P102" s="339"/>
      <c r="S102" s="339"/>
    </row>
    <row r="103" spans="2:19" s="393" customFormat="1" ht="20.25">
      <c r="I103" s="413" t="s">
        <v>168</v>
      </c>
      <c r="J103" s="414" t="s">
        <v>3</v>
      </c>
      <c r="K103" s="401">
        <v>1.4282407407407406E-3</v>
      </c>
      <c r="L103" s="402" t="s">
        <v>421</v>
      </c>
      <c r="M103" s="374"/>
      <c r="N103" s="339"/>
      <c r="O103" s="339"/>
      <c r="P103" s="339"/>
      <c r="S103" s="339"/>
    </row>
    <row r="104" spans="2:19" s="393" customFormat="1" ht="20.25">
      <c r="I104" s="413" t="s">
        <v>168</v>
      </c>
      <c r="J104" s="414" t="s">
        <v>6</v>
      </c>
      <c r="K104" s="401">
        <v>2.9861111111111113E-3</v>
      </c>
      <c r="L104" s="402" t="s">
        <v>421</v>
      </c>
      <c r="M104" s="374"/>
      <c r="N104" s="339"/>
      <c r="O104" s="339"/>
      <c r="P104" s="339"/>
      <c r="S104" s="339"/>
    </row>
    <row r="105" spans="2:19" s="393" customFormat="1" ht="20.25">
      <c r="I105" s="413" t="s">
        <v>168</v>
      </c>
      <c r="J105" s="414" t="s">
        <v>161</v>
      </c>
      <c r="K105" s="396">
        <v>11.3</v>
      </c>
      <c r="L105" s="400" t="s">
        <v>421</v>
      </c>
      <c r="M105" s="374"/>
      <c r="N105" s="339"/>
      <c r="O105" s="339"/>
      <c r="P105" s="339"/>
      <c r="S105" s="339"/>
    </row>
    <row r="106" spans="2:19" s="393" customFormat="1" ht="20.25">
      <c r="I106" s="413" t="s">
        <v>168</v>
      </c>
      <c r="J106" s="414" t="s">
        <v>154</v>
      </c>
      <c r="K106" s="403">
        <v>1.95</v>
      </c>
      <c r="L106" s="400" t="s">
        <v>421</v>
      </c>
      <c r="M106" s="374" t="s">
        <v>442</v>
      </c>
      <c r="N106" s="339"/>
      <c r="O106" s="339"/>
      <c r="P106" s="339"/>
      <c r="S106" s="339"/>
    </row>
    <row r="107" spans="2:19" s="393" customFormat="1" ht="20.25">
      <c r="I107" s="413" t="s">
        <v>168</v>
      </c>
      <c r="J107" s="414" t="s">
        <v>150</v>
      </c>
      <c r="K107" s="403">
        <v>6.88</v>
      </c>
      <c r="L107" s="400" t="s">
        <v>421</v>
      </c>
      <c r="M107" s="374" t="s">
        <v>443</v>
      </c>
      <c r="N107" s="339"/>
      <c r="O107" s="339"/>
      <c r="P107" s="339"/>
      <c r="S107" s="339"/>
    </row>
    <row r="108" spans="2:19" s="393" customFormat="1" ht="20.25">
      <c r="I108" s="413" t="s">
        <v>168</v>
      </c>
      <c r="J108" s="414" t="s">
        <v>155</v>
      </c>
      <c r="K108" s="403">
        <v>15.33</v>
      </c>
      <c r="L108" s="400" t="s">
        <v>421</v>
      </c>
      <c r="M108" s="374" t="s">
        <v>444</v>
      </c>
      <c r="N108" s="339"/>
      <c r="O108" s="339"/>
      <c r="P108" s="339"/>
      <c r="S108" s="339"/>
    </row>
    <row r="109" spans="2:19" s="393" customFormat="1" ht="20.25">
      <c r="I109" s="413" t="s">
        <v>168</v>
      </c>
      <c r="J109" s="414" t="s">
        <v>149</v>
      </c>
      <c r="K109" s="403">
        <v>46.92</v>
      </c>
      <c r="L109" s="400" t="s">
        <v>421</v>
      </c>
      <c r="M109" s="374" t="s">
        <v>445</v>
      </c>
      <c r="N109" s="339"/>
      <c r="O109" s="339"/>
      <c r="P109" s="339"/>
      <c r="S109" s="339"/>
    </row>
    <row r="110" spans="2:19" s="393" customFormat="1" ht="20.25">
      <c r="I110" s="413" t="s">
        <v>168</v>
      </c>
      <c r="J110" s="414" t="s">
        <v>156</v>
      </c>
      <c r="K110" s="403">
        <v>61.96</v>
      </c>
      <c r="L110" s="400" t="s">
        <v>421</v>
      </c>
      <c r="M110" s="374" t="s">
        <v>446</v>
      </c>
      <c r="N110" s="339"/>
      <c r="O110" s="339"/>
      <c r="P110" s="339"/>
      <c r="S110" s="339"/>
    </row>
    <row r="111" spans="2:19" s="393" customFormat="1" ht="21" thickBot="1">
      <c r="I111" s="415" t="s">
        <v>168</v>
      </c>
      <c r="J111" s="416" t="s">
        <v>162</v>
      </c>
      <c r="K111" s="396">
        <v>47.4</v>
      </c>
      <c r="L111" s="400" t="s">
        <v>421</v>
      </c>
      <c r="M111" s="374"/>
      <c r="N111" s="339"/>
      <c r="O111" s="339"/>
      <c r="P111" s="339"/>
      <c r="S111" s="339"/>
    </row>
    <row r="112" spans="2:19" s="393" customFormat="1" ht="20.25">
      <c r="I112" s="411" t="s">
        <v>170</v>
      </c>
      <c r="J112" s="412" t="s">
        <v>2</v>
      </c>
      <c r="K112" s="396">
        <v>10.85</v>
      </c>
      <c r="L112" s="417" t="s">
        <v>421</v>
      </c>
      <c r="M112" s="374"/>
      <c r="N112" s="339"/>
      <c r="O112" s="339"/>
      <c r="P112" s="339"/>
      <c r="S112" s="339"/>
    </row>
    <row r="113" spans="9:19" s="393" customFormat="1" ht="20.25">
      <c r="I113" s="413" t="s">
        <v>170</v>
      </c>
      <c r="J113" s="414" t="s">
        <v>4</v>
      </c>
      <c r="K113" s="396">
        <v>22.3</v>
      </c>
      <c r="L113" s="400" t="s">
        <v>421</v>
      </c>
      <c r="M113" s="374"/>
      <c r="N113" s="339"/>
      <c r="O113" s="339"/>
      <c r="P113" s="339"/>
      <c r="S113" s="339"/>
    </row>
    <row r="114" spans="9:19" s="393" customFormat="1" ht="20.25">
      <c r="I114" s="413" t="s">
        <v>170</v>
      </c>
      <c r="J114" s="414" t="s">
        <v>5</v>
      </c>
      <c r="K114" s="396">
        <v>49</v>
      </c>
      <c r="L114" s="397" t="s">
        <v>421</v>
      </c>
      <c r="M114" s="374"/>
      <c r="N114" s="339"/>
      <c r="O114" s="339"/>
      <c r="P114" s="339"/>
      <c r="S114" s="339"/>
    </row>
    <row r="115" spans="9:19" s="393" customFormat="1" ht="20.25">
      <c r="I115" s="413" t="s">
        <v>170</v>
      </c>
      <c r="J115" s="414" t="s">
        <v>3</v>
      </c>
      <c r="K115" s="401">
        <v>1.3622685185185185E-3</v>
      </c>
      <c r="L115" s="402" t="s">
        <v>421</v>
      </c>
      <c r="M115" s="374"/>
      <c r="N115" s="339"/>
      <c r="O115" s="339"/>
      <c r="P115" s="339"/>
      <c r="S115" s="339"/>
    </row>
    <row r="116" spans="9:19" s="393" customFormat="1" ht="20.25">
      <c r="I116" s="413" t="s">
        <v>170</v>
      </c>
      <c r="J116" s="414" t="s">
        <v>6</v>
      </c>
      <c r="K116" s="401">
        <v>2.8738425925925928E-3</v>
      </c>
      <c r="L116" s="402" t="s">
        <v>421</v>
      </c>
      <c r="M116" s="374"/>
      <c r="N116" s="339"/>
      <c r="O116" s="339"/>
      <c r="P116" s="339"/>
      <c r="S116" s="339"/>
    </row>
    <row r="117" spans="9:19" s="393" customFormat="1" ht="20.25">
      <c r="I117" s="413" t="s">
        <v>170</v>
      </c>
      <c r="J117" s="414" t="s">
        <v>163</v>
      </c>
      <c r="K117" s="396">
        <v>13.5</v>
      </c>
      <c r="L117" s="400" t="s">
        <v>421</v>
      </c>
      <c r="M117" s="374"/>
      <c r="N117" s="339"/>
      <c r="O117" s="339"/>
      <c r="P117" s="339"/>
      <c r="S117" s="339"/>
    </row>
    <row r="118" spans="9:19" s="393" customFormat="1" ht="20.25">
      <c r="I118" s="413" t="s">
        <v>170</v>
      </c>
      <c r="J118" s="414" t="s">
        <v>154</v>
      </c>
      <c r="K118" s="403">
        <v>2</v>
      </c>
      <c r="L118" s="400" t="s">
        <v>421</v>
      </c>
      <c r="M118" s="374" t="s">
        <v>447</v>
      </c>
      <c r="N118" s="339"/>
      <c r="O118" s="339"/>
      <c r="P118" s="339"/>
      <c r="S118" s="339"/>
    </row>
    <row r="119" spans="9:19" s="393" customFormat="1" ht="20.25">
      <c r="I119" s="413" t="s">
        <v>170</v>
      </c>
      <c r="J119" s="414" t="s">
        <v>150</v>
      </c>
      <c r="K119" s="403">
        <v>6.99</v>
      </c>
      <c r="L119" s="400" t="s">
        <v>421</v>
      </c>
      <c r="M119" s="374" t="s">
        <v>448</v>
      </c>
      <c r="N119" s="339"/>
      <c r="O119" s="339"/>
      <c r="P119" s="339"/>
      <c r="S119" s="339"/>
    </row>
    <row r="120" spans="9:19" s="393" customFormat="1" ht="20.25">
      <c r="I120" s="413" t="s">
        <v>170</v>
      </c>
      <c r="J120" s="414" t="s">
        <v>164</v>
      </c>
      <c r="K120" s="403">
        <v>13.1</v>
      </c>
      <c r="L120" s="400" t="s">
        <v>421</v>
      </c>
      <c r="M120" s="374" t="s">
        <v>449</v>
      </c>
      <c r="N120" s="339"/>
      <c r="O120" s="339"/>
      <c r="P120" s="339"/>
      <c r="S120" s="339"/>
    </row>
    <row r="121" spans="9:19" s="393" customFormat="1" ht="20.25">
      <c r="I121" s="413" t="s">
        <v>170</v>
      </c>
      <c r="J121" s="414" t="s">
        <v>155</v>
      </c>
      <c r="K121" s="403">
        <v>15.98</v>
      </c>
      <c r="L121" s="400" t="s">
        <v>421</v>
      </c>
      <c r="M121" s="374" t="s">
        <v>450</v>
      </c>
      <c r="N121" s="339"/>
      <c r="O121" s="339"/>
      <c r="P121" s="339"/>
      <c r="S121" s="339"/>
    </row>
    <row r="122" spans="9:19" s="393" customFormat="1" ht="20.25">
      <c r="I122" s="413" t="s">
        <v>170</v>
      </c>
      <c r="J122" s="414" t="s">
        <v>149</v>
      </c>
      <c r="K122" s="403">
        <v>51.03</v>
      </c>
      <c r="L122" s="400" t="s">
        <v>421</v>
      </c>
      <c r="M122" s="374" t="s">
        <v>451</v>
      </c>
      <c r="N122" s="339"/>
      <c r="O122" s="339"/>
      <c r="P122" s="339"/>
      <c r="S122" s="339"/>
    </row>
    <row r="123" spans="9:19" s="393" customFormat="1" ht="20.25">
      <c r="I123" s="413" t="s">
        <v>170</v>
      </c>
      <c r="J123" s="414" t="s">
        <v>156</v>
      </c>
      <c r="K123" s="403">
        <v>70.02</v>
      </c>
      <c r="L123" s="400" t="s">
        <v>421</v>
      </c>
      <c r="M123" s="374" t="s">
        <v>452</v>
      </c>
      <c r="N123" s="339"/>
      <c r="O123" s="339"/>
      <c r="P123" s="339"/>
      <c r="S123" s="339"/>
    </row>
    <row r="124" spans="9:19" s="393" customFormat="1" ht="21" thickBot="1">
      <c r="I124" s="415" t="s">
        <v>170</v>
      </c>
      <c r="J124" s="416" t="s">
        <v>159</v>
      </c>
      <c r="K124" s="396">
        <v>44.8</v>
      </c>
      <c r="L124" s="400" t="s">
        <v>421</v>
      </c>
      <c r="M124" s="374"/>
      <c r="N124" s="339"/>
      <c r="O124" s="339"/>
      <c r="P124" s="339"/>
      <c r="S124" s="339"/>
    </row>
    <row r="125" spans="9:19" ht="21.75" customHeight="1">
      <c r="Q125" s="393"/>
      <c r="R125" s="393"/>
    </row>
    <row r="126" spans="9:19" ht="21.75" customHeight="1">
      <c r="Q126" s="393"/>
      <c r="R126" s="393"/>
    </row>
    <row r="127" spans="9:19" ht="21.75" customHeight="1">
      <c r="Q127" s="393"/>
      <c r="R127" s="393"/>
    </row>
    <row r="128" spans="9:19" ht="21.75" customHeight="1">
      <c r="Q128" s="393"/>
      <c r="R128" s="393"/>
    </row>
    <row r="129" spans="17:18" ht="21.75" customHeight="1">
      <c r="Q129" s="393"/>
      <c r="R129" s="393"/>
    </row>
    <row r="130" spans="17:18" ht="21.75" customHeight="1">
      <c r="Q130" s="393"/>
      <c r="R130" s="393"/>
    </row>
    <row r="131" spans="17:18" ht="21.75" customHeight="1">
      <c r="Q131" s="393"/>
      <c r="R131" s="393"/>
    </row>
    <row r="132" spans="17:18" ht="21.75" customHeight="1">
      <c r="Q132" s="393"/>
      <c r="R132" s="393"/>
    </row>
    <row r="133" spans="17:18" ht="21.75" customHeight="1">
      <c r="Q133" s="393"/>
      <c r="R133" s="393"/>
    </row>
    <row r="134" spans="17:18" ht="21.75" customHeight="1">
      <c r="Q134" s="393"/>
      <c r="R134" s="393"/>
    </row>
    <row r="135" spans="17:18" ht="21.75" customHeight="1">
      <c r="Q135" s="393"/>
      <c r="R135" s="393"/>
    </row>
    <row r="136" spans="17:18" ht="21.75" customHeight="1">
      <c r="Q136" s="393"/>
      <c r="R136" s="393"/>
    </row>
    <row r="137" spans="17:18" ht="21.75" customHeight="1">
      <c r="Q137" s="393"/>
      <c r="R137" s="393"/>
    </row>
    <row r="138" spans="17:18" ht="21.75" customHeight="1">
      <c r="Q138" s="393"/>
      <c r="R138" s="393"/>
    </row>
    <row r="139" spans="17:18" ht="21.75" customHeight="1">
      <c r="Q139" s="393"/>
      <c r="R139" s="393"/>
    </row>
    <row r="140" spans="17:18" ht="21.75" customHeight="1">
      <c r="Q140" s="393"/>
      <c r="R140" s="393"/>
    </row>
    <row r="141" spans="17:18" ht="21.75" customHeight="1">
      <c r="Q141" s="393"/>
      <c r="R141" s="393"/>
    </row>
    <row r="142" spans="17:18" ht="21.75" customHeight="1">
      <c r="Q142" s="393"/>
      <c r="R142" s="393"/>
    </row>
    <row r="143" spans="17:18" ht="21.75" customHeight="1">
      <c r="Q143" s="393"/>
      <c r="R143" s="393"/>
    </row>
    <row r="144" spans="17:18" ht="21.75" customHeight="1">
      <c r="Q144" s="393"/>
      <c r="R144" s="393"/>
    </row>
    <row r="145" spans="13:18" ht="21.75" customHeight="1">
      <c r="Q145" s="393"/>
      <c r="R145" s="393"/>
    </row>
    <row r="146" spans="13:18" ht="21.75" customHeight="1">
      <c r="Q146" s="393"/>
      <c r="R146" s="393"/>
    </row>
    <row r="147" spans="13:18" ht="21.75" customHeight="1">
      <c r="Q147" s="393"/>
      <c r="R147" s="393"/>
    </row>
    <row r="148" spans="13:18" ht="21.75" customHeight="1">
      <c r="Q148" s="393"/>
      <c r="R148" s="393"/>
    </row>
    <row r="149" spans="13:18" ht="21.75" customHeight="1">
      <c r="Q149" s="393"/>
      <c r="R149" s="393"/>
    </row>
    <row r="150" spans="13:18" ht="21.75" customHeight="1">
      <c r="Q150" s="393"/>
      <c r="R150" s="393"/>
    </row>
    <row r="151" spans="13:18" ht="21.75" customHeight="1">
      <c r="M151" s="382"/>
      <c r="N151" s="381"/>
      <c r="Q151" s="393"/>
      <c r="R151" s="393"/>
    </row>
    <row r="152" spans="13:18" ht="21.75" customHeight="1">
      <c r="M152" s="382"/>
      <c r="N152" s="381"/>
      <c r="Q152" s="393"/>
      <c r="R152" s="393"/>
    </row>
    <row r="153" spans="13:18" ht="21.75" customHeight="1">
      <c r="M153" s="382"/>
      <c r="N153" s="381"/>
      <c r="Q153" s="393"/>
      <c r="R153" s="393"/>
    </row>
    <row r="154" spans="13:18" ht="21.75" customHeight="1">
      <c r="M154" s="382"/>
      <c r="N154" s="381"/>
      <c r="Q154" s="393"/>
      <c r="R154" s="393"/>
    </row>
    <row r="155" spans="13:18" ht="21.75" customHeight="1">
      <c r="M155" s="382"/>
      <c r="N155" s="381"/>
      <c r="Q155" s="393"/>
      <c r="R155" s="393"/>
    </row>
    <row r="156" spans="13:18" ht="21.75" customHeight="1">
      <c r="M156" s="382"/>
      <c r="N156" s="381"/>
      <c r="Q156" s="393"/>
      <c r="R156" s="393"/>
    </row>
    <row r="157" spans="13:18" ht="21.75" customHeight="1">
      <c r="M157" s="382"/>
      <c r="N157" s="381"/>
      <c r="Q157" s="393"/>
      <c r="R157" s="393"/>
    </row>
    <row r="158" spans="13:18" ht="21.75" customHeight="1">
      <c r="M158" s="382"/>
      <c r="N158" s="381"/>
      <c r="Q158" s="393"/>
      <c r="R158" s="393"/>
    </row>
    <row r="159" spans="13:18" ht="21.75" customHeight="1">
      <c r="M159" s="382"/>
      <c r="N159" s="381"/>
      <c r="Q159" s="393"/>
      <c r="R159" s="393"/>
    </row>
    <row r="160" spans="13:18" ht="21.75" customHeight="1">
      <c r="M160" s="382"/>
      <c r="N160" s="381"/>
      <c r="Q160" s="393"/>
      <c r="R160" s="393"/>
    </row>
    <row r="161" spans="13:18" ht="21.75" customHeight="1">
      <c r="M161" s="382"/>
      <c r="N161" s="381"/>
      <c r="Q161" s="393"/>
      <c r="R161" s="393"/>
    </row>
    <row r="162" spans="13:18" ht="21.75" customHeight="1">
      <c r="M162" s="382"/>
      <c r="N162" s="381"/>
      <c r="Q162" s="393"/>
      <c r="R162" s="393"/>
    </row>
    <row r="163" spans="13:18" ht="21.75" customHeight="1">
      <c r="M163" s="382"/>
      <c r="N163" s="381"/>
      <c r="Q163" s="393"/>
      <c r="R163" s="393"/>
    </row>
    <row r="164" spans="13:18" ht="21.75" customHeight="1">
      <c r="M164" s="382"/>
      <c r="N164" s="381"/>
      <c r="Q164" s="393"/>
      <c r="R164" s="393"/>
    </row>
    <row r="165" spans="13:18" ht="21.75" customHeight="1">
      <c r="M165" s="382"/>
      <c r="N165" s="381"/>
      <c r="Q165" s="393"/>
      <c r="R165" s="393"/>
    </row>
    <row r="166" spans="13:18" ht="21.75" customHeight="1">
      <c r="M166" s="382"/>
      <c r="N166" s="381"/>
      <c r="Q166" s="393"/>
      <c r="R166" s="393"/>
    </row>
    <row r="167" spans="13:18" ht="21.75" customHeight="1">
      <c r="M167" s="382"/>
      <c r="N167" s="381"/>
      <c r="Q167" s="393"/>
      <c r="R167" s="393"/>
    </row>
    <row r="168" spans="13:18" ht="21.75" customHeight="1">
      <c r="M168" s="382"/>
      <c r="N168" s="381"/>
      <c r="Q168" s="393"/>
      <c r="R168" s="393"/>
    </row>
    <row r="169" spans="13:18" ht="21.75" customHeight="1">
      <c r="M169" s="382"/>
      <c r="N169" s="381"/>
      <c r="Q169" s="393"/>
      <c r="R169" s="393"/>
    </row>
    <row r="170" spans="13:18" ht="21.75" customHeight="1">
      <c r="M170" s="382"/>
      <c r="N170" s="381"/>
      <c r="Q170" s="393"/>
      <c r="R170" s="393"/>
    </row>
    <row r="171" spans="13:18" ht="21.75" customHeight="1">
      <c r="M171" s="382"/>
      <c r="N171" s="381"/>
      <c r="Q171" s="393"/>
      <c r="R171" s="393"/>
    </row>
    <row r="172" spans="13:18" ht="21.75" customHeight="1">
      <c r="M172" s="382"/>
      <c r="N172" s="381"/>
      <c r="Q172" s="393"/>
      <c r="R172" s="393"/>
    </row>
    <row r="173" spans="13:18" ht="21.75" customHeight="1">
      <c r="M173" s="382"/>
      <c r="N173" s="381"/>
      <c r="Q173" s="393"/>
      <c r="R173" s="393"/>
    </row>
    <row r="174" spans="13:18" ht="21.75" customHeight="1">
      <c r="M174" s="382"/>
      <c r="N174" s="381"/>
      <c r="Q174" s="393"/>
      <c r="R174" s="393"/>
    </row>
    <row r="175" spans="13:18" ht="21.75" customHeight="1">
      <c r="M175" s="382"/>
      <c r="N175" s="381"/>
      <c r="Q175" s="393"/>
      <c r="R175" s="393"/>
    </row>
    <row r="176" spans="13:18" ht="21.75" customHeight="1">
      <c r="M176" s="382"/>
      <c r="N176" s="381"/>
      <c r="Q176" s="393"/>
      <c r="R176" s="393"/>
    </row>
    <row r="177" spans="13:18" ht="21.75" customHeight="1">
      <c r="M177" s="382"/>
      <c r="N177" s="381"/>
      <c r="Q177" s="393"/>
      <c r="R177" s="393"/>
    </row>
    <row r="178" spans="13:18" ht="21.75" customHeight="1">
      <c r="M178" s="382"/>
      <c r="N178" s="381"/>
      <c r="Q178" s="393"/>
      <c r="R178" s="393"/>
    </row>
    <row r="179" spans="13:18" ht="21.75" customHeight="1">
      <c r="M179" s="382"/>
      <c r="N179" s="381"/>
      <c r="Q179" s="393"/>
      <c r="R179" s="393"/>
    </row>
    <row r="180" spans="13:18" ht="21.75" customHeight="1">
      <c r="Q180" s="393"/>
      <c r="R180" s="393"/>
    </row>
    <row r="181" spans="13:18" ht="21.75" customHeight="1">
      <c r="Q181" s="393"/>
      <c r="R181" s="393"/>
    </row>
    <row r="182" spans="13:18" ht="21.75" customHeight="1">
      <c r="Q182" s="393"/>
      <c r="R182" s="393"/>
    </row>
    <row r="183" spans="13:18" ht="21.75" customHeight="1">
      <c r="Q183" s="393"/>
      <c r="R183" s="393"/>
    </row>
    <row r="184" spans="13:18" ht="21.75" customHeight="1">
      <c r="Q184" s="393"/>
      <c r="R184" s="393"/>
    </row>
    <row r="185" spans="13:18" ht="21.75" customHeight="1">
      <c r="Q185" s="393"/>
      <c r="R185" s="393"/>
    </row>
    <row r="186" spans="13:18" ht="21.75" customHeight="1">
      <c r="Q186" s="393"/>
      <c r="R186" s="393"/>
    </row>
    <row r="187" spans="13:18" ht="21.75" customHeight="1">
      <c r="Q187" s="393"/>
      <c r="R187" s="393"/>
    </row>
    <row r="188" spans="13:18" ht="21.75" customHeight="1">
      <c r="Q188" s="393"/>
      <c r="R188" s="393"/>
    </row>
    <row r="189" spans="13:18" ht="21.75" customHeight="1">
      <c r="Q189" s="393"/>
      <c r="R189" s="393"/>
    </row>
    <row r="190" spans="13:18" ht="21.75" customHeight="1">
      <c r="Q190" s="393"/>
      <c r="R190" s="393"/>
    </row>
  </sheetData>
  <mergeCells count="6">
    <mergeCell ref="I52:K52"/>
    <mergeCell ref="I51:K51"/>
    <mergeCell ref="A1:E1"/>
    <mergeCell ref="A13:B15"/>
    <mergeCell ref="D13:E15"/>
    <mergeCell ref="B4:E4"/>
  </mergeCells>
  <phoneticPr fontId="8" type="noConversion"/>
  <pageMargins left="0.75" right="0.75" top="1" bottom="1" header="0.5" footer="0.5"/>
  <pageSetup paperSize="9" scale="67" orientation="portrait" r:id="rId1"/>
  <headerFooter alignWithMargins="0"/>
  <rowBreaks count="2" manualBreakCount="2">
    <brk id="59" max="4" man="1"/>
    <brk id="88" max="4" man="1"/>
  </rowBreaks>
  <legacyDrawing r:id="rId2"/>
</worksheet>
</file>

<file path=xl/worksheets/sheet15.xml><?xml version="1.0" encoding="utf-8"?>
<worksheet xmlns="http://schemas.openxmlformats.org/spreadsheetml/2006/main" xmlns:r="http://schemas.openxmlformats.org/officeDocument/2006/relationships">
  <sheetPr codeName="Sheet12">
    <tabColor theme="0" tint="-0.14999847407452621"/>
    <pageSetUpPr fitToPage="1"/>
  </sheetPr>
  <dimension ref="A1:K730"/>
  <sheetViews>
    <sheetView topLeftCell="B18" zoomScale="50" zoomScaleNormal="50" zoomScaleSheetLayoutView="50" zoomScalePageLayoutView="50" workbookViewId="0">
      <selection activeCell="R28" sqref="R28"/>
    </sheetView>
  </sheetViews>
  <sheetFormatPr defaultColWidth="9.140625" defaultRowHeight="24.75" customHeight="1"/>
  <cols>
    <col min="1" max="1" width="0" style="166" hidden="1" customWidth="1"/>
    <col min="2" max="2" width="38.85546875" style="172" customWidth="1"/>
    <col min="3" max="3" width="35.7109375" style="161" customWidth="1"/>
    <col min="4" max="4" width="15.7109375" style="161" customWidth="1"/>
    <col min="5" max="5" width="8.85546875" style="161" bestFit="1" customWidth="1"/>
    <col min="6" max="6" width="35.7109375" style="161" customWidth="1"/>
    <col min="7" max="7" width="15.7109375" style="161" customWidth="1"/>
    <col min="8" max="8" width="8.85546875" style="161" bestFit="1" customWidth="1"/>
    <col min="9" max="9" width="35.7109375" style="161" customWidth="1"/>
    <col min="10" max="10" width="15.7109375" style="161" customWidth="1"/>
    <col min="11" max="11" width="8.85546875" style="161" bestFit="1" customWidth="1"/>
    <col min="12" max="16384" width="9.140625" style="161"/>
  </cols>
  <sheetData>
    <row r="1" spans="1:11" ht="35.25">
      <c r="A1" s="166" t="s">
        <v>128</v>
      </c>
      <c r="B1" s="644" t="str">
        <f>DETAILS!A1</f>
        <v>WESSEX YOUNG ATHLETES TRACK &amp; FIELD LEAGUE 2019</v>
      </c>
      <c r="C1" s="645"/>
      <c r="D1" s="645"/>
      <c r="E1" s="645"/>
      <c r="F1" s="645"/>
      <c r="G1" s="646"/>
      <c r="H1" s="638" t="s">
        <v>417</v>
      </c>
      <c r="I1" s="639"/>
      <c r="J1" s="639"/>
      <c r="K1" s="640"/>
    </row>
    <row r="2" spans="1:11" ht="27">
      <c r="A2" s="166" t="s">
        <v>128</v>
      </c>
      <c r="B2" s="170" t="s">
        <v>124</v>
      </c>
      <c r="C2" s="641" t="s">
        <v>350</v>
      </c>
      <c r="D2" s="642"/>
      <c r="E2" s="642"/>
      <c r="F2" s="642"/>
      <c r="G2" s="642"/>
      <c r="H2" s="164" t="s">
        <v>122</v>
      </c>
      <c r="I2" s="643" t="s">
        <v>631</v>
      </c>
      <c r="J2" s="643"/>
      <c r="K2" s="643"/>
    </row>
    <row r="3" spans="1:11" s="163" customFormat="1" ht="27">
      <c r="A3" s="166" t="s">
        <v>128</v>
      </c>
      <c r="B3" s="647"/>
      <c r="C3" s="637" t="s">
        <v>638</v>
      </c>
      <c r="D3" s="637"/>
      <c r="E3" s="637"/>
      <c r="F3" s="637" t="s">
        <v>639</v>
      </c>
      <c r="G3" s="637"/>
      <c r="H3" s="637"/>
      <c r="I3" s="637" t="s">
        <v>588</v>
      </c>
      <c r="J3" s="637"/>
      <c r="K3" s="637"/>
    </row>
    <row r="4" spans="1:11" s="162" customFormat="1" ht="40.5">
      <c r="A4" s="166" t="s">
        <v>128</v>
      </c>
      <c r="B4" s="647"/>
      <c r="C4" s="164" t="s">
        <v>31</v>
      </c>
      <c r="D4" s="165" t="s">
        <v>394</v>
      </c>
      <c r="E4" s="160" t="s">
        <v>393</v>
      </c>
      <c r="F4" s="164" t="s">
        <v>31</v>
      </c>
      <c r="G4" s="165" t="s">
        <v>394</v>
      </c>
      <c r="H4" s="160" t="s">
        <v>393</v>
      </c>
      <c r="I4" s="164" t="s">
        <v>31</v>
      </c>
      <c r="J4" s="165" t="s">
        <v>394</v>
      </c>
      <c r="K4" s="160" t="s">
        <v>393</v>
      </c>
    </row>
    <row r="5" spans="1:11" s="162" customFormat="1" ht="27">
      <c r="A5" s="166" t="s">
        <v>128</v>
      </c>
      <c r="B5" s="171" t="s">
        <v>406</v>
      </c>
      <c r="C5" s="459" t="s">
        <v>641</v>
      </c>
      <c r="D5" s="173"/>
      <c r="E5" s="160"/>
      <c r="F5" s="171"/>
      <c r="G5" s="173"/>
      <c r="H5" s="160"/>
      <c r="I5" s="171"/>
      <c r="J5" s="173"/>
      <c r="K5" s="160"/>
    </row>
    <row r="6" spans="1:11" s="162" customFormat="1" ht="27">
      <c r="A6" s="166" t="s">
        <v>128</v>
      </c>
      <c r="B6" s="171" t="s">
        <v>407</v>
      </c>
      <c r="C6" s="171"/>
      <c r="D6" s="173"/>
      <c r="E6" s="160"/>
      <c r="F6" s="171"/>
      <c r="G6" s="173"/>
      <c r="H6" s="160"/>
      <c r="I6" s="171"/>
      <c r="J6" s="173"/>
      <c r="K6" s="160"/>
    </row>
    <row r="7" spans="1:11" s="162" customFormat="1" ht="27">
      <c r="A7" s="166" t="s">
        <v>128</v>
      </c>
      <c r="B7" s="171" t="s">
        <v>408</v>
      </c>
      <c r="C7" s="171"/>
      <c r="D7" s="173"/>
      <c r="E7" s="160"/>
      <c r="F7" s="171"/>
      <c r="G7" s="173"/>
      <c r="H7" s="160"/>
      <c r="I7" s="171"/>
      <c r="J7" s="173"/>
      <c r="K7" s="160"/>
    </row>
    <row r="8" spans="1:11" s="162" customFormat="1" ht="27">
      <c r="A8" s="166" t="s">
        <v>128</v>
      </c>
      <c r="B8" s="171" t="s">
        <v>408</v>
      </c>
      <c r="C8" s="171"/>
      <c r="D8" s="173"/>
      <c r="E8" s="160"/>
      <c r="F8" s="171"/>
      <c r="G8" s="173"/>
      <c r="H8" s="160"/>
      <c r="I8" s="171"/>
      <c r="J8" s="173"/>
      <c r="K8" s="160"/>
    </row>
    <row r="9" spans="1:11" s="162" customFormat="1" ht="27">
      <c r="A9" s="166" t="s">
        <v>128</v>
      </c>
      <c r="B9" s="475" t="s">
        <v>410</v>
      </c>
      <c r="C9" s="475" t="s">
        <v>645</v>
      </c>
      <c r="D9" s="173"/>
      <c r="E9" s="160">
        <v>3</v>
      </c>
      <c r="F9" s="171"/>
      <c r="G9" s="173"/>
      <c r="H9" s="160"/>
      <c r="I9" s="171"/>
      <c r="J9" s="173"/>
      <c r="K9" s="160"/>
    </row>
    <row r="10" spans="1:11" s="162" customFormat="1" ht="27">
      <c r="A10" s="166" t="s">
        <v>128</v>
      </c>
      <c r="B10" s="475" t="s">
        <v>784</v>
      </c>
      <c r="C10" s="475" t="s">
        <v>783</v>
      </c>
      <c r="D10" s="173"/>
      <c r="E10" s="160">
        <v>2</v>
      </c>
      <c r="F10" s="171"/>
      <c r="G10" s="173"/>
      <c r="H10" s="160"/>
      <c r="I10" s="171"/>
      <c r="J10" s="173"/>
      <c r="K10" s="160"/>
    </row>
    <row r="11" spans="1:11" ht="27">
      <c r="A11" s="166" t="s">
        <v>128</v>
      </c>
      <c r="B11" s="171" t="s">
        <v>395</v>
      </c>
      <c r="C11" s="459" t="s">
        <v>646</v>
      </c>
      <c r="D11" s="160">
        <v>3792696</v>
      </c>
      <c r="E11" s="160">
        <v>1</v>
      </c>
      <c r="F11" s="475"/>
      <c r="G11" s="160"/>
      <c r="H11" s="160"/>
      <c r="I11" s="171"/>
      <c r="J11" s="160"/>
      <c r="K11" s="160"/>
    </row>
    <row r="12" spans="1:11" ht="27">
      <c r="A12" s="166" t="s">
        <v>128</v>
      </c>
      <c r="B12" s="171" t="s">
        <v>395</v>
      </c>
      <c r="C12" s="459" t="s">
        <v>647</v>
      </c>
      <c r="D12" s="160"/>
      <c r="E12" s="160" t="s">
        <v>655</v>
      </c>
      <c r="F12" s="171"/>
      <c r="G12" s="160"/>
      <c r="H12" s="160"/>
      <c r="I12" s="171"/>
      <c r="J12" s="160"/>
      <c r="K12" s="160"/>
    </row>
    <row r="13" spans="1:11" ht="27">
      <c r="A13" s="166" t="s">
        <v>128</v>
      </c>
      <c r="B13" s="171" t="s">
        <v>396</v>
      </c>
      <c r="C13" s="459" t="s">
        <v>652</v>
      </c>
      <c r="D13" s="160">
        <v>3785298</v>
      </c>
      <c r="E13" s="160" t="s">
        <v>655</v>
      </c>
      <c r="F13" s="459" t="s">
        <v>656</v>
      </c>
      <c r="G13" s="160">
        <v>2929090</v>
      </c>
      <c r="H13" s="160">
        <v>1</v>
      </c>
      <c r="I13" s="171"/>
      <c r="J13" s="160"/>
      <c r="K13" s="160"/>
    </row>
    <row r="14" spans="1:11" ht="27">
      <c r="A14" s="166" t="s">
        <v>128</v>
      </c>
      <c r="B14" s="171" t="s">
        <v>396</v>
      </c>
      <c r="C14" s="459" t="s">
        <v>653</v>
      </c>
      <c r="D14" s="160">
        <v>3753133</v>
      </c>
      <c r="E14" s="160">
        <v>1</v>
      </c>
      <c r="F14" s="171"/>
      <c r="G14" s="160"/>
      <c r="H14" s="160"/>
      <c r="I14" s="461" t="s">
        <v>680</v>
      </c>
      <c r="J14" s="160"/>
      <c r="K14" s="160">
        <v>1</v>
      </c>
    </row>
    <row r="15" spans="1:11" ht="27">
      <c r="A15" s="166" t="s">
        <v>128</v>
      </c>
      <c r="B15" s="459" t="s">
        <v>396</v>
      </c>
      <c r="C15" s="460" t="s">
        <v>654</v>
      </c>
      <c r="D15" s="161">
        <v>3710541</v>
      </c>
      <c r="E15" s="161">
        <v>1</v>
      </c>
      <c r="F15" s="171"/>
      <c r="G15" s="160"/>
      <c r="H15" s="160"/>
      <c r="I15" s="171"/>
      <c r="J15" s="160"/>
      <c r="K15" s="160"/>
    </row>
    <row r="16" spans="1:11" ht="27">
      <c r="A16" s="166" t="s">
        <v>128</v>
      </c>
      <c r="B16" s="171" t="s">
        <v>397</v>
      </c>
      <c r="C16" s="459" t="s">
        <v>648</v>
      </c>
      <c r="D16" s="160">
        <v>3745454</v>
      </c>
      <c r="E16" s="160">
        <v>1</v>
      </c>
      <c r="F16" s="459" t="s">
        <v>657</v>
      </c>
      <c r="G16" s="160">
        <v>2664707</v>
      </c>
      <c r="H16" s="160">
        <v>1</v>
      </c>
      <c r="I16" s="461" t="s">
        <v>681</v>
      </c>
      <c r="J16" s="160"/>
      <c r="K16" s="160">
        <v>1</v>
      </c>
    </row>
    <row r="17" spans="1:11" ht="27">
      <c r="A17" s="166" t="s">
        <v>128</v>
      </c>
      <c r="B17" s="171" t="s">
        <v>397</v>
      </c>
      <c r="C17" s="459" t="s">
        <v>649</v>
      </c>
      <c r="D17" s="160">
        <v>3830547</v>
      </c>
      <c r="E17" s="160">
        <v>1</v>
      </c>
      <c r="F17" s="459" t="s">
        <v>658</v>
      </c>
      <c r="G17" s="160">
        <v>119058</v>
      </c>
      <c r="H17" s="160">
        <v>2</v>
      </c>
      <c r="I17" s="461" t="s">
        <v>682</v>
      </c>
      <c r="J17" s="160"/>
      <c r="K17" s="160">
        <v>2</v>
      </c>
    </row>
    <row r="18" spans="1:11" ht="27">
      <c r="A18" s="166" t="s">
        <v>128</v>
      </c>
      <c r="B18" s="171" t="s">
        <v>397</v>
      </c>
      <c r="C18" s="459" t="s">
        <v>650</v>
      </c>
      <c r="D18" s="160">
        <v>2963484</v>
      </c>
      <c r="E18" s="160">
        <v>2</v>
      </c>
      <c r="F18" s="459" t="s">
        <v>659</v>
      </c>
      <c r="G18" s="160"/>
      <c r="H18" s="160">
        <v>1</v>
      </c>
      <c r="I18" s="461" t="s">
        <v>683</v>
      </c>
      <c r="J18" s="160"/>
      <c r="K18" s="160">
        <v>1</v>
      </c>
    </row>
    <row r="19" spans="1:11" ht="27">
      <c r="A19" s="166" t="s">
        <v>128</v>
      </c>
      <c r="B19" s="171" t="s">
        <v>397</v>
      </c>
      <c r="C19" s="459" t="s">
        <v>651</v>
      </c>
      <c r="D19" s="160">
        <v>3649990</v>
      </c>
      <c r="E19" s="160">
        <v>1</v>
      </c>
      <c r="F19" s="459" t="s">
        <v>660</v>
      </c>
      <c r="G19" s="160"/>
      <c r="H19" s="160">
        <v>1</v>
      </c>
      <c r="I19" s="461" t="s">
        <v>684</v>
      </c>
      <c r="J19" s="160"/>
      <c r="K19" s="160">
        <v>1</v>
      </c>
    </row>
    <row r="20" spans="1:11" ht="27">
      <c r="A20" s="166" t="s">
        <v>128</v>
      </c>
      <c r="B20" s="171" t="s">
        <v>399</v>
      </c>
      <c r="C20" s="459" t="s">
        <v>642</v>
      </c>
      <c r="D20" s="160"/>
      <c r="E20" s="160"/>
      <c r="F20" s="459" t="s">
        <v>661</v>
      </c>
      <c r="G20" s="160"/>
      <c r="H20" s="160"/>
      <c r="I20" s="461" t="s">
        <v>685</v>
      </c>
      <c r="J20" s="160"/>
      <c r="K20" s="160"/>
    </row>
    <row r="21" spans="1:11" ht="27">
      <c r="A21" s="166" t="s">
        <v>128</v>
      </c>
      <c r="B21" s="171" t="s">
        <v>398</v>
      </c>
      <c r="C21" s="459" t="s">
        <v>642</v>
      </c>
      <c r="D21" s="160"/>
      <c r="E21" s="160"/>
      <c r="F21" s="459" t="s">
        <v>661</v>
      </c>
      <c r="G21" s="160"/>
      <c r="H21" s="160"/>
      <c r="I21" s="461" t="s">
        <v>685</v>
      </c>
      <c r="J21" s="160"/>
      <c r="K21" s="160"/>
    </row>
    <row r="22" spans="1:11" ht="27">
      <c r="A22" s="166" t="s">
        <v>128</v>
      </c>
      <c r="B22" s="171" t="s">
        <v>400</v>
      </c>
      <c r="C22" s="459" t="s">
        <v>643</v>
      </c>
      <c r="D22" s="160"/>
      <c r="E22" s="160"/>
      <c r="F22" s="459" t="s">
        <v>662</v>
      </c>
      <c r="G22" s="160"/>
      <c r="H22" s="160"/>
      <c r="I22" s="461" t="s">
        <v>683</v>
      </c>
      <c r="J22" s="160"/>
      <c r="K22" s="160"/>
    </row>
    <row r="23" spans="1:11" ht="27">
      <c r="A23" s="166" t="s">
        <v>128</v>
      </c>
      <c r="B23" s="171" t="s">
        <v>401</v>
      </c>
      <c r="C23" s="459" t="s">
        <v>643</v>
      </c>
      <c r="D23" s="160"/>
      <c r="E23" s="160"/>
      <c r="F23" s="459" t="s">
        <v>662</v>
      </c>
      <c r="G23" s="160"/>
      <c r="H23" s="160"/>
      <c r="I23" s="461" t="s">
        <v>687</v>
      </c>
      <c r="J23" s="160"/>
      <c r="K23" s="160"/>
    </row>
    <row r="24" spans="1:11" ht="27">
      <c r="A24" s="166" t="s">
        <v>128</v>
      </c>
      <c r="B24" s="171" t="s">
        <v>402</v>
      </c>
      <c r="C24" s="459" t="s">
        <v>643</v>
      </c>
      <c r="D24" s="160"/>
      <c r="E24" s="160"/>
      <c r="F24" s="459" t="s">
        <v>662</v>
      </c>
      <c r="G24" s="160"/>
      <c r="H24" s="160"/>
      <c r="I24" s="461" t="s">
        <v>688</v>
      </c>
      <c r="J24" s="160"/>
      <c r="K24" s="160"/>
    </row>
    <row r="25" spans="1:11" ht="27">
      <c r="A25" s="166" t="s">
        <v>128</v>
      </c>
      <c r="B25" s="171" t="s">
        <v>403</v>
      </c>
      <c r="C25" s="459" t="s">
        <v>644</v>
      </c>
      <c r="D25" s="160"/>
      <c r="E25" s="160"/>
      <c r="F25" s="459" t="s">
        <v>663</v>
      </c>
      <c r="G25" s="160"/>
      <c r="H25" s="160"/>
      <c r="I25" s="461" t="s">
        <v>686</v>
      </c>
      <c r="J25" s="160"/>
      <c r="K25" s="160"/>
    </row>
    <row r="26" spans="1:11" ht="27">
      <c r="A26" s="166" t="s">
        <v>128</v>
      </c>
      <c r="B26" s="171" t="s">
        <v>404</v>
      </c>
      <c r="C26" s="459" t="s">
        <v>644</v>
      </c>
      <c r="D26" s="160"/>
      <c r="E26" s="160"/>
      <c r="F26" s="459" t="s">
        <v>663</v>
      </c>
      <c r="G26" s="160"/>
      <c r="H26" s="160"/>
      <c r="I26" s="461" t="s">
        <v>689</v>
      </c>
      <c r="J26" s="160"/>
      <c r="K26" s="160"/>
    </row>
    <row r="27" spans="1:11" ht="27">
      <c r="A27" s="166" t="s">
        <v>128</v>
      </c>
      <c r="B27" s="171" t="s">
        <v>405</v>
      </c>
      <c r="C27" s="459" t="s">
        <v>644</v>
      </c>
      <c r="D27" s="160"/>
      <c r="E27" s="160"/>
      <c r="F27" s="459" t="s">
        <v>663</v>
      </c>
      <c r="G27" s="160"/>
      <c r="H27" s="160"/>
      <c r="I27" s="461" t="s">
        <v>689</v>
      </c>
      <c r="J27" s="160"/>
      <c r="K27" s="160"/>
    </row>
    <row r="28" spans="1:11" s="174" customFormat="1" ht="35.25">
      <c r="A28" s="174" t="s">
        <v>128</v>
      </c>
      <c r="B28" s="644" t="str">
        <f>B1</f>
        <v>WESSEX YOUNG ATHLETES TRACK &amp; FIELD LEAGUE 2019</v>
      </c>
      <c r="C28" s="645"/>
      <c r="D28" s="645"/>
      <c r="E28" s="645"/>
      <c r="F28" s="645"/>
      <c r="G28" s="646"/>
      <c r="H28" s="638" t="str">
        <f>H1</f>
        <v>OFFICIALS SIGNING IN</v>
      </c>
      <c r="I28" s="639"/>
      <c r="J28" s="639"/>
      <c r="K28" s="640"/>
    </row>
    <row r="29" spans="1:11" ht="27">
      <c r="A29" s="166" t="s">
        <v>128</v>
      </c>
      <c r="B29" s="170" t="s">
        <v>124</v>
      </c>
      <c r="C29" s="642" t="str">
        <f>C2</f>
        <v>Winchester</v>
      </c>
      <c r="D29" s="642"/>
      <c r="E29" s="642"/>
      <c r="F29" s="642"/>
      <c r="G29" s="642"/>
      <c r="H29" s="164" t="s">
        <v>122</v>
      </c>
      <c r="I29" s="643" t="str">
        <f>I2</f>
        <v>7th July</v>
      </c>
      <c r="J29" s="643"/>
      <c r="K29" s="643"/>
    </row>
    <row r="30" spans="1:11" ht="27">
      <c r="A30" s="166" t="s">
        <v>128</v>
      </c>
      <c r="B30" s="636"/>
      <c r="C30" s="637" t="s">
        <v>152</v>
      </c>
      <c r="D30" s="637"/>
      <c r="E30" s="637"/>
      <c r="F30" s="637" t="s">
        <v>345</v>
      </c>
      <c r="G30" s="637"/>
      <c r="H30" s="637"/>
      <c r="I30" s="637" t="s">
        <v>513</v>
      </c>
      <c r="J30" s="637"/>
      <c r="K30" s="637"/>
    </row>
    <row r="31" spans="1:11" ht="40.5">
      <c r="A31" s="166" t="s">
        <v>128</v>
      </c>
      <c r="B31" s="636"/>
      <c r="C31" s="164" t="s">
        <v>31</v>
      </c>
      <c r="D31" s="165" t="s">
        <v>394</v>
      </c>
      <c r="E31" s="160" t="s">
        <v>393</v>
      </c>
      <c r="F31" s="164" t="s">
        <v>31</v>
      </c>
      <c r="G31" s="165" t="s">
        <v>394</v>
      </c>
      <c r="H31" s="160" t="s">
        <v>393</v>
      </c>
      <c r="I31" s="164" t="s">
        <v>31</v>
      </c>
      <c r="J31" s="165" t="s">
        <v>394</v>
      </c>
      <c r="K31" s="160" t="s">
        <v>393</v>
      </c>
    </row>
    <row r="32" spans="1:11" s="162" customFormat="1" ht="27">
      <c r="A32" s="166" t="s">
        <v>128</v>
      </c>
      <c r="B32" s="171" t="s">
        <v>406</v>
      </c>
      <c r="C32" s="171"/>
      <c r="D32" s="173"/>
      <c r="E32" s="160"/>
      <c r="F32" s="171"/>
      <c r="G32" s="173"/>
      <c r="H32" s="160"/>
      <c r="I32" s="171"/>
      <c r="J32" s="173"/>
      <c r="K32" s="160"/>
    </row>
    <row r="33" spans="1:11" s="162" customFormat="1" ht="27">
      <c r="A33" s="166" t="s">
        <v>128</v>
      </c>
      <c r="B33" s="171" t="s">
        <v>407</v>
      </c>
      <c r="C33" s="459" t="s">
        <v>669</v>
      </c>
      <c r="D33" s="173">
        <v>3422261</v>
      </c>
      <c r="E33" s="160"/>
      <c r="F33" s="171"/>
      <c r="G33" s="173"/>
      <c r="H33" s="160"/>
      <c r="I33" s="171"/>
      <c r="J33" s="173"/>
      <c r="K33" s="160"/>
    </row>
    <row r="34" spans="1:11" s="162" customFormat="1" ht="27">
      <c r="A34" s="166" t="s">
        <v>128</v>
      </c>
      <c r="B34" s="171" t="s">
        <v>408</v>
      </c>
      <c r="C34" s="171"/>
      <c r="D34" s="173"/>
      <c r="E34" s="160"/>
      <c r="F34" s="171"/>
      <c r="G34" s="173"/>
      <c r="H34" s="160"/>
      <c r="I34" s="171"/>
      <c r="J34" s="173"/>
      <c r="K34" s="160"/>
    </row>
    <row r="35" spans="1:11" s="162" customFormat="1" ht="27">
      <c r="A35" s="166" t="s">
        <v>128</v>
      </c>
      <c r="B35" s="171" t="s">
        <v>408</v>
      </c>
      <c r="C35" s="171"/>
      <c r="D35" s="173"/>
      <c r="E35" s="160"/>
      <c r="F35" s="171"/>
      <c r="G35" s="173"/>
      <c r="H35" s="160"/>
      <c r="I35" s="171"/>
      <c r="J35" s="173"/>
      <c r="K35" s="160"/>
    </row>
    <row r="36" spans="1:11" s="162" customFormat="1" ht="27">
      <c r="A36" s="166" t="s">
        <v>128</v>
      </c>
      <c r="B36" s="171" t="s">
        <v>409</v>
      </c>
      <c r="C36" s="459" t="s">
        <v>664</v>
      </c>
      <c r="D36" s="173">
        <v>3246096</v>
      </c>
      <c r="E36" s="160">
        <v>3</v>
      </c>
      <c r="F36" s="171"/>
      <c r="G36" s="173"/>
      <c r="H36" s="160"/>
      <c r="I36" s="171"/>
      <c r="J36" s="173"/>
      <c r="K36" s="160"/>
    </row>
    <row r="37" spans="1:11" s="162" customFormat="1" ht="27">
      <c r="A37" s="166" t="s">
        <v>128</v>
      </c>
      <c r="B37" s="171" t="s">
        <v>410</v>
      </c>
      <c r="C37" s="171"/>
      <c r="D37" s="173"/>
      <c r="E37" s="160"/>
      <c r="F37" s="171"/>
      <c r="G37" s="173"/>
      <c r="H37" s="160"/>
      <c r="I37" s="171"/>
      <c r="J37" s="173"/>
      <c r="K37" s="160"/>
    </row>
    <row r="38" spans="1:11" ht="27">
      <c r="A38" s="166" t="s">
        <v>128</v>
      </c>
      <c r="B38" s="171" t="s">
        <v>395</v>
      </c>
      <c r="C38" s="171"/>
      <c r="D38" s="160"/>
      <c r="E38" s="160"/>
      <c r="F38" s="459" t="s">
        <v>670</v>
      </c>
      <c r="G38" s="160"/>
      <c r="H38" s="160">
        <v>2</v>
      </c>
      <c r="I38" s="462" t="s">
        <v>690</v>
      </c>
      <c r="J38" s="160">
        <v>3557902</v>
      </c>
      <c r="K38" s="160">
        <v>1</v>
      </c>
    </row>
    <row r="39" spans="1:11" ht="27">
      <c r="A39" s="166" t="s">
        <v>128</v>
      </c>
      <c r="B39" s="171" t="s">
        <v>395</v>
      </c>
      <c r="C39" s="171"/>
      <c r="D39" s="160"/>
      <c r="E39" s="160"/>
      <c r="F39" s="171"/>
      <c r="G39" s="160"/>
      <c r="H39" s="160"/>
      <c r="I39" s="171"/>
      <c r="J39" s="160"/>
      <c r="K39" s="160"/>
    </row>
    <row r="40" spans="1:11" ht="27">
      <c r="A40" s="166" t="s">
        <v>128</v>
      </c>
      <c r="B40" s="171" t="s">
        <v>396</v>
      </c>
      <c r="C40" s="171"/>
      <c r="D40" s="160"/>
      <c r="E40" s="160"/>
      <c r="F40" s="459" t="s">
        <v>671</v>
      </c>
      <c r="G40" s="160">
        <v>3001322</v>
      </c>
      <c r="H40" s="160">
        <v>1</v>
      </c>
      <c r="I40" s="462" t="s">
        <v>691</v>
      </c>
      <c r="J40" s="160">
        <v>3659307</v>
      </c>
      <c r="K40" s="160">
        <v>1</v>
      </c>
    </row>
    <row r="41" spans="1:11" ht="27">
      <c r="A41" s="166" t="s">
        <v>128</v>
      </c>
      <c r="B41" s="171" t="s">
        <v>396</v>
      </c>
      <c r="C41" s="171"/>
      <c r="D41" s="160"/>
      <c r="E41" s="160"/>
      <c r="F41" s="171"/>
      <c r="G41" s="160"/>
      <c r="H41" s="160"/>
      <c r="I41" s="462" t="s">
        <v>692</v>
      </c>
      <c r="J41" s="160">
        <v>3256998</v>
      </c>
      <c r="K41" s="160">
        <v>1</v>
      </c>
    </row>
    <row r="42" spans="1:11" ht="27">
      <c r="A42" s="166" t="s">
        <v>128</v>
      </c>
      <c r="B42" s="171" t="s">
        <v>397</v>
      </c>
      <c r="C42" s="460" t="s">
        <v>665</v>
      </c>
      <c r="D42" s="160">
        <v>2684875</v>
      </c>
      <c r="E42" s="160">
        <v>2</v>
      </c>
      <c r="F42" s="459" t="s">
        <v>672</v>
      </c>
      <c r="G42" s="160">
        <v>3565037</v>
      </c>
      <c r="H42" s="160">
        <v>2</v>
      </c>
      <c r="I42" s="462" t="s">
        <v>693</v>
      </c>
      <c r="J42" s="160">
        <v>2664292</v>
      </c>
      <c r="K42" s="160">
        <v>2</v>
      </c>
    </row>
    <row r="43" spans="1:11" ht="27">
      <c r="A43" s="166" t="s">
        <v>128</v>
      </c>
      <c r="B43" s="171" t="s">
        <v>397</v>
      </c>
      <c r="C43" s="459" t="s">
        <v>666</v>
      </c>
      <c r="D43" s="160">
        <v>2684879</v>
      </c>
      <c r="E43" s="160">
        <v>2</v>
      </c>
      <c r="F43" s="459" t="s">
        <v>673</v>
      </c>
      <c r="G43" s="160"/>
      <c r="H43" s="160" t="s">
        <v>674</v>
      </c>
      <c r="I43" s="462" t="s">
        <v>694</v>
      </c>
      <c r="J43" s="160">
        <v>3863220</v>
      </c>
      <c r="K43" s="160">
        <v>1</v>
      </c>
    </row>
    <row r="44" spans="1:11" ht="27">
      <c r="A44" s="166" t="s">
        <v>128</v>
      </c>
      <c r="B44" s="171" t="s">
        <v>397</v>
      </c>
      <c r="C44" s="459" t="s">
        <v>667</v>
      </c>
      <c r="D44" s="160">
        <v>3251045</v>
      </c>
      <c r="E44" s="160">
        <v>1</v>
      </c>
      <c r="F44" s="459" t="s">
        <v>675</v>
      </c>
      <c r="G44" s="160"/>
      <c r="H44" s="160" t="s">
        <v>655</v>
      </c>
      <c r="I44" s="462" t="s">
        <v>695</v>
      </c>
      <c r="J44" s="160">
        <v>3863219</v>
      </c>
      <c r="K44" s="160">
        <v>1</v>
      </c>
    </row>
    <row r="45" spans="1:11" ht="27">
      <c r="A45" s="166" t="s">
        <v>128</v>
      </c>
      <c r="B45" s="171" t="s">
        <v>397</v>
      </c>
      <c r="C45" s="459" t="s">
        <v>668</v>
      </c>
      <c r="D45" s="160"/>
      <c r="E45" s="160" t="s">
        <v>655</v>
      </c>
      <c r="F45" s="459" t="s">
        <v>676</v>
      </c>
      <c r="G45" s="160"/>
      <c r="H45" s="160" t="s">
        <v>655</v>
      </c>
      <c r="I45" s="462" t="s">
        <v>696</v>
      </c>
      <c r="J45" s="160">
        <v>3113196</v>
      </c>
      <c r="K45" s="160">
        <v>1</v>
      </c>
    </row>
    <row r="46" spans="1:11" ht="27">
      <c r="A46" s="166" t="s">
        <v>128</v>
      </c>
      <c r="B46" s="171" t="s">
        <v>397</v>
      </c>
      <c r="C46" s="171"/>
      <c r="D46" s="160"/>
      <c r="E46" s="160"/>
      <c r="F46" s="171"/>
      <c r="G46" s="160"/>
      <c r="H46" s="160"/>
      <c r="I46" s="462" t="s">
        <v>697</v>
      </c>
      <c r="J46" s="160">
        <v>3835498</v>
      </c>
      <c r="K46" s="160">
        <v>1</v>
      </c>
    </row>
    <row r="47" spans="1:11" ht="27">
      <c r="A47" s="166" t="s">
        <v>128</v>
      </c>
      <c r="B47" s="171" t="s">
        <v>399</v>
      </c>
      <c r="C47" s="459" t="s">
        <v>669</v>
      </c>
      <c r="D47" s="160"/>
      <c r="E47" s="160"/>
      <c r="F47" s="459" t="s">
        <v>677</v>
      </c>
      <c r="G47" s="160"/>
      <c r="H47" s="160"/>
      <c r="I47" s="462" t="s">
        <v>698</v>
      </c>
      <c r="J47" s="160">
        <v>2783191</v>
      </c>
      <c r="K47" s="160"/>
    </row>
    <row r="48" spans="1:11" ht="27">
      <c r="A48" s="166" t="s">
        <v>128</v>
      </c>
      <c r="B48" s="171" t="s">
        <v>398</v>
      </c>
      <c r="C48" s="459" t="s">
        <v>667</v>
      </c>
      <c r="D48" s="160"/>
      <c r="E48" s="160"/>
      <c r="F48" s="459" t="s">
        <v>678</v>
      </c>
      <c r="G48" s="160"/>
      <c r="H48" s="160"/>
      <c r="I48" s="462" t="s">
        <v>698</v>
      </c>
      <c r="J48" s="160">
        <v>2783191</v>
      </c>
      <c r="K48" s="160"/>
    </row>
    <row r="49" spans="1:11" ht="27">
      <c r="A49" s="166" t="s">
        <v>128</v>
      </c>
      <c r="B49" s="171" t="s">
        <v>400</v>
      </c>
      <c r="C49" s="459" t="s">
        <v>667</v>
      </c>
      <c r="D49" s="160"/>
      <c r="E49" s="160"/>
      <c r="F49" s="459" t="s">
        <v>677</v>
      </c>
      <c r="G49" s="160"/>
      <c r="H49" s="160"/>
      <c r="I49" s="462" t="s">
        <v>698</v>
      </c>
      <c r="J49" s="160">
        <v>2783191</v>
      </c>
      <c r="K49" s="160"/>
    </row>
    <row r="50" spans="1:11" ht="27">
      <c r="A50" s="166" t="s">
        <v>128</v>
      </c>
      <c r="B50" s="171" t="s">
        <v>401</v>
      </c>
      <c r="C50" s="459" t="s">
        <v>667</v>
      </c>
      <c r="D50" s="160"/>
      <c r="E50" s="160"/>
      <c r="F50" s="459" t="s">
        <v>677</v>
      </c>
      <c r="G50" s="160"/>
      <c r="H50" s="160"/>
      <c r="I50" s="462" t="s">
        <v>698</v>
      </c>
      <c r="J50" s="160">
        <v>2783191</v>
      </c>
      <c r="K50" s="160"/>
    </row>
    <row r="51" spans="1:11" ht="27">
      <c r="A51" s="166" t="s">
        <v>128</v>
      </c>
      <c r="B51" s="171" t="s">
        <v>402</v>
      </c>
      <c r="C51" s="459" t="s">
        <v>667</v>
      </c>
      <c r="D51" s="160"/>
      <c r="E51" s="160"/>
      <c r="F51" s="459" t="s">
        <v>677</v>
      </c>
      <c r="G51" s="160"/>
      <c r="H51" s="160"/>
      <c r="I51" s="462" t="s">
        <v>698</v>
      </c>
      <c r="J51" s="160">
        <v>2783191</v>
      </c>
      <c r="K51" s="160"/>
    </row>
    <row r="52" spans="1:11" ht="27">
      <c r="A52" s="166" t="s">
        <v>128</v>
      </c>
      <c r="B52" s="171" t="s">
        <v>403</v>
      </c>
      <c r="C52" s="459" t="s">
        <v>669</v>
      </c>
      <c r="D52" s="160"/>
      <c r="E52" s="160"/>
      <c r="F52" s="459" t="s">
        <v>679</v>
      </c>
      <c r="G52" s="160"/>
      <c r="H52" s="160"/>
      <c r="I52" s="462" t="s">
        <v>698</v>
      </c>
      <c r="J52" s="160">
        <v>2783191</v>
      </c>
      <c r="K52" s="160"/>
    </row>
    <row r="53" spans="1:11" ht="27">
      <c r="A53" s="166" t="s">
        <v>128</v>
      </c>
      <c r="B53" s="171" t="s">
        <v>404</v>
      </c>
      <c r="C53" s="459" t="s">
        <v>669</v>
      </c>
      <c r="D53" s="160"/>
      <c r="E53" s="160"/>
      <c r="F53" s="459" t="s">
        <v>679</v>
      </c>
      <c r="G53" s="160"/>
      <c r="H53" s="160"/>
      <c r="I53" s="462" t="s">
        <v>698</v>
      </c>
      <c r="J53" s="160">
        <v>2783191</v>
      </c>
      <c r="K53" s="160"/>
    </row>
    <row r="54" spans="1:11" ht="27">
      <c r="A54" s="166" t="s">
        <v>128</v>
      </c>
      <c r="B54" s="171" t="s">
        <v>405</v>
      </c>
      <c r="C54" s="459" t="s">
        <v>669</v>
      </c>
      <c r="D54" s="160"/>
      <c r="E54" s="160"/>
      <c r="F54" s="459" t="s">
        <v>679</v>
      </c>
      <c r="G54" s="160"/>
      <c r="H54" s="160"/>
      <c r="I54" s="462" t="s">
        <v>698</v>
      </c>
      <c r="J54" s="160">
        <v>2783191</v>
      </c>
      <c r="K54" s="160"/>
    </row>
    <row r="55" spans="1:11" ht="27.75" customHeight="1"/>
    <row r="56" spans="1:11" ht="27.75" customHeight="1"/>
    <row r="57" spans="1:11" ht="27.75" customHeight="1"/>
    <row r="58" spans="1:11" ht="27.75" customHeight="1"/>
    <row r="59" spans="1:11" ht="27.75" customHeight="1"/>
    <row r="60" spans="1:11" ht="27.75" customHeight="1"/>
    <row r="61" spans="1:11" ht="27.75" customHeight="1"/>
    <row r="62" spans="1:11" ht="27.75" customHeight="1"/>
    <row r="63" spans="1:11" ht="27.75" customHeight="1"/>
    <row r="64" spans="1:11" ht="27.75" customHeight="1"/>
    <row r="65" ht="27.75" customHeight="1"/>
    <row r="66" ht="27.75" customHeight="1"/>
    <row r="67" ht="27.75" customHeight="1"/>
    <row r="68" ht="27.75" customHeight="1"/>
    <row r="69" ht="27.75" customHeight="1"/>
    <row r="70" ht="27.75" customHeight="1"/>
    <row r="71" ht="27.75" customHeight="1"/>
    <row r="72" ht="27.75" customHeight="1"/>
    <row r="73" ht="27.75" customHeight="1"/>
    <row r="74" ht="27.75" customHeight="1"/>
    <row r="75" ht="27.75" customHeight="1"/>
    <row r="76" ht="27.75" customHeight="1"/>
    <row r="77" ht="27.75" customHeight="1"/>
    <row r="78" ht="27.75" customHeight="1"/>
    <row r="79" ht="27.75" customHeight="1"/>
    <row r="80" ht="27.75" customHeight="1"/>
    <row r="81" ht="27.75" customHeight="1"/>
    <row r="82" ht="27.75" customHeight="1"/>
    <row r="83" ht="27.75" customHeight="1"/>
    <row r="84" ht="27.75" customHeight="1"/>
    <row r="85" ht="27.75" customHeight="1"/>
    <row r="86" ht="27.75" customHeight="1"/>
    <row r="87" ht="27.75" customHeight="1"/>
    <row r="88" ht="27.75" customHeight="1"/>
    <row r="89" ht="27.75" customHeight="1"/>
    <row r="90" ht="27.75" customHeight="1"/>
    <row r="91" ht="27.75" customHeight="1"/>
    <row r="92" ht="27.75" customHeight="1"/>
    <row r="93" ht="27.75" customHeight="1"/>
    <row r="94" ht="27.75" customHeight="1"/>
    <row r="95" ht="27.75" customHeight="1"/>
    <row r="96" ht="27.75" customHeight="1"/>
    <row r="97" ht="27.75" customHeight="1"/>
    <row r="98" ht="27.75" customHeight="1"/>
    <row r="99" ht="27.75" customHeight="1"/>
    <row r="100" ht="27.75" customHeight="1"/>
    <row r="101" ht="27.75" customHeight="1"/>
    <row r="102" ht="27.75" customHeight="1"/>
    <row r="103" ht="27.75" customHeight="1"/>
    <row r="104" ht="27.75" customHeight="1"/>
    <row r="105" ht="27.75" customHeight="1"/>
    <row r="106" ht="27.75" customHeight="1"/>
    <row r="107" ht="27.75" customHeight="1"/>
    <row r="108" ht="27.75" customHeight="1"/>
    <row r="109" ht="27.75" customHeight="1"/>
    <row r="110" ht="27.75" customHeight="1"/>
    <row r="111" ht="27.75" customHeight="1"/>
    <row r="112" ht="27.75" customHeight="1"/>
    <row r="113" ht="27.75" customHeight="1"/>
    <row r="114" ht="27.75" customHeight="1"/>
    <row r="115" ht="27.75" customHeight="1"/>
    <row r="116" ht="27.75" customHeight="1"/>
    <row r="117" ht="27.75" customHeight="1"/>
    <row r="118" ht="27.75" customHeight="1"/>
    <row r="119" ht="27.75" customHeight="1"/>
    <row r="120" ht="27.75" customHeight="1"/>
    <row r="121" ht="27.75" customHeight="1"/>
    <row r="122" ht="27.75" customHeight="1"/>
    <row r="123" ht="27.75" customHeight="1"/>
    <row r="124" ht="27.75" customHeight="1"/>
    <row r="125" ht="27.75" customHeight="1"/>
    <row r="126" ht="27.75" customHeight="1"/>
    <row r="127" ht="27.75" customHeight="1"/>
    <row r="128" ht="27.75" customHeight="1"/>
    <row r="129" ht="27.75" customHeight="1"/>
    <row r="130" ht="27.75" customHeight="1"/>
    <row r="131" ht="27.75" customHeight="1"/>
    <row r="132" ht="27.75" customHeight="1"/>
    <row r="133" ht="27.75" customHeight="1"/>
    <row r="134" ht="27.75" customHeight="1"/>
    <row r="135" ht="27.75" customHeight="1"/>
    <row r="136" ht="27.75" customHeight="1"/>
    <row r="137" ht="27.75" customHeight="1"/>
    <row r="138" ht="27.75" customHeight="1"/>
    <row r="139" ht="27.75" customHeight="1"/>
    <row r="140" ht="27.75" customHeight="1"/>
    <row r="141" ht="27.75" customHeight="1"/>
    <row r="142" ht="27.75" customHeight="1"/>
    <row r="143" ht="27.75" customHeight="1"/>
    <row r="144" ht="27.75" customHeight="1"/>
    <row r="145" ht="27.75" customHeight="1"/>
    <row r="146" ht="27.75" customHeight="1"/>
    <row r="147" ht="27.75" customHeight="1"/>
    <row r="148" ht="27.75" customHeight="1"/>
    <row r="149" ht="27.75" customHeight="1"/>
    <row r="150" ht="27.75" customHeight="1"/>
    <row r="151" ht="27.75" customHeight="1"/>
    <row r="152" ht="27.75" customHeight="1"/>
    <row r="153" ht="27.75" customHeight="1"/>
    <row r="154" ht="27.75" customHeight="1"/>
    <row r="155" ht="27.75" customHeight="1"/>
    <row r="156" ht="27.75" customHeight="1"/>
    <row r="157" ht="27.75" customHeight="1"/>
    <row r="158" ht="27.75" customHeight="1"/>
    <row r="159" ht="27.75" customHeight="1"/>
    <row r="160" ht="27.75" customHeight="1"/>
    <row r="161" ht="27.75" customHeight="1"/>
    <row r="162" ht="27.75" customHeight="1"/>
    <row r="163" ht="27.75" customHeight="1"/>
    <row r="164" ht="27.75" customHeight="1"/>
    <row r="165" ht="27.75" customHeight="1"/>
    <row r="166" ht="27.75" customHeight="1"/>
    <row r="167" ht="27.75" customHeight="1"/>
    <row r="168" ht="27.75" customHeight="1"/>
    <row r="169" ht="27.75" customHeight="1"/>
    <row r="170" ht="27.75" customHeight="1"/>
    <row r="171" ht="27.75" customHeight="1"/>
    <row r="172" ht="27.75" customHeight="1"/>
    <row r="173" ht="27.75" customHeight="1"/>
    <row r="174" ht="27.75" customHeight="1"/>
    <row r="175" ht="27.75" customHeight="1"/>
    <row r="176" ht="27.75" customHeight="1"/>
    <row r="177" ht="27.75" customHeight="1"/>
    <row r="178" ht="27.75" customHeight="1"/>
    <row r="179" ht="27.75" customHeight="1"/>
    <row r="180" ht="27.75" customHeight="1"/>
    <row r="181" ht="27.75" customHeight="1"/>
    <row r="182" ht="27.75" customHeight="1"/>
    <row r="183" ht="27.75" customHeight="1"/>
    <row r="184" ht="27.75" customHeight="1"/>
    <row r="185" ht="27.75" customHeight="1"/>
    <row r="186" ht="27.75" customHeight="1"/>
    <row r="187" ht="27.75" customHeight="1"/>
    <row r="188" ht="27.75" customHeight="1"/>
    <row r="189" ht="27.75" customHeight="1"/>
    <row r="190" ht="27.75" customHeight="1"/>
    <row r="191" ht="27.75" customHeight="1"/>
    <row r="192" ht="27.75" customHeight="1"/>
    <row r="193" ht="27.75" customHeight="1"/>
    <row r="194" ht="27.75" customHeight="1"/>
    <row r="195" ht="27.75" customHeight="1"/>
    <row r="196" ht="27.75" customHeight="1"/>
    <row r="197" ht="27.75" customHeight="1"/>
    <row r="198" ht="27.75" customHeight="1"/>
    <row r="199" ht="27.75" customHeight="1"/>
    <row r="200" ht="27.75" customHeight="1"/>
    <row r="201" ht="27.75" customHeight="1"/>
    <row r="202" ht="27.75" customHeight="1"/>
    <row r="203" ht="27.75" customHeight="1"/>
    <row r="204" ht="27.75" customHeight="1"/>
    <row r="205" ht="27.75" customHeight="1"/>
    <row r="206" ht="27.75" customHeight="1"/>
    <row r="207" ht="27.75" customHeight="1"/>
    <row r="208" ht="27.75" customHeight="1"/>
    <row r="209" ht="27.75" customHeight="1"/>
    <row r="210" ht="27.75" customHeight="1"/>
    <row r="211" ht="27.75" customHeight="1"/>
    <row r="212" ht="27.75" customHeight="1"/>
    <row r="213" ht="27.75" customHeight="1"/>
    <row r="214" ht="27.75" customHeight="1"/>
    <row r="215" ht="27.75" customHeight="1"/>
    <row r="216" ht="27.75" customHeight="1"/>
    <row r="217" ht="27.75" customHeight="1"/>
    <row r="218" ht="27.75" customHeight="1"/>
    <row r="219" ht="27.75" customHeight="1"/>
    <row r="220" ht="27.75" customHeight="1"/>
    <row r="221" ht="27.75" customHeight="1"/>
    <row r="222" ht="27.75" customHeight="1"/>
    <row r="223" ht="27.75" customHeight="1"/>
    <row r="224" ht="27.75" customHeight="1"/>
    <row r="225" ht="27.75" customHeight="1"/>
    <row r="226" ht="27.75" customHeight="1"/>
    <row r="227" ht="27.75" customHeight="1"/>
    <row r="228" ht="27.75" customHeight="1"/>
    <row r="229" ht="27.75" customHeight="1"/>
    <row r="230" ht="27.75" customHeight="1"/>
    <row r="231" ht="27.75" customHeight="1"/>
    <row r="232" ht="27.75" customHeight="1"/>
    <row r="233" ht="27.75" customHeight="1"/>
    <row r="234" ht="27.75" customHeight="1"/>
    <row r="235" ht="27.75" customHeight="1"/>
    <row r="236" ht="27.75" customHeight="1"/>
    <row r="237" ht="27.75" customHeight="1"/>
    <row r="238" ht="27.75" customHeight="1"/>
    <row r="239" ht="27.75" customHeight="1"/>
    <row r="240" ht="27.75" customHeight="1"/>
    <row r="241" ht="27.75" customHeight="1"/>
    <row r="242" ht="27.75" customHeight="1"/>
    <row r="243" ht="27.75" customHeight="1"/>
    <row r="244" ht="27.75" customHeight="1"/>
    <row r="245" ht="27.75" customHeight="1"/>
    <row r="246" ht="27.75" customHeight="1"/>
    <row r="247" ht="27.75" customHeight="1"/>
    <row r="248" ht="27.75" customHeight="1"/>
    <row r="249" ht="27.75" customHeight="1"/>
    <row r="250" ht="27.75" customHeight="1"/>
    <row r="251" ht="27.75" customHeight="1"/>
    <row r="252" ht="27.75" customHeight="1"/>
    <row r="253" ht="27.75" customHeight="1"/>
    <row r="254" ht="27.75" customHeight="1"/>
    <row r="255" ht="27.75" customHeight="1"/>
    <row r="256" ht="27.75" customHeight="1"/>
    <row r="257" ht="27.75" customHeight="1"/>
    <row r="258" ht="27.75" customHeight="1"/>
    <row r="259" ht="27.75" customHeight="1"/>
    <row r="260" ht="27.75" customHeight="1"/>
    <row r="261" ht="27.75" customHeight="1"/>
    <row r="262" ht="27.75" customHeight="1"/>
    <row r="263" ht="27.75" customHeight="1"/>
    <row r="264" ht="27.75" customHeight="1"/>
    <row r="265" ht="27.75" customHeight="1"/>
    <row r="266" ht="27.75" customHeight="1"/>
    <row r="267" ht="27.75" customHeight="1"/>
    <row r="268" ht="27.75" customHeight="1"/>
    <row r="269" ht="27.75" customHeight="1"/>
    <row r="270" ht="27.75" customHeight="1"/>
    <row r="271" ht="27.75" customHeight="1"/>
    <row r="272" ht="27.75" customHeight="1"/>
    <row r="273" ht="27.75" customHeight="1"/>
    <row r="274" ht="27.75" customHeight="1"/>
    <row r="275" ht="27.75" customHeight="1"/>
    <row r="276" ht="27.75" customHeight="1"/>
    <row r="277" ht="27.75" customHeight="1"/>
    <row r="278" ht="27.75" customHeight="1"/>
    <row r="279" ht="27.75" customHeight="1"/>
    <row r="280" ht="27.75" customHeight="1"/>
    <row r="281" ht="27.75" customHeight="1"/>
    <row r="282" ht="27.75" customHeight="1"/>
    <row r="283" ht="27.75" customHeight="1"/>
    <row r="284" ht="27.75" customHeight="1"/>
    <row r="285" ht="27.75" customHeight="1"/>
    <row r="286" ht="27.75" customHeight="1"/>
    <row r="287" ht="27.75" customHeight="1"/>
    <row r="288" ht="27.75" customHeight="1"/>
    <row r="289" ht="27.75" customHeight="1"/>
    <row r="290" ht="27.75" customHeight="1"/>
    <row r="291" ht="27.75" customHeight="1"/>
    <row r="292" ht="27.75" customHeight="1"/>
    <row r="293" ht="27.75" customHeight="1"/>
    <row r="294" ht="27.75" customHeight="1"/>
    <row r="295" ht="27.75" customHeight="1"/>
    <row r="296" ht="27.75" customHeight="1"/>
    <row r="297" ht="27.75" customHeight="1"/>
    <row r="298" ht="27.75" customHeight="1"/>
    <row r="299" ht="27.75" customHeight="1"/>
    <row r="300" ht="27.75" customHeight="1"/>
    <row r="301" ht="27.75" customHeight="1"/>
    <row r="302" ht="27.75" customHeight="1"/>
    <row r="303" ht="27.75" customHeight="1"/>
    <row r="304" ht="27.75" customHeight="1"/>
    <row r="305" ht="27.75" customHeight="1"/>
    <row r="306" ht="27.75" customHeight="1"/>
    <row r="307" ht="27.75" customHeight="1"/>
    <row r="308" ht="27.75" customHeight="1"/>
    <row r="309" ht="27.75" customHeight="1"/>
    <row r="310" ht="27.75" customHeight="1"/>
    <row r="311" ht="27.75" customHeight="1"/>
    <row r="312" ht="27.75" customHeight="1"/>
    <row r="313" ht="27.75" customHeight="1"/>
    <row r="314" ht="27.75" customHeight="1"/>
    <row r="315" ht="27.75" customHeight="1"/>
    <row r="316" ht="27.75" customHeight="1"/>
    <row r="317" ht="27.75" customHeight="1"/>
    <row r="318" ht="27.75" customHeight="1"/>
    <row r="319" ht="27.75" customHeight="1"/>
    <row r="320" ht="27.75" customHeight="1"/>
    <row r="321" ht="27.75" customHeight="1"/>
    <row r="322" ht="27.75" customHeight="1"/>
    <row r="323" ht="27.75" customHeight="1"/>
    <row r="324" ht="27.75" customHeight="1"/>
    <row r="325" ht="27.75" customHeight="1"/>
    <row r="326" ht="27.75" customHeight="1"/>
    <row r="327" ht="27.75" customHeight="1"/>
    <row r="328" ht="27.75" customHeight="1"/>
    <row r="329" ht="27.75" customHeight="1"/>
    <row r="330" ht="27.75" customHeight="1"/>
    <row r="331" ht="27.75" customHeight="1"/>
    <row r="332" ht="27.75" customHeight="1"/>
    <row r="333" ht="27.75" customHeight="1"/>
    <row r="334" ht="27.75" customHeight="1"/>
    <row r="335" ht="27.75" customHeight="1"/>
    <row r="336" ht="27.75" customHeight="1"/>
    <row r="337" ht="27.75" customHeight="1"/>
    <row r="338" ht="27.75" customHeight="1"/>
    <row r="339" ht="27.75" customHeight="1"/>
    <row r="340" ht="27.75" customHeight="1"/>
    <row r="341" ht="27.75" customHeight="1"/>
    <row r="342" ht="27.75" customHeight="1"/>
    <row r="343" ht="27.75" customHeight="1"/>
    <row r="344" ht="27.75" customHeight="1"/>
    <row r="345" ht="27.75" customHeight="1"/>
    <row r="346" ht="27.75" customHeight="1"/>
    <row r="347" ht="27.75" customHeight="1"/>
    <row r="348" ht="27.75" customHeight="1"/>
    <row r="349" ht="27.75" customHeight="1"/>
    <row r="350" ht="27.75" customHeight="1"/>
    <row r="351" ht="27.75" customHeight="1"/>
    <row r="352" ht="27.75" customHeight="1"/>
    <row r="353" ht="27.75" customHeight="1"/>
    <row r="354" ht="27.75" customHeight="1"/>
    <row r="355" ht="27.75" customHeight="1"/>
    <row r="356" ht="27.75" customHeight="1"/>
    <row r="357" ht="27.75" customHeight="1"/>
    <row r="358" ht="27.75" customHeight="1"/>
    <row r="359" ht="27.75" customHeight="1"/>
    <row r="360" ht="27.75" customHeight="1"/>
    <row r="361" ht="27.75" customHeight="1"/>
    <row r="362" ht="27.75" customHeight="1"/>
    <row r="363" ht="27.75" customHeight="1"/>
    <row r="364" ht="27.75" customHeight="1"/>
    <row r="365" ht="27.75" customHeight="1"/>
    <row r="366" ht="27.75" customHeight="1"/>
    <row r="367" ht="27.75" customHeight="1"/>
    <row r="368" ht="27.75" customHeight="1"/>
    <row r="369" ht="27.75" customHeight="1"/>
    <row r="370" ht="27.75" customHeight="1"/>
    <row r="371" ht="27.75" customHeight="1"/>
    <row r="372" ht="27.75" customHeight="1"/>
    <row r="373" ht="27.75" customHeight="1"/>
    <row r="374" ht="27.75" customHeight="1"/>
    <row r="375" ht="27.75" customHeight="1"/>
    <row r="376" ht="27.75" customHeight="1"/>
    <row r="377" ht="27.75" customHeight="1"/>
    <row r="378" ht="27.75" customHeight="1"/>
    <row r="379" ht="27.75" customHeight="1"/>
    <row r="380" ht="27.75" customHeight="1"/>
    <row r="381" ht="27.75" customHeight="1"/>
    <row r="382" ht="27.75" customHeight="1"/>
    <row r="383" ht="27.75" customHeight="1"/>
    <row r="384" ht="27.75" customHeight="1"/>
    <row r="385" ht="27.75" customHeight="1"/>
    <row r="386" ht="27.75" customHeight="1"/>
    <row r="387" ht="27.75" customHeight="1"/>
    <row r="388" ht="27.75" customHeight="1"/>
    <row r="389" ht="27.75" customHeight="1"/>
    <row r="390" ht="27.75" customHeight="1"/>
    <row r="391" ht="27.75" customHeight="1"/>
    <row r="392" ht="27.75" customHeight="1"/>
    <row r="393" ht="27.75" customHeight="1"/>
    <row r="394" ht="27.75" customHeight="1"/>
    <row r="395" ht="27.75" customHeight="1"/>
    <row r="396" ht="27.75" customHeight="1"/>
    <row r="397" ht="27.75" customHeight="1"/>
    <row r="398" ht="27.75" customHeight="1"/>
    <row r="399" ht="27.75" customHeight="1"/>
    <row r="400" ht="27.75" customHeight="1"/>
    <row r="401" ht="27.75" customHeight="1"/>
    <row r="402" ht="27.75" customHeight="1"/>
    <row r="403" ht="27.75" customHeight="1"/>
    <row r="404" ht="27.75" customHeight="1"/>
    <row r="405" ht="27.75" customHeight="1"/>
    <row r="406" ht="27.75" customHeight="1"/>
    <row r="407" ht="27.75" customHeight="1"/>
    <row r="408" ht="27.75" customHeight="1"/>
    <row r="409" ht="27.75" customHeight="1"/>
    <row r="410" ht="27.75" customHeight="1"/>
    <row r="411" ht="27.75" customHeight="1"/>
    <row r="412" ht="27.75" customHeight="1"/>
    <row r="413" ht="27.75" customHeight="1"/>
    <row r="414" ht="27.75" customHeight="1"/>
    <row r="415" ht="27.75" customHeight="1"/>
    <row r="416" ht="27.75" customHeight="1"/>
    <row r="417" ht="27.75" customHeight="1"/>
    <row r="418" ht="27.75" customHeight="1"/>
    <row r="419" ht="27.75" customHeight="1"/>
    <row r="420" ht="27.75" customHeight="1"/>
    <row r="421" ht="27.75" customHeight="1"/>
    <row r="422" ht="27.75" customHeight="1"/>
    <row r="423" ht="27.75" customHeight="1"/>
    <row r="424" ht="27.75" customHeight="1"/>
    <row r="425" ht="27.75" customHeight="1"/>
    <row r="426" ht="27.75" customHeight="1"/>
    <row r="427" ht="27.75" customHeight="1"/>
    <row r="428" ht="27.75" customHeight="1"/>
    <row r="429" ht="27.75" customHeight="1"/>
    <row r="430" ht="27.75" customHeight="1"/>
    <row r="431" ht="27.75" customHeight="1"/>
    <row r="432" ht="27.75" customHeight="1"/>
    <row r="433" ht="27.75" customHeight="1"/>
    <row r="434" ht="27.75" customHeight="1"/>
    <row r="435" ht="27.75" customHeight="1"/>
    <row r="436" ht="27.75" customHeight="1"/>
    <row r="437" ht="27.75" customHeight="1"/>
    <row r="438" ht="27.75" customHeight="1"/>
    <row r="439" ht="27.75" customHeight="1"/>
    <row r="440" ht="27.75" customHeight="1"/>
    <row r="441" ht="27.75" customHeight="1"/>
    <row r="442" ht="27.75" customHeight="1"/>
    <row r="443" ht="27.75" customHeight="1"/>
    <row r="444" ht="27.75" customHeight="1"/>
    <row r="445" ht="27.75" customHeight="1"/>
    <row r="446" ht="27.75" customHeight="1"/>
    <row r="447" ht="27.75" customHeight="1"/>
    <row r="448" ht="27.75" customHeight="1"/>
    <row r="449" ht="27.75" customHeight="1"/>
    <row r="450" ht="27.75" customHeight="1"/>
    <row r="451" ht="27.75" customHeight="1"/>
    <row r="452" ht="27.75" customHeight="1"/>
    <row r="453" ht="27.75" customHeight="1"/>
    <row r="454" ht="27.75" customHeight="1"/>
    <row r="455" ht="27.75" customHeight="1"/>
    <row r="456" ht="27.75" customHeight="1"/>
    <row r="457" ht="27.75" customHeight="1"/>
    <row r="458" ht="27.75" customHeight="1"/>
    <row r="459" ht="27.75" customHeight="1"/>
    <row r="460" ht="27.75" customHeight="1"/>
    <row r="461" ht="27.75" customHeight="1"/>
    <row r="462" ht="27.75" customHeight="1"/>
    <row r="463" ht="27.75" customHeight="1"/>
    <row r="464" ht="27.75" customHeight="1"/>
    <row r="465" ht="27.75" customHeight="1"/>
    <row r="466" ht="27.75" customHeight="1"/>
    <row r="467" ht="27.75" customHeight="1"/>
    <row r="468" ht="27.75" customHeight="1"/>
    <row r="469" ht="27.75" customHeight="1"/>
    <row r="470" ht="27.75" customHeight="1"/>
    <row r="471" ht="27.75" customHeight="1"/>
    <row r="472" ht="27.75" customHeight="1"/>
    <row r="473" ht="27.75" customHeight="1"/>
    <row r="474" ht="27.75" customHeight="1"/>
    <row r="475" ht="27.75" customHeight="1"/>
    <row r="476" ht="27.75" customHeight="1"/>
    <row r="477" ht="27.75" customHeight="1"/>
    <row r="478" ht="27.75" customHeight="1"/>
    <row r="479" ht="27.75" customHeight="1"/>
    <row r="480" ht="27.75" customHeight="1"/>
    <row r="481" ht="27.75" customHeight="1"/>
    <row r="482" ht="27.75" customHeight="1"/>
    <row r="483" ht="27.75" customHeight="1"/>
    <row r="484" ht="27.75" customHeight="1"/>
    <row r="485" ht="27.75" customHeight="1"/>
    <row r="486" ht="27.75" customHeight="1"/>
    <row r="487" ht="27.75" customHeight="1"/>
    <row r="488" ht="27.75" customHeight="1"/>
    <row r="489" ht="27.75" customHeight="1"/>
    <row r="490" ht="27.75" customHeight="1"/>
    <row r="491" ht="27.75" customHeight="1"/>
    <row r="492" ht="27.75" customHeight="1"/>
    <row r="493" ht="27.75" customHeight="1"/>
    <row r="494" ht="27.75" customHeight="1"/>
    <row r="495" ht="27.75" customHeight="1"/>
    <row r="496" ht="27.75" customHeight="1"/>
    <row r="497" ht="27.75" customHeight="1"/>
    <row r="498" ht="27.75" customHeight="1"/>
    <row r="499" ht="27.75" customHeight="1"/>
    <row r="500" ht="27.75" customHeight="1"/>
    <row r="501" ht="27.75" customHeight="1"/>
    <row r="502" ht="27.75" customHeight="1"/>
    <row r="503" ht="27.75" customHeight="1"/>
    <row r="504" ht="27.75" customHeight="1"/>
    <row r="505" ht="27.75" customHeight="1"/>
    <row r="506" ht="27.75" customHeight="1"/>
    <row r="507" ht="27.75" customHeight="1"/>
    <row r="508" ht="27.75" customHeight="1"/>
    <row r="509" ht="27.75" customHeight="1"/>
    <row r="510" ht="27.75" customHeight="1"/>
    <row r="511" ht="27.75" customHeight="1"/>
    <row r="512" ht="27.75" customHeight="1"/>
    <row r="513" ht="27.75" customHeight="1"/>
    <row r="514" ht="27.75" customHeight="1"/>
    <row r="515" ht="27.75" customHeight="1"/>
    <row r="516" ht="27.75" customHeight="1"/>
    <row r="517" ht="27.75" customHeight="1"/>
    <row r="518" ht="27.75" customHeight="1"/>
    <row r="519" ht="27.75" customHeight="1"/>
    <row r="520" ht="27.75" customHeight="1"/>
    <row r="521" ht="27.75" customHeight="1"/>
    <row r="522" ht="27.75" customHeight="1"/>
    <row r="523" ht="27.75" customHeight="1"/>
    <row r="524" ht="27.75" customHeight="1"/>
    <row r="525" ht="27.75" customHeight="1"/>
    <row r="526" ht="27.75" customHeight="1"/>
    <row r="527" ht="27.75" customHeight="1"/>
    <row r="528" ht="27.75" customHeight="1"/>
    <row r="529" ht="27.75" customHeight="1"/>
    <row r="530" ht="27.75" customHeight="1"/>
    <row r="531" ht="27.75" customHeight="1"/>
    <row r="532" ht="27.75" customHeight="1"/>
    <row r="533" ht="27.75" customHeight="1"/>
    <row r="534" ht="27.75" customHeight="1"/>
    <row r="535" ht="27.75" customHeight="1"/>
    <row r="536" ht="27.75" customHeight="1"/>
    <row r="537" ht="27.75" customHeight="1"/>
    <row r="538" ht="27.75" customHeight="1"/>
    <row r="539" ht="27.75" customHeight="1"/>
    <row r="540" ht="27.75" customHeight="1"/>
    <row r="541" ht="27.75" customHeight="1"/>
    <row r="542" ht="27.75" customHeight="1"/>
    <row r="543" ht="27.75" customHeight="1"/>
    <row r="544" ht="27.75" customHeight="1"/>
    <row r="545" ht="27.75" customHeight="1"/>
    <row r="546" ht="27.75" customHeight="1"/>
    <row r="547" ht="27.75" customHeight="1"/>
    <row r="548" ht="27.75" customHeight="1"/>
    <row r="549" ht="27.75" customHeight="1"/>
    <row r="550" ht="27.75" customHeight="1"/>
    <row r="551" ht="27.75" customHeight="1"/>
    <row r="552" ht="27.75" customHeight="1"/>
    <row r="553" ht="27.75" customHeight="1"/>
    <row r="554" ht="27.75" customHeight="1"/>
    <row r="555" ht="27.75" customHeight="1"/>
    <row r="556" ht="27.75" customHeight="1"/>
    <row r="557" ht="27.75" customHeight="1"/>
    <row r="558" ht="27.75" customHeight="1"/>
    <row r="559" ht="27.75" customHeight="1"/>
    <row r="560" ht="27.75" customHeight="1"/>
    <row r="561" ht="27.75" customHeight="1"/>
    <row r="562" ht="27.75" customHeight="1"/>
    <row r="563" ht="27.75" customHeight="1"/>
    <row r="564" ht="27.75" customHeight="1"/>
    <row r="565" ht="27.75" customHeight="1"/>
    <row r="566" ht="27.75" customHeight="1"/>
    <row r="567" ht="27.75" customHeight="1"/>
    <row r="568" ht="27.75" customHeight="1"/>
    <row r="569" ht="27.75" customHeight="1"/>
    <row r="570" ht="27.75" customHeight="1"/>
    <row r="571" ht="27.75" customHeight="1"/>
    <row r="572" ht="27.75" customHeight="1"/>
    <row r="573" ht="27.75" customHeight="1"/>
    <row r="574" ht="27.75" customHeight="1"/>
    <row r="575" ht="27.75" customHeight="1"/>
    <row r="576" ht="27.75" customHeight="1"/>
    <row r="577" ht="27.75" customHeight="1"/>
    <row r="578" ht="27.75" customHeight="1"/>
    <row r="579" ht="27.75" customHeight="1"/>
    <row r="580" ht="27.75" customHeight="1"/>
    <row r="581" ht="27.75" customHeight="1"/>
    <row r="582" ht="27.75" customHeight="1"/>
    <row r="583" ht="27.75" customHeight="1"/>
    <row r="584" ht="27.75" customHeight="1"/>
    <row r="585" ht="27.75" customHeight="1"/>
    <row r="586" ht="27.75" customHeight="1"/>
    <row r="587" ht="27.75" customHeight="1"/>
    <row r="588" ht="27.75" customHeight="1"/>
    <row r="589" ht="27.75" customHeight="1"/>
    <row r="590" ht="27.75" customHeight="1"/>
    <row r="591" ht="27.75" customHeight="1"/>
    <row r="592" ht="27.75" customHeight="1"/>
    <row r="593" ht="27.75" customHeight="1"/>
    <row r="594" ht="27.75" customHeight="1"/>
    <row r="595" ht="27.75" customHeight="1"/>
    <row r="596" ht="27.75" customHeight="1"/>
    <row r="597" ht="27.75" customHeight="1"/>
    <row r="598" ht="27.75" customHeight="1"/>
    <row r="599" ht="27.75" customHeight="1"/>
    <row r="600" ht="27.75" customHeight="1"/>
    <row r="601" ht="27.75" customHeight="1"/>
    <row r="602" ht="27.75" customHeight="1"/>
    <row r="603" ht="27.75" customHeight="1"/>
    <row r="604" ht="27.75" customHeight="1"/>
    <row r="605" ht="27.75" customHeight="1"/>
    <row r="606" ht="27.75" customHeight="1"/>
    <row r="607" ht="27.75" customHeight="1"/>
    <row r="608" ht="27.75" customHeight="1"/>
    <row r="609" ht="27.75" customHeight="1"/>
    <row r="610" ht="27.75" customHeight="1"/>
    <row r="611" ht="27.75" customHeight="1"/>
    <row r="612" ht="27.75" customHeight="1"/>
    <row r="613" ht="27.75" customHeight="1"/>
    <row r="614" ht="27.75" customHeight="1"/>
    <row r="615" ht="27.75" customHeight="1"/>
    <row r="616" ht="27.75" customHeight="1"/>
    <row r="617" ht="27.75" customHeight="1"/>
    <row r="618" ht="27.75" customHeight="1"/>
    <row r="619" ht="27.75" customHeight="1"/>
    <row r="620" ht="27.75" customHeight="1"/>
    <row r="621" ht="27.75" customHeight="1"/>
    <row r="622" ht="27.75" customHeight="1"/>
    <row r="623" ht="27.75" customHeight="1"/>
    <row r="624" ht="27.75" customHeight="1"/>
    <row r="625" ht="27.75" customHeight="1"/>
    <row r="626" ht="27.75" customHeight="1"/>
    <row r="627" ht="27.75" customHeight="1"/>
    <row r="628" ht="27.75" customHeight="1"/>
    <row r="629" ht="27.75" customHeight="1"/>
    <row r="630" ht="27.75" customHeight="1"/>
    <row r="631" ht="27.75" customHeight="1"/>
    <row r="632" ht="27.75" customHeight="1"/>
    <row r="633" ht="27.75" customHeight="1"/>
    <row r="634" ht="27.75" customHeight="1"/>
    <row r="635" ht="27.75" customHeight="1"/>
    <row r="636" ht="27.75" customHeight="1"/>
    <row r="637" ht="27.75" customHeight="1"/>
    <row r="638" ht="27.75" customHeight="1"/>
    <row r="639" ht="27.75" customHeight="1"/>
    <row r="640" ht="27.75" customHeight="1"/>
    <row r="641" ht="27.75" customHeight="1"/>
    <row r="642" ht="27.75" customHeight="1"/>
    <row r="643" ht="27.75" customHeight="1"/>
    <row r="644" ht="27.75" customHeight="1"/>
    <row r="645" ht="27.75" customHeight="1"/>
    <row r="646" ht="27.75" customHeight="1"/>
    <row r="647" ht="27.75" customHeight="1"/>
    <row r="648" ht="27.75" customHeight="1"/>
    <row r="649" ht="27.75" customHeight="1"/>
    <row r="650" ht="27.75" customHeight="1"/>
    <row r="651" ht="27.75" customHeight="1"/>
    <row r="652" ht="27.75" customHeight="1"/>
    <row r="653" ht="27.75" customHeight="1"/>
    <row r="654" ht="27.75" customHeight="1"/>
    <row r="655" ht="27.75" customHeight="1"/>
    <row r="656" ht="27.75" customHeight="1"/>
    <row r="657" ht="27.75" customHeight="1"/>
    <row r="658" ht="27.75" customHeight="1"/>
    <row r="659" ht="27.75" customHeight="1"/>
    <row r="660" ht="27.75" customHeight="1"/>
    <row r="661" ht="27.75" customHeight="1"/>
    <row r="662" ht="27.75" customHeight="1"/>
    <row r="663" ht="27.75" customHeight="1"/>
    <row r="664" ht="27.75" customHeight="1"/>
    <row r="665" ht="27.75" customHeight="1"/>
    <row r="666" ht="27.75" customHeight="1"/>
    <row r="667" ht="27.75" customHeight="1"/>
    <row r="668" ht="27.75" customHeight="1"/>
    <row r="669" ht="27.75" customHeight="1"/>
    <row r="670" ht="27.75" customHeight="1"/>
    <row r="671" ht="27.75" customHeight="1"/>
    <row r="672" ht="27.75" customHeight="1"/>
    <row r="673" ht="27.75" customHeight="1"/>
    <row r="674" ht="27.75" customHeight="1"/>
    <row r="675" ht="27.75" customHeight="1"/>
    <row r="676" ht="27.75" customHeight="1"/>
    <row r="677" ht="27.75" customHeight="1"/>
    <row r="678" ht="27.75" customHeight="1"/>
    <row r="679" ht="27.75" customHeight="1"/>
    <row r="680" ht="27.75" customHeight="1"/>
    <row r="681" ht="27.75" customHeight="1"/>
    <row r="682" ht="27.75" customHeight="1"/>
    <row r="683" ht="27.75" customHeight="1"/>
    <row r="684" ht="27.75" customHeight="1"/>
    <row r="685" ht="27.75" customHeight="1"/>
    <row r="686" ht="27.75" customHeight="1"/>
    <row r="687" ht="27.75" customHeight="1"/>
    <row r="688" ht="27.75" customHeight="1"/>
    <row r="689" ht="27.75" customHeight="1"/>
    <row r="690" ht="27.75" customHeight="1"/>
    <row r="691" ht="27.75" customHeight="1"/>
    <row r="692" ht="27.75" customHeight="1"/>
    <row r="693" ht="27.75" customHeight="1"/>
    <row r="694" ht="27.75" customHeight="1"/>
    <row r="695" ht="27.75" customHeight="1"/>
    <row r="696" ht="27.75" customHeight="1"/>
    <row r="697" ht="27.75" customHeight="1"/>
    <row r="698" ht="27.75" customHeight="1"/>
    <row r="699" ht="27.75" customHeight="1"/>
    <row r="700" ht="27.75" customHeight="1"/>
    <row r="701" ht="27.75" customHeight="1"/>
    <row r="702" ht="27.75" customHeight="1"/>
    <row r="703" ht="27.75" customHeight="1"/>
    <row r="704" ht="27.75" customHeight="1"/>
    <row r="705" ht="27.75" customHeight="1"/>
    <row r="706" ht="27.75" customHeight="1"/>
    <row r="707" ht="27.75" customHeight="1"/>
    <row r="708" ht="27.75" customHeight="1"/>
    <row r="709" ht="27.75" customHeight="1"/>
    <row r="710" ht="27.75" customHeight="1"/>
    <row r="711" ht="27.75" customHeight="1"/>
    <row r="712" ht="27.75" customHeight="1"/>
    <row r="713" ht="27.75" customHeight="1"/>
    <row r="714" ht="27.75" customHeight="1"/>
    <row r="715" ht="27.75" customHeight="1"/>
    <row r="716" ht="27.75" customHeight="1"/>
    <row r="717" ht="27.75" customHeight="1"/>
    <row r="718" ht="27.75" customHeight="1"/>
    <row r="719" ht="27.75" customHeight="1"/>
    <row r="720" ht="27.75" customHeight="1"/>
    <row r="721" ht="27.75" customHeight="1"/>
    <row r="722" ht="27.75" customHeight="1"/>
    <row r="723" ht="27.75" customHeight="1"/>
    <row r="724" ht="27.75" customHeight="1"/>
    <row r="725" ht="27.75" customHeight="1"/>
    <row r="726" ht="27.75" customHeight="1"/>
    <row r="727" ht="27.75" customHeight="1"/>
    <row r="728" ht="27.75" customHeight="1"/>
    <row r="729" ht="27.75" customHeight="1"/>
    <row r="730" ht="27.75" customHeight="1"/>
  </sheetData>
  <mergeCells count="16">
    <mergeCell ref="C2:G2"/>
    <mergeCell ref="C29:G29"/>
    <mergeCell ref="I29:K29"/>
    <mergeCell ref="H1:K1"/>
    <mergeCell ref="B1:G1"/>
    <mergeCell ref="B28:G28"/>
    <mergeCell ref="I2:K2"/>
    <mergeCell ref="B3:B4"/>
    <mergeCell ref="B30:B31"/>
    <mergeCell ref="C30:E30"/>
    <mergeCell ref="F30:H30"/>
    <mergeCell ref="I30:K30"/>
    <mergeCell ref="C3:E3"/>
    <mergeCell ref="F3:H3"/>
    <mergeCell ref="H28:K28"/>
    <mergeCell ref="I3:K3"/>
  </mergeCells>
  <phoneticPr fontId="2" type="noConversion"/>
  <printOptions horizontalCentered="1"/>
  <pageMargins left="0.19685039370078741" right="0.19685039370078741" top="0.19685039370078741" bottom="0" header="0.51181102362204722" footer="0.51181102362204722"/>
  <pageSetup paperSize="9" scale="66" fitToHeight="0" orientation="landscape" horizontalDpi="4294967295" r:id="rId1"/>
  <headerFooter alignWithMargins="0"/>
  <rowBreaks count="1" manualBreakCount="1">
    <brk id="27" min="1" max="10" man="1"/>
  </rowBreaks>
</worksheet>
</file>

<file path=xl/worksheets/sheet16.xml><?xml version="1.0" encoding="utf-8"?>
<worksheet xmlns="http://schemas.openxmlformats.org/spreadsheetml/2006/main" xmlns:r="http://schemas.openxmlformats.org/officeDocument/2006/relationships">
  <sheetPr codeName="Sheet14"/>
  <dimension ref="A1:AC80"/>
  <sheetViews>
    <sheetView zoomScale="70" zoomScaleNormal="70" zoomScaleSheetLayoutView="70" zoomScalePageLayoutView="70" workbookViewId="0">
      <selection activeCell="O26" sqref="O26"/>
    </sheetView>
  </sheetViews>
  <sheetFormatPr defaultRowHeight="18"/>
  <cols>
    <col min="1" max="1" width="20.42578125" style="68" bestFit="1" customWidth="1"/>
    <col min="2" max="2" width="2.7109375" style="68" customWidth="1"/>
    <col min="3" max="3" width="12.7109375" style="69" customWidth="1"/>
    <col min="4" max="4" width="2.7109375" style="69" customWidth="1"/>
    <col min="5" max="5" width="12.7109375" style="69" customWidth="1"/>
    <col min="6" max="6" width="2.7109375" style="69" customWidth="1"/>
    <col min="7" max="7" width="12.7109375" style="69" customWidth="1"/>
    <col min="8" max="8" width="2.7109375" style="69" customWidth="1"/>
    <col min="9" max="9" width="12.7109375" style="69" customWidth="1"/>
    <col min="10" max="10" width="5.140625" style="70" customWidth="1"/>
    <col min="11" max="11" width="8.7109375" style="63" customWidth="1"/>
    <col min="12" max="12" width="8.7109375" customWidth="1"/>
    <col min="13" max="13" width="8.7109375" style="20" customWidth="1"/>
    <col min="14" max="14" width="8.140625" style="20" bestFit="1" customWidth="1"/>
    <col min="15" max="16" width="8.42578125" style="20" bestFit="1" customWidth="1"/>
    <col min="17" max="17" width="13.28515625" bestFit="1" customWidth="1"/>
    <col min="18" max="20" width="10.85546875" style="20" bestFit="1" customWidth="1"/>
    <col min="21" max="21" width="8.42578125" style="20" bestFit="1" customWidth="1"/>
    <col min="22" max="23" width="8.42578125" bestFit="1" customWidth="1"/>
    <col min="24" max="25" width="6.85546875" bestFit="1" customWidth="1"/>
    <col min="26" max="28" width="8.42578125" bestFit="1" customWidth="1"/>
    <col min="29" max="29" width="9" bestFit="1" customWidth="1"/>
  </cols>
  <sheetData>
    <row r="1" spans="1:29">
      <c r="A1" s="649" t="s">
        <v>62</v>
      </c>
      <c r="B1" s="649"/>
      <c r="C1" s="649"/>
      <c r="D1" s="649"/>
      <c r="E1" s="649"/>
      <c r="F1" s="649"/>
      <c r="G1" s="649"/>
      <c r="H1" s="649"/>
      <c r="I1" s="649"/>
      <c r="J1" s="62"/>
      <c r="L1" s="24"/>
      <c r="M1" s="43"/>
      <c r="N1" s="44"/>
      <c r="O1" s="44"/>
      <c r="P1" s="44"/>
      <c r="Q1" s="24"/>
      <c r="R1" s="43"/>
      <c r="S1" s="44"/>
      <c r="T1" s="44"/>
      <c r="U1" s="44"/>
      <c r="V1" s="24"/>
      <c r="W1" s="24"/>
      <c r="X1" s="24"/>
      <c r="Y1" s="24"/>
      <c r="Z1" s="24"/>
      <c r="AA1" s="24"/>
      <c r="AB1" s="24"/>
      <c r="AC1" s="24"/>
    </row>
    <row r="2" spans="1:29">
      <c r="A2" s="64"/>
      <c r="B2" s="64"/>
      <c r="C2" s="61"/>
      <c r="D2" s="61"/>
      <c r="E2" s="61"/>
      <c r="F2" s="61"/>
      <c r="G2" s="61"/>
      <c r="H2" s="61"/>
      <c r="I2" s="61"/>
      <c r="J2" s="62"/>
      <c r="L2" s="24"/>
      <c r="M2" s="43"/>
      <c r="N2" s="44"/>
      <c r="O2" s="44"/>
      <c r="P2" s="44"/>
      <c r="Q2" s="24"/>
      <c r="R2" s="43"/>
      <c r="S2" s="44"/>
      <c r="T2" s="44"/>
      <c r="U2" s="44"/>
      <c r="V2" s="24"/>
      <c r="W2" s="24"/>
      <c r="X2" s="24"/>
      <c r="Y2" s="24"/>
      <c r="Z2" s="24"/>
      <c r="AA2" s="24"/>
      <c r="AB2" s="24"/>
      <c r="AC2" s="24"/>
    </row>
    <row r="3" spans="1:29">
      <c r="A3" s="142" t="s">
        <v>44</v>
      </c>
      <c r="B3" s="142"/>
      <c r="C3" s="143" t="s">
        <v>58</v>
      </c>
      <c r="D3" s="143"/>
      <c r="E3" s="143" t="s">
        <v>59</v>
      </c>
      <c r="F3" s="143"/>
      <c r="G3" s="143" t="s">
        <v>60</v>
      </c>
      <c r="H3" s="143"/>
      <c r="I3" s="143" t="s">
        <v>61</v>
      </c>
      <c r="J3" s="144"/>
      <c r="L3" s="24"/>
      <c r="M3" s="43"/>
      <c r="N3" s="44"/>
      <c r="O3" s="44"/>
      <c r="P3" s="44"/>
      <c r="Q3" s="24"/>
      <c r="R3" s="43"/>
      <c r="S3" s="44"/>
      <c r="T3" s="44"/>
      <c r="U3" s="44"/>
      <c r="V3" s="24"/>
      <c r="W3" s="24"/>
      <c r="X3" s="24"/>
      <c r="Y3" s="24"/>
      <c r="Z3" s="24"/>
      <c r="AA3" s="24"/>
      <c r="AB3" s="24"/>
      <c r="AC3" s="24"/>
    </row>
    <row r="4" spans="1:29">
      <c r="A4" s="145" t="s">
        <v>2</v>
      </c>
      <c r="B4" s="145"/>
      <c r="C4" s="146">
        <v>13.6</v>
      </c>
      <c r="D4" s="146"/>
      <c r="E4" s="146">
        <v>13.8</v>
      </c>
      <c r="F4" s="146"/>
      <c r="G4" s="146">
        <v>14.1</v>
      </c>
      <c r="H4" s="146"/>
      <c r="I4" s="146">
        <v>14.5</v>
      </c>
      <c r="J4" s="144" t="s">
        <v>48</v>
      </c>
      <c r="L4" s="24"/>
      <c r="M4" s="43"/>
      <c r="N4" s="45"/>
      <c r="O4" s="45"/>
      <c r="P4" s="45"/>
      <c r="Q4" s="24"/>
      <c r="R4" s="43"/>
      <c r="S4" s="45"/>
      <c r="T4" s="45"/>
      <c r="U4" s="45"/>
      <c r="V4" s="24"/>
      <c r="W4" s="24"/>
      <c r="X4" s="24"/>
      <c r="Y4" s="24"/>
      <c r="Z4" s="24"/>
      <c r="AA4" s="24"/>
      <c r="AB4" s="24"/>
      <c r="AC4" s="24"/>
    </row>
    <row r="5" spans="1:29">
      <c r="A5" s="145" t="s">
        <v>4</v>
      </c>
      <c r="B5" s="145"/>
      <c r="C5" s="146">
        <v>28.4</v>
      </c>
      <c r="D5" s="146"/>
      <c r="E5" s="146">
        <v>28.9</v>
      </c>
      <c r="F5" s="146"/>
      <c r="G5" s="146">
        <v>29.5</v>
      </c>
      <c r="H5" s="146"/>
      <c r="I5" s="146">
        <v>30.6</v>
      </c>
      <c r="J5" s="144" t="s">
        <v>48</v>
      </c>
      <c r="L5" s="24"/>
      <c r="M5" s="45"/>
      <c r="N5" s="45"/>
      <c r="O5" s="45"/>
      <c r="P5" s="45"/>
      <c r="Q5" s="24"/>
      <c r="R5" s="45"/>
      <c r="S5" s="45"/>
      <c r="T5" s="45"/>
      <c r="U5" s="45"/>
      <c r="V5" s="24"/>
      <c r="W5" s="24"/>
      <c r="X5" s="24"/>
      <c r="Y5" s="24"/>
      <c r="Z5" s="24"/>
      <c r="AA5" s="24"/>
      <c r="AB5" s="24"/>
      <c r="AC5" s="24"/>
    </row>
    <row r="6" spans="1:29">
      <c r="A6" s="145" t="s">
        <v>3</v>
      </c>
      <c r="B6" s="145"/>
      <c r="C6" s="147">
        <v>1.71875E-3</v>
      </c>
      <c r="D6" s="147"/>
      <c r="E6" s="147">
        <v>1.7534722222222222E-3</v>
      </c>
      <c r="F6" s="147"/>
      <c r="G6" s="147">
        <v>2.488425925925926E-3</v>
      </c>
      <c r="H6" s="147"/>
      <c r="I6" s="147">
        <v>1.8668981481481481E-3</v>
      </c>
      <c r="J6" s="144" t="s">
        <v>48</v>
      </c>
      <c r="L6" s="24"/>
      <c r="M6" s="43"/>
      <c r="N6" s="44"/>
      <c r="O6" s="44"/>
      <c r="P6" s="44"/>
      <c r="Q6" s="24"/>
      <c r="R6" s="43"/>
      <c r="S6" s="44"/>
      <c r="T6" s="44"/>
      <c r="U6" s="44"/>
      <c r="V6" s="24"/>
      <c r="W6" s="24"/>
      <c r="X6" s="24"/>
      <c r="Y6" s="24"/>
      <c r="Z6" s="24"/>
      <c r="AA6" s="24"/>
      <c r="AB6" s="24"/>
      <c r="AC6" s="24"/>
    </row>
    <row r="7" spans="1:29">
      <c r="A7" s="145" t="s">
        <v>23</v>
      </c>
      <c r="B7" s="145"/>
      <c r="C7" s="147">
        <v>2.7314814814814819E-3</v>
      </c>
      <c r="D7" s="147"/>
      <c r="E7" s="147">
        <v>2.7777777777777779E-3</v>
      </c>
      <c r="F7" s="147"/>
      <c r="G7" s="147">
        <v>2.8356481481481479E-3</v>
      </c>
      <c r="H7" s="147"/>
      <c r="I7" s="147">
        <v>2.9340277777777772E-3</v>
      </c>
      <c r="J7" s="144" t="s">
        <v>48</v>
      </c>
      <c r="L7" s="24"/>
      <c r="M7" s="43"/>
      <c r="N7" s="44"/>
      <c r="O7" s="44"/>
      <c r="P7" s="44"/>
      <c r="Q7" s="24"/>
      <c r="R7" s="43"/>
      <c r="S7" s="44"/>
      <c r="T7" s="44"/>
      <c r="U7" s="44"/>
      <c r="V7" s="24"/>
      <c r="W7" s="24"/>
      <c r="X7" s="24"/>
      <c r="Y7" s="24"/>
      <c r="Z7" s="24"/>
      <c r="AA7" s="24"/>
      <c r="AB7" s="24"/>
      <c r="AC7" s="24"/>
    </row>
    <row r="8" spans="1:29">
      <c r="A8" s="145" t="s">
        <v>54</v>
      </c>
      <c r="B8" s="145"/>
      <c r="C8" s="146">
        <v>11.9</v>
      </c>
      <c r="D8" s="146"/>
      <c r="E8" s="146">
        <v>12.2</v>
      </c>
      <c r="F8" s="146"/>
      <c r="G8" s="146">
        <v>12.5</v>
      </c>
      <c r="H8" s="146"/>
      <c r="I8" s="146">
        <v>13.3</v>
      </c>
      <c r="J8" s="144" t="s">
        <v>48</v>
      </c>
      <c r="L8" s="24"/>
      <c r="M8" s="43"/>
      <c r="N8" s="44"/>
      <c r="O8" s="44"/>
      <c r="P8" s="44"/>
      <c r="Q8" s="24"/>
      <c r="R8" s="43"/>
      <c r="S8" s="44"/>
      <c r="T8" s="44"/>
      <c r="U8" s="44"/>
      <c r="V8" s="24"/>
      <c r="W8" s="24"/>
      <c r="X8" s="24"/>
      <c r="Y8" s="24"/>
      <c r="Z8" s="24"/>
      <c r="AA8" s="24"/>
      <c r="AB8" s="24"/>
      <c r="AC8" s="24"/>
    </row>
    <row r="9" spans="1:29">
      <c r="A9" s="145" t="s">
        <v>25</v>
      </c>
      <c r="B9" s="145"/>
      <c r="C9" s="146">
        <v>1.4</v>
      </c>
      <c r="D9" s="146"/>
      <c r="E9" s="146">
        <v>1.35</v>
      </c>
      <c r="F9" s="146"/>
      <c r="G9" s="146">
        <v>1.3</v>
      </c>
      <c r="H9" s="146"/>
      <c r="I9" s="146">
        <v>1.25</v>
      </c>
      <c r="J9" s="144" t="s">
        <v>47</v>
      </c>
      <c r="K9" s="65"/>
      <c r="L9" s="24"/>
      <c r="M9" s="43"/>
      <c r="N9" s="44"/>
      <c r="O9" s="44"/>
      <c r="P9" s="44"/>
      <c r="Q9" s="24"/>
      <c r="R9" s="43"/>
      <c r="S9" s="44"/>
      <c r="T9" s="44"/>
      <c r="U9" s="44"/>
      <c r="V9" s="24"/>
      <c r="W9" s="24"/>
      <c r="X9" s="24"/>
      <c r="Y9" s="24"/>
      <c r="Z9" s="24"/>
      <c r="AA9" s="24"/>
      <c r="AB9" s="24"/>
      <c r="AC9" s="24"/>
    </row>
    <row r="10" spans="1:29">
      <c r="A10" s="145" t="s">
        <v>7</v>
      </c>
      <c r="B10" s="145"/>
      <c r="C10" s="146">
        <v>4.5</v>
      </c>
      <c r="D10" s="146"/>
      <c r="E10" s="146">
        <v>4.3499999999999996</v>
      </c>
      <c r="F10" s="146"/>
      <c r="G10" s="146">
        <v>4.2</v>
      </c>
      <c r="H10" s="146"/>
      <c r="I10" s="146">
        <v>3.95</v>
      </c>
      <c r="J10" s="144" t="s">
        <v>47</v>
      </c>
      <c r="K10" s="66"/>
      <c r="L10" s="25"/>
      <c r="M10" s="43"/>
      <c r="N10" s="44"/>
      <c r="O10" s="44"/>
      <c r="P10" s="44"/>
      <c r="Q10" s="24"/>
      <c r="R10" s="43"/>
      <c r="S10" s="44"/>
      <c r="T10" s="44"/>
      <c r="U10" s="44"/>
      <c r="V10" s="24"/>
      <c r="W10" s="24"/>
      <c r="X10" s="24"/>
      <c r="Y10" s="24"/>
      <c r="Z10" s="24"/>
      <c r="AA10" s="24"/>
      <c r="AB10" s="24"/>
      <c r="AC10" s="24"/>
    </row>
    <row r="11" spans="1:29">
      <c r="A11" s="145" t="s">
        <v>28</v>
      </c>
      <c r="B11" s="145"/>
      <c r="C11" s="146">
        <v>24.75</v>
      </c>
      <c r="D11" s="146"/>
      <c r="E11" s="146">
        <v>21.85</v>
      </c>
      <c r="F11" s="146"/>
      <c r="G11" s="146">
        <v>19.100000000000001</v>
      </c>
      <c r="H11" s="146"/>
      <c r="I11" s="146">
        <v>15.2</v>
      </c>
      <c r="J11" s="144" t="s">
        <v>47</v>
      </c>
      <c r="K11" s="65"/>
      <c r="L11" s="24"/>
      <c r="M11" s="43"/>
      <c r="N11" s="44"/>
      <c r="O11" s="44"/>
      <c r="P11" s="44"/>
      <c r="Q11" s="24"/>
      <c r="R11" s="43"/>
      <c r="S11" s="44"/>
      <c r="T11" s="44"/>
      <c r="U11" s="44"/>
      <c r="V11" s="24"/>
      <c r="W11" s="24"/>
      <c r="X11" s="24"/>
      <c r="Y11" s="24"/>
      <c r="Z11" s="24"/>
      <c r="AA11" s="24"/>
      <c r="AB11" s="24"/>
      <c r="AC11" s="24"/>
    </row>
    <row r="12" spans="1:29">
      <c r="A12" s="145" t="s">
        <v>46</v>
      </c>
      <c r="B12" s="145"/>
      <c r="C12" s="146">
        <v>23.1</v>
      </c>
      <c r="D12" s="146"/>
      <c r="E12" s="146">
        <v>20.7</v>
      </c>
      <c r="F12" s="146"/>
      <c r="G12" s="146">
        <v>18.05</v>
      </c>
      <c r="H12" s="146"/>
      <c r="I12" s="146">
        <v>15.2</v>
      </c>
      <c r="J12" s="144" t="s">
        <v>47</v>
      </c>
      <c r="L12" s="24"/>
      <c r="M12" s="43"/>
      <c r="N12" s="44"/>
      <c r="O12" s="44"/>
      <c r="P12" s="44"/>
      <c r="Q12" s="24"/>
      <c r="R12" s="43"/>
      <c r="S12" s="44"/>
      <c r="T12" s="44"/>
      <c r="U12" s="44"/>
      <c r="V12" s="24"/>
      <c r="W12" s="24"/>
      <c r="X12" s="24"/>
      <c r="Y12" s="24"/>
      <c r="Z12" s="24"/>
      <c r="AA12" s="24"/>
      <c r="AB12" s="24"/>
      <c r="AC12" s="24"/>
    </row>
    <row r="13" spans="1:29">
      <c r="A13" s="145" t="s">
        <v>26</v>
      </c>
      <c r="B13" s="145"/>
      <c r="C13" s="146">
        <v>8.4499999999999993</v>
      </c>
      <c r="D13" s="146"/>
      <c r="E13" s="146">
        <v>7.9</v>
      </c>
      <c r="F13" s="146"/>
      <c r="G13" s="146">
        <v>7.25</v>
      </c>
      <c r="H13" s="146"/>
      <c r="I13" s="146">
        <v>6.55</v>
      </c>
      <c r="J13" s="144" t="s">
        <v>47</v>
      </c>
      <c r="L13" s="24"/>
      <c r="M13" s="43"/>
      <c r="N13" s="44"/>
      <c r="O13" s="44"/>
      <c r="P13" s="44"/>
      <c r="Q13" s="24"/>
      <c r="R13" s="43"/>
      <c r="S13" s="44"/>
      <c r="T13" s="44"/>
      <c r="U13" s="44"/>
      <c r="V13" s="24"/>
      <c r="W13" s="24"/>
      <c r="X13" s="24"/>
      <c r="Y13" s="24"/>
      <c r="Z13" s="24"/>
      <c r="AA13" s="24"/>
      <c r="AB13" s="24"/>
      <c r="AC13" s="24"/>
    </row>
    <row r="14" spans="1:29">
      <c r="A14" s="64"/>
      <c r="B14" s="64"/>
      <c r="C14" s="67"/>
      <c r="D14" s="67"/>
      <c r="E14" s="67"/>
      <c r="F14" s="67"/>
      <c r="G14" s="67"/>
      <c r="H14" s="67"/>
      <c r="I14" s="67"/>
      <c r="J14" s="62"/>
      <c r="L14" s="24"/>
      <c r="M14" s="43"/>
      <c r="N14" s="44"/>
      <c r="O14" s="44"/>
      <c r="P14" s="44"/>
      <c r="Q14" s="24"/>
      <c r="R14" s="43"/>
      <c r="S14" s="44"/>
      <c r="T14" s="44"/>
      <c r="U14" s="44"/>
      <c r="V14" s="24"/>
      <c r="W14" s="24"/>
      <c r="X14" s="24"/>
      <c r="Y14" s="24"/>
      <c r="Z14" s="24"/>
      <c r="AA14" s="24"/>
      <c r="AB14" s="24"/>
      <c r="AC14" s="24"/>
    </row>
    <row r="15" spans="1:29">
      <c r="A15" s="142" t="s">
        <v>50</v>
      </c>
      <c r="B15" s="142"/>
      <c r="C15" s="143" t="s">
        <v>58</v>
      </c>
      <c r="D15" s="143"/>
      <c r="E15" s="143" t="s">
        <v>59</v>
      </c>
      <c r="F15" s="143"/>
      <c r="G15" s="143" t="s">
        <v>60</v>
      </c>
      <c r="H15" s="143"/>
      <c r="I15" s="143" t="s">
        <v>61</v>
      </c>
      <c r="J15" s="144"/>
      <c r="L15" s="24"/>
      <c r="M15" s="43"/>
      <c r="N15" s="44"/>
      <c r="O15" s="44"/>
      <c r="P15" s="44"/>
      <c r="Q15" s="24"/>
      <c r="R15" s="43"/>
      <c r="S15" s="44"/>
      <c r="T15" s="44"/>
      <c r="U15" s="44"/>
      <c r="V15" s="24"/>
      <c r="W15" s="24"/>
      <c r="X15" s="24"/>
      <c r="Y15" s="24"/>
      <c r="Z15" s="24"/>
      <c r="AA15" s="24"/>
      <c r="AB15" s="24"/>
      <c r="AC15" s="24"/>
    </row>
    <row r="16" spans="1:29">
      <c r="A16" s="151" t="s">
        <v>2</v>
      </c>
      <c r="B16" s="145"/>
      <c r="C16" s="146">
        <v>12.7</v>
      </c>
      <c r="D16" s="146"/>
      <c r="E16" s="146">
        <v>12.9</v>
      </c>
      <c r="F16" s="146"/>
      <c r="G16" s="146">
        <v>13.2</v>
      </c>
      <c r="H16" s="146"/>
      <c r="I16" s="146">
        <v>13.5</v>
      </c>
      <c r="J16" s="144" t="s">
        <v>48</v>
      </c>
      <c r="L16" s="24"/>
      <c r="M16" s="43"/>
      <c r="N16" s="44"/>
      <c r="O16" s="44"/>
      <c r="P16" s="44"/>
      <c r="Q16" s="24"/>
      <c r="R16" s="43"/>
      <c r="S16" s="44"/>
      <c r="T16" s="44"/>
      <c r="U16" s="44"/>
      <c r="V16" s="24"/>
      <c r="W16" s="24"/>
      <c r="X16" s="24"/>
      <c r="Y16" s="24"/>
      <c r="Z16" s="24"/>
      <c r="AA16" s="24"/>
      <c r="AB16" s="24"/>
      <c r="AC16" s="24"/>
    </row>
    <row r="17" spans="1:29">
      <c r="A17" s="145" t="s">
        <v>4</v>
      </c>
      <c r="B17" s="145"/>
      <c r="C17" s="146">
        <v>26.3</v>
      </c>
      <c r="D17" s="146"/>
      <c r="E17" s="146">
        <v>26.7</v>
      </c>
      <c r="F17" s="146"/>
      <c r="G17" s="146">
        <v>27.2</v>
      </c>
      <c r="H17" s="146"/>
      <c r="I17" s="146">
        <v>28</v>
      </c>
      <c r="J17" s="144" t="s">
        <v>48</v>
      </c>
      <c r="L17" s="24"/>
      <c r="M17" s="43"/>
      <c r="N17" s="44"/>
      <c r="O17" s="44"/>
      <c r="P17" s="44"/>
      <c r="Q17" s="24"/>
      <c r="R17" s="43"/>
      <c r="S17" s="44"/>
      <c r="T17" s="44"/>
      <c r="U17" s="44"/>
      <c r="V17" s="24"/>
      <c r="W17" s="24"/>
      <c r="X17" s="24"/>
      <c r="Y17" s="24"/>
      <c r="Z17" s="24"/>
      <c r="AA17" s="24"/>
      <c r="AB17" s="24"/>
      <c r="AC17" s="24"/>
    </row>
    <row r="18" spans="1:29">
      <c r="A18" s="148" t="s">
        <v>13</v>
      </c>
      <c r="B18" s="148"/>
      <c r="C18" s="149">
        <v>42.7</v>
      </c>
      <c r="D18" s="149"/>
      <c r="E18" s="149">
        <v>43.3</v>
      </c>
      <c r="F18" s="149"/>
      <c r="G18" s="149">
        <v>44.3</v>
      </c>
      <c r="H18" s="149"/>
      <c r="I18" s="149">
        <v>45.97</v>
      </c>
      <c r="J18" s="150" t="s">
        <v>48</v>
      </c>
      <c r="L18" s="24"/>
      <c r="M18" s="43"/>
      <c r="N18" s="44"/>
      <c r="O18" s="44"/>
      <c r="P18" s="44"/>
      <c r="Q18" s="24"/>
      <c r="R18" s="43"/>
      <c r="S18" s="43"/>
      <c r="T18" s="43"/>
      <c r="U18" s="44"/>
      <c r="V18" s="24"/>
      <c r="W18" s="24"/>
      <c r="X18" s="24"/>
      <c r="Y18" s="24"/>
      <c r="Z18" s="24"/>
      <c r="AA18" s="24"/>
      <c r="AB18" s="24"/>
      <c r="AC18" s="24"/>
    </row>
    <row r="19" spans="1:29">
      <c r="A19" s="145" t="s">
        <v>3</v>
      </c>
      <c r="B19" s="145"/>
      <c r="C19" s="147">
        <v>1.6192129629629629E-3</v>
      </c>
      <c r="D19" s="147"/>
      <c r="E19" s="147">
        <v>1.6493055555555556E-3</v>
      </c>
      <c r="F19" s="147"/>
      <c r="G19" s="147">
        <v>1.6840277777777776E-3</v>
      </c>
      <c r="H19" s="147"/>
      <c r="I19" s="147">
        <v>1.7430555555555552E-3</v>
      </c>
      <c r="J19" s="144" t="s">
        <v>48</v>
      </c>
      <c r="L19" s="24"/>
      <c r="M19" s="43"/>
      <c r="N19" s="44"/>
      <c r="O19" s="44"/>
      <c r="P19" s="44"/>
      <c r="Q19" s="24"/>
      <c r="R19" s="43"/>
      <c r="S19" s="43"/>
      <c r="T19" s="43"/>
      <c r="U19" s="44"/>
      <c r="V19" s="24"/>
      <c r="W19" s="24"/>
      <c r="X19" s="24"/>
      <c r="Y19" s="24"/>
      <c r="Z19" s="24"/>
      <c r="AA19" s="24"/>
      <c r="AB19" s="24"/>
      <c r="AC19" s="24"/>
    </row>
    <row r="20" spans="1:29">
      <c r="A20" s="145" t="s">
        <v>6</v>
      </c>
      <c r="B20" s="145"/>
      <c r="C20" s="147">
        <v>3.3506944444444443E-3</v>
      </c>
      <c r="D20" s="147"/>
      <c r="E20" s="147">
        <v>3.425925925925926E-3</v>
      </c>
      <c r="F20" s="147"/>
      <c r="G20" s="147">
        <v>3.5011574074074077E-3</v>
      </c>
      <c r="H20" s="147"/>
      <c r="I20" s="147">
        <v>3.645833333333333E-3</v>
      </c>
      <c r="J20" s="144" t="s">
        <v>48</v>
      </c>
      <c r="L20" s="24"/>
      <c r="M20" s="43"/>
      <c r="N20" s="44"/>
      <c r="O20" s="44"/>
      <c r="P20" s="44"/>
      <c r="Q20" s="24"/>
      <c r="R20" s="43"/>
      <c r="S20" s="43"/>
      <c r="T20" s="43"/>
      <c r="U20" s="44"/>
      <c r="V20" s="24"/>
      <c r="W20" s="24"/>
      <c r="X20" s="24"/>
      <c r="Y20" s="24"/>
      <c r="Z20" s="24"/>
      <c r="AA20" s="24"/>
      <c r="AB20" s="24"/>
      <c r="AC20" s="24"/>
    </row>
    <row r="21" spans="1:29">
      <c r="A21" s="145" t="s">
        <v>45</v>
      </c>
      <c r="B21" s="145"/>
      <c r="C21" s="146">
        <v>11.9</v>
      </c>
      <c r="D21" s="146"/>
      <c r="E21" s="146">
        <v>12.32</v>
      </c>
      <c r="F21" s="146"/>
      <c r="G21" s="146">
        <v>12.6</v>
      </c>
      <c r="H21" s="146"/>
      <c r="I21" s="146">
        <v>13.4</v>
      </c>
      <c r="J21" s="144" t="s">
        <v>48</v>
      </c>
      <c r="L21" s="24"/>
      <c r="M21" s="43"/>
      <c r="N21" s="44"/>
      <c r="O21" s="44"/>
      <c r="P21" s="44"/>
      <c r="Q21" s="24"/>
      <c r="R21" s="43"/>
      <c r="S21" s="43"/>
      <c r="T21" s="43"/>
      <c r="U21" s="44"/>
      <c r="V21" s="24"/>
      <c r="W21" s="24"/>
      <c r="X21" s="24"/>
      <c r="Y21" s="24"/>
      <c r="Z21" s="24"/>
      <c r="AA21" s="24"/>
      <c r="AB21" s="24"/>
      <c r="AC21" s="24"/>
    </row>
    <row r="22" spans="1:29">
      <c r="A22" s="145" t="s">
        <v>25</v>
      </c>
      <c r="B22" s="145"/>
      <c r="C22" s="146">
        <v>1.57</v>
      </c>
      <c r="D22" s="146"/>
      <c r="E22" s="146">
        <v>1.54</v>
      </c>
      <c r="F22" s="146"/>
      <c r="G22" s="146">
        <v>1.49</v>
      </c>
      <c r="H22" s="146"/>
      <c r="I22" s="146">
        <v>1.41</v>
      </c>
      <c r="J22" s="144" t="s">
        <v>47</v>
      </c>
      <c r="L22" s="24"/>
      <c r="M22" s="43"/>
      <c r="N22" s="43"/>
      <c r="O22" s="43"/>
      <c r="P22" s="43"/>
      <c r="Q22" s="24"/>
      <c r="R22" s="43"/>
      <c r="S22" s="43"/>
      <c r="T22" s="43"/>
      <c r="U22" s="43"/>
      <c r="V22" s="44"/>
      <c r="W22" s="44"/>
      <c r="X22" s="44"/>
      <c r="Y22" s="44"/>
      <c r="Z22" s="44"/>
      <c r="AA22" s="44"/>
      <c r="AB22" s="44"/>
      <c r="AC22" s="44"/>
    </row>
    <row r="23" spans="1:29">
      <c r="A23" s="145" t="s">
        <v>7</v>
      </c>
      <c r="B23" s="145"/>
      <c r="C23" s="146">
        <v>5.05</v>
      </c>
      <c r="D23" s="146"/>
      <c r="E23" s="146">
        <v>4.9000000000000004</v>
      </c>
      <c r="F23" s="146"/>
      <c r="G23" s="146">
        <v>4.7</v>
      </c>
      <c r="H23" s="146"/>
      <c r="I23" s="146">
        <v>4.4800000000000004</v>
      </c>
      <c r="J23" s="144" t="s">
        <v>47</v>
      </c>
      <c r="L23" s="24"/>
      <c r="M23" s="43"/>
      <c r="N23" s="43"/>
      <c r="O23" s="43"/>
      <c r="P23" s="43"/>
      <c r="Q23" s="24"/>
      <c r="R23" s="43"/>
      <c r="S23" s="43"/>
      <c r="T23" s="43"/>
      <c r="U23" s="43"/>
      <c r="V23" s="24"/>
      <c r="W23" s="24"/>
      <c r="X23" s="24"/>
      <c r="Y23" s="24"/>
      <c r="Z23" s="24"/>
      <c r="AA23" s="24"/>
      <c r="AB23" s="24"/>
      <c r="AC23" s="24"/>
    </row>
    <row r="24" spans="1:29">
      <c r="A24" s="145" t="s">
        <v>28</v>
      </c>
      <c r="B24" s="145"/>
      <c r="C24" s="146">
        <v>32.85</v>
      </c>
      <c r="D24" s="146"/>
      <c r="E24" s="146">
        <v>29.9</v>
      </c>
      <c r="F24" s="146"/>
      <c r="G24" s="146">
        <v>26.75</v>
      </c>
      <c r="H24" s="146"/>
      <c r="I24" s="146">
        <v>22.5</v>
      </c>
      <c r="J24" s="144" t="s">
        <v>47</v>
      </c>
      <c r="N24" s="648" t="s">
        <v>94</v>
      </c>
      <c r="O24" s="648"/>
      <c r="P24" s="648"/>
      <c r="Q24" s="648"/>
      <c r="R24" s="648"/>
      <c r="S24" s="648"/>
      <c r="T24" s="648"/>
      <c r="U24" s="648"/>
      <c r="V24" s="648"/>
      <c r="W24" s="648"/>
      <c r="X24" s="648"/>
      <c r="Y24" s="648"/>
      <c r="Z24" s="648"/>
      <c r="AA24" s="648"/>
      <c r="AB24" s="648"/>
      <c r="AC24" s="648"/>
    </row>
    <row r="25" spans="1:29">
      <c r="A25" s="145" t="s">
        <v>46</v>
      </c>
      <c r="B25" s="145"/>
      <c r="C25" s="146">
        <v>27.9</v>
      </c>
      <c r="D25" s="146"/>
      <c r="E25" s="146">
        <v>25.3</v>
      </c>
      <c r="F25" s="146"/>
      <c r="G25" s="146">
        <v>22.95</v>
      </c>
      <c r="H25" s="146"/>
      <c r="I25" s="146">
        <v>19.7</v>
      </c>
      <c r="J25" s="144" t="s">
        <v>47</v>
      </c>
      <c r="N25" s="179" t="s">
        <v>78</v>
      </c>
      <c r="O25" s="179">
        <v>100</v>
      </c>
      <c r="P25" s="179">
        <v>200</v>
      </c>
      <c r="Q25" s="179" t="s">
        <v>367</v>
      </c>
      <c r="R25" s="179">
        <v>800</v>
      </c>
      <c r="S25" s="179">
        <v>1500</v>
      </c>
      <c r="T25" s="179" t="s">
        <v>84</v>
      </c>
      <c r="U25" s="179" t="s">
        <v>85</v>
      </c>
      <c r="V25" s="179" t="s">
        <v>86</v>
      </c>
      <c r="W25" s="179" t="s">
        <v>87</v>
      </c>
      <c r="X25" s="179" t="s">
        <v>88</v>
      </c>
      <c r="Y25" s="179" t="s">
        <v>89</v>
      </c>
      <c r="Z25" s="179" t="s">
        <v>90</v>
      </c>
      <c r="AA25" s="179" t="s">
        <v>91</v>
      </c>
      <c r="AB25" s="179" t="s">
        <v>92</v>
      </c>
      <c r="AC25" s="179" t="s">
        <v>93</v>
      </c>
    </row>
    <row r="26" spans="1:29">
      <c r="A26" s="145" t="s">
        <v>26</v>
      </c>
      <c r="B26" s="145"/>
      <c r="C26" s="146">
        <v>10.15</v>
      </c>
      <c r="D26" s="146"/>
      <c r="E26" s="146">
        <v>9.5</v>
      </c>
      <c r="F26" s="146"/>
      <c r="G26" s="146">
        <v>8.85</v>
      </c>
      <c r="H26" s="146"/>
      <c r="I26" s="146">
        <v>7.95</v>
      </c>
      <c r="J26" s="144" t="s">
        <v>47</v>
      </c>
      <c r="N26" s="180" t="s">
        <v>81</v>
      </c>
      <c r="O26" s="181">
        <v>14.2</v>
      </c>
      <c r="P26" s="181">
        <v>29.75</v>
      </c>
      <c r="Q26" s="181" t="s">
        <v>82</v>
      </c>
      <c r="R26" s="182">
        <v>1.8287037037037037E-3</v>
      </c>
      <c r="S26" s="182">
        <v>3.7615740740740739E-3</v>
      </c>
      <c r="T26" s="181">
        <v>16</v>
      </c>
      <c r="U26" s="181"/>
      <c r="V26" s="181"/>
      <c r="W26" s="181"/>
      <c r="X26" s="181">
        <v>1.25</v>
      </c>
      <c r="Y26" s="181">
        <v>4</v>
      </c>
      <c r="Z26" s="181">
        <v>6.5</v>
      </c>
      <c r="AA26" s="181">
        <v>14</v>
      </c>
      <c r="AB26" s="181">
        <v>18</v>
      </c>
      <c r="AC26" s="181">
        <v>56</v>
      </c>
    </row>
    <row r="27" spans="1:29">
      <c r="A27" s="64"/>
      <c r="B27" s="64"/>
      <c r="C27" s="67"/>
      <c r="D27" s="67"/>
      <c r="E27" s="67"/>
      <c r="F27" s="67"/>
      <c r="G27" s="67"/>
      <c r="H27" s="67"/>
      <c r="I27" s="67"/>
      <c r="J27" s="62"/>
      <c r="N27" s="180" t="s">
        <v>80</v>
      </c>
      <c r="O27" s="181">
        <v>12.7</v>
      </c>
      <c r="P27" s="181">
        <v>26.25</v>
      </c>
      <c r="Q27" s="181">
        <v>44</v>
      </c>
      <c r="R27" s="182">
        <v>1.6435185185185183E-3</v>
      </c>
      <c r="S27" s="182">
        <v>3.414351851851852E-3</v>
      </c>
      <c r="T27" s="180" t="s">
        <v>82</v>
      </c>
      <c r="U27" s="181">
        <v>14</v>
      </c>
      <c r="V27" s="181"/>
      <c r="W27" s="181"/>
      <c r="X27" s="181">
        <v>1.5</v>
      </c>
      <c r="Y27" s="181">
        <v>4.8</v>
      </c>
      <c r="Z27" s="181">
        <v>9.5</v>
      </c>
      <c r="AA27" s="181">
        <v>23</v>
      </c>
      <c r="AB27" s="181">
        <v>30</v>
      </c>
      <c r="AC27" s="181">
        <v>50</v>
      </c>
    </row>
    <row r="28" spans="1:29">
      <c r="A28" s="142" t="s">
        <v>55</v>
      </c>
      <c r="B28" s="142"/>
      <c r="C28" s="143" t="s">
        <v>58</v>
      </c>
      <c r="D28" s="143"/>
      <c r="E28" s="143" t="s">
        <v>59</v>
      </c>
      <c r="F28" s="143"/>
      <c r="G28" s="143" t="s">
        <v>60</v>
      </c>
      <c r="H28" s="143"/>
      <c r="I28" s="143" t="s">
        <v>61</v>
      </c>
      <c r="J28" s="144"/>
      <c r="N28" s="180" t="s">
        <v>79</v>
      </c>
      <c r="O28" s="181">
        <v>12</v>
      </c>
      <c r="P28" s="181">
        <v>24.5</v>
      </c>
      <c r="Q28" s="181">
        <v>55.5</v>
      </c>
      <c r="R28" s="182">
        <v>1.5046296296296294E-3</v>
      </c>
      <c r="S28" s="182">
        <v>3.1828703703703702E-3</v>
      </c>
      <c r="T28" s="180" t="s">
        <v>82</v>
      </c>
      <c r="U28" s="180" t="s">
        <v>82</v>
      </c>
      <c r="V28" s="181">
        <v>16</v>
      </c>
      <c r="W28" s="181">
        <v>65</v>
      </c>
      <c r="X28" s="181">
        <v>1.65</v>
      </c>
      <c r="Y28" s="181">
        <v>5.4</v>
      </c>
      <c r="Z28" s="181">
        <v>10</v>
      </c>
      <c r="AA28" s="181">
        <v>25</v>
      </c>
      <c r="AB28" s="181">
        <v>35</v>
      </c>
      <c r="AC28" s="181">
        <v>47</v>
      </c>
    </row>
    <row r="29" spans="1:29">
      <c r="A29" s="145" t="s">
        <v>2</v>
      </c>
      <c r="B29" s="145"/>
      <c r="C29" s="146">
        <v>12.3</v>
      </c>
      <c r="D29" s="146"/>
      <c r="E29" s="146">
        <v>12.6</v>
      </c>
      <c r="F29" s="146"/>
      <c r="G29" s="146">
        <v>12.8</v>
      </c>
      <c r="H29" s="146"/>
      <c r="I29" s="146">
        <v>13.1</v>
      </c>
      <c r="J29" s="144" t="s">
        <v>48</v>
      </c>
      <c r="N29" s="183"/>
      <c r="O29" s="183"/>
      <c r="P29" s="183"/>
      <c r="R29" s="183"/>
      <c r="S29" s="183"/>
      <c r="T29" s="183"/>
      <c r="U29" s="183"/>
    </row>
    <row r="30" spans="1:29">
      <c r="A30" s="145" t="s">
        <v>4</v>
      </c>
      <c r="B30" s="145"/>
      <c r="C30" s="146">
        <v>25.5</v>
      </c>
      <c r="D30" s="146"/>
      <c r="E30" s="146">
        <v>25.9</v>
      </c>
      <c r="F30" s="146"/>
      <c r="G30" s="146">
        <v>26.4</v>
      </c>
      <c r="H30" s="146"/>
      <c r="I30" s="146">
        <v>27</v>
      </c>
      <c r="J30" s="144" t="s">
        <v>48</v>
      </c>
      <c r="N30" s="183"/>
      <c r="O30" s="184"/>
      <c r="P30" s="184"/>
      <c r="Q30" s="184"/>
      <c r="R30" s="185"/>
      <c r="S30" s="185"/>
      <c r="T30" s="186"/>
      <c r="U30" s="186"/>
      <c r="V30" s="186"/>
      <c r="W30" s="186"/>
      <c r="X30" s="186"/>
      <c r="Y30" s="186"/>
      <c r="Z30" s="186"/>
      <c r="AA30" s="186"/>
      <c r="AB30" s="186"/>
      <c r="AC30" s="186"/>
    </row>
    <row r="31" spans="1:29">
      <c r="A31" s="145" t="s">
        <v>13</v>
      </c>
      <c r="B31" s="145"/>
      <c r="C31" s="146">
        <v>40.9</v>
      </c>
      <c r="D31" s="146"/>
      <c r="E31" s="146">
        <v>41.9</v>
      </c>
      <c r="F31" s="146"/>
      <c r="G31" s="146">
        <v>42.9</v>
      </c>
      <c r="H31" s="146"/>
      <c r="I31" s="146">
        <v>44.3</v>
      </c>
      <c r="J31" s="144" t="s">
        <v>48</v>
      </c>
      <c r="N31" s="183"/>
      <c r="O31" s="183"/>
      <c r="P31" s="183"/>
      <c r="R31" s="183"/>
      <c r="S31" s="183"/>
      <c r="T31" s="183"/>
      <c r="U31" s="183"/>
    </row>
    <row r="32" spans="1:29">
      <c r="A32" s="145" t="s">
        <v>3</v>
      </c>
      <c r="B32" s="145"/>
      <c r="C32" s="147">
        <v>1.5567129629629629E-3</v>
      </c>
      <c r="D32" s="147"/>
      <c r="E32" s="147">
        <v>1.5914351851851851E-3</v>
      </c>
      <c r="F32" s="147"/>
      <c r="G32" s="147">
        <v>1.6261574074074075E-3</v>
      </c>
      <c r="H32" s="147"/>
      <c r="I32" s="147">
        <v>1.689814814814815E-3</v>
      </c>
      <c r="J32" s="144" t="s">
        <v>48</v>
      </c>
      <c r="N32" s="183"/>
      <c r="O32" s="183"/>
      <c r="P32" s="183"/>
      <c r="R32" s="183"/>
      <c r="S32" s="183"/>
      <c r="T32" s="183"/>
      <c r="U32" s="183"/>
    </row>
    <row r="33" spans="1:29">
      <c r="A33" s="145" t="s">
        <v>6</v>
      </c>
      <c r="B33" s="145"/>
      <c r="C33" s="147">
        <v>3.2175925925925926E-3</v>
      </c>
      <c r="D33" s="147"/>
      <c r="E33" s="147">
        <v>3.2870370370370367E-3</v>
      </c>
      <c r="F33" s="147"/>
      <c r="G33" s="147">
        <v>3.3831018518518511E-3</v>
      </c>
      <c r="H33" s="147"/>
      <c r="I33" s="147">
        <v>3.5219907407407405E-3</v>
      </c>
      <c r="J33" s="144" t="s">
        <v>48</v>
      </c>
      <c r="N33" s="648" t="s">
        <v>95</v>
      </c>
      <c r="O33" s="648"/>
      <c r="P33" s="648"/>
      <c r="Q33" s="648"/>
      <c r="R33" s="648"/>
      <c r="S33" s="648"/>
      <c r="T33" s="648"/>
      <c r="U33" s="648"/>
      <c r="V33" s="648"/>
      <c r="W33" s="648"/>
      <c r="X33" s="648"/>
      <c r="Y33" s="648"/>
      <c r="Z33" s="648"/>
      <c r="AA33" s="648"/>
      <c r="AB33" s="648"/>
      <c r="AC33" s="648"/>
    </row>
    <row r="34" spans="1:29">
      <c r="A34" s="145" t="s">
        <v>51</v>
      </c>
      <c r="B34" s="145"/>
      <c r="C34" s="146">
        <v>11.8</v>
      </c>
      <c r="D34" s="146"/>
      <c r="E34" s="146">
        <v>12.1</v>
      </c>
      <c r="F34" s="146"/>
      <c r="G34" s="146">
        <v>12.5</v>
      </c>
      <c r="H34" s="146"/>
      <c r="I34" s="146">
        <v>13.1</v>
      </c>
      <c r="J34" s="144" t="s">
        <v>48</v>
      </c>
      <c r="N34" s="179" t="s">
        <v>78</v>
      </c>
      <c r="O34" s="179">
        <v>100</v>
      </c>
      <c r="P34" s="179">
        <v>200</v>
      </c>
      <c r="Q34" s="179">
        <v>300</v>
      </c>
      <c r="R34" s="179">
        <v>800</v>
      </c>
      <c r="S34" s="179">
        <v>1200</v>
      </c>
      <c r="T34" s="179">
        <v>1500</v>
      </c>
      <c r="U34" s="179" t="s">
        <v>83</v>
      </c>
      <c r="V34" s="179" t="s">
        <v>84</v>
      </c>
      <c r="W34" s="179" t="s">
        <v>85</v>
      </c>
      <c r="X34" s="179" t="s">
        <v>88</v>
      </c>
      <c r="Y34" s="179" t="s">
        <v>89</v>
      </c>
      <c r="Z34" s="179" t="s">
        <v>90</v>
      </c>
      <c r="AA34" s="179" t="s">
        <v>91</v>
      </c>
      <c r="AB34" s="179" t="s">
        <v>92</v>
      </c>
      <c r="AC34" s="179" t="s">
        <v>93</v>
      </c>
    </row>
    <row r="35" spans="1:29">
      <c r="A35" s="145" t="s">
        <v>25</v>
      </c>
      <c r="B35" s="145"/>
      <c r="C35" s="146">
        <v>1.65</v>
      </c>
      <c r="D35" s="146"/>
      <c r="E35" s="146">
        <v>1.6</v>
      </c>
      <c r="F35" s="146"/>
      <c r="G35" s="146">
        <v>1.55</v>
      </c>
      <c r="H35" s="146"/>
      <c r="I35" s="146">
        <v>1.5</v>
      </c>
      <c r="J35" s="144" t="s">
        <v>47</v>
      </c>
      <c r="N35" s="180" t="s">
        <v>81</v>
      </c>
      <c r="O35" s="181">
        <v>14.8</v>
      </c>
      <c r="P35" s="181">
        <v>31.5</v>
      </c>
      <c r="Q35" s="181" t="s">
        <v>82</v>
      </c>
      <c r="R35" s="182">
        <v>1.9097222222222222E-3</v>
      </c>
      <c r="S35" s="182">
        <v>3.0092592592592588E-3</v>
      </c>
      <c r="T35" s="181"/>
      <c r="U35" s="181">
        <v>14</v>
      </c>
      <c r="V35" s="181" t="s">
        <v>82</v>
      </c>
      <c r="W35" s="181" t="s">
        <v>82</v>
      </c>
      <c r="X35" s="181">
        <v>1.2</v>
      </c>
      <c r="Y35" s="181">
        <v>3.8</v>
      </c>
      <c r="Z35" s="181">
        <v>6</v>
      </c>
      <c r="AA35" s="181">
        <v>13</v>
      </c>
      <c r="AB35" s="181">
        <v>13</v>
      </c>
      <c r="AC35" s="181">
        <v>58</v>
      </c>
    </row>
    <row r="36" spans="1:29">
      <c r="A36" s="145" t="s">
        <v>7</v>
      </c>
      <c r="B36" s="145"/>
      <c r="C36" s="146">
        <v>5.45</v>
      </c>
      <c r="D36" s="146"/>
      <c r="E36" s="146">
        <v>5.25</v>
      </c>
      <c r="F36" s="146"/>
      <c r="G36" s="146">
        <v>5.0999999999999996</v>
      </c>
      <c r="H36" s="146"/>
      <c r="I36" s="146">
        <v>4.75</v>
      </c>
      <c r="J36" s="144" t="s">
        <v>47</v>
      </c>
      <c r="N36" s="180" t="s">
        <v>80</v>
      </c>
      <c r="O36" s="181">
        <v>13.7</v>
      </c>
      <c r="P36" s="181">
        <v>28.5</v>
      </c>
      <c r="Q36" s="181">
        <v>47</v>
      </c>
      <c r="R36" s="182">
        <v>1.7939814814814815E-3</v>
      </c>
      <c r="S36" s="182" t="s">
        <v>82</v>
      </c>
      <c r="T36" s="182">
        <v>3.7615740740740739E-3</v>
      </c>
      <c r="U36" s="181" t="s">
        <v>82</v>
      </c>
      <c r="V36" s="181">
        <v>14.1</v>
      </c>
      <c r="W36" s="181" t="s">
        <v>82</v>
      </c>
      <c r="X36" s="181">
        <v>1.36</v>
      </c>
      <c r="Y36" s="181">
        <v>4.3</v>
      </c>
      <c r="Z36" s="181">
        <v>7.4</v>
      </c>
      <c r="AA36" s="181">
        <v>18</v>
      </c>
      <c r="AB36" s="181">
        <v>20</v>
      </c>
      <c r="AC36" s="181">
        <v>53.5</v>
      </c>
    </row>
    <row r="37" spans="1:29">
      <c r="A37" s="145" t="s">
        <v>28</v>
      </c>
      <c r="B37" s="145"/>
      <c r="C37" s="146">
        <v>39.5</v>
      </c>
      <c r="D37" s="146"/>
      <c r="E37" s="146">
        <v>36.35</v>
      </c>
      <c r="F37" s="146"/>
      <c r="G37" s="146">
        <v>33.049999999999997</v>
      </c>
      <c r="H37" s="146"/>
      <c r="I37" s="146">
        <v>28.04</v>
      </c>
      <c r="J37" s="144" t="s">
        <v>47</v>
      </c>
      <c r="N37" s="180" t="s">
        <v>79</v>
      </c>
      <c r="O37" s="181">
        <v>13.3</v>
      </c>
      <c r="P37" s="181">
        <v>27.5</v>
      </c>
      <c r="Q37" s="181">
        <v>45.5</v>
      </c>
      <c r="R37" s="182">
        <v>1.736111111111111E-3</v>
      </c>
      <c r="S37" s="182" t="s">
        <v>82</v>
      </c>
      <c r="T37" s="182">
        <v>3.645833333333333E-3</v>
      </c>
      <c r="U37" s="181" t="s">
        <v>82</v>
      </c>
      <c r="V37" s="181" t="s">
        <v>82</v>
      </c>
      <c r="W37" s="181">
        <v>13.7</v>
      </c>
      <c r="X37" s="181">
        <v>1.45</v>
      </c>
      <c r="Y37" s="181">
        <v>4.5999999999999996</v>
      </c>
      <c r="Z37" s="181">
        <v>8.5</v>
      </c>
      <c r="AA37" s="181">
        <v>21</v>
      </c>
      <c r="AB37" s="181">
        <v>25</v>
      </c>
      <c r="AC37" s="181">
        <v>53</v>
      </c>
    </row>
    <row r="38" spans="1:29">
      <c r="A38" s="145" t="s">
        <v>46</v>
      </c>
      <c r="B38" s="145"/>
      <c r="C38" s="146">
        <v>36</v>
      </c>
      <c r="D38" s="146"/>
      <c r="E38" s="146">
        <v>31.75</v>
      </c>
      <c r="F38" s="146"/>
      <c r="G38" s="146">
        <v>27.9</v>
      </c>
      <c r="H38" s="146"/>
      <c r="I38" s="146">
        <v>23.5</v>
      </c>
      <c r="J38" s="144" t="s">
        <v>47</v>
      </c>
    </row>
    <row r="39" spans="1:29">
      <c r="A39" s="145" t="s">
        <v>26</v>
      </c>
      <c r="B39" s="145"/>
      <c r="C39" s="146">
        <v>12.2</v>
      </c>
      <c r="D39" s="146"/>
      <c r="E39" s="146">
        <v>11.3</v>
      </c>
      <c r="F39" s="146"/>
      <c r="G39" s="146">
        <v>10.3</v>
      </c>
      <c r="H39" s="146"/>
      <c r="I39" s="146">
        <v>9.15</v>
      </c>
      <c r="J39" s="144" t="s">
        <v>47</v>
      </c>
      <c r="N39" s="44"/>
      <c r="O39" s="44"/>
      <c r="P39" s="44"/>
      <c r="Q39" s="44"/>
      <c r="R39" s="44"/>
      <c r="S39" s="44"/>
      <c r="T39" s="44"/>
      <c r="U39" s="44"/>
      <c r="V39" s="44"/>
      <c r="W39" s="44"/>
      <c r="X39" s="44"/>
      <c r="Y39" s="44"/>
      <c r="Z39" s="44"/>
      <c r="AA39" s="44"/>
      <c r="AB39" s="44"/>
      <c r="AC39" s="44"/>
    </row>
    <row r="40" spans="1:29">
      <c r="A40" s="64"/>
      <c r="B40" s="64"/>
      <c r="C40" s="67"/>
      <c r="D40" s="67"/>
      <c r="E40" s="67"/>
      <c r="F40" s="67"/>
      <c r="G40" s="67"/>
      <c r="H40" s="67"/>
      <c r="I40" s="67"/>
      <c r="J40" s="62"/>
      <c r="N40" s="44"/>
      <c r="O40" s="44"/>
      <c r="P40" s="44"/>
      <c r="Q40" s="44"/>
      <c r="R40" s="44"/>
      <c r="S40" s="44"/>
      <c r="T40" s="44"/>
      <c r="U40" s="44"/>
      <c r="V40" s="44"/>
      <c r="W40" s="44"/>
      <c r="X40" s="44"/>
      <c r="Y40" s="44"/>
      <c r="Z40" s="44"/>
      <c r="AA40" s="44"/>
      <c r="AB40" s="44"/>
      <c r="AC40" s="44"/>
    </row>
    <row r="41" spans="1:29">
      <c r="A41" s="649" t="str">
        <f>A1</f>
        <v>AAA standards grades</v>
      </c>
      <c r="B41" s="649"/>
      <c r="C41" s="649"/>
      <c r="D41" s="649"/>
      <c r="E41" s="649"/>
      <c r="F41" s="649"/>
      <c r="G41" s="649"/>
      <c r="H41" s="649"/>
      <c r="I41" s="649"/>
      <c r="J41" s="62"/>
      <c r="N41" s="44"/>
      <c r="O41" s="44"/>
      <c r="P41" s="44"/>
      <c r="Q41" s="44"/>
      <c r="R41" s="44"/>
      <c r="S41" s="44"/>
      <c r="T41" s="44"/>
      <c r="U41" s="44"/>
      <c r="V41" s="44"/>
      <c r="W41" s="44"/>
      <c r="X41" s="44"/>
      <c r="Y41" s="44"/>
      <c r="Z41" s="44"/>
      <c r="AA41" s="44"/>
      <c r="AB41" s="44"/>
      <c r="AC41" s="44"/>
    </row>
    <row r="42" spans="1:29">
      <c r="A42" s="64"/>
      <c r="B42" s="64"/>
      <c r="C42" s="67"/>
      <c r="D42" s="67"/>
      <c r="E42" s="67"/>
      <c r="F42" s="67"/>
      <c r="G42" s="67"/>
      <c r="H42" s="67"/>
      <c r="I42" s="67"/>
      <c r="J42" s="62"/>
      <c r="S42" s="42"/>
      <c r="T42" s="42"/>
      <c r="U42" s="42"/>
    </row>
    <row r="43" spans="1:29">
      <c r="A43" s="142" t="s">
        <v>53</v>
      </c>
      <c r="B43" s="142"/>
      <c r="C43" s="143" t="s">
        <v>58</v>
      </c>
      <c r="D43" s="143"/>
      <c r="E43" s="143" t="s">
        <v>59</v>
      </c>
      <c r="F43" s="143"/>
      <c r="G43" s="143" t="s">
        <v>60</v>
      </c>
      <c r="H43" s="143"/>
      <c r="I43" s="143" t="s">
        <v>61</v>
      </c>
      <c r="J43" s="144"/>
      <c r="N43" s="42"/>
      <c r="O43" s="42"/>
      <c r="P43" s="42"/>
      <c r="S43" s="42"/>
      <c r="T43" s="42"/>
      <c r="U43" s="42"/>
    </row>
    <row r="44" spans="1:29">
      <c r="A44" s="145" t="s">
        <v>2</v>
      </c>
      <c r="B44" s="145"/>
      <c r="C44" s="146">
        <v>13</v>
      </c>
      <c r="D44" s="146"/>
      <c r="E44" s="146">
        <v>13.2</v>
      </c>
      <c r="F44" s="146"/>
      <c r="G44" s="146">
        <v>13.5</v>
      </c>
      <c r="H44" s="146"/>
      <c r="I44" s="146">
        <v>13.9</v>
      </c>
      <c r="J44" s="144" t="s">
        <v>48</v>
      </c>
      <c r="N44" s="42"/>
      <c r="O44" s="42"/>
      <c r="P44" s="42"/>
      <c r="S44" s="42"/>
      <c r="T44" s="42"/>
      <c r="U44" s="42"/>
    </row>
    <row r="45" spans="1:29">
      <c r="A45" s="145" t="s">
        <v>4</v>
      </c>
      <c r="B45" s="145"/>
      <c r="C45" s="146">
        <v>26.8</v>
      </c>
      <c r="D45" s="146"/>
      <c r="E45" s="146">
        <v>27.4</v>
      </c>
      <c r="F45" s="146"/>
      <c r="G45" s="146">
        <v>28.1</v>
      </c>
      <c r="H45" s="146"/>
      <c r="I45" s="146">
        <v>29.1</v>
      </c>
      <c r="J45" s="144" t="s">
        <v>48</v>
      </c>
      <c r="N45" s="42"/>
      <c r="O45" s="42"/>
      <c r="P45" s="42"/>
      <c r="S45" s="42"/>
      <c r="T45" s="42"/>
      <c r="U45" s="42"/>
    </row>
    <row r="46" spans="1:29">
      <c r="A46" s="145" t="s">
        <v>3</v>
      </c>
      <c r="B46" s="145"/>
      <c r="C46" s="147">
        <v>1.6493055555555556E-3</v>
      </c>
      <c r="D46" s="147"/>
      <c r="E46" s="147">
        <v>1.6724537037037036E-3</v>
      </c>
      <c r="F46" s="147"/>
      <c r="G46" s="147">
        <v>1.707175925925926E-3</v>
      </c>
      <c r="H46" s="147"/>
      <c r="I46" s="147">
        <v>1.7824074074074072E-3</v>
      </c>
      <c r="J46" s="144" t="s">
        <v>48</v>
      </c>
      <c r="N46" s="42"/>
      <c r="O46" s="42"/>
      <c r="P46" s="42"/>
      <c r="S46" s="42"/>
      <c r="T46" s="42"/>
      <c r="U46" s="42"/>
    </row>
    <row r="47" spans="1:29">
      <c r="A47" s="145" t="s">
        <v>6</v>
      </c>
      <c r="B47" s="145"/>
      <c r="C47" s="147">
        <v>3.3564814814814811E-3</v>
      </c>
      <c r="D47" s="147"/>
      <c r="E47" s="147">
        <v>3.414351851851852E-3</v>
      </c>
      <c r="F47" s="147"/>
      <c r="G47" s="147">
        <v>3.5069444444444445E-3</v>
      </c>
      <c r="H47" s="147"/>
      <c r="I47" s="147">
        <v>3.645833333333333E-3</v>
      </c>
      <c r="J47" s="144" t="s">
        <v>48</v>
      </c>
      <c r="N47" s="42"/>
      <c r="O47" s="42"/>
      <c r="P47" s="42"/>
      <c r="S47" s="42"/>
      <c r="T47" s="42"/>
      <c r="U47" s="42"/>
    </row>
    <row r="48" spans="1:29">
      <c r="A48" s="145" t="s">
        <v>45</v>
      </c>
      <c r="B48" s="145"/>
      <c r="C48" s="146">
        <v>12.9</v>
      </c>
      <c r="D48" s="146"/>
      <c r="E48" s="146">
        <v>13.3</v>
      </c>
      <c r="F48" s="146"/>
      <c r="G48" s="146">
        <v>14.2</v>
      </c>
      <c r="H48" s="146"/>
      <c r="I48" s="146">
        <v>15.3</v>
      </c>
      <c r="J48" s="144" t="s">
        <v>48</v>
      </c>
      <c r="N48" s="42"/>
      <c r="O48" s="42"/>
      <c r="P48" s="42"/>
      <c r="S48" s="42"/>
      <c r="T48" s="42"/>
      <c r="U48" s="42"/>
    </row>
    <row r="49" spans="1:21">
      <c r="A49" s="145" t="s">
        <v>25</v>
      </c>
      <c r="B49" s="145"/>
      <c r="C49" s="146">
        <v>1.47</v>
      </c>
      <c r="D49" s="146"/>
      <c r="E49" s="146">
        <v>1.41</v>
      </c>
      <c r="F49" s="146"/>
      <c r="G49" s="146">
        <v>1.35</v>
      </c>
      <c r="H49" s="146"/>
      <c r="I49" s="146">
        <v>1.3</v>
      </c>
      <c r="J49" s="144" t="s">
        <v>47</v>
      </c>
      <c r="N49" s="42"/>
      <c r="O49" s="42"/>
      <c r="P49" s="42"/>
      <c r="S49" s="42"/>
      <c r="T49" s="42"/>
      <c r="U49" s="42"/>
    </row>
    <row r="50" spans="1:21">
      <c r="A50" s="145" t="s">
        <v>7</v>
      </c>
      <c r="B50" s="145"/>
      <c r="C50" s="146">
        <v>4.75</v>
      </c>
      <c r="D50" s="146"/>
      <c r="E50" s="146">
        <v>4.55</v>
      </c>
      <c r="F50" s="146"/>
      <c r="G50" s="146">
        <v>4.4000000000000004</v>
      </c>
      <c r="H50" s="146"/>
      <c r="I50" s="146">
        <v>4.1500000000000004</v>
      </c>
      <c r="J50" s="144" t="s">
        <v>47</v>
      </c>
      <c r="N50" s="42"/>
      <c r="O50" s="42"/>
      <c r="P50" s="42"/>
    </row>
    <row r="51" spans="1:21">
      <c r="A51" s="145" t="s">
        <v>28</v>
      </c>
      <c r="B51" s="145"/>
      <c r="C51" s="146">
        <v>31.15</v>
      </c>
      <c r="D51" s="146"/>
      <c r="E51" s="146">
        <v>29</v>
      </c>
      <c r="F51" s="146"/>
      <c r="G51" s="146">
        <v>26.1</v>
      </c>
      <c r="H51" s="146"/>
      <c r="I51" s="146">
        <v>21.3</v>
      </c>
      <c r="J51" s="144" t="s">
        <v>47</v>
      </c>
      <c r="N51" s="42"/>
      <c r="O51" s="42"/>
      <c r="P51" s="42"/>
      <c r="S51" s="42"/>
      <c r="T51" s="42"/>
      <c r="U51" s="42"/>
    </row>
    <row r="52" spans="1:21">
      <c r="A52" s="145" t="s">
        <v>46</v>
      </c>
      <c r="B52" s="145"/>
      <c r="C52" s="146">
        <v>24.9</v>
      </c>
      <c r="D52" s="146"/>
      <c r="E52" s="146">
        <v>22.1</v>
      </c>
      <c r="F52" s="146"/>
      <c r="G52" s="146">
        <v>19.100000000000001</v>
      </c>
      <c r="H52" s="146"/>
      <c r="I52" s="146">
        <v>15.9</v>
      </c>
      <c r="J52" s="144" t="s">
        <v>47</v>
      </c>
      <c r="N52" s="42"/>
      <c r="O52" s="42"/>
      <c r="P52" s="42"/>
      <c r="S52" s="42"/>
      <c r="T52" s="42"/>
      <c r="U52" s="42"/>
    </row>
    <row r="53" spans="1:21">
      <c r="A53" s="145" t="s">
        <v>26</v>
      </c>
      <c r="B53" s="145"/>
      <c r="C53" s="146">
        <v>9.25</v>
      </c>
      <c r="D53" s="146"/>
      <c r="E53" s="146">
        <v>8.5500000000000007</v>
      </c>
      <c r="F53" s="146"/>
      <c r="G53" s="146">
        <v>7.95</v>
      </c>
      <c r="H53" s="146"/>
      <c r="I53" s="146">
        <v>7.05</v>
      </c>
      <c r="J53" s="144" t="s">
        <v>47</v>
      </c>
      <c r="S53" s="42"/>
      <c r="T53" s="42"/>
      <c r="U53" s="42"/>
    </row>
    <row r="54" spans="1:21">
      <c r="A54" s="64"/>
      <c r="B54" s="64"/>
      <c r="C54" s="67"/>
      <c r="D54" s="67"/>
      <c r="E54" s="67"/>
      <c r="F54" s="67"/>
      <c r="G54" s="67"/>
      <c r="H54" s="67"/>
      <c r="I54" s="67"/>
      <c r="J54" s="62"/>
      <c r="N54" s="42"/>
      <c r="O54" s="42"/>
      <c r="P54" s="42"/>
      <c r="S54" s="42"/>
      <c r="T54" s="42"/>
      <c r="U54" s="42"/>
    </row>
    <row r="55" spans="1:21">
      <c r="A55" s="153" t="s">
        <v>52</v>
      </c>
      <c r="B55" s="142"/>
      <c r="C55" s="143" t="s">
        <v>58</v>
      </c>
      <c r="D55" s="143"/>
      <c r="E55" s="143" t="s">
        <v>59</v>
      </c>
      <c r="F55" s="143"/>
      <c r="G55" s="143" t="s">
        <v>60</v>
      </c>
      <c r="H55" s="143"/>
      <c r="I55" s="143" t="s">
        <v>61</v>
      </c>
      <c r="J55" s="144"/>
      <c r="N55" s="42"/>
      <c r="O55" s="42"/>
      <c r="P55" s="42"/>
      <c r="S55" s="42"/>
      <c r="T55" s="42"/>
      <c r="U55" s="42"/>
    </row>
    <row r="56" spans="1:21">
      <c r="A56" s="145" t="s">
        <v>2</v>
      </c>
      <c r="B56" s="145"/>
      <c r="C56" s="146">
        <v>11.7</v>
      </c>
      <c r="D56" s="146"/>
      <c r="E56" s="146">
        <v>11.9</v>
      </c>
      <c r="F56" s="146"/>
      <c r="G56" s="146">
        <v>12.1</v>
      </c>
      <c r="H56" s="146"/>
      <c r="I56" s="146">
        <v>12.5</v>
      </c>
      <c r="J56" s="144" t="s">
        <v>48</v>
      </c>
      <c r="N56" s="42"/>
      <c r="O56" s="42"/>
      <c r="P56" s="42"/>
      <c r="S56" s="42"/>
      <c r="T56" s="42"/>
      <c r="U56" s="42"/>
    </row>
    <row r="57" spans="1:21">
      <c r="A57" s="145" t="s">
        <v>4</v>
      </c>
      <c r="B57" s="145"/>
      <c r="C57" s="146">
        <v>24</v>
      </c>
      <c r="D57" s="146"/>
      <c r="E57" s="146">
        <v>24.3</v>
      </c>
      <c r="F57" s="146"/>
      <c r="G57" s="146">
        <v>24.8</v>
      </c>
      <c r="H57" s="146"/>
      <c r="I57" s="146">
        <v>25.6</v>
      </c>
      <c r="J57" s="144" t="s">
        <v>48</v>
      </c>
      <c r="N57" s="42"/>
      <c r="O57" s="42"/>
      <c r="P57" s="42"/>
      <c r="S57" s="42"/>
      <c r="T57" s="42"/>
      <c r="U57" s="42"/>
    </row>
    <row r="58" spans="1:21">
      <c r="A58" s="152" t="s">
        <v>13</v>
      </c>
      <c r="B58" s="145"/>
      <c r="C58" s="146">
        <v>38.700000000000003</v>
      </c>
      <c r="D58" s="146"/>
      <c r="E58" s="146">
        <v>39.4</v>
      </c>
      <c r="F58" s="146"/>
      <c r="G58" s="146">
        <v>40.5</v>
      </c>
      <c r="H58" s="146"/>
      <c r="I58" s="146">
        <v>42.1</v>
      </c>
      <c r="J58" s="144" t="s">
        <v>48</v>
      </c>
      <c r="N58" s="42"/>
      <c r="O58" s="42"/>
      <c r="P58" s="42"/>
    </row>
    <row r="59" spans="1:21">
      <c r="A59" s="145" t="s">
        <v>3</v>
      </c>
      <c r="B59" s="145"/>
      <c r="C59" s="147">
        <v>1.4641203703703706E-3</v>
      </c>
      <c r="D59" s="147"/>
      <c r="E59" s="147">
        <v>1.5046296296296294E-3</v>
      </c>
      <c r="F59" s="147"/>
      <c r="G59" s="147">
        <v>1.5393518518518519E-3</v>
      </c>
      <c r="H59" s="147"/>
      <c r="I59" s="147">
        <v>1.5972222222222221E-3</v>
      </c>
      <c r="J59" s="144" t="s">
        <v>48</v>
      </c>
      <c r="N59" s="42"/>
      <c r="O59" s="42"/>
      <c r="P59" s="42"/>
    </row>
    <row r="60" spans="1:21">
      <c r="A60" s="145" t="s">
        <v>6</v>
      </c>
      <c r="B60" s="145"/>
      <c r="C60" s="147">
        <v>3.0266203703703705E-3</v>
      </c>
      <c r="D60" s="147"/>
      <c r="E60" s="147">
        <v>3.0960648148148149E-3</v>
      </c>
      <c r="F60" s="147"/>
      <c r="G60" s="147">
        <v>3.1944444444444442E-3</v>
      </c>
      <c r="H60" s="147"/>
      <c r="I60" s="147">
        <v>3.3159722222222223E-3</v>
      </c>
      <c r="J60" s="144" t="s">
        <v>48</v>
      </c>
      <c r="N60" s="42"/>
      <c r="O60" s="42"/>
      <c r="P60" s="42"/>
    </row>
    <row r="61" spans="1:21">
      <c r="A61" s="145" t="s">
        <v>51</v>
      </c>
      <c r="B61" s="145"/>
      <c r="C61" s="146">
        <v>11.9</v>
      </c>
      <c r="D61" s="146"/>
      <c r="E61" s="146">
        <v>12.2</v>
      </c>
      <c r="F61" s="146"/>
      <c r="G61" s="146">
        <v>12.7</v>
      </c>
      <c r="H61" s="146"/>
      <c r="I61" s="146">
        <v>13.4</v>
      </c>
      <c r="J61" s="144" t="s">
        <v>48</v>
      </c>
    </row>
    <row r="62" spans="1:21">
      <c r="A62" s="145" t="s">
        <v>25</v>
      </c>
      <c r="B62" s="145"/>
      <c r="C62" s="146">
        <v>1.72</v>
      </c>
      <c r="D62" s="146"/>
      <c r="E62" s="146">
        <v>1.67</v>
      </c>
      <c r="F62" s="146"/>
      <c r="G62" s="146">
        <v>1.6</v>
      </c>
      <c r="H62" s="146"/>
      <c r="I62" s="146">
        <v>1.55</v>
      </c>
      <c r="J62" s="144" t="s">
        <v>47</v>
      </c>
    </row>
    <row r="63" spans="1:21">
      <c r="A63" s="145" t="s">
        <v>7</v>
      </c>
      <c r="B63" s="145"/>
      <c r="C63" s="146">
        <v>5.75</v>
      </c>
      <c r="D63" s="146"/>
      <c r="E63" s="146">
        <v>5.55</v>
      </c>
      <c r="F63" s="146"/>
      <c r="G63" s="146">
        <v>5.3</v>
      </c>
      <c r="H63" s="146"/>
      <c r="I63" s="146">
        <v>5</v>
      </c>
      <c r="J63" s="144" t="s">
        <v>47</v>
      </c>
    </row>
    <row r="64" spans="1:21">
      <c r="A64" s="145" t="s">
        <v>28</v>
      </c>
      <c r="B64" s="145"/>
      <c r="C64" s="146">
        <v>44.35</v>
      </c>
      <c r="D64" s="146"/>
      <c r="E64" s="146">
        <v>40.85</v>
      </c>
      <c r="F64" s="146"/>
      <c r="G64" s="146">
        <v>37.25</v>
      </c>
      <c r="H64" s="146"/>
      <c r="I64" s="146">
        <v>32.6</v>
      </c>
      <c r="J64" s="144" t="s">
        <v>47</v>
      </c>
    </row>
    <row r="65" spans="1:10">
      <c r="A65" s="145" t="s">
        <v>46</v>
      </c>
      <c r="B65" s="145"/>
      <c r="C65" s="146">
        <v>35.200000000000003</v>
      </c>
      <c r="D65" s="146"/>
      <c r="E65" s="146">
        <v>32.299999999999997</v>
      </c>
      <c r="F65" s="146"/>
      <c r="G65" s="146">
        <v>28.95</v>
      </c>
      <c r="H65" s="146"/>
      <c r="I65" s="146">
        <v>25.5</v>
      </c>
      <c r="J65" s="144" t="s">
        <v>47</v>
      </c>
    </row>
    <row r="66" spans="1:10">
      <c r="A66" s="145" t="s">
        <v>26</v>
      </c>
      <c r="B66" s="145"/>
      <c r="C66" s="146">
        <v>12.45</v>
      </c>
      <c r="D66" s="146"/>
      <c r="E66" s="146">
        <v>11.8</v>
      </c>
      <c r="F66" s="146"/>
      <c r="G66" s="146">
        <v>11.1</v>
      </c>
      <c r="H66" s="146"/>
      <c r="I66" s="146">
        <v>10.1</v>
      </c>
      <c r="J66" s="144" t="s">
        <v>47</v>
      </c>
    </row>
    <row r="67" spans="1:10">
      <c r="A67" s="64"/>
      <c r="B67" s="64"/>
      <c r="C67" s="67"/>
      <c r="D67" s="67"/>
      <c r="E67" s="67"/>
      <c r="F67" s="67"/>
      <c r="G67" s="67"/>
      <c r="H67" s="67"/>
      <c r="I67" s="67"/>
      <c r="J67" s="62"/>
    </row>
    <row r="68" spans="1:10">
      <c r="A68" s="142" t="s">
        <v>56</v>
      </c>
      <c r="B68" s="142"/>
      <c r="C68" s="143" t="s">
        <v>58</v>
      </c>
      <c r="D68" s="143"/>
      <c r="E68" s="143" t="s">
        <v>59</v>
      </c>
      <c r="F68" s="143"/>
      <c r="G68" s="143" t="s">
        <v>60</v>
      </c>
      <c r="H68" s="143"/>
      <c r="I68" s="143" t="s">
        <v>61</v>
      </c>
      <c r="J68" s="144"/>
    </row>
    <row r="69" spans="1:10">
      <c r="A69" s="145" t="s">
        <v>2</v>
      </c>
      <c r="B69" s="145"/>
      <c r="C69" s="146">
        <v>11.2</v>
      </c>
      <c r="D69" s="146"/>
      <c r="E69" s="146">
        <v>11.3</v>
      </c>
      <c r="F69" s="146"/>
      <c r="G69" s="146">
        <v>11.5</v>
      </c>
      <c r="H69" s="146"/>
      <c r="I69" s="146">
        <v>11.8</v>
      </c>
      <c r="J69" s="144" t="s">
        <v>48</v>
      </c>
    </row>
    <row r="70" spans="1:10">
      <c r="A70" s="145" t="s">
        <v>4</v>
      </c>
      <c r="B70" s="145"/>
      <c r="C70" s="146">
        <v>22.6</v>
      </c>
      <c r="D70" s="146"/>
      <c r="E70" s="146">
        <v>23</v>
      </c>
      <c r="F70" s="146"/>
      <c r="G70" s="146">
        <v>23.4</v>
      </c>
      <c r="H70" s="146"/>
      <c r="I70" s="146">
        <v>24.1</v>
      </c>
      <c r="J70" s="144" t="s">
        <v>48</v>
      </c>
    </row>
    <row r="71" spans="1:10">
      <c r="A71" s="145" t="s">
        <v>5</v>
      </c>
      <c r="B71" s="145"/>
      <c r="C71" s="146">
        <v>51.2</v>
      </c>
      <c r="D71" s="146"/>
      <c r="E71" s="146">
        <v>51.9</v>
      </c>
      <c r="F71" s="146"/>
      <c r="G71" s="146">
        <v>52.9</v>
      </c>
      <c r="H71" s="146"/>
      <c r="I71" s="146">
        <v>54.5</v>
      </c>
      <c r="J71" s="144" t="s">
        <v>48</v>
      </c>
    </row>
    <row r="72" spans="1:10">
      <c r="A72" s="145" t="s">
        <v>3</v>
      </c>
      <c r="B72" s="145"/>
      <c r="C72" s="178">
        <v>1.3680555555555557E-3</v>
      </c>
      <c r="D72" s="147"/>
      <c r="E72" s="147">
        <v>1.3888888888888889E-3</v>
      </c>
      <c r="F72" s="147"/>
      <c r="G72" s="147">
        <v>1.423611111111111E-3</v>
      </c>
      <c r="H72" s="147"/>
      <c r="I72" s="147">
        <v>1.4699074074074074E-3</v>
      </c>
      <c r="J72" s="144" t="s">
        <v>48</v>
      </c>
    </row>
    <row r="73" spans="1:10">
      <c r="A73" s="145" t="s">
        <v>6</v>
      </c>
      <c r="B73" s="145"/>
      <c r="C73" s="147">
        <v>2.8530092592592596E-3</v>
      </c>
      <c r="D73" s="147"/>
      <c r="E73" s="147">
        <v>2.9166666666666668E-3</v>
      </c>
      <c r="F73" s="147"/>
      <c r="G73" s="147">
        <v>2.9803240740740745E-3</v>
      </c>
      <c r="H73" s="147"/>
      <c r="I73" s="147">
        <v>3.0902777777777782E-3</v>
      </c>
      <c r="J73" s="144" t="s">
        <v>48</v>
      </c>
    </row>
    <row r="74" spans="1:10">
      <c r="A74" s="145" t="s">
        <v>57</v>
      </c>
      <c r="B74" s="145"/>
      <c r="C74" s="146">
        <v>13.8</v>
      </c>
      <c r="D74" s="146"/>
      <c r="E74" s="146">
        <v>14.1</v>
      </c>
      <c r="F74" s="146"/>
      <c r="G74" s="146">
        <v>14.6</v>
      </c>
      <c r="H74" s="146"/>
      <c r="I74" s="146">
        <v>15.4</v>
      </c>
      <c r="J74" s="144" t="s">
        <v>48</v>
      </c>
    </row>
    <row r="75" spans="1:10">
      <c r="A75" s="145" t="s">
        <v>25</v>
      </c>
      <c r="B75" s="145"/>
      <c r="C75" s="146">
        <v>1.9</v>
      </c>
      <c r="D75" s="146"/>
      <c r="E75" s="146">
        <v>1.85</v>
      </c>
      <c r="F75" s="146"/>
      <c r="G75" s="146">
        <v>1.78</v>
      </c>
      <c r="H75" s="146"/>
      <c r="I75" s="146">
        <v>1.7</v>
      </c>
      <c r="J75" s="144" t="s">
        <v>47</v>
      </c>
    </row>
    <row r="76" spans="1:10">
      <c r="A76" s="145" t="s">
        <v>7</v>
      </c>
      <c r="B76" s="145"/>
      <c r="C76" s="146">
        <v>6.35</v>
      </c>
      <c r="D76" s="146"/>
      <c r="E76" s="146">
        <v>6.15</v>
      </c>
      <c r="F76" s="146"/>
      <c r="G76" s="146">
        <v>5.95</v>
      </c>
      <c r="H76" s="146"/>
      <c r="I76" s="146">
        <v>5.6</v>
      </c>
      <c r="J76" s="144" t="s">
        <v>47</v>
      </c>
    </row>
    <row r="77" spans="1:10">
      <c r="A77" s="145" t="s">
        <v>28</v>
      </c>
      <c r="B77" s="145"/>
      <c r="C77" s="146">
        <v>50.75</v>
      </c>
      <c r="D77" s="146"/>
      <c r="E77" s="146">
        <v>47.9</v>
      </c>
      <c r="F77" s="146"/>
      <c r="G77" s="146">
        <v>43.85</v>
      </c>
      <c r="H77" s="146"/>
      <c r="I77" s="146">
        <v>38.85</v>
      </c>
      <c r="J77" s="144" t="s">
        <v>47</v>
      </c>
    </row>
    <row r="78" spans="1:10">
      <c r="A78" s="145" t="s">
        <v>46</v>
      </c>
      <c r="B78" s="145"/>
      <c r="C78" s="146">
        <v>40.75</v>
      </c>
      <c r="D78" s="146"/>
      <c r="E78" s="146">
        <v>37.200000000000003</v>
      </c>
      <c r="F78" s="146"/>
      <c r="G78" s="146">
        <v>33.200000000000003</v>
      </c>
      <c r="H78" s="146"/>
      <c r="I78" s="146">
        <v>27.95</v>
      </c>
      <c r="J78" s="144" t="s">
        <v>47</v>
      </c>
    </row>
    <row r="79" spans="1:10">
      <c r="A79" s="145" t="s">
        <v>26</v>
      </c>
      <c r="B79" s="145"/>
      <c r="C79" s="146">
        <v>13.4</v>
      </c>
      <c r="D79" s="146"/>
      <c r="E79" s="146">
        <v>12.55</v>
      </c>
      <c r="F79" s="146"/>
      <c r="G79" s="146">
        <v>11.8</v>
      </c>
      <c r="H79" s="146"/>
      <c r="I79" s="146">
        <v>10.7</v>
      </c>
      <c r="J79" s="144" t="s">
        <v>47</v>
      </c>
    </row>
    <row r="80" spans="1:10">
      <c r="A80" s="64"/>
      <c r="B80" s="64"/>
      <c r="C80" s="67"/>
      <c r="D80" s="67"/>
      <c r="E80" s="67"/>
      <c r="F80" s="67"/>
      <c r="G80" s="67"/>
      <c r="H80" s="67"/>
      <c r="I80" s="67"/>
      <c r="J80" s="62"/>
    </row>
  </sheetData>
  <mergeCells count="4">
    <mergeCell ref="N24:AC24"/>
    <mergeCell ref="N33:AC33"/>
    <mergeCell ref="A1:I1"/>
    <mergeCell ref="A41:I41"/>
  </mergeCells>
  <phoneticPr fontId="8" type="noConversion"/>
  <pageMargins left="0.39370078740157483" right="0.39370078740157483" top="0.39370078740157483" bottom="0.19685039370078741" header="0.51181102362204722" footer="0.51181102362204722"/>
  <pageSetup paperSize="9" scale="69" fitToHeight="0" orientation="portrait" r:id="rId1"/>
  <headerFooter alignWithMargins="0"/>
  <rowBreaks count="2" manualBreakCount="2">
    <brk id="40" min="13" max="28" man="1"/>
    <brk id="40" max="9" man="1"/>
  </rowBreaks>
</worksheet>
</file>

<file path=xl/worksheets/sheet2.xml><?xml version="1.0" encoding="utf-8"?>
<worksheet xmlns="http://schemas.openxmlformats.org/spreadsheetml/2006/main" xmlns:r="http://schemas.openxmlformats.org/officeDocument/2006/relationships">
  <sheetPr codeName="Sheet4">
    <tabColor indexed="48"/>
    <pageSetUpPr fitToPage="1"/>
  </sheetPr>
  <dimension ref="A1:CK801"/>
  <sheetViews>
    <sheetView tabSelected="1" zoomScale="70" zoomScaleNormal="70" zoomScaleSheetLayoutView="70" workbookViewId="0">
      <pane xSplit="4" ySplit="4" topLeftCell="E507" activePane="bottomRight" state="frozen"/>
      <selection pane="topRight" activeCell="E1" sqref="E1"/>
      <selection pane="bottomLeft" activeCell="A5" sqref="A5"/>
      <selection pane="bottomRight" activeCell="I523" sqref="I523"/>
    </sheetView>
  </sheetViews>
  <sheetFormatPr defaultColWidth="9.140625" defaultRowHeight="12.95" customHeight="1"/>
  <cols>
    <col min="1" max="1" width="6.28515625" style="111" hidden="1" customWidth="1"/>
    <col min="2" max="2" width="4" style="111" hidden="1" customWidth="1"/>
    <col min="3" max="3" width="14.28515625" style="111" hidden="1" customWidth="1"/>
    <col min="4" max="4" width="3.140625" style="111" hidden="1" customWidth="1"/>
    <col min="5" max="6" width="7.7109375" style="4" customWidth="1"/>
    <col min="7" max="7" width="12.7109375" style="175" customWidth="1"/>
    <col min="8" max="8" width="40.7109375" style="124" customWidth="1"/>
    <col min="9" max="9" width="36.7109375" style="124" customWidth="1"/>
    <col min="10" max="10" width="32" style="124" hidden="1" customWidth="1"/>
    <col min="11" max="11" width="17.7109375" style="27" customWidth="1"/>
    <col min="12" max="12" width="9.7109375" style="27" hidden="1" customWidth="1"/>
    <col min="13" max="13" width="3.7109375" style="22" customWidth="1"/>
    <col min="14" max="14" width="4" style="41" customWidth="1"/>
    <col min="15" max="15" width="6.7109375" style="41" customWidth="1"/>
    <col min="16" max="16" width="11.7109375" style="29" customWidth="1"/>
    <col min="17" max="17" width="3.85546875" style="26" customWidth="1"/>
    <col min="18" max="23" width="6.7109375" style="26" customWidth="1"/>
    <col min="24" max="24" width="6.42578125" style="26" customWidth="1"/>
    <col min="25" max="25" width="28.140625" style="26" hidden="1" customWidth="1"/>
    <col min="26" max="27" width="4.7109375" style="3" hidden="1" customWidth="1"/>
    <col min="28" max="28" width="20.7109375" style="3" hidden="1" customWidth="1"/>
    <col min="29" max="30" width="4.7109375" style="3" hidden="1" customWidth="1"/>
    <col min="31" max="31" width="20.7109375" style="3" hidden="1" customWidth="1"/>
    <col min="32" max="32" width="4.7109375" style="3" hidden="1" customWidth="1"/>
    <col min="33" max="33" width="4.7109375" style="3" customWidth="1"/>
    <col min="34" max="34" width="20.7109375" style="3" customWidth="1"/>
    <col min="35" max="36" width="4.7109375" style="3" customWidth="1"/>
    <col min="37" max="37" width="20.7109375" style="3" customWidth="1"/>
    <col min="38" max="39" width="4.7109375" style="3" customWidth="1"/>
    <col min="40" max="40" width="20.7109375" style="3" customWidth="1"/>
    <col min="41" max="42" width="4.7109375" style="3" customWidth="1"/>
    <col min="43" max="43" width="20.7109375" style="3" customWidth="1"/>
    <col min="44" max="44" width="12.28515625" style="3" customWidth="1"/>
    <col min="45" max="45" width="4.7109375" style="3" customWidth="1"/>
    <col min="46" max="46" width="20.7109375" style="3" customWidth="1"/>
    <col min="47" max="47" width="4.7109375" style="3" customWidth="1"/>
    <col min="48" max="48" width="20.7109375" style="3" customWidth="1"/>
    <col min="49" max="49" width="4.7109375" style="3" customWidth="1"/>
    <col min="50" max="50" width="20.7109375" style="3" customWidth="1"/>
    <col min="51" max="51" width="4.7109375" style="3" customWidth="1"/>
    <col min="52" max="52" width="20.7109375" style="3" customWidth="1"/>
    <col min="53" max="53" width="4.7109375" style="3" customWidth="1"/>
    <col min="54" max="54" width="20.7109375" style="3" customWidth="1"/>
    <col min="55" max="55" width="23.42578125" style="3" customWidth="1"/>
    <col min="56" max="59" width="8.7109375" style="29" customWidth="1"/>
    <col min="60" max="62" width="10.85546875" style="29" customWidth="1"/>
    <col min="63" max="72" width="8.7109375" style="33" customWidth="1"/>
    <col min="73" max="73" width="25.85546875" style="33" customWidth="1"/>
    <col min="74" max="74" width="8.7109375" style="33" customWidth="1"/>
    <col min="75" max="75" width="9.140625" style="33" customWidth="1"/>
    <col min="76" max="76" width="11.42578125" style="33" customWidth="1"/>
    <col min="77" max="77" width="9.140625" style="33" customWidth="1"/>
    <col min="78" max="78" width="9.140625" style="94" customWidth="1"/>
    <col min="79" max="79" width="11.42578125" style="94" bestFit="1" customWidth="1"/>
    <col min="80" max="81" width="9.140625" style="94"/>
    <col min="82" max="82" width="11.42578125" style="94" bestFit="1" customWidth="1"/>
    <col min="83" max="84" width="9.140625" style="94"/>
    <col min="85" max="85" width="11.42578125" style="1" bestFit="1" customWidth="1"/>
    <col min="86" max="16384" width="9.140625" style="1"/>
  </cols>
  <sheetData>
    <row r="1" spans="1:84" ht="33" customHeight="1">
      <c r="A1" s="111" t="s">
        <v>187</v>
      </c>
      <c r="B1" s="121"/>
      <c r="C1" s="121"/>
      <c r="D1" s="121"/>
      <c r="E1" s="544" t="str">
        <f>DETAILS!A1</f>
        <v>WESSEX YOUNG ATHLETES TRACK &amp; FIELD LEAGUE 2019</v>
      </c>
      <c r="F1" s="544"/>
      <c r="G1" s="544"/>
      <c r="H1" s="544"/>
      <c r="I1" s="544"/>
      <c r="J1" s="544"/>
      <c r="K1" s="544"/>
      <c r="L1" s="544"/>
      <c r="M1" s="125"/>
      <c r="N1" s="543" t="s">
        <v>105</v>
      </c>
      <c r="O1" s="543"/>
      <c r="P1" s="543" t="s">
        <v>102</v>
      </c>
      <c r="Q1" s="22"/>
      <c r="R1" s="542" t="str">
        <f>DETAILS!B5</f>
        <v>Winchester</v>
      </c>
      <c r="S1" s="542" t="str">
        <f>DETAILS!B6</f>
        <v>Newbury</v>
      </c>
      <c r="T1" s="542" t="str">
        <f>DETAILS!B7</f>
        <v>Oxford City</v>
      </c>
      <c r="U1" s="542" t="str">
        <f>DETAILS!B8</f>
        <v>MADJA</v>
      </c>
      <c r="V1" s="542" t="str">
        <f>DETAILS!B9</f>
        <v>Salisbury</v>
      </c>
      <c r="W1" s="542" t="str">
        <f>DETAILS!B10</f>
        <v>Slough Juniors</v>
      </c>
      <c r="BK1" s="32"/>
      <c r="BL1" s="32"/>
      <c r="BM1" s="32"/>
      <c r="BN1" s="32"/>
      <c r="BO1" s="32"/>
      <c r="BP1" s="32"/>
    </row>
    <row r="2" spans="1:84" s="30" customFormat="1" ht="20.100000000000001" customHeight="1">
      <c r="A2" s="111" t="s">
        <v>187</v>
      </c>
      <c r="B2" s="121"/>
      <c r="C2" s="121"/>
      <c r="D2" s="121"/>
      <c r="E2" s="543" t="s">
        <v>43</v>
      </c>
      <c r="F2" s="543"/>
      <c r="G2" s="546" t="s">
        <v>22</v>
      </c>
      <c r="H2" s="546"/>
      <c r="I2" s="531" t="s">
        <v>21</v>
      </c>
      <c r="J2" s="531"/>
      <c r="K2" s="531"/>
      <c r="L2" s="531"/>
      <c r="M2" s="126"/>
      <c r="N2" s="543"/>
      <c r="O2" s="543"/>
      <c r="P2" s="543"/>
      <c r="Q2" s="22"/>
      <c r="R2" s="542"/>
      <c r="S2" s="542"/>
      <c r="T2" s="542"/>
      <c r="U2" s="542"/>
      <c r="V2" s="542"/>
      <c r="W2" s="542"/>
      <c r="X2" s="28"/>
      <c r="Y2" s="28"/>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32"/>
      <c r="BL2" s="32"/>
      <c r="BM2" s="32"/>
      <c r="BN2" s="32"/>
      <c r="BO2" s="32"/>
      <c r="BP2" s="32"/>
      <c r="BQ2" s="33"/>
      <c r="BR2" s="33"/>
      <c r="BS2" s="33"/>
      <c r="BT2" s="33"/>
      <c r="BU2" s="33"/>
      <c r="BV2" s="33"/>
      <c r="BW2" s="33"/>
      <c r="BX2" s="33"/>
      <c r="BY2" s="33"/>
      <c r="BZ2" s="33"/>
      <c r="CA2" s="33"/>
      <c r="CB2" s="33"/>
      <c r="CC2" s="33"/>
      <c r="CD2" s="33"/>
      <c r="CE2" s="33"/>
      <c r="CF2" s="33"/>
    </row>
    <row r="3" spans="1:84" s="30" customFormat="1" ht="20.100000000000001" customHeight="1">
      <c r="A3" s="111" t="s">
        <v>187</v>
      </c>
      <c r="B3" s="121"/>
      <c r="C3" s="121"/>
      <c r="D3" s="121"/>
      <c r="E3" s="545">
        <f>DETAILS!B2</f>
        <v>4</v>
      </c>
      <c r="F3" s="545"/>
      <c r="G3" s="547" t="str">
        <f>DETAILS!B3</f>
        <v>7th July</v>
      </c>
      <c r="H3" s="547"/>
      <c r="I3" s="543" t="str">
        <f>DETAILS!B4</f>
        <v>Winchester</v>
      </c>
      <c r="J3" s="543"/>
      <c r="K3" s="543"/>
      <c r="L3" s="543"/>
      <c r="M3" s="127"/>
      <c r="N3" s="543"/>
      <c r="O3" s="543"/>
      <c r="P3" s="543"/>
      <c r="Q3" s="22"/>
      <c r="R3" s="542"/>
      <c r="S3" s="542"/>
      <c r="T3" s="542"/>
      <c r="U3" s="542"/>
      <c r="V3" s="542"/>
      <c r="W3" s="542"/>
      <c r="X3" s="28"/>
      <c r="Y3" s="28"/>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32"/>
      <c r="BL3" s="32"/>
      <c r="BM3" s="32"/>
      <c r="BN3" s="32"/>
      <c r="BO3" s="32"/>
      <c r="BP3" s="32"/>
      <c r="BQ3" s="33"/>
      <c r="BR3" s="33"/>
      <c r="BS3" s="33"/>
      <c r="BT3" s="33"/>
      <c r="BU3" s="33"/>
      <c r="BV3" s="33"/>
      <c r="BW3" s="33"/>
      <c r="BX3" s="33"/>
      <c r="BY3" s="33"/>
      <c r="BZ3" s="33"/>
      <c r="CA3" s="33"/>
      <c r="CB3" s="33"/>
      <c r="CC3" s="33"/>
      <c r="CD3" s="33"/>
      <c r="CE3" s="33"/>
      <c r="CF3" s="33"/>
    </row>
    <row r="4" spans="1:84" ht="30.75" thickBot="1">
      <c r="A4" s="111" t="s">
        <v>187</v>
      </c>
      <c r="B4" s="121"/>
      <c r="C4" s="121"/>
      <c r="D4" s="121"/>
      <c r="E4" s="287" t="s">
        <v>373</v>
      </c>
      <c r="F4" s="207" t="s">
        <v>374</v>
      </c>
      <c r="G4" s="207" t="s">
        <v>375</v>
      </c>
      <c r="H4" s="139" t="s">
        <v>75</v>
      </c>
      <c r="I4" s="138" t="s">
        <v>76</v>
      </c>
      <c r="J4" s="138"/>
      <c r="K4" s="221" t="s">
        <v>376</v>
      </c>
      <c r="L4" s="221" t="s">
        <v>377</v>
      </c>
      <c r="M4" s="8"/>
      <c r="N4" s="40"/>
      <c r="O4" s="40"/>
      <c r="P4" s="37"/>
      <c r="Q4" s="22"/>
      <c r="R4" s="22"/>
      <c r="S4" s="22"/>
      <c r="T4" s="22"/>
      <c r="U4" s="22"/>
      <c r="V4" s="22"/>
      <c r="W4" s="22"/>
      <c r="BK4" s="32"/>
      <c r="BL4" s="32"/>
      <c r="BM4" s="32"/>
      <c r="BN4" s="32"/>
      <c r="BO4" s="32"/>
      <c r="BP4" s="32"/>
    </row>
    <row r="5" spans="1:84" ht="20.100000000000001" customHeight="1" thickBot="1">
      <c r="A5" s="113" t="s">
        <v>144</v>
      </c>
      <c r="B5" s="34" t="s">
        <v>106</v>
      </c>
      <c r="C5" s="34">
        <v>100</v>
      </c>
      <c r="D5" s="110" t="s">
        <v>0</v>
      </c>
      <c r="E5" s="419" t="s">
        <v>249</v>
      </c>
      <c r="F5" s="209"/>
      <c r="G5" s="209"/>
      <c r="H5" s="210"/>
      <c r="I5" s="208" t="s">
        <v>181</v>
      </c>
      <c r="J5" s="205"/>
      <c r="K5" s="530">
        <f>DETAILS!K88</f>
        <v>12.2</v>
      </c>
      <c r="L5" s="530"/>
      <c r="M5" s="128"/>
      <c r="N5" s="40"/>
      <c r="O5" s="40"/>
      <c r="P5" s="37"/>
      <c r="Q5" s="22"/>
      <c r="R5" s="22"/>
      <c r="S5" s="22"/>
      <c r="T5" s="22"/>
      <c r="U5" s="22"/>
      <c r="V5" s="22"/>
      <c r="W5" s="22"/>
      <c r="Y5" s="421" t="s">
        <v>578</v>
      </c>
      <c r="Z5" s="3" t="s">
        <v>579</v>
      </c>
      <c r="AA5" s="3" t="s">
        <v>580</v>
      </c>
      <c r="AB5" s="3" t="s">
        <v>581</v>
      </c>
      <c r="AC5" s="3" t="s">
        <v>582</v>
      </c>
      <c r="AD5" s="3" t="s">
        <v>583</v>
      </c>
      <c r="AE5" s="3" t="s">
        <v>584</v>
      </c>
      <c r="AF5" s="3" t="s">
        <v>585</v>
      </c>
    </row>
    <row r="6" spans="1:84" ht="20.100000000000001" customHeight="1">
      <c r="A6" s="113" t="s">
        <v>144</v>
      </c>
      <c r="B6" s="34" t="s">
        <v>106</v>
      </c>
      <c r="C6" s="34">
        <v>100</v>
      </c>
      <c r="D6" s="110" t="s">
        <v>0</v>
      </c>
      <c r="E6" s="289">
        <v>1</v>
      </c>
      <c r="F6" s="214" t="s">
        <v>110</v>
      </c>
      <c r="G6" s="215">
        <v>14</v>
      </c>
      <c r="H6" s="201" t="str">
        <f>IF(ISNA((IF(F6=0," ",VLOOKUP(F6,$Z$544:$AB$555,3,FALSE)))),"WRONG LETTER",IF(F6=0," ",VLOOKUP(F6,$Z$544:$AB$555,3,FALSE)))</f>
        <v>Lincoln Williams</v>
      </c>
      <c r="I6" s="201" t="str">
        <f t="shared" ref="I6:I11" si="0">IF(ISNA((IF(F6=0,"",VLOOKUP(F6,$AO$544:$AQ$555,3,FALSE)))),"WRONG LETTER",IF(F6=0,"",VLOOKUP(F6,$AO$544:$AQ$555,3,FALSE)))</f>
        <v>Newbury</v>
      </c>
      <c r="J6" s="201" t="str">
        <f t="shared" ref="J6:J11" si="1">IF(F6=0,"",VLOOKUP(F6,$AO$544:$AR$555,4,FALSE))</f>
        <v>Newb</v>
      </c>
      <c r="K6" s="202" t="str">
        <f t="shared" ref="K6:K11" si="2">IF(G6="","",IF(ISNUMBER(G6),IF($CH$547="F"," ",IF($CH$547="T",IF(G6&lt;=$BX$547,"G1",IF(G6&lt;=$CA$547,"G2",IF(G6&lt;=$CD$547,"G3",IF(G6&lt;=$CG$547,"G4","")))))),""))</f>
        <v/>
      </c>
      <c r="L6" s="203" t="str">
        <f t="shared" ref="L6:L11" si="3">IF(ISBLANK(G6),"",IF(G6&lt;=BE547,"AW"," "))</f>
        <v>AW</v>
      </c>
      <c r="M6" s="2"/>
      <c r="N6" s="34" t="str">
        <f>DETAILS!D5</f>
        <v>W</v>
      </c>
      <c r="O6" s="34" t="str">
        <f>DETAILS!E5</f>
        <v>WW</v>
      </c>
      <c r="P6" s="154">
        <f>AE6</f>
        <v>5</v>
      </c>
      <c r="Q6" s="2"/>
      <c r="R6" s="12">
        <f>P6</f>
        <v>5</v>
      </c>
      <c r="S6" s="12"/>
      <c r="T6" s="12"/>
      <c r="U6" s="12"/>
      <c r="V6" s="12"/>
      <c r="W6" s="12"/>
      <c r="X6" s="6"/>
      <c r="Y6" s="26">
        <f>((COUNTIF(E6:E11,E6)-1)*$CK$547+SUBSTITUTE(E6,"=",""))</f>
        <v>1</v>
      </c>
      <c r="Z6" s="3">
        <f>INDEX($CK$548:$CK$611,Y6)</f>
        <v>6</v>
      </c>
      <c r="AA6" s="3">
        <f>IF(LEFT(G6,1)="d",0,IF(LEFT(G6,1)="n",0,1))</f>
        <v>1</v>
      </c>
      <c r="AB6" s="3">
        <f>Z6*AA6</f>
        <v>6</v>
      </c>
      <c r="AC6" s="6">
        <f>IF(ISNA(INDEX(AB6:AB11, MATCH(N6, F6:F11, FALSE))),0,INDEX(AB6:AB11, MATCH(N6, F6:F11, FALSE)))</f>
        <v>5</v>
      </c>
      <c r="AD6" s="3">
        <f>IF(ISNA(INDEX(AB6:AB11, MATCH(O6, F6:F11, FALSE))),0,INDEX(AB6:AB11, MATCH(O6, F6:F11, FALSE)))</f>
        <v>0</v>
      </c>
      <c r="AE6" s="5">
        <f>SUM(AC6:AD6)</f>
        <v>5</v>
      </c>
      <c r="AF6" s="3">
        <f>COUNTIF(F6:F11:F14:F19,F6)</f>
        <v>1</v>
      </c>
      <c r="AK6" s="5"/>
      <c r="AN6" s="5"/>
      <c r="AQ6" s="5"/>
      <c r="AT6" s="5"/>
      <c r="AU6" s="5"/>
      <c r="AV6" s="5"/>
      <c r="AW6" s="5"/>
      <c r="AX6" s="5"/>
      <c r="AY6" s="5"/>
      <c r="AZ6" s="5"/>
      <c r="BA6" s="5"/>
      <c r="BB6" s="5"/>
    </row>
    <row r="7" spans="1:84" ht="20.100000000000001" customHeight="1">
      <c r="A7" s="113" t="s">
        <v>144</v>
      </c>
      <c r="B7" s="34" t="s">
        <v>106</v>
      </c>
      <c r="C7" s="34">
        <v>100</v>
      </c>
      <c r="D7" s="110" t="s">
        <v>0</v>
      </c>
      <c r="E7" s="290">
        <v>2</v>
      </c>
      <c r="F7" s="216" t="s">
        <v>130</v>
      </c>
      <c r="G7" s="217">
        <v>14.5</v>
      </c>
      <c r="H7" s="114" t="str">
        <f t="shared" ref="H7:H11" si="4">IF(ISNA((IF(F7=0," ",VLOOKUP(F7,$Z$544:$AB$555,3,FALSE)))),"WRONG LETTER",IF(F7=0," ",VLOOKUP(F7,$Z$544:$AB$555,3,FALSE)))</f>
        <v>Timon Francis</v>
      </c>
      <c r="I7" s="114" t="str">
        <f t="shared" si="0"/>
        <v>Winchester</v>
      </c>
      <c r="J7" s="114" t="str">
        <f t="shared" si="1"/>
        <v>Win</v>
      </c>
      <c r="K7" s="9" t="str">
        <f t="shared" si="2"/>
        <v/>
      </c>
      <c r="L7" s="195" t="str">
        <f t="shared" si="3"/>
        <v xml:space="preserve"> </v>
      </c>
      <c r="M7" s="2"/>
      <c r="N7" s="34" t="str">
        <f>DETAILS!D6</f>
        <v>N</v>
      </c>
      <c r="O7" s="34" t="str">
        <f>DETAILS!E6</f>
        <v>NN</v>
      </c>
      <c r="P7" s="154">
        <f t="shared" ref="P7:P11" si="5">AE7</f>
        <v>6</v>
      </c>
      <c r="Q7" s="2"/>
      <c r="R7" s="12"/>
      <c r="S7" s="12">
        <f>P7</f>
        <v>6</v>
      </c>
      <c r="T7" s="12"/>
      <c r="U7" s="12"/>
      <c r="V7" s="12"/>
      <c r="W7" s="12"/>
      <c r="X7" s="2"/>
      <c r="Y7" s="26">
        <f>((COUNTIF(E6:E11,E7)-1)*$CK$547+SUBSTITUTE(E7,"=",""))</f>
        <v>2</v>
      </c>
      <c r="Z7" s="3">
        <f>INDEX($CK$548:$CK$611,Y7)</f>
        <v>5</v>
      </c>
      <c r="AA7" s="3">
        <f>IF(LEFT(G7,1)="d",0,IF(LEFT(G7,1)="n",0,1))</f>
        <v>1</v>
      </c>
      <c r="AB7" s="3">
        <f>Z7*AA7</f>
        <v>5</v>
      </c>
      <c r="AC7" s="6">
        <f>IF(ISNA(INDEX(AB6:AB11, MATCH(N7, F6:F11, FALSE))),0,INDEX(AB6:AB11, MATCH(N7, F6:F11, FALSE)))</f>
        <v>6</v>
      </c>
      <c r="AD7" s="3">
        <f>IF(ISNA(INDEX(AB6:AB11, MATCH(O7, F6:F11, FALSE))),0,INDEX(AB6:AB11, MATCH(O7, F6:F11, FALSE)))</f>
        <v>0</v>
      </c>
      <c r="AE7" s="5">
        <f t="shared" ref="AE7:AE11" si="6">SUM(AC7:AD7)</f>
        <v>6</v>
      </c>
      <c r="AF7" s="3">
        <f>COUNTIF(F6:F11:F14:F19,F7)</f>
        <v>1</v>
      </c>
      <c r="BA7" s="8"/>
      <c r="BB7" s="8"/>
      <c r="BC7" s="19"/>
      <c r="BD7" s="37"/>
      <c r="BE7" s="46"/>
      <c r="BF7" s="37"/>
      <c r="BG7" s="46"/>
      <c r="BH7" s="37"/>
      <c r="BI7" s="46"/>
      <c r="BJ7" s="37"/>
      <c r="BK7" s="47"/>
      <c r="BL7" s="47"/>
      <c r="BM7" s="47"/>
      <c r="BN7" s="47"/>
      <c r="BO7" s="47"/>
      <c r="BP7" s="47"/>
      <c r="BQ7" s="47"/>
      <c r="BR7" s="47"/>
      <c r="BS7" s="47"/>
      <c r="BT7" s="47"/>
      <c r="BU7" s="47"/>
      <c r="BV7" s="47"/>
      <c r="BW7" s="47"/>
      <c r="BX7" s="47"/>
      <c r="BY7" s="47"/>
      <c r="BZ7" s="7"/>
      <c r="CA7" s="7"/>
      <c r="CB7" s="7"/>
    </row>
    <row r="8" spans="1:84" ht="20.100000000000001" customHeight="1">
      <c r="A8" s="113" t="s">
        <v>144</v>
      </c>
      <c r="B8" s="34" t="s">
        <v>106</v>
      </c>
      <c r="C8" s="34">
        <v>100</v>
      </c>
      <c r="D8" s="110" t="s">
        <v>0</v>
      </c>
      <c r="E8" s="290">
        <v>3</v>
      </c>
      <c r="F8" s="216" t="s">
        <v>127</v>
      </c>
      <c r="G8" s="217">
        <v>14.6</v>
      </c>
      <c r="H8" s="114" t="str">
        <f t="shared" si="4"/>
        <v>Aedan Sharp</v>
      </c>
      <c r="I8" s="114" t="str">
        <f t="shared" si="0"/>
        <v>Slough Juniors</v>
      </c>
      <c r="J8" s="114" t="str">
        <f t="shared" si="1"/>
        <v>Slough J</v>
      </c>
      <c r="K8" s="9" t="str">
        <f t="shared" si="2"/>
        <v/>
      </c>
      <c r="L8" s="195" t="str">
        <f t="shared" si="3"/>
        <v xml:space="preserve"> </v>
      </c>
      <c r="M8" s="2"/>
      <c r="N8" s="34" t="str">
        <f>DETAILS!D7</f>
        <v>O</v>
      </c>
      <c r="O8" s="34" t="str">
        <f>DETAILS!E7</f>
        <v>OO</v>
      </c>
      <c r="P8" s="154">
        <f t="shared" si="5"/>
        <v>3</v>
      </c>
      <c r="Q8" s="2"/>
      <c r="R8" s="12"/>
      <c r="S8" s="12"/>
      <c r="T8" s="12">
        <f>P8</f>
        <v>3</v>
      </c>
      <c r="U8" s="12"/>
      <c r="V8" s="12"/>
      <c r="W8" s="12"/>
      <c r="X8" s="2"/>
      <c r="Y8" s="26">
        <f>((COUNTIF(E6:E11,E8)-1)*$CK$547+SUBSTITUTE(E8,"=",""))</f>
        <v>3</v>
      </c>
      <c r="Z8" s="3">
        <f>INDEX($CK$548:$CK$611,Y8)</f>
        <v>4</v>
      </c>
      <c r="AA8" s="3">
        <f>IF(LEFT(G8,1)="d",0,IF(LEFT(G8,1)="n",0,1))</f>
        <v>1</v>
      </c>
      <c r="AB8" s="3">
        <f t="shared" ref="AB8:AB11" si="7">Z8*AA8</f>
        <v>4</v>
      </c>
      <c r="AC8" s="6">
        <f>IF(ISNA(INDEX(AB6:AB11, MATCH(N8, F6:F11, FALSE))),0,INDEX(AB6:AB11, MATCH(N8, F6:F11, FALSE)))</f>
        <v>3</v>
      </c>
      <c r="AD8" s="3">
        <f>IF(ISNA(INDEX(AB6:AB11, MATCH(O8, F6:F11, FALSE))),0,INDEX(AB6:AB11, MATCH(O8, F6:F11, FALSE)))</f>
        <v>0</v>
      </c>
      <c r="AE8" s="5">
        <f t="shared" si="6"/>
        <v>3</v>
      </c>
      <c r="AF8" s="3">
        <f>COUNTIF(F6:F11:F14:F19,F8)</f>
        <v>1</v>
      </c>
      <c r="BA8" s="2"/>
      <c r="BB8" s="2"/>
      <c r="BC8" s="2"/>
      <c r="BD8" s="37"/>
      <c r="BE8" s="37"/>
      <c r="BF8" s="37"/>
      <c r="BG8" s="37"/>
      <c r="BH8" s="37"/>
      <c r="BI8" s="37"/>
      <c r="BJ8" s="37"/>
      <c r="BK8" s="47"/>
      <c r="BL8" s="47"/>
      <c r="BM8" s="47"/>
      <c r="BN8" s="47"/>
      <c r="BO8" s="47"/>
      <c r="BP8" s="47"/>
      <c r="BQ8" s="47"/>
      <c r="BR8" s="47"/>
      <c r="BS8" s="47"/>
      <c r="BT8" s="47"/>
      <c r="BU8" s="47"/>
      <c r="BV8" s="47"/>
      <c r="BW8" s="47"/>
      <c r="BX8" s="47"/>
      <c r="BY8" s="47"/>
      <c r="BZ8" s="7"/>
      <c r="CA8" s="7"/>
      <c r="CB8" s="7"/>
    </row>
    <row r="9" spans="1:84" ht="20.100000000000001" customHeight="1">
      <c r="A9" s="113" t="s">
        <v>144</v>
      </c>
      <c r="B9" s="34" t="s">
        <v>106</v>
      </c>
      <c r="C9" s="34">
        <v>100</v>
      </c>
      <c r="D9" s="110" t="s">
        <v>0</v>
      </c>
      <c r="E9" s="290">
        <v>4</v>
      </c>
      <c r="F9" s="216" t="s">
        <v>20</v>
      </c>
      <c r="G9" s="217">
        <v>15.2</v>
      </c>
      <c r="H9" s="114" t="str">
        <f t="shared" si="4"/>
        <v>Albert Wootten</v>
      </c>
      <c r="I9" s="114" t="str">
        <f t="shared" si="0"/>
        <v>Oxford City</v>
      </c>
      <c r="J9" s="114" t="str">
        <f t="shared" si="1"/>
        <v>Oxf C</v>
      </c>
      <c r="K9" s="9" t="str">
        <f t="shared" si="2"/>
        <v/>
      </c>
      <c r="L9" s="195" t="str">
        <f t="shared" si="3"/>
        <v xml:space="preserve"> </v>
      </c>
      <c r="M9" s="2"/>
      <c r="N9" s="34" t="str">
        <f>DETAILS!D8</f>
        <v>R</v>
      </c>
      <c r="O9" s="34" t="str">
        <f>DETAILS!E8</f>
        <v>RR</v>
      </c>
      <c r="P9" s="154">
        <f t="shared" si="5"/>
        <v>0</v>
      </c>
      <c r="Q9" s="2"/>
      <c r="R9" s="12"/>
      <c r="S9" s="12"/>
      <c r="T9" s="12"/>
      <c r="U9" s="12">
        <f>P9</f>
        <v>0</v>
      </c>
      <c r="V9" s="12"/>
      <c r="W9" s="12"/>
      <c r="X9" s="2"/>
      <c r="Y9" s="26">
        <f>((COUNTIF(E6:E11,E9)-1)*$CK$547+SUBSTITUTE(E9,"=",""))</f>
        <v>4</v>
      </c>
      <c r="Z9" s="3">
        <f>INDEX($CK$548:$CK$611,Y9)</f>
        <v>3</v>
      </c>
      <c r="AA9" s="3">
        <f t="shared" ref="AA9:AA11" si="8">IF(LEFT(G9,1)="d",0,IF(LEFT(G9,1)="n",0,1))</f>
        <v>1</v>
      </c>
      <c r="AB9" s="3">
        <f t="shared" si="7"/>
        <v>3</v>
      </c>
      <c r="AC9" s="6">
        <f>IF(ISNA(INDEX(AB6:AB11, MATCH(N9, F6:F11, FALSE))),0,INDEX(AB6:AB11, MATCH(N9, F6:F11, FALSE)))</f>
        <v>0</v>
      </c>
      <c r="AD9" s="3">
        <f>IF(ISNA(INDEX(AB6:AB11, MATCH(O9, F6:F11, FALSE))),0,INDEX(AB6:AB11, MATCH(O9, F6:F11, FALSE)))</f>
        <v>0</v>
      </c>
      <c r="AE9" s="5">
        <f t="shared" si="6"/>
        <v>0</v>
      </c>
      <c r="AF9" s="3">
        <f>COUNTIF(F6:F11:F14:F19,F9)</f>
        <v>1</v>
      </c>
      <c r="BA9" s="2"/>
      <c r="BB9" s="2"/>
      <c r="BC9" s="2"/>
      <c r="BD9" s="37"/>
      <c r="BE9" s="37"/>
      <c r="BF9" s="37"/>
      <c r="BG9" s="37"/>
      <c r="BH9" s="37"/>
      <c r="BI9" s="37"/>
      <c r="BJ9" s="37"/>
      <c r="BK9" s="47"/>
      <c r="BL9" s="47"/>
      <c r="BM9" s="47"/>
      <c r="BN9" s="47"/>
      <c r="BO9" s="47"/>
      <c r="BP9" s="47"/>
      <c r="BQ9" s="47"/>
      <c r="BR9" s="47"/>
      <c r="BS9" s="47"/>
      <c r="BT9" s="47"/>
      <c r="BU9" s="47"/>
      <c r="BV9" s="47"/>
      <c r="BW9" s="47"/>
      <c r="BX9" s="47"/>
      <c r="BY9" s="47"/>
      <c r="BZ9" s="7"/>
      <c r="CA9" s="7"/>
      <c r="CB9" s="7"/>
    </row>
    <row r="10" spans="1:84" ht="20.100000000000001" customHeight="1">
      <c r="A10" s="113" t="s">
        <v>144</v>
      </c>
      <c r="B10" s="34" t="s">
        <v>106</v>
      </c>
      <c r="C10" s="34">
        <v>100</v>
      </c>
      <c r="D10" s="110" t="s">
        <v>0</v>
      </c>
      <c r="E10" s="290">
        <v>5</v>
      </c>
      <c r="F10" s="216" t="s">
        <v>48</v>
      </c>
      <c r="G10" s="217">
        <v>17.399999999999999</v>
      </c>
      <c r="H10" s="114" t="str">
        <f t="shared" si="4"/>
        <v>Joseph Holme</v>
      </c>
      <c r="I10" s="114" t="str">
        <f t="shared" si="0"/>
        <v>Salisbury</v>
      </c>
      <c r="J10" s="114" t="str">
        <f t="shared" si="1"/>
        <v>Salis</v>
      </c>
      <c r="K10" s="9" t="str">
        <f t="shared" si="2"/>
        <v/>
      </c>
      <c r="L10" s="195" t="str">
        <f t="shared" si="3"/>
        <v xml:space="preserve"> </v>
      </c>
      <c r="M10" s="2"/>
      <c r="N10" s="34" t="str">
        <f>DETAILS!D9</f>
        <v>T</v>
      </c>
      <c r="O10" s="34" t="str">
        <f>DETAILS!E9</f>
        <v>TT</v>
      </c>
      <c r="P10" s="154">
        <f t="shared" si="5"/>
        <v>2</v>
      </c>
      <c r="Q10" s="2"/>
      <c r="R10" s="12"/>
      <c r="S10" s="12"/>
      <c r="T10" s="12"/>
      <c r="U10" s="12"/>
      <c r="V10" s="12">
        <f>P10</f>
        <v>2</v>
      </c>
      <c r="W10" s="12"/>
      <c r="X10" s="2"/>
      <c r="Y10" s="26">
        <f>((COUNTIF(E6:E11,E10)-1)*$CK$547+SUBSTITUTE(E10,"=",""))</f>
        <v>5</v>
      </c>
      <c r="Z10" s="3">
        <f t="shared" ref="Z10:Z11" si="9">INDEX($CK$548:$CK$611,Y10)</f>
        <v>2</v>
      </c>
      <c r="AA10" s="3">
        <f t="shared" si="8"/>
        <v>1</v>
      </c>
      <c r="AB10" s="3">
        <f t="shared" si="7"/>
        <v>2</v>
      </c>
      <c r="AC10" s="6">
        <f>IF(ISNA(INDEX(AB6:AB11, MATCH(N10, F6:F11, FALSE))),0,INDEX(AB6:AB11, MATCH(N10,F6:F11, FALSE)))</f>
        <v>2</v>
      </c>
      <c r="AD10" s="3">
        <f>IF(ISNA(INDEX(AB6:AB11, MATCH(O10, F6:F11, FALSE))),0,INDEX(AB6:AB11, MATCH(O10, F6:F11, FALSE)))</f>
        <v>0</v>
      </c>
      <c r="AE10" s="5">
        <f t="shared" si="6"/>
        <v>2</v>
      </c>
      <c r="AF10" s="3">
        <f>COUNTIF(F6:F11:F14:F19,F10)</f>
        <v>1</v>
      </c>
      <c r="BA10" s="2"/>
      <c r="BB10" s="2"/>
      <c r="BC10" s="2"/>
      <c r="BD10" s="37"/>
      <c r="BE10" s="37"/>
      <c r="BF10" s="37"/>
      <c r="BG10" s="37"/>
      <c r="BH10" s="37"/>
      <c r="BI10" s="37"/>
      <c r="BJ10" s="37"/>
      <c r="BK10" s="47"/>
      <c r="BL10" s="47"/>
      <c r="BM10" s="47"/>
      <c r="BN10" s="47"/>
      <c r="BO10" s="47"/>
      <c r="BP10" s="47"/>
      <c r="BQ10" s="47"/>
      <c r="BR10" s="47"/>
      <c r="BS10" s="47"/>
      <c r="BT10" s="47"/>
      <c r="BU10" s="47"/>
      <c r="BV10" s="47"/>
      <c r="BW10" s="47"/>
      <c r="BX10" s="47"/>
      <c r="BY10" s="47"/>
      <c r="BZ10" s="7"/>
      <c r="CA10" s="7"/>
      <c r="CB10" s="7"/>
    </row>
    <row r="11" spans="1:84" ht="20.100000000000001" customHeight="1" thickBot="1">
      <c r="A11" s="113" t="s">
        <v>144</v>
      </c>
      <c r="B11" s="34" t="s">
        <v>106</v>
      </c>
      <c r="C11" s="34">
        <v>100</v>
      </c>
      <c r="D11" s="110" t="s">
        <v>0</v>
      </c>
      <c r="E11" s="291">
        <v>6</v>
      </c>
      <c r="F11" s="216"/>
      <c r="G11" s="219"/>
      <c r="H11" s="212" t="str">
        <f t="shared" si="4"/>
        <v xml:space="preserve"> </v>
      </c>
      <c r="I11" s="212" t="str">
        <f t="shared" si="0"/>
        <v/>
      </c>
      <c r="J11" s="212" t="str">
        <f t="shared" si="1"/>
        <v/>
      </c>
      <c r="K11" s="138" t="str">
        <f t="shared" si="2"/>
        <v/>
      </c>
      <c r="L11" s="213" t="str">
        <f t="shared" si="3"/>
        <v/>
      </c>
      <c r="M11" s="2"/>
      <c r="N11" s="34" t="str">
        <f>DETAILS!D10</f>
        <v>J</v>
      </c>
      <c r="O11" s="34" t="str">
        <f>DETAILS!E10</f>
        <v>JJ</v>
      </c>
      <c r="P11" s="154">
        <f t="shared" si="5"/>
        <v>4</v>
      </c>
      <c r="Q11" s="2"/>
      <c r="R11" s="12"/>
      <c r="S11" s="12"/>
      <c r="T11" s="12"/>
      <c r="U11" s="12"/>
      <c r="V11" s="12"/>
      <c r="W11" s="12">
        <f>P11</f>
        <v>4</v>
      </c>
      <c r="X11" s="2"/>
      <c r="Y11" s="26">
        <f>((COUNTIF(E6:E11,E11)-1)*$CK$547+SUBSTITUTE(E11,"=",""))</f>
        <v>6</v>
      </c>
      <c r="Z11" s="3">
        <f t="shared" si="9"/>
        <v>1</v>
      </c>
      <c r="AA11" s="3">
        <f t="shared" si="8"/>
        <v>1</v>
      </c>
      <c r="AB11" s="3">
        <f t="shared" si="7"/>
        <v>1</v>
      </c>
      <c r="AC11" s="6">
        <f>IF(ISNA(INDEX(AB6:AB11, MATCH(N11, F6:F11, FALSE))),0,INDEX(AB6:AB11, MATCH(N11, F6:F11, FALSE)))</f>
        <v>4</v>
      </c>
      <c r="AD11" s="3">
        <f>IF(ISNA(INDEX(AB6:AB11, MATCH(O11, F6:F11, FALSE))),0,INDEX(AB6:AB11, MATCH(O11, F6:F11, FALSE)))</f>
        <v>0</v>
      </c>
      <c r="AE11" s="5">
        <f t="shared" si="6"/>
        <v>4</v>
      </c>
      <c r="AF11" s="3">
        <f>COUNTIF(F6:F11:F14:F19,F11)</f>
        <v>0</v>
      </c>
      <c r="BA11" s="2"/>
      <c r="BB11" s="2"/>
      <c r="BC11" s="2"/>
      <c r="BT11" s="29"/>
      <c r="BU11" s="29"/>
      <c r="BV11" s="47"/>
      <c r="BW11" s="47"/>
      <c r="BX11" s="47"/>
      <c r="BY11" s="47"/>
      <c r="BZ11" s="7"/>
      <c r="CA11" s="7"/>
      <c r="CB11" s="7"/>
    </row>
    <row r="12" spans="1:84" ht="20.100000000000001" customHeight="1" thickBot="1">
      <c r="A12" s="113" t="s">
        <v>144</v>
      </c>
      <c r="B12" s="34" t="s">
        <v>106</v>
      </c>
      <c r="C12" s="34"/>
      <c r="D12" s="110"/>
      <c r="E12" s="198"/>
      <c r="F12" s="198"/>
      <c r="G12" s="198"/>
      <c r="H12" s="196"/>
      <c r="I12" s="196"/>
      <c r="J12" s="197"/>
      <c r="K12" s="196"/>
      <c r="L12" s="196"/>
      <c r="M12" s="8"/>
      <c r="N12" s="37"/>
      <c r="O12" s="37"/>
      <c r="P12" s="155"/>
      <c r="Q12" s="199"/>
      <c r="R12" s="199"/>
      <c r="S12" s="199"/>
      <c r="T12" s="199"/>
      <c r="U12" s="199"/>
      <c r="V12" s="199"/>
      <c r="W12" s="199"/>
      <c r="X12" s="2"/>
      <c r="BA12" s="2"/>
      <c r="BB12" s="2"/>
      <c r="BC12" s="2"/>
      <c r="BT12" s="47"/>
      <c r="BU12" s="47"/>
      <c r="BV12" s="47"/>
      <c r="BW12" s="47"/>
      <c r="BX12" s="47"/>
      <c r="BY12" s="47"/>
      <c r="BZ12" s="7"/>
      <c r="CA12" s="7"/>
      <c r="CB12" s="7"/>
    </row>
    <row r="13" spans="1:84" ht="20.100000000000001" customHeight="1" thickBot="1">
      <c r="A13" s="113" t="s">
        <v>144</v>
      </c>
      <c r="B13" s="34" t="s">
        <v>106</v>
      </c>
      <c r="C13" s="34">
        <v>100</v>
      </c>
      <c r="D13" s="110" t="s">
        <v>1</v>
      </c>
      <c r="E13" s="419" t="s">
        <v>280</v>
      </c>
      <c r="F13" s="209"/>
      <c r="G13" s="209"/>
      <c r="H13" s="210"/>
      <c r="I13" s="208" t="s">
        <v>181</v>
      </c>
      <c r="J13" s="205"/>
      <c r="K13" s="530">
        <f>K5</f>
        <v>12.2</v>
      </c>
      <c r="L13" s="530"/>
      <c r="M13" s="128"/>
      <c r="N13" s="40"/>
      <c r="O13" s="40"/>
      <c r="P13" s="37"/>
      <c r="Q13" s="22"/>
      <c r="R13" s="22"/>
      <c r="S13" s="22"/>
      <c r="T13" s="22"/>
      <c r="U13" s="22"/>
      <c r="V13" s="22"/>
      <c r="W13" s="22"/>
      <c r="X13" s="2"/>
      <c r="BA13" s="2"/>
      <c r="BB13" s="2"/>
      <c r="BC13" s="2"/>
      <c r="BT13" s="47"/>
      <c r="BU13" s="47"/>
      <c r="BV13" s="47"/>
      <c r="BW13" s="47"/>
      <c r="BX13" s="47"/>
      <c r="BY13" s="47"/>
      <c r="BZ13" s="7"/>
      <c r="CA13" s="7"/>
      <c r="CB13" s="7"/>
    </row>
    <row r="14" spans="1:84" ht="20.100000000000001" customHeight="1">
      <c r="A14" s="113" t="s">
        <v>144</v>
      </c>
      <c r="B14" s="34" t="s">
        <v>106</v>
      </c>
      <c r="C14" s="34">
        <v>100</v>
      </c>
      <c r="D14" s="110" t="s">
        <v>1</v>
      </c>
      <c r="E14" s="289">
        <v>1</v>
      </c>
      <c r="F14" s="214" t="s">
        <v>140</v>
      </c>
      <c r="G14" s="215">
        <v>14.2</v>
      </c>
      <c r="H14" s="201" t="str">
        <f t="shared" ref="H14:H19" si="10">IF(ISNA((IF(F14=0," ",VLOOKUP(F14,$Z$544:$AB$555,3,FALSE)))),"WRONG LETTER",IF(F14=0," ",VLOOKUP(F14,$Z$544:$AB$555,3,FALSE)))</f>
        <v>Philip Cain</v>
      </c>
      <c r="I14" s="201" t="str">
        <f t="shared" ref="I14:I19" si="11">IF(ISNA((IF(F14=0,"",VLOOKUP(F14,$AO$544:$AQ$555,3,FALSE)))),"WRONG LETTER",IF(F14=0,"",VLOOKUP(F14,$AO$544:$AQ$555,3,FALSE)))</f>
        <v>Winchester</v>
      </c>
      <c r="J14" s="201" t="str">
        <f t="shared" ref="J14:J19" si="12">IF(F14=0,"",VLOOKUP(F14,$AO$544:$AR$555,4,FALSE))</f>
        <v>Win</v>
      </c>
      <c r="K14" s="202" t="str">
        <f t="shared" ref="K14:K19" si="13">IF(G14="","",IF(ISNUMBER(G14),IF($CH$547="F"," ",IF($CH$547="T",IF(G14&lt;=$BX$547,"G1",IF(G14&lt;=$CA$547,"G2",IF(G14&lt;=$CD$547,"G3",IF(G14&lt;=$CG$547,"G4","")))))),""))</f>
        <v/>
      </c>
      <c r="L14" s="203" t="str">
        <f t="shared" ref="L14:L19" si="14">IF(ISBLANK(G14),"",IF(G14&lt;=BE554,"AW"," "))</f>
        <v>AW</v>
      </c>
      <c r="M14" s="2"/>
      <c r="N14" s="34" t="str">
        <f t="shared" ref="N14:O19" si="15">N6</f>
        <v>W</v>
      </c>
      <c r="O14" s="34" t="str">
        <f t="shared" si="15"/>
        <v>WW</v>
      </c>
      <c r="P14" s="154">
        <f>AE14</f>
        <v>6</v>
      </c>
      <c r="Q14" s="2"/>
      <c r="R14" s="12">
        <f>P14</f>
        <v>6</v>
      </c>
      <c r="S14" s="12"/>
      <c r="T14" s="12"/>
      <c r="U14" s="12"/>
      <c r="V14" s="12"/>
      <c r="W14" s="12"/>
      <c r="X14" s="2"/>
      <c r="Y14" s="26">
        <f>((COUNTIF(E14:E19,E14)-1)*$CK$547+SUBSTITUTE(E14,"=",""))</f>
        <v>1</v>
      </c>
      <c r="Z14" s="3">
        <f>INDEX($CK$548:$CK$611,Y14)</f>
        <v>6</v>
      </c>
      <c r="AA14" s="3">
        <f>IF(LEFT(G14,1)="d",0,IF(LEFT(G14,1)="n",0,1))</f>
        <v>1</v>
      </c>
      <c r="AB14" s="3">
        <f>Z14*AA14</f>
        <v>6</v>
      </c>
      <c r="AC14" s="6">
        <f>IF(ISNA(INDEX(AB14:AB19, MATCH(N14, F14:F19, FALSE))),0,INDEX(AB14:AB19, MATCH(N14, F14:F19, FALSE)))</f>
        <v>0</v>
      </c>
      <c r="AD14" s="3">
        <f>IF(ISNA(INDEX(AB14:AB19, MATCH(O14, F14:F19, FALSE))),0,INDEX(AB14:AB19, MATCH(O14, F14:F19, FALSE)))</f>
        <v>6</v>
      </c>
      <c r="AE14" s="5">
        <f>SUM(AC14:AD14)</f>
        <v>6</v>
      </c>
      <c r="AF14" s="3">
        <f>COUNTIF(F6:F11:F14:F19,F14)</f>
        <v>1</v>
      </c>
      <c r="BA14" s="2"/>
      <c r="BB14" s="2"/>
      <c r="BC14" s="2"/>
      <c r="BT14" s="47"/>
      <c r="BU14" s="47"/>
      <c r="BV14" s="47"/>
      <c r="BW14" s="47"/>
      <c r="BX14" s="47"/>
      <c r="BY14" s="47"/>
      <c r="BZ14" s="7"/>
      <c r="CA14" s="7"/>
      <c r="CB14" s="7"/>
    </row>
    <row r="15" spans="1:84" ht="20.100000000000001" customHeight="1">
      <c r="A15" s="113" t="s">
        <v>144</v>
      </c>
      <c r="B15" s="34" t="s">
        <v>106</v>
      </c>
      <c r="C15" s="34">
        <v>100</v>
      </c>
      <c r="D15" s="110" t="s">
        <v>1</v>
      </c>
      <c r="E15" s="290">
        <v>2</v>
      </c>
      <c r="F15" s="216" t="s">
        <v>111</v>
      </c>
      <c r="G15" s="217">
        <v>14.9</v>
      </c>
      <c r="H15" s="114" t="str">
        <f t="shared" si="10"/>
        <v>Archie Matthews</v>
      </c>
      <c r="I15" s="114" t="str">
        <f t="shared" si="11"/>
        <v>Newbury</v>
      </c>
      <c r="J15" s="114" t="str">
        <f t="shared" si="12"/>
        <v>Newb</v>
      </c>
      <c r="K15" s="9" t="str">
        <f t="shared" si="13"/>
        <v/>
      </c>
      <c r="L15" s="195" t="str">
        <f t="shared" si="14"/>
        <v xml:space="preserve"> </v>
      </c>
      <c r="M15" s="2"/>
      <c r="N15" s="34" t="str">
        <f t="shared" si="15"/>
        <v>N</v>
      </c>
      <c r="O15" s="34" t="str">
        <f t="shared" si="15"/>
        <v>NN</v>
      </c>
      <c r="P15" s="154">
        <f t="shared" ref="P15:P19" si="16">AE15</f>
        <v>5</v>
      </c>
      <c r="Q15" s="2"/>
      <c r="R15" s="12"/>
      <c r="S15" s="12">
        <f>P15</f>
        <v>5</v>
      </c>
      <c r="T15" s="12"/>
      <c r="U15" s="12"/>
      <c r="V15" s="12"/>
      <c r="W15" s="12"/>
      <c r="X15" s="2"/>
      <c r="Y15" s="26">
        <f>((COUNTIF(E14:E19,E15)-1)*$CK$547+SUBSTITUTE(E15,"=",""))</f>
        <v>2</v>
      </c>
      <c r="Z15" s="3">
        <f>INDEX($CK$548:$CK$611,Y15)</f>
        <v>5</v>
      </c>
      <c r="AA15" s="3">
        <f>IF(LEFT(G15,1)="d",0,IF(LEFT(G15,1)="n",0,1))</f>
        <v>1</v>
      </c>
      <c r="AB15" s="3">
        <f>Z15*AA15</f>
        <v>5</v>
      </c>
      <c r="AC15" s="6">
        <f>IF(ISNA(INDEX(AB14:AB19, MATCH(N15, F14:F19, FALSE))),0,INDEX(AB14:AB19, MATCH(N15, F14:F19, FALSE)))</f>
        <v>0</v>
      </c>
      <c r="AD15" s="3">
        <f>IF(ISNA(INDEX(AB14:AB19, MATCH(O15, F14:F19, FALSE))),0,INDEX(AB14:AB19, MATCH(O15, F14:F19, FALSE)))</f>
        <v>5</v>
      </c>
      <c r="AE15" s="5">
        <f t="shared" ref="AE15:AE19" si="17">SUM(AC15:AD15)</f>
        <v>5</v>
      </c>
      <c r="AF15" s="3">
        <f>COUNTIF(F6:F11:F14:F19,F15)</f>
        <v>1</v>
      </c>
      <c r="BA15" s="2"/>
      <c r="BB15" s="2"/>
      <c r="BC15" s="2"/>
      <c r="BT15" s="47"/>
      <c r="BU15" s="47"/>
      <c r="BV15" s="47"/>
      <c r="BW15" s="47"/>
      <c r="BX15" s="47"/>
      <c r="BY15" s="47"/>
      <c r="BZ15" s="7"/>
      <c r="CA15" s="7"/>
      <c r="CB15" s="7"/>
    </row>
    <row r="16" spans="1:84" ht="20.100000000000001" customHeight="1">
      <c r="A16" s="113" t="s">
        <v>144</v>
      </c>
      <c r="B16" s="34" t="s">
        <v>106</v>
      </c>
      <c r="C16" s="34">
        <v>100</v>
      </c>
      <c r="D16" s="110" t="s">
        <v>1</v>
      </c>
      <c r="E16" s="290">
        <v>3</v>
      </c>
      <c r="F16" s="216" t="s">
        <v>19</v>
      </c>
      <c r="G16" s="217">
        <v>15.3</v>
      </c>
      <c r="H16" s="114" t="str">
        <f t="shared" si="10"/>
        <v>Ben Straughan</v>
      </c>
      <c r="I16" s="114" t="str">
        <f t="shared" si="11"/>
        <v>Oxford City</v>
      </c>
      <c r="J16" s="114" t="str">
        <f t="shared" si="12"/>
        <v>Oxf C</v>
      </c>
      <c r="K16" s="9" t="str">
        <f t="shared" si="13"/>
        <v/>
      </c>
      <c r="L16" s="195" t="str">
        <f t="shared" si="14"/>
        <v xml:space="preserve"> </v>
      </c>
      <c r="M16" s="2"/>
      <c r="N16" s="34" t="str">
        <f t="shared" si="15"/>
        <v>O</v>
      </c>
      <c r="O16" s="34" t="str">
        <f t="shared" si="15"/>
        <v>OO</v>
      </c>
      <c r="P16" s="154">
        <f t="shared" si="16"/>
        <v>4</v>
      </c>
      <c r="Q16" s="2"/>
      <c r="R16" s="12"/>
      <c r="S16" s="12"/>
      <c r="T16" s="12">
        <f>P16</f>
        <v>4</v>
      </c>
      <c r="U16" s="12"/>
      <c r="V16" s="12"/>
      <c r="W16" s="12"/>
      <c r="X16" s="2"/>
      <c r="Y16" s="26">
        <f>((COUNTIF(E14:E19,E16)-1)*$CK$547+SUBSTITUTE(E16,"=",""))</f>
        <v>3</v>
      </c>
      <c r="Z16" s="3">
        <f>INDEX($CK$548:$CK$611,Y16)</f>
        <v>4</v>
      </c>
      <c r="AA16" s="3">
        <f>IF(LEFT(G16,1)="d",0,IF(LEFT(G16,1)="n",0,1))</f>
        <v>1</v>
      </c>
      <c r="AB16" s="3">
        <f t="shared" ref="AB16:AB19" si="18">Z16*AA16</f>
        <v>4</v>
      </c>
      <c r="AC16" s="6">
        <f>IF(ISNA(INDEX(AB14:AB19, MATCH(N16, F14:F19, FALSE))),0,INDEX(AB14:AB19, MATCH(N16, F14:F19, FALSE)))</f>
        <v>0</v>
      </c>
      <c r="AD16" s="3">
        <f>IF(ISNA(INDEX(AB14:AB19, MATCH(O16, F14:F19, FALSE))),0,INDEX(AB14:AB19, MATCH(O16, F14:F19, FALSE)))</f>
        <v>4</v>
      </c>
      <c r="AE16" s="5">
        <f t="shared" si="17"/>
        <v>4</v>
      </c>
      <c r="AF16" s="3">
        <f>COUNTIF(F6:F11:F14:F19,F16)</f>
        <v>1</v>
      </c>
      <c r="BA16" s="2"/>
      <c r="BB16" s="2"/>
      <c r="BC16" s="2"/>
      <c r="BT16" s="47"/>
      <c r="BU16" s="47"/>
      <c r="BV16" s="47"/>
      <c r="BW16" s="47"/>
      <c r="BX16" s="47"/>
      <c r="BY16" s="47"/>
      <c r="BZ16" s="7"/>
      <c r="CA16" s="7"/>
      <c r="CB16" s="7"/>
    </row>
    <row r="17" spans="1:80" ht="20.100000000000001" customHeight="1">
      <c r="A17" s="113" t="s">
        <v>144</v>
      </c>
      <c r="B17" s="34" t="s">
        <v>106</v>
      </c>
      <c r="C17" s="34">
        <v>100</v>
      </c>
      <c r="D17" s="110" t="s">
        <v>1</v>
      </c>
      <c r="E17" s="290">
        <v>4</v>
      </c>
      <c r="F17" s="216" t="s">
        <v>137</v>
      </c>
      <c r="G17" s="217">
        <v>15.4</v>
      </c>
      <c r="H17" s="114" t="str">
        <f t="shared" si="10"/>
        <v>Abraham Gaye</v>
      </c>
      <c r="I17" s="114" t="str">
        <f t="shared" si="11"/>
        <v>Slough Juniors</v>
      </c>
      <c r="J17" s="114" t="str">
        <f t="shared" si="12"/>
        <v>Slough J</v>
      </c>
      <c r="K17" s="9" t="str">
        <f t="shared" si="13"/>
        <v/>
      </c>
      <c r="L17" s="195" t="str">
        <f t="shared" si="14"/>
        <v xml:space="preserve"> </v>
      </c>
      <c r="M17" s="2"/>
      <c r="N17" s="34" t="str">
        <f t="shared" si="15"/>
        <v>R</v>
      </c>
      <c r="O17" s="34" t="str">
        <f t="shared" si="15"/>
        <v>RR</v>
      </c>
      <c r="P17" s="154">
        <f t="shared" si="16"/>
        <v>0</v>
      </c>
      <c r="Q17" s="2"/>
      <c r="R17" s="12"/>
      <c r="S17" s="12"/>
      <c r="T17" s="12"/>
      <c r="U17" s="12">
        <f>P17</f>
        <v>0</v>
      </c>
      <c r="V17" s="12"/>
      <c r="W17" s="12"/>
      <c r="X17" s="2"/>
      <c r="Y17" s="26">
        <f>((COUNTIF(E14:E19,E17)-1)*$CK$547+SUBSTITUTE(E17,"=",""))</f>
        <v>4</v>
      </c>
      <c r="Z17" s="3">
        <f>INDEX($CK$548:$CK$611,Y17)</f>
        <v>3</v>
      </c>
      <c r="AA17" s="3">
        <f t="shared" ref="AA17:AA19" si="19">IF(LEFT(G17,1)="d",0,IF(LEFT(G17,1)="n",0,1))</f>
        <v>1</v>
      </c>
      <c r="AB17" s="3">
        <f t="shared" si="18"/>
        <v>3</v>
      </c>
      <c r="AC17" s="6">
        <f>IF(ISNA(INDEX(AB14:AB19, MATCH(N17, F14:F19, FALSE))),0,INDEX(AB14:AB19, MATCH(N17, F14:F19, FALSE)))</f>
        <v>0</v>
      </c>
      <c r="AD17" s="3">
        <f>IF(ISNA(INDEX(AB14:AB19, MATCH(O17, F14:F19, FALSE))),0,INDEX(AB14:AB19, MATCH(O17, F14:F19, FALSE)))</f>
        <v>0</v>
      </c>
      <c r="AE17" s="5">
        <f t="shared" si="17"/>
        <v>0</v>
      </c>
      <c r="AF17" s="3">
        <f>COUNTIF(F6:F11:F14:F19,F17)</f>
        <v>1</v>
      </c>
      <c r="BA17" s="2"/>
      <c r="BB17" s="2"/>
      <c r="BC17" s="2"/>
      <c r="BT17" s="47"/>
      <c r="BU17" s="47"/>
      <c r="BV17" s="47"/>
      <c r="BW17" s="47"/>
      <c r="BX17" s="47"/>
      <c r="BY17" s="47"/>
      <c r="BZ17" s="7"/>
      <c r="CA17" s="7"/>
      <c r="CB17" s="7"/>
    </row>
    <row r="18" spans="1:80" ht="20.100000000000001" customHeight="1">
      <c r="A18" s="113" t="s">
        <v>144</v>
      </c>
      <c r="B18" s="34" t="s">
        <v>106</v>
      </c>
      <c r="C18" s="34">
        <v>100</v>
      </c>
      <c r="D18" s="110" t="s">
        <v>1</v>
      </c>
      <c r="E18" s="290">
        <v>5</v>
      </c>
      <c r="F18" s="216"/>
      <c r="G18" s="217" t="s">
        <v>49</v>
      </c>
      <c r="H18" s="114" t="str">
        <f t="shared" si="10"/>
        <v xml:space="preserve"> </v>
      </c>
      <c r="I18" s="114" t="str">
        <f t="shared" si="11"/>
        <v/>
      </c>
      <c r="J18" s="114" t="str">
        <f t="shared" si="12"/>
        <v/>
      </c>
      <c r="K18" s="9" t="str">
        <f t="shared" si="13"/>
        <v/>
      </c>
      <c r="L18" s="195" t="str">
        <f t="shared" si="14"/>
        <v xml:space="preserve"> </v>
      </c>
      <c r="M18" s="2"/>
      <c r="N18" s="34" t="str">
        <f t="shared" si="15"/>
        <v>T</v>
      </c>
      <c r="O18" s="34" t="str">
        <f t="shared" si="15"/>
        <v>TT</v>
      </c>
      <c r="P18" s="154">
        <f t="shared" si="16"/>
        <v>0</v>
      </c>
      <c r="Q18" s="2"/>
      <c r="R18" s="12"/>
      <c r="S18" s="12"/>
      <c r="T18" s="12"/>
      <c r="U18" s="12"/>
      <c r="V18" s="12">
        <f>P18</f>
        <v>0</v>
      </c>
      <c r="W18" s="12"/>
      <c r="X18" s="2"/>
      <c r="Y18" s="26">
        <f>((COUNTIF(E14:E19,E18)-1)*$CK$547+SUBSTITUTE(E18,"=",""))</f>
        <v>5</v>
      </c>
      <c r="Z18" s="3">
        <f t="shared" ref="Z18:Z19" si="20">INDEX($CK$548:$CK$611,Y18)</f>
        <v>2</v>
      </c>
      <c r="AA18" s="3">
        <f t="shared" si="19"/>
        <v>1</v>
      </c>
      <c r="AB18" s="3">
        <f t="shared" si="18"/>
        <v>2</v>
      </c>
      <c r="AC18" s="6">
        <f>IF(ISNA(INDEX(AB14:AB19, MATCH(N18, F14:F19, FALSE))),0,INDEX(AB14:AB19, MATCH(N18,F14:F19, FALSE)))</f>
        <v>0</v>
      </c>
      <c r="AD18" s="3">
        <f>IF(ISNA(INDEX(AB14:AB19, MATCH(O18, F14:F19, FALSE))),0,INDEX(AB14:AB19, MATCH(O18, F14:F19, FALSE)))</f>
        <v>0</v>
      </c>
      <c r="AE18" s="5">
        <f t="shared" si="17"/>
        <v>0</v>
      </c>
      <c r="AF18" s="3">
        <f>COUNTIF(F6:F11:F14:F19,F18)</f>
        <v>0</v>
      </c>
      <c r="BA18" s="2"/>
      <c r="BB18" s="2"/>
      <c r="BC18" s="2"/>
      <c r="BT18" s="47"/>
      <c r="BU18" s="47"/>
      <c r="BV18" s="47"/>
      <c r="BW18" s="47"/>
      <c r="BX18" s="47"/>
      <c r="BY18" s="47"/>
      <c r="BZ18" s="7"/>
      <c r="CA18" s="7"/>
      <c r="CB18" s="7"/>
    </row>
    <row r="19" spans="1:80" ht="20.100000000000001" customHeight="1" thickBot="1">
      <c r="A19" s="113" t="s">
        <v>144</v>
      </c>
      <c r="B19" s="34" t="s">
        <v>106</v>
      </c>
      <c r="C19" s="34">
        <v>100</v>
      </c>
      <c r="D19" s="110" t="s">
        <v>1</v>
      </c>
      <c r="E19" s="291">
        <v>6</v>
      </c>
      <c r="F19" s="216"/>
      <c r="G19" s="219" t="s">
        <v>49</v>
      </c>
      <c r="H19" s="212" t="str">
        <f t="shared" si="10"/>
        <v xml:space="preserve"> </v>
      </c>
      <c r="I19" s="212" t="str">
        <f t="shared" si="11"/>
        <v/>
      </c>
      <c r="J19" s="212" t="str">
        <f t="shared" si="12"/>
        <v/>
      </c>
      <c r="K19" s="138" t="str">
        <f t="shared" si="13"/>
        <v/>
      </c>
      <c r="L19" s="213" t="str">
        <f t="shared" si="14"/>
        <v xml:space="preserve"> </v>
      </c>
      <c r="M19" s="2"/>
      <c r="N19" s="34" t="str">
        <f t="shared" si="15"/>
        <v>J</v>
      </c>
      <c r="O19" s="34" t="str">
        <f t="shared" si="15"/>
        <v>JJ</v>
      </c>
      <c r="P19" s="154">
        <f t="shared" si="16"/>
        <v>3</v>
      </c>
      <c r="Q19" s="2"/>
      <c r="R19" s="12"/>
      <c r="S19" s="12"/>
      <c r="T19" s="12"/>
      <c r="U19" s="12"/>
      <c r="V19" s="12"/>
      <c r="W19" s="12">
        <f>P19</f>
        <v>3</v>
      </c>
      <c r="X19" s="2"/>
      <c r="Y19" s="26">
        <f>((COUNTIF(E14:E19,E19)-1)*$CK$547+SUBSTITUTE(E19,"=",""))</f>
        <v>6</v>
      </c>
      <c r="Z19" s="3">
        <f t="shared" si="20"/>
        <v>1</v>
      </c>
      <c r="AA19" s="3">
        <f t="shared" si="19"/>
        <v>1</v>
      </c>
      <c r="AB19" s="3">
        <f t="shared" si="18"/>
        <v>1</v>
      </c>
      <c r="AC19" s="6">
        <f>IF(ISNA(INDEX(AB14:AB19, MATCH(N19, F14:F19, FALSE))),0,INDEX(AB14:AB19, MATCH(N19, F14:F19, FALSE)))</f>
        <v>0</v>
      </c>
      <c r="AD19" s="3">
        <f>IF(ISNA(INDEX(AB14:AB19, MATCH(O19, F14:F19, FALSE))),0,INDEX(AB14:AB19, MATCH(O19, F14:F19, FALSE)))</f>
        <v>3</v>
      </c>
      <c r="AE19" s="5">
        <f t="shared" si="17"/>
        <v>3</v>
      </c>
      <c r="AF19" s="3">
        <f>COUNTIF(F6:F11:F14:F19,F19)</f>
        <v>0</v>
      </c>
      <c r="BA19" s="2"/>
      <c r="BB19" s="2"/>
      <c r="BC19" s="2"/>
      <c r="BT19" s="47"/>
      <c r="BU19" s="47"/>
      <c r="BV19" s="47"/>
      <c r="BW19" s="47"/>
      <c r="BX19" s="47"/>
      <c r="BY19" s="47"/>
      <c r="BZ19" s="7"/>
      <c r="CA19" s="7"/>
      <c r="CB19" s="7"/>
    </row>
    <row r="20" spans="1:80" ht="20.100000000000001" customHeight="1" thickBot="1">
      <c r="A20" s="113" t="s">
        <v>144</v>
      </c>
      <c r="B20" s="34" t="s">
        <v>106</v>
      </c>
      <c r="C20" s="34"/>
      <c r="D20" s="110"/>
      <c r="E20" s="198"/>
      <c r="F20" s="198"/>
      <c r="G20" s="198"/>
      <c r="H20" s="196"/>
      <c r="I20" s="196"/>
      <c r="J20" s="197"/>
      <c r="K20" s="196"/>
      <c r="L20" s="196"/>
      <c r="M20" s="8"/>
      <c r="N20" s="37"/>
      <c r="O20" s="37"/>
      <c r="P20" s="155"/>
      <c r="Q20" s="199"/>
      <c r="R20" s="199"/>
      <c r="S20" s="199"/>
      <c r="T20" s="199"/>
      <c r="U20" s="199"/>
      <c r="V20" s="199"/>
      <c r="W20" s="199"/>
      <c r="X20" s="2"/>
      <c r="BA20" s="2"/>
      <c r="BB20" s="2"/>
      <c r="BC20" s="2"/>
      <c r="BT20" s="47"/>
      <c r="BU20" s="47"/>
      <c r="BV20" s="47"/>
      <c r="BW20" s="47"/>
      <c r="BX20" s="47"/>
      <c r="BY20" s="47"/>
      <c r="BZ20" s="7"/>
      <c r="CA20" s="7"/>
      <c r="CB20" s="7"/>
    </row>
    <row r="21" spans="1:80" ht="20.100000000000001" customHeight="1" thickBot="1">
      <c r="A21" s="113" t="s">
        <v>144</v>
      </c>
      <c r="B21" s="34" t="s">
        <v>106</v>
      </c>
      <c r="C21" s="34">
        <v>200</v>
      </c>
      <c r="D21" s="110" t="s">
        <v>0</v>
      </c>
      <c r="E21" s="419" t="s">
        <v>250</v>
      </c>
      <c r="F21" s="209"/>
      <c r="G21" s="209"/>
      <c r="H21" s="210"/>
      <c r="I21" s="208" t="s">
        <v>181</v>
      </c>
      <c r="J21" s="205"/>
      <c r="K21" s="530">
        <f>DETAILS!K89</f>
        <v>25.2</v>
      </c>
      <c r="L21" s="530"/>
      <c r="M21" s="128"/>
      <c r="N21" s="40"/>
      <c r="O21" s="40"/>
      <c r="P21" s="37"/>
      <c r="Q21" s="22"/>
      <c r="R21" s="22"/>
      <c r="S21" s="22"/>
      <c r="T21" s="22"/>
      <c r="U21" s="22"/>
      <c r="V21" s="22"/>
      <c r="W21" s="22"/>
      <c r="X21" s="2"/>
      <c r="BA21" s="2"/>
      <c r="BB21" s="2"/>
      <c r="BC21" s="2"/>
      <c r="BT21" s="47"/>
      <c r="BU21" s="47"/>
      <c r="BV21" s="47"/>
      <c r="BW21" s="47"/>
      <c r="BX21" s="47"/>
      <c r="BY21" s="47"/>
      <c r="BZ21" s="7"/>
      <c r="CA21" s="7"/>
      <c r="CB21" s="7"/>
    </row>
    <row r="22" spans="1:80" ht="20.100000000000001" customHeight="1">
      <c r="A22" s="113" t="s">
        <v>144</v>
      </c>
      <c r="B22" s="34" t="s">
        <v>106</v>
      </c>
      <c r="C22" s="34">
        <v>200</v>
      </c>
      <c r="D22" s="110" t="s">
        <v>0</v>
      </c>
      <c r="E22" s="289">
        <v>1</v>
      </c>
      <c r="F22" s="214" t="s">
        <v>110</v>
      </c>
      <c r="G22" s="215">
        <v>28.4</v>
      </c>
      <c r="H22" s="201" t="str">
        <f t="shared" ref="H22:H27" si="21">IF(ISNA((IF(F22=0," ",VLOOKUP(F22,$AC$544:$AE$555,3,FALSE)))),"WRONG LETTER",IF(F22=0," ",VLOOKUP(F22,$AC$544:$AE$555,3,FALSE)))</f>
        <v>Lincoln Williams</v>
      </c>
      <c r="I22" s="201" t="str">
        <f t="shared" ref="I22:I27" si="22">IF(ISNA((IF(F22=0,"",VLOOKUP(F22,$AO$544:$AQ$555,3,FALSE)))),"WRONG LETTER",IF(F22=0,"",VLOOKUP(F22,$AO$544:$AQ$555,3,FALSE)))</f>
        <v>Newbury</v>
      </c>
      <c r="J22" s="201" t="str">
        <f t="shared" ref="J22:J27" si="23">IF(F22=0,"",VLOOKUP(F22,$AO$544:$AR$555,4,FALSE))</f>
        <v>Newb</v>
      </c>
      <c r="K22" s="202" t="str">
        <f t="shared" ref="K22:K27" si="24">IF(G22="","",IF(ISNUMBER(G22),IF($CH$548="F"," ",IF($CH$548="T",IF(G22&lt;=$BX$548,"G1",IF(G22&lt;=$CA$548,"G2",IF(G22&lt;=$CD$548,"G3",IF(G22&lt;=$CG$548,"G4","")))))),""))</f>
        <v>G4</v>
      </c>
      <c r="L22" s="203" t="str">
        <f t="shared" ref="L22:L27" si="25">IF(ISBLANK(G22),"",IF(G22&lt;=BF547,"AW"," "))</f>
        <v>AW</v>
      </c>
      <c r="M22" s="2"/>
      <c r="N22" s="34" t="str">
        <f>N14</f>
        <v>W</v>
      </c>
      <c r="O22" s="34" t="str">
        <f t="shared" ref="N22:O27" si="26">O14</f>
        <v>WW</v>
      </c>
      <c r="P22" s="154">
        <f>AE22</f>
        <v>4</v>
      </c>
      <c r="Q22" s="2"/>
      <c r="R22" s="12">
        <f>P22</f>
        <v>4</v>
      </c>
      <c r="S22" s="12"/>
      <c r="T22" s="12"/>
      <c r="U22" s="12"/>
      <c r="V22" s="12"/>
      <c r="W22" s="12"/>
      <c r="X22" s="2"/>
      <c r="Y22" s="26">
        <f>((COUNTIF(E22:E27,E22)-1)*$CK$547+SUBSTITUTE(E22,"=",""))</f>
        <v>1</v>
      </c>
      <c r="Z22" s="3">
        <f>INDEX($CK$548:$CK$611,Y22)</f>
        <v>6</v>
      </c>
      <c r="AA22" s="3">
        <f>IF(LEFT(G22,1)="d",0,IF(LEFT(G22,1)="n",0,1))</f>
        <v>1</v>
      </c>
      <c r="AB22" s="3">
        <f>Z22*AA22</f>
        <v>6</v>
      </c>
      <c r="AC22" s="6">
        <f>IF(ISNA(INDEX(AB22:AB27, MATCH(N22, F22:F27, FALSE))),0,INDEX(AB22:AB27, MATCH(N22, F22:F27, FALSE)))</f>
        <v>4</v>
      </c>
      <c r="AD22" s="3">
        <f>IF(ISNA(INDEX(AB22:AB27, MATCH(O22, F22:F27, FALSE))),0,INDEX(AB22:AB27, MATCH(O22, F22:F27, FALSE)))</f>
        <v>0</v>
      </c>
      <c r="AE22" s="5">
        <f>SUM(AC22:AD22)</f>
        <v>4</v>
      </c>
      <c r="AF22" s="3">
        <f>COUNTIF(F22:F27:F30:F35,F22)</f>
        <v>1</v>
      </c>
      <c r="BA22" s="2"/>
      <c r="BB22" s="2"/>
      <c r="BC22" s="2"/>
      <c r="BT22" s="47"/>
      <c r="BU22" s="47"/>
      <c r="BV22" s="47"/>
      <c r="BW22" s="47"/>
      <c r="BX22" s="47"/>
      <c r="BY22" s="47"/>
      <c r="BZ22" s="7"/>
      <c r="CA22" s="7"/>
      <c r="CB22" s="7"/>
    </row>
    <row r="23" spans="1:80" ht="20.100000000000001" customHeight="1">
      <c r="A23" s="113" t="s">
        <v>144</v>
      </c>
      <c r="B23" s="34" t="s">
        <v>106</v>
      </c>
      <c r="C23" s="34">
        <v>200</v>
      </c>
      <c r="D23" s="110" t="s">
        <v>0</v>
      </c>
      <c r="E23" s="290">
        <v>2</v>
      </c>
      <c r="F23" s="216" t="s">
        <v>48</v>
      </c>
      <c r="G23" s="217">
        <v>28.6</v>
      </c>
      <c r="H23" s="114" t="str">
        <f t="shared" si="21"/>
        <v>Caleb Etheridge</v>
      </c>
      <c r="I23" s="114" t="str">
        <f t="shared" si="22"/>
        <v>Salisbury</v>
      </c>
      <c r="J23" s="114" t="str">
        <f t="shared" si="23"/>
        <v>Salis</v>
      </c>
      <c r="K23" s="9" t="str">
        <f t="shared" si="24"/>
        <v>G4</v>
      </c>
      <c r="L23" s="195" t="str">
        <f t="shared" si="25"/>
        <v>AW</v>
      </c>
      <c r="M23" s="2"/>
      <c r="N23" s="34" t="str">
        <f t="shared" si="26"/>
        <v>N</v>
      </c>
      <c r="O23" s="34" t="str">
        <f t="shared" si="26"/>
        <v>NN</v>
      </c>
      <c r="P23" s="154">
        <f t="shared" ref="P23:P27" si="27">AE23</f>
        <v>6</v>
      </c>
      <c r="Q23" s="2"/>
      <c r="R23" s="12"/>
      <c r="S23" s="12">
        <f>P23</f>
        <v>6</v>
      </c>
      <c r="T23" s="12"/>
      <c r="U23" s="12"/>
      <c r="V23" s="12"/>
      <c r="W23" s="12"/>
      <c r="X23" s="2"/>
      <c r="Y23" s="26">
        <f>((COUNTIF(E22:E27,E23)-1)*$CK$547+SUBSTITUTE(E23,"=",""))</f>
        <v>2</v>
      </c>
      <c r="Z23" s="3">
        <f>INDEX($CK$548:$CK$611,Y23)</f>
        <v>5</v>
      </c>
      <c r="AA23" s="3">
        <f>IF(LEFT(G23,1)="d",0,IF(LEFT(G23,1)="n",0,1))</f>
        <v>1</v>
      </c>
      <c r="AB23" s="3">
        <f>Z23*AA23</f>
        <v>5</v>
      </c>
      <c r="AC23" s="6">
        <f>IF(ISNA(INDEX(AB22:AB27, MATCH(N23, F22:F27, FALSE))),0,INDEX(AB22:AB27, MATCH(N23, F22:F27, FALSE)))</f>
        <v>6</v>
      </c>
      <c r="AD23" s="3">
        <f>IF(ISNA(INDEX(AB22:AB27, MATCH(O23, F22:F27, FALSE))),0,INDEX(AB22:AB27, MATCH(O23, F22:F27, FALSE)))</f>
        <v>0</v>
      </c>
      <c r="AE23" s="5">
        <f t="shared" ref="AE23:AE27" si="28">SUM(AC23:AD23)</f>
        <v>6</v>
      </c>
      <c r="AF23" s="3">
        <f>COUNTIF(F22:F27:F30:F35,F23)</f>
        <v>1</v>
      </c>
      <c r="BA23" s="2"/>
      <c r="BB23" s="2"/>
      <c r="BC23" s="2"/>
      <c r="BT23" s="47"/>
      <c r="BU23" s="47"/>
      <c r="BV23" s="47"/>
      <c r="BW23" s="47"/>
      <c r="BX23" s="47"/>
      <c r="BY23" s="47"/>
      <c r="BZ23" s="7"/>
      <c r="CA23" s="7"/>
      <c r="CB23" s="7"/>
    </row>
    <row r="24" spans="1:80" ht="20.100000000000001" customHeight="1">
      <c r="A24" s="113" t="s">
        <v>144</v>
      </c>
      <c r="B24" s="34" t="s">
        <v>106</v>
      </c>
      <c r="C24" s="34">
        <v>200</v>
      </c>
      <c r="D24" s="110" t="s">
        <v>0</v>
      </c>
      <c r="E24" s="290">
        <v>3</v>
      </c>
      <c r="F24" s="216" t="s">
        <v>130</v>
      </c>
      <c r="G24" s="217">
        <v>29.5</v>
      </c>
      <c r="H24" s="114" t="str">
        <f t="shared" si="21"/>
        <v>Timon Francis</v>
      </c>
      <c r="I24" s="114" t="str">
        <f t="shared" si="22"/>
        <v>Winchester</v>
      </c>
      <c r="J24" s="114" t="str">
        <f t="shared" si="23"/>
        <v>Win</v>
      </c>
      <c r="K24" s="9" t="str">
        <f t="shared" si="24"/>
        <v/>
      </c>
      <c r="L24" s="195" t="str">
        <f t="shared" si="25"/>
        <v>AW</v>
      </c>
      <c r="M24" s="2"/>
      <c r="N24" s="34" t="str">
        <f t="shared" si="26"/>
        <v>O</v>
      </c>
      <c r="O24" s="34" t="str">
        <f t="shared" si="26"/>
        <v>OO</v>
      </c>
      <c r="P24" s="154">
        <f t="shared" si="27"/>
        <v>2</v>
      </c>
      <c r="Q24" s="2"/>
      <c r="R24" s="12"/>
      <c r="S24" s="12"/>
      <c r="T24" s="12">
        <f>P24</f>
        <v>2</v>
      </c>
      <c r="U24" s="12"/>
      <c r="V24" s="12"/>
      <c r="W24" s="12"/>
      <c r="X24" s="2"/>
      <c r="Y24" s="26">
        <f>((COUNTIF(E22:E27,E24)-1)*$CK$547+SUBSTITUTE(E24,"=",""))</f>
        <v>3</v>
      </c>
      <c r="Z24" s="3">
        <f>INDEX($CK$548:$CK$611,Y24)</f>
        <v>4</v>
      </c>
      <c r="AA24" s="3">
        <f>IF(LEFT(G24,1)="d",0,IF(LEFT(G24,1)="n",0,1))</f>
        <v>1</v>
      </c>
      <c r="AB24" s="3">
        <f t="shared" ref="AB24:AB27" si="29">Z24*AA24</f>
        <v>4</v>
      </c>
      <c r="AC24" s="6">
        <f>IF(ISNA(INDEX(AB22:AB27, MATCH(N24, F22:F27, FALSE))),0,INDEX(AB22:AB27, MATCH(N24, F22:F27, FALSE)))</f>
        <v>2</v>
      </c>
      <c r="AD24" s="3">
        <f>IF(ISNA(INDEX(AB22:AB27, MATCH(O24, F22:F27, FALSE))),0,INDEX(AB22:AB27, MATCH(O24, F22:F27, FALSE)))</f>
        <v>0</v>
      </c>
      <c r="AE24" s="5">
        <f t="shared" si="28"/>
        <v>2</v>
      </c>
      <c r="AF24" s="3">
        <f>COUNTIF(F22:F27:F30:F35,F24)</f>
        <v>1</v>
      </c>
      <c r="BA24" s="2"/>
      <c r="BB24" s="2"/>
      <c r="BC24" s="2"/>
      <c r="BT24" s="47"/>
      <c r="BU24" s="47"/>
      <c r="BV24" s="47"/>
      <c r="BW24" s="47"/>
      <c r="BX24" s="47"/>
      <c r="BY24" s="47"/>
      <c r="BZ24" s="7"/>
      <c r="CA24" s="7"/>
      <c r="CB24" s="7"/>
    </row>
    <row r="25" spans="1:80" ht="20.100000000000001" customHeight="1">
      <c r="A25" s="113" t="s">
        <v>144</v>
      </c>
      <c r="B25" s="34" t="s">
        <v>106</v>
      </c>
      <c r="C25" s="34">
        <v>200</v>
      </c>
      <c r="D25" s="110" t="s">
        <v>0</v>
      </c>
      <c r="E25" s="290">
        <v>4</v>
      </c>
      <c r="F25" s="216" t="s">
        <v>127</v>
      </c>
      <c r="G25" s="217">
        <v>29.8</v>
      </c>
      <c r="H25" s="114" t="str">
        <f t="shared" si="21"/>
        <v>Sonny Wilkinson</v>
      </c>
      <c r="I25" s="114" t="str">
        <f t="shared" si="22"/>
        <v>Slough Juniors</v>
      </c>
      <c r="J25" s="114" t="str">
        <f t="shared" si="23"/>
        <v>Slough J</v>
      </c>
      <c r="K25" s="9" t="str">
        <f t="shared" si="24"/>
        <v/>
      </c>
      <c r="L25" s="195" t="str">
        <f t="shared" si="25"/>
        <v xml:space="preserve"> </v>
      </c>
      <c r="M25" s="2"/>
      <c r="N25" s="34" t="str">
        <f t="shared" si="26"/>
        <v>R</v>
      </c>
      <c r="O25" s="34" t="str">
        <f t="shared" si="26"/>
        <v>RR</v>
      </c>
      <c r="P25" s="154">
        <f t="shared" si="27"/>
        <v>1</v>
      </c>
      <c r="Q25" s="2"/>
      <c r="R25" s="12"/>
      <c r="S25" s="12"/>
      <c r="T25" s="12"/>
      <c r="U25" s="12">
        <f>P25</f>
        <v>1</v>
      </c>
      <c r="V25" s="12"/>
      <c r="W25" s="12"/>
      <c r="X25" s="2"/>
      <c r="Y25" s="26">
        <f>((COUNTIF(E22:E27,E25)-1)*$CK$547+SUBSTITUTE(E25,"=",""))</f>
        <v>4</v>
      </c>
      <c r="Z25" s="3">
        <f>INDEX($CK$548:$CK$611,Y25)</f>
        <v>3</v>
      </c>
      <c r="AA25" s="3">
        <f t="shared" ref="AA25:AA27" si="30">IF(LEFT(G25,1)="d",0,IF(LEFT(G25,1)="n",0,1))</f>
        <v>1</v>
      </c>
      <c r="AB25" s="3">
        <f t="shared" si="29"/>
        <v>3</v>
      </c>
      <c r="AC25" s="6">
        <f>IF(ISNA(INDEX(AB22:AB27, MATCH(N25, F22:F27, FALSE))),0,INDEX(AB22:AB27, MATCH(N25, F22:F27, FALSE)))</f>
        <v>1</v>
      </c>
      <c r="AD25" s="3">
        <f>IF(ISNA(INDEX(AB22:AB27, MATCH(O25, F22:F27, FALSE))),0,INDEX(AB22:AB27, MATCH(O25, F22:F27, FALSE)))</f>
        <v>0</v>
      </c>
      <c r="AE25" s="5">
        <f t="shared" si="28"/>
        <v>1</v>
      </c>
      <c r="AF25" s="3">
        <f>COUNTIF(F22:F27:F30:F35,F25)</f>
        <v>1</v>
      </c>
      <c r="BA25" s="2"/>
      <c r="BB25" s="2"/>
      <c r="BC25" s="2"/>
      <c r="BD25" s="37"/>
      <c r="BE25" s="37"/>
      <c r="BF25" s="37"/>
      <c r="BG25" s="37"/>
      <c r="BH25" s="37"/>
      <c r="BI25" s="37"/>
      <c r="BJ25" s="37"/>
      <c r="BK25" s="47"/>
      <c r="BL25" s="47"/>
      <c r="BM25" s="47"/>
      <c r="BN25" s="47"/>
      <c r="BO25" s="47"/>
      <c r="BP25" s="47"/>
      <c r="BQ25" s="47"/>
      <c r="BR25" s="47"/>
      <c r="BS25" s="47"/>
      <c r="BT25" s="47"/>
      <c r="BU25" s="47"/>
      <c r="BV25" s="47"/>
      <c r="BW25" s="47"/>
      <c r="BX25" s="47"/>
      <c r="BY25" s="47"/>
      <c r="BZ25" s="7"/>
      <c r="CA25" s="7"/>
      <c r="CB25" s="7"/>
    </row>
    <row r="26" spans="1:80" ht="20.100000000000001" customHeight="1">
      <c r="A26" s="113" t="s">
        <v>144</v>
      </c>
      <c r="B26" s="34" t="s">
        <v>106</v>
      </c>
      <c r="C26" s="34">
        <v>200</v>
      </c>
      <c r="D26" s="110" t="s">
        <v>0</v>
      </c>
      <c r="E26" s="290">
        <v>5</v>
      </c>
      <c r="F26" s="216" t="s">
        <v>20</v>
      </c>
      <c r="G26" s="217">
        <v>31.2</v>
      </c>
      <c r="H26" s="114" t="str">
        <f t="shared" si="21"/>
        <v>Ben Jackson</v>
      </c>
      <c r="I26" s="114" t="str">
        <f t="shared" si="22"/>
        <v>Oxford City</v>
      </c>
      <c r="J26" s="114" t="str">
        <f t="shared" si="23"/>
        <v>Oxf C</v>
      </c>
      <c r="K26" s="9" t="str">
        <f t="shared" si="24"/>
        <v/>
      </c>
      <c r="L26" s="195" t="str">
        <f t="shared" si="25"/>
        <v xml:space="preserve"> </v>
      </c>
      <c r="M26" s="2"/>
      <c r="N26" s="34" t="str">
        <f t="shared" si="26"/>
        <v>T</v>
      </c>
      <c r="O26" s="34" t="str">
        <f t="shared" si="26"/>
        <v>TT</v>
      </c>
      <c r="P26" s="154">
        <f t="shared" si="27"/>
        <v>5</v>
      </c>
      <c r="Q26" s="2"/>
      <c r="R26" s="12"/>
      <c r="S26" s="12"/>
      <c r="T26" s="12"/>
      <c r="U26" s="12"/>
      <c r="V26" s="12">
        <f>P26</f>
        <v>5</v>
      </c>
      <c r="W26" s="12"/>
      <c r="X26" s="2"/>
      <c r="Y26" s="26">
        <f>((COUNTIF(E22:E27,E26)-1)*$CK$547+SUBSTITUTE(E26,"=",""))</f>
        <v>5</v>
      </c>
      <c r="Z26" s="3">
        <f t="shared" ref="Z26:Z27" si="31">INDEX($CK$548:$CK$611,Y26)</f>
        <v>2</v>
      </c>
      <c r="AA26" s="3">
        <f t="shared" si="30"/>
        <v>1</v>
      </c>
      <c r="AB26" s="3">
        <f t="shared" si="29"/>
        <v>2</v>
      </c>
      <c r="AC26" s="6">
        <f>IF(ISNA(INDEX(AB22:AB27, MATCH(N26, F22:F27, FALSE))),0,INDEX(AB22:AB27, MATCH(N26,F22:F27, FALSE)))</f>
        <v>5</v>
      </c>
      <c r="AD26" s="3">
        <f>IF(ISNA(INDEX(AB22:AB27, MATCH(O26, F22:F27, FALSE))),0,INDEX(AB22:AB27, MATCH(O26, F22:F27, FALSE)))</f>
        <v>0</v>
      </c>
      <c r="AE26" s="5">
        <f t="shared" si="28"/>
        <v>5</v>
      </c>
      <c r="AF26" s="3">
        <f>COUNTIF(F22:F27:F30:F35,F26)</f>
        <v>1</v>
      </c>
      <c r="BA26" s="2"/>
      <c r="BB26" s="2"/>
      <c r="BC26" s="2"/>
      <c r="BD26" s="37"/>
      <c r="BE26" s="37"/>
      <c r="BF26" s="37"/>
      <c r="BG26" s="37"/>
      <c r="BH26" s="37"/>
      <c r="BI26" s="37"/>
      <c r="BJ26" s="37"/>
      <c r="BK26" s="47"/>
      <c r="BL26" s="47"/>
      <c r="BM26" s="47"/>
      <c r="BN26" s="47"/>
      <c r="BO26" s="47"/>
      <c r="BP26" s="47"/>
      <c r="BQ26" s="47"/>
      <c r="BR26" s="47"/>
      <c r="BS26" s="47"/>
      <c r="BT26" s="47"/>
      <c r="BU26" s="47"/>
      <c r="BV26" s="47"/>
      <c r="BW26" s="47"/>
      <c r="BX26" s="47"/>
      <c r="BY26" s="47"/>
      <c r="BZ26" s="7"/>
      <c r="CA26" s="7"/>
      <c r="CB26" s="7"/>
    </row>
    <row r="27" spans="1:80" ht="20.100000000000001" customHeight="1" thickBot="1">
      <c r="A27" s="113" t="s">
        <v>144</v>
      </c>
      <c r="B27" s="34" t="s">
        <v>106</v>
      </c>
      <c r="C27" s="34">
        <v>200</v>
      </c>
      <c r="D27" s="110" t="s">
        <v>0</v>
      </c>
      <c r="E27" s="291">
        <v>6</v>
      </c>
      <c r="F27" s="216" t="s">
        <v>108</v>
      </c>
      <c r="G27" s="219">
        <v>32.4</v>
      </c>
      <c r="H27" s="212" t="str">
        <f t="shared" si="21"/>
        <v>William Hook</v>
      </c>
      <c r="I27" s="212" t="str">
        <f t="shared" si="22"/>
        <v>MADJA</v>
      </c>
      <c r="J27" s="212" t="str">
        <f t="shared" si="23"/>
        <v>Marl J</v>
      </c>
      <c r="K27" s="138" t="str">
        <f t="shared" si="24"/>
        <v/>
      </c>
      <c r="L27" s="213" t="str">
        <f t="shared" si="25"/>
        <v xml:space="preserve"> </v>
      </c>
      <c r="M27" s="2"/>
      <c r="N27" s="34" t="str">
        <f t="shared" si="26"/>
        <v>J</v>
      </c>
      <c r="O27" s="34" t="str">
        <f t="shared" si="26"/>
        <v>JJ</v>
      </c>
      <c r="P27" s="154">
        <f t="shared" si="27"/>
        <v>3</v>
      </c>
      <c r="Q27" s="2"/>
      <c r="R27" s="12"/>
      <c r="S27" s="12"/>
      <c r="T27" s="12"/>
      <c r="U27" s="12"/>
      <c r="V27" s="12"/>
      <c r="W27" s="12">
        <f>P27</f>
        <v>3</v>
      </c>
      <c r="X27" s="2"/>
      <c r="Y27" s="26">
        <f>((COUNTIF(E22:E27,E27)-1)*$CK$547+SUBSTITUTE(E27,"=",""))</f>
        <v>6</v>
      </c>
      <c r="Z27" s="3">
        <f t="shared" si="31"/>
        <v>1</v>
      </c>
      <c r="AA27" s="3">
        <f t="shared" si="30"/>
        <v>1</v>
      </c>
      <c r="AB27" s="3">
        <f t="shared" si="29"/>
        <v>1</v>
      </c>
      <c r="AC27" s="6">
        <f>IF(ISNA(INDEX(AB22:AB27, MATCH(N27, F22:F27, FALSE))),0,INDEX(AB22:AB27, MATCH(N27, F22:F27, FALSE)))</f>
        <v>3</v>
      </c>
      <c r="AD27" s="3">
        <f>IF(ISNA(INDEX(AB22:AB27, MATCH(O27, F22:F27, FALSE))),0,INDEX(AB22:AB27, MATCH(O27, F22:F27, FALSE)))</f>
        <v>0</v>
      </c>
      <c r="AE27" s="5">
        <f t="shared" si="28"/>
        <v>3</v>
      </c>
      <c r="AF27" s="3">
        <f>COUNTIF(F22:F27:F30:F35,F27)</f>
        <v>1</v>
      </c>
      <c r="BA27" s="2"/>
      <c r="BB27" s="2"/>
      <c r="BC27" s="2"/>
      <c r="BD27" s="37"/>
      <c r="BE27" s="37"/>
      <c r="BF27" s="37"/>
      <c r="BG27" s="37"/>
      <c r="BH27" s="37"/>
      <c r="BI27" s="37"/>
      <c r="BJ27" s="37"/>
      <c r="BK27" s="47"/>
      <c r="BL27" s="47"/>
      <c r="BM27" s="47"/>
      <c r="BN27" s="47"/>
      <c r="BO27" s="47"/>
      <c r="BP27" s="47"/>
      <c r="BQ27" s="47"/>
      <c r="BR27" s="47"/>
      <c r="BS27" s="47"/>
      <c r="BT27" s="47"/>
      <c r="BU27" s="47"/>
      <c r="BV27" s="47"/>
      <c r="BW27" s="47"/>
      <c r="BX27" s="47"/>
      <c r="BY27" s="47"/>
      <c r="BZ27" s="7"/>
      <c r="CA27" s="7"/>
      <c r="CB27" s="7"/>
    </row>
    <row r="28" spans="1:80" ht="20.100000000000001" customHeight="1" thickBot="1">
      <c r="A28" s="113" t="s">
        <v>144</v>
      </c>
      <c r="B28" s="34" t="s">
        <v>106</v>
      </c>
      <c r="C28" s="34"/>
      <c r="D28" s="110"/>
      <c r="E28" s="198"/>
      <c r="F28" s="198"/>
      <c r="G28" s="198"/>
      <c r="H28" s="196"/>
      <c r="I28" s="196"/>
      <c r="J28" s="197"/>
      <c r="K28" s="196"/>
      <c r="L28" s="196"/>
      <c r="M28" s="199"/>
      <c r="N28" s="37"/>
      <c r="O28" s="37"/>
      <c r="P28" s="155"/>
      <c r="Q28" s="199"/>
      <c r="R28" s="199"/>
      <c r="S28" s="199"/>
      <c r="T28" s="199"/>
      <c r="U28" s="199"/>
      <c r="V28" s="199"/>
      <c r="W28" s="199"/>
      <c r="X28" s="2"/>
      <c r="BA28" s="2"/>
      <c r="BB28" s="2"/>
      <c r="BC28" s="2"/>
      <c r="BD28" s="37"/>
      <c r="BE28" s="37"/>
      <c r="BF28" s="37"/>
      <c r="BG28" s="37"/>
      <c r="BH28" s="37"/>
      <c r="BI28" s="37"/>
      <c r="BJ28" s="37"/>
      <c r="BK28" s="47"/>
      <c r="BL28" s="47"/>
      <c r="BM28" s="47"/>
      <c r="BN28" s="47"/>
      <c r="BO28" s="47"/>
      <c r="BP28" s="47"/>
      <c r="BQ28" s="47"/>
      <c r="BR28" s="47"/>
      <c r="BS28" s="47"/>
      <c r="BT28" s="47"/>
      <c r="BU28" s="47"/>
      <c r="BV28" s="47"/>
      <c r="BW28" s="47"/>
      <c r="BX28" s="47"/>
      <c r="BY28" s="47"/>
      <c r="BZ28" s="7"/>
      <c r="CA28" s="7"/>
      <c r="CB28" s="7"/>
    </row>
    <row r="29" spans="1:80" ht="20.100000000000001" customHeight="1" thickBot="1">
      <c r="A29" s="113" t="s">
        <v>144</v>
      </c>
      <c r="B29" s="34" t="s">
        <v>106</v>
      </c>
      <c r="C29" s="34">
        <v>200</v>
      </c>
      <c r="D29" s="110" t="s">
        <v>1</v>
      </c>
      <c r="E29" s="419" t="s">
        <v>281</v>
      </c>
      <c r="F29" s="209"/>
      <c r="G29" s="222"/>
      <c r="H29" s="210"/>
      <c r="I29" s="208" t="s">
        <v>181</v>
      </c>
      <c r="J29" s="205"/>
      <c r="K29" s="530">
        <f>K21</f>
        <v>25.2</v>
      </c>
      <c r="L29" s="530"/>
      <c r="M29" s="128"/>
      <c r="N29" s="40"/>
      <c r="O29" s="40"/>
      <c r="P29" s="37"/>
      <c r="Q29" s="22"/>
      <c r="R29" s="22"/>
      <c r="S29" s="22"/>
      <c r="T29" s="22"/>
      <c r="U29" s="22"/>
      <c r="V29" s="22"/>
      <c r="W29" s="22"/>
      <c r="X29" s="2"/>
      <c r="BA29" s="2"/>
      <c r="BB29" s="2"/>
      <c r="BC29" s="2"/>
      <c r="BD29" s="37"/>
      <c r="BE29" s="37"/>
      <c r="BF29" s="37"/>
      <c r="BG29" s="37"/>
      <c r="BH29" s="37"/>
      <c r="BI29" s="37"/>
      <c r="BJ29" s="37"/>
      <c r="BK29" s="47"/>
      <c r="BL29" s="47"/>
      <c r="BM29" s="47"/>
      <c r="BN29" s="47"/>
      <c r="BO29" s="47"/>
      <c r="BP29" s="47"/>
      <c r="BQ29" s="47"/>
      <c r="BR29" s="47"/>
      <c r="BS29" s="47"/>
      <c r="BT29" s="47"/>
      <c r="BU29" s="47"/>
      <c r="BV29" s="47"/>
      <c r="BW29" s="47"/>
      <c r="BX29" s="47"/>
      <c r="BY29" s="47"/>
      <c r="BZ29" s="7"/>
      <c r="CA29" s="7"/>
      <c r="CB29" s="7"/>
    </row>
    <row r="30" spans="1:80" ht="20.100000000000001" customHeight="1">
      <c r="A30" s="113" t="s">
        <v>144</v>
      </c>
      <c r="B30" s="34" t="s">
        <v>106</v>
      </c>
      <c r="C30" s="34">
        <v>200</v>
      </c>
      <c r="D30" s="110" t="s">
        <v>1</v>
      </c>
      <c r="E30" s="289">
        <v>1</v>
      </c>
      <c r="F30" s="214" t="s">
        <v>140</v>
      </c>
      <c r="G30" s="215">
        <v>29.5</v>
      </c>
      <c r="H30" s="201" t="str">
        <f t="shared" ref="H30:H35" si="32">IF(ISNA((IF(F30=0," ",VLOOKUP(F30,$AC$544:$AE$555,3,FALSE)))),"WRONG LETTER",IF(F30=0," ",VLOOKUP(F30,$AC$544:$AE$555,3,FALSE)))</f>
        <v>Musa Sanyang</v>
      </c>
      <c r="I30" s="201" t="str">
        <f t="shared" ref="I30:I35" si="33">IF(ISNA((IF(F30=0,"",VLOOKUP(F30,$AO$544:$AQ$555,3,FALSE)))),"WRONG LETTER",IF(F30=0,"",VLOOKUP(F30,$AO$544:$AQ$555,3,FALSE)))</f>
        <v>Winchester</v>
      </c>
      <c r="J30" s="201" t="str">
        <f t="shared" ref="J30:J35" si="34">IF(F30=0,"",VLOOKUP(F30,$AO$544:$AR$555,4,FALSE))</f>
        <v>Win</v>
      </c>
      <c r="K30" s="202" t="str">
        <f t="shared" ref="K30:K35" si="35">IF(G30="","",IF(ISNUMBER(G30),IF($CH$548="F"," ",IF($CH$548="T",IF(G30&lt;=$BX$548,"G1",IF(G30&lt;=$CA$548,"G2",IF(G30&lt;=$CD$548,"G3",IF(G30&lt;=$CG$548,"G4","")))))),""))</f>
        <v/>
      </c>
      <c r="L30" s="203" t="str">
        <f t="shared" ref="L30:L35" si="36">IF(ISBLANK(G30),"",IF(G30&lt;=BF554,"AW"," "))</f>
        <v>AW</v>
      </c>
      <c r="M30" s="2"/>
      <c r="N30" s="34" t="str">
        <f t="shared" ref="N30:O35" si="37">N22</f>
        <v>W</v>
      </c>
      <c r="O30" s="34" t="str">
        <f t="shared" si="37"/>
        <v>WW</v>
      </c>
      <c r="P30" s="154">
        <f>AE30</f>
        <v>6</v>
      </c>
      <c r="Q30" s="2"/>
      <c r="R30" s="12">
        <f>P30</f>
        <v>6</v>
      </c>
      <c r="S30" s="12"/>
      <c r="T30" s="12"/>
      <c r="U30" s="12"/>
      <c r="V30" s="12"/>
      <c r="W30" s="12"/>
      <c r="X30" s="2"/>
      <c r="Y30" s="26">
        <f>((COUNTIF(E30:E35,E30)-1)*$CK$547+SUBSTITUTE(E30,"=",""))</f>
        <v>1</v>
      </c>
      <c r="Z30" s="3">
        <f>INDEX($CK$548:$CK$611,Y30)</f>
        <v>6</v>
      </c>
      <c r="AA30" s="3">
        <f>IF(LEFT(G30,1)="d",0,IF(LEFT(G30,1)="n",0,1))</f>
        <v>1</v>
      </c>
      <c r="AB30" s="3">
        <f>Z30*AA30</f>
        <v>6</v>
      </c>
      <c r="AC30" s="6">
        <f>IF(ISNA(INDEX(AB30:AB35, MATCH(N30, F30:F35, FALSE))),0,INDEX(AB30:AB35, MATCH(N30, F30:F35, FALSE)))</f>
        <v>0</v>
      </c>
      <c r="AD30" s="3">
        <f>IF(ISNA(INDEX(AB30:AB35, MATCH(O30, F30:F35, FALSE))),0,INDEX(AB30:AB35, MATCH(O30, F30:F35, FALSE)))</f>
        <v>6</v>
      </c>
      <c r="AE30" s="5">
        <f>SUM(AC30:AD30)</f>
        <v>6</v>
      </c>
      <c r="AF30" s="3">
        <f>COUNTIF(F22:F27:F30:F35,F30)</f>
        <v>1</v>
      </c>
      <c r="BA30" s="2"/>
      <c r="BB30" s="2"/>
      <c r="BC30" s="2"/>
      <c r="BD30" s="37"/>
      <c r="BE30" s="37"/>
      <c r="BF30" s="37"/>
      <c r="BG30" s="37"/>
      <c r="BH30" s="37"/>
      <c r="BI30" s="37"/>
      <c r="BJ30" s="37"/>
      <c r="BK30" s="47"/>
      <c r="BL30" s="47"/>
      <c r="BM30" s="47"/>
      <c r="BN30" s="47"/>
      <c r="BO30" s="47"/>
      <c r="BP30" s="47"/>
      <c r="BQ30" s="47"/>
      <c r="BR30" s="47"/>
      <c r="BS30" s="47"/>
      <c r="BT30" s="47"/>
      <c r="BU30" s="47"/>
      <c r="BV30" s="47"/>
      <c r="BW30" s="47"/>
      <c r="BX30" s="47"/>
      <c r="BY30" s="47"/>
      <c r="BZ30" s="7"/>
      <c r="CA30" s="7"/>
      <c r="CB30" s="7"/>
    </row>
    <row r="31" spans="1:80" ht="20.100000000000001" customHeight="1">
      <c r="A31" s="113" t="s">
        <v>144</v>
      </c>
      <c r="B31" s="34" t="s">
        <v>106</v>
      </c>
      <c r="C31" s="34">
        <v>200</v>
      </c>
      <c r="D31" s="110" t="s">
        <v>1</v>
      </c>
      <c r="E31" s="290">
        <v>2</v>
      </c>
      <c r="F31" s="216" t="s">
        <v>111</v>
      </c>
      <c r="G31" s="217">
        <v>31.2</v>
      </c>
      <c r="H31" s="114" t="str">
        <f t="shared" si="32"/>
        <v>Archie Matthews</v>
      </c>
      <c r="I31" s="114" t="str">
        <f t="shared" si="33"/>
        <v>Newbury</v>
      </c>
      <c r="J31" s="114" t="str">
        <f t="shared" si="34"/>
        <v>Newb</v>
      </c>
      <c r="K31" s="9" t="str">
        <f t="shared" si="35"/>
        <v/>
      </c>
      <c r="L31" s="195" t="str">
        <f t="shared" si="36"/>
        <v xml:space="preserve"> </v>
      </c>
      <c r="M31" s="2"/>
      <c r="N31" s="34" t="str">
        <f t="shared" si="37"/>
        <v>N</v>
      </c>
      <c r="O31" s="34" t="str">
        <f t="shared" si="37"/>
        <v>NN</v>
      </c>
      <c r="P31" s="154">
        <f t="shared" ref="P31:P35" si="38">AE31</f>
        <v>5</v>
      </c>
      <c r="Q31" s="2"/>
      <c r="R31" s="12"/>
      <c r="S31" s="12">
        <f>P31</f>
        <v>5</v>
      </c>
      <c r="T31" s="12"/>
      <c r="U31" s="12"/>
      <c r="V31" s="12"/>
      <c r="W31" s="12"/>
      <c r="X31" s="2"/>
      <c r="Y31" s="26">
        <f>((COUNTIF(E30:E35,E31)-1)*$CK$547+SUBSTITUTE(E31,"=",""))</f>
        <v>2</v>
      </c>
      <c r="Z31" s="3">
        <f>INDEX($CK$548:$CK$611,Y31)</f>
        <v>5</v>
      </c>
      <c r="AA31" s="3">
        <f>IF(LEFT(G31,1)="d",0,IF(LEFT(G31,1)="n",0,1))</f>
        <v>1</v>
      </c>
      <c r="AB31" s="3">
        <f>Z31*AA31</f>
        <v>5</v>
      </c>
      <c r="AC31" s="6">
        <f>IF(ISNA(INDEX(AB30:AB35, MATCH(N31, F30:F35, FALSE))),0,INDEX(AB30:AB35, MATCH(N31, F30:F35, FALSE)))</f>
        <v>0</v>
      </c>
      <c r="AD31" s="3">
        <f>IF(ISNA(INDEX(AB30:AB35, MATCH(O31, F30:F35, FALSE))),0,INDEX(AB30:AB35, MATCH(O31, F30:F35, FALSE)))</f>
        <v>5</v>
      </c>
      <c r="AE31" s="5">
        <f t="shared" ref="AE31:AE35" si="39">SUM(AC31:AD31)</f>
        <v>5</v>
      </c>
      <c r="AF31" s="3">
        <f>COUNTIF(F22:F27:F30:F35,F31)</f>
        <v>1</v>
      </c>
      <c r="BA31" s="2"/>
      <c r="BB31" s="2"/>
      <c r="BC31" s="2"/>
      <c r="BD31" s="37"/>
      <c r="BE31" s="37"/>
      <c r="BF31" s="37"/>
      <c r="BG31" s="37"/>
      <c r="BH31" s="37"/>
      <c r="BI31" s="37"/>
      <c r="BJ31" s="37"/>
      <c r="BK31" s="47"/>
      <c r="BL31" s="47"/>
      <c r="BM31" s="47"/>
      <c r="BN31" s="47"/>
      <c r="BO31" s="47"/>
      <c r="BP31" s="47"/>
      <c r="BQ31" s="47"/>
      <c r="BR31" s="47"/>
      <c r="BS31" s="47"/>
      <c r="BT31" s="47"/>
      <c r="BU31" s="47"/>
      <c r="BV31" s="47"/>
      <c r="BW31" s="47"/>
      <c r="BX31" s="47"/>
      <c r="BY31" s="47"/>
      <c r="BZ31" s="7"/>
      <c r="CA31" s="7"/>
      <c r="CB31" s="7"/>
    </row>
    <row r="32" spans="1:80" ht="20.100000000000001" customHeight="1">
      <c r="A32" s="113" t="s">
        <v>144</v>
      </c>
      <c r="B32" s="34" t="s">
        <v>106</v>
      </c>
      <c r="C32" s="34">
        <v>200</v>
      </c>
      <c r="D32" s="110" t="s">
        <v>1</v>
      </c>
      <c r="E32" s="290">
        <v>3</v>
      </c>
      <c r="F32" s="216" t="s">
        <v>340</v>
      </c>
      <c r="G32" s="217">
        <v>32.1</v>
      </c>
      <c r="H32" s="114" t="str">
        <f t="shared" si="32"/>
        <v>Charlie Coles</v>
      </c>
      <c r="I32" s="114" t="str">
        <f t="shared" si="33"/>
        <v>Salisbury</v>
      </c>
      <c r="J32" s="114" t="str">
        <f t="shared" si="34"/>
        <v>Salis</v>
      </c>
      <c r="K32" s="9" t="str">
        <f t="shared" si="35"/>
        <v/>
      </c>
      <c r="L32" s="195" t="str">
        <f t="shared" si="36"/>
        <v xml:space="preserve"> </v>
      </c>
      <c r="M32" s="2"/>
      <c r="N32" s="34" t="str">
        <f t="shared" si="37"/>
        <v>O</v>
      </c>
      <c r="O32" s="34" t="str">
        <f t="shared" si="37"/>
        <v>OO</v>
      </c>
      <c r="P32" s="154">
        <f t="shared" si="38"/>
        <v>3</v>
      </c>
      <c r="Q32" s="2"/>
      <c r="R32" s="12"/>
      <c r="S32" s="12"/>
      <c r="T32" s="12">
        <f>P32</f>
        <v>3</v>
      </c>
      <c r="U32" s="12"/>
      <c r="V32" s="12"/>
      <c r="W32" s="12"/>
      <c r="X32" s="2"/>
      <c r="Y32" s="26">
        <f>((COUNTIF(E30:E35,E32)-1)*$CK$547+SUBSTITUTE(E32,"=",""))</f>
        <v>3</v>
      </c>
      <c r="Z32" s="3">
        <f>INDEX($CK$548:$CK$611,Y32)</f>
        <v>4</v>
      </c>
      <c r="AA32" s="3">
        <f>IF(LEFT(G32,1)="d",0,IF(LEFT(G32,1)="n",0,1))</f>
        <v>1</v>
      </c>
      <c r="AB32" s="3">
        <f t="shared" ref="AB32:AB35" si="40">Z32*AA32</f>
        <v>4</v>
      </c>
      <c r="AC32" s="6">
        <f>IF(ISNA(INDEX(AB30:AB35, MATCH(N32, F30:F35, FALSE))),0,INDEX(AB30:AB35, MATCH(N32, F30:F35, FALSE)))</f>
        <v>0</v>
      </c>
      <c r="AD32" s="3">
        <f>IF(ISNA(INDEX(AB30:AB35, MATCH(O32, F30:F35, FALSE))),0,INDEX(AB30:AB35, MATCH(O32, F30:F35, FALSE)))</f>
        <v>3</v>
      </c>
      <c r="AE32" s="5">
        <f t="shared" si="39"/>
        <v>3</v>
      </c>
      <c r="AF32" s="3">
        <f>COUNTIF(F22:F27:F30:F35,F32)</f>
        <v>1</v>
      </c>
      <c r="BA32" s="2"/>
      <c r="BB32" s="2"/>
      <c r="BC32" s="2"/>
      <c r="BD32" s="37"/>
      <c r="BE32" s="37"/>
      <c r="BF32" s="37"/>
      <c r="BG32" s="37"/>
      <c r="BH32" s="37"/>
      <c r="BI32" s="37"/>
      <c r="BJ32" s="37"/>
      <c r="BK32" s="47"/>
      <c r="BL32" s="47"/>
      <c r="BM32" s="47"/>
      <c r="BN32" s="47"/>
      <c r="BO32" s="47"/>
      <c r="BP32" s="47"/>
      <c r="BQ32" s="47"/>
      <c r="BR32" s="47"/>
      <c r="BS32" s="47"/>
      <c r="BT32" s="47"/>
      <c r="BU32" s="47"/>
      <c r="BV32" s="47"/>
      <c r="BW32" s="47"/>
      <c r="BX32" s="47"/>
      <c r="BY32" s="47"/>
      <c r="BZ32" s="7"/>
      <c r="CA32" s="7"/>
      <c r="CB32" s="7"/>
    </row>
    <row r="33" spans="1:80" ht="20.100000000000001" customHeight="1">
      <c r="A33" s="113" t="s">
        <v>144</v>
      </c>
      <c r="B33" s="34" t="s">
        <v>106</v>
      </c>
      <c r="C33" s="34">
        <v>200</v>
      </c>
      <c r="D33" s="110" t="s">
        <v>1</v>
      </c>
      <c r="E33" s="290">
        <v>4</v>
      </c>
      <c r="F33" s="216" t="s">
        <v>19</v>
      </c>
      <c r="G33" s="217">
        <v>32.5</v>
      </c>
      <c r="H33" s="114" t="str">
        <f t="shared" si="32"/>
        <v>Euan Lewis</v>
      </c>
      <c r="I33" s="114" t="str">
        <f t="shared" si="33"/>
        <v>Oxford City</v>
      </c>
      <c r="J33" s="114" t="str">
        <f t="shared" si="34"/>
        <v>Oxf C</v>
      </c>
      <c r="K33" s="9" t="str">
        <f t="shared" si="35"/>
        <v/>
      </c>
      <c r="L33" s="195" t="str">
        <f t="shared" si="36"/>
        <v xml:space="preserve"> </v>
      </c>
      <c r="M33" s="2"/>
      <c r="N33" s="34" t="str">
        <f t="shared" si="37"/>
        <v>R</v>
      </c>
      <c r="O33" s="34" t="str">
        <f t="shared" si="37"/>
        <v>RR</v>
      </c>
      <c r="P33" s="154">
        <f t="shared" si="38"/>
        <v>0</v>
      </c>
      <c r="Q33" s="2"/>
      <c r="R33" s="12"/>
      <c r="S33" s="12"/>
      <c r="T33" s="12"/>
      <c r="U33" s="12">
        <f>P33</f>
        <v>0</v>
      </c>
      <c r="V33" s="12"/>
      <c r="W33" s="12"/>
      <c r="X33" s="2"/>
      <c r="Y33" s="26">
        <f>((COUNTIF(E30:E35,E33)-1)*$CK$547+SUBSTITUTE(E33,"=",""))</f>
        <v>4</v>
      </c>
      <c r="Z33" s="3">
        <f>INDEX($CK$548:$CK$611,Y33)</f>
        <v>3</v>
      </c>
      <c r="AA33" s="3">
        <f t="shared" ref="AA33:AA35" si="41">IF(LEFT(G33,1)="d",0,IF(LEFT(G33,1)="n",0,1))</f>
        <v>1</v>
      </c>
      <c r="AB33" s="3">
        <f t="shared" si="40"/>
        <v>3</v>
      </c>
      <c r="AC33" s="6">
        <f>IF(ISNA(INDEX(AB30:AB35, MATCH(N33, F30:F35, FALSE))),0,INDEX(AB30:AB35, MATCH(N33, F30:F35, FALSE)))</f>
        <v>0</v>
      </c>
      <c r="AD33" s="3">
        <f>IF(ISNA(INDEX(AB30:AB35, MATCH(O33, F30:F35, FALSE))),0,INDEX(AB30:AB35, MATCH(O33, F30:F35, FALSE)))</f>
        <v>0</v>
      </c>
      <c r="AE33" s="5">
        <f t="shared" si="39"/>
        <v>0</v>
      </c>
      <c r="AF33" s="3">
        <f>COUNTIF(F22:F27:F30:F35,F33)</f>
        <v>1</v>
      </c>
      <c r="BA33" s="2"/>
      <c r="BB33" s="2"/>
      <c r="BC33" s="2"/>
      <c r="BD33" s="37"/>
      <c r="BE33" s="37"/>
      <c r="BF33" s="37"/>
      <c r="BG33" s="37"/>
      <c r="BH33" s="37"/>
      <c r="BI33" s="37"/>
      <c r="BJ33" s="37"/>
      <c r="BK33" s="47"/>
      <c r="BL33" s="47"/>
      <c r="BM33" s="47"/>
      <c r="BN33" s="47"/>
      <c r="BO33" s="47"/>
      <c r="BP33" s="47"/>
      <c r="BQ33" s="47"/>
      <c r="BR33" s="47"/>
      <c r="BS33" s="47"/>
      <c r="BT33" s="47"/>
      <c r="BU33" s="47"/>
      <c r="BV33" s="47"/>
      <c r="BW33" s="47"/>
      <c r="BX33" s="47"/>
      <c r="BY33" s="47"/>
      <c r="BZ33" s="7"/>
      <c r="CA33" s="7"/>
      <c r="CB33" s="7"/>
    </row>
    <row r="34" spans="1:80" ht="20.100000000000001" customHeight="1">
      <c r="A34" s="113" t="s">
        <v>144</v>
      </c>
      <c r="B34" s="34" t="s">
        <v>106</v>
      </c>
      <c r="C34" s="34">
        <v>200</v>
      </c>
      <c r="D34" s="110" t="s">
        <v>1</v>
      </c>
      <c r="E34" s="290">
        <v>5</v>
      </c>
      <c r="F34" s="216"/>
      <c r="G34" s="217"/>
      <c r="H34" s="114" t="str">
        <f t="shared" si="32"/>
        <v xml:space="preserve"> </v>
      </c>
      <c r="I34" s="114" t="str">
        <f t="shared" si="33"/>
        <v/>
      </c>
      <c r="J34" s="114" t="str">
        <f t="shared" si="34"/>
        <v/>
      </c>
      <c r="K34" s="9" t="str">
        <f t="shared" si="35"/>
        <v/>
      </c>
      <c r="L34" s="195" t="str">
        <f t="shared" si="36"/>
        <v/>
      </c>
      <c r="M34" s="2"/>
      <c r="N34" s="34" t="str">
        <f t="shared" si="37"/>
        <v>T</v>
      </c>
      <c r="O34" s="34" t="str">
        <f t="shared" si="37"/>
        <v>TT</v>
      </c>
      <c r="P34" s="154">
        <f t="shared" si="38"/>
        <v>4</v>
      </c>
      <c r="Q34" s="2"/>
      <c r="R34" s="12"/>
      <c r="S34" s="12"/>
      <c r="T34" s="12"/>
      <c r="U34" s="12"/>
      <c r="V34" s="12">
        <f>P34</f>
        <v>4</v>
      </c>
      <c r="W34" s="12"/>
      <c r="X34" s="2"/>
      <c r="Y34" s="26">
        <f>((COUNTIF(E30:E35,E34)-1)*$CK$547+SUBSTITUTE(E34,"=",""))</f>
        <v>5</v>
      </c>
      <c r="Z34" s="3">
        <f t="shared" ref="Z34:Z35" si="42">INDEX($CK$548:$CK$611,Y34)</f>
        <v>2</v>
      </c>
      <c r="AA34" s="3">
        <f t="shared" si="41"/>
        <v>1</v>
      </c>
      <c r="AB34" s="3">
        <f t="shared" si="40"/>
        <v>2</v>
      </c>
      <c r="AC34" s="6">
        <f>IF(ISNA(INDEX(AB30:AB35, MATCH(N34, F30:F35, FALSE))),0,INDEX(AB30:AB35, MATCH(N34,F30:F35, FALSE)))</f>
        <v>0</v>
      </c>
      <c r="AD34" s="3">
        <f>IF(ISNA(INDEX(AB30:AB35, MATCH(O34, F30:F35, FALSE))),0,INDEX(AB30:AB35, MATCH(O34, F30:F35, FALSE)))</f>
        <v>4</v>
      </c>
      <c r="AE34" s="5">
        <f t="shared" si="39"/>
        <v>4</v>
      </c>
      <c r="AF34" s="3">
        <f>COUNTIF(F22:F27:F30:F35,F34)</f>
        <v>0</v>
      </c>
      <c r="BA34" s="2"/>
      <c r="BB34" s="2"/>
      <c r="BC34" s="2"/>
      <c r="BD34" s="37"/>
      <c r="BE34" s="37"/>
      <c r="BF34" s="37"/>
      <c r="BG34" s="37"/>
      <c r="BH34" s="37"/>
      <c r="BI34" s="37"/>
      <c r="BJ34" s="37"/>
      <c r="BK34" s="47"/>
      <c r="BL34" s="47"/>
      <c r="BM34" s="47"/>
      <c r="BN34" s="47"/>
      <c r="BO34" s="47"/>
      <c r="BP34" s="47"/>
      <c r="BQ34" s="47"/>
      <c r="BR34" s="47"/>
      <c r="BS34" s="47"/>
      <c r="BT34" s="47"/>
      <c r="BU34" s="47"/>
      <c r="BV34" s="47"/>
      <c r="BW34" s="47"/>
      <c r="BX34" s="47"/>
      <c r="BY34" s="47"/>
      <c r="BZ34" s="7"/>
      <c r="CA34" s="7"/>
      <c r="CB34" s="7"/>
    </row>
    <row r="35" spans="1:80" ht="20.100000000000001" customHeight="1" thickBot="1">
      <c r="A35" s="113" t="s">
        <v>144</v>
      </c>
      <c r="B35" s="34" t="s">
        <v>106</v>
      </c>
      <c r="C35" s="34">
        <v>200</v>
      </c>
      <c r="D35" s="110" t="s">
        <v>1</v>
      </c>
      <c r="E35" s="291">
        <v>6</v>
      </c>
      <c r="F35" s="216"/>
      <c r="G35" s="219"/>
      <c r="H35" s="212" t="str">
        <f t="shared" si="32"/>
        <v xml:space="preserve"> </v>
      </c>
      <c r="I35" s="212" t="str">
        <f t="shared" si="33"/>
        <v/>
      </c>
      <c r="J35" s="212" t="str">
        <f t="shared" si="34"/>
        <v/>
      </c>
      <c r="K35" s="138" t="str">
        <f t="shared" si="35"/>
        <v/>
      </c>
      <c r="L35" s="213" t="str">
        <f t="shared" si="36"/>
        <v/>
      </c>
      <c r="M35" s="2"/>
      <c r="N35" s="34" t="str">
        <f t="shared" si="37"/>
        <v>J</v>
      </c>
      <c r="O35" s="34" t="str">
        <f t="shared" si="37"/>
        <v>JJ</v>
      </c>
      <c r="P35" s="154">
        <f t="shared" si="38"/>
        <v>0</v>
      </c>
      <c r="Q35" s="2"/>
      <c r="R35" s="12"/>
      <c r="S35" s="12"/>
      <c r="T35" s="12"/>
      <c r="U35" s="12"/>
      <c r="V35" s="12"/>
      <c r="W35" s="12">
        <f>P35</f>
        <v>0</v>
      </c>
      <c r="X35" s="2"/>
      <c r="Y35" s="26">
        <f>((COUNTIF(E30:E35,E35)-1)*$CK$547+SUBSTITUTE(E35,"=",""))</f>
        <v>6</v>
      </c>
      <c r="Z35" s="3">
        <f t="shared" si="42"/>
        <v>1</v>
      </c>
      <c r="AA35" s="3">
        <f t="shared" si="41"/>
        <v>1</v>
      </c>
      <c r="AB35" s="3">
        <f t="shared" si="40"/>
        <v>1</v>
      </c>
      <c r="AC35" s="6">
        <f>IF(ISNA(INDEX(AB30:AB35, MATCH(N35, F30:F35, FALSE))),0,INDEX(AB30:AB35, MATCH(N35, F30:F35, FALSE)))</f>
        <v>0</v>
      </c>
      <c r="AD35" s="3">
        <f>IF(ISNA(INDEX(AB30:AB35, MATCH(O35, F30:F35, FALSE))),0,INDEX(AB30:AB35, MATCH(O35, F30:F35, FALSE)))</f>
        <v>0</v>
      </c>
      <c r="AE35" s="5">
        <f t="shared" si="39"/>
        <v>0</v>
      </c>
      <c r="AF35" s="3">
        <f>COUNTIF(F22:F27:F30:F35,F35)</f>
        <v>0</v>
      </c>
      <c r="BA35" s="2"/>
      <c r="BB35" s="2"/>
      <c r="BC35" s="2"/>
      <c r="BD35" s="37"/>
      <c r="BE35" s="37"/>
      <c r="BF35" s="37"/>
      <c r="BG35" s="37"/>
      <c r="BH35" s="37"/>
      <c r="BI35" s="37"/>
      <c r="BJ35" s="37"/>
      <c r="BK35" s="47"/>
      <c r="BL35" s="47"/>
      <c r="BM35" s="47"/>
      <c r="BN35" s="47"/>
      <c r="BO35" s="47"/>
      <c r="BP35" s="47"/>
      <c r="BQ35" s="47"/>
      <c r="BR35" s="47"/>
      <c r="BS35" s="47"/>
      <c r="BT35" s="47"/>
      <c r="BU35" s="47"/>
      <c r="BV35" s="47"/>
      <c r="BW35" s="47"/>
      <c r="BX35" s="47"/>
      <c r="BY35" s="47"/>
      <c r="BZ35" s="7"/>
      <c r="CA35" s="7"/>
      <c r="CB35" s="7"/>
    </row>
    <row r="36" spans="1:80" ht="20.100000000000001" customHeight="1" thickBot="1">
      <c r="A36" s="113" t="s">
        <v>144</v>
      </c>
      <c r="B36" s="34" t="s">
        <v>106</v>
      </c>
      <c r="C36" s="34"/>
      <c r="D36" s="110"/>
      <c r="E36" s="198"/>
      <c r="F36" s="198"/>
      <c r="G36" s="198"/>
      <c r="H36" s="196"/>
      <c r="I36" s="196"/>
      <c r="J36" s="197"/>
      <c r="K36" s="196"/>
      <c r="L36" s="196"/>
      <c r="M36" s="8"/>
      <c r="N36" s="37"/>
      <c r="O36" s="37"/>
      <c r="P36" s="155"/>
      <c r="Q36" s="199"/>
      <c r="R36" s="199"/>
      <c r="S36" s="199"/>
      <c r="T36" s="199"/>
      <c r="U36" s="199"/>
      <c r="V36" s="199"/>
      <c r="W36" s="199"/>
      <c r="X36" s="2"/>
      <c r="BA36" s="21"/>
      <c r="BB36" s="21"/>
      <c r="BC36" s="21"/>
      <c r="BD36" s="48"/>
      <c r="BE36" s="48"/>
      <c r="BF36" s="48"/>
      <c r="BG36" s="48"/>
      <c r="BH36" s="48"/>
      <c r="BI36" s="48"/>
      <c r="BJ36" s="48"/>
      <c r="BK36" s="49"/>
      <c r="BL36" s="47"/>
      <c r="BM36" s="47"/>
      <c r="BN36" s="47"/>
      <c r="BO36" s="47"/>
      <c r="BP36" s="47"/>
      <c r="BQ36" s="47"/>
      <c r="BR36" s="47"/>
      <c r="BS36" s="47"/>
      <c r="BT36" s="47"/>
      <c r="BU36" s="47"/>
      <c r="BV36" s="47"/>
      <c r="BW36" s="47"/>
      <c r="BX36" s="47"/>
      <c r="BY36" s="47"/>
      <c r="BZ36" s="7"/>
      <c r="CA36" s="7"/>
      <c r="CB36" s="7"/>
    </row>
    <row r="37" spans="1:80" ht="20.100000000000001" customHeight="1" thickBot="1">
      <c r="A37" s="113" t="s">
        <v>144</v>
      </c>
      <c r="B37" s="34" t="s">
        <v>106</v>
      </c>
      <c r="C37" s="34">
        <v>800</v>
      </c>
      <c r="D37" s="110" t="s">
        <v>0</v>
      </c>
      <c r="E37" s="419" t="s">
        <v>251</v>
      </c>
      <c r="F37" s="209"/>
      <c r="G37" s="209"/>
      <c r="H37" s="210"/>
      <c r="I37" s="208" t="s">
        <v>181</v>
      </c>
      <c r="J37" s="205"/>
      <c r="K37" s="535">
        <f>DETAILS!K91</f>
        <v>1.5625000000000001E-3</v>
      </c>
      <c r="L37" s="535"/>
      <c r="M37" s="128"/>
      <c r="N37" s="40"/>
      <c r="O37" s="40"/>
      <c r="P37" s="37"/>
      <c r="Q37" s="22"/>
      <c r="R37" s="22"/>
      <c r="S37" s="22"/>
      <c r="T37" s="22"/>
      <c r="U37" s="22"/>
      <c r="V37" s="22"/>
      <c r="W37" s="22"/>
      <c r="X37" s="2"/>
      <c r="BA37" s="21"/>
      <c r="BB37" s="21"/>
      <c r="BC37" s="21"/>
      <c r="BD37" s="48"/>
      <c r="BE37" s="48"/>
      <c r="BF37" s="48"/>
      <c r="BG37" s="48"/>
      <c r="BH37" s="48"/>
      <c r="BI37" s="48"/>
      <c r="BJ37" s="48"/>
      <c r="BK37" s="47"/>
      <c r="BL37" s="47"/>
      <c r="BM37" s="47"/>
      <c r="BN37" s="47"/>
      <c r="BO37" s="47"/>
      <c r="BP37" s="47"/>
      <c r="BQ37" s="47"/>
      <c r="BR37" s="47"/>
      <c r="BS37" s="47"/>
      <c r="BT37" s="47"/>
      <c r="BU37" s="47"/>
      <c r="BV37" s="47"/>
      <c r="BW37" s="47"/>
      <c r="BX37" s="47"/>
      <c r="BY37" s="47"/>
      <c r="BZ37" s="7"/>
      <c r="CA37" s="7"/>
      <c r="CB37" s="7"/>
    </row>
    <row r="38" spans="1:80" ht="20.100000000000001" customHeight="1">
      <c r="A38" s="113" t="s">
        <v>144</v>
      </c>
      <c r="B38" s="34" t="s">
        <v>106</v>
      </c>
      <c r="C38" s="34">
        <v>800</v>
      </c>
      <c r="D38" s="110" t="s">
        <v>0</v>
      </c>
      <c r="E38" s="289">
        <v>1</v>
      </c>
      <c r="F38" s="214" t="s">
        <v>48</v>
      </c>
      <c r="G38" s="223">
        <v>1.7118055555555556E-3</v>
      </c>
      <c r="H38" s="201" t="str">
        <f t="shared" ref="H38:H43" si="43">IF(ISNA((IF(F38=0," ",VLOOKUP(F38,$AF$544:$AH$555,3,FALSE)))),"WRONG LETTER",IF(F38=0," ",VLOOKUP(F38,$AF$544:$AH$555,3,FALSE)))</f>
        <v>Harry Jordan</v>
      </c>
      <c r="I38" s="201" t="str">
        <f t="shared" ref="I38:I43" si="44">IF(ISNA((IF(F38=0,"",VLOOKUP(F38,$AO$544:$AQ$555,3,FALSE)))),"WRONG LETTER",IF(F38=0,"",VLOOKUP(F38,$AO$544:$AQ$555,3,FALSE)))</f>
        <v>Salisbury</v>
      </c>
      <c r="J38" s="201" t="str">
        <f t="shared" ref="J38:J43" si="45">IF(F38=0,"",VLOOKUP(F38,$AO$544:$AR$555,4,FALSE))</f>
        <v>Salis</v>
      </c>
      <c r="K38" s="202" t="str">
        <f t="shared" ref="K38:K43" si="46">IF(G38="","",IF(ISNUMBER(G38),IF($CH$549="F"," ",IF($CH$549="T",IF(G38&lt;=$BX$549,"G1",IF(G38&lt;=$CA$549,"G2",IF(G38&lt;=$CD$549,"G3",IF(G38&lt;=$CG$549,"G4","")))))),""))</f>
        <v>G4</v>
      </c>
      <c r="L38" s="203" t="str">
        <f t="shared" ref="L38:L43" si="47">IF(ISBLANK(G38),"",IF(G38&lt;=BH547,"AW"," "))</f>
        <v>AW</v>
      </c>
      <c r="M38" s="2"/>
      <c r="N38" s="34" t="str">
        <f t="shared" ref="N38:O43" si="48">N30</f>
        <v>W</v>
      </c>
      <c r="O38" s="34" t="str">
        <f t="shared" si="48"/>
        <v>WW</v>
      </c>
      <c r="P38" s="154">
        <f>AE38</f>
        <v>5</v>
      </c>
      <c r="Q38" s="2"/>
      <c r="R38" s="12">
        <f>P38</f>
        <v>5</v>
      </c>
      <c r="S38" s="12"/>
      <c r="T38" s="12"/>
      <c r="U38" s="12"/>
      <c r="V38" s="12"/>
      <c r="W38" s="12"/>
      <c r="X38" s="2"/>
      <c r="Y38" s="26">
        <f>((COUNTIF(E38:E43,E38)-1)*$CK$547+SUBSTITUTE(E38,"=",""))</f>
        <v>1</v>
      </c>
      <c r="Z38" s="3">
        <f>INDEX($CK$548:$CK$611,Y38)</f>
        <v>6</v>
      </c>
      <c r="AA38" s="3">
        <f t="shared" ref="AA38:AA43" si="49">IF(LEFT(G38,1)="d",0,IF(LEFT(G38,1)="n",0,1))</f>
        <v>1</v>
      </c>
      <c r="AB38" s="3">
        <f>Z38*AA38</f>
        <v>6</v>
      </c>
      <c r="AC38" s="6">
        <f>IF(ISNA(INDEX(AB38:AB43, MATCH(N38, F38:F43, FALSE))),0,INDEX(AB38:AB43, MATCH(N38, F38:F43, FALSE)))</f>
        <v>0</v>
      </c>
      <c r="AD38" s="3">
        <f>IF(ISNA(INDEX(AB38:AB43, MATCH(O38, F38:F43, FALSE))),0,INDEX(AB38:AB43, MATCH(O38, F38:F43, FALSE)))</f>
        <v>5</v>
      </c>
      <c r="AE38" s="5">
        <f>SUM(AC38:AD38)</f>
        <v>5</v>
      </c>
      <c r="AF38" s="3">
        <f>COUNTIF(F38:F43:F46:F51,F38)</f>
        <v>1</v>
      </c>
    </row>
    <row r="39" spans="1:80" ht="20.100000000000001" customHeight="1">
      <c r="A39" s="113" t="s">
        <v>144</v>
      </c>
      <c r="B39" s="34" t="s">
        <v>106</v>
      </c>
      <c r="C39" s="34">
        <v>800</v>
      </c>
      <c r="D39" s="110" t="s">
        <v>0</v>
      </c>
      <c r="E39" s="290">
        <v>2</v>
      </c>
      <c r="F39" s="216" t="s">
        <v>140</v>
      </c>
      <c r="G39" s="224">
        <v>1.7627314814814814E-3</v>
      </c>
      <c r="H39" s="114" t="str">
        <f t="shared" si="43"/>
        <v xml:space="preserve">Ieuan Thomas </v>
      </c>
      <c r="I39" s="114" t="str">
        <f t="shared" si="44"/>
        <v>Winchester</v>
      </c>
      <c r="J39" s="114" t="str">
        <f t="shared" si="45"/>
        <v>Win</v>
      </c>
      <c r="K39" s="9" t="str">
        <f t="shared" si="46"/>
        <v>G4</v>
      </c>
      <c r="L39" s="195" t="str">
        <f t="shared" si="47"/>
        <v>AW</v>
      </c>
      <c r="M39" s="2"/>
      <c r="N39" s="34" t="str">
        <f t="shared" si="48"/>
        <v>N</v>
      </c>
      <c r="O39" s="34" t="str">
        <f t="shared" si="48"/>
        <v>NN</v>
      </c>
      <c r="P39" s="154">
        <f t="shared" ref="P39:P43" si="50">AE39</f>
        <v>2</v>
      </c>
      <c r="Q39" s="2"/>
      <c r="R39" s="12"/>
      <c r="S39" s="12">
        <f>P39</f>
        <v>2</v>
      </c>
      <c r="T39" s="12"/>
      <c r="U39" s="12"/>
      <c r="V39" s="12"/>
      <c r="W39" s="12"/>
      <c r="X39" s="6"/>
      <c r="Y39" s="26">
        <f>((COUNTIF(E38:E43,E39)-1)*$CK$547+SUBSTITUTE(E39,"=",""))</f>
        <v>2</v>
      </c>
      <c r="Z39" s="3">
        <f>INDEX($CK$548:$CK$611,Y39)</f>
        <v>5</v>
      </c>
      <c r="AA39" s="3">
        <f t="shared" si="49"/>
        <v>1</v>
      </c>
      <c r="AB39" s="3">
        <f>Z39*AA39</f>
        <v>5</v>
      </c>
      <c r="AC39" s="6">
        <f>IF(ISNA(INDEX(AB38:AB43, MATCH(N39, F38:F43, FALSE))),0,INDEX(AB38:AB43, MATCH(N39, F38:F43, FALSE)))</f>
        <v>2</v>
      </c>
      <c r="AD39" s="3">
        <f>IF(ISNA(INDEX(AB38:AB43, MATCH(O39, F38:F43, FALSE))),0,INDEX(AB38:AB43, MATCH(O39, F38:F43, FALSE)))</f>
        <v>0</v>
      </c>
      <c r="AE39" s="5">
        <f t="shared" ref="AE39:AE43" si="51">SUM(AC39:AD39)</f>
        <v>2</v>
      </c>
      <c r="AF39" s="3">
        <f>COUNTIF(F38:F43:F46:F51,F39)</f>
        <v>1</v>
      </c>
    </row>
    <row r="40" spans="1:80" ht="20.100000000000001" customHeight="1">
      <c r="A40" s="113" t="s">
        <v>144</v>
      </c>
      <c r="B40" s="34" t="s">
        <v>106</v>
      </c>
      <c r="C40" s="34">
        <v>800</v>
      </c>
      <c r="D40" s="110" t="s">
        <v>0</v>
      </c>
      <c r="E40" s="290">
        <v>3</v>
      </c>
      <c r="F40" s="216" t="s">
        <v>108</v>
      </c>
      <c r="G40" s="224">
        <v>1.8854166666666665E-3</v>
      </c>
      <c r="H40" s="114" t="str">
        <f t="shared" si="43"/>
        <v>William Hook</v>
      </c>
      <c r="I40" s="114" t="str">
        <f t="shared" si="44"/>
        <v>MADJA</v>
      </c>
      <c r="J40" s="114" t="str">
        <f t="shared" si="45"/>
        <v>Marl J</v>
      </c>
      <c r="K40" s="9" t="str">
        <f t="shared" si="46"/>
        <v/>
      </c>
      <c r="L40" s="195" t="str">
        <f t="shared" si="47"/>
        <v xml:space="preserve"> </v>
      </c>
      <c r="M40" s="2"/>
      <c r="N40" s="34" t="str">
        <f t="shared" si="48"/>
        <v>O</v>
      </c>
      <c r="O40" s="34" t="str">
        <f t="shared" si="48"/>
        <v>OO</v>
      </c>
      <c r="P40" s="154">
        <f t="shared" si="50"/>
        <v>3</v>
      </c>
      <c r="Q40" s="2"/>
      <c r="R40" s="12"/>
      <c r="S40" s="12"/>
      <c r="T40" s="12">
        <f>P40</f>
        <v>3</v>
      </c>
      <c r="U40" s="12"/>
      <c r="V40" s="12"/>
      <c r="W40" s="12"/>
      <c r="X40" s="2"/>
      <c r="Y40" s="26">
        <f>((COUNTIF(E38:E43,E40)-1)*$CK$547+SUBSTITUTE(E40,"=",""))</f>
        <v>3</v>
      </c>
      <c r="Z40" s="3">
        <f>INDEX($CK$548:$CK$611,Y40)</f>
        <v>4</v>
      </c>
      <c r="AA40" s="3">
        <f t="shared" si="49"/>
        <v>1</v>
      </c>
      <c r="AB40" s="3">
        <f t="shared" ref="AB40:AB43" si="52">Z40*AA40</f>
        <v>4</v>
      </c>
      <c r="AC40" s="6">
        <f>IF(ISNA(INDEX(AB38:AB43, MATCH(N40, F38:F43, FALSE))),0,INDEX(AB38:AB43, MATCH(N40, F38:F43, FALSE)))</f>
        <v>3</v>
      </c>
      <c r="AD40" s="3">
        <f>IF(ISNA(INDEX(AB38:AB43, MATCH(O40, F38:F43, FALSE))),0,INDEX(AB38:AB43, MATCH(O40, F38:F43, FALSE)))</f>
        <v>0</v>
      </c>
      <c r="AE40" s="5">
        <f t="shared" si="51"/>
        <v>3</v>
      </c>
      <c r="AF40" s="3">
        <f>COUNTIF(F38:F43:F46:F51,F40)</f>
        <v>1</v>
      </c>
      <c r="BA40" s="8"/>
      <c r="BB40" s="8"/>
      <c r="BC40" s="19"/>
      <c r="BD40" s="37"/>
      <c r="BE40" s="46"/>
      <c r="BF40" s="37"/>
      <c r="BG40" s="46"/>
      <c r="BH40" s="37"/>
      <c r="BI40" s="46"/>
      <c r="BJ40" s="37"/>
    </row>
    <row r="41" spans="1:80" ht="20.100000000000001" customHeight="1">
      <c r="A41" s="113" t="s">
        <v>144</v>
      </c>
      <c r="B41" s="34" t="s">
        <v>106</v>
      </c>
      <c r="C41" s="34">
        <v>800</v>
      </c>
      <c r="D41" s="110" t="s">
        <v>0</v>
      </c>
      <c r="E41" s="290">
        <v>4</v>
      </c>
      <c r="F41" s="216" t="s">
        <v>20</v>
      </c>
      <c r="G41" s="224">
        <v>1.9108796296296298E-3</v>
      </c>
      <c r="H41" s="114" t="str">
        <f t="shared" si="43"/>
        <v>Jonty Poole</v>
      </c>
      <c r="I41" s="114" t="str">
        <f t="shared" si="44"/>
        <v>Oxford City</v>
      </c>
      <c r="J41" s="114" t="str">
        <f t="shared" si="45"/>
        <v>Oxf C</v>
      </c>
      <c r="K41" s="9" t="str">
        <f t="shared" si="46"/>
        <v/>
      </c>
      <c r="L41" s="195" t="str">
        <f t="shared" si="47"/>
        <v xml:space="preserve"> </v>
      </c>
      <c r="M41" s="2"/>
      <c r="N41" s="34" t="str">
        <f t="shared" si="48"/>
        <v>R</v>
      </c>
      <c r="O41" s="34" t="str">
        <f t="shared" si="48"/>
        <v>RR</v>
      </c>
      <c r="P41" s="154">
        <f t="shared" si="50"/>
        <v>4</v>
      </c>
      <c r="Q41" s="2"/>
      <c r="R41" s="12"/>
      <c r="S41" s="12"/>
      <c r="T41" s="12"/>
      <c r="U41" s="12">
        <f>P41</f>
        <v>4</v>
      </c>
      <c r="V41" s="12"/>
      <c r="W41" s="12"/>
      <c r="X41" s="2"/>
      <c r="Y41" s="26">
        <f>((COUNTIF(E38:E43,E41)-1)*$CK$547+SUBSTITUTE(E41,"=",""))</f>
        <v>4</v>
      </c>
      <c r="Z41" s="3">
        <f>INDEX($CK$548:$CK$611,Y41)</f>
        <v>3</v>
      </c>
      <c r="AA41" s="3">
        <f t="shared" si="49"/>
        <v>1</v>
      </c>
      <c r="AB41" s="3">
        <f t="shared" si="52"/>
        <v>3</v>
      </c>
      <c r="AC41" s="6">
        <f>IF(ISNA(INDEX(AB38:AB43, MATCH(N41, F38:F43, FALSE))),0,INDEX(AB38:AB43, MATCH(N41, F38:F43, FALSE)))</f>
        <v>4</v>
      </c>
      <c r="AD41" s="3">
        <f>IF(ISNA(INDEX(AB38:AB43, MATCH(O41, F38:F43, FALSE))),0,INDEX(AB38:AB43, MATCH(O41, F38:F43, FALSE)))</f>
        <v>0</v>
      </c>
      <c r="AE41" s="5">
        <f t="shared" si="51"/>
        <v>4</v>
      </c>
      <c r="AF41" s="3">
        <f>COUNTIF(F38:F43:F46:F51,F41)</f>
        <v>1</v>
      </c>
      <c r="BA41" s="2"/>
      <c r="BB41" s="2"/>
      <c r="BC41" s="2"/>
      <c r="BD41" s="37"/>
      <c r="BE41" s="37"/>
      <c r="BF41" s="37"/>
      <c r="BG41" s="37"/>
      <c r="BH41" s="37"/>
      <c r="BI41" s="37"/>
      <c r="BJ41" s="37"/>
    </row>
    <row r="42" spans="1:80" ht="20.100000000000001" customHeight="1">
      <c r="A42" s="113" t="s">
        <v>144</v>
      </c>
      <c r="B42" s="34" t="s">
        <v>106</v>
      </c>
      <c r="C42" s="34">
        <v>800</v>
      </c>
      <c r="D42" s="110" t="s">
        <v>0</v>
      </c>
      <c r="E42" s="290">
        <v>5</v>
      </c>
      <c r="F42" s="216" t="s">
        <v>110</v>
      </c>
      <c r="G42" s="224">
        <v>1.9155092592592592E-3</v>
      </c>
      <c r="H42" s="114" t="str">
        <f t="shared" si="43"/>
        <v>Aston Howse</v>
      </c>
      <c r="I42" s="114" t="str">
        <f t="shared" si="44"/>
        <v>Newbury</v>
      </c>
      <c r="J42" s="114" t="str">
        <f t="shared" si="45"/>
        <v>Newb</v>
      </c>
      <c r="K42" s="9" t="str">
        <f t="shared" si="46"/>
        <v/>
      </c>
      <c r="L42" s="195" t="str">
        <f t="shared" si="47"/>
        <v xml:space="preserve"> </v>
      </c>
      <c r="M42" s="2"/>
      <c r="N42" s="34" t="str">
        <f t="shared" si="48"/>
        <v>T</v>
      </c>
      <c r="O42" s="34" t="str">
        <f t="shared" si="48"/>
        <v>TT</v>
      </c>
      <c r="P42" s="154">
        <f t="shared" si="50"/>
        <v>6</v>
      </c>
      <c r="Q42" s="2"/>
      <c r="R42" s="12"/>
      <c r="S42" s="12"/>
      <c r="T42" s="12"/>
      <c r="U42" s="12"/>
      <c r="V42" s="12">
        <f>P42</f>
        <v>6</v>
      </c>
      <c r="W42" s="12"/>
      <c r="X42" s="2"/>
      <c r="Y42" s="26">
        <f>((COUNTIF(E38:E43,E42)-1)*$CK$547+SUBSTITUTE(E42,"=",""))</f>
        <v>5</v>
      </c>
      <c r="Z42" s="3">
        <f t="shared" ref="Z42:Z43" si="53">INDEX($CK$548:$CK$611,Y42)</f>
        <v>2</v>
      </c>
      <c r="AA42" s="3">
        <f t="shared" si="49"/>
        <v>1</v>
      </c>
      <c r="AB42" s="3">
        <f t="shared" si="52"/>
        <v>2</v>
      </c>
      <c r="AC42" s="6">
        <f>IF(ISNA(INDEX(AB38:AB43, MATCH(N42, F38:F43, FALSE))),0,INDEX(AB38:AB43, MATCH(N42,F38:F43, FALSE)))</f>
        <v>6</v>
      </c>
      <c r="AD42" s="3">
        <f>IF(ISNA(INDEX(AB38:AB43, MATCH(O42, F38:F43, FALSE))),0,INDEX(AB38:AB43, MATCH(O42, F38:F43, FALSE)))</f>
        <v>0</v>
      </c>
      <c r="AE42" s="5">
        <f t="shared" si="51"/>
        <v>6</v>
      </c>
      <c r="AF42" s="3">
        <f>COUNTIF(F38:F43:F46:F51,F42)</f>
        <v>1</v>
      </c>
      <c r="BA42" s="2"/>
      <c r="BB42" s="2"/>
      <c r="BC42" s="2"/>
      <c r="BD42" s="37"/>
      <c r="BE42" s="37"/>
      <c r="BF42" s="37"/>
      <c r="BG42" s="37"/>
      <c r="BH42" s="37"/>
      <c r="BI42" s="37"/>
      <c r="BJ42" s="37"/>
    </row>
    <row r="43" spans="1:80" ht="20.100000000000001" customHeight="1" thickBot="1">
      <c r="A43" s="113" t="s">
        <v>144</v>
      </c>
      <c r="B43" s="34" t="s">
        <v>106</v>
      </c>
      <c r="C43" s="34">
        <v>800</v>
      </c>
      <c r="D43" s="110" t="s">
        <v>0</v>
      </c>
      <c r="E43" s="291">
        <v>6</v>
      </c>
      <c r="F43" s="216" t="s">
        <v>127</v>
      </c>
      <c r="G43" s="225">
        <v>1.957175925925926E-3</v>
      </c>
      <c r="H43" s="212" t="str">
        <f t="shared" si="43"/>
        <v>Joshua Pilgerstorfer</v>
      </c>
      <c r="I43" s="212" t="str">
        <f t="shared" si="44"/>
        <v>Slough Juniors</v>
      </c>
      <c r="J43" s="212" t="str">
        <f t="shared" si="45"/>
        <v>Slough J</v>
      </c>
      <c r="K43" s="138" t="str">
        <f t="shared" si="46"/>
        <v/>
      </c>
      <c r="L43" s="213" t="str">
        <f t="shared" si="47"/>
        <v xml:space="preserve"> </v>
      </c>
      <c r="M43" s="2"/>
      <c r="N43" s="34" t="str">
        <f t="shared" si="48"/>
        <v>J</v>
      </c>
      <c r="O43" s="34" t="str">
        <f t="shared" si="48"/>
        <v>JJ</v>
      </c>
      <c r="P43" s="154">
        <f t="shared" si="50"/>
        <v>1</v>
      </c>
      <c r="Q43" s="2"/>
      <c r="R43" s="12"/>
      <c r="S43" s="12"/>
      <c r="T43" s="12"/>
      <c r="U43" s="12"/>
      <c r="V43" s="12"/>
      <c r="W43" s="12">
        <f>P43</f>
        <v>1</v>
      </c>
      <c r="X43" s="2"/>
      <c r="Y43" s="26">
        <f>((COUNTIF(E38:E43,E43)-1)*$CK$547+SUBSTITUTE(E43,"=",""))</f>
        <v>6</v>
      </c>
      <c r="Z43" s="3">
        <f t="shared" si="53"/>
        <v>1</v>
      </c>
      <c r="AA43" s="3">
        <f t="shared" si="49"/>
        <v>1</v>
      </c>
      <c r="AB43" s="3">
        <f t="shared" si="52"/>
        <v>1</v>
      </c>
      <c r="AC43" s="6">
        <f>IF(ISNA(INDEX(AB38:AB43, MATCH(N43, F38:F43, FALSE))),0,INDEX(AB38:AB43, MATCH(N43, F38:F43, FALSE)))</f>
        <v>1</v>
      </c>
      <c r="AD43" s="3">
        <f>IF(ISNA(INDEX(AB38:AB43, MATCH(O43, F38:F43, FALSE))),0,INDEX(AB38:AB43, MATCH(O43, F38:F43, FALSE)))</f>
        <v>0</v>
      </c>
      <c r="AE43" s="5">
        <f t="shared" si="51"/>
        <v>1</v>
      </c>
      <c r="AF43" s="3">
        <f>COUNTIF(F38:F43:F46:F51,F43)</f>
        <v>1</v>
      </c>
      <c r="BA43" s="2"/>
      <c r="BB43" s="2"/>
      <c r="BC43" s="2"/>
      <c r="BD43" s="37"/>
      <c r="BE43" s="37"/>
      <c r="BF43" s="37"/>
      <c r="BG43" s="37"/>
      <c r="BH43" s="37"/>
      <c r="BI43" s="37"/>
      <c r="BJ43" s="37"/>
    </row>
    <row r="44" spans="1:80" ht="20.100000000000001" customHeight="1" thickBot="1">
      <c r="A44" s="113" t="s">
        <v>144</v>
      </c>
      <c r="B44" s="34" t="s">
        <v>106</v>
      </c>
      <c r="C44" s="34"/>
      <c r="D44" s="110"/>
      <c r="E44" s="198"/>
      <c r="F44" s="198"/>
      <c r="G44" s="198"/>
      <c r="H44" s="196"/>
      <c r="I44" s="196"/>
      <c r="J44" s="197"/>
      <c r="K44" s="196"/>
      <c r="L44" s="196"/>
      <c r="M44" s="199"/>
      <c r="N44" s="37"/>
      <c r="O44" s="37"/>
      <c r="P44" s="155"/>
      <c r="Q44" s="199"/>
      <c r="R44" s="199"/>
      <c r="S44" s="199"/>
      <c r="T44" s="199"/>
      <c r="U44" s="199"/>
      <c r="V44" s="199"/>
      <c r="W44" s="199"/>
      <c r="X44" s="2"/>
      <c r="BA44" s="2"/>
      <c r="BB44" s="2"/>
      <c r="BC44" s="2"/>
      <c r="BD44" s="37"/>
      <c r="BE44" s="37"/>
      <c r="BF44" s="37"/>
      <c r="BG44" s="37"/>
      <c r="BH44" s="37"/>
      <c r="BI44" s="37"/>
      <c r="BJ44" s="37"/>
    </row>
    <row r="45" spans="1:80" ht="20.100000000000001" customHeight="1" thickBot="1">
      <c r="A45" s="113" t="s">
        <v>144</v>
      </c>
      <c r="B45" s="34" t="s">
        <v>106</v>
      </c>
      <c r="C45" s="34">
        <v>800</v>
      </c>
      <c r="D45" s="110" t="s">
        <v>1</v>
      </c>
      <c r="E45" s="419" t="s">
        <v>282</v>
      </c>
      <c r="F45" s="209"/>
      <c r="G45" s="209"/>
      <c r="H45" s="210"/>
      <c r="I45" s="208" t="s">
        <v>181</v>
      </c>
      <c r="J45" s="205"/>
      <c r="K45" s="535">
        <f>K37</f>
        <v>1.5625000000000001E-3</v>
      </c>
      <c r="L45" s="535"/>
      <c r="M45" s="128"/>
      <c r="N45" s="40"/>
      <c r="O45" s="40"/>
      <c r="P45" s="37"/>
      <c r="Q45" s="22"/>
      <c r="R45" s="22"/>
      <c r="S45" s="22"/>
      <c r="T45" s="22"/>
      <c r="U45" s="22"/>
      <c r="V45" s="22"/>
      <c r="W45" s="22"/>
      <c r="X45" s="2"/>
      <c r="BA45" s="2"/>
      <c r="BB45" s="2"/>
      <c r="BC45" s="2"/>
      <c r="BD45" s="37"/>
      <c r="BE45" s="37"/>
      <c r="BF45" s="37"/>
      <c r="BG45" s="37"/>
      <c r="BH45" s="37"/>
      <c r="BI45" s="37"/>
      <c r="BJ45" s="37"/>
    </row>
    <row r="46" spans="1:80" ht="20.100000000000001" customHeight="1">
      <c r="A46" s="113" t="s">
        <v>144</v>
      </c>
      <c r="B46" s="34" t="s">
        <v>106</v>
      </c>
      <c r="C46" s="34">
        <v>800</v>
      </c>
      <c r="D46" s="110" t="s">
        <v>1</v>
      </c>
      <c r="E46" s="289">
        <v>1</v>
      </c>
      <c r="F46" s="214" t="s">
        <v>340</v>
      </c>
      <c r="G46" s="223">
        <v>1.7164351851851852E-3</v>
      </c>
      <c r="H46" s="201" t="str">
        <f t="shared" ref="H46:H51" si="54">IF(ISNA((IF(F46=0," ",VLOOKUP(F46,$AF$544:$AH$555,3,FALSE)))),"WRONG LETTER",IF(F46=0," ",VLOOKUP(F46,$AF$544:$AH$555,3,FALSE)))</f>
        <v>Isaac Routledge</v>
      </c>
      <c r="I46" s="201" t="str">
        <f t="shared" ref="I46:I51" si="55">IF(ISNA((IF(F46=0,"",VLOOKUP(F46,$AO$544:$AQ$555,3,FALSE)))),"WRONG LETTER",IF(F46=0,"",VLOOKUP(F46,$AO$544:$AQ$555,3,FALSE)))</f>
        <v>Salisbury</v>
      </c>
      <c r="J46" s="201" t="str">
        <f t="shared" ref="J46:J51" si="56">IF(F46=0,"",VLOOKUP(F46,$AO$544:$AR$555,4,FALSE))</f>
        <v>Salis</v>
      </c>
      <c r="K46" s="202" t="str">
        <f t="shared" ref="K46:K51" si="57">IF(G46="","",IF(ISNUMBER(G46),IF($CH$549="F"," ",IF($CH$549="T",IF(G46&lt;=$BX$549,"G1",IF(G46&lt;=$CA$549,"G2",IF(G46&lt;=$CD$549,"G3",IF(G46&lt;=$CG$549,"G4","")))))),""))</f>
        <v>G4</v>
      </c>
      <c r="L46" s="203" t="str">
        <f t="shared" ref="L46:L51" si="58">IF(ISBLANK(G46),"",IF(G46&lt;=BH554,"AW"," "))</f>
        <v>AW</v>
      </c>
      <c r="M46" s="2"/>
      <c r="N46" s="34" t="str">
        <f t="shared" ref="N46:O51" si="59">N38</f>
        <v>W</v>
      </c>
      <c r="O46" s="34" t="str">
        <f t="shared" si="59"/>
        <v>WW</v>
      </c>
      <c r="P46" s="154">
        <f>AE46</f>
        <v>5</v>
      </c>
      <c r="Q46" s="2"/>
      <c r="R46" s="12">
        <f>P46</f>
        <v>5</v>
      </c>
      <c r="S46" s="12"/>
      <c r="T46" s="12"/>
      <c r="U46" s="12"/>
      <c r="V46" s="12"/>
      <c r="W46" s="12"/>
      <c r="X46" s="2"/>
      <c r="Y46" s="26">
        <f>((COUNTIF(E46:E51,E46)-1)*$CK$547+SUBSTITUTE(E46,"=",""))</f>
        <v>1</v>
      </c>
      <c r="Z46" s="3">
        <f>INDEX($CK$548:$CK$611,Y46)</f>
        <v>6</v>
      </c>
      <c r="AA46" s="3">
        <f>IF(LEFT(G46,1)="d",0,IF(LEFT(G46,1)="n",0,1))</f>
        <v>1</v>
      </c>
      <c r="AB46" s="3">
        <f>Z46*AA46</f>
        <v>6</v>
      </c>
      <c r="AC46" s="6">
        <f>IF(ISNA(INDEX(AB46:AB51, MATCH(N46, F46:F51, FALSE))),0,INDEX(AB46:AB51, MATCH(N46, F46:F51, FALSE)))</f>
        <v>5</v>
      </c>
      <c r="AD46" s="3">
        <f>IF(ISNA(INDEX(AB46:AB51, MATCH(O46, F46:F51, FALSE))),0,INDEX(AB46:AB51, MATCH(O46, F46:F51, FALSE)))</f>
        <v>0</v>
      </c>
      <c r="AE46" s="5">
        <f>SUM(AC46:AD46)</f>
        <v>5</v>
      </c>
      <c r="AF46" s="3">
        <f>COUNTIF(F38:F43:F46:F51,F46)</f>
        <v>1</v>
      </c>
      <c r="BA46" s="2"/>
      <c r="BB46" s="2"/>
      <c r="BC46" s="2"/>
      <c r="BD46" s="37"/>
      <c r="BE46" s="37"/>
      <c r="BF46" s="37"/>
      <c r="BG46" s="37"/>
      <c r="BH46" s="37"/>
      <c r="BI46" s="37"/>
      <c r="BJ46" s="37"/>
    </row>
    <row r="47" spans="1:80" ht="20.100000000000001" customHeight="1">
      <c r="A47" s="113" t="s">
        <v>144</v>
      </c>
      <c r="B47" s="34" t="s">
        <v>106</v>
      </c>
      <c r="C47" s="34">
        <v>800</v>
      </c>
      <c r="D47" s="110" t="s">
        <v>1</v>
      </c>
      <c r="E47" s="290">
        <v>2</v>
      </c>
      <c r="F47" s="216" t="s">
        <v>130</v>
      </c>
      <c r="G47" s="224">
        <v>1.8090277777777777E-3</v>
      </c>
      <c r="H47" s="114" t="str">
        <f t="shared" si="54"/>
        <v xml:space="preserve">Reuben Hobbs </v>
      </c>
      <c r="I47" s="114" t="str">
        <f t="shared" si="55"/>
        <v>Winchester</v>
      </c>
      <c r="J47" s="114" t="str">
        <f t="shared" si="56"/>
        <v>Win</v>
      </c>
      <c r="K47" s="9" t="str">
        <f t="shared" si="57"/>
        <v/>
      </c>
      <c r="L47" s="195" t="str">
        <f t="shared" si="58"/>
        <v>AW</v>
      </c>
      <c r="M47" s="2"/>
      <c r="N47" s="34" t="str">
        <f t="shared" si="59"/>
        <v>N</v>
      </c>
      <c r="O47" s="34" t="str">
        <f t="shared" si="59"/>
        <v>NN</v>
      </c>
      <c r="P47" s="154">
        <f t="shared" ref="P47:P51" si="60">AE47</f>
        <v>4</v>
      </c>
      <c r="Q47" s="2"/>
      <c r="R47" s="12"/>
      <c r="S47" s="12">
        <f>P47</f>
        <v>4</v>
      </c>
      <c r="T47" s="12"/>
      <c r="U47" s="12"/>
      <c r="V47" s="12"/>
      <c r="W47" s="12"/>
      <c r="X47" s="2"/>
      <c r="Y47" s="26">
        <f>((COUNTIF(E46:E51,E47)-1)*$CK$547+SUBSTITUTE(E47,"=",""))</f>
        <v>2</v>
      </c>
      <c r="Z47" s="3">
        <f>INDEX($CK$548:$CK$611,Y47)</f>
        <v>5</v>
      </c>
      <c r="AA47" s="3">
        <f>IF(LEFT(G47,1)="d",0,IF(LEFT(G47,1)="n",0,1))</f>
        <v>1</v>
      </c>
      <c r="AB47" s="3">
        <f>Z47*AA47</f>
        <v>5</v>
      </c>
      <c r="AC47" s="6">
        <f>IF(ISNA(INDEX(AB46:AB51, MATCH(N47, F46:F51, FALSE))),0,INDEX(AB46:AB51, MATCH(N47, F46:F51, FALSE)))</f>
        <v>0</v>
      </c>
      <c r="AD47" s="3">
        <f>IF(ISNA(INDEX(AB46:AB51, MATCH(O47, F46:F51, FALSE))),0,INDEX(AB46:AB51, MATCH(O47, F46:F51, FALSE)))</f>
        <v>4</v>
      </c>
      <c r="AE47" s="5">
        <f t="shared" ref="AE47:AE51" si="61">SUM(AC47:AD47)</f>
        <v>4</v>
      </c>
      <c r="AF47" s="3">
        <f>COUNTIF(F38:F43:F46:F51,F47)</f>
        <v>1</v>
      </c>
      <c r="BA47" s="2"/>
      <c r="BB47" s="2"/>
      <c r="BC47" s="2"/>
      <c r="BD47" s="37"/>
      <c r="BE47" s="37"/>
      <c r="BF47" s="37"/>
      <c r="BG47" s="37"/>
      <c r="BH47" s="37"/>
      <c r="BI47" s="37"/>
      <c r="BJ47" s="37"/>
    </row>
    <row r="48" spans="1:80" ht="20.100000000000001" customHeight="1">
      <c r="A48" s="113" t="s">
        <v>144</v>
      </c>
      <c r="B48" s="34" t="s">
        <v>106</v>
      </c>
      <c r="C48" s="34">
        <v>800</v>
      </c>
      <c r="D48" s="110" t="s">
        <v>1</v>
      </c>
      <c r="E48" s="290">
        <v>3</v>
      </c>
      <c r="F48" s="216" t="s">
        <v>111</v>
      </c>
      <c r="G48" s="224">
        <v>2.1018518518518517E-3</v>
      </c>
      <c r="H48" s="114" t="str">
        <f t="shared" si="54"/>
        <v>Elliot Robins</v>
      </c>
      <c r="I48" s="114" t="str">
        <f t="shared" si="55"/>
        <v>Newbury</v>
      </c>
      <c r="J48" s="114" t="str">
        <f t="shared" si="56"/>
        <v>Newb</v>
      </c>
      <c r="K48" s="9" t="str">
        <f t="shared" si="57"/>
        <v/>
      </c>
      <c r="L48" s="195" t="str">
        <f t="shared" si="58"/>
        <v xml:space="preserve"> </v>
      </c>
      <c r="M48" s="2"/>
      <c r="N48" s="34" t="str">
        <f t="shared" si="59"/>
        <v>O</v>
      </c>
      <c r="O48" s="34" t="str">
        <f t="shared" si="59"/>
        <v>OO</v>
      </c>
      <c r="P48" s="154">
        <f t="shared" si="60"/>
        <v>3</v>
      </c>
      <c r="Q48" s="2"/>
      <c r="R48" s="12"/>
      <c r="S48" s="12"/>
      <c r="T48" s="12">
        <f>P48</f>
        <v>3</v>
      </c>
      <c r="U48" s="12"/>
      <c r="V48" s="12"/>
      <c r="W48" s="12"/>
      <c r="X48" s="2"/>
      <c r="Y48" s="26">
        <f>((COUNTIF(E46:E51,E48)-1)*$CK$547+SUBSTITUTE(E48,"=",""))</f>
        <v>3</v>
      </c>
      <c r="Z48" s="3">
        <f>INDEX($CK$548:$CK$611,Y48)</f>
        <v>4</v>
      </c>
      <c r="AA48" s="3">
        <f>IF(LEFT(G48,1)="d",0,IF(LEFT(G48,1)="n",0,1))</f>
        <v>1</v>
      </c>
      <c r="AB48" s="3">
        <f t="shared" ref="AB48:AB51" si="62">Z48*AA48</f>
        <v>4</v>
      </c>
      <c r="AC48" s="6">
        <f>IF(ISNA(INDEX(AB46:AB51, MATCH(N48, F46:F51, FALSE))),0,INDEX(AB46:AB51, MATCH(N48, F46:F51, FALSE)))</f>
        <v>0</v>
      </c>
      <c r="AD48" s="3">
        <f>IF(ISNA(INDEX(AB46:AB51, MATCH(O48, F46:F51, FALSE))),0,INDEX(AB46:AB51, MATCH(O48, F46:F51, FALSE)))</f>
        <v>3</v>
      </c>
      <c r="AE48" s="5">
        <f t="shared" si="61"/>
        <v>3</v>
      </c>
      <c r="AF48" s="3">
        <f>COUNTIF(F38:F43:F46:F51,F48)</f>
        <v>1</v>
      </c>
      <c r="BA48" s="2"/>
      <c r="BB48" s="2"/>
      <c r="BC48" s="2"/>
      <c r="BD48" s="37"/>
      <c r="BE48" s="37"/>
      <c r="BF48" s="37"/>
      <c r="BG48" s="37"/>
      <c r="BH48" s="37"/>
      <c r="BI48" s="37"/>
      <c r="BJ48" s="37"/>
    </row>
    <row r="49" spans="1:62" ht="20.100000000000001" customHeight="1">
      <c r="A49" s="113" t="s">
        <v>144</v>
      </c>
      <c r="B49" s="34" t="s">
        <v>106</v>
      </c>
      <c r="C49" s="34">
        <v>800</v>
      </c>
      <c r="D49" s="110" t="s">
        <v>1</v>
      </c>
      <c r="E49" s="290">
        <v>4</v>
      </c>
      <c r="F49" s="216" t="s">
        <v>19</v>
      </c>
      <c r="G49" s="224">
        <v>2.1157407407407409E-3</v>
      </c>
      <c r="H49" s="114" t="str">
        <f t="shared" si="54"/>
        <v>Harry Cann</v>
      </c>
      <c r="I49" s="114" t="str">
        <f t="shared" si="55"/>
        <v>Oxford City</v>
      </c>
      <c r="J49" s="114" t="str">
        <f t="shared" si="56"/>
        <v>Oxf C</v>
      </c>
      <c r="K49" s="9" t="str">
        <f t="shared" si="57"/>
        <v/>
      </c>
      <c r="L49" s="195" t="str">
        <f t="shared" si="58"/>
        <v xml:space="preserve"> </v>
      </c>
      <c r="M49" s="2"/>
      <c r="N49" s="34" t="str">
        <f t="shared" si="59"/>
        <v>R</v>
      </c>
      <c r="O49" s="34" t="str">
        <f t="shared" si="59"/>
        <v>RR</v>
      </c>
      <c r="P49" s="154">
        <f t="shared" si="60"/>
        <v>2</v>
      </c>
      <c r="Q49" s="2"/>
      <c r="R49" s="12"/>
      <c r="S49" s="12"/>
      <c r="T49" s="12"/>
      <c r="U49" s="12">
        <f>P49</f>
        <v>2</v>
      </c>
      <c r="V49" s="12"/>
      <c r="W49" s="12"/>
      <c r="X49" s="2"/>
      <c r="Y49" s="26">
        <f>((COUNTIF(E46:E51,E49)-1)*$CK$547+SUBSTITUTE(E49,"=",""))</f>
        <v>4</v>
      </c>
      <c r="Z49" s="3">
        <f>INDEX($CK$548:$CK$611,Y49)</f>
        <v>3</v>
      </c>
      <c r="AA49" s="3">
        <f t="shared" ref="AA49:AA51" si="63">IF(LEFT(G49,1)="d",0,IF(LEFT(G49,1)="n",0,1))</f>
        <v>1</v>
      </c>
      <c r="AB49" s="3">
        <f t="shared" si="62"/>
        <v>3</v>
      </c>
      <c r="AC49" s="6">
        <f>IF(ISNA(INDEX(AB46:AB51, MATCH(N49, F46:F51, FALSE))),0,INDEX(AB46:AB51, MATCH(N49, F46:F51, FALSE)))</f>
        <v>0</v>
      </c>
      <c r="AD49" s="3">
        <f>IF(ISNA(INDEX(AB46:AB51, MATCH(O49, F46:F51, FALSE))),0,INDEX(AB46:AB51, MATCH(O49, F46:F51, FALSE)))</f>
        <v>2</v>
      </c>
      <c r="AE49" s="5">
        <f t="shared" si="61"/>
        <v>2</v>
      </c>
      <c r="AF49" s="3">
        <f>COUNTIF(F38:F43:F46:F51,F49)</f>
        <v>1</v>
      </c>
      <c r="BA49" s="2"/>
      <c r="BB49" s="2"/>
      <c r="BC49" s="2"/>
      <c r="BD49" s="37"/>
      <c r="BE49" s="37"/>
      <c r="BF49" s="37"/>
      <c r="BG49" s="37"/>
      <c r="BH49" s="37"/>
      <c r="BI49" s="37"/>
      <c r="BJ49" s="37"/>
    </row>
    <row r="50" spans="1:62" ht="20.100000000000001" customHeight="1">
      <c r="A50" s="113" t="s">
        <v>144</v>
      </c>
      <c r="B50" s="34" t="s">
        <v>106</v>
      </c>
      <c r="C50" s="34">
        <v>800</v>
      </c>
      <c r="D50" s="110" t="s">
        <v>1</v>
      </c>
      <c r="E50" s="290">
        <v>5</v>
      </c>
      <c r="F50" s="216" t="s">
        <v>109</v>
      </c>
      <c r="G50" s="224">
        <v>2.244212962962963E-3</v>
      </c>
      <c r="H50" s="114" t="str">
        <f t="shared" si="54"/>
        <v>Kai McGarry</v>
      </c>
      <c r="I50" s="114" t="str">
        <f t="shared" si="55"/>
        <v>MADJA</v>
      </c>
      <c r="J50" s="114" t="str">
        <f t="shared" si="56"/>
        <v>Marl J</v>
      </c>
      <c r="K50" s="9" t="str">
        <f t="shared" si="57"/>
        <v/>
      </c>
      <c r="L50" s="195" t="str">
        <f t="shared" si="58"/>
        <v xml:space="preserve"> </v>
      </c>
      <c r="M50" s="2"/>
      <c r="N50" s="34" t="str">
        <f t="shared" si="59"/>
        <v>T</v>
      </c>
      <c r="O50" s="34" t="str">
        <f t="shared" si="59"/>
        <v>TT</v>
      </c>
      <c r="P50" s="154">
        <f t="shared" si="60"/>
        <v>6</v>
      </c>
      <c r="Q50" s="2"/>
      <c r="R50" s="12"/>
      <c r="S50" s="12"/>
      <c r="T50" s="12"/>
      <c r="U50" s="12"/>
      <c r="V50" s="12">
        <f>P50</f>
        <v>6</v>
      </c>
      <c r="W50" s="12"/>
      <c r="X50" s="2"/>
      <c r="Y50" s="26">
        <f>((COUNTIF(E46:E51,E50)-1)*$CK$547+SUBSTITUTE(E50,"=",""))</f>
        <v>5</v>
      </c>
      <c r="Z50" s="3">
        <f t="shared" ref="Z50:Z51" si="64">INDEX($CK$548:$CK$611,Y50)</f>
        <v>2</v>
      </c>
      <c r="AA50" s="3">
        <f t="shared" si="63"/>
        <v>1</v>
      </c>
      <c r="AB50" s="3">
        <f t="shared" si="62"/>
        <v>2</v>
      </c>
      <c r="AC50" s="6">
        <f>IF(ISNA(INDEX(AB46:AB51, MATCH(N50, F46:F51, FALSE))),0,INDEX(AB46:AB51, MATCH(N50,F46:F51, FALSE)))</f>
        <v>0</v>
      </c>
      <c r="AD50" s="3">
        <f>IF(ISNA(INDEX(AB46:AB51, MATCH(O50, F46:F51, FALSE))),0,INDEX(AB46:AB51, MATCH(O50, F46:F51, FALSE)))</f>
        <v>6</v>
      </c>
      <c r="AE50" s="5">
        <f t="shared" si="61"/>
        <v>6</v>
      </c>
      <c r="AF50" s="3">
        <f>COUNTIF(F38:F43:F46:F51,F50)</f>
        <v>1</v>
      </c>
      <c r="BA50" s="2"/>
      <c r="BB50" s="2"/>
      <c r="BC50" s="2"/>
      <c r="BD50" s="37"/>
      <c r="BE50" s="37"/>
      <c r="BF50" s="37"/>
      <c r="BG50" s="37"/>
      <c r="BH50" s="37"/>
      <c r="BI50" s="37"/>
      <c r="BJ50" s="37"/>
    </row>
    <row r="51" spans="1:62" ht="20.100000000000001" customHeight="1" thickBot="1">
      <c r="A51" s="113" t="s">
        <v>144</v>
      </c>
      <c r="B51" s="34" t="s">
        <v>106</v>
      </c>
      <c r="C51" s="34">
        <v>800</v>
      </c>
      <c r="D51" s="110" t="s">
        <v>1</v>
      </c>
      <c r="E51" s="291">
        <v>6</v>
      </c>
      <c r="F51" s="216" t="s">
        <v>137</v>
      </c>
      <c r="G51" s="225">
        <v>2.3043981481481483E-3</v>
      </c>
      <c r="H51" s="212" t="str">
        <f t="shared" si="54"/>
        <v>Elliott Tucker</v>
      </c>
      <c r="I51" s="212" t="str">
        <f t="shared" si="55"/>
        <v>Slough Juniors</v>
      </c>
      <c r="J51" s="212" t="str">
        <f t="shared" si="56"/>
        <v>Slough J</v>
      </c>
      <c r="K51" s="138" t="str">
        <f t="shared" si="57"/>
        <v/>
      </c>
      <c r="L51" s="213" t="str">
        <f t="shared" si="58"/>
        <v xml:space="preserve"> </v>
      </c>
      <c r="M51" s="2"/>
      <c r="N51" s="34" t="str">
        <f t="shared" si="59"/>
        <v>J</v>
      </c>
      <c r="O51" s="34" t="str">
        <f t="shared" si="59"/>
        <v>JJ</v>
      </c>
      <c r="P51" s="154">
        <f t="shared" si="60"/>
        <v>1</v>
      </c>
      <c r="Q51" s="2"/>
      <c r="R51" s="12"/>
      <c r="S51" s="12"/>
      <c r="T51" s="12"/>
      <c r="U51" s="12"/>
      <c r="V51" s="12"/>
      <c r="W51" s="12">
        <f>P51</f>
        <v>1</v>
      </c>
      <c r="X51" s="2"/>
      <c r="Y51" s="26">
        <f>((COUNTIF(E46:E51,E51)-1)*$CK$547+SUBSTITUTE(E51,"=",""))</f>
        <v>6</v>
      </c>
      <c r="Z51" s="3">
        <f t="shared" si="64"/>
        <v>1</v>
      </c>
      <c r="AA51" s="3">
        <f t="shared" si="63"/>
        <v>1</v>
      </c>
      <c r="AB51" s="3">
        <f t="shared" si="62"/>
        <v>1</v>
      </c>
      <c r="AC51" s="6">
        <f>IF(ISNA(INDEX(AB46:AB51, MATCH(N51, F46:F51, FALSE))),0,INDEX(AB46:AB51, MATCH(N51, F46:F51, FALSE)))</f>
        <v>0</v>
      </c>
      <c r="AD51" s="3">
        <f>IF(ISNA(INDEX(AB46:AB51, MATCH(O51, F46:F51, FALSE))),0,INDEX(AB46:AB51, MATCH(O51, F46:F51, FALSE)))</f>
        <v>1</v>
      </c>
      <c r="AE51" s="5">
        <f t="shared" si="61"/>
        <v>1</v>
      </c>
      <c r="AF51" s="3">
        <f>COUNTIF(F38:F43:F46:F51,F51)</f>
        <v>1</v>
      </c>
      <c r="BA51" s="2"/>
      <c r="BB51" s="2"/>
      <c r="BC51" s="2"/>
      <c r="BD51" s="37"/>
      <c r="BE51" s="37"/>
      <c r="BF51" s="37"/>
      <c r="BG51" s="37"/>
      <c r="BH51" s="37"/>
      <c r="BI51" s="37"/>
      <c r="BJ51" s="37"/>
    </row>
    <row r="52" spans="1:62" ht="20.100000000000001" customHeight="1" thickBot="1">
      <c r="A52" s="113" t="s">
        <v>144</v>
      </c>
      <c r="B52" s="34" t="s">
        <v>106</v>
      </c>
      <c r="C52" s="34"/>
      <c r="D52" s="110"/>
      <c r="E52" s="198"/>
      <c r="F52" s="198"/>
      <c r="G52" s="198"/>
      <c r="H52" s="196"/>
      <c r="I52" s="196"/>
      <c r="J52" s="197"/>
      <c r="K52" s="196"/>
      <c r="L52" s="196"/>
      <c r="M52" s="8"/>
      <c r="N52" s="37"/>
      <c r="O52" s="37"/>
      <c r="P52" s="155"/>
      <c r="Q52" s="199"/>
      <c r="R52" s="199"/>
      <c r="S52" s="199"/>
      <c r="T52" s="199"/>
      <c r="U52" s="199"/>
      <c r="V52" s="199"/>
      <c r="W52" s="199"/>
      <c r="X52" s="2"/>
      <c r="BA52" s="2"/>
      <c r="BB52" s="2"/>
      <c r="BC52" s="2"/>
      <c r="BD52" s="37"/>
      <c r="BE52" s="37"/>
      <c r="BF52" s="37"/>
      <c r="BG52" s="37"/>
      <c r="BH52" s="37"/>
      <c r="BI52" s="37"/>
      <c r="BJ52" s="37"/>
    </row>
    <row r="53" spans="1:62" ht="20.100000000000001" customHeight="1" thickBot="1">
      <c r="A53" s="113" t="s">
        <v>144</v>
      </c>
      <c r="B53" s="34" t="s">
        <v>106</v>
      </c>
      <c r="C53" s="34">
        <v>1500</v>
      </c>
      <c r="D53" s="110" t="s">
        <v>0</v>
      </c>
      <c r="E53" s="419" t="s">
        <v>252</v>
      </c>
      <c r="F53" s="209"/>
      <c r="G53" s="209"/>
      <c r="H53" s="210"/>
      <c r="I53" s="208" t="s">
        <v>181</v>
      </c>
      <c r="J53" s="205"/>
      <c r="K53" s="535">
        <f>DETAILS!K92</f>
        <v>3.1331018518518518E-3</v>
      </c>
      <c r="L53" s="535"/>
      <c r="M53" s="128"/>
      <c r="N53" s="40"/>
      <c r="O53" s="40"/>
      <c r="P53" s="37"/>
      <c r="Q53" s="22"/>
      <c r="R53" s="22"/>
      <c r="S53" s="22"/>
      <c r="T53" s="22"/>
      <c r="U53" s="22"/>
      <c r="V53" s="22"/>
      <c r="W53" s="22"/>
      <c r="X53" s="2"/>
      <c r="BA53" s="2"/>
      <c r="BB53" s="2"/>
      <c r="BC53" s="2"/>
      <c r="BD53" s="37"/>
      <c r="BE53" s="37"/>
      <c r="BF53" s="37"/>
      <c r="BG53" s="37"/>
      <c r="BH53" s="37"/>
      <c r="BI53" s="37"/>
      <c r="BJ53" s="37"/>
    </row>
    <row r="54" spans="1:62" ht="20.100000000000001" customHeight="1">
      <c r="A54" s="113" t="s">
        <v>144</v>
      </c>
      <c r="B54" s="34" t="s">
        <v>106</v>
      </c>
      <c r="C54" s="34">
        <v>1500</v>
      </c>
      <c r="D54" s="110" t="s">
        <v>0</v>
      </c>
      <c r="E54" s="292">
        <v>1</v>
      </c>
      <c r="F54" s="214" t="s">
        <v>130</v>
      </c>
      <c r="G54" s="223">
        <v>3.3379629629629627E-3</v>
      </c>
      <c r="H54" s="201" t="str">
        <f t="shared" ref="H54:H59" si="65">IF(ISNA((IF(F54=0," ",VLOOKUP(F54,$AI$544:$AK$555,3,FALSE)))),"WRONG LETTER",IF(F54=0," ",VLOOKUP(F54,$AI$544:$AK$555,3,FALSE)))</f>
        <v>Stan Parkinson</v>
      </c>
      <c r="I54" s="201" t="str">
        <f t="shared" ref="I54:I59" si="66">IF(ISNA((IF(F54=0,"",VLOOKUP(F54,$AO$544:$AQ$555,3,FALSE)))),"WRONG LETTER",IF(F54=0,"",VLOOKUP(F54,$AO$544:$AQ$555,3,FALSE)))</f>
        <v>Winchester</v>
      </c>
      <c r="J54" s="201" t="str">
        <f t="shared" ref="J54:J59" si="67">IF(F54=0,"",VLOOKUP(F54,$AO$544:$AR$555,4,FALSE))</f>
        <v>Win</v>
      </c>
      <c r="K54" s="202" t="str">
        <f t="shared" ref="K54:K59" si="68">IF(G54="","",IF(ISNUMBER(G54),IF($CH$550="F"," ",IF($CH$550="T",IF(G54&lt;=$BX$550,"G1",IF(G54&lt;=$CA$550,"G2",IF(G54&lt;=$CD$550,"G3",IF(G54&lt;=$CG$550,"G4","")))))),""))</f>
        <v>G1</v>
      </c>
      <c r="L54" s="203" t="str">
        <f t="shared" ref="L54:L59" si="69">IF(ISBLANK(G54),"",IF(G54&lt;=BI547,"AW"," "))</f>
        <v>AW</v>
      </c>
      <c r="M54" s="2"/>
      <c r="N54" s="34" t="str">
        <f t="shared" ref="N54:O59" si="70">N46</f>
        <v>W</v>
      </c>
      <c r="O54" s="34" t="str">
        <f t="shared" si="70"/>
        <v>WW</v>
      </c>
      <c r="P54" s="154">
        <f>AE54</f>
        <v>6</v>
      </c>
      <c r="Q54" s="2"/>
      <c r="R54" s="12">
        <f>P54</f>
        <v>6</v>
      </c>
      <c r="S54" s="12"/>
      <c r="T54" s="12"/>
      <c r="U54" s="12"/>
      <c r="V54" s="12"/>
      <c r="W54" s="12"/>
      <c r="X54" s="2"/>
      <c r="Y54" s="26">
        <f>((COUNTIF(E54:E59,E54)-1)*$CK$547+SUBSTITUTE(E54,"=",""))</f>
        <v>1</v>
      </c>
      <c r="Z54" s="3">
        <f>INDEX($CK$548:$CK$611,Y54)</f>
        <v>6</v>
      </c>
      <c r="AA54" s="3">
        <f>IF(LEFT(G54,1)="d",0,IF(LEFT(G54,1)="n",0,1))</f>
        <v>1</v>
      </c>
      <c r="AB54" s="3">
        <f>Z54*AA54</f>
        <v>6</v>
      </c>
      <c r="AC54" s="6">
        <f>IF(ISNA(INDEX(AB54:AB59, MATCH(N54, F54:F59, FALSE))),0,INDEX(AB54:AB59, MATCH(N54, F54:F59, FALSE)))</f>
        <v>6</v>
      </c>
      <c r="AD54" s="3">
        <f>IF(ISNA(INDEX(AB54:AB59, MATCH(O54, F54:F59, FALSE))),0,INDEX(AB54:AB59, MATCH(O54, F54:F59, FALSE)))</f>
        <v>0</v>
      </c>
      <c r="AE54" s="5">
        <f>SUM(AC54:AD54)</f>
        <v>6</v>
      </c>
      <c r="AF54" s="3">
        <f>COUNTIF(F54:F59:F62:F67,F54)</f>
        <v>1</v>
      </c>
      <c r="BA54" s="2"/>
      <c r="BB54" s="2"/>
      <c r="BC54" s="2"/>
      <c r="BD54" s="37"/>
      <c r="BE54" s="37"/>
      <c r="BF54" s="37"/>
      <c r="BG54" s="37"/>
      <c r="BH54" s="37"/>
      <c r="BI54" s="37"/>
      <c r="BJ54" s="37"/>
    </row>
    <row r="55" spans="1:62" ht="20.100000000000001" customHeight="1">
      <c r="A55" s="113" t="s">
        <v>144</v>
      </c>
      <c r="B55" s="34" t="s">
        <v>106</v>
      </c>
      <c r="C55" s="34">
        <v>1500</v>
      </c>
      <c r="D55" s="110" t="s">
        <v>0</v>
      </c>
      <c r="E55" s="293">
        <v>2</v>
      </c>
      <c r="F55" s="216" t="s">
        <v>20</v>
      </c>
      <c r="G55" s="224">
        <v>3.3460648148148152E-3</v>
      </c>
      <c r="H55" s="114" t="str">
        <f t="shared" si="65"/>
        <v>Julian Laird</v>
      </c>
      <c r="I55" s="114" t="str">
        <f t="shared" si="66"/>
        <v>Oxford City</v>
      </c>
      <c r="J55" s="114" t="str">
        <f t="shared" si="67"/>
        <v>Oxf C</v>
      </c>
      <c r="K55" s="9" t="str">
        <f t="shared" si="68"/>
        <v>G1</v>
      </c>
      <c r="L55" s="195" t="str">
        <f t="shared" si="69"/>
        <v>AW</v>
      </c>
      <c r="M55" s="2"/>
      <c r="N55" s="34" t="str">
        <f t="shared" si="70"/>
        <v>N</v>
      </c>
      <c r="O55" s="34" t="str">
        <f t="shared" si="70"/>
        <v>NN</v>
      </c>
      <c r="P55" s="154">
        <f t="shared" ref="P55:P59" si="71">AE55</f>
        <v>2</v>
      </c>
      <c r="Q55" s="2"/>
      <c r="R55" s="12"/>
      <c r="S55" s="12">
        <f>P55</f>
        <v>2</v>
      </c>
      <c r="T55" s="12"/>
      <c r="U55" s="12"/>
      <c r="V55" s="12"/>
      <c r="W55" s="12"/>
      <c r="X55" s="2"/>
      <c r="Y55" s="26">
        <f>((COUNTIF(E54:E59,E55)-1)*$CK$547+SUBSTITUTE(E55,"=",""))</f>
        <v>2</v>
      </c>
      <c r="Z55" s="3">
        <f>INDEX($CK$548:$CK$611,Y55)</f>
        <v>5</v>
      </c>
      <c r="AA55" s="3">
        <f>IF(LEFT(G55,1)="d",0,IF(LEFT(G55,1)="n",0,1))</f>
        <v>1</v>
      </c>
      <c r="AB55" s="3">
        <f>Z55*AA55</f>
        <v>5</v>
      </c>
      <c r="AC55" s="6">
        <f>IF(ISNA(INDEX(AB54:AB59, MATCH(N55, F54:F59, FALSE))),0,INDEX(AB54:AB59, MATCH(N55, F54:F59, FALSE)))</f>
        <v>2</v>
      </c>
      <c r="AD55" s="3">
        <f>IF(ISNA(INDEX(AB54:AB59, MATCH(O55, F54:F59, FALSE))),0,INDEX(AB54:AB59, MATCH(O55, F54:F59, FALSE)))</f>
        <v>0</v>
      </c>
      <c r="AE55" s="5">
        <f t="shared" ref="AE55:AE59" si="72">SUM(AC55:AD55)</f>
        <v>2</v>
      </c>
      <c r="AF55" s="3">
        <f>COUNTIF(F54:F59:F62:F67,F55)</f>
        <v>1</v>
      </c>
      <c r="BA55" s="2"/>
      <c r="BB55" s="2"/>
      <c r="BC55" s="2"/>
      <c r="BD55" s="37"/>
      <c r="BE55" s="37"/>
      <c r="BF55" s="37"/>
      <c r="BG55" s="37"/>
      <c r="BH55" s="37"/>
      <c r="BI55" s="37"/>
      <c r="BJ55" s="37"/>
    </row>
    <row r="56" spans="1:62" ht="20.100000000000001" customHeight="1">
      <c r="A56" s="113" t="s">
        <v>144</v>
      </c>
      <c r="B56" s="34" t="s">
        <v>106</v>
      </c>
      <c r="C56" s="34">
        <v>1500</v>
      </c>
      <c r="D56" s="110" t="s">
        <v>0</v>
      </c>
      <c r="E56" s="293">
        <v>3</v>
      </c>
      <c r="F56" s="216" t="s">
        <v>340</v>
      </c>
      <c r="G56" s="224">
        <v>3.472222222222222E-3</v>
      </c>
      <c r="H56" s="114" t="str">
        <f t="shared" si="65"/>
        <v>Charlie Coles</v>
      </c>
      <c r="I56" s="114" t="str">
        <f t="shared" si="66"/>
        <v>Salisbury</v>
      </c>
      <c r="J56" s="114" t="str">
        <f t="shared" si="67"/>
        <v>Salis</v>
      </c>
      <c r="K56" s="9" t="str">
        <f t="shared" si="68"/>
        <v>G3</v>
      </c>
      <c r="L56" s="195" t="str">
        <f t="shared" si="69"/>
        <v>AW</v>
      </c>
      <c r="M56" s="2"/>
      <c r="N56" s="34" t="str">
        <f t="shared" si="70"/>
        <v>O</v>
      </c>
      <c r="O56" s="34" t="str">
        <f t="shared" si="70"/>
        <v>OO</v>
      </c>
      <c r="P56" s="154">
        <f t="shared" si="71"/>
        <v>5</v>
      </c>
      <c r="Q56" s="2"/>
      <c r="R56" s="12"/>
      <c r="S56" s="12"/>
      <c r="T56" s="12">
        <f>P56</f>
        <v>5</v>
      </c>
      <c r="U56" s="12"/>
      <c r="V56" s="12"/>
      <c r="W56" s="12"/>
      <c r="X56" s="2"/>
      <c r="Y56" s="26">
        <f>((COUNTIF(E54:E59,E56)-1)*$CK$547+SUBSTITUTE(E56,"=",""))</f>
        <v>3</v>
      </c>
      <c r="Z56" s="3">
        <f>INDEX($CK$548:$CK$611,Y56)</f>
        <v>4</v>
      </c>
      <c r="AA56" s="3">
        <f>IF(LEFT(G56,1)="d",0,IF(LEFT(G56,1)="n",0,1))</f>
        <v>1</v>
      </c>
      <c r="AB56" s="3">
        <f t="shared" ref="AB56:AB59" si="73">Z56*AA56</f>
        <v>4</v>
      </c>
      <c r="AC56" s="6">
        <f>IF(ISNA(INDEX(AB54:AB59, MATCH(N56, F54:F59, FALSE))),0,INDEX(AB54:AB59, MATCH(N56, F54:F59, FALSE)))</f>
        <v>5</v>
      </c>
      <c r="AD56" s="3">
        <f>IF(ISNA(INDEX(AB54:AB59, MATCH(O56, F54:F59, FALSE))),0,INDEX(AB54:AB59, MATCH(O56, F54:F59, FALSE)))</f>
        <v>0</v>
      </c>
      <c r="AE56" s="5">
        <f t="shared" si="72"/>
        <v>5</v>
      </c>
      <c r="AF56" s="3">
        <f>COUNTIF(F54:F59:F62:F67,F56)</f>
        <v>1</v>
      </c>
      <c r="BA56" s="2"/>
      <c r="BB56" s="2"/>
      <c r="BC56" s="2"/>
      <c r="BD56" s="37"/>
      <c r="BE56" s="37"/>
      <c r="BF56" s="37"/>
      <c r="BG56" s="37"/>
      <c r="BH56" s="37"/>
      <c r="BI56" s="37"/>
      <c r="BJ56" s="37"/>
    </row>
    <row r="57" spans="1:62" ht="20.100000000000001" customHeight="1">
      <c r="A57" s="113" t="s">
        <v>144</v>
      </c>
      <c r="B57" s="34" t="s">
        <v>106</v>
      </c>
      <c r="C57" s="34">
        <v>1500</v>
      </c>
      <c r="D57" s="110" t="s">
        <v>0</v>
      </c>
      <c r="E57" s="293">
        <v>4</v>
      </c>
      <c r="F57" s="216" t="s">
        <v>127</v>
      </c>
      <c r="G57" s="224">
        <v>4.1030092592592594E-3</v>
      </c>
      <c r="H57" s="114" t="str">
        <f t="shared" si="65"/>
        <v xml:space="preserve">Harry Roberts </v>
      </c>
      <c r="I57" s="114" t="str">
        <f t="shared" si="66"/>
        <v>Slough Juniors</v>
      </c>
      <c r="J57" s="114" t="str">
        <f t="shared" si="67"/>
        <v>Slough J</v>
      </c>
      <c r="K57" s="9" t="str">
        <f t="shared" si="68"/>
        <v/>
      </c>
      <c r="L57" s="195" t="str">
        <f t="shared" si="69"/>
        <v xml:space="preserve"> </v>
      </c>
      <c r="M57" s="2"/>
      <c r="N57" s="34" t="str">
        <f t="shared" si="70"/>
        <v>R</v>
      </c>
      <c r="O57" s="34" t="str">
        <f t="shared" si="70"/>
        <v>RR</v>
      </c>
      <c r="P57" s="154">
        <f t="shared" si="71"/>
        <v>0</v>
      </c>
      <c r="Q57" s="2"/>
      <c r="R57" s="12"/>
      <c r="S57" s="12"/>
      <c r="T57" s="12"/>
      <c r="U57" s="12">
        <f>P57</f>
        <v>0</v>
      </c>
      <c r="V57" s="12"/>
      <c r="W57" s="12"/>
      <c r="X57" s="2"/>
      <c r="Y57" s="26">
        <f>((COUNTIF(E54:E59,E57)-1)*$CK$547+SUBSTITUTE(E57,"=",""))</f>
        <v>4</v>
      </c>
      <c r="Z57" s="3">
        <f>INDEX($CK$548:$CK$611,Y57)</f>
        <v>3</v>
      </c>
      <c r="AA57" s="3">
        <f t="shared" ref="AA57:AA59" si="74">IF(LEFT(G57,1)="d",0,IF(LEFT(G57,1)="n",0,1))</f>
        <v>1</v>
      </c>
      <c r="AB57" s="3">
        <f t="shared" si="73"/>
        <v>3</v>
      </c>
      <c r="AC57" s="6">
        <f>IF(ISNA(INDEX(AB54:AB59, MATCH(N57, F54:F59, FALSE))),0,INDEX(AB54:AB59, MATCH(N57, F54:F59, FALSE)))</f>
        <v>0</v>
      </c>
      <c r="AD57" s="3">
        <f>IF(ISNA(INDEX(AB54:AB59, MATCH(O57, F54:F59, FALSE))),0,INDEX(AB54:AB59, MATCH(O57, F54:F59, FALSE)))</f>
        <v>0</v>
      </c>
      <c r="AE57" s="5">
        <f t="shared" si="72"/>
        <v>0</v>
      </c>
      <c r="AF57" s="3">
        <f>COUNTIF(F54:F59:F62:F67,F57)</f>
        <v>1</v>
      </c>
      <c r="BA57" s="2"/>
      <c r="BB57" s="2"/>
      <c r="BC57" s="2"/>
      <c r="BD57" s="37"/>
      <c r="BE57" s="37"/>
      <c r="BF57" s="37"/>
      <c r="BG57" s="37"/>
      <c r="BH57" s="37"/>
      <c r="BI57" s="37"/>
      <c r="BJ57" s="37"/>
    </row>
    <row r="58" spans="1:62" ht="20.100000000000001" customHeight="1">
      <c r="A58" s="113" t="s">
        <v>144</v>
      </c>
      <c r="B58" s="34" t="s">
        <v>106</v>
      </c>
      <c r="C58" s="34">
        <v>1500</v>
      </c>
      <c r="D58" s="110" t="s">
        <v>0</v>
      </c>
      <c r="E58" s="293">
        <v>5</v>
      </c>
      <c r="F58" s="216" t="s">
        <v>110</v>
      </c>
      <c r="G58" s="224">
        <v>4.2812499999999995E-3</v>
      </c>
      <c r="H58" s="114" t="str">
        <f t="shared" si="65"/>
        <v>James Houghton</v>
      </c>
      <c r="I58" s="114" t="str">
        <f t="shared" si="66"/>
        <v>Newbury</v>
      </c>
      <c r="J58" s="114" t="str">
        <f t="shared" si="67"/>
        <v>Newb</v>
      </c>
      <c r="K58" s="9" t="str">
        <f t="shared" si="68"/>
        <v/>
      </c>
      <c r="L58" s="195" t="str">
        <f t="shared" si="69"/>
        <v xml:space="preserve"> </v>
      </c>
      <c r="M58" s="2"/>
      <c r="N58" s="34" t="str">
        <f t="shared" si="70"/>
        <v>T</v>
      </c>
      <c r="O58" s="34" t="str">
        <f t="shared" si="70"/>
        <v>TT</v>
      </c>
      <c r="P58" s="154">
        <f t="shared" si="71"/>
        <v>4</v>
      </c>
      <c r="Q58" s="2"/>
      <c r="R58" s="12"/>
      <c r="S58" s="12"/>
      <c r="T58" s="12"/>
      <c r="U58" s="12"/>
      <c r="V58" s="12">
        <f>P58</f>
        <v>4</v>
      </c>
      <c r="W58" s="12"/>
      <c r="X58" s="2"/>
      <c r="Y58" s="26">
        <f>((COUNTIF(E54:E59,E58)-1)*$CK$547+SUBSTITUTE(E58,"=",""))</f>
        <v>5</v>
      </c>
      <c r="Z58" s="3">
        <f t="shared" ref="Z58:Z59" si="75">INDEX($CK$548:$CK$611,Y58)</f>
        <v>2</v>
      </c>
      <c r="AA58" s="3">
        <f t="shared" si="74"/>
        <v>1</v>
      </c>
      <c r="AB58" s="3">
        <f t="shared" si="73"/>
        <v>2</v>
      </c>
      <c r="AC58" s="6">
        <f>IF(ISNA(INDEX(AB54:AB59, MATCH(N58, F54:F59, FALSE))),0,INDEX(AB54:AB59, MATCH(N58,F54:F59, FALSE)))</f>
        <v>0</v>
      </c>
      <c r="AD58" s="3">
        <f>IF(ISNA(INDEX(AB54:AB59, MATCH(O58, F54:F59, FALSE))),0,INDEX(AB54:AB59, MATCH(O58, F54:F59, FALSE)))</f>
        <v>4</v>
      </c>
      <c r="AE58" s="5">
        <f t="shared" si="72"/>
        <v>4</v>
      </c>
      <c r="AF58" s="3">
        <f>COUNTIF(F54:F59:F62:F67,F58)</f>
        <v>1</v>
      </c>
      <c r="BA58" s="2"/>
      <c r="BB58" s="2"/>
      <c r="BC58" s="2"/>
      <c r="BD58" s="37"/>
      <c r="BE58" s="37"/>
      <c r="BF58" s="37"/>
      <c r="BG58" s="37"/>
      <c r="BH58" s="37"/>
      <c r="BI58" s="37"/>
      <c r="BJ58" s="37"/>
    </row>
    <row r="59" spans="1:62" ht="20.100000000000001" customHeight="1" thickBot="1">
      <c r="A59" s="113" t="s">
        <v>144</v>
      </c>
      <c r="B59" s="34" t="s">
        <v>106</v>
      </c>
      <c r="C59" s="34">
        <v>1500</v>
      </c>
      <c r="D59" s="110" t="s">
        <v>0</v>
      </c>
      <c r="E59" s="294">
        <v>6</v>
      </c>
      <c r="F59" s="216"/>
      <c r="G59" s="225" t="s">
        <v>49</v>
      </c>
      <c r="H59" s="212" t="str">
        <f t="shared" si="65"/>
        <v xml:space="preserve"> </v>
      </c>
      <c r="I59" s="212" t="str">
        <f t="shared" si="66"/>
        <v/>
      </c>
      <c r="J59" s="212" t="str">
        <f t="shared" si="67"/>
        <v/>
      </c>
      <c r="K59" s="138" t="str">
        <f t="shared" si="68"/>
        <v/>
      </c>
      <c r="L59" s="213" t="str">
        <f t="shared" si="69"/>
        <v xml:space="preserve"> </v>
      </c>
      <c r="M59" s="2"/>
      <c r="N59" s="34" t="str">
        <f t="shared" si="70"/>
        <v>J</v>
      </c>
      <c r="O59" s="34" t="str">
        <f t="shared" si="70"/>
        <v>JJ</v>
      </c>
      <c r="P59" s="154">
        <f t="shared" si="71"/>
        <v>3</v>
      </c>
      <c r="Q59" s="2"/>
      <c r="R59" s="12"/>
      <c r="S59" s="12"/>
      <c r="T59" s="12"/>
      <c r="U59" s="12"/>
      <c r="V59" s="12"/>
      <c r="W59" s="12">
        <f>P59</f>
        <v>3</v>
      </c>
      <c r="X59" s="2"/>
      <c r="Y59" s="26">
        <f>((COUNTIF(E54:E59,E59)-1)*$CK$547+SUBSTITUTE(E59,"=",""))</f>
        <v>6</v>
      </c>
      <c r="Z59" s="3">
        <f t="shared" si="75"/>
        <v>1</v>
      </c>
      <c r="AA59" s="3">
        <f t="shared" si="74"/>
        <v>1</v>
      </c>
      <c r="AB59" s="3">
        <f t="shared" si="73"/>
        <v>1</v>
      </c>
      <c r="AC59" s="6">
        <f>IF(ISNA(INDEX(AB54:AB59, MATCH(N59, F54:F59, FALSE))),0,INDEX(AB54:AB59, MATCH(N59, F54:F59, FALSE)))</f>
        <v>3</v>
      </c>
      <c r="AD59" s="3">
        <f>IF(ISNA(INDEX(AB54:AB59, MATCH(O59, F54:F59, FALSE))),0,INDEX(AB54:AB59, MATCH(O59, F54:F59, FALSE)))</f>
        <v>0</v>
      </c>
      <c r="AE59" s="5">
        <f t="shared" si="72"/>
        <v>3</v>
      </c>
      <c r="AF59" s="3">
        <f>COUNTIF(F54:F59:F62:F67,F59)</f>
        <v>0</v>
      </c>
      <c r="BA59" s="2"/>
      <c r="BB59" s="2"/>
      <c r="BC59" s="2"/>
      <c r="BD59" s="37"/>
      <c r="BE59" s="37"/>
      <c r="BF59" s="37"/>
      <c r="BG59" s="37"/>
      <c r="BH59" s="37"/>
      <c r="BI59" s="37"/>
      <c r="BJ59" s="37"/>
    </row>
    <row r="60" spans="1:62" ht="20.100000000000001" customHeight="1" thickBot="1">
      <c r="A60" s="113" t="s">
        <v>144</v>
      </c>
      <c r="B60" s="34" t="s">
        <v>106</v>
      </c>
      <c r="C60" s="34"/>
      <c r="D60" s="110"/>
      <c r="E60" s="198"/>
      <c r="F60" s="198"/>
      <c r="G60" s="198"/>
      <c r="H60" s="196"/>
      <c r="I60" s="196"/>
      <c r="J60" s="197"/>
      <c r="K60" s="196"/>
      <c r="L60" s="196"/>
      <c r="M60" s="199"/>
      <c r="N60" s="37"/>
      <c r="O60" s="37"/>
      <c r="P60" s="155"/>
      <c r="Q60" s="199"/>
      <c r="R60" s="199"/>
      <c r="S60" s="199"/>
      <c r="T60" s="199"/>
      <c r="U60" s="199"/>
      <c r="V60" s="199"/>
      <c r="W60" s="199"/>
      <c r="X60" s="2"/>
      <c r="BA60" s="2"/>
      <c r="BB60" s="2"/>
      <c r="BC60" s="2"/>
      <c r="BD60" s="37"/>
      <c r="BE60" s="37"/>
      <c r="BF60" s="37"/>
      <c r="BG60" s="37"/>
      <c r="BH60" s="37"/>
      <c r="BI60" s="37"/>
      <c r="BJ60" s="37"/>
    </row>
    <row r="61" spans="1:62" ht="20.100000000000001" customHeight="1" thickBot="1">
      <c r="A61" s="113" t="s">
        <v>144</v>
      </c>
      <c r="B61" s="34" t="s">
        <v>106</v>
      </c>
      <c r="C61" s="34">
        <v>1500</v>
      </c>
      <c r="D61" s="110" t="s">
        <v>1</v>
      </c>
      <c r="E61" s="419" t="s">
        <v>283</v>
      </c>
      <c r="F61" s="209"/>
      <c r="G61" s="209"/>
      <c r="H61" s="210"/>
      <c r="I61" s="208" t="s">
        <v>181</v>
      </c>
      <c r="J61" s="205"/>
      <c r="K61" s="535">
        <f>K53</f>
        <v>3.1331018518518518E-3</v>
      </c>
      <c r="L61" s="535"/>
      <c r="M61" s="128"/>
      <c r="N61" s="40"/>
      <c r="O61" s="40"/>
      <c r="P61" s="37"/>
      <c r="Q61" s="22"/>
      <c r="R61" s="22"/>
      <c r="S61" s="22"/>
      <c r="T61" s="22"/>
      <c r="U61" s="22"/>
      <c r="V61" s="22"/>
      <c r="W61" s="22"/>
      <c r="X61" s="2"/>
      <c r="BA61" s="2"/>
      <c r="BB61" s="2"/>
      <c r="BC61" s="2"/>
      <c r="BD61" s="37"/>
      <c r="BE61" s="37"/>
      <c r="BF61" s="37"/>
      <c r="BG61" s="37"/>
      <c r="BH61" s="37"/>
      <c r="BI61" s="37"/>
      <c r="BJ61" s="37"/>
    </row>
    <row r="62" spans="1:62" ht="20.100000000000001" customHeight="1">
      <c r="A62" s="113" t="s">
        <v>144</v>
      </c>
      <c r="B62" s="34" t="s">
        <v>106</v>
      </c>
      <c r="C62" s="34">
        <v>1500</v>
      </c>
      <c r="D62" s="110" t="s">
        <v>1</v>
      </c>
      <c r="E62" s="292">
        <v>1</v>
      </c>
      <c r="F62" s="214" t="s">
        <v>48</v>
      </c>
      <c r="G62" s="223">
        <v>3.4803240740740745E-3</v>
      </c>
      <c r="H62" s="201" t="str">
        <f t="shared" ref="H62:H67" si="76">IF(ISNA((IF(F62=0," ",VLOOKUP(F62,$AI$544:$AK$555,3,FALSE)))),"WRONG LETTER",IF(F62=0," ",VLOOKUP(F62,$AI$544:$AK$555,3,FALSE)))</f>
        <v>Caleb Etheridge</v>
      </c>
      <c r="I62" s="201" t="str">
        <f t="shared" ref="I62:I67" si="77">IF(ISNA((IF(F62=0,"",VLOOKUP(F62,$AO$544:$AQ$555,3,FALSE)))),"WRONG LETTER",IF(F62=0,"",VLOOKUP(F62,$AO$544:$AQ$555,3,FALSE)))</f>
        <v>Salisbury</v>
      </c>
      <c r="J62" s="201" t="str">
        <f t="shared" ref="J62:J67" si="78">IF(F62=0,"",VLOOKUP(F62,$AO$544:$AR$555,4,FALSE))</f>
        <v>Salis</v>
      </c>
      <c r="K62" s="202" t="str">
        <f t="shared" ref="K62:K67" si="79">IF(G62="","",IF(ISNUMBER(G62),IF($CH$550="F"," ",IF($CH$550="T",IF(G62&lt;=$BX$550,"G1",IF(G62&lt;=$CA$550,"G2",IF(G62&lt;=$CD$550,"G3",IF(G62&lt;=$CG$550,"G4","")))))),""))</f>
        <v>G3</v>
      </c>
      <c r="L62" s="203" t="str">
        <f t="shared" ref="L62:L67" si="80">IF(ISBLANK(G62),"",IF(G62&lt;=BI554,"AW"," "))</f>
        <v>AW</v>
      </c>
      <c r="M62" s="2"/>
      <c r="N62" s="34" t="str">
        <f t="shared" ref="N62:O67" si="81">N54</f>
        <v>W</v>
      </c>
      <c r="O62" s="34" t="str">
        <f t="shared" si="81"/>
        <v>WW</v>
      </c>
      <c r="P62" s="154">
        <f>AE62</f>
        <v>5</v>
      </c>
      <c r="Q62" s="2"/>
      <c r="R62" s="12">
        <f>P62</f>
        <v>5</v>
      </c>
      <c r="S62" s="12"/>
      <c r="T62" s="12"/>
      <c r="U62" s="12"/>
      <c r="V62" s="12"/>
      <c r="W62" s="12"/>
      <c r="X62" s="2"/>
      <c r="Y62" s="26">
        <f>((COUNTIF(E62:E67,E62)-1)*$CK$547+SUBSTITUTE(E62,"=",""))</f>
        <v>1</v>
      </c>
      <c r="Z62" s="3">
        <f>INDEX($CK$548:$CK$611,Y62)</f>
        <v>6</v>
      </c>
      <c r="AA62" s="3">
        <f>IF(LEFT(G62,1)="d",0,IF(LEFT(G62,1)="n",0,1))</f>
        <v>1</v>
      </c>
      <c r="AB62" s="3">
        <f>Z62*AA62</f>
        <v>6</v>
      </c>
      <c r="AC62" s="6">
        <f>IF(ISNA(INDEX(AB62:AB67, MATCH(N62, F62:F67, FALSE))),0,INDEX(AB62:AB67, MATCH(N62, F62:F67, FALSE)))</f>
        <v>0</v>
      </c>
      <c r="AD62" s="3">
        <f>IF(ISNA(INDEX(AB62:AB67, MATCH(O62, F62:F67, FALSE))),0,INDEX(AB62:AB67, MATCH(O62, F62:F67, FALSE)))</f>
        <v>5</v>
      </c>
      <c r="AE62" s="5">
        <f>SUM(AC62:AD62)</f>
        <v>5</v>
      </c>
      <c r="AF62" s="3">
        <f>COUNTIF(F54:F59:F62:F67,F62)</f>
        <v>1</v>
      </c>
      <c r="BA62" s="2"/>
      <c r="BB62" s="2"/>
      <c r="BC62" s="2"/>
      <c r="BD62" s="37"/>
      <c r="BE62" s="37"/>
      <c r="BF62" s="37"/>
      <c r="BG62" s="37"/>
      <c r="BH62" s="37"/>
      <c r="BI62" s="37"/>
      <c r="BJ62" s="37"/>
    </row>
    <row r="63" spans="1:62" ht="20.100000000000001" customHeight="1">
      <c r="A63" s="113" t="s">
        <v>144</v>
      </c>
      <c r="B63" s="34" t="s">
        <v>106</v>
      </c>
      <c r="C63" s="34">
        <v>1500</v>
      </c>
      <c r="D63" s="110" t="s">
        <v>1</v>
      </c>
      <c r="E63" s="293">
        <v>2</v>
      </c>
      <c r="F63" s="216" t="s">
        <v>140</v>
      </c>
      <c r="G63" s="224">
        <v>3.4803240740740745E-3</v>
      </c>
      <c r="H63" s="114" t="str">
        <f t="shared" si="76"/>
        <v xml:space="preserve">Jack Moores </v>
      </c>
      <c r="I63" s="114" t="str">
        <f t="shared" si="77"/>
        <v>Winchester</v>
      </c>
      <c r="J63" s="114" t="str">
        <f t="shared" si="78"/>
        <v>Win</v>
      </c>
      <c r="K63" s="9" t="str">
        <f t="shared" si="79"/>
        <v>G3</v>
      </c>
      <c r="L63" s="195" t="str">
        <f t="shared" si="80"/>
        <v>AW</v>
      </c>
      <c r="M63" s="2"/>
      <c r="N63" s="34" t="str">
        <f t="shared" si="81"/>
        <v>N</v>
      </c>
      <c r="O63" s="34" t="str">
        <f t="shared" si="81"/>
        <v>NN</v>
      </c>
      <c r="P63" s="154">
        <f t="shared" ref="P63:P67" si="82">AE63</f>
        <v>0</v>
      </c>
      <c r="Q63" s="2"/>
      <c r="R63" s="12"/>
      <c r="S63" s="12">
        <f>P63</f>
        <v>0</v>
      </c>
      <c r="T63" s="12"/>
      <c r="U63" s="12"/>
      <c r="V63" s="12"/>
      <c r="W63" s="12"/>
      <c r="X63" s="2"/>
      <c r="Y63" s="26">
        <f>((COUNTIF(E62:E67,E63)-1)*$CK$547+SUBSTITUTE(E63,"=",""))</f>
        <v>2</v>
      </c>
      <c r="Z63" s="3">
        <f>INDEX($CK$548:$CK$611,Y63)</f>
        <v>5</v>
      </c>
      <c r="AA63" s="3">
        <f>IF(LEFT(G63,1)="d",0,IF(LEFT(G63,1)="n",0,1))</f>
        <v>1</v>
      </c>
      <c r="AB63" s="3">
        <f>Z63*AA63</f>
        <v>5</v>
      </c>
      <c r="AC63" s="6">
        <f>IF(ISNA(INDEX(AB62:AB67, MATCH(N63, F62:F67, FALSE))),0,INDEX(AB62:AB67, MATCH(N63, F62:F67, FALSE)))</f>
        <v>0</v>
      </c>
      <c r="AD63" s="3">
        <f>IF(ISNA(INDEX(AB62:AB67, MATCH(O63, F62:F67, FALSE))),0,INDEX(AB62:AB67, MATCH(O63, F62:F67, FALSE)))</f>
        <v>0</v>
      </c>
      <c r="AE63" s="5">
        <f t="shared" ref="AE63:AE67" si="83">SUM(AC63:AD63)</f>
        <v>0</v>
      </c>
      <c r="AF63" s="3">
        <f>COUNTIF(F54:F59:F62:F67,F63)</f>
        <v>1</v>
      </c>
      <c r="BA63" s="2"/>
      <c r="BB63" s="2"/>
      <c r="BC63" s="2"/>
      <c r="BD63" s="37"/>
      <c r="BE63" s="37"/>
      <c r="BF63" s="37"/>
      <c r="BG63" s="37"/>
      <c r="BH63" s="37"/>
      <c r="BI63" s="37"/>
      <c r="BJ63" s="37"/>
    </row>
    <row r="64" spans="1:62" ht="20.100000000000001" customHeight="1">
      <c r="A64" s="113" t="s">
        <v>144</v>
      </c>
      <c r="B64" s="34" t="s">
        <v>106</v>
      </c>
      <c r="C64" s="34">
        <v>1500</v>
      </c>
      <c r="D64" s="110" t="s">
        <v>1</v>
      </c>
      <c r="E64" s="293">
        <v>3</v>
      </c>
      <c r="F64" s="216" t="s">
        <v>19</v>
      </c>
      <c r="G64" s="224">
        <v>3.8437499999999999E-3</v>
      </c>
      <c r="H64" s="114" t="str">
        <f t="shared" si="76"/>
        <v>Euan Lewis</v>
      </c>
      <c r="I64" s="114" t="str">
        <f t="shared" si="77"/>
        <v>Oxford City</v>
      </c>
      <c r="J64" s="114" t="str">
        <f t="shared" si="78"/>
        <v>Oxf C</v>
      </c>
      <c r="K64" s="9" t="str">
        <f t="shared" si="79"/>
        <v/>
      </c>
      <c r="L64" s="195" t="str">
        <f t="shared" si="80"/>
        <v xml:space="preserve"> </v>
      </c>
      <c r="M64" s="2"/>
      <c r="N64" s="34" t="str">
        <f t="shared" si="81"/>
        <v>O</v>
      </c>
      <c r="O64" s="34" t="str">
        <f t="shared" si="81"/>
        <v>OO</v>
      </c>
      <c r="P64" s="154">
        <f t="shared" si="82"/>
        <v>4</v>
      </c>
      <c r="Q64" s="2"/>
      <c r="R64" s="12"/>
      <c r="S64" s="12"/>
      <c r="T64" s="12">
        <f>P64</f>
        <v>4</v>
      </c>
      <c r="U64" s="12"/>
      <c r="V64" s="12"/>
      <c r="W64" s="12"/>
      <c r="X64" s="2"/>
      <c r="Y64" s="26">
        <f>((COUNTIF(E62:E67,E64)-1)*$CK$547+SUBSTITUTE(E64,"=",""))</f>
        <v>3</v>
      </c>
      <c r="Z64" s="3">
        <f>INDEX($CK$548:$CK$611,Y64)</f>
        <v>4</v>
      </c>
      <c r="AA64" s="3">
        <f>IF(LEFT(G64,1)="d",0,IF(LEFT(G64,1)="n",0,1))</f>
        <v>1</v>
      </c>
      <c r="AB64" s="3">
        <f t="shared" ref="AB64:AB67" si="84">Z64*AA64</f>
        <v>4</v>
      </c>
      <c r="AC64" s="6">
        <f>IF(ISNA(INDEX(AB62:AB67, MATCH(N64, F62:F67, FALSE))),0,INDEX(AB62:AB67, MATCH(N64, F62:F67, FALSE)))</f>
        <v>0</v>
      </c>
      <c r="AD64" s="3">
        <f>IF(ISNA(INDEX(AB62:AB67, MATCH(O64, F62:F67, FALSE))),0,INDEX(AB62:AB67, MATCH(O64, F62:F67, FALSE)))</f>
        <v>4</v>
      </c>
      <c r="AE64" s="5">
        <f t="shared" si="83"/>
        <v>4</v>
      </c>
      <c r="AF64" s="3">
        <f>COUNTIF(F54:F59:F62:F67,F64)</f>
        <v>1</v>
      </c>
      <c r="BA64" s="2"/>
      <c r="BB64" s="2"/>
      <c r="BC64" s="2"/>
      <c r="BD64" s="37"/>
      <c r="BE64" s="37"/>
      <c r="BF64" s="37"/>
      <c r="BG64" s="37"/>
      <c r="BH64" s="37"/>
      <c r="BI64" s="37"/>
      <c r="BJ64" s="37"/>
    </row>
    <row r="65" spans="1:62" ht="20.100000000000001" customHeight="1">
      <c r="A65" s="113" t="s">
        <v>144</v>
      </c>
      <c r="B65" s="34" t="s">
        <v>106</v>
      </c>
      <c r="C65" s="34">
        <v>1500</v>
      </c>
      <c r="D65" s="110" t="s">
        <v>1</v>
      </c>
      <c r="E65" s="293">
        <v>4</v>
      </c>
      <c r="F65" s="216" t="s">
        <v>137</v>
      </c>
      <c r="G65" s="224">
        <v>4.6550925925925926E-3</v>
      </c>
      <c r="H65" s="114" t="str">
        <f t="shared" si="76"/>
        <v>Arjun Gupta</v>
      </c>
      <c r="I65" s="114" t="str">
        <f t="shared" si="77"/>
        <v>Slough Juniors</v>
      </c>
      <c r="J65" s="114" t="str">
        <f t="shared" si="78"/>
        <v>Slough J</v>
      </c>
      <c r="K65" s="9" t="str">
        <f t="shared" si="79"/>
        <v/>
      </c>
      <c r="L65" s="195" t="str">
        <f t="shared" si="80"/>
        <v xml:space="preserve"> </v>
      </c>
      <c r="M65" s="2"/>
      <c r="N65" s="34" t="str">
        <f t="shared" si="81"/>
        <v>R</v>
      </c>
      <c r="O65" s="34" t="str">
        <f t="shared" si="81"/>
        <v>RR</v>
      </c>
      <c r="P65" s="154">
        <f t="shared" si="82"/>
        <v>0</v>
      </c>
      <c r="Q65" s="2"/>
      <c r="R65" s="12"/>
      <c r="S65" s="12"/>
      <c r="T65" s="12"/>
      <c r="U65" s="12">
        <f>P65</f>
        <v>0</v>
      </c>
      <c r="V65" s="12"/>
      <c r="W65" s="12"/>
      <c r="X65" s="2"/>
      <c r="Y65" s="26">
        <f>((COUNTIF(E62:E67,E65)-1)*$CK$547+SUBSTITUTE(E65,"=",""))</f>
        <v>4</v>
      </c>
      <c r="Z65" s="3">
        <f>INDEX($CK$548:$CK$611,Y65)</f>
        <v>3</v>
      </c>
      <c r="AA65" s="3">
        <f t="shared" ref="AA65:AA67" si="85">IF(LEFT(G65,1)="d",0,IF(LEFT(G65,1)="n",0,1))</f>
        <v>1</v>
      </c>
      <c r="AB65" s="3">
        <f t="shared" si="84"/>
        <v>3</v>
      </c>
      <c r="AC65" s="6">
        <f>IF(ISNA(INDEX(AB62:AB67, MATCH(N65, F62:F67, FALSE))),0,INDEX(AB62:AB67, MATCH(N65, F62:F67, FALSE)))</f>
        <v>0</v>
      </c>
      <c r="AD65" s="3">
        <f>IF(ISNA(INDEX(AB62:AB67, MATCH(O65, F62:F67, FALSE))),0,INDEX(AB62:AB67, MATCH(O65, F62:F67, FALSE)))</f>
        <v>0</v>
      </c>
      <c r="AE65" s="5">
        <f t="shared" si="83"/>
        <v>0</v>
      </c>
      <c r="AF65" s="3">
        <f>COUNTIF(F54:F59:F62:F67,F65)</f>
        <v>1</v>
      </c>
      <c r="BA65" s="2"/>
      <c r="BB65" s="2"/>
      <c r="BC65" s="2"/>
      <c r="BD65" s="37"/>
      <c r="BE65" s="37"/>
      <c r="BF65" s="37"/>
      <c r="BG65" s="37"/>
      <c r="BH65" s="37"/>
      <c r="BI65" s="37"/>
      <c r="BJ65" s="37"/>
    </row>
    <row r="66" spans="1:62" ht="20.100000000000001" customHeight="1">
      <c r="A66" s="113" t="s">
        <v>144</v>
      </c>
      <c r="B66" s="34" t="s">
        <v>106</v>
      </c>
      <c r="C66" s="34">
        <v>1500</v>
      </c>
      <c r="D66" s="110" t="s">
        <v>1</v>
      </c>
      <c r="E66" s="293">
        <v>5</v>
      </c>
      <c r="F66" s="216"/>
      <c r="G66" s="224" t="s">
        <v>49</v>
      </c>
      <c r="H66" s="114" t="str">
        <f t="shared" si="76"/>
        <v xml:space="preserve"> </v>
      </c>
      <c r="I66" s="114" t="str">
        <f t="shared" si="77"/>
        <v/>
      </c>
      <c r="J66" s="114" t="str">
        <f t="shared" si="78"/>
        <v/>
      </c>
      <c r="K66" s="9" t="str">
        <f t="shared" si="79"/>
        <v/>
      </c>
      <c r="L66" s="195" t="str">
        <f t="shared" si="80"/>
        <v xml:space="preserve"> </v>
      </c>
      <c r="M66" s="2"/>
      <c r="N66" s="34" t="str">
        <f t="shared" si="81"/>
        <v>T</v>
      </c>
      <c r="O66" s="34" t="str">
        <f t="shared" si="81"/>
        <v>TT</v>
      </c>
      <c r="P66" s="154">
        <f t="shared" si="82"/>
        <v>6</v>
      </c>
      <c r="Q66" s="2"/>
      <c r="R66" s="12"/>
      <c r="S66" s="12"/>
      <c r="T66" s="12"/>
      <c r="U66" s="12"/>
      <c r="V66" s="12">
        <f>P66</f>
        <v>6</v>
      </c>
      <c r="W66" s="12"/>
      <c r="X66" s="2"/>
      <c r="Y66" s="26">
        <f>((COUNTIF(E62:E67,E66)-1)*$CK$547+SUBSTITUTE(E66,"=",""))</f>
        <v>5</v>
      </c>
      <c r="Z66" s="3">
        <f t="shared" ref="Z66:Z67" si="86">INDEX($CK$548:$CK$611,Y66)</f>
        <v>2</v>
      </c>
      <c r="AA66" s="3">
        <f t="shared" si="85"/>
        <v>1</v>
      </c>
      <c r="AB66" s="3">
        <f t="shared" si="84"/>
        <v>2</v>
      </c>
      <c r="AC66" s="6">
        <f>IF(ISNA(INDEX(AB62:AB67, MATCH(N66, F62:F67, FALSE))),0,INDEX(AB62:AB67, MATCH(N66,F62:F67, FALSE)))</f>
        <v>6</v>
      </c>
      <c r="AD66" s="3">
        <f>IF(ISNA(INDEX(AB62:AB67, MATCH(O66, F62:F67, FALSE))),0,INDEX(AB62:AB67, MATCH(O66, F62:F67, FALSE)))</f>
        <v>0</v>
      </c>
      <c r="AE66" s="5">
        <f t="shared" si="83"/>
        <v>6</v>
      </c>
      <c r="AF66" s="3">
        <f>COUNTIF(F54:F59:F62:F67,F66)</f>
        <v>0</v>
      </c>
      <c r="BA66" s="2"/>
      <c r="BB66" s="2"/>
      <c r="BC66" s="2"/>
      <c r="BD66" s="37"/>
      <c r="BE66" s="37"/>
      <c r="BF66" s="37"/>
      <c r="BG66" s="37"/>
      <c r="BH66" s="37"/>
      <c r="BI66" s="37"/>
      <c r="BJ66" s="37"/>
    </row>
    <row r="67" spans="1:62" ht="20.100000000000001" customHeight="1" thickBot="1">
      <c r="A67" s="113" t="s">
        <v>144</v>
      </c>
      <c r="B67" s="34" t="s">
        <v>106</v>
      </c>
      <c r="C67" s="34">
        <v>1500</v>
      </c>
      <c r="D67" s="110" t="s">
        <v>1</v>
      </c>
      <c r="E67" s="294">
        <v>6</v>
      </c>
      <c r="F67" s="216"/>
      <c r="G67" s="225" t="s">
        <v>49</v>
      </c>
      <c r="H67" s="212" t="str">
        <f t="shared" si="76"/>
        <v xml:space="preserve"> </v>
      </c>
      <c r="I67" s="212" t="str">
        <f t="shared" si="77"/>
        <v/>
      </c>
      <c r="J67" s="212" t="str">
        <f t="shared" si="78"/>
        <v/>
      </c>
      <c r="K67" s="138" t="str">
        <f t="shared" si="79"/>
        <v/>
      </c>
      <c r="L67" s="213" t="str">
        <f t="shared" si="80"/>
        <v xml:space="preserve"> </v>
      </c>
      <c r="M67" s="2"/>
      <c r="N67" s="34" t="str">
        <f t="shared" si="81"/>
        <v>J</v>
      </c>
      <c r="O67" s="34" t="str">
        <f t="shared" si="81"/>
        <v>JJ</v>
      </c>
      <c r="P67" s="154">
        <f t="shared" si="82"/>
        <v>3</v>
      </c>
      <c r="Q67" s="2"/>
      <c r="R67" s="12"/>
      <c r="S67" s="12"/>
      <c r="T67" s="12"/>
      <c r="U67" s="12"/>
      <c r="V67" s="12"/>
      <c r="W67" s="12">
        <f>P67</f>
        <v>3</v>
      </c>
      <c r="X67" s="2"/>
      <c r="Y67" s="26">
        <f>((COUNTIF(E62:E67,E67)-1)*$CK$547+SUBSTITUTE(E67,"=",""))</f>
        <v>6</v>
      </c>
      <c r="Z67" s="3">
        <f t="shared" si="86"/>
        <v>1</v>
      </c>
      <c r="AA67" s="3">
        <f t="shared" si="85"/>
        <v>1</v>
      </c>
      <c r="AB67" s="3">
        <f t="shared" si="84"/>
        <v>1</v>
      </c>
      <c r="AC67" s="6">
        <f>IF(ISNA(INDEX(AB62:AB67, MATCH(N67, F62:F67, FALSE))),0,INDEX(AB62:AB67, MATCH(N67, F62:F67, FALSE)))</f>
        <v>0</v>
      </c>
      <c r="AD67" s="3">
        <f>IF(ISNA(INDEX(AB62:AB67, MATCH(O67, F62:F67, FALSE))),0,INDEX(AB62:AB67, MATCH(O67, F62:F67, FALSE)))</f>
        <v>3</v>
      </c>
      <c r="AE67" s="5">
        <f t="shared" si="83"/>
        <v>3</v>
      </c>
      <c r="AF67" s="3">
        <f>COUNTIF(F54:F59:F62:F67,F67)</f>
        <v>0</v>
      </c>
      <c r="BA67" s="2"/>
      <c r="BB67" s="2"/>
      <c r="BC67" s="2"/>
      <c r="BD67" s="37"/>
      <c r="BE67" s="37"/>
      <c r="BF67" s="37"/>
      <c r="BG67" s="37"/>
      <c r="BH67" s="37"/>
      <c r="BI67" s="37"/>
      <c r="BJ67" s="37"/>
    </row>
    <row r="68" spans="1:62" ht="20.100000000000001" customHeight="1" thickBot="1">
      <c r="A68" s="113" t="s">
        <v>144</v>
      </c>
      <c r="B68" s="34" t="s">
        <v>106</v>
      </c>
      <c r="C68" s="34"/>
      <c r="D68" s="110"/>
      <c r="E68" s="198"/>
      <c r="F68" s="198"/>
      <c r="G68" s="198"/>
      <c r="H68" s="196"/>
      <c r="I68" s="196"/>
      <c r="J68" s="197"/>
      <c r="K68" s="196"/>
      <c r="L68" s="196"/>
      <c r="M68" s="8"/>
      <c r="N68" s="37"/>
      <c r="O68" s="37"/>
      <c r="P68" s="155"/>
      <c r="Q68" s="2"/>
      <c r="R68" s="2"/>
      <c r="S68" s="2"/>
      <c r="T68" s="2"/>
      <c r="U68" s="2"/>
      <c r="V68" s="2"/>
      <c r="W68" s="2"/>
      <c r="X68" s="2"/>
      <c r="BA68" s="2"/>
      <c r="BB68" s="2"/>
      <c r="BC68" s="2"/>
      <c r="BD68" s="37"/>
      <c r="BE68" s="37"/>
      <c r="BF68" s="37"/>
      <c r="BG68" s="37"/>
      <c r="BH68" s="37"/>
      <c r="BI68" s="37"/>
      <c r="BJ68" s="37"/>
    </row>
    <row r="69" spans="1:62" ht="20.100000000000001" customHeight="1" thickBot="1">
      <c r="A69" s="113" t="s">
        <v>144</v>
      </c>
      <c r="B69" s="34" t="s">
        <v>106</v>
      </c>
      <c r="C69" s="121" t="s">
        <v>328</v>
      </c>
      <c r="D69" s="110" t="s">
        <v>0</v>
      </c>
      <c r="E69" s="419" t="s">
        <v>253</v>
      </c>
      <c r="F69" s="209"/>
      <c r="G69" s="209"/>
      <c r="H69" s="210"/>
      <c r="I69" s="208" t="s">
        <v>181</v>
      </c>
      <c r="J69" s="205"/>
      <c r="K69" s="530">
        <f>DETAILS!K93</f>
        <v>12</v>
      </c>
      <c r="L69" s="530"/>
      <c r="M69" s="128"/>
      <c r="N69" s="40"/>
      <c r="O69" s="40"/>
      <c r="P69" s="37"/>
      <c r="Q69" s="22"/>
      <c r="R69" s="22"/>
      <c r="S69" s="22"/>
      <c r="T69" s="22"/>
      <c r="U69" s="22"/>
      <c r="V69" s="22"/>
      <c r="W69" s="22"/>
      <c r="X69" s="2"/>
      <c r="BA69" s="21"/>
      <c r="BB69" s="21"/>
      <c r="BC69" s="2"/>
      <c r="BD69" s="37"/>
      <c r="BE69" s="37"/>
      <c r="BF69" s="37"/>
      <c r="BG69" s="37"/>
      <c r="BH69" s="37"/>
      <c r="BI69" s="37"/>
      <c r="BJ69" s="37"/>
    </row>
    <row r="70" spans="1:62" ht="20.100000000000001" customHeight="1">
      <c r="A70" s="113" t="s">
        <v>144</v>
      </c>
      <c r="B70" s="34" t="s">
        <v>106</v>
      </c>
      <c r="C70" s="121" t="s">
        <v>328</v>
      </c>
      <c r="D70" s="110" t="s">
        <v>0</v>
      </c>
      <c r="E70" s="292">
        <v>1</v>
      </c>
      <c r="F70" s="214" t="s">
        <v>130</v>
      </c>
      <c r="G70" s="215">
        <v>14</v>
      </c>
      <c r="H70" s="201" t="str">
        <f t="shared" ref="H70:H75" si="87">IF(ISNA((IF(F70=0," ",VLOOKUP(F70,$AF$558:$AH$569,3,FALSE)))),"WRONG LETTER",IF(F70=0," ",VLOOKUP(F70,$AF$558:$AH$569,3,FALSE)))</f>
        <v xml:space="preserve">Oscar Webb </v>
      </c>
      <c r="I70" s="201" t="str">
        <f t="shared" ref="I70:I75" si="88">IF(ISNA((IF(F70=0,"",VLOOKUP(F70,$AO$544:$AQ$555,3,FALSE)))),"WRONG LETTER",IF(F70=0,"",VLOOKUP(F70,$AO$544:$AQ$555,3,FALSE)))</f>
        <v>Winchester</v>
      </c>
      <c r="J70" s="201" t="str">
        <f t="shared" ref="J70:J75" si="89">IF(F70=0,"",VLOOKUP(F70,$AO$544:$AR$555,4,FALSE))</f>
        <v>Win</v>
      </c>
      <c r="K70" s="202" t="str">
        <f t="shared" ref="K70:K75" si="90">IF(G70="","",IF(ISNUMBER(G70),IF($CH$551="F"," ",IF($CH$551="T",IF(G70&lt;=$BX$551,"G1",IF(G70&lt;=$CA$551,"G2",IF(G70&lt;=$CD$551,"G3",IF(G70&lt;=$CG$551,"G4","")))))),""))</f>
        <v>G3</v>
      </c>
      <c r="L70" s="203" t="str">
        <f t="shared" ref="L70:L75" si="91">IF(ISBLANK(G70),"",IF(G70&lt;=BJ547,"AW"," "))</f>
        <v>AW</v>
      </c>
      <c r="M70" s="2"/>
      <c r="N70" s="34" t="str">
        <f t="shared" ref="N70:O75" si="92">N62</f>
        <v>W</v>
      </c>
      <c r="O70" s="34" t="str">
        <f t="shared" si="92"/>
        <v>WW</v>
      </c>
      <c r="P70" s="154">
        <f>AE70</f>
        <v>6</v>
      </c>
      <c r="Q70" s="2"/>
      <c r="R70" s="12">
        <f>P70</f>
        <v>6</v>
      </c>
      <c r="S70" s="12"/>
      <c r="T70" s="12"/>
      <c r="U70" s="12"/>
      <c r="V70" s="12"/>
      <c r="W70" s="12"/>
      <c r="X70" s="2"/>
      <c r="Y70" s="26">
        <f>((COUNTIF(E70:E75,E70)-1)*$CK$547+SUBSTITUTE(E70,"=",""))</f>
        <v>1</v>
      </c>
      <c r="Z70" s="3">
        <f>INDEX($CK$548:$CK$611,Y70)</f>
        <v>6</v>
      </c>
      <c r="AA70" s="3">
        <f>IF(LEFT(G70,1)="d",0,IF(LEFT(G70,1)="n",0,1))</f>
        <v>1</v>
      </c>
      <c r="AB70" s="3">
        <f>Z70*AA70</f>
        <v>6</v>
      </c>
      <c r="AC70" s="6">
        <f>IF(ISNA(INDEX(AB70:AB75, MATCH(N70, F70:F75, FALSE))),0,INDEX(AB70:AB75, MATCH(N70, F70:F75, FALSE)))</f>
        <v>6</v>
      </c>
      <c r="AD70" s="3">
        <f>IF(ISNA(INDEX(AB70:AB75, MATCH(O70, F70:F75, FALSE))),0,INDEX(AB70:AB75, MATCH(O70, F70:F75, FALSE)))</f>
        <v>0</v>
      </c>
      <c r="AE70" s="5">
        <f>SUM(AC70:AD70)</f>
        <v>6</v>
      </c>
      <c r="AF70" s="3">
        <f>COUNTIF(F70:F75:F78:F83,F70)</f>
        <v>1</v>
      </c>
      <c r="BA70" s="2"/>
      <c r="BB70" s="2"/>
      <c r="BC70" s="2"/>
      <c r="BD70" s="37"/>
      <c r="BE70" s="37"/>
      <c r="BF70" s="37"/>
      <c r="BG70" s="37"/>
      <c r="BH70" s="37"/>
      <c r="BI70" s="37"/>
      <c r="BJ70" s="37"/>
    </row>
    <row r="71" spans="1:62" ht="20.100000000000001" customHeight="1">
      <c r="A71" s="113" t="s">
        <v>144</v>
      </c>
      <c r="B71" s="34" t="s">
        <v>106</v>
      </c>
      <c r="C71" s="121" t="s">
        <v>328</v>
      </c>
      <c r="D71" s="110" t="s">
        <v>0</v>
      </c>
      <c r="E71" s="293">
        <v>2</v>
      </c>
      <c r="F71" s="216" t="s">
        <v>20</v>
      </c>
      <c r="G71" s="217">
        <v>14.9</v>
      </c>
      <c r="H71" s="114" t="str">
        <f t="shared" si="87"/>
        <v>Albert Wootten</v>
      </c>
      <c r="I71" s="114" t="str">
        <f t="shared" si="88"/>
        <v>Oxford City</v>
      </c>
      <c r="J71" s="114" t="str">
        <f t="shared" si="89"/>
        <v>Oxf C</v>
      </c>
      <c r="K71" s="9" t="str">
        <f t="shared" si="90"/>
        <v>G4</v>
      </c>
      <c r="L71" s="195" t="str">
        <f t="shared" si="91"/>
        <v>AW</v>
      </c>
      <c r="M71" s="2"/>
      <c r="N71" s="34" t="str">
        <f t="shared" si="92"/>
        <v>N</v>
      </c>
      <c r="O71" s="34" t="str">
        <f t="shared" si="92"/>
        <v>NN</v>
      </c>
      <c r="P71" s="154">
        <f t="shared" ref="P71:P75" si="93">AE71</f>
        <v>3</v>
      </c>
      <c r="Q71" s="2"/>
      <c r="R71" s="12"/>
      <c r="S71" s="12">
        <f>P71</f>
        <v>3</v>
      </c>
      <c r="T71" s="12"/>
      <c r="U71" s="12"/>
      <c r="V71" s="12"/>
      <c r="W71" s="12"/>
      <c r="X71" s="2"/>
      <c r="Y71" s="26">
        <f>((COUNTIF(E70:E75,E71)-1)*$CK$547+SUBSTITUTE(E71,"=",""))</f>
        <v>2</v>
      </c>
      <c r="Z71" s="3">
        <f>INDEX($CK$548:$CK$611,Y71)</f>
        <v>5</v>
      </c>
      <c r="AA71" s="3">
        <f>IF(LEFT(G71,1)="d",0,IF(LEFT(G71,1)="n",0,1))</f>
        <v>1</v>
      </c>
      <c r="AB71" s="3">
        <f>Z71*AA71</f>
        <v>5</v>
      </c>
      <c r="AC71" s="6">
        <f>IF(ISNA(INDEX(AB70:AB75, MATCH(N71, F70:F75, FALSE))),0,INDEX(AB70:AB75, MATCH(N71, F70:F75, FALSE)))</f>
        <v>3</v>
      </c>
      <c r="AD71" s="3">
        <f>IF(ISNA(INDEX(AB70:AB75, MATCH(O71, F70:F75, FALSE))),0,INDEX(AB70:AB75, MATCH(O71, F70:F75, FALSE)))</f>
        <v>0</v>
      </c>
      <c r="AE71" s="5">
        <f t="shared" ref="AE71:AE75" si="94">SUM(AC71:AD71)</f>
        <v>3</v>
      </c>
      <c r="AF71" s="3">
        <f>COUNTIF(F70:F75:F78:F83,F71)</f>
        <v>1</v>
      </c>
    </row>
    <row r="72" spans="1:62" ht="20.100000000000001" customHeight="1">
      <c r="A72" s="113" t="s">
        <v>144</v>
      </c>
      <c r="B72" s="34" t="s">
        <v>106</v>
      </c>
      <c r="C72" s="121" t="s">
        <v>328</v>
      </c>
      <c r="D72" s="110" t="s">
        <v>0</v>
      </c>
      <c r="E72" s="293">
        <v>3</v>
      </c>
      <c r="F72" s="216" t="s">
        <v>127</v>
      </c>
      <c r="G72" s="217">
        <v>15.5</v>
      </c>
      <c r="H72" s="114" t="str">
        <f t="shared" si="87"/>
        <v>Aedan Sharp</v>
      </c>
      <c r="I72" s="114" t="str">
        <f t="shared" si="88"/>
        <v>Slough Juniors</v>
      </c>
      <c r="J72" s="114" t="str">
        <f t="shared" si="89"/>
        <v>Slough J</v>
      </c>
      <c r="K72" s="9" t="str">
        <f t="shared" si="90"/>
        <v/>
      </c>
      <c r="L72" s="195" t="str">
        <f t="shared" si="91"/>
        <v>AW</v>
      </c>
      <c r="M72" s="2"/>
      <c r="N72" s="34" t="str">
        <f t="shared" si="92"/>
        <v>O</v>
      </c>
      <c r="O72" s="34" t="str">
        <f t="shared" si="92"/>
        <v>OO</v>
      </c>
      <c r="P72" s="154">
        <f t="shared" si="93"/>
        <v>5</v>
      </c>
      <c r="Q72" s="2"/>
      <c r="R72" s="12"/>
      <c r="S72" s="12"/>
      <c r="T72" s="12">
        <f>P72</f>
        <v>5</v>
      </c>
      <c r="U72" s="12"/>
      <c r="V72" s="12"/>
      <c r="W72" s="12"/>
      <c r="X72" s="2"/>
      <c r="Y72" s="26">
        <f>((COUNTIF(E70:E75,E72)-1)*$CK$547+SUBSTITUTE(E72,"=",""))</f>
        <v>3</v>
      </c>
      <c r="Z72" s="3">
        <f>INDEX($CK$548:$CK$611,Y72)</f>
        <v>4</v>
      </c>
      <c r="AA72" s="3">
        <f>IF(LEFT(G72,1)="d",0,IF(LEFT(G72,1)="n",0,1))</f>
        <v>1</v>
      </c>
      <c r="AB72" s="3">
        <f t="shared" ref="AB72:AB75" si="95">Z72*AA72</f>
        <v>4</v>
      </c>
      <c r="AC72" s="6">
        <f>IF(ISNA(INDEX(AB70:AB75, MATCH(N72, F70:F75, FALSE))),0,INDEX(AB70:AB75, MATCH(N72, F70:F75, FALSE)))</f>
        <v>5</v>
      </c>
      <c r="AD72" s="3">
        <f>IF(ISNA(INDEX(AB70:AB75, MATCH(O72, F70:F75, FALSE))),0,INDEX(AB70:AB75, MATCH(O72, F70:F75, FALSE)))</f>
        <v>0</v>
      </c>
      <c r="AE72" s="5">
        <f t="shared" si="94"/>
        <v>5</v>
      </c>
      <c r="AF72" s="3">
        <f>COUNTIF(F70:F75:F78:F83,F72)</f>
        <v>1</v>
      </c>
    </row>
    <row r="73" spans="1:62" ht="20.100000000000001" customHeight="1">
      <c r="A73" s="113" t="s">
        <v>144</v>
      </c>
      <c r="B73" s="34" t="s">
        <v>106</v>
      </c>
      <c r="C73" s="121" t="s">
        <v>328</v>
      </c>
      <c r="D73" s="110" t="s">
        <v>0</v>
      </c>
      <c r="E73" s="293">
        <v>4</v>
      </c>
      <c r="F73" s="216" t="s">
        <v>110</v>
      </c>
      <c r="G73" s="217">
        <v>15.9</v>
      </c>
      <c r="H73" s="114" t="str">
        <f t="shared" si="87"/>
        <v>Jacob Brocklesby</v>
      </c>
      <c r="I73" s="114" t="str">
        <f t="shared" si="88"/>
        <v>Newbury</v>
      </c>
      <c r="J73" s="114" t="str">
        <f t="shared" si="89"/>
        <v>Newb</v>
      </c>
      <c r="K73" s="9" t="str">
        <f t="shared" si="90"/>
        <v/>
      </c>
      <c r="L73" s="195" t="str">
        <f t="shared" si="91"/>
        <v>AW</v>
      </c>
      <c r="M73" s="2"/>
      <c r="N73" s="34" t="str">
        <f t="shared" si="92"/>
        <v>R</v>
      </c>
      <c r="O73" s="34" t="str">
        <f t="shared" si="92"/>
        <v>RR</v>
      </c>
      <c r="P73" s="154">
        <f t="shared" si="93"/>
        <v>0</v>
      </c>
      <c r="Q73" s="2"/>
      <c r="R73" s="12"/>
      <c r="S73" s="12"/>
      <c r="T73" s="12"/>
      <c r="U73" s="12">
        <f>P73</f>
        <v>0</v>
      </c>
      <c r="V73" s="12"/>
      <c r="W73" s="12"/>
      <c r="X73" s="2"/>
      <c r="Y73" s="26">
        <f>((COUNTIF(E70:E75,E73)-1)*$CK$547+SUBSTITUTE(E73,"=",""))</f>
        <v>4</v>
      </c>
      <c r="Z73" s="3">
        <f>INDEX($CK$548:$CK$611,Y73)</f>
        <v>3</v>
      </c>
      <c r="AA73" s="3">
        <f t="shared" ref="AA73:AA75" si="96">IF(LEFT(G73,1)="d",0,IF(LEFT(G73,1)="n",0,1))</f>
        <v>1</v>
      </c>
      <c r="AB73" s="3">
        <f t="shared" si="95"/>
        <v>3</v>
      </c>
      <c r="AC73" s="6">
        <f>IF(ISNA(INDEX(AB70:AB75, MATCH(N73, F70:F75, FALSE))),0,INDEX(AB70:AB75, MATCH(N73, F70:F75, FALSE)))</f>
        <v>0</v>
      </c>
      <c r="AD73" s="3">
        <f>IF(ISNA(INDEX(AB70:AB75, MATCH(O73, F70:F75, FALSE))),0,INDEX(AB70:AB75, MATCH(O73, F70:F75, FALSE)))</f>
        <v>0</v>
      </c>
      <c r="AE73" s="5">
        <f t="shared" si="94"/>
        <v>0</v>
      </c>
      <c r="AF73" s="3">
        <f>COUNTIF(F70:F75:F78:F83,F73)</f>
        <v>1</v>
      </c>
      <c r="AP73" s="31"/>
    </row>
    <row r="74" spans="1:62" ht="20.100000000000001" customHeight="1">
      <c r="A74" s="113" t="s">
        <v>144</v>
      </c>
      <c r="B74" s="34" t="s">
        <v>106</v>
      </c>
      <c r="C74" s="121" t="s">
        <v>328</v>
      </c>
      <c r="D74" s="110" t="s">
        <v>0</v>
      </c>
      <c r="E74" s="293">
        <v>5</v>
      </c>
      <c r="F74" s="216"/>
      <c r="G74" s="217" t="s">
        <v>49</v>
      </c>
      <c r="H74" s="114" t="str">
        <f t="shared" si="87"/>
        <v xml:space="preserve"> </v>
      </c>
      <c r="I74" s="114" t="str">
        <f t="shared" si="88"/>
        <v/>
      </c>
      <c r="J74" s="114" t="str">
        <f t="shared" si="89"/>
        <v/>
      </c>
      <c r="K74" s="9" t="str">
        <f t="shared" si="90"/>
        <v/>
      </c>
      <c r="L74" s="195" t="str">
        <f t="shared" si="91"/>
        <v xml:space="preserve"> </v>
      </c>
      <c r="M74" s="2"/>
      <c r="N74" s="34" t="str">
        <f t="shared" si="92"/>
        <v>T</v>
      </c>
      <c r="O74" s="34" t="str">
        <f t="shared" si="92"/>
        <v>TT</v>
      </c>
      <c r="P74" s="154">
        <f t="shared" si="93"/>
        <v>0</v>
      </c>
      <c r="Q74" s="2"/>
      <c r="R74" s="12"/>
      <c r="S74" s="12"/>
      <c r="T74" s="12"/>
      <c r="U74" s="12"/>
      <c r="V74" s="12">
        <f>P74</f>
        <v>0</v>
      </c>
      <c r="W74" s="12"/>
      <c r="X74" s="2"/>
      <c r="Y74" s="26">
        <f>((COUNTIF(E70:E75,E74)-1)*$CK$547+SUBSTITUTE(E74,"=",""))</f>
        <v>5</v>
      </c>
      <c r="Z74" s="3">
        <f t="shared" ref="Z74:Z75" si="97">INDEX($CK$548:$CK$611,Y74)</f>
        <v>2</v>
      </c>
      <c r="AA74" s="3">
        <f t="shared" si="96"/>
        <v>1</v>
      </c>
      <c r="AB74" s="3">
        <f t="shared" si="95"/>
        <v>2</v>
      </c>
      <c r="AC74" s="6">
        <f>IF(ISNA(INDEX(AB70:AB75, MATCH(N74, F70:F75, FALSE))),0,INDEX(AB70:AB75, MATCH(N74,F70:F75, FALSE)))</f>
        <v>0</v>
      </c>
      <c r="AD74" s="3">
        <f>IF(ISNA(INDEX(AB70:AB75, MATCH(O74, F70:F75, FALSE))),0,INDEX(AB70:AB75, MATCH(O74, F70:F75, FALSE)))</f>
        <v>0</v>
      </c>
      <c r="AE74" s="5">
        <f t="shared" si="94"/>
        <v>0</v>
      </c>
      <c r="AF74" s="3">
        <f>COUNTIF(F70:F75:F78:F83,F74)</f>
        <v>0</v>
      </c>
      <c r="AP74" s="31"/>
    </row>
    <row r="75" spans="1:62" ht="20.100000000000001" customHeight="1" thickBot="1">
      <c r="A75" s="113" t="s">
        <v>144</v>
      </c>
      <c r="B75" s="34" t="s">
        <v>106</v>
      </c>
      <c r="C75" s="121" t="s">
        <v>328</v>
      </c>
      <c r="D75" s="110" t="s">
        <v>0</v>
      </c>
      <c r="E75" s="294">
        <v>6</v>
      </c>
      <c r="F75" s="216"/>
      <c r="G75" s="219" t="s">
        <v>49</v>
      </c>
      <c r="H75" s="212" t="str">
        <f t="shared" si="87"/>
        <v xml:space="preserve"> </v>
      </c>
      <c r="I75" s="212" t="str">
        <f t="shared" si="88"/>
        <v/>
      </c>
      <c r="J75" s="212" t="str">
        <f t="shared" si="89"/>
        <v/>
      </c>
      <c r="K75" s="138" t="str">
        <f t="shared" si="90"/>
        <v/>
      </c>
      <c r="L75" s="213" t="str">
        <f t="shared" si="91"/>
        <v xml:space="preserve"> </v>
      </c>
      <c r="M75" s="2"/>
      <c r="N75" s="34" t="str">
        <f t="shared" si="92"/>
        <v>J</v>
      </c>
      <c r="O75" s="34" t="str">
        <f t="shared" si="92"/>
        <v>JJ</v>
      </c>
      <c r="P75" s="154">
        <f t="shared" si="93"/>
        <v>4</v>
      </c>
      <c r="Q75" s="2"/>
      <c r="R75" s="12"/>
      <c r="S75" s="12"/>
      <c r="T75" s="12"/>
      <c r="U75" s="12"/>
      <c r="V75" s="12"/>
      <c r="W75" s="12">
        <f>P75</f>
        <v>4</v>
      </c>
      <c r="X75" s="2"/>
      <c r="Y75" s="26">
        <f>((COUNTIF(E70:E75,E75)-1)*$CK$547+SUBSTITUTE(E75,"=",""))</f>
        <v>6</v>
      </c>
      <c r="Z75" s="3">
        <f t="shared" si="97"/>
        <v>1</v>
      </c>
      <c r="AA75" s="3">
        <f t="shared" si="96"/>
        <v>1</v>
      </c>
      <c r="AB75" s="3">
        <f t="shared" si="95"/>
        <v>1</v>
      </c>
      <c r="AC75" s="6">
        <f>IF(ISNA(INDEX(AB70:AB75, MATCH(N75, F70:F75, FALSE))),0,INDEX(AB70:AB75, MATCH(N75, F70:F75, FALSE)))</f>
        <v>4</v>
      </c>
      <c r="AD75" s="3">
        <f>IF(ISNA(INDEX(AB70:AB75, MATCH(O75, F70:F75, FALSE))),0,INDEX(AB70:AB75, MATCH(O75, F70:F75, FALSE)))</f>
        <v>0</v>
      </c>
      <c r="AE75" s="5">
        <f t="shared" si="94"/>
        <v>4</v>
      </c>
      <c r="AF75" s="3">
        <f>COUNTIF(F70:F75:F78:F83,F75)</f>
        <v>0</v>
      </c>
      <c r="AP75" s="37"/>
    </row>
    <row r="76" spans="1:62" ht="20.100000000000001" customHeight="1" thickBot="1">
      <c r="A76" s="113" t="s">
        <v>144</v>
      </c>
      <c r="B76" s="34" t="s">
        <v>106</v>
      </c>
      <c r="C76" s="121"/>
      <c r="D76" s="110"/>
      <c r="E76" s="198"/>
      <c r="F76" s="198"/>
      <c r="G76" s="198"/>
      <c r="H76" s="196"/>
      <c r="I76" s="196"/>
      <c r="J76" s="197"/>
      <c r="K76" s="196"/>
      <c r="L76" s="196"/>
      <c r="M76" s="2"/>
      <c r="N76" s="37"/>
      <c r="O76" s="37"/>
      <c r="P76" s="155"/>
      <c r="Q76" s="2"/>
      <c r="R76" s="2"/>
      <c r="S76" s="2"/>
      <c r="T76" s="2"/>
      <c r="U76" s="2"/>
      <c r="V76" s="2"/>
      <c r="W76" s="2"/>
      <c r="X76" s="2"/>
      <c r="AP76" s="37"/>
    </row>
    <row r="77" spans="1:62" ht="20.100000000000001" customHeight="1" thickBot="1">
      <c r="A77" s="113" t="s">
        <v>144</v>
      </c>
      <c r="B77" s="34" t="s">
        <v>106</v>
      </c>
      <c r="C77" s="121" t="s">
        <v>328</v>
      </c>
      <c r="D77" s="110" t="s">
        <v>1</v>
      </c>
      <c r="E77" s="419" t="s">
        <v>284</v>
      </c>
      <c r="F77" s="209"/>
      <c r="G77" s="209"/>
      <c r="H77" s="210"/>
      <c r="I77" s="208" t="s">
        <v>181</v>
      </c>
      <c r="J77" s="205"/>
      <c r="K77" s="530">
        <f>K69</f>
        <v>12</v>
      </c>
      <c r="L77" s="530"/>
      <c r="M77" s="128"/>
      <c r="N77" s="40"/>
      <c r="O77" s="40"/>
      <c r="P77" s="37"/>
      <c r="Q77" s="22"/>
      <c r="R77" s="22"/>
      <c r="S77" s="22"/>
      <c r="T77" s="22"/>
      <c r="U77" s="22"/>
      <c r="V77" s="22"/>
      <c r="W77" s="22"/>
      <c r="X77" s="2"/>
      <c r="AP77" s="37"/>
    </row>
    <row r="78" spans="1:62" ht="20.100000000000001" customHeight="1">
      <c r="A78" s="113" t="s">
        <v>144</v>
      </c>
      <c r="B78" s="34" t="s">
        <v>106</v>
      </c>
      <c r="C78" s="121" t="s">
        <v>328</v>
      </c>
      <c r="D78" s="110" t="s">
        <v>1</v>
      </c>
      <c r="E78" s="292">
        <v>1</v>
      </c>
      <c r="F78" s="214" t="s">
        <v>140</v>
      </c>
      <c r="G78" s="215">
        <v>14.7</v>
      </c>
      <c r="H78" s="201" t="str">
        <f t="shared" ref="H78:H83" si="98">IF(ISNA((IF(F78=0," ",VLOOKUP(F78,$AF$558:$AH$569,3,FALSE)))),"WRONG LETTER",IF(F78=0," ",VLOOKUP(F78,$AF$558:$AH$569,3,FALSE)))</f>
        <v>Orlando Hutchinson</v>
      </c>
      <c r="I78" s="201" t="str">
        <f t="shared" ref="I78:I83" si="99">IF(ISNA((IF(F78=0,"",VLOOKUP(F78,$AO$544:$AQ$555,3,FALSE)))),"WRONG LETTER",IF(F78=0,"",VLOOKUP(F78,$AO$544:$AQ$555,3,FALSE)))</f>
        <v>Winchester</v>
      </c>
      <c r="J78" s="201" t="str">
        <f t="shared" ref="J78:J83" si="100">IF(F78=0,"",VLOOKUP(F78,$AO$544:$AR$555,4,FALSE))</f>
        <v>Win</v>
      </c>
      <c r="K78" s="202" t="str">
        <f t="shared" ref="K78:K83" si="101">IF(G78="","",IF(ISNUMBER(G78),IF($CH$551="F"," ",IF($CH$551="T",IF(G78&lt;=$BX$551,"G1",IF(G78&lt;=$CA$551,"G2",IF(G78&lt;=$CD$551,"G3",IF(G78&lt;=$CG$551,"G4","")))))),""))</f>
        <v>G4</v>
      </c>
      <c r="L78" s="203" t="str">
        <f t="shared" ref="L78:L83" si="102">IF(ISBLANK(G78),"",IF(G78&lt;=BJ554,"AW"," "))</f>
        <v>AW</v>
      </c>
      <c r="M78" s="2"/>
      <c r="N78" s="34" t="str">
        <f t="shared" ref="N78:O83" si="103">N70</f>
        <v>W</v>
      </c>
      <c r="O78" s="34" t="str">
        <f t="shared" si="103"/>
        <v>WW</v>
      </c>
      <c r="P78" s="154">
        <f>AE78</f>
        <v>6</v>
      </c>
      <c r="Q78" s="2"/>
      <c r="R78" s="12">
        <f>P78</f>
        <v>6</v>
      </c>
      <c r="S78" s="12"/>
      <c r="T78" s="12"/>
      <c r="U78" s="12"/>
      <c r="V78" s="12"/>
      <c r="W78" s="12"/>
      <c r="X78" s="2"/>
      <c r="Y78" s="26">
        <f>((COUNTIF(E78:E83,E78)-1)*$CK$547+SUBSTITUTE(E78,"=",""))</f>
        <v>1</v>
      </c>
      <c r="Z78" s="3">
        <f>INDEX($CK$548:$CK$611,Y78)</f>
        <v>6</v>
      </c>
      <c r="AA78" s="3">
        <f>IF(LEFT(G78,1)="d",0,IF(LEFT(G78,1)="n",0,1))</f>
        <v>1</v>
      </c>
      <c r="AB78" s="3">
        <f>Z78*AA78</f>
        <v>6</v>
      </c>
      <c r="AC78" s="6">
        <f>IF(ISNA(INDEX(AB78:AB83, MATCH(N78, F78:F83, FALSE))),0,INDEX(AB78:AB83, MATCH(N78, F78:F83, FALSE)))</f>
        <v>0</v>
      </c>
      <c r="AD78" s="3">
        <f>IF(ISNA(INDEX(AB78:AB83, MATCH(O78, F78:F83, FALSE))),0,INDEX(AB78:AB83, MATCH(O78, F78:F83, FALSE)))</f>
        <v>6</v>
      </c>
      <c r="AE78" s="5">
        <f>SUM(AC78:AD78)</f>
        <v>6</v>
      </c>
      <c r="AF78" s="3">
        <f>COUNTIF(F70:F75:F78:F83,F78)</f>
        <v>1</v>
      </c>
      <c r="AP78" s="37"/>
    </row>
    <row r="79" spans="1:62" ht="20.100000000000001" customHeight="1">
      <c r="A79" s="113" t="s">
        <v>144</v>
      </c>
      <c r="B79" s="34" t="s">
        <v>106</v>
      </c>
      <c r="C79" s="121" t="s">
        <v>328</v>
      </c>
      <c r="D79" s="110" t="s">
        <v>1</v>
      </c>
      <c r="E79" s="293">
        <v>2</v>
      </c>
      <c r="F79" s="216" t="s">
        <v>19</v>
      </c>
      <c r="G79" s="217">
        <v>15.8</v>
      </c>
      <c r="H79" s="114" t="str">
        <f t="shared" si="98"/>
        <v>Ben Straughan</v>
      </c>
      <c r="I79" s="114" t="str">
        <f t="shared" si="99"/>
        <v>Oxford City</v>
      </c>
      <c r="J79" s="114" t="str">
        <f t="shared" si="100"/>
        <v>Oxf C</v>
      </c>
      <c r="K79" s="9" t="str">
        <f t="shared" si="101"/>
        <v/>
      </c>
      <c r="L79" s="195" t="str">
        <f t="shared" si="102"/>
        <v>AW</v>
      </c>
      <c r="M79" s="2"/>
      <c r="N79" s="34" t="str">
        <f t="shared" si="103"/>
        <v>N</v>
      </c>
      <c r="O79" s="34" t="str">
        <f t="shared" si="103"/>
        <v>NN</v>
      </c>
      <c r="P79" s="154">
        <f t="shared" ref="P79:P83" si="104">AE79</f>
        <v>3</v>
      </c>
      <c r="Q79" s="2"/>
      <c r="R79" s="12"/>
      <c r="S79" s="12">
        <f>P79</f>
        <v>3</v>
      </c>
      <c r="T79" s="12"/>
      <c r="U79" s="12"/>
      <c r="V79" s="12"/>
      <c r="W79" s="12"/>
      <c r="X79" s="2"/>
      <c r="Y79" s="26">
        <f>((COUNTIF(E78:E83,E79)-1)*$CK$547+SUBSTITUTE(E79,"=",""))</f>
        <v>2</v>
      </c>
      <c r="Z79" s="3">
        <f>INDEX($CK$548:$CK$611,Y79)</f>
        <v>5</v>
      </c>
      <c r="AA79" s="3">
        <f>IF(LEFT(G79,1)="d",0,IF(LEFT(G79,1)="n",0,1))</f>
        <v>1</v>
      </c>
      <c r="AB79" s="3">
        <f>Z79*AA79</f>
        <v>5</v>
      </c>
      <c r="AC79" s="6">
        <f>IF(ISNA(INDEX(AB78:AB83, MATCH(N79, F78:F83, FALSE))),0,INDEX(AB78:AB83, MATCH(N79, F78:F83, FALSE)))</f>
        <v>0</v>
      </c>
      <c r="AD79" s="3">
        <f>IF(ISNA(INDEX(AB78:AB83, MATCH(O79, F78:F83, FALSE))),0,INDEX(AB78:AB83, MATCH(O79, F78:F83, FALSE)))</f>
        <v>3</v>
      </c>
      <c r="AE79" s="5">
        <f t="shared" ref="AE79:AE83" si="105">SUM(AC79:AD79)</f>
        <v>3</v>
      </c>
      <c r="AF79" s="3">
        <f>COUNTIF(F70:F75:F78:F83,F79)</f>
        <v>1</v>
      </c>
      <c r="AP79" s="37"/>
    </row>
    <row r="80" spans="1:62" ht="20.100000000000001" customHeight="1">
      <c r="A80" s="113" t="s">
        <v>144</v>
      </c>
      <c r="B80" s="34" t="s">
        <v>106</v>
      </c>
      <c r="C80" s="121" t="s">
        <v>328</v>
      </c>
      <c r="D80" s="110" t="s">
        <v>1</v>
      </c>
      <c r="E80" s="293">
        <v>3</v>
      </c>
      <c r="F80" s="216" t="s">
        <v>137</v>
      </c>
      <c r="G80" s="217">
        <v>17.899999999999999</v>
      </c>
      <c r="H80" s="114" t="str">
        <f t="shared" si="98"/>
        <v>Temmy Odutoye</v>
      </c>
      <c r="I80" s="114" t="str">
        <f t="shared" si="99"/>
        <v>Slough Juniors</v>
      </c>
      <c r="J80" s="114" t="str">
        <f t="shared" si="100"/>
        <v>Slough J</v>
      </c>
      <c r="K80" s="9" t="str">
        <f t="shared" si="101"/>
        <v/>
      </c>
      <c r="L80" s="195" t="str">
        <f t="shared" si="102"/>
        <v xml:space="preserve"> </v>
      </c>
      <c r="M80" s="2"/>
      <c r="N80" s="34" t="str">
        <f t="shared" si="103"/>
        <v>O</v>
      </c>
      <c r="O80" s="34" t="str">
        <f t="shared" si="103"/>
        <v>OO</v>
      </c>
      <c r="P80" s="154">
        <f t="shared" si="104"/>
        <v>5</v>
      </c>
      <c r="Q80" s="2"/>
      <c r="R80" s="12"/>
      <c r="S80" s="12"/>
      <c r="T80" s="12">
        <f>P80</f>
        <v>5</v>
      </c>
      <c r="U80" s="12"/>
      <c r="V80" s="12"/>
      <c r="W80" s="12"/>
      <c r="X80" s="2"/>
      <c r="Y80" s="26">
        <f>((COUNTIF(E78:E83,E80)-1)*$CK$547+SUBSTITUTE(E80,"=",""))</f>
        <v>3</v>
      </c>
      <c r="Z80" s="3">
        <f>INDEX($CK$548:$CK$611,Y80)</f>
        <v>4</v>
      </c>
      <c r="AA80" s="3">
        <f>IF(LEFT(G80,1)="d",0,IF(LEFT(G80,1)="n",0,1))</f>
        <v>1</v>
      </c>
      <c r="AB80" s="3">
        <f t="shared" ref="AB80:AB83" si="106">Z80*AA80</f>
        <v>4</v>
      </c>
      <c r="AC80" s="6">
        <f>IF(ISNA(INDEX(AB78:AB83, MATCH(N80, F78:F83, FALSE))),0,INDEX(AB78:AB83, MATCH(N80, F78:F83, FALSE)))</f>
        <v>0</v>
      </c>
      <c r="AD80" s="3">
        <f>IF(ISNA(INDEX(AB78:AB83, MATCH(O80, F78:F83, FALSE))),0,INDEX(AB78:AB83, MATCH(O80, F78:F83, FALSE)))</f>
        <v>5</v>
      </c>
      <c r="AE80" s="5">
        <f t="shared" si="105"/>
        <v>5</v>
      </c>
      <c r="AF80" s="3">
        <f>COUNTIF(F70:F75:F78:F83,F80)</f>
        <v>1</v>
      </c>
      <c r="AP80" s="37"/>
    </row>
    <row r="81" spans="1:63" ht="20.100000000000001" customHeight="1">
      <c r="A81" s="113" t="s">
        <v>144</v>
      </c>
      <c r="B81" s="34" t="s">
        <v>106</v>
      </c>
      <c r="C81" s="121" t="s">
        <v>328</v>
      </c>
      <c r="D81" s="110" t="s">
        <v>1</v>
      </c>
      <c r="E81" s="293">
        <v>4</v>
      </c>
      <c r="F81" s="216" t="s">
        <v>111</v>
      </c>
      <c r="G81" s="217">
        <v>19.600000000000001</v>
      </c>
      <c r="H81" s="114" t="str">
        <f t="shared" si="98"/>
        <v>James Houghton</v>
      </c>
      <c r="I81" s="114" t="str">
        <f t="shared" si="99"/>
        <v>Newbury</v>
      </c>
      <c r="J81" s="114" t="str">
        <f t="shared" si="100"/>
        <v>Newb</v>
      </c>
      <c r="K81" s="9" t="str">
        <f t="shared" si="101"/>
        <v/>
      </c>
      <c r="L81" s="195" t="str">
        <f t="shared" si="102"/>
        <v xml:space="preserve"> </v>
      </c>
      <c r="M81" s="2"/>
      <c r="N81" s="34" t="str">
        <f t="shared" si="103"/>
        <v>R</v>
      </c>
      <c r="O81" s="34" t="str">
        <f t="shared" si="103"/>
        <v>RR</v>
      </c>
      <c r="P81" s="154">
        <f t="shared" si="104"/>
        <v>0</v>
      </c>
      <c r="Q81" s="2"/>
      <c r="R81" s="12"/>
      <c r="S81" s="12"/>
      <c r="T81" s="12"/>
      <c r="U81" s="12">
        <f>P81</f>
        <v>0</v>
      </c>
      <c r="V81" s="12"/>
      <c r="W81" s="12"/>
      <c r="X81" s="2"/>
      <c r="Y81" s="26">
        <f>((COUNTIF(E78:E83,E81)-1)*$CK$547+SUBSTITUTE(E81,"=",""))</f>
        <v>4</v>
      </c>
      <c r="Z81" s="3">
        <f>INDEX($CK$548:$CK$611,Y81)</f>
        <v>3</v>
      </c>
      <c r="AA81" s="3">
        <f t="shared" ref="AA81:AA83" si="107">IF(LEFT(G81,1)="d",0,IF(LEFT(G81,1)="n",0,1))</f>
        <v>1</v>
      </c>
      <c r="AB81" s="3">
        <f t="shared" si="106"/>
        <v>3</v>
      </c>
      <c r="AC81" s="6">
        <f>IF(ISNA(INDEX(AB78:AB83, MATCH(N81, F78:F83, FALSE))),0,INDEX(AB78:AB83, MATCH(N81, F78:F83, FALSE)))</f>
        <v>0</v>
      </c>
      <c r="AD81" s="3">
        <f>IF(ISNA(INDEX(AB78:AB83, MATCH(O81, F78:F83, FALSE))),0,INDEX(AB78:AB83, MATCH(O81, F78:F83, FALSE)))</f>
        <v>0</v>
      </c>
      <c r="AE81" s="5">
        <f t="shared" si="105"/>
        <v>0</v>
      </c>
      <c r="AF81" s="3">
        <f>COUNTIF(F70:F75:F78:F83,F81)</f>
        <v>1</v>
      </c>
      <c r="AP81" s="37"/>
    </row>
    <row r="82" spans="1:63" ht="20.100000000000001" customHeight="1">
      <c r="A82" s="113" t="s">
        <v>144</v>
      </c>
      <c r="B82" s="34" t="s">
        <v>106</v>
      </c>
      <c r="C82" s="121" t="s">
        <v>328</v>
      </c>
      <c r="D82" s="110" t="s">
        <v>1</v>
      </c>
      <c r="E82" s="293">
        <v>5</v>
      </c>
      <c r="F82" s="216"/>
      <c r="G82" s="217" t="s">
        <v>49</v>
      </c>
      <c r="H82" s="114" t="str">
        <f t="shared" si="98"/>
        <v xml:space="preserve"> </v>
      </c>
      <c r="I82" s="114" t="str">
        <f t="shared" si="99"/>
        <v/>
      </c>
      <c r="J82" s="114" t="str">
        <f t="shared" si="100"/>
        <v/>
      </c>
      <c r="K82" s="9" t="str">
        <f t="shared" si="101"/>
        <v/>
      </c>
      <c r="L82" s="195" t="str">
        <f t="shared" si="102"/>
        <v xml:space="preserve"> </v>
      </c>
      <c r="M82" s="2"/>
      <c r="N82" s="34" t="str">
        <f t="shared" si="103"/>
        <v>T</v>
      </c>
      <c r="O82" s="34" t="str">
        <f t="shared" si="103"/>
        <v>TT</v>
      </c>
      <c r="P82" s="154">
        <f t="shared" si="104"/>
        <v>0</v>
      </c>
      <c r="Q82" s="2"/>
      <c r="R82" s="12"/>
      <c r="S82" s="12"/>
      <c r="T82" s="12"/>
      <c r="U82" s="12"/>
      <c r="V82" s="12">
        <f>P82</f>
        <v>0</v>
      </c>
      <c r="W82" s="12"/>
      <c r="X82" s="2"/>
      <c r="Y82" s="26">
        <f>((COUNTIF(E78:E83,E82)-1)*$CK$547+SUBSTITUTE(E82,"=",""))</f>
        <v>5</v>
      </c>
      <c r="Z82" s="3">
        <f t="shared" ref="Z82:Z83" si="108">INDEX($CK$548:$CK$611,Y82)</f>
        <v>2</v>
      </c>
      <c r="AA82" s="3">
        <f t="shared" si="107"/>
        <v>1</v>
      </c>
      <c r="AB82" s="3">
        <f t="shared" si="106"/>
        <v>2</v>
      </c>
      <c r="AC82" s="6">
        <f>IF(ISNA(INDEX(AB78:AB83, MATCH(N82, F78:F83, FALSE))),0,INDEX(AB78:AB83, MATCH(N82,F78:F83, FALSE)))</f>
        <v>0</v>
      </c>
      <c r="AD82" s="3">
        <f>IF(ISNA(INDEX(AB78:AB83, MATCH(O82, F78:F83, FALSE))),0,INDEX(AB78:AB83, MATCH(O82, F78:F83, FALSE)))</f>
        <v>0</v>
      </c>
      <c r="AE82" s="5">
        <f t="shared" si="105"/>
        <v>0</v>
      </c>
      <c r="AF82" s="3">
        <f>COUNTIF(F70:F75:F78:F83,F82)</f>
        <v>0</v>
      </c>
      <c r="AP82" s="37"/>
    </row>
    <row r="83" spans="1:63" ht="20.100000000000001" customHeight="1" thickBot="1">
      <c r="A83" s="113" t="s">
        <v>144</v>
      </c>
      <c r="B83" s="34" t="s">
        <v>106</v>
      </c>
      <c r="C83" s="121" t="s">
        <v>328</v>
      </c>
      <c r="D83" s="110" t="s">
        <v>1</v>
      </c>
      <c r="E83" s="294">
        <v>6</v>
      </c>
      <c r="F83" s="216"/>
      <c r="G83" s="219" t="s">
        <v>49</v>
      </c>
      <c r="H83" s="212" t="str">
        <f t="shared" si="98"/>
        <v xml:space="preserve"> </v>
      </c>
      <c r="I83" s="212" t="str">
        <f t="shared" si="99"/>
        <v/>
      </c>
      <c r="J83" s="212" t="str">
        <f t="shared" si="100"/>
        <v/>
      </c>
      <c r="K83" s="138" t="str">
        <f t="shared" si="101"/>
        <v/>
      </c>
      <c r="L83" s="213" t="str">
        <f t="shared" si="102"/>
        <v xml:space="preserve"> </v>
      </c>
      <c r="M83" s="2"/>
      <c r="N83" s="34" t="str">
        <f t="shared" si="103"/>
        <v>J</v>
      </c>
      <c r="O83" s="34" t="str">
        <f t="shared" si="103"/>
        <v>JJ</v>
      </c>
      <c r="P83" s="154">
        <f t="shared" si="104"/>
        <v>4</v>
      </c>
      <c r="Q83" s="2"/>
      <c r="R83" s="12"/>
      <c r="S83" s="12"/>
      <c r="T83" s="12"/>
      <c r="U83" s="12"/>
      <c r="V83" s="12"/>
      <c r="W83" s="12">
        <f>P83</f>
        <v>4</v>
      </c>
      <c r="X83" s="2"/>
      <c r="Y83" s="26">
        <f>((COUNTIF(E78:E83,E83)-1)*$CK$547+SUBSTITUTE(E83,"=",""))</f>
        <v>6</v>
      </c>
      <c r="Z83" s="3">
        <f t="shared" si="108"/>
        <v>1</v>
      </c>
      <c r="AA83" s="3">
        <f t="shared" si="107"/>
        <v>1</v>
      </c>
      <c r="AB83" s="3">
        <f t="shared" si="106"/>
        <v>1</v>
      </c>
      <c r="AC83" s="6">
        <f>IF(ISNA(INDEX(AB78:AB83, MATCH(N83, F78:F83, FALSE))),0,INDEX(AB78:AB83, MATCH(N83, F78:F83, FALSE)))</f>
        <v>0</v>
      </c>
      <c r="AD83" s="3">
        <f>IF(ISNA(INDEX(AB78:AB83, MATCH(O83, F78:F83, FALSE))),0,INDEX(AB78:AB83, MATCH(O83, F78:F83, FALSE)))</f>
        <v>4</v>
      </c>
      <c r="AE83" s="5">
        <f t="shared" si="105"/>
        <v>4</v>
      </c>
      <c r="AF83" s="3">
        <f>COUNTIF(F70:F75:F78:F83,F83)</f>
        <v>0</v>
      </c>
      <c r="AP83" s="37"/>
    </row>
    <row r="84" spans="1:63" ht="20.100000000000001" customHeight="1" thickBot="1">
      <c r="A84" s="113" t="s">
        <v>144</v>
      </c>
      <c r="B84" s="34" t="s">
        <v>106</v>
      </c>
      <c r="C84" s="34"/>
      <c r="D84" s="110"/>
      <c r="E84" s="198"/>
      <c r="F84" s="198"/>
      <c r="G84" s="198"/>
      <c r="H84" s="196"/>
      <c r="I84" s="196"/>
      <c r="J84" s="197"/>
      <c r="K84" s="196"/>
      <c r="L84" s="196"/>
      <c r="M84" s="8"/>
      <c r="N84" s="37"/>
      <c r="O84" s="37"/>
      <c r="P84" s="155"/>
      <c r="Q84" s="2"/>
      <c r="R84" s="2"/>
      <c r="S84" s="2"/>
      <c r="T84" s="2"/>
      <c r="U84" s="2"/>
      <c r="V84" s="2"/>
      <c r="W84" s="2"/>
      <c r="X84" s="2"/>
      <c r="Y84" s="2"/>
      <c r="Z84" s="2"/>
      <c r="AA84" s="2"/>
      <c r="AB84" s="31"/>
      <c r="AC84" s="31"/>
      <c r="AP84" s="37"/>
      <c r="AQ84" s="2"/>
      <c r="AR84" s="2"/>
      <c r="AS84" s="2"/>
      <c r="AT84" s="2"/>
      <c r="AU84" s="2"/>
      <c r="AV84" s="2"/>
      <c r="AW84" s="2"/>
      <c r="AX84" s="2"/>
      <c r="AY84" s="2"/>
      <c r="AZ84" s="2"/>
      <c r="BA84" s="2"/>
      <c r="BB84" s="2"/>
      <c r="BC84" s="2"/>
      <c r="BD84" s="37"/>
      <c r="BE84" s="37"/>
      <c r="BF84" s="37"/>
      <c r="BG84" s="37"/>
      <c r="BH84" s="37"/>
      <c r="BI84" s="37"/>
      <c r="BJ84" s="37"/>
      <c r="BK84" s="47"/>
    </row>
    <row r="85" spans="1:63" ht="20.100000000000001" customHeight="1" thickBot="1">
      <c r="A85" s="113" t="s">
        <v>144</v>
      </c>
      <c r="B85" s="34" t="s">
        <v>106</v>
      </c>
      <c r="C85" s="121" t="s">
        <v>93</v>
      </c>
      <c r="D85" s="204" t="s">
        <v>195</v>
      </c>
      <c r="E85" s="419" t="s">
        <v>97</v>
      </c>
      <c r="F85" s="209"/>
      <c r="G85" s="209"/>
      <c r="H85" s="210"/>
      <c r="I85" s="208" t="s">
        <v>181</v>
      </c>
      <c r="J85" s="205"/>
      <c r="K85" s="530">
        <f>DETAILS!K99</f>
        <v>53.7</v>
      </c>
      <c r="L85" s="530"/>
      <c r="M85" s="128"/>
      <c r="N85" s="40"/>
      <c r="O85" s="40"/>
      <c r="P85" s="37"/>
      <c r="Q85" s="22"/>
      <c r="R85" s="22"/>
      <c r="S85" s="22"/>
      <c r="T85" s="22"/>
      <c r="U85" s="22"/>
      <c r="V85" s="22"/>
      <c r="W85" s="22"/>
      <c r="X85" s="2"/>
      <c r="Y85" s="2"/>
      <c r="Z85" s="2"/>
      <c r="AA85" s="2"/>
      <c r="AB85" s="31"/>
      <c r="AC85" s="31"/>
      <c r="AP85" s="37"/>
      <c r="AQ85" s="2"/>
      <c r="AR85" s="2"/>
      <c r="AS85" s="2"/>
      <c r="AT85" s="2"/>
      <c r="AU85" s="2"/>
      <c r="AV85" s="2"/>
      <c r="AW85" s="2"/>
      <c r="AX85" s="2"/>
      <c r="AY85" s="2"/>
      <c r="AZ85" s="2"/>
      <c r="BA85" s="2"/>
      <c r="BB85" s="2"/>
      <c r="BC85" s="2"/>
      <c r="BD85" s="37"/>
      <c r="BE85" s="37"/>
      <c r="BF85" s="37"/>
      <c r="BG85" s="37"/>
      <c r="BH85" s="37"/>
      <c r="BI85" s="37"/>
      <c r="BJ85" s="37"/>
      <c r="BK85" s="47"/>
    </row>
    <row r="86" spans="1:63" ht="30" customHeight="1">
      <c r="A86" s="113" t="s">
        <v>144</v>
      </c>
      <c r="B86" s="34" t="s">
        <v>106</v>
      </c>
      <c r="C86" s="121" t="s">
        <v>93</v>
      </c>
      <c r="D86" s="204" t="s">
        <v>195</v>
      </c>
      <c r="E86" s="292">
        <v>1</v>
      </c>
      <c r="F86" s="214" t="s">
        <v>130</v>
      </c>
      <c r="G86" s="215">
        <v>55.9</v>
      </c>
      <c r="H86" s="226" t="str">
        <f t="shared" ref="H86:H91" si="109">IF(ISNA((IF(F86=0," ",VLOOKUP(F86,$AO$544:$BC$555,15,FALSE)))),"WRONG LETTER",IF(F86=0," ",VLOOKUP(F86,$AO$544:$BC$555,15,FALSE)))</f>
        <v>Philip Cain, Musa Sanyang, Benjamin Bewick , Timon Francis</v>
      </c>
      <c r="I86" s="201" t="str">
        <f t="shared" ref="I86:I91" si="110">IF(ISNA((IF(F86=0,"",VLOOKUP(F86,$AO$544:$AQ$555,3,FALSE)))),"WRONG LETTER",IF(F86=0,"",VLOOKUP(F86,$AO$544:$AQ$555,3,FALSE)))</f>
        <v>Winchester</v>
      </c>
      <c r="J86" s="201" t="str">
        <f t="shared" ref="J86:J91" si="111">IF(F86=0,"",VLOOKUP(F86,$AO$544:$AR$555,4,FALSE))</f>
        <v>Win</v>
      </c>
      <c r="K86" s="202"/>
      <c r="L86" s="203" t="str">
        <f t="shared" ref="L86:L91" si="112">IF(ISBLANK(G86),"",IF(G86&lt;=BS547,"AW"," "))</f>
        <v>AW</v>
      </c>
      <c r="M86" s="2"/>
      <c r="N86" s="34" t="str">
        <f t="shared" ref="N86:O91" si="113">N78</f>
        <v>W</v>
      </c>
      <c r="O86" s="34" t="str">
        <f t="shared" si="113"/>
        <v>WW</v>
      </c>
      <c r="P86" s="154">
        <f>AE86</f>
        <v>6</v>
      </c>
      <c r="Q86" s="2"/>
      <c r="R86" s="12">
        <f>P86</f>
        <v>6</v>
      </c>
      <c r="S86" s="12"/>
      <c r="T86" s="12"/>
      <c r="U86" s="12"/>
      <c r="V86" s="12"/>
      <c r="W86" s="12"/>
      <c r="X86" s="2"/>
      <c r="Y86" s="26">
        <f>((COUNTIF(E86:E91,E86)-1)*$CK$547+SUBSTITUTE(E86,"=",""))</f>
        <v>1</v>
      </c>
      <c r="Z86" s="3">
        <f>INDEX($CK$548:$CK$611,Y86)</f>
        <v>6</v>
      </c>
      <c r="AA86" s="3">
        <f>IF(LEFT(G86,1)="d",0,IF(LEFT(G86,1)="n",0,1))</f>
        <v>1</v>
      </c>
      <c r="AB86" s="3">
        <f>Z86*AA86</f>
        <v>6</v>
      </c>
      <c r="AC86" s="6">
        <f>IF(ISNA(INDEX(AB86:AB91, MATCH(N86, F86:F91, FALSE))),0,INDEX(AB86:AB91, MATCH(N86, F86:F91, FALSE)))</f>
        <v>6</v>
      </c>
      <c r="AD86" s="3">
        <f>IF(ISNA(INDEX(AB86:AB91, MATCH(O86, F86:F91, FALSE))),0,INDEX(AB86:AB91, MATCH(O86, F86:F91, FALSE)))</f>
        <v>0</v>
      </c>
      <c r="AE86" s="5">
        <f>SUM(AC86:AD86)</f>
        <v>6</v>
      </c>
      <c r="AF86" s="3">
        <f>COUNTIF(F86:F91,F86)</f>
        <v>1</v>
      </c>
      <c r="AP86" s="37"/>
      <c r="AQ86" s="2"/>
      <c r="AR86" s="2"/>
      <c r="AS86" s="2"/>
      <c r="AT86" s="2"/>
      <c r="AU86" s="2"/>
      <c r="AV86" s="2"/>
      <c r="AW86" s="2"/>
      <c r="AX86" s="2"/>
      <c r="AY86" s="2"/>
      <c r="AZ86" s="2"/>
      <c r="BA86" s="2"/>
      <c r="BB86" s="2"/>
      <c r="BC86" s="6"/>
      <c r="BD86" s="37"/>
      <c r="BE86" s="46"/>
      <c r="BF86" s="37"/>
      <c r="BG86" s="46"/>
      <c r="BH86" s="37"/>
      <c r="BI86" s="46"/>
      <c r="BJ86" s="37"/>
      <c r="BK86" s="47"/>
    </row>
    <row r="87" spans="1:63" ht="30" customHeight="1">
      <c r="A87" s="113" t="s">
        <v>144</v>
      </c>
      <c r="B87" s="34" t="s">
        <v>106</v>
      </c>
      <c r="C87" s="121" t="s">
        <v>93</v>
      </c>
      <c r="D87" s="204" t="s">
        <v>195</v>
      </c>
      <c r="E87" s="293">
        <v>2</v>
      </c>
      <c r="F87" s="216" t="s">
        <v>127</v>
      </c>
      <c r="G87" s="217">
        <v>58.4</v>
      </c>
      <c r="H87" s="123" t="str">
        <f t="shared" si="109"/>
        <v>Harry Roberts , Abraham Gaye, Sonny Wilkinson, Aedan Sharp</v>
      </c>
      <c r="I87" s="114" t="str">
        <f t="shared" si="110"/>
        <v>Slough Juniors</v>
      </c>
      <c r="J87" s="114" t="str">
        <f t="shared" si="111"/>
        <v>Slough J</v>
      </c>
      <c r="K87" s="9"/>
      <c r="L87" s="195" t="str">
        <f t="shared" si="112"/>
        <v xml:space="preserve"> </v>
      </c>
      <c r="M87" s="2"/>
      <c r="N87" s="34" t="str">
        <f t="shared" si="113"/>
        <v>N</v>
      </c>
      <c r="O87" s="34" t="str">
        <f t="shared" si="113"/>
        <v>NN</v>
      </c>
      <c r="P87" s="154">
        <f t="shared" ref="P87:P91" si="114">AE87</f>
        <v>4</v>
      </c>
      <c r="Q87" s="2"/>
      <c r="R87" s="12"/>
      <c r="S87" s="12">
        <f>P87</f>
        <v>4</v>
      </c>
      <c r="T87" s="12"/>
      <c r="U87" s="12"/>
      <c r="V87" s="12"/>
      <c r="W87" s="12"/>
      <c r="X87" s="2"/>
      <c r="Y87" s="26">
        <f>((COUNTIF(E86:E91,E87)-1)*$CK$547+SUBSTITUTE(E87,"=",""))</f>
        <v>2</v>
      </c>
      <c r="Z87" s="3">
        <f>INDEX($CK$548:$CK$611,Y87)</f>
        <v>5</v>
      </c>
      <c r="AA87" s="3">
        <f>IF(LEFT(G87,1)="d",0,IF(LEFT(G87,1)="n",0,1))</f>
        <v>1</v>
      </c>
      <c r="AB87" s="3">
        <f>Z87*AA87</f>
        <v>5</v>
      </c>
      <c r="AC87" s="6">
        <f>IF(ISNA(INDEX(AB86:AB91, MATCH(N87, F86:F91, FALSE))),0,INDEX(AB86:AB91, MATCH(N87, F86:F91, FALSE)))</f>
        <v>4</v>
      </c>
      <c r="AD87" s="3">
        <f>IF(ISNA(INDEX(AB86:AB91, MATCH(O87, F86:F91, FALSE))),0,INDEX(AB86:AB91, MATCH(O87, F86:F91, FALSE)))</f>
        <v>0</v>
      </c>
      <c r="AE87" s="5">
        <f t="shared" ref="AE87:AE91" si="115">SUM(AC87:AD87)</f>
        <v>4</v>
      </c>
      <c r="AF87" s="3">
        <f>COUNTIF(F86:F91,F87)</f>
        <v>1</v>
      </c>
      <c r="AP87" s="37"/>
      <c r="AQ87" s="2"/>
      <c r="AR87" s="2"/>
      <c r="AS87" s="2"/>
      <c r="AT87" s="2"/>
      <c r="AU87" s="2"/>
      <c r="AV87" s="2"/>
      <c r="AW87" s="2"/>
      <c r="AX87" s="2"/>
      <c r="AY87" s="2"/>
      <c r="AZ87" s="2"/>
      <c r="BA87" s="2"/>
      <c r="BB87" s="2"/>
      <c r="BC87" s="2"/>
      <c r="BD87" s="37"/>
      <c r="BE87" s="37"/>
      <c r="BF87" s="37"/>
      <c r="BG87" s="37"/>
      <c r="BH87" s="37"/>
      <c r="BI87" s="37"/>
      <c r="BJ87" s="37"/>
      <c r="BK87" s="47"/>
    </row>
    <row r="88" spans="1:63" ht="30" customHeight="1">
      <c r="A88" s="113" t="s">
        <v>144</v>
      </c>
      <c r="B88" s="34" t="s">
        <v>106</v>
      </c>
      <c r="C88" s="121" t="s">
        <v>93</v>
      </c>
      <c r="D88" s="204" t="s">
        <v>195</v>
      </c>
      <c r="E88" s="293">
        <v>3</v>
      </c>
      <c r="F88" s="216" t="s">
        <v>110</v>
      </c>
      <c r="G88" s="217">
        <v>58.4</v>
      </c>
      <c r="H88" s="123" t="str">
        <f t="shared" si="109"/>
        <v>Aston Howse, Archie Matthews, Mawgan Bird, Lincoln Williams</v>
      </c>
      <c r="I88" s="114" t="str">
        <f t="shared" si="110"/>
        <v>Newbury</v>
      </c>
      <c r="J88" s="114" t="str">
        <f t="shared" si="111"/>
        <v>Newb</v>
      </c>
      <c r="K88" s="9"/>
      <c r="L88" s="195" t="str">
        <f t="shared" si="112"/>
        <v xml:space="preserve"> </v>
      </c>
      <c r="M88" s="2"/>
      <c r="N88" s="34" t="str">
        <f t="shared" si="113"/>
        <v>O</v>
      </c>
      <c r="O88" s="34" t="str">
        <f t="shared" si="113"/>
        <v>OO</v>
      </c>
      <c r="P88" s="154">
        <f t="shared" si="114"/>
        <v>3</v>
      </c>
      <c r="Q88" s="2"/>
      <c r="R88" s="12"/>
      <c r="S88" s="12"/>
      <c r="T88" s="12">
        <f>P88</f>
        <v>3</v>
      </c>
      <c r="U88" s="12"/>
      <c r="V88" s="12"/>
      <c r="W88" s="12"/>
      <c r="X88" s="2"/>
      <c r="Y88" s="26">
        <f>((COUNTIF(E86:E91,E88)-1)*$CK$547+SUBSTITUTE(E88,"=",""))</f>
        <v>3</v>
      </c>
      <c r="Z88" s="3">
        <f>INDEX($CK$548:$CK$611,Y88)</f>
        <v>4</v>
      </c>
      <c r="AA88" s="3">
        <f>IF(LEFT(G88,1)="d",0,IF(LEFT(G88,1)="n",0,1))</f>
        <v>1</v>
      </c>
      <c r="AB88" s="3">
        <f t="shared" ref="AB88:AB91" si="116">Z88*AA88</f>
        <v>4</v>
      </c>
      <c r="AC88" s="6">
        <f>IF(ISNA(INDEX(AB86:AB91, MATCH(N88, F86:F91, FALSE))),0,INDEX(AB86:AB91, MATCH(N88, F86:F91, FALSE)))</f>
        <v>3</v>
      </c>
      <c r="AD88" s="3">
        <f>IF(ISNA(INDEX(AB86:AB91, MATCH(O88, F86:F91, FALSE))),0,INDEX(AB86:AB91, MATCH(O88, F86:F91, FALSE)))</f>
        <v>0</v>
      </c>
      <c r="AE88" s="5">
        <f t="shared" si="115"/>
        <v>3</v>
      </c>
      <c r="AF88" s="3">
        <f>COUNTIF(F86:F91,F88)</f>
        <v>1</v>
      </c>
      <c r="AP88" s="37"/>
      <c r="AQ88" s="2"/>
      <c r="AR88" s="2"/>
      <c r="AS88" s="2"/>
      <c r="AT88" s="2"/>
      <c r="AU88" s="2"/>
      <c r="AV88" s="2"/>
      <c r="AW88" s="2"/>
      <c r="AX88" s="2"/>
      <c r="AY88" s="2"/>
      <c r="AZ88" s="2"/>
      <c r="BA88" s="2"/>
      <c r="BB88" s="2"/>
      <c r="BC88" s="2"/>
      <c r="BD88" s="37"/>
      <c r="BE88" s="37"/>
      <c r="BF88" s="37"/>
      <c r="BG88" s="37"/>
      <c r="BH88" s="37"/>
      <c r="BI88" s="37"/>
      <c r="BJ88" s="37"/>
      <c r="BK88" s="47"/>
    </row>
    <row r="89" spans="1:63" ht="30" customHeight="1">
      <c r="A89" s="113" t="s">
        <v>144</v>
      </c>
      <c r="B89" s="34" t="s">
        <v>106</v>
      </c>
      <c r="C89" s="121" t="s">
        <v>93</v>
      </c>
      <c r="D89" s="204" t="s">
        <v>195</v>
      </c>
      <c r="E89" s="293">
        <v>4</v>
      </c>
      <c r="F89" s="216" t="s">
        <v>20</v>
      </c>
      <c r="G89" s="217">
        <v>60.3</v>
      </c>
      <c r="H89" s="123" t="str">
        <f t="shared" si="109"/>
        <v>Albert Wootten, Euan Lewis, Ben Jackson, Ben Straughan</v>
      </c>
      <c r="I89" s="114" t="str">
        <f t="shared" si="110"/>
        <v>Oxford City</v>
      </c>
      <c r="J89" s="114" t="str">
        <f t="shared" si="111"/>
        <v>Oxf C</v>
      </c>
      <c r="K89" s="9"/>
      <c r="L89" s="195" t="str">
        <f t="shared" si="112"/>
        <v xml:space="preserve"> </v>
      </c>
      <c r="M89" s="2"/>
      <c r="N89" s="34" t="str">
        <f t="shared" si="113"/>
        <v>R</v>
      </c>
      <c r="O89" s="34" t="str">
        <f t="shared" si="113"/>
        <v>RR</v>
      </c>
      <c r="P89" s="154">
        <f t="shared" si="114"/>
        <v>0</v>
      </c>
      <c r="Q89" s="2"/>
      <c r="R89" s="12"/>
      <c r="S89" s="12"/>
      <c r="T89" s="12"/>
      <c r="U89" s="12">
        <f>P89</f>
        <v>0</v>
      </c>
      <c r="V89" s="12"/>
      <c r="W89" s="12"/>
      <c r="X89" s="2"/>
      <c r="Y89" s="26">
        <f>((COUNTIF(E86:E91,E89)-1)*$CK$547+SUBSTITUTE(E89,"=",""))</f>
        <v>4</v>
      </c>
      <c r="Z89" s="3">
        <f>INDEX($CK$548:$CK$611,Y89)</f>
        <v>3</v>
      </c>
      <c r="AA89" s="3">
        <f t="shared" ref="AA89:AA91" si="117">IF(LEFT(G89,1)="d",0,IF(LEFT(G89,1)="n",0,1))</f>
        <v>1</v>
      </c>
      <c r="AB89" s="3">
        <f t="shared" si="116"/>
        <v>3</v>
      </c>
      <c r="AC89" s="6">
        <f>IF(ISNA(INDEX(AB86:AB91, MATCH(N89, F86:F91, FALSE))),0,INDEX(AB86:AB91, MATCH(N89, F86:F91, FALSE)))</f>
        <v>0</v>
      </c>
      <c r="AD89" s="3">
        <f>IF(ISNA(INDEX(AB86:AB91, MATCH(O89, F86:F91, FALSE))),0,INDEX(AB86:AB91, MATCH(O89, F86:F91, FALSE)))</f>
        <v>0</v>
      </c>
      <c r="AE89" s="5">
        <f t="shared" si="115"/>
        <v>0</v>
      </c>
      <c r="AF89" s="3">
        <f>COUNTIF(F86:F91,F89)</f>
        <v>1</v>
      </c>
      <c r="AP89" s="37"/>
      <c r="AQ89" s="2"/>
      <c r="AR89" s="2"/>
      <c r="AS89" s="2"/>
      <c r="AT89" s="2"/>
      <c r="AU89" s="2"/>
      <c r="AV89" s="2"/>
      <c r="AW89" s="2"/>
      <c r="AX89" s="2"/>
      <c r="AY89" s="2"/>
      <c r="AZ89" s="2"/>
      <c r="BA89" s="2"/>
      <c r="BB89" s="2"/>
      <c r="BC89" s="2"/>
      <c r="BD89" s="37"/>
      <c r="BE89" s="37"/>
      <c r="BF89" s="37"/>
      <c r="BG89" s="37"/>
      <c r="BH89" s="37"/>
      <c r="BI89" s="37"/>
      <c r="BJ89" s="37"/>
      <c r="BK89" s="47"/>
    </row>
    <row r="90" spans="1:63" ht="30" customHeight="1">
      <c r="A90" s="113" t="s">
        <v>144</v>
      </c>
      <c r="B90" s="34" t="s">
        <v>106</v>
      </c>
      <c r="C90" s="121" t="s">
        <v>93</v>
      </c>
      <c r="D90" s="204" t="s">
        <v>195</v>
      </c>
      <c r="E90" s="293">
        <v>5</v>
      </c>
      <c r="F90" s="216" t="s">
        <v>340</v>
      </c>
      <c r="G90" s="217">
        <v>60.8</v>
      </c>
      <c r="H90" s="123" t="str">
        <f t="shared" si="109"/>
        <v>Will Miles, Caleb Etheridge, Isaac Routledge, Joseph Holme</v>
      </c>
      <c r="I90" s="114" t="str">
        <f t="shared" si="110"/>
        <v>Salisbury</v>
      </c>
      <c r="J90" s="114" t="str">
        <f t="shared" si="111"/>
        <v>Salis</v>
      </c>
      <c r="K90" s="9"/>
      <c r="L90" s="195" t="str">
        <f t="shared" si="112"/>
        <v xml:space="preserve"> </v>
      </c>
      <c r="M90" s="2"/>
      <c r="N90" s="34" t="str">
        <f t="shared" si="113"/>
        <v>T</v>
      </c>
      <c r="O90" s="34" t="str">
        <f t="shared" si="113"/>
        <v>TT</v>
      </c>
      <c r="P90" s="154">
        <f t="shared" si="114"/>
        <v>2</v>
      </c>
      <c r="Q90" s="2"/>
      <c r="R90" s="12"/>
      <c r="S90" s="12"/>
      <c r="T90" s="12"/>
      <c r="U90" s="12"/>
      <c r="V90" s="12">
        <f>P90</f>
        <v>2</v>
      </c>
      <c r="W90" s="12"/>
      <c r="X90" s="2"/>
      <c r="Y90" s="26">
        <f>((COUNTIF(E86:E91,E90)-1)*$CK$547+SUBSTITUTE(E90,"=",""))</f>
        <v>5</v>
      </c>
      <c r="Z90" s="3">
        <f t="shared" ref="Z90:Z91" si="118">INDEX($CK$548:$CK$611,Y90)</f>
        <v>2</v>
      </c>
      <c r="AA90" s="3">
        <f t="shared" si="117"/>
        <v>1</v>
      </c>
      <c r="AB90" s="3">
        <f t="shared" si="116"/>
        <v>2</v>
      </c>
      <c r="AC90" s="6">
        <f>IF(ISNA(INDEX(AB86:AB91, MATCH(N90, F86:F91, FALSE))),0,INDEX(AB86:AB91, MATCH(N90,F86:F91, FALSE)))</f>
        <v>0</v>
      </c>
      <c r="AD90" s="3">
        <f>IF(ISNA(INDEX(AB86:AB91, MATCH(O90, F86:F91, FALSE))),0,INDEX(AB86:AB91, MATCH(O90, F86:F91, FALSE)))</f>
        <v>2</v>
      </c>
      <c r="AE90" s="5">
        <f t="shared" si="115"/>
        <v>2</v>
      </c>
      <c r="AF90" s="3">
        <f>COUNTIF(F86:F91,F90)</f>
        <v>1</v>
      </c>
      <c r="AP90" s="37"/>
      <c r="AQ90" s="2"/>
      <c r="AR90" s="2"/>
      <c r="AS90" s="2"/>
      <c r="AT90" s="2"/>
      <c r="AU90" s="2"/>
      <c r="AV90" s="2"/>
      <c r="AW90" s="2"/>
      <c r="AX90" s="2"/>
      <c r="AY90" s="2"/>
      <c r="AZ90" s="2"/>
      <c r="BA90" s="2"/>
      <c r="BB90" s="2"/>
      <c r="BC90" s="2"/>
      <c r="BD90" s="37"/>
      <c r="BE90" s="37"/>
      <c r="BF90" s="37"/>
      <c r="BG90" s="37"/>
      <c r="BH90" s="37"/>
      <c r="BI90" s="37"/>
      <c r="BJ90" s="37"/>
      <c r="BK90" s="47"/>
    </row>
    <row r="91" spans="1:63" ht="30" customHeight="1" thickBot="1">
      <c r="A91" s="113" t="s">
        <v>144</v>
      </c>
      <c r="B91" s="34" t="s">
        <v>106</v>
      </c>
      <c r="C91" s="121" t="s">
        <v>93</v>
      </c>
      <c r="D91" s="204" t="s">
        <v>195</v>
      </c>
      <c r="E91" s="294">
        <v>6</v>
      </c>
      <c r="F91" s="216"/>
      <c r="G91" s="219" t="s">
        <v>49</v>
      </c>
      <c r="H91" s="227" t="str">
        <f t="shared" si="109"/>
        <v xml:space="preserve"> </v>
      </c>
      <c r="I91" s="212" t="str">
        <f t="shared" si="110"/>
        <v/>
      </c>
      <c r="J91" s="212" t="str">
        <f t="shared" si="111"/>
        <v/>
      </c>
      <c r="K91" s="138"/>
      <c r="L91" s="213" t="str">
        <f t="shared" si="112"/>
        <v xml:space="preserve"> </v>
      </c>
      <c r="M91" s="2"/>
      <c r="N91" s="34" t="str">
        <f t="shared" si="113"/>
        <v>J</v>
      </c>
      <c r="O91" s="34" t="str">
        <f t="shared" si="113"/>
        <v>JJ</v>
      </c>
      <c r="P91" s="154">
        <f t="shared" si="114"/>
        <v>5</v>
      </c>
      <c r="Q91" s="2"/>
      <c r="R91" s="12"/>
      <c r="S91" s="12"/>
      <c r="T91" s="12"/>
      <c r="U91" s="12"/>
      <c r="V91" s="12"/>
      <c r="W91" s="12">
        <f>P91</f>
        <v>5</v>
      </c>
      <c r="X91" s="2"/>
      <c r="Y91" s="26">
        <f>((COUNTIF(E86:E91,E91)-1)*$CK$547+SUBSTITUTE(E91,"=",""))</f>
        <v>6</v>
      </c>
      <c r="Z91" s="3">
        <f t="shared" si="118"/>
        <v>1</v>
      </c>
      <c r="AA91" s="3">
        <f t="shared" si="117"/>
        <v>1</v>
      </c>
      <c r="AB91" s="3">
        <f t="shared" si="116"/>
        <v>1</v>
      </c>
      <c r="AC91" s="6">
        <f>IF(ISNA(INDEX(AB86:AB91, MATCH(N91, F86:F91, FALSE))),0,INDEX(AB86:AB91, MATCH(N91, F86:F91, FALSE)))</f>
        <v>5</v>
      </c>
      <c r="AD91" s="3">
        <f>IF(ISNA(INDEX(AB86:AB91, MATCH(O91, F86:F91, FALSE))),0,INDEX(AB86:AB91, MATCH(O91, F86:F91, FALSE)))</f>
        <v>0</v>
      </c>
      <c r="AE91" s="5">
        <f t="shared" si="115"/>
        <v>5</v>
      </c>
      <c r="AF91" s="3">
        <f>COUNTIF(F86:F91,F91)</f>
        <v>0</v>
      </c>
      <c r="AP91" s="37"/>
      <c r="AQ91" s="2"/>
      <c r="AR91" s="2"/>
      <c r="AS91" s="2"/>
      <c r="AT91" s="2"/>
      <c r="AU91" s="2"/>
      <c r="AV91" s="2"/>
      <c r="AW91" s="2"/>
      <c r="AX91" s="2"/>
      <c r="AY91" s="2"/>
      <c r="AZ91" s="2"/>
      <c r="BA91" s="2"/>
      <c r="BB91" s="2"/>
      <c r="BC91" s="2"/>
      <c r="BD91" s="37"/>
      <c r="BE91" s="37"/>
      <c r="BF91" s="37"/>
      <c r="BG91" s="37"/>
      <c r="BH91" s="37"/>
      <c r="BI91" s="37"/>
      <c r="BJ91" s="37"/>
      <c r="BK91" s="47"/>
    </row>
    <row r="92" spans="1:63" ht="20.100000000000001" customHeight="1" thickBot="1">
      <c r="A92" s="113" t="s">
        <v>144</v>
      </c>
      <c r="B92" s="34" t="s">
        <v>106</v>
      </c>
      <c r="C92" s="34"/>
      <c r="D92" s="110"/>
      <c r="E92" s="198"/>
      <c r="F92" s="198"/>
      <c r="G92" s="198"/>
      <c r="H92" s="196"/>
      <c r="I92" s="196"/>
      <c r="J92" s="197"/>
      <c r="K92" s="196"/>
      <c r="L92" s="196"/>
      <c r="M92" s="8"/>
      <c r="N92" s="37"/>
      <c r="O92" s="37"/>
      <c r="P92" s="155"/>
      <c r="Q92" s="2"/>
      <c r="R92" s="2"/>
      <c r="S92" s="2"/>
      <c r="T92" s="2"/>
      <c r="U92" s="2"/>
      <c r="V92" s="2"/>
      <c r="W92" s="2"/>
    </row>
    <row r="93" spans="1:63" ht="20.100000000000001" customHeight="1" thickBot="1">
      <c r="A93" s="113" t="s">
        <v>144</v>
      </c>
      <c r="B93" s="34" t="s">
        <v>106</v>
      </c>
      <c r="C93" s="121" t="s">
        <v>196</v>
      </c>
      <c r="D93" s="204" t="s">
        <v>0</v>
      </c>
      <c r="E93" s="419" t="s">
        <v>254</v>
      </c>
      <c r="F93" s="209"/>
      <c r="G93" s="209"/>
      <c r="H93" s="210"/>
      <c r="I93" s="208" t="s">
        <v>181</v>
      </c>
      <c r="J93" s="205"/>
      <c r="K93" s="530">
        <f>DETAILS!K95</f>
        <v>5.34</v>
      </c>
      <c r="L93" s="530"/>
      <c r="M93" s="128"/>
      <c r="N93" s="40"/>
      <c r="O93" s="40"/>
      <c r="P93" s="37"/>
      <c r="Q93" s="22"/>
      <c r="R93" s="22"/>
      <c r="S93" s="22"/>
      <c r="T93" s="22"/>
      <c r="U93" s="22"/>
      <c r="V93" s="22"/>
      <c r="W93" s="22"/>
    </row>
    <row r="94" spans="1:63" ht="20.100000000000001" customHeight="1">
      <c r="A94" s="113" t="s">
        <v>144</v>
      </c>
      <c r="B94" s="34" t="s">
        <v>106</v>
      </c>
      <c r="C94" s="121" t="s">
        <v>196</v>
      </c>
      <c r="D94" s="204" t="s">
        <v>0</v>
      </c>
      <c r="E94" s="292">
        <v>1</v>
      </c>
      <c r="F94" s="214" t="s">
        <v>130</v>
      </c>
      <c r="G94" s="215">
        <v>4.7</v>
      </c>
      <c r="H94" s="201" t="str">
        <f t="shared" ref="H94:H99" si="119">IF(ISNA((IF(F94=0," ",VLOOKUP(F94,$Z$558:$AB$569,3,FALSE)))),"WRONG LETTER",IF(F94=0," ",VLOOKUP(F94,$Z$558:$AB$569,3,FALSE)))</f>
        <v xml:space="preserve">Oscar Webb </v>
      </c>
      <c r="I94" s="201" t="str">
        <f t="shared" ref="I94:I99" si="120">IF(ISNA((IF(F94=0,"",VLOOKUP(F94,$AO$544:$AQ$555,3,FALSE)))),"WRONG LETTER",IF(F94=0,"",VLOOKUP(F94,$AO$544:$AQ$555,3,FALSE)))</f>
        <v>Winchester</v>
      </c>
      <c r="J94" s="201" t="str">
        <f t="shared" ref="J94:J99" si="121">IF(F94=0,"",VLOOKUP(F94,$AO$544:$AR$555,4,FALSE))</f>
        <v>Win</v>
      </c>
      <c r="K94" s="202" t="str">
        <f t="shared" ref="K94:K99" si="122">IF(G94="","",IF(ISNUMBER(G94),IF($CH$553="T"," ",IF($CH$553="F",IF(G94&gt;=$BX$553,"G1",IF(G94&gt;=$CA$553,"G2",IF(G94&gt;=$CD$553,"G3",IF(G94&gt;=$CG$553,"G4","")))))),""))</f>
        <v>G2</v>
      </c>
      <c r="L94" s="203" t="str">
        <f t="shared" ref="L94:L99" si="123">IF(ISBLANK(G94),"",IF(G94&gt;=BO547,"AW"," "))</f>
        <v>AW</v>
      </c>
      <c r="M94" s="2"/>
      <c r="N94" s="34" t="str">
        <f t="shared" ref="N94:O99" si="124">N86</f>
        <v>W</v>
      </c>
      <c r="O94" s="34" t="str">
        <f t="shared" si="124"/>
        <v>WW</v>
      </c>
      <c r="P94" s="154">
        <f>AE94</f>
        <v>6</v>
      </c>
      <c r="Q94" s="2"/>
      <c r="R94" s="12">
        <f>P94</f>
        <v>6</v>
      </c>
      <c r="S94" s="12"/>
      <c r="T94" s="12"/>
      <c r="U94" s="12"/>
      <c r="V94" s="12"/>
      <c r="W94" s="12"/>
      <c r="X94" s="6"/>
      <c r="Y94" s="26">
        <f>((COUNTIF(E94:E99,E94)-1)*$CK$547+SUBSTITUTE(E94,"=",""))</f>
        <v>1</v>
      </c>
      <c r="Z94" s="3">
        <f>INDEX($CK$548:$CK$611,Y94)</f>
        <v>6</v>
      </c>
      <c r="AA94" s="3">
        <f>IF(LEFT(G94,1)="d",0,IF(LEFT(G94,1)="n",0,1))</f>
        <v>1</v>
      </c>
      <c r="AB94" s="3">
        <f>Z94*AA94</f>
        <v>6</v>
      </c>
      <c r="AC94" s="6">
        <f>IF(ISNA(INDEX(AB94:AB99, MATCH(N94, F94:F99, FALSE))),0,INDEX(AB94:AB99, MATCH(N94, F94:F99, FALSE)))</f>
        <v>6</v>
      </c>
      <c r="AD94" s="3">
        <f>IF(ISNA(INDEX(AB94:AB99, MATCH(O94, F94:F99, FALSE))),0,INDEX(AB94:AB99, MATCH(O94, F94:F99, FALSE)))</f>
        <v>0</v>
      </c>
      <c r="AE94" s="5">
        <f>SUM(AC94:AD94)</f>
        <v>6</v>
      </c>
      <c r="AF94" s="3">
        <f>COUNTIF(F94:F99:F102:F107,F94)</f>
        <v>1</v>
      </c>
      <c r="AG94" s="31"/>
      <c r="AH94" s="31"/>
      <c r="AI94" s="31"/>
      <c r="AJ94" s="31"/>
      <c r="AK94" s="31"/>
      <c r="AL94" s="31"/>
      <c r="AM94" s="31"/>
      <c r="AN94" s="31"/>
      <c r="AO94" s="31"/>
      <c r="AP94" s="31"/>
      <c r="AQ94" s="31"/>
    </row>
    <row r="95" spans="1:63" ht="20.100000000000001" customHeight="1">
      <c r="A95" s="113" t="s">
        <v>144</v>
      </c>
      <c r="B95" s="34" t="s">
        <v>106</v>
      </c>
      <c r="C95" s="121" t="s">
        <v>196</v>
      </c>
      <c r="D95" s="204" t="s">
        <v>0</v>
      </c>
      <c r="E95" s="293">
        <v>2</v>
      </c>
      <c r="F95" s="216" t="s">
        <v>48</v>
      </c>
      <c r="G95" s="217">
        <v>4.2</v>
      </c>
      <c r="H95" s="114" t="str">
        <f t="shared" si="119"/>
        <v>Caleb Etheridge</v>
      </c>
      <c r="I95" s="114" t="str">
        <f t="shared" si="120"/>
        <v>Salisbury</v>
      </c>
      <c r="J95" s="114" t="str">
        <f t="shared" si="121"/>
        <v>Salis</v>
      </c>
      <c r="K95" s="9" t="str">
        <f t="shared" si="122"/>
        <v>G4</v>
      </c>
      <c r="L95" s="195" t="str">
        <f t="shared" si="123"/>
        <v>AW</v>
      </c>
      <c r="M95" s="2"/>
      <c r="N95" s="34" t="str">
        <f t="shared" si="124"/>
        <v>N</v>
      </c>
      <c r="O95" s="34" t="str">
        <f t="shared" si="124"/>
        <v>NN</v>
      </c>
      <c r="P95" s="154">
        <f t="shared" ref="P95:P99" si="125">AE95</f>
        <v>2</v>
      </c>
      <c r="Q95" s="2"/>
      <c r="R95" s="12"/>
      <c r="S95" s="12">
        <f>P95</f>
        <v>2</v>
      </c>
      <c r="T95" s="12"/>
      <c r="U95" s="12"/>
      <c r="V95" s="12"/>
      <c r="W95" s="12"/>
      <c r="X95" s="2"/>
      <c r="Y95" s="26">
        <f>((COUNTIF(E94:E99,E95)-1)*$CK$547+SUBSTITUTE(E95,"=",""))</f>
        <v>2</v>
      </c>
      <c r="Z95" s="3">
        <f>INDEX($CK$548:$CK$611,Y95)</f>
        <v>5</v>
      </c>
      <c r="AA95" s="3">
        <f>IF(LEFT(G95,1)="d",0,IF(LEFT(G95,1)="n",0,1))</f>
        <v>1</v>
      </c>
      <c r="AB95" s="3">
        <f>Z95*AA95</f>
        <v>5</v>
      </c>
      <c r="AC95" s="6">
        <f>IF(ISNA(INDEX(AB94:AB99, MATCH(N95, F94:F99, FALSE))),0,INDEX(AB94:AB99, MATCH(N95, F94:F99, FALSE)))</f>
        <v>0</v>
      </c>
      <c r="AD95" s="3">
        <f>IF(ISNA(INDEX(AB94:AB99, MATCH(O95, F94:F99, FALSE))),0,INDEX(AB94:AB99, MATCH(O95, F94:F99, FALSE)))</f>
        <v>2</v>
      </c>
      <c r="AE95" s="5">
        <f t="shared" ref="AE95:AE99" si="126">SUM(AC95:AD95)</f>
        <v>2</v>
      </c>
      <c r="AF95" s="3">
        <f>COUNTIF(F94:F99:F102:F107,F95)</f>
        <v>1</v>
      </c>
      <c r="AG95" s="19"/>
      <c r="AH95" s="8"/>
      <c r="AI95" s="19"/>
      <c r="AJ95" s="19"/>
      <c r="AK95" s="8"/>
      <c r="AL95" s="19"/>
      <c r="AM95" s="19"/>
      <c r="AN95" s="8"/>
      <c r="AO95" s="19"/>
      <c r="AP95" s="19"/>
      <c r="AQ95" s="8"/>
      <c r="AR95" s="19"/>
      <c r="AS95" s="19"/>
      <c r="AT95" s="8"/>
      <c r="AU95" s="8"/>
      <c r="AV95" s="8"/>
      <c r="AW95" s="8"/>
      <c r="AX95" s="8"/>
      <c r="AY95" s="8"/>
      <c r="AZ95" s="8"/>
      <c r="BA95" s="8"/>
      <c r="BB95" s="8"/>
      <c r="BC95" s="19"/>
      <c r="BD95" s="37"/>
      <c r="BE95" s="46"/>
      <c r="BF95" s="37"/>
      <c r="BG95" s="46"/>
      <c r="BH95" s="37"/>
      <c r="BI95" s="46"/>
      <c r="BJ95" s="37"/>
    </row>
    <row r="96" spans="1:63" ht="20.100000000000001" customHeight="1">
      <c r="A96" s="113" t="s">
        <v>144</v>
      </c>
      <c r="B96" s="34" t="s">
        <v>106</v>
      </c>
      <c r="C96" s="121" t="s">
        <v>196</v>
      </c>
      <c r="D96" s="204" t="s">
        <v>0</v>
      </c>
      <c r="E96" s="293">
        <v>3</v>
      </c>
      <c r="F96" s="216" t="s">
        <v>20</v>
      </c>
      <c r="G96" s="217">
        <v>4.1500000000000004</v>
      </c>
      <c r="H96" s="114" t="str">
        <f t="shared" si="119"/>
        <v>Albert Wootten</v>
      </c>
      <c r="I96" s="114" t="str">
        <f t="shared" si="120"/>
        <v>Oxford City</v>
      </c>
      <c r="J96" s="114" t="str">
        <f t="shared" si="121"/>
        <v>Oxf C</v>
      </c>
      <c r="K96" s="9" t="str">
        <f t="shared" si="122"/>
        <v>G4</v>
      </c>
      <c r="L96" s="195" t="str">
        <f t="shared" si="123"/>
        <v>AW</v>
      </c>
      <c r="M96" s="2"/>
      <c r="N96" s="34" t="str">
        <f t="shared" si="124"/>
        <v>O</v>
      </c>
      <c r="O96" s="34" t="str">
        <f t="shared" si="124"/>
        <v>OO</v>
      </c>
      <c r="P96" s="154">
        <f t="shared" si="125"/>
        <v>4</v>
      </c>
      <c r="Q96" s="2"/>
      <c r="R96" s="12"/>
      <c r="S96" s="12"/>
      <c r="T96" s="12">
        <f>P96</f>
        <v>4</v>
      </c>
      <c r="U96" s="12"/>
      <c r="V96" s="12"/>
      <c r="W96" s="12"/>
      <c r="X96" s="2"/>
      <c r="Y96" s="26">
        <f>((COUNTIF(E94:E99,E96)-1)*$CK$547+SUBSTITUTE(E96,"=",""))</f>
        <v>3</v>
      </c>
      <c r="Z96" s="3">
        <f>INDEX($CK$548:$CK$611,Y96)</f>
        <v>4</v>
      </c>
      <c r="AA96" s="3">
        <f>IF(LEFT(G96,1)="d",0,IF(LEFT(G96,1)="n",0,1))</f>
        <v>1</v>
      </c>
      <c r="AB96" s="3">
        <f t="shared" ref="AB96:AB99" si="127">Z96*AA96</f>
        <v>4</v>
      </c>
      <c r="AC96" s="6">
        <f>IF(ISNA(INDEX(AB94:AB99, MATCH(N96, F94:F99, FALSE))),0,INDEX(AB94:AB99, MATCH(N96, F94:F99, FALSE)))</f>
        <v>4</v>
      </c>
      <c r="AD96" s="3">
        <f>IF(ISNA(INDEX(AB94:AB99, MATCH(O96, F94:F99, FALSE))),0,INDEX(AB94:AB99, MATCH(O96, F94:F99, FALSE)))</f>
        <v>0</v>
      </c>
      <c r="AE96" s="5">
        <f t="shared" si="126"/>
        <v>4</v>
      </c>
      <c r="AF96" s="3">
        <f>COUNTIF(F94:F99:F102:F107,F96)</f>
        <v>1</v>
      </c>
      <c r="AG96" s="2"/>
      <c r="AH96" s="2"/>
      <c r="AI96" s="2"/>
      <c r="AJ96" s="2"/>
      <c r="AK96" s="2"/>
      <c r="AL96" s="2"/>
      <c r="AM96" s="2"/>
      <c r="AN96" s="2"/>
      <c r="AO96" s="2"/>
      <c r="AP96" s="2"/>
      <c r="AQ96" s="2"/>
      <c r="AR96" s="2"/>
      <c r="AS96" s="2"/>
      <c r="AT96" s="2"/>
      <c r="AU96" s="2"/>
      <c r="AV96" s="2"/>
      <c r="AW96" s="2"/>
      <c r="AX96" s="2"/>
      <c r="AY96" s="2"/>
      <c r="AZ96" s="2"/>
      <c r="BA96" s="2"/>
      <c r="BB96" s="2"/>
      <c r="BC96" s="2"/>
      <c r="BD96" s="37"/>
      <c r="BE96" s="37"/>
      <c r="BF96" s="37"/>
      <c r="BG96" s="37"/>
      <c r="BH96" s="37"/>
      <c r="BI96" s="37"/>
      <c r="BJ96" s="37"/>
    </row>
    <row r="97" spans="1:62" ht="20.100000000000001" customHeight="1">
      <c r="A97" s="113" t="s">
        <v>144</v>
      </c>
      <c r="B97" s="34" t="s">
        <v>106</v>
      </c>
      <c r="C97" s="121" t="s">
        <v>196</v>
      </c>
      <c r="D97" s="204" t="s">
        <v>0</v>
      </c>
      <c r="E97" s="293">
        <v>4</v>
      </c>
      <c r="F97" s="216" t="s">
        <v>127</v>
      </c>
      <c r="G97" s="217">
        <v>3.94</v>
      </c>
      <c r="H97" s="114" t="str">
        <f t="shared" si="119"/>
        <v>Sonny Wilkinson</v>
      </c>
      <c r="I97" s="114" t="str">
        <f t="shared" si="120"/>
        <v>Slough Juniors</v>
      </c>
      <c r="J97" s="114" t="str">
        <f t="shared" si="121"/>
        <v>Slough J</v>
      </c>
      <c r="K97" s="9" t="str">
        <f t="shared" si="122"/>
        <v/>
      </c>
      <c r="L97" s="195" t="str">
        <f t="shared" si="123"/>
        <v xml:space="preserve"> </v>
      </c>
      <c r="M97" s="2"/>
      <c r="N97" s="34" t="str">
        <f t="shared" si="124"/>
        <v>R</v>
      </c>
      <c r="O97" s="34" t="str">
        <f t="shared" si="124"/>
        <v>RR</v>
      </c>
      <c r="P97" s="154">
        <f t="shared" si="125"/>
        <v>1</v>
      </c>
      <c r="Q97" s="2"/>
      <c r="R97" s="12"/>
      <c r="S97" s="12"/>
      <c r="T97" s="12"/>
      <c r="U97" s="12">
        <f>P97</f>
        <v>1</v>
      </c>
      <c r="V97" s="12"/>
      <c r="W97" s="12"/>
      <c r="X97" s="2"/>
      <c r="Y97" s="26">
        <f>((COUNTIF(E94:E99,E97)-1)*$CK$547+SUBSTITUTE(E97,"=",""))</f>
        <v>4</v>
      </c>
      <c r="Z97" s="3">
        <f>INDEX($CK$548:$CK$611,Y97)</f>
        <v>3</v>
      </c>
      <c r="AA97" s="3">
        <f t="shared" ref="AA97:AA99" si="128">IF(LEFT(G97,1)="d",0,IF(LEFT(G97,1)="n",0,1))</f>
        <v>1</v>
      </c>
      <c r="AB97" s="3">
        <f t="shared" si="127"/>
        <v>3</v>
      </c>
      <c r="AC97" s="6">
        <f>IF(ISNA(INDEX(AB94:AB99, MATCH(N97, F94:F99, FALSE))),0,INDEX(AB94:AB99, MATCH(N97, F94:F99, FALSE)))</f>
        <v>1</v>
      </c>
      <c r="AD97" s="3">
        <f>IF(ISNA(INDEX(AB94:AB99, MATCH(O97, F94:F99, FALSE))),0,INDEX(AB94:AB99, MATCH(O97, F94:F99, FALSE)))</f>
        <v>0</v>
      </c>
      <c r="AE97" s="5">
        <f t="shared" si="126"/>
        <v>1</v>
      </c>
      <c r="AF97" s="3">
        <f>COUNTIF(F94:F99:F102:F107,F97)</f>
        <v>1</v>
      </c>
      <c r="AG97" s="2"/>
      <c r="AH97" s="2"/>
      <c r="AI97" s="2"/>
      <c r="AJ97" s="2"/>
      <c r="AK97" s="2"/>
      <c r="AL97" s="2"/>
      <c r="AM97" s="2"/>
      <c r="AN97" s="2"/>
      <c r="AO97" s="2"/>
      <c r="AP97" s="2"/>
      <c r="AQ97" s="2"/>
      <c r="AR97" s="2"/>
      <c r="AS97" s="2"/>
      <c r="AT97" s="2"/>
      <c r="AU97" s="2"/>
      <c r="AV97" s="2"/>
      <c r="AW97" s="2"/>
      <c r="AX97" s="2"/>
      <c r="AY97" s="2"/>
      <c r="AZ97" s="2"/>
      <c r="BA97" s="2"/>
      <c r="BB97" s="2"/>
      <c r="BC97" s="2"/>
      <c r="BD97" s="37"/>
      <c r="BE97" s="37"/>
      <c r="BF97" s="37"/>
      <c r="BG97" s="37"/>
      <c r="BH97" s="37"/>
      <c r="BI97" s="37"/>
      <c r="BJ97" s="37"/>
    </row>
    <row r="98" spans="1:62" ht="20.100000000000001" customHeight="1">
      <c r="A98" s="113" t="s">
        <v>144</v>
      </c>
      <c r="B98" s="34" t="s">
        <v>106</v>
      </c>
      <c r="C98" s="121" t="s">
        <v>196</v>
      </c>
      <c r="D98" s="204" t="s">
        <v>0</v>
      </c>
      <c r="E98" s="293">
        <v>5</v>
      </c>
      <c r="F98" s="216" t="s">
        <v>111</v>
      </c>
      <c r="G98" s="217">
        <v>3.81</v>
      </c>
      <c r="H98" s="114" t="str">
        <f t="shared" si="119"/>
        <v>Archie Matthews</v>
      </c>
      <c r="I98" s="114" t="str">
        <f t="shared" si="120"/>
        <v>Newbury</v>
      </c>
      <c r="J98" s="114" t="str">
        <f t="shared" si="121"/>
        <v>Newb</v>
      </c>
      <c r="K98" s="9" t="str">
        <f t="shared" si="122"/>
        <v/>
      </c>
      <c r="L98" s="195" t="str">
        <f t="shared" si="123"/>
        <v xml:space="preserve"> </v>
      </c>
      <c r="M98" s="2"/>
      <c r="N98" s="34" t="str">
        <f t="shared" si="124"/>
        <v>T</v>
      </c>
      <c r="O98" s="34" t="str">
        <f t="shared" si="124"/>
        <v>TT</v>
      </c>
      <c r="P98" s="154">
        <f t="shared" si="125"/>
        <v>5</v>
      </c>
      <c r="Q98" s="2"/>
      <c r="R98" s="12"/>
      <c r="S98" s="12"/>
      <c r="T98" s="12"/>
      <c r="U98" s="12"/>
      <c r="V98" s="12">
        <f>P98</f>
        <v>5</v>
      </c>
      <c r="W98" s="12"/>
      <c r="X98" s="2"/>
      <c r="Y98" s="26">
        <f>((COUNTIF(E94:E99,E98)-1)*$CK$547+SUBSTITUTE(E98,"=",""))</f>
        <v>5</v>
      </c>
      <c r="Z98" s="3">
        <f t="shared" ref="Z98:Z99" si="129">INDEX($CK$548:$CK$611,Y98)</f>
        <v>2</v>
      </c>
      <c r="AA98" s="3">
        <f t="shared" si="128"/>
        <v>1</v>
      </c>
      <c r="AB98" s="3">
        <f t="shared" si="127"/>
        <v>2</v>
      </c>
      <c r="AC98" s="6">
        <f>IF(ISNA(INDEX(AB94:AB99, MATCH(N98, F94:F99, FALSE))),0,INDEX(AB94:AB99, MATCH(N98,F94:F99, FALSE)))</f>
        <v>5</v>
      </c>
      <c r="AD98" s="3">
        <f>IF(ISNA(INDEX(AB94:AB99, MATCH(O98, F94:F99, FALSE))),0,INDEX(AB94:AB99, MATCH(O98, F94:F99, FALSE)))</f>
        <v>0</v>
      </c>
      <c r="AE98" s="5">
        <f t="shared" si="126"/>
        <v>5</v>
      </c>
      <c r="AF98" s="3">
        <f>COUNTIF(F94:F99:F102:F107,F98)</f>
        <v>1</v>
      </c>
      <c r="AG98" s="2"/>
      <c r="AH98" s="2"/>
      <c r="AI98" s="2"/>
      <c r="AJ98" s="2"/>
      <c r="AK98" s="2"/>
      <c r="AL98" s="2"/>
      <c r="AM98" s="2"/>
      <c r="AN98" s="2"/>
      <c r="AO98" s="2"/>
      <c r="AP98" s="2"/>
      <c r="AQ98" s="2"/>
      <c r="AR98" s="2"/>
      <c r="AS98" s="2"/>
      <c r="AT98" s="2"/>
      <c r="AU98" s="2"/>
      <c r="AV98" s="2"/>
      <c r="AW98" s="2"/>
      <c r="AX98" s="2"/>
      <c r="AY98" s="2"/>
      <c r="AZ98" s="2"/>
      <c r="BA98" s="2"/>
      <c r="BB98" s="2"/>
      <c r="BC98" s="2"/>
      <c r="BD98" s="37"/>
      <c r="BE98" s="37"/>
      <c r="BF98" s="37"/>
      <c r="BG98" s="37"/>
      <c r="BH98" s="37"/>
      <c r="BI98" s="37"/>
      <c r="BJ98" s="37"/>
    </row>
    <row r="99" spans="1:62" ht="20.100000000000001" customHeight="1" thickBot="1">
      <c r="A99" s="113" t="s">
        <v>144</v>
      </c>
      <c r="B99" s="34" t="s">
        <v>106</v>
      </c>
      <c r="C99" s="121" t="s">
        <v>196</v>
      </c>
      <c r="D99" s="204" t="s">
        <v>0</v>
      </c>
      <c r="E99" s="294">
        <v>6</v>
      </c>
      <c r="F99" s="216" t="s">
        <v>108</v>
      </c>
      <c r="G99" s="219">
        <v>3.12</v>
      </c>
      <c r="H99" s="212" t="str">
        <f t="shared" si="119"/>
        <v>William Hook</v>
      </c>
      <c r="I99" s="212" t="str">
        <f t="shared" si="120"/>
        <v>MADJA</v>
      </c>
      <c r="J99" s="212" t="str">
        <f t="shared" si="121"/>
        <v>Marl J</v>
      </c>
      <c r="K99" s="138" t="str">
        <f t="shared" si="122"/>
        <v/>
      </c>
      <c r="L99" s="213" t="str">
        <f t="shared" si="123"/>
        <v xml:space="preserve"> </v>
      </c>
      <c r="M99" s="2"/>
      <c r="N99" s="34" t="str">
        <f t="shared" si="124"/>
        <v>J</v>
      </c>
      <c r="O99" s="34" t="str">
        <f t="shared" si="124"/>
        <v>JJ</v>
      </c>
      <c r="P99" s="154">
        <f t="shared" si="125"/>
        <v>3</v>
      </c>
      <c r="Q99" s="2"/>
      <c r="R99" s="12"/>
      <c r="S99" s="12"/>
      <c r="T99" s="12"/>
      <c r="U99" s="12"/>
      <c r="V99" s="12"/>
      <c r="W99" s="12">
        <f>P99</f>
        <v>3</v>
      </c>
      <c r="X99" s="2"/>
      <c r="Y99" s="26">
        <f>((COUNTIF(E94:E99,E99)-1)*$CK$547+SUBSTITUTE(E99,"=",""))</f>
        <v>6</v>
      </c>
      <c r="Z99" s="3">
        <f t="shared" si="129"/>
        <v>1</v>
      </c>
      <c r="AA99" s="3">
        <f t="shared" si="128"/>
        <v>1</v>
      </c>
      <c r="AB99" s="3">
        <f t="shared" si="127"/>
        <v>1</v>
      </c>
      <c r="AC99" s="6">
        <f>IF(ISNA(INDEX(AB94:AB99, MATCH(N99, F94:F99, FALSE))),0,INDEX(AB94:AB99, MATCH(N99, F94:F99, FALSE)))</f>
        <v>3</v>
      </c>
      <c r="AD99" s="3">
        <f>IF(ISNA(INDEX(AB94:AB99, MATCH(O99, F94:F99, FALSE))),0,INDEX(AB94:AB99, MATCH(O99, F94:F99, FALSE)))</f>
        <v>0</v>
      </c>
      <c r="AE99" s="5">
        <f t="shared" si="126"/>
        <v>3</v>
      </c>
      <c r="AF99" s="3">
        <f>COUNTIF(F94:F99:F102:F107,F99)</f>
        <v>1</v>
      </c>
      <c r="AG99" s="2"/>
      <c r="AH99" s="2"/>
      <c r="AI99" s="2"/>
      <c r="AJ99" s="2"/>
      <c r="AK99" s="2"/>
      <c r="AL99" s="2"/>
      <c r="AM99" s="2"/>
      <c r="AN99" s="2"/>
      <c r="AO99" s="2"/>
      <c r="AP99" s="2"/>
      <c r="AQ99" s="2"/>
      <c r="AR99" s="2"/>
      <c r="AS99" s="2"/>
      <c r="AT99" s="2"/>
      <c r="AU99" s="2"/>
      <c r="AV99" s="2"/>
      <c r="AW99" s="2"/>
      <c r="AX99" s="2"/>
      <c r="AY99" s="2"/>
      <c r="AZ99" s="2"/>
      <c r="BA99" s="2"/>
      <c r="BB99" s="2"/>
      <c r="BC99" s="2"/>
      <c r="BD99" s="37"/>
      <c r="BE99" s="37"/>
      <c r="BF99" s="37"/>
      <c r="BG99" s="37"/>
      <c r="BH99" s="37"/>
      <c r="BI99" s="37"/>
      <c r="BJ99" s="37"/>
    </row>
    <row r="100" spans="1:62" ht="20.100000000000001" customHeight="1" thickBot="1">
      <c r="A100" s="113" t="s">
        <v>144</v>
      </c>
      <c r="B100" s="34" t="s">
        <v>106</v>
      </c>
      <c r="C100" s="34"/>
      <c r="D100" s="110"/>
      <c r="E100" s="198"/>
      <c r="F100" s="198"/>
      <c r="G100" s="198"/>
      <c r="H100" s="196"/>
      <c r="I100" s="196"/>
      <c r="J100" s="197"/>
      <c r="K100" s="196"/>
      <c r="L100" s="196"/>
      <c r="M100" s="2"/>
      <c r="N100" s="37"/>
      <c r="O100" s="37"/>
      <c r="P100" s="155"/>
      <c r="Q100" s="2"/>
      <c r="R100" s="2"/>
      <c r="S100" s="2"/>
      <c r="T100" s="2"/>
      <c r="U100" s="2"/>
      <c r="V100" s="2"/>
      <c r="W100" s="2"/>
      <c r="X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37"/>
      <c r="BE100" s="37"/>
      <c r="BF100" s="37"/>
      <c r="BG100" s="37"/>
      <c r="BH100" s="37"/>
      <c r="BI100" s="37"/>
      <c r="BJ100" s="37"/>
    </row>
    <row r="101" spans="1:62" ht="20.100000000000001" customHeight="1" thickBot="1">
      <c r="A101" s="113" t="s">
        <v>144</v>
      </c>
      <c r="B101" s="34" t="s">
        <v>106</v>
      </c>
      <c r="C101" s="121" t="s">
        <v>196</v>
      </c>
      <c r="D101" s="204" t="s">
        <v>1</v>
      </c>
      <c r="E101" s="419" t="s">
        <v>285</v>
      </c>
      <c r="F101" s="209"/>
      <c r="G101" s="209"/>
      <c r="H101" s="210"/>
      <c r="I101" s="208" t="s">
        <v>181</v>
      </c>
      <c r="J101" s="205"/>
      <c r="K101" s="530">
        <f>K93</f>
        <v>5.34</v>
      </c>
      <c r="L101" s="530"/>
      <c r="M101" s="128"/>
      <c r="N101" s="40"/>
      <c r="O101" s="40"/>
      <c r="P101" s="37"/>
      <c r="Q101" s="22"/>
      <c r="R101" s="22"/>
      <c r="S101" s="22"/>
      <c r="T101" s="22"/>
      <c r="U101" s="22"/>
      <c r="V101" s="22"/>
      <c r="W101" s="22"/>
      <c r="X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37"/>
      <c r="BE101" s="37"/>
      <c r="BF101" s="37"/>
      <c r="BG101" s="37"/>
      <c r="BH101" s="37"/>
      <c r="BI101" s="37"/>
      <c r="BJ101" s="37"/>
    </row>
    <row r="102" spans="1:62" ht="20.100000000000001" customHeight="1">
      <c r="A102" s="113" t="s">
        <v>144</v>
      </c>
      <c r="B102" s="34" t="s">
        <v>106</v>
      </c>
      <c r="C102" s="121" t="s">
        <v>196</v>
      </c>
      <c r="D102" s="204" t="s">
        <v>1</v>
      </c>
      <c r="E102" s="292">
        <v>1</v>
      </c>
      <c r="F102" s="214" t="s">
        <v>140</v>
      </c>
      <c r="G102" s="215">
        <v>4.37</v>
      </c>
      <c r="H102" s="201" t="str">
        <f t="shared" ref="H102:H107" si="130">IF(ISNA((IF(F102=0," ",VLOOKUP(F102,$Z$558:$AB$569,3,FALSE)))),"WRONG LETTER",IF(F102=0," ",VLOOKUP(F102,$Z$558:$AB$569,3,FALSE)))</f>
        <v xml:space="preserve">Benjamin Bewick </v>
      </c>
      <c r="I102" s="201" t="str">
        <f t="shared" ref="I102:I107" si="131">IF(ISNA((IF(F102=0,"",VLOOKUP(F102,$AO$544:$AQ$555,3,FALSE)))),"WRONG LETTER",IF(F102=0,"",VLOOKUP(F102,$AO$544:$AQ$555,3,FALSE)))</f>
        <v>Winchester</v>
      </c>
      <c r="J102" s="201" t="str">
        <f t="shared" ref="J102:J107" si="132">IF(F102=0,"",VLOOKUP(F102,$AO$544:$AR$555,4,FALSE))</f>
        <v>Win</v>
      </c>
      <c r="K102" s="202" t="str">
        <f t="shared" ref="K102:K107" si="133">IF(G102="","",IF(ISNUMBER(G102),IF($CH$553="T"," ",IF($CH$553="F",IF(G102&gt;=$BX$553,"G1",IF(G102&gt;=$CA$553,"G2",IF(G102&gt;=$CD$553,"G3",IF(G102&gt;=$CG$553,"G4","")))))),""))</f>
        <v>G4</v>
      </c>
      <c r="L102" s="203" t="str">
        <f t="shared" ref="L102:L107" si="134">IF(ISBLANK(G102),"",IF(G102&gt;=BO554,"AW"," "))</f>
        <v>AW</v>
      </c>
      <c r="M102" s="2"/>
      <c r="N102" s="34" t="str">
        <f t="shared" ref="N102:O107" si="135">N94</f>
        <v>W</v>
      </c>
      <c r="O102" s="34" t="str">
        <f t="shared" si="135"/>
        <v>WW</v>
      </c>
      <c r="P102" s="154">
        <f>AE102</f>
        <v>6</v>
      </c>
      <c r="Q102" s="2"/>
      <c r="R102" s="12">
        <f>P102</f>
        <v>6</v>
      </c>
      <c r="S102" s="12"/>
      <c r="T102" s="12"/>
      <c r="U102" s="12"/>
      <c r="V102" s="12"/>
      <c r="W102" s="12"/>
      <c r="X102" s="2"/>
      <c r="Y102" s="26">
        <f>((COUNTIF(E102:E107,E102)-1)*$CK$547+SUBSTITUTE(E102,"=",""))</f>
        <v>1</v>
      </c>
      <c r="Z102" s="3">
        <f>INDEX($CK$548:$CK$611,Y102)</f>
        <v>6</v>
      </c>
      <c r="AA102" s="3">
        <f>IF(LEFT(G102,1)="d",0,IF(LEFT(G102,1)="n",0,1))</f>
        <v>1</v>
      </c>
      <c r="AB102" s="3">
        <f>Z102*AA102</f>
        <v>6</v>
      </c>
      <c r="AC102" s="6">
        <f>IF(ISNA(INDEX(AB102:AB107, MATCH(N102, F102:F107, FALSE))),0,INDEX(AB102:AB107, MATCH(N102, F102:F107, FALSE)))</f>
        <v>0</v>
      </c>
      <c r="AD102" s="3">
        <f>IF(ISNA(INDEX(AB102:AB107, MATCH(O102, F102:F107, FALSE))),0,INDEX(AB102:AB107, MATCH(O102, F102:F107, FALSE)))</f>
        <v>6</v>
      </c>
      <c r="AE102" s="5">
        <f>SUM(AC102:AD102)</f>
        <v>6</v>
      </c>
      <c r="AF102" s="3">
        <f>COUNTIF(F94:F99:F102:F107,F102)</f>
        <v>1</v>
      </c>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37"/>
      <c r="BE102" s="37"/>
      <c r="BF102" s="37"/>
      <c r="BG102" s="37"/>
      <c r="BH102" s="37"/>
      <c r="BI102" s="37"/>
      <c r="BJ102" s="37"/>
    </row>
    <row r="103" spans="1:62" ht="20.100000000000001" customHeight="1">
      <c r="A103" s="113" t="s">
        <v>144</v>
      </c>
      <c r="B103" s="34" t="s">
        <v>106</v>
      </c>
      <c r="C103" s="121" t="s">
        <v>196</v>
      </c>
      <c r="D103" s="204" t="s">
        <v>1</v>
      </c>
      <c r="E103" s="293">
        <v>2</v>
      </c>
      <c r="F103" s="216" t="s">
        <v>19</v>
      </c>
      <c r="G103" s="217">
        <v>3.73</v>
      </c>
      <c r="H103" s="114" t="str">
        <f t="shared" si="130"/>
        <v>Ben Jackson</v>
      </c>
      <c r="I103" s="114" t="str">
        <f t="shared" si="131"/>
        <v>Oxford City</v>
      </c>
      <c r="J103" s="114" t="str">
        <f t="shared" si="132"/>
        <v>Oxf C</v>
      </c>
      <c r="K103" s="9" t="str">
        <f t="shared" si="133"/>
        <v/>
      </c>
      <c r="L103" s="195" t="str">
        <f t="shared" si="134"/>
        <v xml:space="preserve"> </v>
      </c>
      <c r="M103" s="2"/>
      <c r="N103" s="34" t="str">
        <f t="shared" si="135"/>
        <v>N</v>
      </c>
      <c r="O103" s="34" t="str">
        <f t="shared" si="135"/>
        <v>NN</v>
      </c>
      <c r="P103" s="154">
        <f t="shared" ref="P103:P107" si="136">AE103</f>
        <v>2</v>
      </c>
      <c r="Q103" s="2"/>
      <c r="R103" s="12"/>
      <c r="S103" s="12">
        <f>P103</f>
        <v>2</v>
      </c>
      <c r="T103" s="12"/>
      <c r="U103" s="12"/>
      <c r="V103" s="12"/>
      <c r="W103" s="12"/>
      <c r="X103" s="2"/>
      <c r="Y103" s="26">
        <f>((COUNTIF(E102:E107,E103)-1)*$CK$547+SUBSTITUTE(E103,"=",""))</f>
        <v>2</v>
      </c>
      <c r="Z103" s="3">
        <f>INDEX($CK$548:$CK$611,Y103)</f>
        <v>5</v>
      </c>
      <c r="AA103" s="3">
        <f>IF(LEFT(G103,1)="d",0,IF(LEFT(G103,1)="n",0,1))</f>
        <v>1</v>
      </c>
      <c r="AB103" s="3">
        <f>Z103*AA103</f>
        <v>5</v>
      </c>
      <c r="AC103" s="6">
        <f>IF(ISNA(INDEX(AB102:AB107, MATCH(N103, F102:F107, FALSE))),0,INDEX(AB102:AB107, MATCH(N103, F102:F107, FALSE)))</f>
        <v>2</v>
      </c>
      <c r="AD103" s="3">
        <f>IF(ISNA(INDEX(AB102:AB107, MATCH(O103, F102:F107, FALSE))),0,INDEX(AB102:AB107, MATCH(O103, F102:F107, FALSE)))</f>
        <v>0</v>
      </c>
      <c r="AE103" s="5">
        <f t="shared" ref="AE103:AE107" si="137">SUM(AC103:AD103)</f>
        <v>2</v>
      </c>
      <c r="AF103" s="3">
        <f>COUNTIF(F94:F99:F102:F107,F103)</f>
        <v>1</v>
      </c>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37"/>
      <c r="BE103" s="37"/>
      <c r="BF103" s="37"/>
      <c r="BG103" s="37"/>
      <c r="BH103" s="37"/>
      <c r="BI103" s="37"/>
      <c r="BJ103" s="37"/>
    </row>
    <row r="104" spans="1:62" ht="20.100000000000001" customHeight="1">
      <c r="A104" s="113" t="s">
        <v>144</v>
      </c>
      <c r="B104" s="34" t="s">
        <v>106</v>
      </c>
      <c r="C104" s="121" t="s">
        <v>196</v>
      </c>
      <c r="D104" s="204" t="s">
        <v>1</v>
      </c>
      <c r="E104" s="293">
        <v>3</v>
      </c>
      <c r="F104" s="216" t="s">
        <v>137</v>
      </c>
      <c r="G104" s="217">
        <v>3.52</v>
      </c>
      <c r="H104" s="114" t="str">
        <f t="shared" si="130"/>
        <v>Joshua Pilgerstorfer</v>
      </c>
      <c r="I104" s="114" t="str">
        <f t="shared" si="131"/>
        <v>Slough Juniors</v>
      </c>
      <c r="J104" s="114" t="str">
        <f t="shared" si="132"/>
        <v>Slough J</v>
      </c>
      <c r="K104" s="9" t="str">
        <f t="shared" si="133"/>
        <v/>
      </c>
      <c r="L104" s="195" t="str">
        <f t="shared" si="134"/>
        <v xml:space="preserve"> </v>
      </c>
      <c r="M104" s="2"/>
      <c r="N104" s="34" t="str">
        <f t="shared" si="135"/>
        <v>O</v>
      </c>
      <c r="O104" s="34" t="str">
        <f t="shared" si="135"/>
        <v>OO</v>
      </c>
      <c r="P104" s="154">
        <f t="shared" si="136"/>
        <v>5</v>
      </c>
      <c r="Q104" s="2"/>
      <c r="R104" s="12"/>
      <c r="S104" s="12"/>
      <c r="T104" s="12">
        <f>P104</f>
        <v>5</v>
      </c>
      <c r="U104" s="12"/>
      <c r="V104" s="12"/>
      <c r="W104" s="12"/>
      <c r="X104" s="2"/>
      <c r="Y104" s="26">
        <f>((COUNTIF(E102:E107,E104)-1)*$CK$547+SUBSTITUTE(E104,"=",""))</f>
        <v>3</v>
      </c>
      <c r="Z104" s="3">
        <f>INDEX($CK$548:$CK$611,Y104)</f>
        <v>4</v>
      </c>
      <c r="AA104" s="3">
        <f>IF(LEFT(G104,1)="d",0,IF(LEFT(G104,1)="n",0,1))</f>
        <v>1</v>
      </c>
      <c r="AB104" s="3">
        <f t="shared" ref="AB104:AB107" si="138">Z104*AA104</f>
        <v>4</v>
      </c>
      <c r="AC104" s="6">
        <f>IF(ISNA(INDEX(AB102:AB107, MATCH(N104, F102:F107, FALSE))),0,INDEX(AB102:AB107, MATCH(N104, F102:F107, FALSE)))</f>
        <v>0</v>
      </c>
      <c r="AD104" s="3">
        <f>IF(ISNA(INDEX(AB102:AB107, MATCH(O104, F102:F107, FALSE))),0,INDEX(AB102:AB107, MATCH(O104, F102:F107, FALSE)))</f>
        <v>5</v>
      </c>
      <c r="AE104" s="5">
        <f t="shared" si="137"/>
        <v>5</v>
      </c>
      <c r="AF104" s="3">
        <f>COUNTIF(F94:F99:F102:F107,F104)</f>
        <v>1</v>
      </c>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37"/>
      <c r="BE104" s="37"/>
      <c r="BF104" s="37"/>
      <c r="BG104" s="37"/>
      <c r="BH104" s="37"/>
      <c r="BI104" s="37"/>
      <c r="BJ104" s="37"/>
    </row>
    <row r="105" spans="1:62" ht="20.100000000000001" customHeight="1">
      <c r="A105" s="113" t="s">
        <v>144</v>
      </c>
      <c r="B105" s="34" t="s">
        <v>106</v>
      </c>
      <c r="C105" s="121" t="s">
        <v>196</v>
      </c>
      <c r="D105" s="204" t="s">
        <v>1</v>
      </c>
      <c r="E105" s="293">
        <v>4</v>
      </c>
      <c r="F105" s="216" t="s">
        <v>109</v>
      </c>
      <c r="G105" s="217">
        <v>3.07</v>
      </c>
      <c r="H105" s="114" t="str">
        <f t="shared" si="130"/>
        <v>Kai McGarry</v>
      </c>
      <c r="I105" s="114" t="str">
        <f t="shared" si="131"/>
        <v>MADJA</v>
      </c>
      <c r="J105" s="114" t="str">
        <f t="shared" si="132"/>
        <v>Marl J</v>
      </c>
      <c r="K105" s="9" t="str">
        <f t="shared" si="133"/>
        <v/>
      </c>
      <c r="L105" s="195" t="str">
        <f t="shared" si="134"/>
        <v xml:space="preserve"> </v>
      </c>
      <c r="M105" s="2"/>
      <c r="N105" s="34" t="str">
        <f t="shared" si="135"/>
        <v>R</v>
      </c>
      <c r="O105" s="34" t="str">
        <f t="shared" si="135"/>
        <v>RR</v>
      </c>
      <c r="P105" s="154">
        <f t="shared" si="136"/>
        <v>3</v>
      </c>
      <c r="Q105" s="2"/>
      <c r="R105" s="12"/>
      <c r="S105" s="12"/>
      <c r="T105" s="12"/>
      <c r="U105" s="12">
        <f>P105</f>
        <v>3</v>
      </c>
      <c r="V105" s="12"/>
      <c r="W105" s="12"/>
      <c r="X105" s="2"/>
      <c r="Y105" s="26">
        <f>((COUNTIF(E102:E107,E105)-1)*$CK$547+SUBSTITUTE(E105,"=",""))</f>
        <v>4</v>
      </c>
      <c r="Z105" s="3">
        <f>INDEX($CK$548:$CK$611,Y105)</f>
        <v>3</v>
      </c>
      <c r="AA105" s="3">
        <f t="shared" ref="AA105:AA107" si="139">IF(LEFT(G105,1)="d",0,IF(LEFT(G105,1)="n",0,1))</f>
        <v>1</v>
      </c>
      <c r="AB105" s="3">
        <f t="shared" si="138"/>
        <v>3</v>
      </c>
      <c r="AC105" s="6">
        <f>IF(ISNA(INDEX(AB102:AB107, MATCH(N105, F102:F107, FALSE))),0,INDEX(AB102:AB107, MATCH(N105, F102:F107, FALSE)))</f>
        <v>0</v>
      </c>
      <c r="AD105" s="3">
        <f>IF(ISNA(INDEX(AB102:AB107, MATCH(O105, F102:F107, FALSE))),0,INDEX(AB102:AB107, MATCH(O105, F102:F107, FALSE)))</f>
        <v>3</v>
      </c>
      <c r="AE105" s="5">
        <f t="shared" si="137"/>
        <v>3</v>
      </c>
      <c r="AF105" s="3">
        <f>COUNTIF(F94:F99:F102:F107,F105)</f>
        <v>1</v>
      </c>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37"/>
      <c r="BE105" s="37"/>
      <c r="BF105" s="37"/>
      <c r="BG105" s="37"/>
      <c r="BH105" s="37"/>
      <c r="BI105" s="37"/>
      <c r="BJ105" s="37"/>
    </row>
    <row r="106" spans="1:62" ht="20.100000000000001" customHeight="1">
      <c r="A106" s="113" t="s">
        <v>144</v>
      </c>
      <c r="B106" s="34" t="s">
        <v>106</v>
      </c>
      <c r="C106" s="121" t="s">
        <v>196</v>
      </c>
      <c r="D106" s="204" t="s">
        <v>1</v>
      </c>
      <c r="E106" s="293">
        <v>5</v>
      </c>
      <c r="F106" s="216" t="s">
        <v>110</v>
      </c>
      <c r="G106" s="217">
        <v>2.9</v>
      </c>
      <c r="H106" s="114" t="str">
        <f t="shared" si="130"/>
        <v>James Humphreys</v>
      </c>
      <c r="I106" s="114" t="str">
        <f t="shared" si="131"/>
        <v>Newbury</v>
      </c>
      <c r="J106" s="114" t="str">
        <f t="shared" si="132"/>
        <v>Newb</v>
      </c>
      <c r="K106" s="9" t="str">
        <f t="shared" si="133"/>
        <v/>
      </c>
      <c r="L106" s="195" t="str">
        <f t="shared" si="134"/>
        <v xml:space="preserve"> </v>
      </c>
      <c r="M106" s="2"/>
      <c r="N106" s="34" t="str">
        <f t="shared" si="135"/>
        <v>T</v>
      </c>
      <c r="O106" s="34" t="str">
        <f t="shared" si="135"/>
        <v>TT</v>
      </c>
      <c r="P106" s="154">
        <f t="shared" si="136"/>
        <v>0</v>
      </c>
      <c r="Q106" s="2"/>
      <c r="R106" s="12"/>
      <c r="S106" s="12"/>
      <c r="T106" s="12"/>
      <c r="U106" s="12"/>
      <c r="V106" s="12">
        <f>P106</f>
        <v>0</v>
      </c>
      <c r="W106" s="12"/>
      <c r="X106" s="2"/>
      <c r="Y106" s="26">
        <f>((COUNTIF(E102:E107,E106)-1)*$CK$547+SUBSTITUTE(E106,"=",""))</f>
        <v>5</v>
      </c>
      <c r="Z106" s="3">
        <f t="shared" ref="Z106:Z107" si="140">INDEX($CK$548:$CK$611,Y106)</f>
        <v>2</v>
      </c>
      <c r="AA106" s="3">
        <f t="shared" si="139"/>
        <v>1</v>
      </c>
      <c r="AB106" s="3">
        <f t="shared" si="138"/>
        <v>2</v>
      </c>
      <c r="AC106" s="6">
        <f>IF(ISNA(INDEX(AB102:AB107, MATCH(N106, F102:F107, FALSE))),0,INDEX(AB102:AB107, MATCH(N106,F102:F107, FALSE)))</f>
        <v>0</v>
      </c>
      <c r="AD106" s="3">
        <f>IF(ISNA(INDEX(AB102:AB107, MATCH(O106, F102:F107, FALSE))),0,INDEX(AB102:AB107, MATCH(O106, F102:F107, FALSE)))</f>
        <v>0</v>
      </c>
      <c r="AE106" s="5">
        <f t="shared" si="137"/>
        <v>0</v>
      </c>
      <c r="AF106" s="3">
        <f>COUNTIF(F94:F99:F102:F107,F106)</f>
        <v>1</v>
      </c>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37"/>
      <c r="BE106" s="37"/>
      <c r="BF106" s="37"/>
      <c r="BG106" s="37"/>
      <c r="BH106" s="37"/>
      <c r="BI106" s="37"/>
      <c r="BJ106" s="37"/>
    </row>
    <row r="107" spans="1:62" ht="20.100000000000001" customHeight="1" thickBot="1">
      <c r="A107" s="113" t="s">
        <v>144</v>
      </c>
      <c r="B107" s="34" t="s">
        <v>106</v>
      </c>
      <c r="C107" s="121" t="s">
        <v>196</v>
      </c>
      <c r="D107" s="204" t="s">
        <v>1</v>
      </c>
      <c r="E107" s="294">
        <v>6</v>
      </c>
      <c r="F107" s="216"/>
      <c r="G107" s="219"/>
      <c r="H107" s="212" t="str">
        <f t="shared" si="130"/>
        <v xml:space="preserve"> </v>
      </c>
      <c r="I107" s="212" t="str">
        <f t="shared" si="131"/>
        <v/>
      </c>
      <c r="J107" s="212" t="str">
        <f t="shared" si="132"/>
        <v/>
      </c>
      <c r="K107" s="138" t="str">
        <f t="shared" si="133"/>
        <v/>
      </c>
      <c r="L107" s="213" t="str">
        <f t="shared" si="134"/>
        <v/>
      </c>
      <c r="M107" s="2"/>
      <c r="N107" s="34" t="str">
        <f t="shared" si="135"/>
        <v>J</v>
      </c>
      <c r="O107" s="34" t="str">
        <f t="shared" si="135"/>
        <v>JJ</v>
      </c>
      <c r="P107" s="154">
        <f t="shared" si="136"/>
        <v>4</v>
      </c>
      <c r="Q107" s="2"/>
      <c r="R107" s="12"/>
      <c r="S107" s="12"/>
      <c r="T107" s="12"/>
      <c r="U107" s="12"/>
      <c r="V107" s="12"/>
      <c r="W107" s="12">
        <f>P107</f>
        <v>4</v>
      </c>
      <c r="X107" s="2"/>
      <c r="Y107" s="26">
        <f>((COUNTIF(E102:E107,E107)-1)*$CK$547+SUBSTITUTE(E107,"=",""))</f>
        <v>6</v>
      </c>
      <c r="Z107" s="3">
        <f t="shared" si="140"/>
        <v>1</v>
      </c>
      <c r="AA107" s="3">
        <f t="shared" si="139"/>
        <v>1</v>
      </c>
      <c r="AB107" s="3">
        <f t="shared" si="138"/>
        <v>1</v>
      </c>
      <c r="AC107" s="6">
        <f>IF(ISNA(INDEX(AB102:AB107, MATCH(N107, F102:F107, FALSE))),0,INDEX(AB102:AB107, MATCH(N107, F102:F107, FALSE)))</f>
        <v>0</v>
      </c>
      <c r="AD107" s="3">
        <f>IF(ISNA(INDEX(AB102:AB107, MATCH(O107, F102:F107, FALSE))),0,INDEX(AB102:AB107, MATCH(O107, F102:F107, FALSE)))</f>
        <v>4</v>
      </c>
      <c r="AE107" s="5">
        <f t="shared" si="137"/>
        <v>4</v>
      </c>
      <c r="AF107" s="3">
        <f>COUNTIF(F94:F99:F102:F107,F107)</f>
        <v>0</v>
      </c>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37"/>
      <c r="BE107" s="37"/>
      <c r="BF107" s="37"/>
      <c r="BG107" s="37"/>
      <c r="BH107" s="37"/>
      <c r="BI107" s="37"/>
      <c r="BJ107" s="37"/>
    </row>
    <row r="108" spans="1:62" ht="20.100000000000001" customHeight="1" thickBot="1">
      <c r="A108" s="113" t="s">
        <v>144</v>
      </c>
      <c r="B108" s="34" t="s">
        <v>106</v>
      </c>
      <c r="C108" s="34"/>
      <c r="D108" s="110"/>
      <c r="E108" s="198"/>
      <c r="F108" s="198"/>
      <c r="G108" s="198"/>
      <c r="H108" s="196"/>
      <c r="I108" s="196"/>
      <c r="J108" s="197"/>
      <c r="K108" s="196"/>
      <c r="L108" s="196"/>
      <c r="M108" s="8"/>
      <c r="N108" s="37"/>
      <c r="O108" s="37"/>
      <c r="P108" s="155"/>
      <c r="Q108" s="2"/>
      <c r="R108" s="2"/>
      <c r="S108" s="2"/>
      <c r="T108" s="2"/>
      <c r="U108" s="2"/>
      <c r="V108" s="2"/>
      <c r="W108" s="2"/>
      <c r="X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37"/>
      <c r="BE108" s="37"/>
      <c r="BF108" s="37"/>
      <c r="BG108" s="37"/>
      <c r="BH108" s="37"/>
      <c r="BI108" s="37"/>
      <c r="BJ108" s="37"/>
    </row>
    <row r="109" spans="1:62" ht="20.100000000000001" customHeight="1" thickBot="1">
      <c r="A109" s="113" t="s">
        <v>144</v>
      </c>
      <c r="B109" s="34" t="s">
        <v>106</v>
      </c>
      <c r="C109" s="121" t="s">
        <v>199</v>
      </c>
      <c r="D109" s="204" t="s">
        <v>0</v>
      </c>
      <c r="E109" s="419" t="s">
        <v>255</v>
      </c>
      <c r="F109" s="209"/>
      <c r="G109" s="209"/>
      <c r="H109" s="210"/>
      <c r="I109" s="208" t="s">
        <v>181</v>
      </c>
      <c r="J109" s="205"/>
      <c r="K109" s="530">
        <f>DETAILS!K94</f>
        <v>1.62</v>
      </c>
      <c r="L109" s="530"/>
      <c r="M109" s="128"/>
      <c r="N109" s="40"/>
      <c r="O109" s="40"/>
      <c r="P109" s="37"/>
      <c r="Q109" s="22"/>
      <c r="R109" s="22"/>
      <c r="S109" s="22"/>
      <c r="T109" s="22"/>
      <c r="U109" s="22"/>
      <c r="V109" s="22"/>
      <c r="W109" s="22"/>
      <c r="X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37"/>
      <c r="BE109" s="37"/>
      <c r="BF109" s="37"/>
      <c r="BG109" s="37"/>
      <c r="BH109" s="37"/>
      <c r="BI109" s="37"/>
      <c r="BJ109" s="37"/>
    </row>
    <row r="110" spans="1:62" ht="20.100000000000001" customHeight="1">
      <c r="A110" s="113" t="s">
        <v>144</v>
      </c>
      <c r="B110" s="34" t="s">
        <v>106</v>
      </c>
      <c r="C110" s="121" t="s">
        <v>199</v>
      </c>
      <c r="D110" s="204" t="s">
        <v>0</v>
      </c>
      <c r="E110" s="292">
        <v>1</v>
      </c>
      <c r="F110" s="214" t="s">
        <v>130</v>
      </c>
      <c r="G110" s="215">
        <v>1.5</v>
      </c>
      <c r="H110" s="201" t="str">
        <f t="shared" ref="H110:H115" si="141">IF(ISNA((IF(F110=0," ",VLOOKUP(F110,$AI$558:$AK$569,3,FALSE)))),"WRONG LETTER",IF(F110=0," ",VLOOKUP(F110,$AI$558:$AK$569,3,FALSE)))</f>
        <v xml:space="preserve">Oscar Webb </v>
      </c>
      <c r="I110" s="201" t="str">
        <f t="shared" ref="I110:I115" si="142">IF(ISNA((IF(F110=0,"",VLOOKUP(F110,$AO$544:$AQ$555,3,FALSE)))),"WRONG LETTER",IF(F110=0,"",VLOOKUP(F110,$AO$544:$AQ$555,3,FALSE)))</f>
        <v>Winchester</v>
      </c>
      <c r="J110" s="201" t="str">
        <f t="shared" ref="J110:J115" si="143">IF(F110=0,"",VLOOKUP(F110,$AO$544:$AR$555,4,FALSE))</f>
        <v>Win</v>
      </c>
      <c r="K110" s="202" t="str">
        <f t="shared" ref="K110:K115" si="144">IF(G110="","",IF(ISNUMBER(G110),IF($CH$552="T"," ",IF($CH$552="F",IF(G110&gt;=$BX$552,"G1",IF(G110&gt;=$CA$552,"G2",IF(G110&gt;=$CD$552,"G3",IF(G110&gt;=$CG$552,"G4","")))))),""))</f>
        <v>G1</v>
      </c>
      <c r="L110" s="203" t="str">
        <f t="shared" ref="L110:L115" si="145">IF(G110&gt;=BN547,"AW"," ")</f>
        <v>AW</v>
      </c>
      <c r="M110" s="2"/>
      <c r="N110" s="34" t="str">
        <f t="shared" ref="N110:O115" si="146">N102</f>
        <v>W</v>
      </c>
      <c r="O110" s="34" t="str">
        <f t="shared" si="146"/>
        <v>WW</v>
      </c>
      <c r="P110" s="154">
        <f>AE110</f>
        <v>6</v>
      </c>
      <c r="Q110" s="2"/>
      <c r="R110" s="12">
        <f>P110</f>
        <v>6</v>
      </c>
      <c r="S110" s="12"/>
      <c r="T110" s="12"/>
      <c r="U110" s="12"/>
      <c r="V110" s="12"/>
      <c r="W110" s="12"/>
      <c r="X110" s="2"/>
      <c r="Y110" s="26">
        <f>((COUNTIF(E110:E115,E110)-1)*$CK$547+SUBSTITUTE(E110,"=",""))</f>
        <v>1</v>
      </c>
      <c r="Z110" s="3">
        <f>INDEX($CK$548:$CK$611,Y110)</f>
        <v>6</v>
      </c>
      <c r="AA110" s="3">
        <f>IF(LEFT(G110,1)="d",0,IF(LEFT(G110,1)="n",0,1))</f>
        <v>1</v>
      </c>
      <c r="AB110" s="3">
        <f>Z110*AA110</f>
        <v>6</v>
      </c>
      <c r="AC110" s="6">
        <f>IF(ISNA(INDEX(AB110:AB115, MATCH(N110, F110:F115, FALSE))),0,INDEX(AB110:AB115, MATCH(N110, F110:F115, FALSE)))</f>
        <v>6</v>
      </c>
      <c r="AD110" s="3">
        <f>IF(ISNA(INDEX(AB110:AB115, MATCH(O110, F110:F115, FALSE))),0,INDEX(AB110:AB115, MATCH(O110, F110:F115, FALSE)))</f>
        <v>0</v>
      </c>
      <c r="AE110" s="5">
        <f>SUM(AC110:AD110)</f>
        <v>6</v>
      </c>
      <c r="AF110" s="3">
        <f>COUNTIF(F110:F115:F118:F123,F110)</f>
        <v>1</v>
      </c>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37"/>
      <c r="BE110" s="37"/>
      <c r="BF110" s="37"/>
      <c r="BG110" s="37"/>
      <c r="BH110" s="37"/>
      <c r="BI110" s="37"/>
      <c r="BJ110" s="37"/>
    </row>
    <row r="111" spans="1:62" ht="20.100000000000001" customHeight="1">
      <c r="A111" s="113" t="s">
        <v>144</v>
      </c>
      <c r="B111" s="34" t="s">
        <v>106</v>
      </c>
      <c r="C111" s="121" t="s">
        <v>199</v>
      </c>
      <c r="D111" s="204" t="s">
        <v>0</v>
      </c>
      <c r="E111" s="293">
        <v>2</v>
      </c>
      <c r="F111" s="216" t="s">
        <v>340</v>
      </c>
      <c r="G111" s="217">
        <v>1.3</v>
      </c>
      <c r="H111" s="114" t="str">
        <f t="shared" si="141"/>
        <v>Kieran McCullam</v>
      </c>
      <c r="I111" s="114" t="str">
        <f t="shared" si="142"/>
        <v>Salisbury</v>
      </c>
      <c r="J111" s="114" t="str">
        <f t="shared" si="143"/>
        <v>Salis</v>
      </c>
      <c r="K111" s="9" t="str">
        <f t="shared" si="144"/>
        <v>G4</v>
      </c>
      <c r="L111" s="195" t="str">
        <f t="shared" si="145"/>
        <v>AW</v>
      </c>
      <c r="M111" s="2"/>
      <c r="N111" s="34" t="str">
        <f t="shared" si="146"/>
        <v>N</v>
      </c>
      <c r="O111" s="34" t="str">
        <f t="shared" si="146"/>
        <v>NN</v>
      </c>
      <c r="P111" s="154">
        <f t="shared" ref="P111:P115" si="147">AE111</f>
        <v>1</v>
      </c>
      <c r="Q111" s="2"/>
      <c r="R111" s="12"/>
      <c r="S111" s="12">
        <f>P111</f>
        <v>1</v>
      </c>
      <c r="T111" s="12"/>
      <c r="U111" s="12"/>
      <c r="V111" s="12"/>
      <c r="W111" s="12"/>
      <c r="X111" s="2"/>
      <c r="Y111" s="26">
        <f>((COUNTIF(E110:E115,E111)-1)*$CK$547+SUBSTITUTE(E111,"=",""))</f>
        <v>2</v>
      </c>
      <c r="Z111" s="3">
        <f>INDEX($CK$548:$CK$611,Y111)</f>
        <v>5</v>
      </c>
      <c r="AA111" s="3">
        <f>IF(LEFT(G111,1)="d",0,IF(LEFT(G111,1)="n",0,1))</f>
        <v>1</v>
      </c>
      <c r="AB111" s="3">
        <f>Z111*AA111</f>
        <v>5</v>
      </c>
      <c r="AC111" s="6">
        <f>IF(ISNA(INDEX(AB110:AB115, MATCH(N111, F110:F115, FALSE))),0,INDEX(AB110:AB115, MATCH(N111, F110:F115, FALSE)))</f>
        <v>1</v>
      </c>
      <c r="AD111" s="3">
        <f>IF(ISNA(INDEX(AB110:AB115, MATCH(O111, F110:F115, FALSE))),0,INDEX(AB110:AB115, MATCH(O111, F110:F115, FALSE)))</f>
        <v>0</v>
      </c>
      <c r="AE111" s="5">
        <f t="shared" ref="AE111:AE115" si="148">SUM(AC111:AD111)</f>
        <v>1</v>
      </c>
      <c r="AF111" s="3">
        <f>COUNTIF(F110:F115:F118:F123,F111)</f>
        <v>1</v>
      </c>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37"/>
      <c r="BE111" s="37"/>
      <c r="BF111" s="37"/>
      <c r="BG111" s="37"/>
      <c r="BH111" s="37"/>
      <c r="BI111" s="37"/>
      <c r="BJ111" s="37"/>
    </row>
    <row r="112" spans="1:62" ht="20.100000000000001" customHeight="1">
      <c r="A112" s="113" t="s">
        <v>144</v>
      </c>
      <c r="B112" s="34" t="s">
        <v>106</v>
      </c>
      <c r="C112" s="121" t="s">
        <v>199</v>
      </c>
      <c r="D112" s="204" t="s">
        <v>0</v>
      </c>
      <c r="E112" s="293">
        <v>3</v>
      </c>
      <c r="F112" s="216" t="s">
        <v>20</v>
      </c>
      <c r="G112" s="217">
        <v>1.25</v>
      </c>
      <c r="H112" s="114" t="str">
        <f t="shared" si="141"/>
        <v>Ben Straughan</v>
      </c>
      <c r="I112" s="114" t="str">
        <f t="shared" si="142"/>
        <v>Oxford City</v>
      </c>
      <c r="J112" s="114" t="str">
        <f t="shared" si="143"/>
        <v>Oxf C</v>
      </c>
      <c r="K112" s="9" t="str">
        <f t="shared" si="144"/>
        <v/>
      </c>
      <c r="L112" s="195" t="str">
        <f t="shared" si="145"/>
        <v>AW</v>
      </c>
      <c r="M112" s="2"/>
      <c r="N112" s="34" t="str">
        <f t="shared" si="146"/>
        <v>O</v>
      </c>
      <c r="O112" s="34" t="str">
        <f t="shared" si="146"/>
        <v>OO</v>
      </c>
      <c r="P112" s="154">
        <f t="shared" si="147"/>
        <v>4</v>
      </c>
      <c r="Q112" s="2"/>
      <c r="R112" s="12"/>
      <c r="S112" s="12"/>
      <c r="T112" s="12">
        <f>P112</f>
        <v>4</v>
      </c>
      <c r="U112" s="12"/>
      <c r="V112" s="12"/>
      <c r="W112" s="12"/>
      <c r="X112" s="2"/>
      <c r="Y112" s="26">
        <f>((COUNTIF(E110:E115,E112)-1)*$CK$547+SUBSTITUTE(E112,"=",""))</f>
        <v>3</v>
      </c>
      <c r="Z112" s="3">
        <f>INDEX($CK$548:$CK$611,Y112)</f>
        <v>4</v>
      </c>
      <c r="AA112" s="3">
        <f>IF(LEFT(G112,1)="d",0,IF(LEFT(G112,1)="n",0,1))</f>
        <v>1</v>
      </c>
      <c r="AB112" s="3">
        <f t="shared" ref="AB112:AB115" si="149">Z112*AA112</f>
        <v>4</v>
      </c>
      <c r="AC112" s="6">
        <f>IF(ISNA(INDEX(AB110:AB115, MATCH(N112, F110:F115, FALSE))),0,INDEX(AB110:AB115, MATCH(N112, F110:F115, FALSE)))</f>
        <v>4</v>
      </c>
      <c r="AD112" s="3">
        <f>IF(ISNA(INDEX(AB110:AB115, MATCH(O112, F110:F115, FALSE))),0,INDEX(AB110:AB115, MATCH(O112, F110:F115, FALSE)))</f>
        <v>0</v>
      </c>
      <c r="AE112" s="5">
        <f t="shared" si="148"/>
        <v>4</v>
      </c>
      <c r="AF112" s="3">
        <f>COUNTIF(F110:F115:F118:F123,F112)</f>
        <v>1</v>
      </c>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37"/>
      <c r="BE112" s="37"/>
      <c r="BF112" s="37"/>
      <c r="BG112" s="37"/>
      <c r="BH112" s="37"/>
      <c r="BI112" s="37"/>
      <c r="BJ112" s="37"/>
    </row>
    <row r="113" spans="1:62" ht="20.100000000000001" customHeight="1">
      <c r="A113" s="113" t="s">
        <v>144</v>
      </c>
      <c r="B113" s="34" t="s">
        <v>106</v>
      </c>
      <c r="C113" s="121" t="s">
        <v>199</v>
      </c>
      <c r="D113" s="204" t="s">
        <v>0</v>
      </c>
      <c r="E113" s="293">
        <v>4</v>
      </c>
      <c r="F113" s="216" t="s">
        <v>127</v>
      </c>
      <c r="G113" s="217">
        <v>1.25</v>
      </c>
      <c r="H113" s="114" t="str">
        <f t="shared" si="141"/>
        <v>Aedan Sharp</v>
      </c>
      <c r="I113" s="114" t="str">
        <f t="shared" si="142"/>
        <v>Slough Juniors</v>
      </c>
      <c r="J113" s="114" t="str">
        <f t="shared" si="143"/>
        <v>Slough J</v>
      </c>
      <c r="K113" s="9" t="str">
        <f t="shared" si="144"/>
        <v/>
      </c>
      <c r="L113" s="195" t="str">
        <f t="shared" si="145"/>
        <v>AW</v>
      </c>
      <c r="M113" s="2"/>
      <c r="N113" s="34" t="str">
        <f t="shared" si="146"/>
        <v>R</v>
      </c>
      <c r="O113" s="34" t="str">
        <f t="shared" si="146"/>
        <v>RR</v>
      </c>
      <c r="P113" s="154">
        <f t="shared" si="147"/>
        <v>2</v>
      </c>
      <c r="Q113" s="2"/>
      <c r="R113" s="12"/>
      <c r="S113" s="12"/>
      <c r="T113" s="12"/>
      <c r="U113" s="12">
        <f>P113</f>
        <v>2</v>
      </c>
      <c r="V113" s="12"/>
      <c r="W113" s="12"/>
      <c r="X113" s="2"/>
      <c r="Y113" s="26">
        <f>((COUNTIF(E110:E115,E113)-1)*$CK$547+SUBSTITUTE(E113,"=",""))</f>
        <v>4</v>
      </c>
      <c r="Z113" s="3">
        <f>INDEX($CK$548:$CK$611,Y113)</f>
        <v>3</v>
      </c>
      <c r="AA113" s="3">
        <f t="shared" ref="AA113:AA115" si="150">IF(LEFT(G113,1)="d",0,IF(LEFT(G113,1)="n",0,1))</f>
        <v>1</v>
      </c>
      <c r="AB113" s="3">
        <f t="shared" si="149"/>
        <v>3</v>
      </c>
      <c r="AC113" s="6">
        <f>IF(ISNA(INDEX(AB110:AB115, MATCH(N113, F110:F115, FALSE))),0,INDEX(AB110:AB115, MATCH(N113, F110:F115, FALSE)))</f>
        <v>2</v>
      </c>
      <c r="AD113" s="3">
        <f>IF(ISNA(INDEX(AB110:AB115, MATCH(O113, F110:F115, FALSE))),0,INDEX(AB110:AB115, MATCH(O113, F110:F115, FALSE)))</f>
        <v>0</v>
      </c>
      <c r="AE113" s="5">
        <f t="shared" si="148"/>
        <v>2</v>
      </c>
      <c r="AF113" s="3">
        <f>COUNTIF(F110:F115:F118:F123,F113)</f>
        <v>1</v>
      </c>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37"/>
      <c r="BE113" s="37"/>
      <c r="BF113" s="37"/>
      <c r="BG113" s="37"/>
      <c r="BH113" s="37"/>
      <c r="BI113" s="37"/>
      <c r="BJ113" s="37"/>
    </row>
    <row r="114" spans="1:62" ht="20.100000000000001" customHeight="1">
      <c r="A114" s="113" t="s">
        <v>144</v>
      </c>
      <c r="B114" s="34" t="s">
        <v>106</v>
      </c>
      <c r="C114" s="121" t="s">
        <v>199</v>
      </c>
      <c r="D114" s="204" t="s">
        <v>0</v>
      </c>
      <c r="E114" s="293">
        <v>5</v>
      </c>
      <c r="F114" s="216" t="s">
        <v>108</v>
      </c>
      <c r="G114" s="217">
        <v>1.25</v>
      </c>
      <c r="H114" s="114" t="str">
        <f t="shared" si="141"/>
        <v>Kai McGarry</v>
      </c>
      <c r="I114" s="114" t="str">
        <f t="shared" si="142"/>
        <v>MADJA</v>
      </c>
      <c r="J114" s="114" t="str">
        <f t="shared" si="143"/>
        <v>Marl J</v>
      </c>
      <c r="K114" s="9" t="str">
        <f t="shared" si="144"/>
        <v/>
      </c>
      <c r="L114" s="195" t="str">
        <f t="shared" si="145"/>
        <v>AW</v>
      </c>
      <c r="M114" s="2"/>
      <c r="N114" s="34" t="str">
        <f t="shared" si="146"/>
        <v>T</v>
      </c>
      <c r="O114" s="34" t="str">
        <f t="shared" si="146"/>
        <v>TT</v>
      </c>
      <c r="P114" s="154">
        <f t="shared" si="147"/>
        <v>5</v>
      </c>
      <c r="Q114" s="2"/>
      <c r="R114" s="12"/>
      <c r="S114" s="12"/>
      <c r="T114" s="12"/>
      <c r="U114" s="12"/>
      <c r="V114" s="12">
        <f>P114</f>
        <v>5</v>
      </c>
      <c r="W114" s="12"/>
      <c r="X114" s="2"/>
      <c r="Y114" s="26">
        <f>((COUNTIF(E110:E115,E114)-1)*$CK$547+SUBSTITUTE(E114,"=",""))</f>
        <v>5</v>
      </c>
      <c r="Z114" s="3">
        <f t="shared" ref="Z114:Z115" si="151">INDEX($CK$548:$CK$611,Y114)</f>
        <v>2</v>
      </c>
      <c r="AA114" s="3">
        <f t="shared" si="150"/>
        <v>1</v>
      </c>
      <c r="AB114" s="3">
        <f t="shared" si="149"/>
        <v>2</v>
      </c>
      <c r="AC114" s="6">
        <f>IF(ISNA(INDEX(AB110:AB115, MATCH(N114, F110:F115, FALSE))),0,INDEX(AB110:AB115, MATCH(N114,F110:F115, FALSE)))</f>
        <v>0</v>
      </c>
      <c r="AD114" s="3">
        <f>IF(ISNA(INDEX(AB110:AB115, MATCH(O114, F110:F115, FALSE))),0,INDEX(AB110:AB115, MATCH(O114, F110:F115, FALSE)))</f>
        <v>5</v>
      </c>
      <c r="AE114" s="5">
        <f t="shared" si="148"/>
        <v>5</v>
      </c>
      <c r="AF114" s="3">
        <f>COUNTIF(F110:F115:F118:F123,F114)</f>
        <v>1</v>
      </c>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37"/>
      <c r="BE114" s="37"/>
      <c r="BF114" s="37"/>
      <c r="BG114" s="37"/>
      <c r="BH114" s="37"/>
      <c r="BI114" s="37"/>
      <c r="BJ114" s="37"/>
    </row>
    <row r="115" spans="1:62" ht="20.100000000000001" customHeight="1" thickBot="1">
      <c r="A115" s="113" t="s">
        <v>144</v>
      </c>
      <c r="B115" s="34" t="s">
        <v>106</v>
      </c>
      <c r="C115" s="121" t="s">
        <v>199</v>
      </c>
      <c r="D115" s="204" t="s">
        <v>0</v>
      </c>
      <c r="E115" s="294">
        <v>6</v>
      </c>
      <c r="F115" s="216" t="s">
        <v>110</v>
      </c>
      <c r="G115" s="219">
        <v>1.2</v>
      </c>
      <c r="H115" s="212" t="str">
        <f t="shared" si="141"/>
        <v>James Humphreys</v>
      </c>
      <c r="I115" s="212" t="str">
        <f t="shared" si="142"/>
        <v>Newbury</v>
      </c>
      <c r="J115" s="212" t="str">
        <f t="shared" si="143"/>
        <v>Newb</v>
      </c>
      <c r="K115" s="138" t="str">
        <f t="shared" si="144"/>
        <v/>
      </c>
      <c r="L115" s="213" t="str">
        <f t="shared" si="145"/>
        <v xml:space="preserve"> </v>
      </c>
      <c r="M115" s="2"/>
      <c r="N115" s="34" t="str">
        <f t="shared" si="146"/>
        <v>J</v>
      </c>
      <c r="O115" s="34" t="str">
        <f t="shared" si="146"/>
        <v>JJ</v>
      </c>
      <c r="P115" s="154">
        <f t="shared" si="147"/>
        <v>3</v>
      </c>
      <c r="Q115" s="2"/>
      <c r="R115" s="12"/>
      <c r="S115" s="12"/>
      <c r="T115" s="12"/>
      <c r="U115" s="12"/>
      <c r="V115" s="12"/>
      <c r="W115" s="12">
        <f>P115</f>
        <v>3</v>
      </c>
      <c r="X115" s="2"/>
      <c r="Y115" s="26">
        <f>((COUNTIF(E110:E115,E115)-1)*$CK$547+SUBSTITUTE(E115,"=",""))</f>
        <v>6</v>
      </c>
      <c r="Z115" s="3">
        <f t="shared" si="151"/>
        <v>1</v>
      </c>
      <c r="AA115" s="3">
        <f t="shared" si="150"/>
        <v>1</v>
      </c>
      <c r="AB115" s="3">
        <f t="shared" si="149"/>
        <v>1</v>
      </c>
      <c r="AC115" s="6">
        <f>IF(ISNA(INDEX(AB110:AB115, MATCH(N115, F110:F115, FALSE))),0,INDEX(AB110:AB115, MATCH(N115, F110:F115, FALSE)))</f>
        <v>3</v>
      </c>
      <c r="AD115" s="3">
        <f>IF(ISNA(INDEX(AB110:AB115, MATCH(O115, F110:F115, FALSE))),0,INDEX(AB110:AB115, MATCH(O115, F110:F115, FALSE)))</f>
        <v>0</v>
      </c>
      <c r="AE115" s="5">
        <f t="shared" si="148"/>
        <v>3</v>
      </c>
      <c r="AF115" s="3">
        <f>COUNTIF(F110:F115:F118:F123,F115)</f>
        <v>1</v>
      </c>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37"/>
      <c r="BE115" s="37"/>
      <c r="BF115" s="37"/>
      <c r="BG115" s="37"/>
      <c r="BH115" s="37"/>
      <c r="BI115" s="37"/>
      <c r="BJ115" s="37"/>
    </row>
    <row r="116" spans="1:62" ht="20.100000000000001" customHeight="1" thickBot="1">
      <c r="A116" s="113" t="s">
        <v>144</v>
      </c>
      <c r="B116" s="34" t="s">
        <v>106</v>
      </c>
      <c r="C116" s="34"/>
      <c r="D116" s="110"/>
      <c r="E116" s="198"/>
      <c r="F116" s="198"/>
      <c r="G116" s="198"/>
      <c r="H116" s="196"/>
      <c r="I116" s="196"/>
      <c r="J116" s="197"/>
      <c r="K116" s="196"/>
      <c r="L116" s="196"/>
      <c r="M116" s="2"/>
      <c r="N116" s="37"/>
      <c r="O116" s="37"/>
      <c r="P116" s="155"/>
      <c r="Q116" s="2"/>
      <c r="R116" s="2"/>
      <c r="S116" s="2"/>
      <c r="T116" s="2"/>
      <c r="U116" s="2"/>
      <c r="V116" s="2"/>
      <c r="W116" s="2"/>
      <c r="X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37"/>
      <c r="BE116" s="37"/>
      <c r="BF116" s="37"/>
      <c r="BG116" s="37"/>
      <c r="BH116" s="37"/>
      <c r="BI116" s="37"/>
      <c r="BJ116" s="37"/>
    </row>
    <row r="117" spans="1:62" ht="20.100000000000001" customHeight="1" thickBot="1">
      <c r="A117" s="113" t="s">
        <v>144</v>
      </c>
      <c r="B117" s="34" t="s">
        <v>106</v>
      </c>
      <c r="C117" s="121" t="s">
        <v>199</v>
      </c>
      <c r="D117" s="204" t="s">
        <v>1</v>
      </c>
      <c r="E117" s="419" t="s">
        <v>286</v>
      </c>
      <c r="F117" s="209"/>
      <c r="G117" s="209"/>
      <c r="H117" s="210"/>
      <c r="I117" s="208" t="s">
        <v>181</v>
      </c>
      <c r="J117" s="205"/>
      <c r="K117" s="530">
        <f>K109</f>
        <v>1.62</v>
      </c>
      <c r="L117" s="530"/>
      <c r="M117" s="128"/>
      <c r="N117" s="40"/>
      <c r="O117" s="40"/>
      <c r="P117" s="37"/>
      <c r="Q117" s="22"/>
      <c r="R117" s="22"/>
      <c r="S117" s="22"/>
      <c r="T117" s="22"/>
      <c r="U117" s="22"/>
      <c r="V117" s="22"/>
      <c r="W117" s="22"/>
      <c r="X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37"/>
      <c r="BE117" s="37"/>
      <c r="BF117" s="37"/>
      <c r="BG117" s="37"/>
      <c r="BH117" s="37"/>
      <c r="BI117" s="37"/>
      <c r="BJ117" s="37"/>
    </row>
    <row r="118" spans="1:62" ht="20.100000000000001" customHeight="1">
      <c r="A118" s="113" t="s">
        <v>144</v>
      </c>
      <c r="B118" s="34" t="s">
        <v>106</v>
      </c>
      <c r="C118" s="121" t="s">
        <v>199</v>
      </c>
      <c r="D118" s="204" t="s">
        <v>1</v>
      </c>
      <c r="E118" s="292">
        <v>1</v>
      </c>
      <c r="F118" s="214" t="s">
        <v>140</v>
      </c>
      <c r="G118" s="215">
        <v>1.45</v>
      </c>
      <c r="H118" s="201" t="str">
        <f t="shared" ref="H118:H123" si="152">IF(ISNA((IF(F118=0," ",VLOOKUP(F118,$AI$558:$AK$569,3,FALSE)))),"WRONG LETTER",IF(F118=0," ",VLOOKUP(F118,$AI$558:$AK$569,3,FALSE)))</f>
        <v xml:space="preserve">Benjamin Bewick </v>
      </c>
      <c r="I118" s="201" t="str">
        <f t="shared" ref="I118:I123" si="153">IF(ISNA((IF(F118=0,"",VLOOKUP(F118,$AO$544:$AQ$555,3,FALSE)))),"WRONG LETTER",IF(F118=0,"",VLOOKUP(F118,$AO$544:$AQ$555,3,FALSE)))</f>
        <v>Winchester</v>
      </c>
      <c r="J118" s="201" t="str">
        <f t="shared" ref="J118:J123" si="154">IF(F118=0,"",VLOOKUP(F118,$AO$544:$AR$555,4,FALSE))</f>
        <v>Win</v>
      </c>
      <c r="K118" s="202" t="str">
        <f t="shared" ref="K118:K123" si="155">IF(G118="","",IF(ISNUMBER(G118),IF($CH$552="T"," ",IF($CH$552="F",IF(G118&gt;=$BX$552,"G1",IF(G118&gt;=$CA$552,"G2",IF(G118&gt;=$CD$552,"G3",IF(G118&gt;=$CG$552,"G4","")))))),""))</f>
        <v>G2</v>
      </c>
      <c r="L118" s="203" t="str">
        <f t="shared" ref="L118:L123" si="156">IF(ISBLANK(G118),"",IF(G118&gt;=BN554,"AW"," "))</f>
        <v>AW</v>
      </c>
      <c r="M118" s="2"/>
      <c r="N118" s="34" t="str">
        <f t="shared" ref="N118:O123" si="157">N110</f>
        <v>W</v>
      </c>
      <c r="O118" s="34" t="str">
        <f t="shared" si="157"/>
        <v>WW</v>
      </c>
      <c r="P118" s="154">
        <f>AE118</f>
        <v>6</v>
      </c>
      <c r="Q118" s="2"/>
      <c r="R118" s="12">
        <f>P118</f>
        <v>6</v>
      </c>
      <c r="S118" s="12"/>
      <c r="T118" s="12"/>
      <c r="U118" s="12"/>
      <c r="V118" s="12"/>
      <c r="W118" s="12"/>
      <c r="X118" s="2"/>
      <c r="Y118" s="26">
        <f>((COUNTIF(E118:E123,E118)-1)*$CK$547+SUBSTITUTE(E118,"=",""))</f>
        <v>1</v>
      </c>
      <c r="Z118" s="3">
        <f>INDEX($CK$548:$CK$611,Y118)</f>
        <v>6</v>
      </c>
      <c r="AA118" s="3">
        <f>IF(LEFT(G118,1)="d",0,IF(LEFT(G118,1)="n",0,1))</f>
        <v>1</v>
      </c>
      <c r="AB118" s="3">
        <f>Z118*AA118</f>
        <v>6</v>
      </c>
      <c r="AC118" s="6">
        <f>IF(ISNA(INDEX(AB118:AB123, MATCH(N118, F118:F123, FALSE))),0,INDEX(AB118:AB123, MATCH(N118, F118:F123, FALSE)))</f>
        <v>0</v>
      </c>
      <c r="AD118" s="3">
        <f>IF(ISNA(INDEX(AB118:AB123, MATCH(O118, F118:F123, FALSE))),0,INDEX(AB118:AB123, MATCH(O118, F118:F123, FALSE)))</f>
        <v>6</v>
      </c>
      <c r="AE118" s="5">
        <f>SUM(AC118:AD118)</f>
        <v>6</v>
      </c>
      <c r="AF118" s="3">
        <f>COUNTIF(F110:F115:F118:F123,F118)</f>
        <v>1</v>
      </c>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37"/>
      <c r="BE118" s="37"/>
      <c r="BF118" s="37"/>
      <c r="BG118" s="37"/>
      <c r="BH118" s="37"/>
      <c r="BI118" s="37"/>
      <c r="BJ118" s="37"/>
    </row>
    <row r="119" spans="1:62" ht="20.100000000000001" customHeight="1">
      <c r="A119" s="113" t="s">
        <v>144</v>
      </c>
      <c r="B119" s="34" t="s">
        <v>106</v>
      </c>
      <c r="C119" s="121" t="s">
        <v>199</v>
      </c>
      <c r="D119" s="204" t="s">
        <v>1</v>
      </c>
      <c r="E119" s="293">
        <v>2</v>
      </c>
      <c r="F119" s="216" t="s">
        <v>48</v>
      </c>
      <c r="G119" s="217">
        <v>1.25</v>
      </c>
      <c r="H119" s="114" t="str">
        <f t="shared" si="152"/>
        <v>Thomas Holme</v>
      </c>
      <c r="I119" s="114" t="str">
        <f t="shared" si="153"/>
        <v>Salisbury</v>
      </c>
      <c r="J119" s="114" t="str">
        <f t="shared" si="154"/>
        <v>Salis</v>
      </c>
      <c r="K119" s="9" t="str">
        <f t="shared" si="155"/>
        <v/>
      </c>
      <c r="L119" s="195" t="str">
        <f t="shared" si="156"/>
        <v>AW</v>
      </c>
      <c r="M119" s="2"/>
      <c r="N119" s="34" t="str">
        <f t="shared" si="157"/>
        <v>N</v>
      </c>
      <c r="O119" s="34" t="str">
        <f t="shared" si="157"/>
        <v>NN</v>
      </c>
      <c r="P119" s="154">
        <f t="shared" ref="P119:P123" si="158">AE119</f>
        <v>2</v>
      </c>
      <c r="Q119" s="2"/>
      <c r="R119" s="12"/>
      <c r="S119" s="12">
        <f>P119</f>
        <v>2</v>
      </c>
      <c r="T119" s="12"/>
      <c r="U119" s="12"/>
      <c r="V119" s="12"/>
      <c r="W119" s="12"/>
      <c r="X119" s="2"/>
      <c r="Y119" s="26">
        <f>((COUNTIF(E118:E123,E119)-1)*$CK$547+SUBSTITUTE(E119,"=",""))</f>
        <v>2</v>
      </c>
      <c r="Z119" s="3">
        <f>INDEX($CK$548:$CK$611,Y119)</f>
        <v>5</v>
      </c>
      <c r="AA119" s="3">
        <f>IF(LEFT(G119,1)="d",0,IF(LEFT(G119,1)="n",0,1))</f>
        <v>1</v>
      </c>
      <c r="AB119" s="3">
        <f>Z119*AA119</f>
        <v>5</v>
      </c>
      <c r="AC119" s="6">
        <f>IF(ISNA(INDEX(AB118:AB123, MATCH(N119, F118:F123, FALSE))),0,INDEX(AB118:AB123, MATCH(N119, F118:F123, FALSE)))</f>
        <v>0</v>
      </c>
      <c r="AD119" s="3">
        <f>IF(ISNA(INDEX(AB118:AB123, MATCH(O119, F118:F123, FALSE))),0,INDEX(AB118:AB123, MATCH(O119, F118:F123, FALSE)))</f>
        <v>2</v>
      </c>
      <c r="AE119" s="5">
        <f t="shared" ref="AE119:AE123" si="159">SUM(AC119:AD119)</f>
        <v>2</v>
      </c>
      <c r="AF119" s="3">
        <f>COUNTIF(F110:F115:F118:F123,F119)</f>
        <v>1</v>
      </c>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37"/>
      <c r="BE119" s="37"/>
      <c r="BF119" s="37"/>
      <c r="BG119" s="37"/>
      <c r="BH119" s="37"/>
      <c r="BI119" s="37"/>
      <c r="BJ119" s="37"/>
    </row>
    <row r="120" spans="1:62" ht="20.100000000000001" customHeight="1">
      <c r="A120" s="113" t="s">
        <v>144</v>
      </c>
      <c r="B120" s="34" t="s">
        <v>106</v>
      </c>
      <c r="C120" s="121" t="s">
        <v>199</v>
      </c>
      <c r="D120" s="204" t="s">
        <v>1</v>
      </c>
      <c r="E120" s="293">
        <v>3</v>
      </c>
      <c r="F120" s="216" t="s">
        <v>19</v>
      </c>
      <c r="G120" s="217">
        <v>1.05</v>
      </c>
      <c r="H120" s="114" t="str">
        <f t="shared" si="152"/>
        <v>Harry Cann</v>
      </c>
      <c r="I120" s="114" t="str">
        <f t="shared" si="153"/>
        <v>Oxford City</v>
      </c>
      <c r="J120" s="114" t="str">
        <f t="shared" si="154"/>
        <v>Oxf C</v>
      </c>
      <c r="K120" s="9" t="str">
        <f t="shared" si="155"/>
        <v/>
      </c>
      <c r="L120" s="195" t="str">
        <f t="shared" si="156"/>
        <v xml:space="preserve"> </v>
      </c>
      <c r="M120" s="2"/>
      <c r="N120" s="34" t="str">
        <f t="shared" si="157"/>
        <v>O</v>
      </c>
      <c r="O120" s="34" t="str">
        <f t="shared" si="157"/>
        <v>OO</v>
      </c>
      <c r="P120" s="154">
        <f t="shared" si="158"/>
        <v>4</v>
      </c>
      <c r="Q120" s="2"/>
      <c r="R120" s="12"/>
      <c r="S120" s="12"/>
      <c r="T120" s="12">
        <f>P120</f>
        <v>4</v>
      </c>
      <c r="U120" s="12"/>
      <c r="V120" s="12"/>
      <c r="W120" s="12"/>
      <c r="X120" s="2"/>
      <c r="Y120" s="26">
        <f>((COUNTIF(E118:E123,E120)-1)*$CK$547+SUBSTITUTE(E120,"=",""))</f>
        <v>3</v>
      </c>
      <c r="Z120" s="3">
        <f>INDEX($CK$548:$CK$611,Y120)</f>
        <v>4</v>
      </c>
      <c r="AA120" s="3">
        <f>IF(LEFT(G120,1)="d",0,IF(LEFT(G120,1)="n",0,1))</f>
        <v>1</v>
      </c>
      <c r="AB120" s="3">
        <f t="shared" ref="AB120:AB123" si="160">Z120*AA120</f>
        <v>4</v>
      </c>
      <c r="AC120" s="6">
        <f>IF(ISNA(INDEX(AB118:AB123, MATCH(N120, F118:F123, FALSE))),0,INDEX(AB118:AB123, MATCH(N120, F118:F123, FALSE)))</f>
        <v>0</v>
      </c>
      <c r="AD120" s="3">
        <f>IF(ISNA(INDEX(AB118:AB123, MATCH(O120, F118:F123, FALSE))),0,INDEX(AB118:AB123, MATCH(O120, F118:F123, FALSE)))</f>
        <v>4</v>
      </c>
      <c r="AE120" s="5">
        <f t="shared" si="159"/>
        <v>4</v>
      </c>
      <c r="AF120" s="3">
        <f>COUNTIF(F110:F115:F118:F123,F120)</f>
        <v>1</v>
      </c>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37"/>
      <c r="BE120" s="37"/>
      <c r="BF120" s="37"/>
      <c r="BG120" s="37"/>
      <c r="BH120" s="37"/>
      <c r="BI120" s="37"/>
      <c r="BJ120" s="37"/>
    </row>
    <row r="121" spans="1:62" ht="20.100000000000001" customHeight="1">
      <c r="A121" s="113" t="s">
        <v>144</v>
      </c>
      <c r="B121" s="34" t="s">
        <v>106</v>
      </c>
      <c r="C121" s="121" t="s">
        <v>199</v>
      </c>
      <c r="D121" s="204" t="s">
        <v>1</v>
      </c>
      <c r="E121" s="293">
        <v>4</v>
      </c>
      <c r="F121" s="216" t="s">
        <v>137</v>
      </c>
      <c r="G121" s="217">
        <v>1.05</v>
      </c>
      <c r="H121" s="114" t="str">
        <f t="shared" si="152"/>
        <v>Temmy Odutoye</v>
      </c>
      <c r="I121" s="114" t="str">
        <f t="shared" si="153"/>
        <v>Slough Juniors</v>
      </c>
      <c r="J121" s="114" t="str">
        <f t="shared" si="154"/>
        <v>Slough J</v>
      </c>
      <c r="K121" s="9" t="str">
        <f t="shared" si="155"/>
        <v/>
      </c>
      <c r="L121" s="195" t="str">
        <f t="shared" si="156"/>
        <v xml:space="preserve"> </v>
      </c>
      <c r="M121" s="2"/>
      <c r="N121" s="34" t="str">
        <f t="shared" si="157"/>
        <v>R</v>
      </c>
      <c r="O121" s="34" t="str">
        <f t="shared" si="157"/>
        <v>RR</v>
      </c>
      <c r="P121" s="154">
        <f t="shared" si="158"/>
        <v>0</v>
      </c>
      <c r="Q121" s="2"/>
      <c r="R121" s="12"/>
      <c r="S121" s="12"/>
      <c r="T121" s="12"/>
      <c r="U121" s="12">
        <f>P121</f>
        <v>0</v>
      </c>
      <c r="V121" s="12"/>
      <c r="W121" s="12"/>
      <c r="X121" s="2"/>
      <c r="Y121" s="26">
        <f>((COUNTIF(E118:E123,E121)-1)*$CK$547+SUBSTITUTE(E121,"=",""))</f>
        <v>4</v>
      </c>
      <c r="Z121" s="3">
        <f>INDEX($CK$548:$CK$611,Y121)</f>
        <v>3</v>
      </c>
      <c r="AA121" s="3">
        <f t="shared" ref="AA121:AA123" si="161">IF(LEFT(G121,1)="d",0,IF(LEFT(G121,1)="n",0,1))</f>
        <v>1</v>
      </c>
      <c r="AB121" s="3">
        <f t="shared" si="160"/>
        <v>3</v>
      </c>
      <c r="AC121" s="6">
        <f>IF(ISNA(INDEX(AB118:AB123, MATCH(N121, F118:F123, FALSE))),0,INDEX(AB118:AB123, MATCH(N121, F118:F123, FALSE)))</f>
        <v>0</v>
      </c>
      <c r="AD121" s="3">
        <f>IF(ISNA(INDEX(AB118:AB123, MATCH(O121, F118:F123, FALSE))),0,INDEX(AB118:AB123, MATCH(O121, F118:F123, FALSE)))</f>
        <v>0</v>
      </c>
      <c r="AE121" s="5">
        <f t="shared" si="159"/>
        <v>0</v>
      </c>
      <c r="AF121" s="3">
        <f>COUNTIF(F110:F115:F118:F123,F121)</f>
        <v>1</v>
      </c>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37"/>
      <c r="BE121" s="37"/>
      <c r="BF121" s="37"/>
      <c r="BG121" s="37"/>
      <c r="BH121" s="37"/>
      <c r="BI121" s="37"/>
      <c r="BJ121" s="37"/>
    </row>
    <row r="122" spans="1:62" ht="20.100000000000001" customHeight="1">
      <c r="A122" s="113" t="s">
        <v>144</v>
      </c>
      <c r="B122" s="34" t="s">
        <v>106</v>
      </c>
      <c r="C122" s="121" t="s">
        <v>199</v>
      </c>
      <c r="D122" s="204" t="s">
        <v>1</v>
      </c>
      <c r="E122" s="293">
        <v>5</v>
      </c>
      <c r="F122" s="216" t="s">
        <v>111</v>
      </c>
      <c r="G122" s="217">
        <v>1</v>
      </c>
      <c r="H122" s="114" t="str">
        <f t="shared" si="152"/>
        <v>Elliot Robins</v>
      </c>
      <c r="I122" s="114" t="str">
        <f t="shared" si="153"/>
        <v>Newbury</v>
      </c>
      <c r="J122" s="114" t="str">
        <f t="shared" si="154"/>
        <v>Newb</v>
      </c>
      <c r="K122" s="9" t="str">
        <f t="shared" si="155"/>
        <v/>
      </c>
      <c r="L122" s="195" t="str">
        <f t="shared" si="156"/>
        <v xml:space="preserve"> </v>
      </c>
      <c r="M122" s="2"/>
      <c r="N122" s="34" t="str">
        <f t="shared" si="157"/>
        <v>T</v>
      </c>
      <c r="O122" s="34" t="str">
        <f t="shared" si="157"/>
        <v>TT</v>
      </c>
      <c r="P122" s="154">
        <f t="shared" si="158"/>
        <v>5</v>
      </c>
      <c r="Q122" s="2"/>
      <c r="R122" s="12"/>
      <c r="S122" s="12"/>
      <c r="T122" s="12"/>
      <c r="U122" s="12"/>
      <c r="V122" s="12">
        <f>P122</f>
        <v>5</v>
      </c>
      <c r="W122" s="12"/>
      <c r="X122" s="2"/>
      <c r="Y122" s="26">
        <f>((COUNTIF(E118:E123,E122)-1)*$CK$547+SUBSTITUTE(E122,"=",""))</f>
        <v>5</v>
      </c>
      <c r="Z122" s="3">
        <f t="shared" ref="Z122:Z123" si="162">INDEX($CK$548:$CK$611,Y122)</f>
        <v>2</v>
      </c>
      <c r="AA122" s="3">
        <f t="shared" si="161"/>
        <v>1</v>
      </c>
      <c r="AB122" s="3">
        <f t="shared" si="160"/>
        <v>2</v>
      </c>
      <c r="AC122" s="6">
        <f>IF(ISNA(INDEX(AB118:AB123, MATCH(N122, F118:F123, FALSE))),0,INDEX(AB118:AB123, MATCH(N122,F118:F123, FALSE)))</f>
        <v>5</v>
      </c>
      <c r="AD122" s="3">
        <f>IF(ISNA(INDEX(AB118:AB123, MATCH(O122, F118:F123, FALSE))),0,INDEX(AB118:AB123, MATCH(O122, F118:F123, FALSE)))</f>
        <v>0</v>
      </c>
      <c r="AE122" s="5">
        <f t="shared" si="159"/>
        <v>5</v>
      </c>
      <c r="AF122" s="3">
        <f>COUNTIF(F110:F115:F118:F123,F122)</f>
        <v>1</v>
      </c>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37"/>
      <c r="BE122" s="37"/>
      <c r="BF122" s="37"/>
      <c r="BG122" s="37"/>
      <c r="BH122" s="37"/>
      <c r="BI122" s="37"/>
      <c r="BJ122" s="37"/>
    </row>
    <row r="123" spans="1:62" ht="20.100000000000001" customHeight="1" thickBot="1">
      <c r="A123" s="113" t="s">
        <v>144</v>
      </c>
      <c r="B123" s="34" t="s">
        <v>106</v>
      </c>
      <c r="C123" s="121" t="s">
        <v>199</v>
      </c>
      <c r="D123" s="204" t="s">
        <v>1</v>
      </c>
      <c r="E123" s="294">
        <v>6</v>
      </c>
      <c r="F123" s="216"/>
      <c r="G123" s="219"/>
      <c r="H123" s="212" t="str">
        <f t="shared" si="152"/>
        <v xml:space="preserve"> </v>
      </c>
      <c r="I123" s="212" t="str">
        <f t="shared" si="153"/>
        <v/>
      </c>
      <c r="J123" s="212" t="str">
        <f t="shared" si="154"/>
        <v/>
      </c>
      <c r="K123" s="138" t="str">
        <f t="shared" si="155"/>
        <v/>
      </c>
      <c r="L123" s="213" t="str">
        <f t="shared" si="156"/>
        <v/>
      </c>
      <c r="M123" s="2"/>
      <c r="N123" s="34" t="str">
        <f t="shared" si="157"/>
        <v>J</v>
      </c>
      <c r="O123" s="34" t="str">
        <f t="shared" si="157"/>
        <v>JJ</v>
      </c>
      <c r="P123" s="154">
        <f t="shared" si="158"/>
        <v>3</v>
      </c>
      <c r="Q123" s="2"/>
      <c r="R123" s="12"/>
      <c r="S123" s="12"/>
      <c r="T123" s="12"/>
      <c r="U123" s="12"/>
      <c r="V123" s="12"/>
      <c r="W123" s="12">
        <f>P123</f>
        <v>3</v>
      </c>
      <c r="X123" s="2"/>
      <c r="Y123" s="26">
        <f>((COUNTIF(E118:E123,E123)-1)*$CK$547+SUBSTITUTE(E123,"=",""))</f>
        <v>6</v>
      </c>
      <c r="Z123" s="3">
        <f t="shared" si="162"/>
        <v>1</v>
      </c>
      <c r="AA123" s="3">
        <f t="shared" si="161"/>
        <v>1</v>
      </c>
      <c r="AB123" s="3">
        <f t="shared" si="160"/>
        <v>1</v>
      </c>
      <c r="AC123" s="6">
        <f>IF(ISNA(INDEX(AB118:AB123, MATCH(N123, F118:F123, FALSE))),0,INDEX(AB118:AB123, MATCH(N123, F118:F123, FALSE)))</f>
        <v>0</v>
      </c>
      <c r="AD123" s="3">
        <f>IF(ISNA(INDEX(AB118:AB123, MATCH(O123, F118:F123, FALSE))),0,INDEX(AB118:AB123, MATCH(O123, F118:F123, FALSE)))</f>
        <v>3</v>
      </c>
      <c r="AE123" s="5">
        <f t="shared" si="159"/>
        <v>3</v>
      </c>
      <c r="AF123" s="3">
        <f>COUNTIF(F110:F115:F118:F123,F123)</f>
        <v>0</v>
      </c>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37"/>
      <c r="BE123" s="37"/>
      <c r="BF123" s="37"/>
      <c r="BG123" s="37"/>
      <c r="BH123" s="37"/>
      <c r="BI123" s="37"/>
      <c r="BJ123" s="37"/>
    </row>
    <row r="124" spans="1:62" ht="20.100000000000001" customHeight="1" thickBot="1">
      <c r="A124" s="113" t="s">
        <v>144</v>
      </c>
      <c r="B124" s="34" t="s">
        <v>106</v>
      </c>
      <c r="C124" s="34"/>
      <c r="D124" s="110"/>
      <c r="E124" s="198"/>
      <c r="F124" s="198"/>
      <c r="G124" s="198"/>
      <c r="H124" s="196"/>
      <c r="I124" s="196"/>
      <c r="J124" s="197"/>
      <c r="K124" s="196"/>
      <c r="L124" s="196"/>
      <c r="M124" s="8"/>
      <c r="N124" s="37"/>
      <c r="O124" s="37"/>
      <c r="P124" s="155"/>
      <c r="Q124" s="2"/>
      <c r="R124" s="2"/>
      <c r="S124" s="2"/>
      <c r="T124" s="2"/>
      <c r="U124" s="2"/>
      <c r="V124" s="2"/>
      <c r="W124" s="2"/>
      <c r="X124" s="2"/>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
      <c r="BD124" s="37"/>
      <c r="BE124" s="37"/>
      <c r="BF124" s="37"/>
      <c r="BG124" s="37"/>
      <c r="BH124" s="37"/>
      <c r="BI124" s="37"/>
      <c r="BJ124" s="37"/>
    </row>
    <row r="125" spans="1:62" ht="20.100000000000001" customHeight="1" thickBot="1">
      <c r="A125" s="113" t="s">
        <v>144</v>
      </c>
      <c r="B125" s="34" t="s">
        <v>106</v>
      </c>
      <c r="C125" s="121" t="s">
        <v>329</v>
      </c>
      <c r="D125" s="204" t="s">
        <v>0</v>
      </c>
      <c r="E125" s="419" t="s">
        <v>256</v>
      </c>
      <c r="F125" s="209"/>
      <c r="G125" s="209"/>
      <c r="H125" s="210"/>
      <c r="I125" s="208" t="s">
        <v>181</v>
      </c>
      <c r="J125" s="205"/>
      <c r="K125" s="530">
        <f>DETAILS!K96</f>
        <v>10.76</v>
      </c>
      <c r="L125" s="530"/>
      <c r="M125" s="128"/>
      <c r="N125" s="40"/>
      <c r="O125" s="40"/>
      <c r="P125" s="37"/>
      <c r="Q125" s="22"/>
      <c r="R125" s="22"/>
      <c r="S125" s="22"/>
      <c r="T125" s="22"/>
      <c r="U125" s="22"/>
      <c r="V125" s="22"/>
      <c r="W125" s="22"/>
      <c r="X125" s="2"/>
      <c r="AG125" s="21"/>
      <c r="AH125" s="21"/>
      <c r="AI125" s="21"/>
      <c r="AJ125" s="21"/>
      <c r="AK125" s="21"/>
      <c r="AL125" s="21"/>
      <c r="AM125" s="21"/>
      <c r="AN125" s="21"/>
      <c r="AO125" s="2"/>
      <c r="AP125" s="2"/>
      <c r="AQ125" s="2"/>
      <c r="AR125" s="2"/>
      <c r="AS125" s="2"/>
      <c r="AT125" s="2"/>
      <c r="AU125" s="2"/>
      <c r="AV125" s="2"/>
      <c r="AW125" s="2"/>
      <c r="AX125" s="2"/>
      <c r="AY125" s="2"/>
      <c r="AZ125" s="2"/>
      <c r="BA125" s="2"/>
      <c r="BB125" s="2"/>
      <c r="BC125" s="2"/>
      <c r="BD125" s="37"/>
      <c r="BE125" s="37"/>
      <c r="BF125" s="37"/>
      <c r="BG125" s="37"/>
      <c r="BH125" s="37"/>
      <c r="BI125" s="37"/>
      <c r="BJ125" s="37"/>
    </row>
    <row r="126" spans="1:62" ht="20.100000000000001" customHeight="1">
      <c r="A126" s="113" t="s">
        <v>144</v>
      </c>
      <c r="B126" s="34" t="s">
        <v>106</v>
      </c>
      <c r="C126" s="121" t="s">
        <v>329</v>
      </c>
      <c r="D126" s="204" t="s">
        <v>0</v>
      </c>
      <c r="E126" s="292">
        <v>1</v>
      </c>
      <c r="F126" s="214" t="s">
        <v>127</v>
      </c>
      <c r="G126" s="215">
        <v>6.6</v>
      </c>
      <c r="H126" s="201" t="str">
        <f t="shared" ref="H126:H131" si="163">IF(ISNA((IF(F126=0," ",VLOOKUP(F126,$AL$544:$AN$555,3,FALSE)))),"WRONG LETTER",IF(F126=0," ",VLOOKUP(F126,$AL$544:$AN$555,3,FALSE)))</f>
        <v>Abraham Gaye</v>
      </c>
      <c r="I126" s="201" t="str">
        <f t="shared" ref="I126:I131" si="164">IF(ISNA((IF(F126=0,"",VLOOKUP(F126,$AO$544:$AQ$555,3,FALSE)))),"WRONG LETTER",IF(F126=0,"",VLOOKUP(F126,$AO$544:$AQ$555,3,FALSE)))</f>
        <v>Slough Juniors</v>
      </c>
      <c r="J126" s="201" t="str">
        <f t="shared" ref="J126:J131" si="165">IF(F126=0,"",VLOOKUP(F126,$AO$544:$AR$555,4,FALSE))</f>
        <v>Slough J</v>
      </c>
      <c r="K126" s="202" t="str">
        <f t="shared" ref="K126:K131" si="166">IF(G126="","",IF(ISNUMBER(G126),IF($CH$556="T"," ",IF($CH$556="F",IF(G126&gt;=$BX$556,"G1",IF(G126&gt;=$CA$556,"G2",IF(G126&gt;=$CD$556,"G3",IF(G126&gt;=$CG$556,"G4","")))))),""))</f>
        <v/>
      </c>
      <c r="L126" s="203" t="str">
        <f t="shared" ref="L126:L131" si="167">IF(ISBLANK(G126),"",IF(G126&gt;=BP547,"AW"," "))</f>
        <v>AW</v>
      </c>
      <c r="M126" s="2"/>
      <c r="N126" s="34" t="str">
        <f t="shared" ref="N126:O131" si="168">N118</f>
        <v>W</v>
      </c>
      <c r="O126" s="34" t="str">
        <f t="shared" si="168"/>
        <v>WW</v>
      </c>
      <c r="P126" s="154">
        <f>AE126</f>
        <v>5</v>
      </c>
      <c r="Q126" s="2"/>
      <c r="R126" s="12">
        <f>P126</f>
        <v>5</v>
      </c>
      <c r="S126" s="12"/>
      <c r="T126" s="12"/>
      <c r="U126" s="12"/>
      <c r="V126" s="12"/>
      <c r="W126" s="12"/>
      <c r="X126" s="2"/>
      <c r="Y126" s="26">
        <f>((COUNTIF(E126:E131,E126)-1)*$CK$547+SUBSTITUTE(E126,"=",""))</f>
        <v>1</v>
      </c>
      <c r="Z126" s="3">
        <f>INDEX($CK$548:$CK$611,Y126)</f>
        <v>6</v>
      </c>
      <c r="AA126" s="3">
        <f>IF(LEFT(G126,1)="d",0,IF(LEFT(G126,1)="n",0,1))</f>
        <v>1</v>
      </c>
      <c r="AB126" s="3">
        <f>Z126*AA126</f>
        <v>6</v>
      </c>
      <c r="AC126" s="6">
        <f>IF(ISNA(INDEX(AB126:AB131, MATCH(N126, F126:F131, FALSE))),0,INDEX(AB126:AB131, MATCH(N126, F126:F131, FALSE)))</f>
        <v>0</v>
      </c>
      <c r="AD126" s="3">
        <f>IF(ISNA(INDEX(AB126:AB131, MATCH(O126, F126:F131, FALSE))),0,INDEX(AB126:AB131, MATCH(O126, F126:F131, FALSE)))</f>
        <v>5</v>
      </c>
      <c r="AE126" s="5">
        <f>SUM(AC126:AD126)</f>
        <v>5</v>
      </c>
      <c r="AF126" s="3">
        <f>COUNTIF(F126:F131:F134:F139,F126)</f>
        <v>1</v>
      </c>
      <c r="AG126" s="31"/>
      <c r="AH126" s="31"/>
      <c r="AI126" s="31"/>
      <c r="AJ126" s="31"/>
      <c r="AK126" s="31"/>
      <c r="AL126" s="31"/>
      <c r="AM126" s="31"/>
      <c r="AN126" s="31"/>
      <c r="AO126" s="31"/>
      <c r="AP126" s="31"/>
      <c r="AQ126" s="31"/>
    </row>
    <row r="127" spans="1:62" ht="20.100000000000001" customHeight="1">
      <c r="A127" s="113" t="s">
        <v>144</v>
      </c>
      <c r="B127" s="34" t="s">
        <v>106</v>
      </c>
      <c r="C127" s="121" t="s">
        <v>329</v>
      </c>
      <c r="D127" s="204" t="s">
        <v>0</v>
      </c>
      <c r="E127" s="293">
        <v>2</v>
      </c>
      <c r="F127" s="216" t="s">
        <v>140</v>
      </c>
      <c r="G127" s="217">
        <v>6.19</v>
      </c>
      <c r="H127" s="114" t="str">
        <f t="shared" si="163"/>
        <v xml:space="preserve">Ethan Imhofe </v>
      </c>
      <c r="I127" s="114" t="str">
        <f t="shared" si="164"/>
        <v>Winchester</v>
      </c>
      <c r="J127" s="114" t="str">
        <f t="shared" si="165"/>
        <v>Win</v>
      </c>
      <c r="K127" s="9" t="str">
        <f t="shared" si="166"/>
        <v/>
      </c>
      <c r="L127" s="195" t="str">
        <f t="shared" si="167"/>
        <v xml:space="preserve"> </v>
      </c>
      <c r="M127" s="2"/>
      <c r="N127" s="34" t="str">
        <f t="shared" si="168"/>
        <v>N</v>
      </c>
      <c r="O127" s="34" t="str">
        <f t="shared" si="168"/>
        <v>NN</v>
      </c>
      <c r="P127" s="154">
        <f t="shared" ref="P127:P131" si="169">AE127</f>
        <v>2</v>
      </c>
      <c r="Q127" s="2"/>
      <c r="R127" s="12"/>
      <c r="S127" s="12">
        <f>P127</f>
        <v>2</v>
      </c>
      <c r="T127" s="12"/>
      <c r="U127" s="12"/>
      <c r="V127" s="12"/>
      <c r="W127" s="12"/>
      <c r="X127" s="2"/>
      <c r="Y127" s="26">
        <f>((COUNTIF(E126:E131,E127)-1)*$CK$547+SUBSTITUTE(E127,"=",""))</f>
        <v>2</v>
      </c>
      <c r="Z127" s="3">
        <f>INDEX($CK$548:$CK$611,Y127)</f>
        <v>5</v>
      </c>
      <c r="AA127" s="3">
        <f>IF(LEFT(G127,1)="d",0,IF(LEFT(G127,1)="n",0,1))</f>
        <v>1</v>
      </c>
      <c r="AB127" s="3">
        <f>Z127*AA127</f>
        <v>5</v>
      </c>
      <c r="AC127" s="6">
        <f>IF(ISNA(INDEX(AB126:AB131, MATCH(N127, F126:F131, FALSE))),0,INDEX(AB126:AB131, MATCH(N127, F126:F131, FALSE)))</f>
        <v>2</v>
      </c>
      <c r="AD127" s="3">
        <f>IF(ISNA(INDEX(AB126:AB131, MATCH(O127, F126:F131, FALSE))),0,INDEX(AB126:AB131, MATCH(O127, F126:F131, FALSE)))</f>
        <v>0</v>
      </c>
      <c r="AE127" s="5">
        <f t="shared" ref="AE127:AE131" si="170">SUM(AC127:AD127)</f>
        <v>2</v>
      </c>
      <c r="AF127" s="3">
        <f>COUNTIF(F126:F131:F134:F139,F127)</f>
        <v>1</v>
      </c>
      <c r="AG127" s="31"/>
      <c r="AH127" s="31"/>
      <c r="AI127" s="31"/>
      <c r="AJ127" s="31"/>
      <c r="AK127" s="31"/>
      <c r="AL127" s="31"/>
      <c r="AM127" s="31"/>
      <c r="AN127" s="31"/>
      <c r="AO127" s="31"/>
      <c r="AP127" s="31"/>
      <c r="AQ127" s="31"/>
    </row>
    <row r="128" spans="1:62" ht="20.100000000000001" customHeight="1">
      <c r="A128" s="113" t="s">
        <v>144</v>
      </c>
      <c r="B128" s="34" t="s">
        <v>106</v>
      </c>
      <c r="C128" s="121" t="s">
        <v>329</v>
      </c>
      <c r="D128" s="204" t="s">
        <v>0</v>
      </c>
      <c r="E128" s="293">
        <v>3</v>
      </c>
      <c r="F128" s="216" t="s">
        <v>48</v>
      </c>
      <c r="G128" s="217">
        <v>5.38</v>
      </c>
      <c r="H128" s="114" t="str">
        <f t="shared" si="163"/>
        <v>Thomas Holme</v>
      </c>
      <c r="I128" s="114" t="str">
        <f t="shared" si="164"/>
        <v>Salisbury</v>
      </c>
      <c r="J128" s="114" t="str">
        <f t="shared" si="165"/>
        <v>Salis</v>
      </c>
      <c r="K128" s="9" t="str">
        <f t="shared" si="166"/>
        <v/>
      </c>
      <c r="L128" s="195" t="str">
        <f t="shared" si="167"/>
        <v xml:space="preserve"> </v>
      </c>
      <c r="M128" s="2"/>
      <c r="N128" s="34" t="str">
        <f t="shared" si="168"/>
        <v>O</v>
      </c>
      <c r="O128" s="34" t="str">
        <f t="shared" si="168"/>
        <v>OO</v>
      </c>
      <c r="P128" s="154">
        <f t="shared" si="169"/>
        <v>3</v>
      </c>
      <c r="Q128" s="2"/>
      <c r="R128" s="12"/>
      <c r="S128" s="12"/>
      <c r="T128" s="12">
        <f>P128</f>
        <v>3</v>
      </c>
      <c r="U128" s="12"/>
      <c r="V128" s="12"/>
      <c r="W128" s="12"/>
      <c r="X128" s="2"/>
      <c r="Y128" s="26">
        <f>((COUNTIF(E126:E131,E128)-1)*$CK$547+SUBSTITUTE(E128,"=",""))</f>
        <v>3</v>
      </c>
      <c r="Z128" s="3">
        <f>INDEX($CK$548:$CK$611,Y128)</f>
        <v>4</v>
      </c>
      <c r="AA128" s="3">
        <f>IF(LEFT(G128,1)="d",0,IF(LEFT(G128,1)="n",0,1))</f>
        <v>1</v>
      </c>
      <c r="AB128" s="3">
        <f t="shared" ref="AB128:AB131" si="171">Z128*AA128</f>
        <v>4</v>
      </c>
      <c r="AC128" s="6">
        <f>IF(ISNA(INDEX(AB126:AB131, MATCH(N128, F126:F131, FALSE))),0,INDEX(AB126:AB131, MATCH(N128, F126:F131, FALSE)))</f>
        <v>3</v>
      </c>
      <c r="AD128" s="3">
        <f>IF(ISNA(INDEX(AB126:AB131, MATCH(O128, F126:F131, FALSE))),0,INDEX(AB126:AB131, MATCH(O128, F126:F131, FALSE)))</f>
        <v>0</v>
      </c>
      <c r="AE128" s="5">
        <f t="shared" si="170"/>
        <v>3</v>
      </c>
      <c r="AF128" s="3">
        <f>COUNTIF(F126:F131:F134:F139,F128)</f>
        <v>1</v>
      </c>
      <c r="AG128" s="31"/>
      <c r="AH128" s="31"/>
      <c r="AI128" s="31"/>
      <c r="AJ128" s="31"/>
      <c r="AK128" s="31"/>
      <c r="AL128" s="31"/>
      <c r="AM128" s="31"/>
      <c r="AN128" s="31"/>
      <c r="AO128" s="31"/>
      <c r="AP128" s="31"/>
      <c r="AQ128" s="31"/>
    </row>
    <row r="129" spans="1:84" ht="20.100000000000001" customHeight="1">
      <c r="A129" s="113" t="s">
        <v>144</v>
      </c>
      <c r="B129" s="34" t="s">
        <v>106</v>
      </c>
      <c r="C129" s="121" t="s">
        <v>329</v>
      </c>
      <c r="D129" s="204" t="s">
        <v>0</v>
      </c>
      <c r="E129" s="293">
        <v>4</v>
      </c>
      <c r="F129" s="216" t="s">
        <v>20</v>
      </c>
      <c r="G129" s="217">
        <v>4.8600000000000003</v>
      </c>
      <c r="H129" s="114" t="str">
        <f t="shared" si="163"/>
        <v>Connor Legg</v>
      </c>
      <c r="I129" s="114" t="str">
        <f t="shared" si="164"/>
        <v>Oxford City</v>
      </c>
      <c r="J129" s="114" t="str">
        <f t="shared" si="165"/>
        <v>Oxf C</v>
      </c>
      <c r="K129" s="9" t="str">
        <f t="shared" si="166"/>
        <v/>
      </c>
      <c r="L129" s="195" t="str">
        <f t="shared" si="167"/>
        <v xml:space="preserve"> </v>
      </c>
      <c r="M129" s="2"/>
      <c r="N129" s="34" t="str">
        <f t="shared" si="168"/>
        <v>R</v>
      </c>
      <c r="O129" s="34" t="str">
        <f t="shared" si="168"/>
        <v>RR</v>
      </c>
      <c r="P129" s="154">
        <f t="shared" si="169"/>
        <v>0</v>
      </c>
      <c r="Q129" s="2"/>
      <c r="R129" s="12"/>
      <c r="S129" s="12"/>
      <c r="T129" s="12"/>
      <c r="U129" s="12">
        <f>P129</f>
        <v>0</v>
      </c>
      <c r="V129" s="12"/>
      <c r="W129" s="12"/>
      <c r="X129" s="2"/>
      <c r="Y129" s="26">
        <f>((COUNTIF(E126:E131,E129)-1)*$CK$547+SUBSTITUTE(E129,"=",""))</f>
        <v>4</v>
      </c>
      <c r="Z129" s="3">
        <f>INDEX($CK$548:$CK$611,Y129)</f>
        <v>3</v>
      </c>
      <c r="AA129" s="3">
        <f t="shared" ref="AA129:AA131" si="172">IF(LEFT(G129,1)="d",0,IF(LEFT(G129,1)="n",0,1))</f>
        <v>1</v>
      </c>
      <c r="AB129" s="3">
        <f t="shared" si="171"/>
        <v>3</v>
      </c>
      <c r="AC129" s="6">
        <f>IF(ISNA(INDEX(AB126:AB131, MATCH(N129, F126:F131, FALSE))),0,INDEX(AB126:AB131, MATCH(N129, F126:F131, FALSE)))</f>
        <v>0</v>
      </c>
      <c r="AD129" s="3">
        <f>IF(ISNA(INDEX(AB126:AB131, MATCH(O129, F126:F131, FALSE))),0,INDEX(AB126:AB131, MATCH(O129, F126:F131, FALSE)))</f>
        <v>0</v>
      </c>
      <c r="AE129" s="5">
        <f t="shared" si="170"/>
        <v>0</v>
      </c>
      <c r="AF129" s="3">
        <f>COUNTIF(F126:F131:F134:F139,F129)</f>
        <v>1</v>
      </c>
      <c r="AG129" s="31"/>
      <c r="AH129" s="31"/>
      <c r="AI129" s="31"/>
      <c r="AJ129" s="31"/>
      <c r="AK129" s="31"/>
      <c r="AL129" s="31"/>
      <c r="AM129" s="31"/>
      <c r="AN129" s="31"/>
      <c r="AO129" s="31"/>
      <c r="AP129" s="31"/>
      <c r="AQ129" s="31"/>
    </row>
    <row r="130" spans="1:84" ht="20.100000000000001" customHeight="1">
      <c r="A130" s="113" t="s">
        <v>144</v>
      </c>
      <c r="B130" s="34" t="s">
        <v>106</v>
      </c>
      <c r="C130" s="121" t="s">
        <v>329</v>
      </c>
      <c r="D130" s="204" t="s">
        <v>0</v>
      </c>
      <c r="E130" s="293">
        <v>5</v>
      </c>
      <c r="F130" s="216" t="s">
        <v>110</v>
      </c>
      <c r="G130" s="217">
        <v>3.97</v>
      </c>
      <c r="H130" s="114" t="str">
        <f t="shared" si="163"/>
        <v>Mawgan Bird</v>
      </c>
      <c r="I130" s="114" t="str">
        <f t="shared" si="164"/>
        <v>Newbury</v>
      </c>
      <c r="J130" s="114" t="str">
        <f t="shared" si="165"/>
        <v>Newb</v>
      </c>
      <c r="K130" s="9" t="str">
        <f t="shared" si="166"/>
        <v/>
      </c>
      <c r="L130" s="195" t="str">
        <f t="shared" si="167"/>
        <v xml:space="preserve"> </v>
      </c>
      <c r="M130" s="2"/>
      <c r="N130" s="34" t="str">
        <f t="shared" si="168"/>
        <v>T</v>
      </c>
      <c r="O130" s="34" t="str">
        <f t="shared" si="168"/>
        <v>TT</v>
      </c>
      <c r="P130" s="154">
        <f t="shared" si="169"/>
        <v>4</v>
      </c>
      <c r="Q130" s="2"/>
      <c r="R130" s="12"/>
      <c r="S130" s="12"/>
      <c r="T130" s="12"/>
      <c r="U130" s="12"/>
      <c r="V130" s="12">
        <f>P130</f>
        <v>4</v>
      </c>
      <c r="W130" s="12"/>
      <c r="X130" s="2"/>
      <c r="Y130" s="26">
        <f>((COUNTIF(E126:E131,E130)-1)*$CK$547+SUBSTITUTE(E130,"=",""))</f>
        <v>5</v>
      </c>
      <c r="Z130" s="3">
        <f t="shared" ref="Z130:Z131" si="173">INDEX($CK$548:$CK$611,Y130)</f>
        <v>2</v>
      </c>
      <c r="AA130" s="3">
        <f t="shared" si="172"/>
        <v>1</v>
      </c>
      <c r="AB130" s="3">
        <f t="shared" si="171"/>
        <v>2</v>
      </c>
      <c r="AC130" s="6">
        <f>IF(ISNA(INDEX(AB126:AB131, MATCH(N130, F126:F131, FALSE))),0,INDEX(AB126:AB131, MATCH(N130,F126:F131, FALSE)))</f>
        <v>4</v>
      </c>
      <c r="AD130" s="3">
        <f>IF(ISNA(INDEX(AB126:AB131, MATCH(O130, F126:F131, FALSE))),0,INDEX(AB126:AB131, MATCH(O130, F126:F131, FALSE)))</f>
        <v>0</v>
      </c>
      <c r="AE130" s="5">
        <f t="shared" si="170"/>
        <v>4</v>
      </c>
      <c r="AF130" s="3">
        <f>COUNTIF(F126:F131:F134:F139,F130)</f>
        <v>1</v>
      </c>
      <c r="AG130" s="31"/>
      <c r="AH130" s="31"/>
      <c r="AI130" s="31"/>
      <c r="AJ130" s="31"/>
      <c r="AK130" s="31"/>
      <c r="AL130" s="31"/>
      <c r="AM130" s="31"/>
      <c r="AN130" s="31"/>
      <c r="AO130" s="31"/>
      <c r="AP130" s="31"/>
      <c r="AQ130" s="31"/>
    </row>
    <row r="131" spans="1:84" ht="20.100000000000001" customHeight="1" thickBot="1">
      <c r="A131" s="113" t="s">
        <v>144</v>
      </c>
      <c r="B131" s="34" t="s">
        <v>106</v>
      </c>
      <c r="C131" s="121" t="s">
        <v>329</v>
      </c>
      <c r="D131" s="204" t="s">
        <v>0</v>
      </c>
      <c r="E131" s="294">
        <v>6</v>
      </c>
      <c r="F131" s="216"/>
      <c r="G131" s="219"/>
      <c r="H131" s="212" t="str">
        <f t="shared" si="163"/>
        <v xml:space="preserve"> </v>
      </c>
      <c r="I131" s="212" t="str">
        <f t="shared" si="164"/>
        <v/>
      </c>
      <c r="J131" s="212" t="str">
        <f t="shared" si="165"/>
        <v/>
      </c>
      <c r="K131" s="138" t="str">
        <f t="shared" si="166"/>
        <v/>
      </c>
      <c r="L131" s="213" t="str">
        <f t="shared" si="167"/>
        <v/>
      </c>
      <c r="M131" s="2"/>
      <c r="N131" s="34" t="str">
        <f t="shared" si="168"/>
        <v>J</v>
      </c>
      <c r="O131" s="34" t="str">
        <f t="shared" si="168"/>
        <v>JJ</v>
      </c>
      <c r="P131" s="154">
        <f t="shared" si="169"/>
        <v>6</v>
      </c>
      <c r="Q131" s="2"/>
      <c r="R131" s="12"/>
      <c r="S131" s="12"/>
      <c r="T131" s="12"/>
      <c r="U131" s="12"/>
      <c r="V131" s="12"/>
      <c r="W131" s="12">
        <f>P131</f>
        <v>6</v>
      </c>
      <c r="X131" s="2"/>
      <c r="Y131" s="26">
        <f>((COUNTIF(E126:E131,E131)-1)*$CK$547+SUBSTITUTE(E131,"=",""))</f>
        <v>6</v>
      </c>
      <c r="Z131" s="3">
        <f t="shared" si="173"/>
        <v>1</v>
      </c>
      <c r="AA131" s="3">
        <f t="shared" si="172"/>
        <v>1</v>
      </c>
      <c r="AB131" s="3">
        <f t="shared" si="171"/>
        <v>1</v>
      </c>
      <c r="AC131" s="6">
        <f>IF(ISNA(INDEX(AB126:AB131, MATCH(N131, F126:F131, FALSE))),0,INDEX(AB126:AB131, MATCH(N131, F126:F131, FALSE)))</f>
        <v>6</v>
      </c>
      <c r="AD131" s="3">
        <f>IF(ISNA(INDEX(AB126:AB131, MATCH(O131, F126:F131, FALSE))),0,INDEX(AB126:AB131, MATCH(O131, F126:F131, FALSE)))</f>
        <v>0</v>
      </c>
      <c r="AE131" s="5">
        <f t="shared" si="170"/>
        <v>6</v>
      </c>
      <c r="AF131" s="3">
        <f>COUNTIF(F126:F131:F134:F139,F131)</f>
        <v>0</v>
      </c>
    </row>
    <row r="132" spans="1:84" ht="20.100000000000001" customHeight="1" thickBot="1">
      <c r="A132" s="113" t="s">
        <v>144</v>
      </c>
      <c r="B132" s="34" t="s">
        <v>106</v>
      </c>
      <c r="C132" s="34"/>
      <c r="D132" s="110"/>
      <c r="E132" s="198"/>
      <c r="F132" s="198"/>
      <c r="G132" s="198"/>
      <c r="H132" s="196"/>
      <c r="I132" s="196"/>
      <c r="J132" s="197"/>
      <c r="K132" s="196"/>
      <c r="L132" s="196"/>
      <c r="M132" s="2"/>
      <c r="N132" s="37"/>
      <c r="O132" s="37"/>
      <c r="P132" s="155"/>
      <c r="Q132" s="2"/>
      <c r="R132" s="2"/>
      <c r="S132" s="2"/>
      <c r="T132" s="2"/>
      <c r="U132" s="2"/>
      <c r="V132" s="2"/>
      <c r="W132" s="2"/>
      <c r="X132" s="2"/>
    </row>
    <row r="133" spans="1:84" ht="20.100000000000001" customHeight="1" thickBot="1">
      <c r="A133" s="113" t="s">
        <v>144</v>
      </c>
      <c r="B133" s="34" t="s">
        <v>106</v>
      </c>
      <c r="C133" s="121" t="s">
        <v>329</v>
      </c>
      <c r="D133" s="204" t="s">
        <v>1</v>
      </c>
      <c r="E133" s="419" t="s">
        <v>287</v>
      </c>
      <c r="F133" s="209"/>
      <c r="G133" s="209"/>
      <c r="H133" s="210"/>
      <c r="I133" s="208" t="s">
        <v>181</v>
      </c>
      <c r="J133" s="205"/>
      <c r="K133" s="530">
        <f>K125</f>
        <v>10.76</v>
      </c>
      <c r="L133" s="530"/>
      <c r="M133" s="2"/>
      <c r="N133" s="40"/>
      <c r="O133" s="40"/>
      <c r="P133" s="155"/>
      <c r="Q133" s="2"/>
      <c r="R133" s="2"/>
      <c r="S133" s="2"/>
      <c r="T133" s="2"/>
      <c r="U133" s="2"/>
      <c r="V133" s="2"/>
      <c r="W133" s="2"/>
      <c r="X133" s="2"/>
    </row>
    <row r="134" spans="1:84" ht="20.100000000000001" customHeight="1">
      <c r="A134" s="113" t="s">
        <v>144</v>
      </c>
      <c r="B134" s="34" t="s">
        <v>106</v>
      </c>
      <c r="C134" s="121" t="s">
        <v>329</v>
      </c>
      <c r="D134" s="204" t="s">
        <v>1</v>
      </c>
      <c r="E134" s="292">
        <v>1</v>
      </c>
      <c r="F134" s="214" t="s">
        <v>130</v>
      </c>
      <c r="G134" s="215">
        <v>5.13</v>
      </c>
      <c r="H134" s="206" t="str">
        <f t="shared" ref="H134:H139" si="174">IF(ISNA((IF(F134=0," ",VLOOKUP(F134,$AL$544:$AN$555,3,FALSE)))),"WRONG LETTER",IF(F134=0," ",VLOOKUP(F134,$AL$544:$AN$555,3,FALSE)))</f>
        <v xml:space="preserve">Ruben Price </v>
      </c>
      <c r="I134" s="201" t="str">
        <f t="shared" ref="I134:I139" si="175">IF(ISNA((IF(F134=0,"",VLOOKUP(F134,$AO$544:$AQ$555,3,FALSE)))),"WRONG LETTER",IF(F134=0,"",VLOOKUP(F134,$AO$544:$AQ$555,3,FALSE)))</f>
        <v>Winchester</v>
      </c>
      <c r="J134" s="201" t="str">
        <f t="shared" ref="J134:J139" si="176">IF(F134=0,"",VLOOKUP(F134,$AO$544:$AR$555,4,FALSE))</f>
        <v>Win</v>
      </c>
      <c r="K134" s="202" t="str">
        <f t="shared" ref="K134:K139" si="177">IF(G134="","",IF(ISNUMBER(G134),IF($CH$556="T"," ",IF($CH$556="F",IF(G134&gt;=$BX$556,"G1",IF(G134&gt;=$CA$556,"G2",IF(G134&gt;=$CD$556,"G3",IF(G134&gt;=$CG$556,"G4","")))))),""))</f>
        <v/>
      </c>
      <c r="L134" s="203" t="str">
        <f t="shared" ref="L134:L139" si="178">IF(ISBLANK(G134),"",IF(G134&gt;=BP554,"AW"," "))</f>
        <v xml:space="preserve"> </v>
      </c>
      <c r="M134" s="2"/>
      <c r="N134" s="34" t="str">
        <f t="shared" ref="N134:O139" si="179">N126</f>
        <v>W</v>
      </c>
      <c r="O134" s="34" t="str">
        <f t="shared" si="179"/>
        <v>WW</v>
      </c>
      <c r="P134" s="154">
        <f>AE134</f>
        <v>6</v>
      </c>
      <c r="Q134" s="2"/>
      <c r="R134" s="12">
        <f>P134</f>
        <v>6</v>
      </c>
      <c r="S134" s="12"/>
      <c r="T134" s="12"/>
      <c r="U134" s="12"/>
      <c r="V134" s="12"/>
      <c r="W134" s="12"/>
      <c r="X134" s="2"/>
      <c r="Y134" s="26">
        <f>((COUNTIF(E134:E139,E134)-1)*$CK$547+SUBSTITUTE(E134,"=",""))</f>
        <v>1</v>
      </c>
      <c r="Z134" s="3">
        <f>INDEX($CK$548:$CK$611,Y134)</f>
        <v>6</v>
      </c>
      <c r="AA134" s="3">
        <f>IF(LEFT(G134,1)="d",0,IF(LEFT(G134,1)="n",0,1))</f>
        <v>1</v>
      </c>
      <c r="AB134" s="3">
        <f>Z134*AA134</f>
        <v>6</v>
      </c>
      <c r="AC134" s="6">
        <f>IF(ISNA(INDEX(AB134:AB139, MATCH(N134, F134:F139, FALSE))),0,INDEX(AB134:AB139, MATCH(N134, F134:F139, FALSE)))</f>
        <v>6</v>
      </c>
      <c r="AD134" s="3">
        <f>IF(ISNA(INDEX(AB134:AB139, MATCH(O134, F134:F139, FALSE))),0,INDEX(AB134:AB139, MATCH(O134, F134:F139, FALSE)))</f>
        <v>0</v>
      </c>
      <c r="AE134" s="5">
        <f>SUM(AC134:AD134)</f>
        <v>6</v>
      </c>
      <c r="AF134" s="3">
        <f>COUNTIF(F126:F131:F134:F139,F134)</f>
        <v>1</v>
      </c>
    </row>
    <row r="135" spans="1:84" ht="20.100000000000001" customHeight="1">
      <c r="A135" s="113" t="s">
        <v>144</v>
      </c>
      <c r="B135" s="34" t="s">
        <v>106</v>
      </c>
      <c r="C135" s="121" t="s">
        <v>329</v>
      </c>
      <c r="D135" s="204" t="s">
        <v>1</v>
      </c>
      <c r="E135" s="293">
        <v>2</v>
      </c>
      <c r="F135" s="216" t="s">
        <v>137</v>
      </c>
      <c r="G135" s="217">
        <v>4.96</v>
      </c>
      <c r="H135" s="133" t="str">
        <f t="shared" si="174"/>
        <v xml:space="preserve">Harry Roberts </v>
      </c>
      <c r="I135" s="114" t="str">
        <f t="shared" si="175"/>
        <v>Slough Juniors</v>
      </c>
      <c r="J135" s="114" t="str">
        <f t="shared" si="176"/>
        <v>Slough J</v>
      </c>
      <c r="K135" s="9" t="str">
        <f t="shared" si="177"/>
        <v/>
      </c>
      <c r="L135" s="195" t="str">
        <f t="shared" si="178"/>
        <v xml:space="preserve"> </v>
      </c>
      <c r="M135" s="2"/>
      <c r="N135" s="34" t="str">
        <f t="shared" si="179"/>
        <v>N</v>
      </c>
      <c r="O135" s="34" t="str">
        <f t="shared" si="179"/>
        <v>NN</v>
      </c>
      <c r="P135" s="154">
        <f t="shared" ref="P135:P139" si="180">AE135</f>
        <v>3</v>
      </c>
      <c r="Q135" s="2"/>
      <c r="R135" s="12"/>
      <c r="S135" s="12">
        <f>P135</f>
        <v>3</v>
      </c>
      <c r="T135" s="12"/>
      <c r="U135" s="12"/>
      <c r="V135" s="12"/>
      <c r="W135" s="12"/>
      <c r="X135" s="2"/>
      <c r="Y135" s="26">
        <f>((COUNTIF(E134:E139,E135)-1)*$CK$547+SUBSTITUTE(E135,"=",""))</f>
        <v>2</v>
      </c>
      <c r="Z135" s="3">
        <f>INDEX($CK$548:$CK$611,Y135)</f>
        <v>5</v>
      </c>
      <c r="AA135" s="3">
        <f>IF(LEFT(G135,1)="d",0,IF(LEFT(G135,1)="n",0,1))</f>
        <v>1</v>
      </c>
      <c r="AB135" s="3">
        <f>Z135*AA135</f>
        <v>5</v>
      </c>
      <c r="AC135" s="6">
        <f>IF(ISNA(INDEX(AB134:AB139, MATCH(N135, F134:F139, FALSE))),0,INDEX(AB134:AB139, MATCH(N135, F134:F139, FALSE)))</f>
        <v>0</v>
      </c>
      <c r="AD135" s="3">
        <f>IF(ISNA(INDEX(AB134:AB139, MATCH(O135, F134:F139, FALSE))),0,INDEX(AB134:AB139, MATCH(O135, F134:F139, FALSE)))</f>
        <v>3</v>
      </c>
      <c r="AE135" s="5">
        <f t="shared" ref="AE135:AE139" si="181">SUM(AC135:AD135)</f>
        <v>3</v>
      </c>
      <c r="AF135" s="3">
        <f>COUNTIF(F126:F131:F134:F139,F135)</f>
        <v>1</v>
      </c>
    </row>
    <row r="136" spans="1:84" ht="20.100000000000001" customHeight="1">
      <c r="A136" s="113" t="s">
        <v>144</v>
      </c>
      <c r="B136" s="34" t="s">
        <v>106</v>
      </c>
      <c r="C136" s="121" t="s">
        <v>329</v>
      </c>
      <c r="D136" s="204" t="s">
        <v>1</v>
      </c>
      <c r="E136" s="293">
        <v>3</v>
      </c>
      <c r="F136" s="216" t="s">
        <v>340</v>
      </c>
      <c r="G136" s="217">
        <v>4.5599999999999996</v>
      </c>
      <c r="H136" s="133" t="str">
        <f t="shared" si="174"/>
        <v>Kieran McCullam</v>
      </c>
      <c r="I136" s="114" t="str">
        <f t="shared" si="175"/>
        <v>Salisbury</v>
      </c>
      <c r="J136" s="114" t="str">
        <f t="shared" si="176"/>
        <v>Salis</v>
      </c>
      <c r="K136" s="9" t="str">
        <f t="shared" si="177"/>
        <v/>
      </c>
      <c r="L136" s="195" t="str">
        <f t="shared" si="178"/>
        <v xml:space="preserve"> </v>
      </c>
      <c r="M136" s="2"/>
      <c r="N136" s="34" t="str">
        <f t="shared" si="179"/>
        <v>O</v>
      </c>
      <c r="O136" s="34" t="str">
        <f t="shared" si="179"/>
        <v>OO</v>
      </c>
      <c r="P136" s="154">
        <f t="shared" si="180"/>
        <v>2</v>
      </c>
      <c r="Q136" s="2"/>
      <c r="R136" s="12"/>
      <c r="S136" s="12"/>
      <c r="T136" s="12">
        <f>P136</f>
        <v>2</v>
      </c>
      <c r="U136" s="12"/>
      <c r="V136" s="12"/>
      <c r="W136" s="12"/>
      <c r="X136" s="2"/>
      <c r="Y136" s="26">
        <f>((COUNTIF(E134:E139,E136)-1)*$CK$547+SUBSTITUTE(E136,"=",""))</f>
        <v>3</v>
      </c>
      <c r="Z136" s="3">
        <f>INDEX($CK$548:$CK$611,Y136)</f>
        <v>4</v>
      </c>
      <c r="AA136" s="3">
        <f>IF(LEFT(G136,1)="d",0,IF(LEFT(G136,1)="n",0,1))</f>
        <v>1</v>
      </c>
      <c r="AB136" s="3">
        <f t="shared" ref="AB136:AB139" si="182">Z136*AA136</f>
        <v>4</v>
      </c>
      <c r="AC136" s="6">
        <f>IF(ISNA(INDEX(AB134:AB139, MATCH(N136, F134:F139, FALSE))),0,INDEX(AB134:AB139, MATCH(N136, F134:F139, FALSE)))</f>
        <v>0</v>
      </c>
      <c r="AD136" s="3">
        <f>IF(ISNA(INDEX(AB134:AB139, MATCH(O136, F134:F139, FALSE))),0,INDEX(AB134:AB139, MATCH(O136, F134:F139, FALSE)))</f>
        <v>2</v>
      </c>
      <c r="AE136" s="5">
        <f t="shared" si="181"/>
        <v>2</v>
      </c>
      <c r="AF136" s="3">
        <f>COUNTIF(F126:F131:F134:F139,F136)</f>
        <v>1</v>
      </c>
    </row>
    <row r="137" spans="1:84" ht="20.100000000000001" customHeight="1">
      <c r="A137" s="113" t="s">
        <v>144</v>
      </c>
      <c r="B137" s="34" t="s">
        <v>106</v>
      </c>
      <c r="C137" s="121" t="s">
        <v>329</v>
      </c>
      <c r="D137" s="204" t="s">
        <v>1</v>
      </c>
      <c r="E137" s="293">
        <v>4</v>
      </c>
      <c r="F137" s="216" t="s">
        <v>111</v>
      </c>
      <c r="G137" s="217">
        <v>3.08</v>
      </c>
      <c r="H137" s="133" t="str">
        <f t="shared" si="174"/>
        <v>William Hennah</v>
      </c>
      <c r="I137" s="114" t="str">
        <f t="shared" si="175"/>
        <v>Newbury</v>
      </c>
      <c r="J137" s="114" t="str">
        <f t="shared" si="176"/>
        <v>Newb</v>
      </c>
      <c r="K137" s="9" t="str">
        <f t="shared" si="177"/>
        <v/>
      </c>
      <c r="L137" s="195" t="str">
        <f t="shared" si="178"/>
        <v xml:space="preserve"> </v>
      </c>
      <c r="M137" s="2"/>
      <c r="N137" s="34" t="str">
        <f t="shared" si="179"/>
        <v>R</v>
      </c>
      <c r="O137" s="34" t="str">
        <f t="shared" si="179"/>
        <v>RR</v>
      </c>
      <c r="P137" s="154">
        <f t="shared" si="180"/>
        <v>0</v>
      </c>
      <c r="Q137" s="2"/>
      <c r="R137" s="12"/>
      <c r="S137" s="12"/>
      <c r="T137" s="12"/>
      <c r="U137" s="12">
        <f>P137</f>
        <v>0</v>
      </c>
      <c r="V137" s="12"/>
      <c r="W137" s="12"/>
      <c r="X137" s="2"/>
      <c r="Y137" s="26">
        <f>((COUNTIF(E134:E139,E137)-1)*$CK$547+SUBSTITUTE(E137,"=",""))</f>
        <v>4</v>
      </c>
      <c r="Z137" s="3">
        <f>INDEX($CK$548:$CK$611,Y137)</f>
        <v>3</v>
      </c>
      <c r="AA137" s="3">
        <f t="shared" ref="AA137:AA139" si="183">IF(LEFT(G137,1)="d",0,IF(LEFT(G137,1)="n",0,1))</f>
        <v>1</v>
      </c>
      <c r="AB137" s="3">
        <f t="shared" si="182"/>
        <v>3</v>
      </c>
      <c r="AC137" s="6">
        <f>IF(ISNA(INDEX(AB134:AB139, MATCH(N137, F134:F139, FALSE))),0,INDEX(AB134:AB139, MATCH(N137, F134:F139, FALSE)))</f>
        <v>0</v>
      </c>
      <c r="AD137" s="3">
        <f>IF(ISNA(INDEX(AB134:AB139, MATCH(O137, F134:F139, FALSE))),0,INDEX(AB134:AB139, MATCH(O137, F134:F139, FALSE)))</f>
        <v>0</v>
      </c>
      <c r="AE137" s="5">
        <f t="shared" si="181"/>
        <v>0</v>
      </c>
      <c r="AF137" s="3">
        <f>COUNTIF(F126:F131:F134:F139,F137)</f>
        <v>1</v>
      </c>
    </row>
    <row r="138" spans="1:84" ht="20.100000000000001" customHeight="1">
      <c r="A138" s="113" t="s">
        <v>144</v>
      </c>
      <c r="B138" s="34" t="s">
        <v>106</v>
      </c>
      <c r="C138" s="121" t="s">
        <v>329</v>
      </c>
      <c r="D138" s="204" t="s">
        <v>1</v>
      </c>
      <c r="E138" s="293">
        <v>5</v>
      </c>
      <c r="F138" s="216" t="s">
        <v>19</v>
      </c>
      <c r="G138" s="217">
        <v>2.95</v>
      </c>
      <c r="H138" s="133" t="str">
        <f t="shared" si="174"/>
        <v>Harry Cann</v>
      </c>
      <c r="I138" s="114" t="str">
        <f t="shared" si="175"/>
        <v>Oxford City</v>
      </c>
      <c r="J138" s="114" t="str">
        <f t="shared" si="176"/>
        <v>Oxf C</v>
      </c>
      <c r="K138" s="9" t="str">
        <f t="shared" si="177"/>
        <v/>
      </c>
      <c r="L138" s="195" t="str">
        <f t="shared" si="178"/>
        <v xml:space="preserve"> </v>
      </c>
      <c r="M138" s="2"/>
      <c r="N138" s="34" t="str">
        <f t="shared" si="179"/>
        <v>T</v>
      </c>
      <c r="O138" s="34" t="str">
        <f t="shared" si="179"/>
        <v>TT</v>
      </c>
      <c r="P138" s="154">
        <f t="shared" si="180"/>
        <v>4</v>
      </c>
      <c r="Q138" s="2"/>
      <c r="R138" s="12"/>
      <c r="S138" s="12"/>
      <c r="T138" s="12"/>
      <c r="U138" s="12"/>
      <c r="V138" s="12">
        <f>P138</f>
        <v>4</v>
      </c>
      <c r="W138" s="12"/>
      <c r="X138" s="2"/>
      <c r="Y138" s="26">
        <f>((COUNTIF(E134:E139,E138)-1)*$CK$547+SUBSTITUTE(E138,"=",""))</f>
        <v>5</v>
      </c>
      <c r="Z138" s="3">
        <f t="shared" ref="Z138:Z139" si="184">INDEX($CK$548:$CK$611,Y138)</f>
        <v>2</v>
      </c>
      <c r="AA138" s="3">
        <f t="shared" si="183"/>
        <v>1</v>
      </c>
      <c r="AB138" s="3">
        <f t="shared" si="182"/>
        <v>2</v>
      </c>
      <c r="AC138" s="6">
        <f>IF(ISNA(INDEX(AB134:AB139, MATCH(N138, F134:F139, FALSE))),0,INDEX(AB134:AB139, MATCH(N138,F134:F139, FALSE)))</f>
        <v>0</v>
      </c>
      <c r="AD138" s="3">
        <f>IF(ISNA(INDEX(AB134:AB139, MATCH(O138, F134:F139, FALSE))),0,INDEX(AB134:AB139, MATCH(O138, F134:F139, FALSE)))</f>
        <v>4</v>
      </c>
      <c r="AE138" s="5">
        <f t="shared" si="181"/>
        <v>4</v>
      </c>
      <c r="AF138" s="3">
        <f>COUNTIF(F126:F131:F134:F139,F138)</f>
        <v>1</v>
      </c>
    </row>
    <row r="139" spans="1:84" ht="20.100000000000001" customHeight="1" thickBot="1">
      <c r="A139" s="113" t="s">
        <v>144</v>
      </c>
      <c r="B139" s="34" t="s">
        <v>106</v>
      </c>
      <c r="C139" s="121" t="s">
        <v>329</v>
      </c>
      <c r="D139" s="204" t="s">
        <v>1</v>
      </c>
      <c r="E139" s="294">
        <v>6</v>
      </c>
      <c r="F139" s="216"/>
      <c r="G139" s="219"/>
      <c r="H139" s="211" t="str">
        <f t="shared" si="174"/>
        <v xml:space="preserve"> </v>
      </c>
      <c r="I139" s="212" t="str">
        <f t="shared" si="175"/>
        <v/>
      </c>
      <c r="J139" s="212" t="str">
        <f t="shared" si="176"/>
        <v/>
      </c>
      <c r="K139" s="138" t="str">
        <f t="shared" si="177"/>
        <v/>
      </c>
      <c r="L139" s="213" t="str">
        <f t="shared" si="178"/>
        <v/>
      </c>
      <c r="M139" s="2"/>
      <c r="N139" s="34" t="str">
        <f t="shared" si="179"/>
        <v>J</v>
      </c>
      <c r="O139" s="34" t="str">
        <f t="shared" si="179"/>
        <v>JJ</v>
      </c>
      <c r="P139" s="154">
        <f t="shared" si="180"/>
        <v>5</v>
      </c>
      <c r="Q139" s="2"/>
      <c r="R139" s="12"/>
      <c r="S139" s="12"/>
      <c r="T139" s="12"/>
      <c r="U139" s="12"/>
      <c r="V139" s="12"/>
      <c r="W139" s="12">
        <f>P139</f>
        <v>5</v>
      </c>
      <c r="X139" s="2"/>
      <c r="Y139" s="26">
        <f>((COUNTIF(E134:E139,E139)-1)*$CK$547+SUBSTITUTE(E139,"=",""))</f>
        <v>6</v>
      </c>
      <c r="Z139" s="3">
        <f t="shared" si="184"/>
        <v>1</v>
      </c>
      <c r="AA139" s="3">
        <f t="shared" si="183"/>
        <v>1</v>
      </c>
      <c r="AB139" s="3">
        <f t="shared" si="182"/>
        <v>1</v>
      </c>
      <c r="AC139" s="6">
        <f>IF(ISNA(INDEX(AB134:AB139, MATCH(N139, F134:F139, FALSE))),0,INDEX(AB134:AB139, MATCH(N139, F134:F139, FALSE)))</f>
        <v>0</v>
      </c>
      <c r="AD139" s="3">
        <f>IF(ISNA(INDEX(AB134:AB139, MATCH(O139, F134:F139, FALSE))),0,INDEX(AB134:AB139, MATCH(O139, F134:F139, FALSE)))</f>
        <v>5</v>
      </c>
      <c r="AE139" s="5">
        <f t="shared" si="181"/>
        <v>5</v>
      </c>
      <c r="AF139" s="3">
        <f>COUNTIF(F126:F131:F134:F139,F139)</f>
        <v>0</v>
      </c>
    </row>
    <row r="140" spans="1:84" ht="20.100000000000001" customHeight="1" thickBot="1">
      <c r="A140" s="113" t="s">
        <v>144</v>
      </c>
      <c r="B140" s="34" t="s">
        <v>106</v>
      </c>
      <c r="C140" s="34"/>
      <c r="D140" s="110"/>
      <c r="E140" s="198"/>
      <c r="F140" s="198"/>
      <c r="G140" s="198"/>
      <c r="H140" s="196"/>
      <c r="I140" s="196"/>
      <c r="J140" s="197"/>
      <c r="K140" s="196"/>
      <c r="L140" s="196"/>
      <c r="M140" s="8"/>
      <c r="N140" s="37"/>
      <c r="O140" s="37"/>
      <c r="P140" s="155"/>
      <c r="Q140" s="2"/>
      <c r="R140" s="2"/>
      <c r="S140" s="2"/>
      <c r="T140" s="2"/>
      <c r="U140" s="2"/>
      <c r="V140" s="2"/>
      <c r="W140" s="2"/>
      <c r="X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37"/>
      <c r="BE140" s="37"/>
      <c r="BF140" s="37"/>
      <c r="BG140" s="37"/>
      <c r="BH140" s="37"/>
      <c r="BI140" s="37"/>
      <c r="BJ140" s="37"/>
      <c r="BK140" s="47"/>
    </row>
    <row r="141" spans="1:84" ht="20.100000000000001" customHeight="1" thickBot="1">
      <c r="A141" s="113" t="s">
        <v>144</v>
      </c>
      <c r="B141" s="34" t="s">
        <v>106</v>
      </c>
      <c r="C141" s="121" t="s">
        <v>330</v>
      </c>
      <c r="D141" s="204" t="s">
        <v>0</v>
      </c>
      <c r="E141" s="419" t="s">
        <v>257</v>
      </c>
      <c r="F141" s="209"/>
      <c r="G141" s="209"/>
      <c r="H141" s="210"/>
      <c r="I141" s="208" t="s">
        <v>181</v>
      </c>
      <c r="J141" s="205"/>
      <c r="K141" s="530">
        <f>DETAILS!K97</f>
        <v>34.83</v>
      </c>
      <c r="L141" s="530"/>
      <c r="M141" s="128"/>
      <c r="N141" s="40"/>
      <c r="O141" s="40"/>
      <c r="P141" s="155"/>
      <c r="Q141" s="2"/>
      <c r="R141" s="2"/>
      <c r="S141" s="2"/>
      <c r="T141" s="2"/>
      <c r="U141" s="2"/>
      <c r="V141" s="2"/>
      <c r="W141" s="2"/>
      <c r="X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37"/>
      <c r="BE141" s="37"/>
      <c r="BF141" s="37"/>
      <c r="BG141" s="37"/>
      <c r="BH141" s="37"/>
      <c r="BI141" s="37"/>
      <c r="BJ141" s="37"/>
      <c r="BK141" s="47"/>
    </row>
    <row r="142" spans="1:84" ht="20.100000000000001" customHeight="1">
      <c r="A142" s="113" t="s">
        <v>144</v>
      </c>
      <c r="B142" s="34" t="s">
        <v>106</v>
      </c>
      <c r="C142" s="121" t="s">
        <v>330</v>
      </c>
      <c r="D142" s="204" t="s">
        <v>0</v>
      </c>
      <c r="E142" s="292">
        <v>1</v>
      </c>
      <c r="F142" s="214" t="s">
        <v>20</v>
      </c>
      <c r="G142" s="215">
        <v>16.22</v>
      </c>
      <c r="H142" s="206" t="str">
        <f t="shared" ref="H142:H147" si="185">IF(ISNA((IF(F142=0," ",VLOOKUP(F142,$AC$558:$AE$569,3,FALSE)))),"WRONG LETTER",IF(F142=0," ",VLOOKUP(F142,$AC$558:$AE$569,3,FALSE)))</f>
        <v>Connor Legg</v>
      </c>
      <c r="I142" s="201" t="str">
        <f t="shared" ref="I142:I147" si="186">IF(ISNA((IF(F142=0,"",VLOOKUP(F142,$AO$544:$AQ$555,3,FALSE)))),"WRONG LETTER",IF(F142=0,"",VLOOKUP(F142,$AO$544:$AQ$555,3,FALSE)))</f>
        <v>Oxford City</v>
      </c>
      <c r="J142" s="201" t="str">
        <f t="shared" ref="J142:J147" si="187">IF(F142=0,"",VLOOKUP(F142,$AO$544:$AR$555,4,FALSE))</f>
        <v>Oxf C</v>
      </c>
      <c r="K142" s="202" t="str">
        <f t="shared" ref="K142:K147" si="188">IF(G142="","",IF(ISNUMBER(G142),IF($CH$555="T"," ",IF($CH$555="F",IF(G142&gt;=$BX$555,"G1",IF(G142&gt;=$CA$555,"G2",IF(G142&gt;=$CD$555,"G3",IF(G142&gt;=$CG$555,"G4","")))))),""))</f>
        <v>G4</v>
      </c>
      <c r="L142" s="203" t="str">
        <f t="shared" ref="L142:L147" si="189">IF(ISBLANK(G142),"",IF(G142&gt;=BQ547,"AW"," "))</f>
        <v>AW</v>
      </c>
      <c r="M142" s="2"/>
      <c r="N142" s="34" t="str">
        <f t="shared" ref="N142:O147" si="190">N134</f>
        <v>W</v>
      </c>
      <c r="O142" s="34" t="str">
        <f t="shared" si="190"/>
        <v>WW</v>
      </c>
      <c r="P142" s="154">
        <f>AE142</f>
        <v>5</v>
      </c>
      <c r="Q142" s="2"/>
      <c r="R142" s="12">
        <f>P142</f>
        <v>5</v>
      </c>
      <c r="S142" s="12"/>
      <c r="T142" s="12"/>
      <c r="U142" s="12"/>
      <c r="V142" s="12"/>
      <c r="W142" s="12"/>
      <c r="X142" s="2"/>
      <c r="Y142" s="26">
        <f>((COUNTIF(E142:E147,E142)-1)*$CK$547+SUBSTITUTE(E142,"=",""))</f>
        <v>1</v>
      </c>
      <c r="Z142" s="3">
        <f>INDEX($CK$548:$CK$611,Y142)</f>
        <v>6</v>
      </c>
      <c r="AA142" s="3">
        <f>IF(LEFT(G142,1)="d",0,IF(LEFT(G142,1)="n",0,1))</f>
        <v>1</v>
      </c>
      <c r="AB142" s="3">
        <f>Z142*AA142</f>
        <v>6</v>
      </c>
      <c r="AC142" s="6">
        <f>IF(ISNA(INDEX(AB142:AB147, MATCH(N142, F142:F147, FALSE))),0,INDEX(AB142:AB147, MATCH(N142, F142:F147, FALSE)))</f>
        <v>5</v>
      </c>
      <c r="AD142" s="3">
        <f>IF(ISNA(INDEX(AB142:AB147, MATCH(O142, F142:F147, FALSE))),0,INDEX(AB142:AB147, MATCH(O142, F142:F147, FALSE)))</f>
        <v>0</v>
      </c>
      <c r="AE142" s="5">
        <f>SUM(AC142:AD142)</f>
        <v>5</v>
      </c>
      <c r="AF142" s="3">
        <f>COUNTIF(F142:F147:F150:F155,F142)</f>
        <v>1</v>
      </c>
      <c r="AG142" s="6"/>
      <c r="AH142" s="2"/>
      <c r="AI142" s="6"/>
      <c r="AJ142" s="6"/>
      <c r="AK142" s="2"/>
      <c r="AL142" s="6"/>
      <c r="AM142" s="6"/>
      <c r="AN142" s="2"/>
      <c r="AO142" s="6"/>
      <c r="AP142" s="6"/>
      <c r="AQ142" s="2"/>
      <c r="AR142" s="6"/>
      <c r="AS142" s="6"/>
      <c r="AT142" s="2"/>
      <c r="AU142" s="2"/>
      <c r="AV142" s="2"/>
      <c r="AW142" s="2"/>
      <c r="AX142" s="2"/>
      <c r="AY142" s="2"/>
      <c r="AZ142" s="2"/>
      <c r="BA142" s="2"/>
      <c r="BB142" s="2"/>
      <c r="BC142" s="6"/>
      <c r="BD142" s="37"/>
      <c r="BE142" s="46"/>
      <c r="BF142" s="37"/>
      <c r="BG142" s="46"/>
      <c r="BH142" s="37"/>
      <c r="BI142" s="46"/>
      <c r="BJ142" s="37"/>
      <c r="BK142" s="47"/>
    </row>
    <row r="143" spans="1:84" ht="20.100000000000001" customHeight="1">
      <c r="A143" s="113" t="s">
        <v>144</v>
      </c>
      <c r="B143" s="34" t="s">
        <v>106</v>
      </c>
      <c r="C143" s="121" t="s">
        <v>330</v>
      </c>
      <c r="D143" s="204" t="s">
        <v>0</v>
      </c>
      <c r="E143" s="293">
        <v>2</v>
      </c>
      <c r="F143" s="216" t="s">
        <v>130</v>
      </c>
      <c r="G143" s="217">
        <v>15.47</v>
      </c>
      <c r="H143" s="133" t="str">
        <f t="shared" si="185"/>
        <v>Andrew White</v>
      </c>
      <c r="I143" s="114" t="str">
        <f t="shared" si="186"/>
        <v>Winchester</v>
      </c>
      <c r="J143" s="114" t="str">
        <f t="shared" si="187"/>
        <v>Win</v>
      </c>
      <c r="K143" s="9" t="str">
        <f t="shared" si="188"/>
        <v/>
      </c>
      <c r="L143" s="195" t="str">
        <f t="shared" si="189"/>
        <v>AW</v>
      </c>
      <c r="M143" s="2"/>
      <c r="N143" s="34" t="str">
        <f t="shared" si="190"/>
        <v>N</v>
      </c>
      <c r="O143" s="34" t="str">
        <f t="shared" si="190"/>
        <v>NN</v>
      </c>
      <c r="P143" s="154">
        <f t="shared" ref="P143:P147" si="191">AE143</f>
        <v>2</v>
      </c>
      <c r="Q143" s="2"/>
      <c r="R143" s="12"/>
      <c r="S143" s="12">
        <f>P143</f>
        <v>2</v>
      </c>
      <c r="T143" s="12"/>
      <c r="U143" s="12"/>
      <c r="V143" s="12"/>
      <c r="W143" s="12"/>
      <c r="X143" s="2"/>
      <c r="Y143" s="26">
        <f>((COUNTIF(E142:E147,E143)-1)*$CK$547+SUBSTITUTE(E143,"=",""))</f>
        <v>2</v>
      </c>
      <c r="Z143" s="3">
        <f>INDEX($CK$548:$CK$611,Y143)</f>
        <v>5</v>
      </c>
      <c r="AA143" s="3">
        <f>IF(LEFT(G143,1)="d",0,IF(LEFT(G143,1)="n",0,1))</f>
        <v>1</v>
      </c>
      <c r="AB143" s="3">
        <f>Z143*AA143</f>
        <v>5</v>
      </c>
      <c r="AC143" s="6">
        <f>IF(ISNA(INDEX(AB142:AB147, MATCH(N143, F142:F147, FALSE))),0,INDEX(AB142:AB147, MATCH(N143, F142:F147, FALSE)))</f>
        <v>0</v>
      </c>
      <c r="AD143" s="3">
        <f>IF(ISNA(INDEX(AB142:AB147, MATCH(O143, F142:F147, FALSE))),0,INDEX(AB142:AB147, MATCH(O143, F142:F147, FALSE)))</f>
        <v>2</v>
      </c>
      <c r="AE143" s="5">
        <f t="shared" ref="AE143:AE147" si="192">SUM(AC143:AD143)</f>
        <v>2</v>
      </c>
      <c r="AF143" s="3">
        <f>COUNTIF(F142:F147:F150:F155,F143)</f>
        <v>1</v>
      </c>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37"/>
      <c r="BE143" s="37"/>
      <c r="BF143" s="37"/>
      <c r="BG143" s="37"/>
      <c r="BH143" s="37"/>
      <c r="BI143" s="37"/>
      <c r="BJ143" s="37"/>
      <c r="BK143" s="47"/>
    </row>
    <row r="144" spans="1:84" s="23" customFormat="1" ht="20.100000000000001" customHeight="1">
      <c r="A144" s="113" t="s">
        <v>144</v>
      </c>
      <c r="B144" s="34" t="s">
        <v>106</v>
      </c>
      <c r="C144" s="121" t="s">
        <v>330</v>
      </c>
      <c r="D144" s="204" t="s">
        <v>0</v>
      </c>
      <c r="E144" s="293">
        <v>3</v>
      </c>
      <c r="F144" s="216" t="s">
        <v>127</v>
      </c>
      <c r="G144" s="217">
        <v>13.93</v>
      </c>
      <c r="H144" s="133" t="str">
        <f t="shared" si="185"/>
        <v>Abraham Gaye</v>
      </c>
      <c r="I144" s="114" t="str">
        <f t="shared" si="186"/>
        <v>Slough Juniors</v>
      </c>
      <c r="J144" s="114" t="str">
        <f t="shared" si="187"/>
        <v>Slough J</v>
      </c>
      <c r="K144" s="9" t="str">
        <f t="shared" si="188"/>
        <v/>
      </c>
      <c r="L144" s="195" t="str">
        <f t="shared" si="189"/>
        <v xml:space="preserve"> </v>
      </c>
      <c r="M144" s="2"/>
      <c r="N144" s="34" t="str">
        <f t="shared" si="190"/>
        <v>O</v>
      </c>
      <c r="O144" s="34" t="str">
        <f t="shared" si="190"/>
        <v>OO</v>
      </c>
      <c r="P144" s="154">
        <f t="shared" si="191"/>
        <v>6</v>
      </c>
      <c r="Q144" s="2"/>
      <c r="R144" s="12"/>
      <c r="S144" s="12"/>
      <c r="T144" s="12">
        <f>P144</f>
        <v>6</v>
      </c>
      <c r="U144" s="12"/>
      <c r="V144" s="12"/>
      <c r="W144" s="12"/>
      <c r="X144" s="2"/>
      <c r="Y144" s="26">
        <f>((COUNTIF(E142:E147,E144)-1)*$CK$547+SUBSTITUTE(E144,"=",""))</f>
        <v>3</v>
      </c>
      <c r="Z144" s="3">
        <f>INDEX($CK$548:$CK$611,Y144)</f>
        <v>4</v>
      </c>
      <c r="AA144" s="3">
        <f>IF(LEFT(G144,1)="d",0,IF(LEFT(G144,1)="n",0,1))</f>
        <v>1</v>
      </c>
      <c r="AB144" s="3">
        <f t="shared" ref="AB144:AB147" si="193">Z144*AA144</f>
        <v>4</v>
      </c>
      <c r="AC144" s="6">
        <f>IF(ISNA(INDEX(AB142:AB147, MATCH(N144, F142:F147, FALSE))),0,INDEX(AB142:AB147, MATCH(N144, F142:F147, FALSE)))</f>
        <v>6</v>
      </c>
      <c r="AD144" s="3">
        <f>IF(ISNA(INDEX(AB142:AB147, MATCH(O144, F142:F147, FALSE))),0,INDEX(AB142:AB147, MATCH(O144, F142:F147, FALSE)))</f>
        <v>0</v>
      </c>
      <c r="AE144" s="5">
        <f t="shared" si="192"/>
        <v>6</v>
      </c>
      <c r="AF144" s="3">
        <f>COUNTIF(F142:F147:F150:F155,F144)</f>
        <v>1</v>
      </c>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37"/>
      <c r="BE144" s="37"/>
      <c r="BF144" s="37"/>
      <c r="BG144" s="37"/>
      <c r="BH144" s="37"/>
      <c r="BI144" s="37"/>
      <c r="BJ144" s="37"/>
      <c r="BK144" s="50"/>
      <c r="BL144" s="32"/>
      <c r="BM144" s="32"/>
      <c r="BN144" s="32"/>
      <c r="BO144" s="32"/>
      <c r="BP144" s="32"/>
      <c r="BQ144" s="32"/>
      <c r="BR144" s="32"/>
      <c r="BS144" s="32"/>
      <c r="BT144" s="32"/>
      <c r="BU144" s="32"/>
      <c r="BV144" s="32"/>
      <c r="BW144" s="32"/>
      <c r="BX144" s="32"/>
      <c r="BY144" s="32"/>
      <c r="BZ144" s="98"/>
      <c r="CA144" s="98"/>
      <c r="CB144" s="98"/>
      <c r="CC144" s="98"/>
      <c r="CD144" s="98"/>
      <c r="CE144" s="98"/>
      <c r="CF144" s="98"/>
    </row>
    <row r="145" spans="1:84" s="23" customFormat="1" ht="20.100000000000001" customHeight="1">
      <c r="A145" s="113" t="s">
        <v>144</v>
      </c>
      <c r="B145" s="34" t="s">
        <v>106</v>
      </c>
      <c r="C145" s="121" t="s">
        <v>330</v>
      </c>
      <c r="D145" s="204" t="s">
        <v>0</v>
      </c>
      <c r="E145" s="293">
        <v>4</v>
      </c>
      <c r="F145" s="216" t="s">
        <v>48</v>
      </c>
      <c r="G145" s="217">
        <v>11.17</v>
      </c>
      <c r="H145" s="133" t="str">
        <f t="shared" si="185"/>
        <v>Joseph Holme</v>
      </c>
      <c r="I145" s="114" t="str">
        <f t="shared" si="186"/>
        <v>Salisbury</v>
      </c>
      <c r="J145" s="114" t="str">
        <f t="shared" si="187"/>
        <v>Salis</v>
      </c>
      <c r="K145" s="9" t="str">
        <f t="shared" si="188"/>
        <v/>
      </c>
      <c r="L145" s="195" t="str">
        <f t="shared" si="189"/>
        <v xml:space="preserve"> </v>
      </c>
      <c r="M145" s="2"/>
      <c r="N145" s="34" t="str">
        <f t="shared" si="190"/>
        <v>R</v>
      </c>
      <c r="O145" s="34" t="str">
        <f t="shared" si="190"/>
        <v>RR</v>
      </c>
      <c r="P145" s="154">
        <f t="shared" si="191"/>
        <v>0</v>
      </c>
      <c r="Q145" s="2"/>
      <c r="R145" s="12"/>
      <c r="S145" s="12"/>
      <c r="T145" s="12"/>
      <c r="U145" s="12">
        <f>P145</f>
        <v>0</v>
      </c>
      <c r="V145" s="12"/>
      <c r="W145" s="12"/>
      <c r="X145" s="2"/>
      <c r="Y145" s="26">
        <f>((COUNTIF(E142:E147,E145)-1)*$CK$547+SUBSTITUTE(E145,"=",""))</f>
        <v>4</v>
      </c>
      <c r="Z145" s="3">
        <f>INDEX($CK$548:$CK$611,Y145)</f>
        <v>3</v>
      </c>
      <c r="AA145" s="3">
        <f t="shared" ref="AA145:AA147" si="194">IF(LEFT(G145,1)="d",0,IF(LEFT(G145,1)="n",0,1))</f>
        <v>1</v>
      </c>
      <c r="AB145" s="3">
        <f t="shared" si="193"/>
        <v>3</v>
      </c>
      <c r="AC145" s="6">
        <f>IF(ISNA(INDEX(AB142:AB147, MATCH(N145, F142:F147, FALSE))),0,INDEX(AB142:AB147, MATCH(N145, F142:F147, FALSE)))</f>
        <v>0</v>
      </c>
      <c r="AD145" s="3">
        <f>IF(ISNA(INDEX(AB142:AB147, MATCH(O145, F142:F147, FALSE))),0,INDEX(AB142:AB147, MATCH(O145, F142:F147, FALSE)))</f>
        <v>0</v>
      </c>
      <c r="AE145" s="5">
        <f t="shared" si="192"/>
        <v>0</v>
      </c>
      <c r="AF145" s="3">
        <f>COUNTIF(F142:F147:F150:F155,F145)</f>
        <v>1</v>
      </c>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37"/>
      <c r="BE145" s="37"/>
      <c r="BF145" s="37"/>
      <c r="BG145" s="37"/>
      <c r="BH145" s="37"/>
      <c r="BI145" s="37"/>
      <c r="BJ145" s="37"/>
      <c r="BK145" s="50"/>
      <c r="BL145" s="32"/>
      <c r="BM145" s="32"/>
      <c r="BN145" s="32"/>
      <c r="BO145" s="32"/>
      <c r="BP145" s="32"/>
      <c r="BQ145" s="32"/>
      <c r="BR145" s="32"/>
      <c r="BS145" s="32"/>
      <c r="BT145" s="32"/>
      <c r="BU145" s="32"/>
      <c r="BV145" s="32"/>
      <c r="BW145" s="32"/>
      <c r="BX145" s="32"/>
      <c r="BY145" s="32"/>
      <c r="BZ145" s="98"/>
      <c r="CA145" s="98"/>
      <c r="CB145" s="98"/>
      <c r="CC145" s="98"/>
      <c r="CD145" s="98"/>
      <c r="CE145" s="98"/>
      <c r="CF145" s="98"/>
    </row>
    <row r="146" spans="1:84" s="23" customFormat="1" ht="20.100000000000001" customHeight="1">
      <c r="A146" s="113" t="s">
        <v>144</v>
      </c>
      <c r="B146" s="34" t="s">
        <v>106</v>
      </c>
      <c r="C146" s="121" t="s">
        <v>330</v>
      </c>
      <c r="D146" s="204" t="s">
        <v>0</v>
      </c>
      <c r="E146" s="293">
        <v>5</v>
      </c>
      <c r="F146" s="216" t="s">
        <v>111</v>
      </c>
      <c r="G146" s="217">
        <v>8.09</v>
      </c>
      <c r="H146" s="133" t="str">
        <f t="shared" si="185"/>
        <v>William Hennah</v>
      </c>
      <c r="I146" s="114" t="str">
        <f t="shared" si="186"/>
        <v>Newbury</v>
      </c>
      <c r="J146" s="114" t="str">
        <f t="shared" si="187"/>
        <v>Newb</v>
      </c>
      <c r="K146" s="9" t="str">
        <f t="shared" si="188"/>
        <v/>
      </c>
      <c r="L146" s="195" t="str">
        <f t="shared" si="189"/>
        <v xml:space="preserve"> </v>
      </c>
      <c r="M146" s="2"/>
      <c r="N146" s="34" t="str">
        <f t="shared" si="190"/>
        <v>T</v>
      </c>
      <c r="O146" s="34" t="str">
        <f t="shared" si="190"/>
        <v>TT</v>
      </c>
      <c r="P146" s="154">
        <f t="shared" si="191"/>
        <v>3</v>
      </c>
      <c r="Q146" s="2"/>
      <c r="R146" s="12"/>
      <c r="S146" s="12"/>
      <c r="T146" s="12"/>
      <c r="U146" s="12"/>
      <c r="V146" s="12">
        <f>P146</f>
        <v>3</v>
      </c>
      <c r="W146" s="12"/>
      <c r="X146" s="2"/>
      <c r="Y146" s="26">
        <f>((COUNTIF(E142:E147,E146)-1)*$CK$547+SUBSTITUTE(E146,"=",""))</f>
        <v>5</v>
      </c>
      <c r="Z146" s="3">
        <f t="shared" ref="Z146:Z147" si="195">INDEX($CK$548:$CK$611,Y146)</f>
        <v>2</v>
      </c>
      <c r="AA146" s="3">
        <f t="shared" si="194"/>
        <v>1</v>
      </c>
      <c r="AB146" s="3">
        <f t="shared" si="193"/>
        <v>2</v>
      </c>
      <c r="AC146" s="6">
        <f>IF(ISNA(INDEX(AB142:AB147, MATCH(N146, F142:F147, FALSE))),0,INDEX(AB142:AB147, MATCH(N146,F142:F147, FALSE)))</f>
        <v>3</v>
      </c>
      <c r="AD146" s="3">
        <f>IF(ISNA(INDEX(AB142:AB147, MATCH(O146, F142:F147, FALSE))),0,INDEX(AB142:AB147, MATCH(O146, F142:F147, FALSE)))</f>
        <v>0</v>
      </c>
      <c r="AE146" s="5">
        <f t="shared" si="192"/>
        <v>3</v>
      </c>
      <c r="AF146" s="3">
        <f>COUNTIF(F142:F147:F150:F155,F146)</f>
        <v>1</v>
      </c>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37"/>
      <c r="BE146" s="37"/>
      <c r="BF146" s="37"/>
      <c r="BG146" s="37"/>
      <c r="BH146" s="37"/>
      <c r="BI146" s="37"/>
      <c r="BJ146" s="37"/>
      <c r="BK146" s="50"/>
      <c r="BL146" s="32"/>
      <c r="BM146" s="32"/>
      <c r="BN146" s="32"/>
      <c r="BO146" s="32"/>
      <c r="BP146" s="32"/>
      <c r="BQ146" s="32"/>
      <c r="BR146" s="32"/>
      <c r="BS146" s="32"/>
      <c r="BT146" s="32"/>
      <c r="BU146" s="32"/>
      <c r="BV146" s="32"/>
      <c r="BW146" s="32"/>
      <c r="BX146" s="32"/>
      <c r="BY146" s="32"/>
      <c r="BZ146" s="98"/>
      <c r="CA146" s="98"/>
      <c r="CB146" s="98"/>
      <c r="CC146" s="98"/>
      <c r="CD146" s="98"/>
      <c r="CE146" s="98"/>
      <c r="CF146" s="98"/>
    </row>
    <row r="147" spans="1:84" ht="20.100000000000001" customHeight="1" thickBot="1">
      <c r="A147" s="113" t="s">
        <v>144</v>
      </c>
      <c r="B147" s="34" t="s">
        <v>106</v>
      </c>
      <c r="C147" s="121" t="s">
        <v>330</v>
      </c>
      <c r="D147" s="204" t="s">
        <v>0</v>
      </c>
      <c r="E147" s="294">
        <v>6</v>
      </c>
      <c r="F147" s="216"/>
      <c r="G147" s="219"/>
      <c r="H147" s="211" t="str">
        <f t="shared" si="185"/>
        <v xml:space="preserve"> </v>
      </c>
      <c r="I147" s="212" t="str">
        <f t="shared" si="186"/>
        <v/>
      </c>
      <c r="J147" s="212" t="str">
        <f t="shared" si="187"/>
        <v/>
      </c>
      <c r="K147" s="138" t="str">
        <f t="shared" si="188"/>
        <v/>
      </c>
      <c r="L147" s="213" t="str">
        <f t="shared" si="189"/>
        <v/>
      </c>
      <c r="M147" s="2"/>
      <c r="N147" s="34" t="str">
        <f t="shared" si="190"/>
        <v>J</v>
      </c>
      <c r="O147" s="34" t="str">
        <f t="shared" si="190"/>
        <v>JJ</v>
      </c>
      <c r="P147" s="154">
        <f t="shared" si="191"/>
        <v>4</v>
      </c>
      <c r="Q147" s="2"/>
      <c r="R147" s="12"/>
      <c r="S147" s="12"/>
      <c r="T147" s="12"/>
      <c r="U147" s="12"/>
      <c r="V147" s="12"/>
      <c r="W147" s="12">
        <f>P147</f>
        <v>4</v>
      </c>
      <c r="X147" s="2"/>
      <c r="Y147" s="26">
        <f>((COUNTIF(E142:E147,E147)-1)*$CK$547+SUBSTITUTE(E147,"=",""))</f>
        <v>6</v>
      </c>
      <c r="Z147" s="3">
        <f t="shared" si="195"/>
        <v>1</v>
      </c>
      <c r="AA147" s="3">
        <f t="shared" si="194"/>
        <v>1</v>
      </c>
      <c r="AB147" s="3">
        <f t="shared" si="193"/>
        <v>1</v>
      </c>
      <c r="AC147" s="6">
        <f>IF(ISNA(INDEX(AB142:AB147, MATCH(N147, F142:F147, FALSE))),0,INDEX(AB142:AB147, MATCH(N147, F142:F147, FALSE)))</f>
        <v>4</v>
      </c>
      <c r="AD147" s="3">
        <f>IF(ISNA(INDEX(AB142:AB147, MATCH(O147, F142:F147, FALSE))),0,INDEX(AB142:AB147, MATCH(O147, F142:F147, FALSE)))</f>
        <v>0</v>
      </c>
      <c r="AE147" s="5">
        <f t="shared" si="192"/>
        <v>4</v>
      </c>
      <c r="AF147" s="3">
        <f>COUNTIF(F142:F147:F150:F155,F147)</f>
        <v>0</v>
      </c>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37"/>
      <c r="BE147" s="37"/>
      <c r="BF147" s="37"/>
      <c r="BG147" s="37"/>
      <c r="BH147" s="37"/>
      <c r="BI147" s="37"/>
      <c r="BJ147" s="37"/>
      <c r="BK147" s="47"/>
    </row>
    <row r="148" spans="1:84" ht="20.100000000000001" customHeight="1" thickBot="1">
      <c r="A148" s="113" t="s">
        <v>144</v>
      </c>
      <c r="B148" s="34" t="s">
        <v>106</v>
      </c>
      <c r="C148" s="34"/>
      <c r="D148" s="110"/>
      <c r="E148" s="198"/>
      <c r="F148" s="198"/>
      <c r="G148" s="198"/>
      <c r="H148" s="196"/>
      <c r="I148" s="196"/>
      <c r="J148" s="197"/>
      <c r="K148" s="196"/>
      <c r="L148" s="196"/>
      <c r="M148" s="2"/>
      <c r="N148" s="37"/>
      <c r="O148" s="37"/>
      <c r="P148" s="155"/>
      <c r="Q148" s="2"/>
      <c r="R148" s="2"/>
      <c r="S148" s="2"/>
      <c r="T148" s="2"/>
      <c r="U148" s="2"/>
      <c r="V148" s="2"/>
      <c r="W148" s="2"/>
      <c r="X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37"/>
      <c r="BE148" s="37"/>
      <c r="BF148" s="37"/>
      <c r="BG148" s="37"/>
      <c r="BH148" s="37"/>
      <c r="BI148" s="37"/>
      <c r="BJ148" s="37"/>
      <c r="BK148" s="47"/>
    </row>
    <row r="149" spans="1:84" ht="20.100000000000001" customHeight="1" thickBot="1">
      <c r="A149" s="113" t="s">
        <v>144</v>
      </c>
      <c r="B149" s="34" t="s">
        <v>106</v>
      </c>
      <c r="C149" s="121" t="s">
        <v>330</v>
      </c>
      <c r="D149" s="204" t="s">
        <v>1</v>
      </c>
      <c r="E149" s="419" t="s">
        <v>288</v>
      </c>
      <c r="F149" s="209"/>
      <c r="G149" s="209"/>
      <c r="H149" s="210"/>
      <c r="I149" s="208" t="s">
        <v>181</v>
      </c>
      <c r="J149" s="205"/>
      <c r="K149" s="530">
        <f>K141</f>
        <v>34.83</v>
      </c>
      <c r="L149" s="530"/>
      <c r="M149" s="2"/>
      <c r="N149" s="37"/>
      <c r="O149" s="37"/>
      <c r="P149" s="155"/>
      <c r="Q149" s="2"/>
      <c r="R149" s="2"/>
      <c r="S149" s="2"/>
      <c r="T149" s="2"/>
      <c r="U149" s="2"/>
      <c r="V149" s="2"/>
      <c r="W149" s="2"/>
      <c r="X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37"/>
      <c r="BE149" s="37"/>
      <c r="BF149" s="37"/>
      <c r="BG149" s="37"/>
      <c r="BH149" s="37"/>
      <c r="BI149" s="37"/>
      <c r="BJ149" s="37"/>
      <c r="BK149" s="47"/>
    </row>
    <row r="150" spans="1:84" ht="20.100000000000001" customHeight="1">
      <c r="A150" s="113" t="s">
        <v>144</v>
      </c>
      <c r="B150" s="34" t="s">
        <v>106</v>
      </c>
      <c r="C150" s="121" t="s">
        <v>330</v>
      </c>
      <c r="D150" s="204" t="s">
        <v>1</v>
      </c>
      <c r="E150" s="292">
        <v>1</v>
      </c>
      <c r="F150" s="214" t="s">
        <v>140</v>
      </c>
      <c r="G150" s="215">
        <v>14.79</v>
      </c>
      <c r="H150" s="206" t="str">
        <f t="shared" ref="H150:H155" si="196">IF(ISNA((IF(F150=0," ",VLOOKUP(F150,$AC$558:$AE$569,3,FALSE)))),"WRONG LETTER",IF(F150=0," ",VLOOKUP(F150,$AC$558:$AE$569,3,FALSE)))</f>
        <v>Andrew Griffin</v>
      </c>
      <c r="I150" s="201" t="str">
        <f t="shared" ref="I150:I155" si="197">IF(ISNA((IF(F150=0,"",VLOOKUP(F150,$AO$544:$AQ$555,3,FALSE)))),"WRONG LETTER",IF(F150=0,"",VLOOKUP(F150,$AO$544:$AQ$555,3,FALSE)))</f>
        <v>Winchester</v>
      </c>
      <c r="J150" s="201" t="str">
        <f t="shared" ref="J150:J155" si="198">IF(F150=0,"",VLOOKUP(F150,$AO$544:$AR$555,4,FALSE))</f>
        <v>Win</v>
      </c>
      <c r="K150" s="202" t="str">
        <f t="shared" ref="K150:K155" si="199">IF(G150="","",IF(ISNUMBER(G150),IF($CH$555="T"," ",IF($CH$555="F",IF(G150&gt;=$BX$555,"G1",IF(G150&gt;=$CA$555,"G2",IF(G150&gt;=$CD$555,"G3",IF(G150&gt;=$CG$555,"G4","")))))),""))</f>
        <v/>
      </c>
      <c r="L150" s="203" t="str">
        <f t="shared" ref="L150:L155" si="200">IF(ISBLANK(G150),"",IF(G150&gt;=BQ554,"AW"," "))</f>
        <v>AW</v>
      </c>
      <c r="M150" s="2"/>
      <c r="N150" s="34" t="str">
        <f t="shared" ref="N150:O155" si="201">N142</f>
        <v>W</v>
      </c>
      <c r="O150" s="34" t="str">
        <f t="shared" si="201"/>
        <v>WW</v>
      </c>
      <c r="P150" s="154">
        <f>AE150</f>
        <v>6</v>
      </c>
      <c r="Q150" s="2"/>
      <c r="R150" s="12">
        <f>P150</f>
        <v>6</v>
      </c>
      <c r="S150" s="12"/>
      <c r="T150" s="12"/>
      <c r="U150" s="12"/>
      <c r="V150" s="12"/>
      <c r="W150" s="12"/>
      <c r="X150" s="2"/>
      <c r="Y150" s="26">
        <f>((COUNTIF(E150:E155,E150)-1)*$CK$547+SUBSTITUTE(E150,"=",""))</f>
        <v>1</v>
      </c>
      <c r="Z150" s="3">
        <f>INDEX($CK$548:$CK$611,Y150)</f>
        <v>6</v>
      </c>
      <c r="AA150" s="3">
        <f>IF(LEFT(G150,1)="d",0,IF(LEFT(G150,1)="n",0,1))</f>
        <v>1</v>
      </c>
      <c r="AB150" s="3">
        <f>Z150*AA150</f>
        <v>6</v>
      </c>
      <c r="AC150" s="6">
        <f>IF(ISNA(INDEX(AB150:AB155, MATCH(N150, F150:F155, FALSE))),0,INDEX(AB150:AB155, MATCH(N150, F150:F155, FALSE)))</f>
        <v>0</v>
      </c>
      <c r="AD150" s="3">
        <f>IF(ISNA(INDEX(AB150:AB155, MATCH(O150, F150:F155, FALSE))),0,INDEX(AB150:AB155, MATCH(O150, F150:F155, FALSE)))</f>
        <v>6</v>
      </c>
      <c r="AE150" s="5">
        <f>SUM(AC150:AD150)</f>
        <v>6</v>
      </c>
      <c r="AF150" s="3">
        <f>COUNTIF(F142:F147:F150:F155,F150)</f>
        <v>1</v>
      </c>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37"/>
      <c r="BE150" s="37"/>
      <c r="BF150" s="37"/>
      <c r="BG150" s="37"/>
      <c r="BH150" s="37"/>
      <c r="BI150" s="37"/>
      <c r="BJ150" s="37"/>
      <c r="BK150" s="47"/>
    </row>
    <row r="151" spans="1:84" ht="20.100000000000001" customHeight="1">
      <c r="A151" s="113" t="s">
        <v>144</v>
      </c>
      <c r="B151" s="34" t="s">
        <v>106</v>
      </c>
      <c r="C151" s="121" t="s">
        <v>330</v>
      </c>
      <c r="D151" s="204" t="s">
        <v>1</v>
      </c>
      <c r="E151" s="293">
        <v>2</v>
      </c>
      <c r="F151" s="216" t="s">
        <v>19</v>
      </c>
      <c r="G151" s="217">
        <v>9.48</v>
      </c>
      <c r="H151" s="133" t="str">
        <f t="shared" si="196"/>
        <v>Euan Lewis</v>
      </c>
      <c r="I151" s="114" t="str">
        <f t="shared" si="197"/>
        <v>Oxford City</v>
      </c>
      <c r="J151" s="114" t="str">
        <f t="shared" si="198"/>
        <v>Oxf C</v>
      </c>
      <c r="K151" s="9" t="str">
        <f t="shared" si="199"/>
        <v/>
      </c>
      <c r="L151" s="195" t="str">
        <f t="shared" si="200"/>
        <v xml:space="preserve"> </v>
      </c>
      <c r="M151" s="2"/>
      <c r="N151" s="34" t="str">
        <f t="shared" si="201"/>
        <v>N</v>
      </c>
      <c r="O151" s="34" t="str">
        <f t="shared" si="201"/>
        <v>NN</v>
      </c>
      <c r="P151" s="154">
        <f t="shared" ref="P151:P155" si="202">AE151</f>
        <v>0</v>
      </c>
      <c r="Q151" s="2"/>
      <c r="R151" s="12"/>
      <c r="S151" s="12">
        <f>P151</f>
        <v>0</v>
      </c>
      <c r="T151" s="12"/>
      <c r="U151" s="12"/>
      <c r="V151" s="12"/>
      <c r="W151" s="12"/>
      <c r="X151" s="2"/>
      <c r="Y151" s="26">
        <f>((COUNTIF(E150:E155,E151)-1)*$CK$547+SUBSTITUTE(E151,"=",""))</f>
        <v>2</v>
      </c>
      <c r="Z151" s="3">
        <f>INDEX($CK$548:$CK$611,Y151)</f>
        <v>5</v>
      </c>
      <c r="AA151" s="3">
        <f>IF(LEFT(G151,1)="d",0,IF(LEFT(G151,1)="n",0,1))</f>
        <v>1</v>
      </c>
      <c r="AB151" s="3">
        <f>Z151*AA151</f>
        <v>5</v>
      </c>
      <c r="AC151" s="6">
        <f>IF(ISNA(INDEX(AB150:AB155, MATCH(N151, F150:F155, FALSE))),0,INDEX(AB150:AB155, MATCH(N151, F150:F155, FALSE)))</f>
        <v>0</v>
      </c>
      <c r="AD151" s="3">
        <f>IF(ISNA(INDEX(AB150:AB155, MATCH(O151, F150:F155, FALSE))),0,INDEX(AB150:AB155, MATCH(O151, F150:F155, FALSE)))</f>
        <v>0</v>
      </c>
      <c r="AE151" s="5">
        <f t="shared" ref="AE151:AE155" si="203">SUM(AC151:AD151)</f>
        <v>0</v>
      </c>
      <c r="AF151" s="3">
        <f>COUNTIF(F142:F147:F150:F155,F151)</f>
        <v>1</v>
      </c>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37"/>
      <c r="BE151" s="37"/>
      <c r="BF151" s="37"/>
      <c r="BG151" s="37"/>
      <c r="BH151" s="37"/>
      <c r="BI151" s="37"/>
      <c r="BJ151" s="37"/>
      <c r="BK151" s="47"/>
    </row>
    <row r="152" spans="1:84" ht="20.100000000000001" customHeight="1">
      <c r="A152" s="113" t="s">
        <v>144</v>
      </c>
      <c r="B152" s="34" t="s">
        <v>106</v>
      </c>
      <c r="C152" s="121" t="s">
        <v>330</v>
      </c>
      <c r="D152" s="204" t="s">
        <v>1</v>
      </c>
      <c r="E152" s="293">
        <v>3</v>
      </c>
      <c r="F152" s="216" t="s">
        <v>137</v>
      </c>
      <c r="G152" s="217">
        <v>8.9</v>
      </c>
      <c r="H152" s="133" t="str">
        <f t="shared" si="196"/>
        <v>Arjun Gupta</v>
      </c>
      <c r="I152" s="114" t="str">
        <f t="shared" si="197"/>
        <v>Slough Juniors</v>
      </c>
      <c r="J152" s="114" t="str">
        <f t="shared" si="198"/>
        <v>Slough J</v>
      </c>
      <c r="K152" s="9" t="str">
        <f t="shared" si="199"/>
        <v/>
      </c>
      <c r="L152" s="195" t="str">
        <f t="shared" si="200"/>
        <v xml:space="preserve"> </v>
      </c>
      <c r="M152" s="2"/>
      <c r="N152" s="34" t="str">
        <f t="shared" si="201"/>
        <v>O</v>
      </c>
      <c r="O152" s="34" t="str">
        <f t="shared" si="201"/>
        <v>OO</v>
      </c>
      <c r="P152" s="154">
        <f t="shared" si="202"/>
        <v>5</v>
      </c>
      <c r="Q152" s="2"/>
      <c r="R152" s="12"/>
      <c r="S152" s="12"/>
      <c r="T152" s="12">
        <f>P152</f>
        <v>5</v>
      </c>
      <c r="U152" s="12"/>
      <c r="V152" s="12"/>
      <c r="W152" s="12"/>
      <c r="X152" s="2"/>
      <c r="Y152" s="26">
        <f>((COUNTIF(E150:E155,E152)-1)*$CK$547+SUBSTITUTE(E152,"=",""))</f>
        <v>3</v>
      </c>
      <c r="Z152" s="3">
        <f>INDEX($CK$548:$CK$611,Y152)</f>
        <v>4</v>
      </c>
      <c r="AA152" s="3">
        <f>IF(LEFT(G152,1)="d",0,IF(LEFT(G152,1)="n",0,1))</f>
        <v>1</v>
      </c>
      <c r="AB152" s="3">
        <f t="shared" ref="AB152:AB155" si="204">Z152*AA152</f>
        <v>4</v>
      </c>
      <c r="AC152" s="6">
        <f>IF(ISNA(INDEX(AB150:AB155, MATCH(N152, F150:F155, FALSE))),0,INDEX(AB150:AB155, MATCH(N152, F150:F155, FALSE)))</f>
        <v>0</v>
      </c>
      <c r="AD152" s="3">
        <f>IF(ISNA(INDEX(AB150:AB155, MATCH(O152, F150:F155, FALSE))),0,INDEX(AB150:AB155, MATCH(O152, F150:F155, FALSE)))</f>
        <v>5</v>
      </c>
      <c r="AE152" s="5">
        <f t="shared" si="203"/>
        <v>5</v>
      </c>
      <c r="AF152" s="3">
        <f>COUNTIF(F142:F147:F150:F155,F152)</f>
        <v>1</v>
      </c>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37"/>
      <c r="BE152" s="37"/>
      <c r="BF152" s="37"/>
      <c r="BG152" s="37"/>
      <c r="BH152" s="37"/>
      <c r="BI152" s="37"/>
      <c r="BJ152" s="37"/>
      <c r="BK152" s="47"/>
    </row>
    <row r="153" spans="1:84" ht="20.100000000000001" customHeight="1">
      <c r="A153" s="113" t="s">
        <v>144</v>
      </c>
      <c r="B153" s="34" t="s">
        <v>106</v>
      </c>
      <c r="C153" s="121" t="s">
        <v>330</v>
      </c>
      <c r="D153" s="204" t="s">
        <v>1</v>
      </c>
      <c r="E153" s="293">
        <v>4</v>
      </c>
      <c r="F153" s="216" t="s">
        <v>340</v>
      </c>
      <c r="G153" s="217">
        <v>8.73</v>
      </c>
      <c r="H153" s="133" t="str">
        <f t="shared" si="196"/>
        <v>Will Miles</v>
      </c>
      <c r="I153" s="114" t="str">
        <f t="shared" si="197"/>
        <v>Salisbury</v>
      </c>
      <c r="J153" s="114" t="str">
        <f t="shared" si="198"/>
        <v>Salis</v>
      </c>
      <c r="K153" s="9" t="str">
        <f t="shared" si="199"/>
        <v/>
      </c>
      <c r="L153" s="195" t="str">
        <f t="shared" si="200"/>
        <v xml:space="preserve"> </v>
      </c>
      <c r="M153" s="2"/>
      <c r="N153" s="34" t="str">
        <f t="shared" si="201"/>
        <v>R</v>
      </c>
      <c r="O153" s="34" t="str">
        <f t="shared" si="201"/>
        <v>RR</v>
      </c>
      <c r="P153" s="154">
        <f t="shared" si="202"/>
        <v>0</v>
      </c>
      <c r="Q153" s="2"/>
      <c r="R153" s="12"/>
      <c r="S153" s="12"/>
      <c r="T153" s="12"/>
      <c r="U153" s="12">
        <f>P153</f>
        <v>0</v>
      </c>
      <c r="V153" s="12"/>
      <c r="W153" s="12"/>
      <c r="X153" s="2"/>
      <c r="Y153" s="26">
        <f>((COUNTIF(E150:E155,E153)-1)*$CK$547+SUBSTITUTE(E153,"=",""))</f>
        <v>4</v>
      </c>
      <c r="Z153" s="3">
        <f>INDEX($CK$548:$CK$611,Y153)</f>
        <v>3</v>
      </c>
      <c r="AA153" s="3">
        <f t="shared" ref="AA153:AA155" si="205">IF(LEFT(G153,1)="d",0,IF(LEFT(G153,1)="n",0,1))</f>
        <v>1</v>
      </c>
      <c r="AB153" s="3">
        <f t="shared" si="204"/>
        <v>3</v>
      </c>
      <c r="AC153" s="6">
        <f>IF(ISNA(INDEX(AB150:AB155, MATCH(N153, F150:F155, FALSE))),0,INDEX(AB150:AB155, MATCH(N153, F150:F155, FALSE)))</f>
        <v>0</v>
      </c>
      <c r="AD153" s="3">
        <f>IF(ISNA(INDEX(AB150:AB155, MATCH(O153, F150:F155, FALSE))),0,INDEX(AB150:AB155, MATCH(O153, F150:F155, FALSE)))</f>
        <v>0</v>
      </c>
      <c r="AE153" s="5">
        <f t="shared" si="203"/>
        <v>0</v>
      </c>
      <c r="AF153" s="3">
        <f>COUNTIF(F142:F147:F150:F155,F153)</f>
        <v>1</v>
      </c>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37"/>
      <c r="BE153" s="37"/>
      <c r="BF153" s="37"/>
      <c r="BG153" s="37"/>
      <c r="BH153" s="37"/>
      <c r="BI153" s="37"/>
      <c r="BJ153" s="37"/>
      <c r="BK153" s="47"/>
    </row>
    <row r="154" spans="1:84" ht="20.100000000000001" customHeight="1">
      <c r="A154" s="113" t="s">
        <v>144</v>
      </c>
      <c r="B154" s="34" t="s">
        <v>106</v>
      </c>
      <c r="C154" s="121" t="s">
        <v>330</v>
      </c>
      <c r="D154" s="204" t="s">
        <v>1</v>
      </c>
      <c r="E154" s="293">
        <v>5</v>
      </c>
      <c r="F154" s="216"/>
      <c r="G154" s="217"/>
      <c r="H154" s="133" t="str">
        <f t="shared" si="196"/>
        <v xml:space="preserve"> </v>
      </c>
      <c r="I154" s="114" t="str">
        <f t="shared" si="197"/>
        <v/>
      </c>
      <c r="J154" s="114" t="str">
        <f t="shared" si="198"/>
        <v/>
      </c>
      <c r="K154" s="9" t="str">
        <f t="shared" si="199"/>
        <v/>
      </c>
      <c r="L154" s="195" t="str">
        <f t="shared" si="200"/>
        <v/>
      </c>
      <c r="M154" s="2"/>
      <c r="N154" s="34" t="str">
        <f t="shared" si="201"/>
        <v>T</v>
      </c>
      <c r="O154" s="34" t="str">
        <f t="shared" si="201"/>
        <v>TT</v>
      </c>
      <c r="P154" s="154">
        <f t="shared" si="202"/>
        <v>3</v>
      </c>
      <c r="Q154" s="2"/>
      <c r="R154" s="12"/>
      <c r="S154" s="12"/>
      <c r="T154" s="12"/>
      <c r="U154" s="12"/>
      <c r="V154" s="12">
        <f>P154</f>
        <v>3</v>
      </c>
      <c r="W154" s="12"/>
      <c r="X154" s="2"/>
      <c r="Y154" s="26">
        <f>((COUNTIF(E150:E155,E154)-1)*$CK$547+SUBSTITUTE(E154,"=",""))</f>
        <v>5</v>
      </c>
      <c r="Z154" s="3">
        <f t="shared" ref="Z154:Z155" si="206">INDEX($CK$548:$CK$611,Y154)</f>
        <v>2</v>
      </c>
      <c r="AA154" s="3">
        <f t="shared" si="205"/>
        <v>1</v>
      </c>
      <c r="AB154" s="3">
        <f t="shared" si="204"/>
        <v>2</v>
      </c>
      <c r="AC154" s="6">
        <f>IF(ISNA(INDEX(AB150:AB155, MATCH(N154, F150:F155, FALSE))),0,INDEX(AB150:AB155, MATCH(N154,F150:F155, FALSE)))</f>
        <v>0</v>
      </c>
      <c r="AD154" s="3">
        <f>IF(ISNA(INDEX(AB150:AB155, MATCH(O154, F150:F155, FALSE))),0,INDEX(AB150:AB155, MATCH(O154, F150:F155, FALSE)))</f>
        <v>3</v>
      </c>
      <c r="AE154" s="5">
        <f t="shared" si="203"/>
        <v>3</v>
      </c>
      <c r="AF154" s="3">
        <f>COUNTIF(F142:F147:F150:F155,F154)</f>
        <v>0</v>
      </c>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37"/>
      <c r="BE154" s="37"/>
      <c r="BF154" s="37"/>
      <c r="BG154" s="37"/>
      <c r="BH154" s="37"/>
      <c r="BI154" s="37"/>
      <c r="BJ154" s="37"/>
      <c r="BK154" s="47"/>
    </row>
    <row r="155" spans="1:84" ht="20.100000000000001" customHeight="1" thickBot="1">
      <c r="A155" s="113" t="s">
        <v>144</v>
      </c>
      <c r="B155" s="34" t="s">
        <v>106</v>
      </c>
      <c r="C155" s="121" t="s">
        <v>330</v>
      </c>
      <c r="D155" s="204" t="s">
        <v>1</v>
      </c>
      <c r="E155" s="294">
        <v>6</v>
      </c>
      <c r="F155" s="216"/>
      <c r="G155" s="219"/>
      <c r="H155" s="211" t="str">
        <f t="shared" si="196"/>
        <v xml:space="preserve"> </v>
      </c>
      <c r="I155" s="212" t="str">
        <f t="shared" si="197"/>
        <v/>
      </c>
      <c r="J155" s="212" t="str">
        <f t="shared" si="198"/>
        <v/>
      </c>
      <c r="K155" s="138" t="str">
        <f t="shared" si="199"/>
        <v/>
      </c>
      <c r="L155" s="213" t="str">
        <f t="shared" si="200"/>
        <v/>
      </c>
      <c r="M155" s="2"/>
      <c r="N155" s="34" t="str">
        <f t="shared" si="201"/>
        <v>J</v>
      </c>
      <c r="O155" s="34" t="str">
        <f t="shared" si="201"/>
        <v>JJ</v>
      </c>
      <c r="P155" s="154">
        <f t="shared" si="202"/>
        <v>4</v>
      </c>
      <c r="Q155" s="2"/>
      <c r="R155" s="12"/>
      <c r="S155" s="12"/>
      <c r="T155" s="12"/>
      <c r="U155" s="12"/>
      <c r="V155" s="12"/>
      <c r="W155" s="12">
        <f>P155</f>
        <v>4</v>
      </c>
      <c r="X155" s="2"/>
      <c r="Y155" s="26">
        <f>((COUNTIF(E150:E155,E155)-1)*$CK$547+SUBSTITUTE(E155,"=",""))</f>
        <v>6</v>
      </c>
      <c r="Z155" s="3">
        <f t="shared" si="206"/>
        <v>1</v>
      </c>
      <c r="AA155" s="3">
        <f t="shared" si="205"/>
        <v>1</v>
      </c>
      <c r="AB155" s="3">
        <f t="shared" si="204"/>
        <v>1</v>
      </c>
      <c r="AC155" s="6">
        <f>IF(ISNA(INDEX(AB150:AB155, MATCH(N155, F150:F155, FALSE))),0,INDEX(AB150:AB155, MATCH(N155, F150:F155, FALSE)))</f>
        <v>0</v>
      </c>
      <c r="AD155" s="3">
        <f>IF(ISNA(INDEX(AB150:AB155, MATCH(O155, F150:F155, FALSE))),0,INDEX(AB150:AB155, MATCH(O155, F150:F155, FALSE)))</f>
        <v>4</v>
      </c>
      <c r="AE155" s="5">
        <f t="shared" si="203"/>
        <v>4</v>
      </c>
      <c r="AF155" s="3">
        <f>COUNTIF(F142:F147:F150:F155,F155)</f>
        <v>0</v>
      </c>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37"/>
      <c r="BE155" s="37"/>
      <c r="BF155" s="37"/>
      <c r="BG155" s="37"/>
      <c r="BH155" s="37"/>
      <c r="BI155" s="37"/>
      <c r="BJ155" s="37"/>
      <c r="BK155" s="47"/>
    </row>
    <row r="156" spans="1:84" ht="20.100000000000001" customHeight="1" thickBot="1">
      <c r="A156" s="113" t="s">
        <v>144</v>
      </c>
      <c r="B156" s="34" t="s">
        <v>106</v>
      </c>
      <c r="C156" s="34"/>
      <c r="D156" s="110"/>
      <c r="E156" s="198"/>
      <c r="F156" s="198"/>
      <c r="G156" s="198"/>
      <c r="H156" s="196"/>
      <c r="I156" s="196"/>
      <c r="J156" s="197"/>
      <c r="K156" s="196"/>
      <c r="L156" s="196"/>
      <c r="M156" s="8"/>
      <c r="N156" s="37"/>
      <c r="O156" s="37"/>
      <c r="P156" s="155"/>
      <c r="Q156" s="2"/>
      <c r="R156" s="2"/>
      <c r="S156" s="2"/>
      <c r="T156" s="2"/>
      <c r="U156" s="2"/>
      <c r="V156" s="2"/>
      <c r="W156" s="2"/>
      <c r="BK156" s="32"/>
      <c r="BL156" s="32"/>
      <c r="BM156" s="32"/>
      <c r="BN156" s="32"/>
      <c r="BO156" s="32"/>
      <c r="BP156" s="32"/>
      <c r="BQ156" s="32"/>
      <c r="BR156" s="32"/>
      <c r="BS156" s="32"/>
      <c r="BT156" s="32"/>
      <c r="BU156" s="32"/>
      <c r="BV156" s="32"/>
      <c r="BW156" s="32"/>
      <c r="BX156" s="32"/>
    </row>
    <row r="157" spans="1:84" ht="20.100000000000001" customHeight="1" thickBot="1">
      <c r="A157" s="113" t="s">
        <v>144</v>
      </c>
      <c r="B157" s="34" t="s">
        <v>106</v>
      </c>
      <c r="C157" s="121" t="s">
        <v>331</v>
      </c>
      <c r="D157" s="204" t="s">
        <v>0</v>
      </c>
      <c r="E157" s="419" t="s">
        <v>258</v>
      </c>
      <c r="F157" s="209"/>
      <c r="G157" s="209"/>
      <c r="H157" s="210"/>
      <c r="I157" s="208" t="s">
        <v>181</v>
      </c>
      <c r="J157" s="205"/>
      <c r="K157" s="530">
        <f>DETAILS!K98</f>
        <v>42.52</v>
      </c>
      <c r="L157" s="530"/>
      <c r="M157" s="128"/>
      <c r="N157" s="40"/>
      <c r="O157" s="40"/>
      <c r="P157" s="155"/>
      <c r="Q157" s="2"/>
      <c r="R157" s="2"/>
      <c r="S157" s="2"/>
      <c r="T157" s="2"/>
      <c r="U157" s="2"/>
      <c r="V157" s="2"/>
      <c r="W157" s="2"/>
      <c r="BK157" s="32"/>
      <c r="BL157" s="32"/>
      <c r="BM157" s="32"/>
      <c r="BN157" s="32"/>
      <c r="BO157" s="32"/>
      <c r="BP157" s="32"/>
      <c r="BQ157" s="32"/>
      <c r="BR157" s="32"/>
      <c r="BS157" s="32"/>
      <c r="BT157" s="32"/>
      <c r="BU157" s="32"/>
      <c r="BV157" s="32"/>
      <c r="BW157" s="32"/>
      <c r="BX157" s="32"/>
    </row>
    <row r="158" spans="1:84" ht="20.100000000000001" customHeight="1">
      <c r="A158" s="113" t="s">
        <v>144</v>
      </c>
      <c r="B158" s="34" t="s">
        <v>106</v>
      </c>
      <c r="C158" s="121" t="s">
        <v>331</v>
      </c>
      <c r="D158" s="204" t="s">
        <v>0</v>
      </c>
      <c r="E158" s="292">
        <v>1</v>
      </c>
      <c r="F158" s="214" t="s">
        <v>48</v>
      </c>
      <c r="G158" s="215">
        <v>33.659999999999997</v>
      </c>
      <c r="H158" s="206" t="str">
        <f t="shared" ref="H158:H163" si="207">IF(ISNA((IF(F158=0," ",VLOOKUP(F158,$AL$558:$AN$569,3,FALSE)))),"WRONG LETTER",IF(F158=0," ",VLOOKUP(F158,$AL$558:$AN$569,3,FALSE)))</f>
        <v>Will Barnard</v>
      </c>
      <c r="I158" s="201" t="str">
        <f t="shared" ref="I158:I163" si="208">IF(ISNA((IF(F158=0,"",VLOOKUP(F158,$AO$544:$AQ$555,3,FALSE)))),"WRONG LETTER",IF(F158=0,"",VLOOKUP(F158,$AO$544:$AQ$555,3,FALSE)))</f>
        <v>Salisbury</v>
      </c>
      <c r="J158" s="201" t="str">
        <f t="shared" ref="J158:J163" si="209">IF(F158=0,"",VLOOKUP(F158,$AO$544:$AR$555,4,FALSE))</f>
        <v>Salis</v>
      </c>
      <c r="K158" s="202" t="str">
        <f t="shared" ref="K158:K163" si="210">IF(G158="","",IF(ISNUMBER(G158),IF($CH$554="T"," ",IF($CH$554="F",IF(G158&gt;=$BX$554,"G1",IF(G158&gt;=$CA$554,"G2",IF(G158&gt;=$CD$554,"G3",IF(G158&gt;=$CG$554,"G4","")))))),""))</f>
        <v>G1</v>
      </c>
      <c r="L158" s="203" t="str">
        <f t="shared" ref="L158:L163" si="211">IF(ISBLANK(G158),"",IF(G158&gt;=BR547,"AW"," "))</f>
        <v>AW</v>
      </c>
      <c r="M158" s="2"/>
      <c r="N158" s="34" t="str">
        <f t="shared" ref="N158:O163" si="212">N150</f>
        <v>W</v>
      </c>
      <c r="O158" s="34" t="str">
        <f t="shared" si="212"/>
        <v>WW</v>
      </c>
      <c r="P158" s="154">
        <f>AE158</f>
        <v>5</v>
      </c>
      <c r="Q158" s="2"/>
      <c r="R158" s="12">
        <f>P158</f>
        <v>5</v>
      </c>
      <c r="S158" s="12"/>
      <c r="T158" s="12"/>
      <c r="U158" s="12"/>
      <c r="V158" s="12"/>
      <c r="W158" s="12"/>
      <c r="X158" s="6"/>
      <c r="Y158" s="26">
        <f>((COUNTIF(E158:E163,E158)-1)*$CK$547+SUBSTITUTE(E158,"=",""))</f>
        <v>1</v>
      </c>
      <c r="Z158" s="3">
        <f>INDEX($CK$548:$CK$611,Y158)</f>
        <v>6</v>
      </c>
      <c r="AA158" s="3">
        <f>IF(LEFT(G158,1)="d",0,IF(LEFT(G158,1)="n",0,1))</f>
        <v>1</v>
      </c>
      <c r="AB158" s="3">
        <f>Z158*AA158</f>
        <v>6</v>
      </c>
      <c r="AC158" s="6">
        <f>IF(ISNA(INDEX(AB158:AB163, MATCH(N158, F158:F163, FALSE))),0,INDEX(AB158:AB163, MATCH(N158, F158:F163, FALSE)))</f>
        <v>0</v>
      </c>
      <c r="AD158" s="3">
        <f>IF(ISNA(INDEX(AB158:AB163, MATCH(O158, F158:F163, FALSE))),0,INDEX(AB158:AB163, MATCH(O158, F158:F163, FALSE)))</f>
        <v>5</v>
      </c>
      <c r="AE158" s="5">
        <f>SUM(AC158:AD158)</f>
        <v>5</v>
      </c>
      <c r="AF158" s="3">
        <f>COUNTIF(F158:F163:F166:F171,F158)</f>
        <v>1</v>
      </c>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7"/>
      <c r="BE158" s="37"/>
      <c r="BF158" s="37"/>
      <c r="BG158" s="37"/>
      <c r="BH158" s="37"/>
      <c r="BI158" s="37"/>
      <c r="BJ158" s="37"/>
      <c r="BK158" s="50"/>
      <c r="BL158" s="50"/>
      <c r="BM158" s="50"/>
      <c r="BN158" s="50"/>
      <c r="BO158" s="50"/>
      <c r="BP158" s="50"/>
      <c r="BQ158" s="50"/>
      <c r="BR158" s="50"/>
      <c r="BS158" s="50"/>
      <c r="BT158" s="50"/>
      <c r="BU158" s="50"/>
      <c r="BV158" s="50"/>
      <c r="BW158" s="50"/>
      <c r="BX158" s="50"/>
      <c r="BY158" s="47"/>
      <c r="BZ158" s="7"/>
      <c r="CA158" s="7"/>
      <c r="CB158" s="7"/>
      <c r="CC158" s="7"/>
    </row>
    <row r="159" spans="1:84" ht="20.100000000000001" customHeight="1">
      <c r="A159" s="113" t="s">
        <v>144</v>
      </c>
      <c r="B159" s="34" t="s">
        <v>106</v>
      </c>
      <c r="C159" s="121" t="s">
        <v>331</v>
      </c>
      <c r="D159" s="204" t="s">
        <v>0</v>
      </c>
      <c r="E159" s="293">
        <v>2</v>
      </c>
      <c r="F159" s="216" t="s">
        <v>140</v>
      </c>
      <c r="G159" s="217">
        <v>27.45</v>
      </c>
      <c r="H159" s="133" t="str">
        <f t="shared" si="207"/>
        <v>Sam Nicholson</v>
      </c>
      <c r="I159" s="114" t="str">
        <f t="shared" si="208"/>
        <v>Winchester</v>
      </c>
      <c r="J159" s="114" t="str">
        <f t="shared" si="209"/>
        <v>Win</v>
      </c>
      <c r="K159" s="9" t="str">
        <f t="shared" si="210"/>
        <v>G3</v>
      </c>
      <c r="L159" s="195" t="str">
        <f t="shared" si="211"/>
        <v>AW</v>
      </c>
      <c r="M159" s="2"/>
      <c r="N159" s="34" t="str">
        <f t="shared" si="212"/>
        <v>N</v>
      </c>
      <c r="O159" s="34" t="str">
        <f t="shared" si="212"/>
        <v>NN</v>
      </c>
      <c r="P159" s="154">
        <f t="shared" ref="P159:P163" si="213">AE159</f>
        <v>3</v>
      </c>
      <c r="Q159" s="2"/>
      <c r="R159" s="12"/>
      <c r="S159" s="12">
        <f>P159</f>
        <v>3</v>
      </c>
      <c r="T159" s="12"/>
      <c r="U159" s="12"/>
      <c r="V159" s="12"/>
      <c r="W159" s="12"/>
      <c r="X159" s="2"/>
      <c r="Y159" s="26">
        <f>((COUNTIF(E158:E163,E159)-1)*$CK$547+SUBSTITUTE(E159,"=",""))</f>
        <v>2</v>
      </c>
      <c r="Z159" s="3">
        <f>INDEX($CK$548:$CK$611,Y159)</f>
        <v>5</v>
      </c>
      <c r="AA159" s="3">
        <f>IF(LEFT(G159,1)="d",0,IF(LEFT(G159,1)="n",0,1))</f>
        <v>1</v>
      </c>
      <c r="AB159" s="3">
        <f>Z159*AA159</f>
        <v>5</v>
      </c>
      <c r="AC159" s="6">
        <f>IF(ISNA(INDEX(AB158:AB163, MATCH(N159, F158:F163, FALSE))),0,INDEX(AB158:AB163, MATCH(N159, F158:F163, FALSE)))</f>
        <v>3</v>
      </c>
      <c r="AD159" s="3">
        <f>IF(ISNA(INDEX(AB158:AB163, MATCH(O159, F158:F163, FALSE))),0,INDEX(AB158:AB163, MATCH(O159, F158:F163, FALSE)))</f>
        <v>0</v>
      </c>
      <c r="AE159" s="5">
        <f t="shared" ref="AE159:AE163" si="214">SUM(AC159:AD159)</f>
        <v>3</v>
      </c>
      <c r="AF159" s="3">
        <f>COUNTIF(F158:F163:F166:F171,F159)</f>
        <v>1</v>
      </c>
      <c r="AG159" s="19"/>
      <c r="AH159" s="8"/>
      <c r="AI159" s="19"/>
      <c r="AJ159" s="19"/>
      <c r="AK159" s="8"/>
      <c r="AL159" s="19"/>
      <c r="AM159" s="19"/>
      <c r="AN159" s="8"/>
      <c r="AO159" s="19"/>
      <c r="AP159" s="19"/>
      <c r="AQ159" s="8"/>
      <c r="AR159" s="19"/>
      <c r="AS159" s="19"/>
      <c r="AT159" s="8"/>
      <c r="AU159" s="8"/>
      <c r="AV159" s="8"/>
      <c r="AW159" s="8"/>
      <c r="AX159" s="8"/>
      <c r="AY159" s="8"/>
      <c r="AZ159" s="8"/>
      <c r="BA159" s="8"/>
      <c r="BB159" s="8"/>
      <c r="BC159" s="19"/>
      <c r="BD159" s="37"/>
      <c r="BE159" s="46"/>
      <c r="BF159" s="37"/>
      <c r="BG159" s="46"/>
      <c r="BH159" s="37"/>
      <c r="BI159" s="46"/>
      <c r="BJ159" s="37"/>
      <c r="BK159" s="47"/>
      <c r="BL159" s="47"/>
      <c r="BM159" s="47"/>
      <c r="BN159" s="47"/>
      <c r="BO159" s="47"/>
      <c r="BP159" s="47"/>
      <c r="BQ159" s="47"/>
      <c r="BR159" s="47"/>
      <c r="BS159" s="47"/>
      <c r="BT159" s="47"/>
      <c r="BU159" s="47"/>
      <c r="BV159" s="47"/>
      <c r="BW159" s="47"/>
      <c r="BX159" s="47"/>
      <c r="BY159" s="47"/>
      <c r="BZ159" s="7"/>
      <c r="CA159" s="7"/>
      <c r="CB159" s="7"/>
      <c r="CC159" s="7"/>
    </row>
    <row r="160" spans="1:84" ht="20.100000000000001" customHeight="1">
      <c r="A160" s="113" t="s">
        <v>144</v>
      </c>
      <c r="B160" s="34" t="s">
        <v>106</v>
      </c>
      <c r="C160" s="121" t="s">
        <v>331</v>
      </c>
      <c r="D160" s="204" t="s">
        <v>0</v>
      </c>
      <c r="E160" s="293">
        <v>3</v>
      </c>
      <c r="F160" s="216" t="s">
        <v>20</v>
      </c>
      <c r="G160" s="217">
        <v>19.239999999999998</v>
      </c>
      <c r="H160" s="133" t="str">
        <f t="shared" si="207"/>
        <v>Ben Jackson</v>
      </c>
      <c r="I160" s="114" t="str">
        <f t="shared" si="208"/>
        <v>Oxford City</v>
      </c>
      <c r="J160" s="114" t="str">
        <f t="shared" si="209"/>
        <v>Oxf C</v>
      </c>
      <c r="K160" s="9" t="str">
        <f t="shared" si="210"/>
        <v/>
      </c>
      <c r="L160" s="195" t="str">
        <f t="shared" si="211"/>
        <v>AW</v>
      </c>
      <c r="M160" s="2"/>
      <c r="N160" s="34" t="str">
        <f t="shared" si="212"/>
        <v>O</v>
      </c>
      <c r="O160" s="34" t="str">
        <f t="shared" si="212"/>
        <v>OO</v>
      </c>
      <c r="P160" s="154">
        <f t="shared" si="213"/>
        <v>4</v>
      </c>
      <c r="Q160" s="2"/>
      <c r="R160" s="12"/>
      <c r="S160" s="12"/>
      <c r="T160" s="12">
        <f>P160</f>
        <v>4</v>
      </c>
      <c r="U160" s="12"/>
      <c r="V160" s="12"/>
      <c r="W160" s="12"/>
      <c r="X160" s="2"/>
      <c r="Y160" s="26">
        <f>((COUNTIF(E158:E163,E160)-1)*$CK$547+SUBSTITUTE(E160,"=",""))</f>
        <v>3</v>
      </c>
      <c r="Z160" s="3">
        <f>INDEX($CK$548:$CK$611,Y160)</f>
        <v>4</v>
      </c>
      <c r="AA160" s="3">
        <f>IF(LEFT(G160,1)="d",0,IF(LEFT(G160,1)="n",0,1))</f>
        <v>1</v>
      </c>
      <c r="AB160" s="3">
        <f t="shared" ref="AB160:AB163" si="215">Z160*AA160</f>
        <v>4</v>
      </c>
      <c r="AC160" s="6">
        <f>IF(ISNA(INDEX(AB158:AB163, MATCH(N160, F158:F163, FALSE))),0,INDEX(AB158:AB163, MATCH(N160, F158:F163, FALSE)))</f>
        <v>4</v>
      </c>
      <c r="AD160" s="3">
        <f>IF(ISNA(INDEX(AB158:AB163, MATCH(O160, F158:F163, FALSE))),0,INDEX(AB158:AB163, MATCH(O160, F158:F163, FALSE)))</f>
        <v>0</v>
      </c>
      <c r="AE160" s="5">
        <f t="shared" si="214"/>
        <v>4</v>
      </c>
      <c r="AF160" s="3">
        <f>COUNTIF(F158:F163:F166:F171,F160)</f>
        <v>1</v>
      </c>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37"/>
      <c r="BE160" s="37"/>
      <c r="BF160" s="37"/>
      <c r="BG160" s="37"/>
      <c r="BH160" s="37"/>
      <c r="BI160" s="37"/>
      <c r="BJ160" s="37"/>
      <c r="BK160" s="47"/>
      <c r="BL160" s="47"/>
      <c r="BM160" s="47"/>
      <c r="BN160" s="47"/>
      <c r="BO160" s="47"/>
      <c r="BP160" s="47"/>
      <c r="BQ160" s="47"/>
      <c r="BR160" s="47"/>
      <c r="BS160" s="47"/>
      <c r="BT160" s="47"/>
      <c r="BU160" s="47"/>
      <c r="BV160" s="47"/>
      <c r="BW160" s="47"/>
      <c r="BX160" s="47"/>
      <c r="BY160" s="47"/>
      <c r="BZ160" s="7"/>
      <c r="CA160" s="7"/>
      <c r="CB160" s="7"/>
      <c r="CC160" s="7"/>
    </row>
    <row r="161" spans="1:81" ht="20.100000000000001" customHeight="1">
      <c r="A161" s="113" t="s">
        <v>144</v>
      </c>
      <c r="B161" s="34" t="s">
        <v>106</v>
      </c>
      <c r="C161" s="121" t="s">
        <v>331</v>
      </c>
      <c r="D161" s="204" t="s">
        <v>0</v>
      </c>
      <c r="E161" s="293">
        <v>4</v>
      </c>
      <c r="F161" s="216" t="s">
        <v>110</v>
      </c>
      <c r="G161" s="217">
        <v>17.98</v>
      </c>
      <c r="H161" s="133" t="str">
        <f t="shared" si="207"/>
        <v>James Humphreys</v>
      </c>
      <c r="I161" s="114" t="str">
        <f t="shared" si="208"/>
        <v>Newbury</v>
      </c>
      <c r="J161" s="114" t="str">
        <f t="shared" si="209"/>
        <v>Newb</v>
      </c>
      <c r="K161" s="9" t="str">
        <f t="shared" si="210"/>
        <v/>
      </c>
      <c r="L161" s="195" t="str">
        <f t="shared" si="211"/>
        <v xml:space="preserve"> </v>
      </c>
      <c r="M161" s="2"/>
      <c r="N161" s="34" t="str">
        <f t="shared" si="212"/>
        <v>R</v>
      </c>
      <c r="O161" s="34" t="str">
        <f t="shared" si="212"/>
        <v>RR</v>
      </c>
      <c r="P161" s="154">
        <f t="shared" si="213"/>
        <v>0</v>
      </c>
      <c r="Q161" s="2"/>
      <c r="R161" s="12"/>
      <c r="S161" s="12"/>
      <c r="T161" s="12"/>
      <c r="U161" s="12">
        <f>P161</f>
        <v>0</v>
      </c>
      <c r="V161" s="12"/>
      <c r="W161" s="12"/>
      <c r="X161" s="2"/>
      <c r="Y161" s="26">
        <f>((COUNTIF(E158:E163,E161)-1)*$CK$547+SUBSTITUTE(E161,"=",""))</f>
        <v>4</v>
      </c>
      <c r="Z161" s="3">
        <f>INDEX($CK$548:$CK$611,Y161)</f>
        <v>3</v>
      </c>
      <c r="AA161" s="3">
        <f t="shared" ref="AA161:AA163" si="216">IF(LEFT(G161,1)="d",0,IF(LEFT(G161,1)="n",0,1))</f>
        <v>1</v>
      </c>
      <c r="AB161" s="3">
        <f t="shared" si="215"/>
        <v>3</v>
      </c>
      <c r="AC161" s="6">
        <f>IF(ISNA(INDEX(AB158:AB163, MATCH(N161, F158:F163, FALSE))),0,INDEX(AB158:AB163, MATCH(N161, F158:F163, FALSE)))</f>
        <v>0</v>
      </c>
      <c r="AD161" s="3">
        <f>IF(ISNA(INDEX(AB158:AB163, MATCH(O161, F158:F163, FALSE))),0,INDEX(AB158:AB163, MATCH(O161, F158:F163, FALSE)))</f>
        <v>0</v>
      </c>
      <c r="AE161" s="5">
        <f t="shared" si="214"/>
        <v>0</v>
      </c>
      <c r="AF161" s="3">
        <f>COUNTIF(F158:F163:F166:F171,F161)</f>
        <v>1</v>
      </c>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37"/>
      <c r="BE161" s="37"/>
      <c r="BF161" s="37"/>
      <c r="BG161" s="37"/>
      <c r="BH161" s="37"/>
      <c r="BI161" s="37"/>
      <c r="BJ161" s="37"/>
      <c r="BK161" s="47"/>
      <c r="BL161" s="47"/>
      <c r="BM161" s="47"/>
      <c r="BN161" s="47"/>
      <c r="BO161" s="47"/>
      <c r="BP161" s="47"/>
      <c r="BQ161" s="47"/>
      <c r="BR161" s="47"/>
      <c r="BS161" s="47"/>
      <c r="BT161" s="47"/>
      <c r="BU161" s="47"/>
      <c r="BV161" s="47"/>
      <c r="BW161" s="47"/>
      <c r="BX161" s="47"/>
      <c r="BY161" s="47"/>
      <c r="BZ161" s="7"/>
      <c r="CA161" s="7"/>
      <c r="CB161" s="7"/>
      <c r="CC161" s="7"/>
    </row>
    <row r="162" spans="1:81" ht="20.100000000000001" customHeight="1">
      <c r="A162" s="113" t="s">
        <v>144</v>
      </c>
      <c r="B162" s="34" t="s">
        <v>106</v>
      </c>
      <c r="C162" s="121" t="s">
        <v>331</v>
      </c>
      <c r="D162" s="204" t="s">
        <v>0</v>
      </c>
      <c r="E162" s="293">
        <v>5</v>
      </c>
      <c r="F162" s="216" t="s">
        <v>127</v>
      </c>
      <c r="G162" s="217">
        <v>9.7200000000000006</v>
      </c>
      <c r="H162" s="133" t="str">
        <f t="shared" si="207"/>
        <v>Arjun Gupta</v>
      </c>
      <c r="I162" s="114" t="str">
        <f t="shared" si="208"/>
        <v>Slough Juniors</v>
      </c>
      <c r="J162" s="114" t="str">
        <f t="shared" si="209"/>
        <v>Slough J</v>
      </c>
      <c r="K162" s="9" t="str">
        <f t="shared" si="210"/>
        <v/>
      </c>
      <c r="L162" s="195" t="str">
        <f t="shared" si="211"/>
        <v xml:space="preserve"> </v>
      </c>
      <c r="M162" s="2"/>
      <c r="N162" s="34" t="str">
        <f t="shared" si="212"/>
        <v>T</v>
      </c>
      <c r="O162" s="34" t="str">
        <f t="shared" si="212"/>
        <v>TT</v>
      </c>
      <c r="P162" s="154">
        <f t="shared" si="213"/>
        <v>6</v>
      </c>
      <c r="Q162" s="2"/>
      <c r="R162" s="12"/>
      <c r="S162" s="12"/>
      <c r="T162" s="12"/>
      <c r="U162" s="12"/>
      <c r="V162" s="12">
        <f>P162</f>
        <v>6</v>
      </c>
      <c r="W162" s="12"/>
      <c r="X162" s="2"/>
      <c r="Y162" s="26">
        <f>((COUNTIF(E158:E163,E162)-1)*$CK$547+SUBSTITUTE(E162,"=",""))</f>
        <v>5</v>
      </c>
      <c r="Z162" s="3">
        <f t="shared" ref="Z162:Z163" si="217">INDEX($CK$548:$CK$611,Y162)</f>
        <v>2</v>
      </c>
      <c r="AA162" s="3">
        <f t="shared" si="216"/>
        <v>1</v>
      </c>
      <c r="AB162" s="3">
        <f t="shared" si="215"/>
        <v>2</v>
      </c>
      <c r="AC162" s="6">
        <f>IF(ISNA(INDEX(AB158:AB163, MATCH(N162, F158:F163, FALSE))),0,INDEX(AB158:AB163, MATCH(N162,F158:F163, FALSE)))</f>
        <v>6</v>
      </c>
      <c r="AD162" s="3">
        <f>IF(ISNA(INDEX(AB158:AB163, MATCH(O162, F158:F163, FALSE))),0,INDEX(AB158:AB163, MATCH(O162, F158:F163, FALSE)))</f>
        <v>0</v>
      </c>
      <c r="AE162" s="5">
        <f t="shared" si="214"/>
        <v>6</v>
      </c>
      <c r="AF162" s="3">
        <f>COUNTIF(F158:F163:F166:F171,F162)</f>
        <v>1</v>
      </c>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37"/>
      <c r="BE162" s="37"/>
      <c r="BF162" s="37"/>
      <c r="BG162" s="37"/>
      <c r="BH162" s="37"/>
      <c r="BI162" s="37"/>
      <c r="BJ162" s="37"/>
      <c r="BK162" s="47"/>
      <c r="BL162" s="47"/>
      <c r="BM162" s="47"/>
      <c r="BN162" s="47"/>
      <c r="BO162" s="47"/>
      <c r="BP162" s="47"/>
      <c r="BQ162" s="47"/>
      <c r="BR162" s="47"/>
      <c r="BS162" s="47"/>
      <c r="BT162" s="47"/>
      <c r="BU162" s="47"/>
      <c r="BV162" s="47"/>
      <c r="BW162" s="47"/>
      <c r="BX162" s="47"/>
      <c r="BY162" s="47"/>
      <c r="BZ162" s="7"/>
      <c r="CA162" s="7"/>
      <c r="CB162" s="7"/>
      <c r="CC162" s="7"/>
    </row>
    <row r="163" spans="1:81" ht="20.100000000000001" customHeight="1" thickBot="1">
      <c r="A163" s="113" t="s">
        <v>144</v>
      </c>
      <c r="B163" s="34" t="s">
        <v>106</v>
      </c>
      <c r="C163" s="121" t="s">
        <v>331</v>
      </c>
      <c r="D163" s="204" t="s">
        <v>0</v>
      </c>
      <c r="E163" s="294">
        <v>6</v>
      </c>
      <c r="F163" s="216"/>
      <c r="G163" s="219"/>
      <c r="H163" s="211" t="str">
        <f t="shared" si="207"/>
        <v xml:space="preserve"> </v>
      </c>
      <c r="I163" s="212" t="str">
        <f t="shared" si="208"/>
        <v/>
      </c>
      <c r="J163" s="212" t="str">
        <f t="shared" si="209"/>
        <v/>
      </c>
      <c r="K163" s="138" t="str">
        <f t="shared" si="210"/>
        <v/>
      </c>
      <c r="L163" s="213" t="str">
        <f t="shared" si="211"/>
        <v/>
      </c>
      <c r="M163" s="2"/>
      <c r="N163" s="34" t="str">
        <f t="shared" si="212"/>
        <v>J</v>
      </c>
      <c r="O163" s="34" t="str">
        <f t="shared" si="212"/>
        <v>JJ</v>
      </c>
      <c r="P163" s="154">
        <f t="shared" si="213"/>
        <v>2</v>
      </c>
      <c r="Q163" s="2"/>
      <c r="R163" s="12"/>
      <c r="S163" s="12"/>
      <c r="T163" s="12"/>
      <c r="U163" s="12"/>
      <c r="V163" s="12"/>
      <c r="W163" s="12">
        <f>P163</f>
        <v>2</v>
      </c>
      <c r="X163" s="2"/>
      <c r="Y163" s="26">
        <f>((COUNTIF(E158:E163,E163)-1)*$CK$547+SUBSTITUTE(E163,"=",""))</f>
        <v>6</v>
      </c>
      <c r="Z163" s="3">
        <f t="shared" si="217"/>
        <v>1</v>
      </c>
      <c r="AA163" s="3">
        <f t="shared" si="216"/>
        <v>1</v>
      </c>
      <c r="AB163" s="3">
        <f t="shared" si="215"/>
        <v>1</v>
      </c>
      <c r="AC163" s="6">
        <f>IF(ISNA(INDEX(AB158:AB163, MATCH(N163, F158:F163, FALSE))),0,INDEX(AB158:AB163, MATCH(N163, F158:F163, FALSE)))</f>
        <v>2</v>
      </c>
      <c r="AD163" s="3">
        <f>IF(ISNA(INDEX(AB158:AB163, MATCH(O163, F158:F163, FALSE))),0,INDEX(AB158:AB163, MATCH(O163, F158:F163, FALSE)))</f>
        <v>0</v>
      </c>
      <c r="AE163" s="5">
        <f t="shared" si="214"/>
        <v>2</v>
      </c>
      <c r="AF163" s="3">
        <f>COUNTIF(F158:F163:F166:F171,F163)</f>
        <v>0</v>
      </c>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37"/>
      <c r="BE163" s="37"/>
      <c r="BF163" s="37"/>
      <c r="BG163" s="37"/>
      <c r="BH163" s="37"/>
      <c r="BI163" s="37"/>
      <c r="BJ163" s="37"/>
      <c r="BK163" s="47"/>
      <c r="BL163" s="47"/>
      <c r="BM163" s="47"/>
      <c r="BN163" s="47"/>
      <c r="BO163" s="47"/>
      <c r="BP163" s="47"/>
      <c r="BQ163" s="47"/>
      <c r="BR163" s="47"/>
      <c r="BS163" s="47"/>
      <c r="BT163" s="47"/>
      <c r="BU163" s="47"/>
      <c r="BV163" s="47"/>
      <c r="BW163" s="47"/>
      <c r="BX163" s="47"/>
      <c r="BY163" s="47"/>
      <c r="BZ163" s="7"/>
      <c r="CA163" s="7"/>
      <c r="CB163" s="7"/>
      <c r="CC163" s="7"/>
    </row>
    <row r="164" spans="1:81" ht="20.100000000000001" customHeight="1" thickBot="1">
      <c r="A164" s="113" t="s">
        <v>144</v>
      </c>
      <c r="B164" s="34" t="s">
        <v>106</v>
      </c>
      <c r="C164" s="34"/>
      <c r="D164" s="110"/>
      <c r="E164" s="198"/>
      <c r="F164" s="198"/>
      <c r="G164" s="198"/>
      <c r="H164" s="196"/>
      <c r="I164" s="196"/>
      <c r="J164" s="197"/>
      <c r="K164" s="196"/>
      <c r="L164" s="196"/>
      <c r="M164" s="2"/>
      <c r="N164" s="40"/>
      <c r="O164" s="40"/>
      <c r="P164" s="155"/>
      <c r="Q164" s="2"/>
      <c r="R164" s="2"/>
      <c r="S164" s="2"/>
      <c r="T164" s="2"/>
      <c r="U164" s="2"/>
      <c r="V164" s="2"/>
      <c r="W164" s="2"/>
      <c r="X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37"/>
      <c r="BE164" s="37"/>
      <c r="BF164" s="37"/>
      <c r="BG164" s="37"/>
      <c r="BH164" s="37"/>
      <c r="BI164" s="37"/>
      <c r="BJ164" s="37"/>
      <c r="BK164" s="47"/>
      <c r="BL164" s="47"/>
      <c r="BM164" s="47"/>
      <c r="BN164" s="47"/>
      <c r="BO164" s="47"/>
      <c r="BP164" s="47"/>
      <c r="BQ164" s="47"/>
      <c r="BR164" s="47"/>
      <c r="BS164" s="47"/>
      <c r="BT164" s="47"/>
      <c r="BU164" s="47"/>
      <c r="BV164" s="47"/>
      <c r="BW164" s="47"/>
      <c r="BX164" s="47"/>
      <c r="BY164" s="47"/>
      <c r="BZ164" s="7"/>
      <c r="CA164" s="7"/>
      <c r="CB164" s="7"/>
      <c r="CC164" s="7"/>
    </row>
    <row r="165" spans="1:81" ht="20.100000000000001" customHeight="1" thickBot="1">
      <c r="A165" s="113" t="s">
        <v>144</v>
      </c>
      <c r="B165" s="34" t="s">
        <v>106</v>
      </c>
      <c r="C165" s="121" t="s">
        <v>331</v>
      </c>
      <c r="D165" s="204" t="s">
        <v>1</v>
      </c>
      <c r="E165" s="419" t="s">
        <v>289</v>
      </c>
      <c r="F165" s="209"/>
      <c r="G165" s="209"/>
      <c r="H165" s="210"/>
      <c r="I165" s="208" t="s">
        <v>181</v>
      </c>
      <c r="J165" s="205"/>
      <c r="K165" s="530">
        <f>K157</f>
        <v>42.52</v>
      </c>
      <c r="L165" s="530"/>
      <c r="M165" s="2"/>
      <c r="N165" s="40"/>
      <c r="O165" s="40"/>
      <c r="P165" s="155"/>
      <c r="Q165" s="2"/>
      <c r="R165" s="2"/>
      <c r="S165" s="2"/>
      <c r="T165" s="2"/>
      <c r="U165" s="2"/>
      <c r="V165" s="2"/>
      <c r="W165" s="2"/>
      <c r="X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37"/>
      <c r="BE165" s="37"/>
      <c r="BF165" s="37"/>
      <c r="BG165" s="37"/>
      <c r="BH165" s="37"/>
      <c r="BI165" s="37"/>
      <c r="BJ165" s="37"/>
      <c r="BK165" s="47"/>
      <c r="BL165" s="47"/>
      <c r="BM165" s="47"/>
      <c r="BN165" s="47"/>
      <c r="BO165" s="47"/>
      <c r="BP165" s="47"/>
      <c r="BQ165" s="47"/>
      <c r="BR165" s="47"/>
      <c r="BS165" s="47"/>
      <c r="BT165" s="47"/>
      <c r="BU165" s="47"/>
      <c r="BV165" s="47"/>
      <c r="BW165" s="47"/>
      <c r="BX165" s="47"/>
      <c r="BY165" s="47"/>
      <c r="BZ165" s="7"/>
      <c r="CA165" s="7"/>
      <c r="CB165" s="7"/>
      <c r="CC165" s="7"/>
    </row>
    <row r="166" spans="1:81" ht="20.100000000000001" customHeight="1">
      <c r="A166" s="113" t="s">
        <v>144</v>
      </c>
      <c r="B166" s="34" t="s">
        <v>106</v>
      </c>
      <c r="C166" s="121" t="s">
        <v>331</v>
      </c>
      <c r="D166" s="204" t="s">
        <v>1</v>
      </c>
      <c r="E166" s="292">
        <v>1</v>
      </c>
      <c r="F166" s="214" t="s">
        <v>130</v>
      </c>
      <c r="G166" s="215">
        <v>27.38</v>
      </c>
      <c r="H166" s="206" t="str">
        <f t="shared" ref="H166:H171" si="218">IF(ISNA((IF(F166=0," ",VLOOKUP(F166,$AL$558:$AN$569,3,FALSE)))),"WRONG LETTER",IF(F166=0," ",VLOOKUP(F166,$AL$558:$AN$569,3,FALSE)))</f>
        <v>Andrew White</v>
      </c>
      <c r="I166" s="201" t="str">
        <f t="shared" ref="I166:I171" si="219">IF(ISNA((IF(F166=0,"",VLOOKUP(F166,$AO$544:$AQ$555,3,FALSE)))),"WRONG LETTER",IF(F166=0,"",VLOOKUP(F166,$AO$544:$AQ$555,3,FALSE)))</f>
        <v>Winchester</v>
      </c>
      <c r="J166" s="201" t="str">
        <f t="shared" ref="J166:J171" si="220">IF(F166=0,"",VLOOKUP(F166,$AO$544:$AR$555,4,FALSE))</f>
        <v>Win</v>
      </c>
      <c r="K166" s="202" t="str">
        <f t="shared" ref="K166:K171" si="221">IF(G166="","",IF(ISNUMBER(G166),IF($CH$554="T"," ",IF($CH$554="F",IF(G166&gt;=$BX$554,"G1",IF(G166&gt;=$CA$554,"G2",IF(G166&gt;=$CD$554,"G3",IF(G166&gt;=$CG$554,"G4","")))))),""))</f>
        <v>G3</v>
      </c>
      <c r="L166" s="203" t="str">
        <f t="shared" ref="L166:L171" si="222">IF(ISBLANK(G166),"",IF(G166&gt;=BR554,"AW"," "))</f>
        <v>AW</v>
      </c>
      <c r="M166" s="2"/>
      <c r="N166" s="34" t="str">
        <f t="shared" ref="N166:O171" si="223">N158</f>
        <v>W</v>
      </c>
      <c r="O166" s="34" t="str">
        <f t="shared" si="223"/>
        <v>WW</v>
      </c>
      <c r="P166" s="154">
        <f>AE166</f>
        <v>6</v>
      </c>
      <c r="Q166" s="2"/>
      <c r="R166" s="12">
        <f>P166</f>
        <v>6</v>
      </c>
      <c r="S166" s="12"/>
      <c r="T166" s="12"/>
      <c r="U166" s="12"/>
      <c r="V166" s="12"/>
      <c r="W166" s="12"/>
      <c r="X166" s="2"/>
      <c r="Y166" s="26">
        <f>((COUNTIF(E166:E171,E166)-1)*$CK$547+SUBSTITUTE(E166,"=",""))</f>
        <v>1</v>
      </c>
      <c r="Z166" s="3">
        <f>INDEX($CK$548:$CK$611,Y166)</f>
        <v>6</v>
      </c>
      <c r="AA166" s="3">
        <f>IF(LEFT(G166,1)="d",0,IF(LEFT(G166,1)="n",0,1))</f>
        <v>1</v>
      </c>
      <c r="AB166" s="3">
        <f>Z166*AA166</f>
        <v>6</v>
      </c>
      <c r="AC166" s="6">
        <f>IF(ISNA(INDEX(AB166:AB171, MATCH(N166, F166:F171, FALSE))),0,INDEX(AB166:AB171, MATCH(N166, F166:F171, FALSE)))</f>
        <v>6</v>
      </c>
      <c r="AD166" s="3">
        <f>IF(ISNA(INDEX(AB166:AB171, MATCH(O166, F166:F171, FALSE))),0,INDEX(AB166:AB171, MATCH(O166, F166:F171, FALSE)))</f>
        <v>0</v>
      </c>
      <c r="AE166" s="5">
        <f>SUM(AC166:AD166)</f>
        <v>6</v>
      </c>
      <c r="AF166" s="3">
        <f>COUNTIF(F158:F163:F166:F171,F166)</f>
        <v>1</v>
      </c>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37"/>
      <c r="BE166" s="37"/>
      <c r="BF166" s="37"/>
      <c r="BG166" s="37"/>
      <c r="BH166" s="37"/>
      <c r="BI166" s="37"/>
      <c r="BJ166" s="37"/>
      <c r="BK166" s="47"/>
      <c r="BL166" s="47"/>
      <c r="BM166" s="47"/>
      <c r="BN166" s="47"/>
      <c r="BO166" s="47"/>
      <c r="BP166" s="47"/>
      <c r="BQ166" s="47"/>
      <c r="BR166" s="47"/>
      <c r="BS166" s="47"/>
      <c r="BT166" s="47"/>
      <c r="BU166" s="47"/>
      <c r="BV166" s="47"/>
      <c r="BW166" s="47"/>
      <c r="BX166" s="47"/>
      <c r="BY166" s="47"/>
      <c r="BZ166" s="7"/>
      <c r="CA166" s="7"/>
      <c r="CB166" s="7"/>
      <c r="CC166" s="7"/>
    </row>
    <row r="167" spans="1:81" ht="20.100000000000001" customHeight="1">
      <c r="A167" s="113" t="s">
        <v>144</v>
      </c>
      <c r="B167" s="34" t="s">
        <v>106</v>
      </c>
      <c r="C167" s="121" t="s">
        <v>331</v>
      </c>
      <c r="D167" s="204" t="s">
        <v>1</v>
      </c>
      <c r="E167" s="293">
        <v>2</v>
      </c>
      <c r="F167" s="216" t="s">
        <v>111</v>
      </c>
      <c r="G167" s="217">
        <v>14.01</v>
      </c>
      <c r="H167" s="133" t="str">
        <f t="shared" si="218"/>
        <v>Aston Howse</v>
      </c>
      <c r="I167" s="114" t="str">
        <f t="shared" si="219"/>
        <v>Newbury</v>
      </c>
      <c r="J167" s="114" t="str">
        <f t="shared" si="220"/>
        <v>Newb</v>
      </c>
      <c r="K167" s="9" t="str">
        <f t="shared" si="221"/>
        <v/>
      </c>
      <c r="L167" s="195" t="str">
        <f t="shared" si="222"/>
        <v xml:space="preserve"> </v>
      </c>
      <c r="M167" s="2"/>
      <c r="N167" s="34" t="str">
        <f t="shared" si="223"/>
        <v>N</v>
      </c>
      <c r="O167" s="34" t="str">
        <f t="shared" si="223"/>
        <v>NN</v>
      </c>
      <c r="P167" s="154">
        <f t="shared" ref="P167:P171" si="224">AE167</f>
        <v>5</v>
      </c>
      <c r="Q167" s="2"/>
      <c r="R167" s="12"/>
      <c r="S167" s="12">
        <f>P167</f>
        <v>5</v>
      </c>
      <c r="T167" s="12"/>
      <c r="U167" s="12"/>
      <c r="V167" s="12"/>
      <c r="W167" s="12"/>
      <c r="X167" s="2"/>
      <c r="Y167" s="26">
        <f>((COUNTIF(E166:E171,E167)-1)*$CK$547+SUBSTITUTE(E167,"=",""))</f>
        <v>2</v>
      </c>
      <c r="Z167" s="3">
        <f>INDEX($CK$548:$CK$611,Y167)</f>
        <v>5</v>
      </c>
      <c r="AA167" s="3">
        <f>IF(LEFT(G167,1)="d",0,IF(LEFT(G167,1)="n",0,1))</f>
        <v>1</v>
      </c>
      <c r="AB167" s="3">
        <f>Z167*AA167</f>
        <v>5</v>
      </c>
      <c r="AC167" s="6">
        <f>IF(ISNA(INDEX(AB166:AB171, MATCH(N167, F166:F171, FALSE))),0,INDEX(AB166:AB171, MATCH(N167, F166:F171, FALSE)))</f>
        <v>0</v>
      </c>
      <c r="AD167" s="3">
        <f>IF(ISNA(INDEX(AB166:AB171, MATCH(O167, F166:F171, FALSE))),0,INDEX(AB166:AB171, MATCH(O167, F166:F171, FALSE)))</f>
        <v>5</v>
      </c>
      <c r="AE167" s="5">
        <f t="shared" ref="AE167:AE171" si="225">SUM(AC167:AD167)</f>
        <v>5</v>
      </c>
      <c r="AF167" s="3">
        <f>COUNTIF(F158:F163:F166:F171,F167)</f>
        <v>1</v>
      </c>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37"/>
      <c r="BE167" s="37"/>
      <c r="BF167" s="37"/>
      <c r="BG167" s="37"/>
      <c r="BH167" s="37"/>
      <c r="BI167" s="37"/>
      <c r="BJ167" s="37"/>
      <c r="BK167" s="47"/>
      <c r="BL167" s="47"/>
      <c r="BM167" s="47"/>
      <c r="BN167" s="47"/>
      <c r="BO167" s="47"/>
      <c r="BP167" s="47"/>
      <c r="BQ167" s="47"/>
      <c r="BR167" s="47"/>
      <c r="BS167" s="47"/>
      <c r="BT167" s="47"/>
      <c r="BU167" s="47"/>
      <c r="BV167" s="47"/>
      <c r="BW167" s="47"/>
      <c r="BX167" s="47"/>
      <c r="BY167" s="47"/>
      <c r="BZ167" s="7"/>
      <c r="CA167" s="7"/>
      <c r="CB167" s="7"/>
      <c r="CC167" s="7"/>
    </row>
    <row r="168" spans="1:81" ht="20.100000000000001" customHeight="1">
      <c r="A168" s="113" t="s">
        <v>144</v>
      </c>
      <c r="B168" s="34" t="s">
        <v>106</v>
      </c>
      <c r="C168" s="121" t="s">
        <v>331</v>
      </c>
      <c r="D168" s="204" t="s">
        <v>1</v>
      </c>
      <c r="E168" s="293">
        <v>3</v>
      </c>
      <c r="F168" s="216" t="s">
        <v>19</v>
      </c>
      <c r="G168" s="217">
        <v>13.05</v>
      </c>
      <c r="H168" s="133" t="str">
        <f t="shared" si="218"/>
        <v>Connor Legg</v>
      </c>
      <c r="I168" s="114" t="str">
        <f t="shared" si="219"/>
        <v>Oxford City</v>
      </c>
      <c r="J168" s="114" t="str">
        <f t="shared" si="220"/>
        <v>Oxf C</v>
      </c>
      <c r="K168" s="9" t="str">
        <f t="shared" si="221"/>
        <v/>
      </c>
      <c r="L168" s="195" t="str">
        <f t="shared" si="222"/>
        <v xml:space="preserve"> </v>
      </c>
      <c r="M168" s="2"/>
      <c r="N168" s="34" t="str">
        <f t="shared" si="223"/>
        <v>O</v>
      </c>
      <c r="O168" s="34" t="str">
        <f t="shared" si="223"/>
        <v>OO</v>
      </c>
      <c r="P168" s="154">
        <f t="shared" si="224"/>
        <v>4</v>
      </c>
      <c r="Q168" s="2"/>
      <c r="R168" s="12"/>
      <c r="S168" s="12"/>
      <c r="T168" s="12">
        <f>P168</f>
        <v>4</v>
      </c>
      <c r="U168" s="12"/>
      <c r="V168" s="12"/>
      <c r="W168" s="12"/>
      <c r="X168" s="2"/>
      <c r="Y168" s="26">
        <f>((COUNTIF(E166:E171,E168)-1)*$CK$547+SUBSTITUTE(E168,"=",""))</f>
        <v>3</v>
      </c>
      <c r="Z168" s="3">
        <f>INDEX($CK$548:$CK$611,Y168)</f>
        <v>4</v>
      </c>
      <c r="AA168" s="3">
        <f>IF(LEFT(G168,1)="d",0,IF(LEFT(G168,1)="n",0,1))</f>
        <v>1</v>
      </c>
      <c r="AB168" s="3">
        <f t="shared" ref="AB168:AB171" si="226">Z168*AA168</f>
        <v>4</v>
      </c>
      <c r="AC168" s="6">
        <f>IF(ISNA(INDEX(AB166:AB171, MATCH(N168, F166:F171, FALSE))),0,INDEX(AB166:AB171, MATCH(N168, F166:F171, FALSE)))</f>
        <v>0</v>
      </c>
      <c r="AD168" s="3">
        <f>IF(ISNA(INDEX(AB166:AB171, MATCH(O168, F166:F171, FALSE))),0,INDEX(AB166:AB171, MATCH(O168, F166:F171, FALSE)))</f>
        <v>4</v>
      </c>
      <c r="AE168" s="5">
        <f t="shared" si="225"/>
        <v>4</v>
      </c>
      <c r="AF168" s="3">
        <f>COUNTIF(F158:F163:F166:F171,F168)</f>
        <v>1</v>
      </c>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37"/>
      <c r="BE168" s="37"/>
      <c r="BF168" s="37"/>
      <c r="BG168" s="37"/>
      <c r="BH168" s="37"/>
      <c r="BI168" s="37"/>
      <c r="BJ168" s="37"/>
      <c r="BK168" s="47"/>
      <c r="BL168" s="47"/>
      <c r="BM168" s="47"/>
      <c r="BN168" s="47"/>
      <c r="BO168" s="47"/>
      <c r="BP168" s="47"/>
      <c r="BQ168" s="47"/>
      <c r="BR168" s="47"/>
      <c r="BS168" s="47"/>
      <c r="BT168" s="47"/>
      <c r="BU168" s="47"/>
      <c r="BV168" s="47"/>
      <c r="BW168" s="47"/>
      <c r="BX168" s="47"/>
      <c r="BY168" s="47"/>
      <c r="BZ168" s="7"/>
      <c r="CA168" s="7"/>
      <c r="CB168" s="7"/>
      <c r="CC168" s="7"/>
    </row>
    <row r="169" spans="1:81" ht="20.100000000000001" customHeight="1">
      <c r="A169" s="113" t="s">
        <v>144</v>
      </c>
      <c r="B169" s="34" t="s">
        <v>106</v>
      </c>
      <c r="C169" s="121" t="s">
        <v>331</v>
      </c>
      <c r="D169" s="204" t="s">
        <v>1</v>
      </c>
      <c r="E169" s="293">
        <v>4</v>
      </c>
      <c r="F169" s="216"/>
      <c r="G169" s="217"/>
      <c r="H169" s="133" t="str">
        <f t="shared" si="218"/>
        <v xml:space="preserve"> </v>
      </c>
      <c r="I169" s="114" t="str">
        <f t="shared" si="219"/>
        <v/>
      </c>
      <c r="J169" s="114" t="str">
        <f t="shared" si="220"/>
        <v/>
      </c>
      <c r="K169" s="9" t="str">
        <f t="shared" si="221"/>
        <v/>
      </c>
      <c r="L169" s="195" t="str">
        <f t="shared" si="222"/>
        <v/>
      </c>
      <c r="M169" s="2"/>
      <c r="N169" s="34" t="str">
        <f t="shared" si="223"/>
        <v>R</v>
      </c>
      <c r="O169" s="34" t="str">
        <f t="shared" si="223"/>
        <v>RR</v>
      </c>
      <c r="P169" s="154">
        <f t="shared" si="224"/>
        <v>0</v>
      </c>
      <c r="Q169" s="2"/>
      <c r="R169" s="12"/>
      <c r="S169" s="12"/>
      <c r="T169" s="12"/>
      <c r="U169" s="12">
        <f>P169</f>
        <v>0</v>
      </c>
      <c r="V169" s="12"/>
      <c r="W169" s="12"/>
      <c r="X169" s="2"/>
      <c r="Y169" s="26">
        <f>((COUNTIF(E166:E171,E169)-1)*$CK$547+SUBSTITUTE(E169,"=",""))</f>
        <v>4</v>
      </c>
      <c r="Z169" s="3">
        <f>INDEX($CK$548:$CK$611,Y169)</f>
        <v>3</v>
      </c>
      <c r="AA169" s="3">
        <f t="shared" ref="AA169:AA171" si="227">IF(LEFT(G169,1)="d",0,IF(LEFT(G169,1)="n",0,1))</f>
        <v>1</v>
      </c>
      <c r="AB169" s="3">
        <f t="shared" si="226"/>
        <v>3</v>
      </c>
      <c r="AC169" s="6">
        <f>IF(ISNA(INDEX(AB166:AB171, MATCH(N169, F166:F171, FALSE))),0,INDEX(AB166:AB171, MATCH(N169, F166:F171, FALSE)))</f>
        <v>0</v>
      </c>
      <c r="AD169" s="3">
        <f>IF(ISNA(INDEX(AB166:AB171, MATCH(O169, F166:F171, FALSE))),0,INDEX(AB166:AB171, MATCH(O169, F166:F171, FALSE)))</f>
        <v>0</v>
      </c>
      <c r="AE169" s="5">
        <f t="shared" si="225"/>
        <v>0</v>
      </c>
      <c r="AF169" s="3">
        <f>COUNTIF(F158:F163:F166:F171,F169)</f>
        <v>0</v>
      </c>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37"/>
      <c r="BE169" s="37"/>
      <c r="BF169" s="37"/>
      <c r="BG169" s="37"/>
      <c r="BH169" s="37"/>
      <c r="BI169" s="37"/>
      <c r="BJ169" s="37"/>
      <c r="BK169" s="47"/>
      <c r="BL169" s="47"/>
      <c r="BM169" s="47"/>
      <c r="BN169" s="47"/>
      <c r="BO169" s="47"/>
      <c r="BP169" s="47"/>
      <c r="BQ169" s="47"/>
      <c r="BR169" s="47"/>
      <c r="BS169" s="47"/>
      <c r="BT169" s="47"/>
      <c r="BU169" s="47"/>
      <c r="BV169" s="47"/>
      <c r="BW169" s="47"/>
      <c r="BX169" s="47"/>
      <c r="BY169" s="47"/>
      <c r="BZ169" s="7"/>
      <c r="CA169" s="7"/>
      <c r="CB169" s="7"/>
      <c r="CC169" s="7"/>
    </row>
    <row r="170" spans="1:81" ht="20.100000000000001" customHeight="1">
      <c r="A170" s="113" t="s">
        <v>144</v>
      </c>
      <c r="B170" s="34" t="s">
        <v>106</v>
      </c>
      <c r="C170" s="121" t="s">
        <v>331</v>
      </c>
      <c r="D170" s="204" t="s">
        <v>1</v>
      </c>
      <c r="E170" s="293">
        <v>5</v>
      </c>
      <c r="F170" s="216"/>
      <c r="G170" s="217"/>
      <c r="H170" s="133" t="str">
        <f t="shared" si="218"/>
        <v xml:space="preserve"> </v>
      </c>
      <c r="I170" s="114" t="str">
        <f t="shared" si="219"/>
        <v/>
      </c>
      <c r="J170" s="114" t="str">
        <f t="shared" si="220"/>
        <v/>
      </c>
      <c r="K170" s="9" t="str">
        <f t="shared" si="221"/>
        <v/>
      </c>
      <c r="L170" s="195" t="str">
        <f t="shared" si="222"/>
        <v/>
      </c>
      <c r="M170" s="2"/>
      <c r="N170" s="34" t="str">
        <f t="shared" si="223"/>
        <v>T</v>
      </c>
      <c r="O170" s="34" t="str">
        <f t="shared" si="223"/>
        <v>TT</v>
      </c>
      <c r="P170" s="154">
        <f t="shared" si="224"/>
        <v>0</v>
      </c>
      <c r="Q170" s="2"/>
      <c r="R170" s="12"/>
      <c r="S170" s="12"/>
      <c r="T170" s="12"/>
      <c r="U170" s="12"/>
      <c r="V170" s="12">
        <f>P170</f>
        <v>0</v>
      </c>
      <c r="W170" s="12"/>
      <c r="X170" s="2"/>
      <c r="Y170" s="26">
        <f>((COUNTIF(E166:E171,E170)-1)*$CK$547+SUBSTITUTE(E170,"=",""))</f>
        <v>5</v>
      </c>
      <c r="Z170" s="3">
        <f t="shared" ref="Z170:Z171" si="228">INDEX($CK$548:$CK$611,Y170)</f>
        <v>2</v>
      </c>
      <c r="AA170" s="3">
        <f t="shared" si="227"/>
        <v>1</v>
      </c>
      <c r="AB170" s="3">
        <f t="shared" si="226"/>
        <v>2</v>
      </c>
      <c r="AC170" s="6">
        <f>IF(ISNA(INDEX(AB166:AB171, MATCH(N170, F166:F171, FALSE))),0,INDEX(AB166:AB171, MATCH(N170,F166:F171, FALSE)))</f>
        <v>0</v>
      </c>
      <c r="AD170" s="3">
        <f>IF(ISNA(INDEX(AB166:AB171, MATCH(O170, F166:F171, FALSE))),0,INDEX(AB166:AB171, MATCH(O170, F166:F171, FALSE)))</f>
        <v>0</v>
      </c>
      <c r="AE170" s="5">
        <f t="shared" si="225"/>
        <v>0</v>
      </c>
      <c r="AF170" s="3">
        <f>COUNTIF(F158:F163:F166:F171,F170)</f>
        <v>0</v>
      </c>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37"/>
      <c r="BE170" s="37"/>
      <c r="BF170" s="37"/>
      <c r="BG170" s="37"/>
      <c r="BH170" s="37"/>
      <c r="BI170" s="37"/>
      <c r="BJ170" s="37"/>
      <c r="BK170" s="47"/>
      <c r="BL170" s="47"/>
      <c r="BM170" s="47"/>
      <c r="BN170" s="47"/>
      <c r="BO170" s="47"/>
      <c r="BP170" s="47"/>
      <c r="BQ170" s="47"/>
      <c r="BR170" s="47"/>
      <c r="BS170" s="47"/>
      <c r="BT170" s="47"/>
      <c r="BU170" s="47"/>
      <c r="BV170" s="47"/>
      <c r="BW170" s="47"/>
      <c r="BX170" s="47"/>
      <c r="BY170" s="47"/>
      <c r="BZ170" s="7"/>
      <c r="CA170" s="7"/>
      <c r="CB170" s="7"/>
      <c r="CC170" s="7"/>
    </row>
    <row r="171" spans="1:81" ht="20.100000000000001" customHeight="1" thickBot="1">
      <c r="A171" s="113" t="s">
        <v>144</v>
      </c>
      <c r="B171" s="34" t="s">
        <v>106</v>
      </c>
      <c r="C171" s="121" t="s">
        <v>331</v>
      </c>
      <c r="D171" s="204" t="s">
        <v>1</v>
      </c>
      <c r="E171" s="294">
        <v>6</v>
      </c>
      <c r="F171" s="216"/>
      <c r="G171" s="219"/>
      <c r="H171" s="211" t="str">
        <f t="shared" si="218"/>
        <v xml:space="preserve"> </v>
      </c>
      <c r="I171" s="212" t="str">
        <f t="shared" si="219"/>
        <v/>
      </c>
      <c r="J171" s="212" t="str">
        <f t="shared" si="220"/>
        <v/>
      </c>
      <c r="K171" s="138" t="str">
        <f t="shared" si="221"/>
        <v/>
      </c>
      <c r="L171" s="213" t="str">
        <f t="shared" si="222"/>
        <v/>
      </c>
      <c r="M171" s="2"/>
      <c r="N171" s="34" t="str">
        <f t="shared" si="223"/>
        <v>J</v>
      </c>
      <c r="O171" s="34" t="str">
        <f t="shared" si="223"/>
        <v>JJ</v>
      </c>
      <c r="P171" s="154">
        <f t="shared" si="224"/>
        <v>0</v>
      </c>
      <c r="Q171" s="2"/>
      <c r="R171" s="12"/>
      <c r="S171" s="12"/>
      <c r="T171" s="12"/>
      <c r="U171" s="12"/>
      <c r="V171" s="12"/>
      <c r="W171" s="12">
        <f>P171</f>
        <v>0</v>
      </c>
      <c r="X171" s="2"/>
      <c r="Y171" s="26">
        <f>((COUNTIF(E166:E171,E171)-1)*$CK$547+SUBSTITUTE(E171,"=",""))</f>
        <v>6</v>
      </c>
      <c r="Z171" s="3">
        <f t="shared" si="228"/>
        <v>1</v>
      </c>
      <c r="AA171" s="3">
        <f t="shared" si="227"/>
        <v>1</v>
      </c>
      <c r="AB171" s="3">
        <f t="shared" si="226"/>
        <v>1</v>
      </c>
      <c r="AC171" s="6">
        <f>IF(ISNA(INDEX(AB166:AB171, MATCH(N171, F166:F171, FALSE))),0,INDEX(AB166:AB171, MATCH(N171, F166:F171, FALSE)))</f>
        <v>0</v>
      </c>
      <c r="AD171" s="3">
        <f>IF(ISNA(INDEX(AB166:AB171, MATCH(O171, F166:F171, FALSE))),0,INDEX(AB166:AB171, MATCH(O171, F166:F171, FALSE)))</f>
        <v>0</v>
      </c>
      <c r="AE171" s="5">
        <f t="shared" si="225"/>
        <v>0</v>
      </c>
      <c r="AF171" s="3">
        <f>COUNTIF(F158:F163:F166:F171,F171)</f>
        <v>0</v>
      </c>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37"/>
      <c r="BE171" s="37"/>
      <c r="BF171" s="37"/>
      <c r="BG171" s="37"/>
      <c r="BH171" s="37"/>
      <c r="BI171" s="37"/>
      <c r="BJ171" s="37"/>
      <c r="BK171" s="47"/>
      <c r="BL171" s="47"/>
      <c r="BM171" s="47"/>
      <c r="BN171" s="47"/>
      <c r="BO171" s="47"/>
      <c r="BP171" s="47"/>
      <c r="BQ171" s="47"/>
      <c r="BR171" s="47"/>
      <c r="BS171" s="47"/>
      <c r="BT171" s="47"/>
      <c r="BU171" s="47"/>
      <c r="BV171" s="47"/>
      <c r="BW171" s="47"/>
      <c r="BX171" s="47"/>
      <c r="BY171" s="47"/>
      <c r="BZ171" s="7"/>
      <c r="CA171" s="7"/>
      <c r="CB171" s="7"/>
      <c r="CC171" s="7"/>
    </row>
    <row r="172" spans="1:81" ht="20.100000000000001" customHeight="1" thickBot="1">
      <c r="A172" s="113" t="s">
        <v>144</v>
      </c>
      <c r="B172" s="34" t="s">
        <v>106</v>
      </c>
      <c r="C172" s="121"/>
      <c r="D172" s="204"/>
      <c r="E172" s="198"/>
      <c r="F172" s="198"/>
      <c r="G172" s="198"/>
      <c r="H172" s="196"/>
      <c r="I172" s="196"/>
      <c r="J172" s="197"/>
      <c r="K172" s="196"/>
      <c r="L172" s="196"/>
      <c r="M172" s="8"/>
      <c r="N172" s="40"/>
      <c r="O172" s="40"/>
      <c r="P172" s="155"/>
      <c r="Q172" s="2"/>
      <c r="R172" s="228">
        <f t="shared" ref="R172:W172" si="229">SUM(R6:R171)</f>
        <v>117</v>
      </c>
      <c r="S172" s="228">
        <f t="shared" si="229"/>
        <v>62</v>
      </c>
      <c r="T172" s="228">
        <f t="shared" si="229"/>
        <v>81</v>
      </c>
      <c r="U172" s="228">
        <f t="shared" si="229"/>
        <v>13</v>
      </c>
      <c r="V172" s="228">
        <f t="shared" si="229"/>
        <v>70</v>
      </c>
      <c r="W172" s="228">
        <f t="shared" si="229"/>
        <v>65</v>
      </c>
      <c r="X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37"/>
      <c r="BE172" s="37"/>
      <c r="BF172" s="37"/>
      <c r="BG172" s="37"/>
      <c r="BH172" s="37"/>
      <c r="BI172" s="37"/>
      <c r="BJ172" s="37"/>
      <c r="BK172" s="47"/>
      <c r="BL172" s="47"/>
      <c r="BM172" s="47"/>
      <c r="BN172" s="47"/>
      <c r="BO172" s="47"/>
      <c r="BP172" s="47"/>
      <c r="BQ172" s="47"/>
      <c r="BR172" s="47"/>
      <c r="BS172" s="47"/>
      <c r="BT172" s="47"/>
      <c r="BU172" s="47"/>
      <c r="BV172" s="47"/>
      <c r="BW172" s="47"/>
      <c r="BX172" s="47"/>
      <c r="BY172" s="47"/>
      <c r="BZ172" s="7"/>
      <c r="CA172" s="7"/>
      <c r="CB172" s="7"/>
      <c r="CC172" s="7"/>
    </row>
    <row r="173" spans="1:81" ht="20.100000000000001" customHeight="1" thickBot="1">
      <c r="A173" s="111" t="s">
        <v>145</v>
      </c>
      <c r="B173" s="121" t="s">
        <v>106</v>
      </c>
      <c r="C173" s="121">
        <v>100</v>
      </c>
      <c r="D173" s="204" t="s">
        <v>0</v>
      </c>
      <c r="E173" s="419" t="s">
        <v>259</v>
      </c>
      <c r="F173" s="209"/>
      <c r="G173" s="209"/>
      <c r="H173" s="210"/>
      <c r="I173" s="208" t="s">
        <v>181</v>
      </c>
      <c r="J173" s="205"/>
      <c r="K173" s="530">
        <f>DETAILS!K100</f>
        <v>11.2</v>
      </c>
      <c r="L173" s="530"/>
      <c r="M173" s="128"/>
      <c r="N173" s="40"/>
      <c r="O173" s="40"/>
      <c r="P173" s="155"/>
      <c r="Q173" s="2"/>
      <c r="R173" s="2"/>
      <c r="S173" s="2"/>
      <c r="T173" s="2"/>
      <c r="U173" s="2"/>
      <c r="V173" s="2"/>
      <c r="W173" s="2"/>
    </row>
    <row r="174" spans="1:81" ht="20.100000000000001" customHeight="1">
      <c r="A174" s="111" t="s">
        <v>145</v>
      </c>
      <c r="B174" s="121" t="s">
        <v>106</v>
      </c>
      <c r="C174" s="121">
        <v>100</v>
      </c>
      <c r="D174" s="204" t="s">
        <v>0</v>
      </c>
      <c r="E174" s="292">
        <v>1</v>
      </c>
      <c r="F174" s="214" t="s">
        <v>127</v>
      </c>
      <c r="G174" s="215">
        <v>12</v>
      </c>
      <c r="H174" s="206" t="str">
        <f t="shared" ref="H174:H179" si="230">IF(ISNA((IF(F174=0," ",VLOOKUP(F174,$Z$572:$AB$583,3,FALSE)))),"WRONG LETTER",IF(F174=0," ",VLOOKUP(F174,$Z$572:$AB$583,3,FALSE)))</f>
        <v>Gregory Menkiti</v>
      </c>
      <c r="I174" s="201" t="str">
        <f t="shared" ref="I174:I179" si="231">IF(ISNA((IF(F174=0,"",VLOOKUP(F174,$AO$544:$AQ$555,3,FALSE)))),"WRONG LETTER",IF(F174=0,"",VLOOKUP(F174,$AO$544:$AQ$555,3,FALSE)))</f>
        <v>Slough Juniors</v>
      </c>
      <c r="J174" s="201" t="str">
        <f t="shared" ref="J174:J179" si="232">IF(F174=0,"",VLOOKUP(F174,$AO$544:$AR$555,4,FALSE))</f>
        <v>Slough J</v>
      </c>
      <c r="K174" s="202" t="str">
        <f t="shared" ref="K174:K179" si="233">IF(G174="","",IF(ISNUMBER(G174),IF($CH$575="F"," ",IF($CH$575="T",IF(G174&lt;=$BX$575,"G1",IF(G174&lt;=$CA$575,"G2",IF(G174&lt;=$CD$575,"G3",IF(G174&lt;=$CG$575,"G4","")))))),""))</f>
        <v>G3</v>
      </c>
      <c r="L174" s="203" t="str">
        <f t="shared" ref="L174:L179" si="234">IF(ISBLANK(G174),"",IF(G174&lt;=BE575,"AW"," "))</f>
        <v>AW</v>
      </c>
      <c r="M174" s="2"/>
      <c r="N174" s="34" t="str">
        <f t="shared" ref="N174:O179" si="235">N166</f>
        <v>W</v>
      </c>
      <c r="O174" s="34" t="str">
        <f t="shared" si="235"/>
        <v>WW</v>
      </c>
      <c r="P174" s="154">
        <f>AE174</f>
        <v>5</v>
      </c>
      <c r="Q174" s="2"/>
      <c r="R174" s="12">
        <f>P174</f>
        <v>5</v>
      </c>
      <c r="S174" s="12"/>
      <c r="T174" s="12"/>
      <c r="U174" s="12"/>
      <c r="V174" s="12"/>
      <c r="W174" s="12"/>
      <c r="X174" s="6"/>
      <c r="Y174" s="26">
        <f>((COUNTIF(E174:E179,E174)-1)*$CK$547+SUBSTITUTE(E174,"=",""))</f>
        <v>1</v>
      </c>
      <c r="Z174" s="3">
        <f>INDEX($CK$548:$CK$611,Y174)</f>
        <v>6</v>
      </c>
      <c r="AA174" s="3">
        <f>IF(LEFT(G174,1)="d",0,IF(LEFT(G174,1)="n",0,1))</f>
        <v>1</v>
      </c>
      <c r="AB174" s="3">
        <f>Z174*AA174</f>
        <v>6</v>
      </c>
      <c r="AC174" s="6">
        <f>IF(ISNA(INDEX(AB174:AB179, MATCH(N174, F174:F179, FALSE))),0,INDEX(AB174:AB179, MATCH(N174, F174:F179, FALSE)))</f>
        <v>0</v>
      </c>
      <c r="AD174" s="3">
        <f>IF(ISNA(INDEX(AB174:AB179, MATCH(O174, F174:F179, FALSE))),0,INDEX(AB174:AB179, MATCH(O174, F174:F179, FALSE)))</f>
        <v>5</v>
      </c>
      <c r="AE174" s="5">
        <f>SUM(AC174:AD174)</f>
        <v>5</v>
      </c>
      <c r="AF174" s="3">
        <f>COUNTIF(F174:F179:F182:F187,F174)</f>
        <v>1</v>
      </c>
      <c r="AH174" s="5"/>
      <c r="AK174" s="5"/>
      <c r="AN174" s="5"/>
      <c r="AQ174" s="5"/>
      <c r="AT174" s="5"/>
      <c r="AU174" s="5"/>
      <c r="AV174" s="5"/>
      <c r="AW174" s="5"/>
      <c r="AX174" s="5"/>
      <c r="AY174" s="5"/>
      <c r="AZ174" s="5"/>
      <c r="BA174" s="5"/>
      <c r="BB174" s="5"/>
    </row>
    <row r="175" spans="1:81" ht="20.100000000000001" customHeight="1">
      <c r="A175" s="111" t="s">
        <v>145</v>
      </c>
      <c r="B175" s="121" t="s">
        <v>106</v>
      </c>
      <c r="C175" s="121">
        <v>100</v>
      </c>
      <c r="D175" s="204" t="s">
        <v>0</v>
      </c>
      <c r="E175" s="293">
        <v>2</v>
      </c>
      <c r="F175" s="216" t="s">
        <v>140</v>
      </c>
      <c r="G175" s="217">
        <v>12.1</v>
      </c>
      <c r="H175" s="133" t="str">
        <f t="shared" si="230"/>
        <v>Toby McLauchlan</v>
      </c>
      <c r="I175" s="114" t="str">
        <f t="shared" si="231"/>
        <v>Winchester</v>
      </c>
      <c r="J175" s="114" t="str">
        <f t="shared" si="232"/>
        <v>Win</v>
      </c>
      <c r="K175" s="9" t="str">
        <f t="shared" si="233"/>
        <v>G3</v>
      </c>
      <c r="L175" s="195" t="str">
        <f t="shared" si="234"/>
        <v>AW</v>
      </c>
      <c r="M175" s="2"/>
      <c r="N175" s="34" t="str">
        <f t="shared" si="235"/>
        <v>N</v>
      </c>
      <c r="O175" s="34" t="str">
        <f t="shared" si="235"/>
        <v>NN</v>
      </c>
      <c r="P175" s="154">
        <f t="shared" ref="P175:P179" si="236">AE175</f>
        <v>3</v>
      </c>
      <c r="Q175" s="2"/>
      <c r="R175" s="12"/>
      <c r="S175" s="12">
        <f>P175</f>
        <v>3</v>
      </c>
      <c r="T175" s="12"/>
      <c r="U175" s="12"/>
      <c r="V175" s="12"/>
      <c r="W175" s="12"/>
      <c r="X175" s="2"/>
      <c r="Y175" s="26">
        <f>((COUNTIF(E174:E179,E175)-1)*$CK$547+SUBSTITUTE(E175,"=",""))</f>
        <v>2</v>
      </c>
      <c r="Z175" s="3">
        <f>INDEX($CK$548:$CK$611,Y175)</f>
        <v>5</v>
      </c>
      <c r="AA175" s="3">
        <f>IF(LEFT(G175,1)="d",0,IF(LEFT(G175,1)="n",0,1))</f>
        <v>1</v>
      </c>
      <c r="AB175" s="3">
        <f>Z175*AA175</f>
        <v>5</v>
      </c>
      <c r="AC175" s="6">
        <f>IF(ISNA(INDEX(AB174:AB179, MATCH(N175, F174:F179, FALSE))),0,INDEX(AB174:AB179, MATCH(N175, F174:F179, FALSE)))</f>
        <v>0</v>
      </c>
      <c r="AD175" s="3">
        <f>IF(ISNA(INDEX(AB174:AB179, MATCH(O175, F174:F179, FALSE))),0,INDEX(AB174:AB179, MATCH(O175, F174:F179, FALSE)))</f>
        <v>3</v>
      </c>
      <c r="AE175" s="5">
        <f t="shared" ref="AE175:AE179" si="237">SUM(AC175:AD175)</f>
        <v>3</v>
      </c>
      <c r="AF175" s="3">
        <f>COUNTIF(F174:F179:F182:F187,F175)</f>
        <v>1</v>
      </c>
      <c r="BT175" s="29"/>
      <c r="BU175" s="29"/>
      <c r="BV175" s="29"/>
    </row>
    <row r="176" spans="1:81" ht="20.100000000000001" customHeight="1">
      <c r="A176" s="111" t="s">
        <v>145</v>
      </c>
      <c r="B176" s="121" t="s">
        <v>106</v>
      </c>
      <c r="C176" s="121">
        <v>100</v>
      </c>
      <c r="D176" s="204" t="s">
        <v>0</v>
      </c>
      <c r="E176" s="293">
        <v>3</v>
      </c>
      <c r="F176" s="216" t="s">
        <v>20</v>
      </c>
      <c r="G176" s="217">
        <v>12.5</v>
      </c>
      <c r="H176" s="133" t="str">
        <f t="shared" si="230"/>
        <v>Scott Jones</v>
      </c>
      <c r="I176" s="114" t="str">
        <f t="shared" si="231"/>
        <v>Oxford City</v>
      </c>
      <c r="J176" s="114" t="str">
        <f t="shared" si="232"/>
        <v>Oxf C</v>
      </c>
      <c r="K176" s="9" t="str">
        <f t="shared" si="233"/>
        <v>G4</v>
      </c>
      <c r="L176" s="195" t="str">
        <f t="shared" si="234"/>
        <v>AW</v>
      </c>
      <c r="M176" s="2"/>
      <c r="N176" s="34" t="str">
        <f t="shared" si="235"/>
        <v>O</v>
      </c>
      <c r="O176" s="34" t="str">
        <f t="shared" si="235"/>
        <v>OO</v>
      </c>
      <c r="P176" s="154">
        <f t="shared" si="236"/>
        <v>4</v>
      </c>
      <c r="Q176" s="2"/>
      <c r="R176" s="12"/>
      <c r="S176" s="12"/>
      <c r="T176" s="12">
        <f>P176</f>
        <v>4</v>
      </c>
      <c r="U176" s="12"/>
      <c r="V176" s="12"/>
      <c r="W176" s="12"/>
      <c r="X176" s="2"/>
      <c r="Y176" s="26">
        <f>((COUNTIF(E174:E179,E176)-1)*$CK$547+SUBSTITUTE(E176,"=",""))</f>
        <v>3</v>
      </c>
      <c r="Z176" s="3">
        <f>INDEX($CK$548:$CK$611,Y176)</f>
        <v>4</v>
      </c>
      <c r="AA176" s="3">
        <f>IF(LEFT(G176,1)="d",0,IF(LEFT(G176,1)="n",0,1))</f>
        <v>1</v>
      </c>
      <c r="AB176" s="3">
        <f t="shared" ref="AB176:AB179" si="238">Z176*AA176</f>
        <v>4</v>
      </c>
      <c r="AC176" s="6">
        <f>IF(ISNA(INDEX(AB174:AB179, MATCH(N176, F174:F179, FALSE))),0,INDEX(AB174:AB179, MATCH(N176, F174:F179, FALSE)))</f>
        <v>4</v>
      </c>
      <c r="AD176" s="3">
        <f>IF(ISNA(INDEX(AB174:AB179, MATCH(O176, F174:F179, FALSE))),0,INDEX(AB174:AB179, MATCH(O176, F174:F179, FALSE)))</f>
        <v>0</v>
      </c>
      <c r="AE176" s="5">
        <f t="shared" si="237"/>
        <v>4</v>
      </c>
      <c r="AF176" s="3">
        <f>COUNTIF(F174:F179:F182:F187,F176)</f>
        <v>1</v>
      </c>
    </row>
    <row r="177" spans="1:32" ht="20.100000000000001" customHeight="1">
      <c r="A177" s="111" t="s">
        <v>145</v>
      </c>
      <c r="B177" s="121" t="s">
        <v>106</v>
      </c>
      <c r="C177" s="121">
        <v>100</v>
      </c>
      <c r="D177" s="204" t="s">
        <v>0</v>
      </c>
      <c r="E177" s="293">
        <v>4</v>
      </c>
      <c r="F177" s="216" t="s">
        <v>111</v>
      </c>
      <c r="G177" s="217">
        <v>14.2</v>
      </c>
      <c r="H177" s="133" t="str">
        <f t="shared" si="230"/>
        <v>Sam Craig</v>
      </c>
      <c r="I177" s="114" t="str">
        <f t="shared" si="231"/>
        <v>Newbury</v>
      </c>
      <c r="J177" s="114" t="str">
        <f t="shared" si="232"/>
        <v>Newb</v>
      </c>
      <c r="K177" s="9" t="str">
        <f t="shared" si="233"/>
        <v/>
      </c>
      <c r="L177" s="195" t="str">
        <f t="shared" si="234"/>
        <v xml:space="preserve"> </v>
      </c>
      <c r="M177" s="2"/>
      <c r="N177" s="34" t="str">
        <f t="shared" si="235"/>
        <v>R</v>
      </c>
      <c r="O177" s="34" t="str">
        <f t="shared" si="235"/>
        <v>RR</v>
      </c>
      <c r="P177" s="154">
        <f t="shared" si="236"/>
        <v>0</v>
      </c>
      <c r="Q177" s="2"/>
      <c r="R177" s="12"/>
      <c r="S177" s="12"/>
      <c r="T177" s="12"/>
      <c r="U177" s="12">
        <f>P177</f>
        <v>0</v>
      </c>
      <c r="V177" s="12"/>
      <c r="W177" s="12"/>
      <c r="X177" s="2"/>
      <c r="Y177" s="26">
        <f>((COUNTIF(E174:E179,E177)-1)*$CK$547+SUBSTITUTE(E177,"=",""))</f>
        <v>4</v>
      </c>
      <c r="Z177" s="3">
        <f>INDEX($CK$548:$CK$611,Y177)</f>
        <v>3</v>
      </c>
      <c r="AA177" s="3">
        <f t="shared" ref="AA177:AA179" si="239">IF(LEFT(G177,1)="d",0,IF(LEFT(G177,1)="n",0,1))</f>
        <v>1</v>
      </c>
      <c r="AB177" s="3">
        <f t="shared" si="238"/>
        <v>3</v>
      </c>
      <c r="AC177" s="6">
        <f>IF(ISNA(INDEX(AB174:AB179, MATCH(N177, F174:F179, FALSE))),0,INDEX(AB174:AB179, MATCH(N177, F174:F179, FALSE)))</f>
        <v>0</v>
      </c>
      <c r="AD177" s="3">
        <f>IF(ISNA(INDEX(AB174:AB179, MATCH(O177, F174:F179, FALSE))),0,INDEX(AB174:AB179, MATCH(O177, F174:F179, FALSE)))</f>
        <v>0</v>
      </c>
      <c r="AE177" s="5">
        <f t="shared" si="237"/>
        <v>0</v>
      </c>
      <c r="AF177" s="3">
        <f>COUNTIF(F174:F179:F182:F187,F177)</f>
        <v>1</v>
      </c>
    </row>
    <row r="178" spans="1:32" ht="20.100000000000001" customHeight="1">
      <c r="A178" s="111" t="s">
        <v>145</v>
      </c>
      <c r="B178" s="121" t="s">
        <v>106</v>
      </c>
      <c r="C178" s="121">
        <v>100</v>
      </c>
      <c r="D178" s="204" t="s">
        <v>0</v>
      </c>
      <c r="E178" s="293">
        <v>5</v>
      </c>
      <c r="F178" s="216"/>
      <c r="G178" s="217" t="s">
        <v>49</v>
      </c>
      <c r="H178" s="133" t="str">
        <f t="shared" si="230"/>
        <v xml:space="preserve"> </v>
      </c>
      <c r="I178" s="114" t="str">
        <f t="shared" si="231"/>
        <v/>
      </c>
      <c r="J178" s="114" t="str">
        <f t="shared" si="232"/>
        <v/>
      </c>
      <c r="K178" s="9" t="str">
        <f t="shared" si="233"/>
        <v/>
      </c>
      <c r="L178" s="195" t="str">
        <f t="shared" si="234"/>
        <v xml:space="preserve"> </v>
      </c>
      <c r="M178" s="2"/>
      <c r="N178" s="34" t="str">
        <f t="shared" si="235"/>
        <v>T</v>
      </c>
      <c r="O178" s="34" t="str">
        <f t="shared" si="235"/>
        <v>TT</v>
      </c>
      <c r="P178" s="154">
        <f t="shared" si="236"/>
        <v>0</v>
      </c>
      <c r="Q178" s="2"/>
      <c r="R178" s="12"/>
      <c r="S178" s="12"/>
      <c r="T178" s="12"/>
      <c r="U178" s="12"/>
      <c r="V178" s="12">
        <f>P178</f>
        <v>0</v>
      </c>
      <c r="W178" s="12"/>
      <c r="X178" s="2"/>
      <c r="Y178" s="26">
        <f>((COUNTIF(E174:E179,E178)-1)*$CK$547+SUBSTITUTE(E178,"=",""))</f>
        <v>5</v>
      </c>
      <c r="Z178" s="3">
        <f t="shared" ref="Z178:Z179" si="240">INDEX($CK$548:$CK$611,Y178)</f>
        <v>2</v>
      </c>
      <c r="AA178" s="3">
        <f t="shared" si="239"/>
        <v>1</v>
      </c>
      <c r="AB178" s="3">
        <f t="shared" si="238"/>
        <v>2</v>
      </c>
      <c r="AC178" s="6">
        <f>IF(ISNA(INDEX(AB174:AB179, MATCH(N178, F174:F179, FALSE))),0,INDEX(AB174:AB179, MATCH(N178,F174:F179, FALSE)))</f>
        <v>0</v>
      </c>
      <c r="AD178" s="3">
        <f>IF(ISNA(INDEX(AB174:AB179, MATCH(O178, F174:F179, FALSE))),0,INDEX(AB174:AB179, MATCH(O178, F174:F179, FALSE)))</f>
        <v>0</v>
      </c>
      <c r="AE178" s="5">
        <f t="shared" si="237"/>
        <v>0</v>
      </c>
      <c r="AF178" s="3">
        <f>COUNTIF(F174:F179:F182:F187,F178)</f>
        <v>0</v>
      </c>
    </row>
    <row r="179" spans="1:32" ht="20.100000000000001" customHeight="1" thickBot="1">
      <c r="A179" s="111" t="s">
        <v>145</v>
      </c>
      <c r="B179" s="121" t="s">
        <v>106</v>
      </c>
      <c r="C179" s="121">
        <v>100</v>
      </c>
      <c r="D179" s="204" t="s">
        <v>0</v>
      </c>
      <c r="E179" s="294">
        <v>6</v>
      </c>
      <c r="F179" s="216"/>
      <c r="G179" s="219" t="s">
        <v>49</v>
      </c>
      <c r="H179" s="211" t="str">
        <f t="shared" si="230"/>
        <v xml:space="preserve"> </v>
      </c>
      <c r="I179" s="212" t="str">
        <f t="shared" si="231"/>
        <v/>
      </c>
      <c r="J179" s="212" t="str">
        <f t="shared" si="232"/>
        <v/>
      </c>
      <c r="K179" s="138" t="str">
        <f t="shared" si="233"/>
        <v/>
      </c>
      <c r="L179" s="213" t="str">
        <f t="shared" si="234"/>
        <v xml:space="preserve"> </v>
      </c>
      <c r="M179" s="2"/>
      <c r="N179" s="34" t="str">
        <f t="shared" si="235"/>
        <v>J</v>
      </c>
      <c r="O179" s="34" t="str">
        <f t="shared" si="235"/>
        <v>JJ</v>
      </c>
      <c r="P179" s="154">
        <f t="shared" si="236"/>
        <v>6</v>
      </c>
      <c r="Q179" s="2"/>
      <c r="R179" s="12"/>
      <c r="S179" s="12"/>
      <c r="T179" s="12"/>
      <c r="U179" s="12"/>
      <c r="V179" s="12"/>
      <c r="W179" s="12">
        <f>P179</f>
        <v>6</v>
      </c>
      <c r="X179" s="2"/>
      <c r="Y179" s="26">
        <f>((COUNTIF(E174:E179,E179)-1)*$CK$547+SUBSTITUTE(E179,"=",""))</f>
        <v>6</v>
      </c>
      <c r="Z179" s="3">
        <f t="shared" si="240"/>
        <v>1</v>
      </c>
      <c r="AA179" s="3">
        <f t="shared" si="239"/>
        <v>1</v>
      </c>
      <c r="AB179" s="3">
        <f t="shared" si="238"/>
        <v>1</v>
      </c>
      <c r="AC179" s="6">
        <f>IF(ISNA(INDEX(AB174:AB179, MATCH(N179, F174:F179, FALSE))),0,INDEX(AB174:AB179, MATCH(N179, F174:F179, FALSE)))</f>
        <v>6</v>
      </c>
      <c r="AD179" s="3">
        <f>IF(ISNA(INDEX(AB174:AB179, MATCH(O179, F174:F179, FALSE))),0,INDEX(AB174:AB179, MATCH(O179, F174:F179, FALSE)))</f>
        <v>0</v>
      </c>
      <c r="AE179" s="5">
        <f t="shared" si="237"/>
        <v>6</v>
      </c>
      <c r="AF179" s="3">
        <f>COUNTIF(F174:F179:F182:F187,F179)</f>
        <v>0</v>
      </c>
    </row>
    <row r="180" spans="1:32" ht="20.100000000000001" customHeight="1" thickBot="1">
      <c r="A180" s="111" t="s">
        <v>145</v>
      </c>
      <c r="B180" s="121" t="s">
        <v>106</v>
      </c>
      <c r="C180" s="34"/>
      <c r="D180" s="110"/>
      <c r="E180" s="198"/>
      <c r="F180" s="198"/>
      <c r="G180" s="198"/>
      <c r="H180" s="196"/>
      <c r="I180" s="196"/>
      <c r="J180" s="197"/>
      <c r="K180" s="196"/>
      <c r="L180" s="196"/>
      <c r="M180" s="2"/>
      <c r="N180" s="40"/>
      <c r="O180" s="40"/>
      <c r="P180" s="155"/>
      <c r="Q180" s="2"/>
      <c r="R180" s="2"/>
      <c r="S180" s="2"/>
      <c r="T180" s="2"/>
      <c r="U180" s="2"/>
      <c r="V180" s="2"/>
      <c r="W180" s="2"/>
      <c r="X180" s="2"/>
    </row>
    <row r="181" spans="1:32" ht="20.100000000000001" customHeight="1" thickBot="1">
      <c r="A181" s="111" t="s">
        <v>145</v>
      </c>
      <c r="B181" s="121" t="s">
        <v>106</v>
      </c>
      <c r="C181" s="121">
        <v>100</v>
      </c>
      <c r="D181" s="204" t="s">
        <v>1</v>
      </c>
      <c r="E181" s="419" t="s">
        <v>290</v>
      </c>
      <c r="F181" s="209"/>
      <c r="G181" s="209"/>
      <c r="H181" s="210"/>
      <c r="I181" s="208" t="s">
        <v>181</v>
      </c>
      <c r="J181" s="205"/>
      <c r="K181" s="530">
        <f>K173</f>
        <v>11.2</v>
      </c>
      <c r="L181" s="530"/>
      <c r="M181" s="2"/>
      <c r="N181" s="40"/>
      <c r="O181" s="40"/>
      <c r="P181" s="155"/>
      <c r="Q181" s="2"/>
      <c r="R181" s="2"/>
      <c r="S181" s="2"/>
      <c r="T181" s="2"/>
      <c r="U181" s="2"/>
      <c r="V181" s="2"/>
      <c r="W181" s="2"/>
      <c r="X181" s="2"/>
    </row>
    <row r="182" spans="1:32" ht="20.100000000000001" customHeight="1">
      <c r="A182" s="111" t="s">
        <v>145</v>
      </c>
      <c r="B182" s="121" t="s">
        <v>106</v>
      </c>
      <c r="C182" s="121">
        <v>100</v>
      </c>
      <c r="D182" s="204" t="s">
        <v>1</v>
      </c>
      <c r="E182" s="292">
        <v>1</v>
      </c>
      <c r="F182" s="214" t="s">
        <v>130</v>
      </c>
      <c r="G182" s="215">
        <v>12.5</v>
      </c>
      <c r="H182" s="206" t="str">
        <f t="shared" ref="H182:H187" si="241">IF(ISNA((IF(F182=0," ",VLOOKUP(F182,$Z$572:$AB$583,3,FALSE)))),"WRONG LETTER",IF(F182=0," ",VLOOKUP(F182,$Z$572:$AB$583,3,FALSE)))</f>
        <v xml:space="preserve">Edward Bruce </v>
      </c>
      <c r="I182" s="201" t="str">
        <f t="shared" ref="I182:I187" si="242">IF(ISNA((IF(F182=0,"",VLOOKUP(F182,$AO$544:$AQ$555,3,FALSE)))),"WRONG LETTER",IF(F182=0,"",VLOOKUP(F182,$AO$544:$AQ$555,3,FALSE)))</f>
        <v>Winchester</v>
      </c>
      <c r="J182" s="201" t="str">
        <f t="shared" ref="J182:J187" si="243">IF(F182=0,"",VLOOKUP(F182,$AO$544:$AR$555,4,FALSE))</f>
        <v>Win</v>
      </c>
      <c r="K182" s="202" t="str">
        <f t="shared" ref="K182:K187" si="244">IF(G182="","",IF(ISNUMBER(G182),IF($CH$575="F"," ",IF($CH$575="T",IF(G182&lt;=$BX$575,"G1",IF(G182&lt;=$CA$575,"G2",IF(G182&lt;=$CD$575,"G3",IF(G182&lt;=$CG$575,"G4","")))))),""))</f>
        <v>G4</v>
      </c>
      <c r="L182" s="203" t="str">
        <f t="shared" ref="L182:L187" si="245">IF(ISBLANK(G182),"",IF(G182&lt;=BE582,"AW"," "))</f>
        <v>AW</v>
      </c>
      <c r="M182" s="2"/>
      <c r="N182" s="34" t="str">
        <f t="shared" ref="N182:O187" si="246">N174</f>
        <v>W</v>
      </c>
      <c r="O182" s="34" t="str">
        <f t="shared" si="246"/>
        <v>WW</v>
      </c>
      <c r="P182" s="154">
        <f>AE182</f>
        <v>6</v>
      </c>
      <c r="Q182" s="2"/>
      <c r="R182" s="12">
        <f>P182</f>
        <v>6</v>
      </c>
      <c r="S182" s="12"/>
      <c r="T182" s="12"/>
      <c r="U182" s="12"/>
      <c r="V182" s="12"/>
      <c r="W182" s="12"/>
      <c r="X182" s="2"/>
      <c r="Y182" s="26">
        <f>((COUNTIF(E182:E187,E182)-1)*$CK$547+SUBSTITUTE(E182,"=",""))</f>
        <v>1</v>
      </c>
      <c r="Z182" s="3">
        <f>INDEX($CK$548:$CK$611,Y182)</f>
        <v>6</v>
      </c>
      <c r="AA182" s="3">
        <f>IF(LEFT(G182,1)="d",0,IF(LEFT(G182,1)="n",0,1))</f>
        <v>1</v>
      </c>
      <c r="AB182" s="3">
        <f>Z182*AA182</f>
        <v>6</v>
      </c>
      <c r="AC182" s="6">
        <f>IF(ISNA(INDEX(AB182:AB187, MATCH(N182, F182:F187, FALSE))),0,INDEX(AB182:AB187, MATCH(N182, F182:F187, FALSE)))</f>
        <v>6</v>
      </c>
      <c r="AD182" s="3">
        <f>IF(ISNA(INDEX(AB182:AB187, MATCH(O182, F182:F187, FALSE))),0,INDEX(AB182:AB187, MATCH(O182, F182:F187, FALSE)))</f>
        <v>0</v>
      </c>
      <c r="AE182" s="5">
        <f>SUM(AC182:AD182)</f>
        <v>6</v>
      </c>
      <c r="AF182" s="3">
        <f>COUNTIF(F174:F179:F182:F187,F182)</f>
        <v>1</v>
      </c>
    </row>
    <row r="183" spans="1:32" ht="20.100000000000001" customHeight="1">
      <c r="A183" s="111" t="s">
        <v>145</v>
      </c>
      <c r="B183" s="121" t="s">
        <v>106</v>
      </c>
      <c r="C183" s="121">
        <v>100</v>
      </c>
      <c r="D183" s="204" t="s">
        <v>1</v>
      </c>
      <c r="E183" s="293">
        <v>2</v>
      </c>
      <c r="F183" s="216" t="s">
        <v>137</v>
      </c>
      <c r="G183" s="217">
        <v>12.7</v>
      </c>
      <c r="H183" s="133" t="str">
        <f t="shared" si="241"/>
        <v>Hastings Arko</v>
      </c>
      <c r="I183" s="114" t="str">
        <f t="shared" si="242"/>
        <v>Slough Juniors</v>
      </c>
      <c r="J183" s="114" t="str">
        <f t="shared" si="243"/>
        <v>Slough J</v>
      </c>
      <c r="K183" s="9" t="str">
        <f t="shared" si="244"/>
        <v/>
      </c>
      <c r="L183" s="195" t="str">
        <f t="shared" si="245"/>
        <v>AW</v>
      </c>
      <c r="M183" s="2"/>
      <c r="N183" s="34" t="str">
        <f t="shared" si="246"/>
        <v>N</v>
      </c>
      <c r="O183" s="34" t="str">
        <f t="shared" si="246"/>
        <v>NN</v>
      </c>
      <c r="P183" s="154">
        <f t="shared" ref="P183:P187" si="247">AE183</f>
        <v>0</v>
      </c>
      <c r="Q183" s="2"/>
      <c r="R183" s="12"/>
      <c r="S183" s="12">
        <f>P183</f>
        <v>0</v>
      </c>
      <c r="T183" s="12"/>
      <c r="U183" s="12"/>
      <c r="V183" s="12"/>
      <c r="W183" s="12"/>
      <c r="X183" s="2"/>
      <c r="Y183" s="26">
        <f>((COUNTIF(E182:E187,E183)-1)*$CK$547+SUBSTITUTE(E183,"=",""))</f>
        <v>2</v>
      </c>
      <c r="Z183" s="3">
        <f>INDEX($CK$548:$CK$611,Y183)</f>
        <v>5</v>
      </c>
      <c r="AA183" s="3">
        <f>IF(LEFT(G183,1)="d",0,IF(LEFT(G183,1)="n",0,1))</f>
        <v>1</v>
      </c>
      <c r="AB183" s="3">
        <f>Z183*AA183</f>
        <v>5</v>
      </c>
      <c r="AC183" s="6">
        <f>IF(ISNA(INDEX(AB182:AB187, MATCH(N183, F182:F187, FALSE))),0,INDEX(AB182:AB187, MATCH(N183, F182:F187, FALSE)))</f>
        <v>0</v>
      </c>
      <c r="AD183" s="3">
        <f>IF(ISNA(INDEX(AB182:AB187, MATCH(O183, F182:F187, FALSE))),0,INDEX(AB182:AB187, MATCH(O183, F182:F187, FALSE)))</f>
        <v>0</v>
      </c>
      <c r="AE183" s="5">
        <f t="shared" ref="AE183:AE187" si="248">SUM(AC183:AD183)</f>
        <v>0</v>
      </c>
      <c r="AF183" s="3">
        <f>COUNTIF(F174:F179:F182:F187,F183)</f>
        <v>1</v>
      </c>
    </row>
    <row r="184" spans="1:32" ht="20.100000000000001" customHeight="1">
      <c r="A184" s="111" t="s">
        <v>145</v>
      </c>
      <c r="B184" s="121" t="s">
        <v>106</v>
      </c>
      <c r="C184" s="121">
        <v>100</v>
      </c>
      <c r="D184" s="204" t="s">
        <v>1</v>
      </c>
      <c r="E184" s="293">
        <v>3</v>
      </c>
      <c r="F184" s="216" t="s">
        <v>19</v>
      </c>
      <c r="G184" s="217">
        <v>13.8</v>
      </c>
      <c r="H184" s="133" t="str">
        <f t="shared" si="241"/>
        <v>Thomas Cove</v>
      </c>
      <c r="I184" s="114" t="str">
        <f t="shared" si="242"/>
        <v>Oxford City</v>
      </c>
      <c r="J184" s="114" t="str">
        <f t="shared" si="243"/>
        <v>Oxf C</v>
      </c>
      <c r="K184" s="9" t="str">
        <f t="shared" si="244"/>
        <v/>
      </c>
      <c r="L184" s="195" t="str">
        <f t="shared" si="245"/>
        <v xml:space="preserve"> </v>
      </c>
      <c r="M184" s="2"/>
      <c r="N184" s="34" t="str">
        <f t="shared" si="246"/>
        <v>O</v>
      </c>
      <c r="O184" s="34" t="str">
        <f t="shared" si="246"/>
        <v>OO</v>
      </c>
      <c r="P184" s="154">
        <f t="shared" si="247"/>
        <v>4</v>
      </c>
      <c r="Q184" s="2"/>
      <c r="R184" s="12"/>
      <c r="S184" s="12"/>
      <c r="T184" s="12">
        <f>P184</f>
        <v>4</v>
      </c>
      <c r="U184" s="12"/>
      <c r="V184" s="12"/>
      <c r="W184" s="12"/>
      <c r="X184" s="2"/>
      <c r="Y184" s="26">
        <f>((COUNTIF(E182:E187,E184)-1)*$CK$547+SUBSTITUTE(E184,"=",""))</f>
        <v>3</v>
      </c>
      <c r="Z184" s="3">
        <f>INDEX($CK$548:$CK$611,Y184)</f>
        <v>4</v>
      </c>
      <c r="AA184" s="3">
        <f>IF(LEFT(G184,1)="d",0,IF(LEFT(G184,1)="n",0,1))</f>
        <v>1</v>
      </c>
      <c r="AB184" s="3">
        <f t="shared" ref="AB184:AB187" si="249">Z184*AA184</f>
        <v>4</v>
      </c>
      <c r="AC184" s="6">
        <f>IF(ISNA(INDEX(AB182:AB187, MATCH(N184, F182:F187, FALSE))),0,INDEX(AB182:AB187, MATCH(N184, F182:F187, FALSE)))</f>
        <v>0</v>
      </c>
      <c r="AD184" s="3">
        <f>IF(ISNA(INDEX(AB182:AB187, MATCH(O184, F182:F187, FALSE))),0,INDEX(AB182:AB187, MATCH(O184, F182:F187, FALSE)))</f>
        <v>4</v>
      </c>
      <c r="AE184" s="5">
        <f t="shared" si="248"/>
        <v>4</v>
      </c>
      <c r="AF184" s="3">
        <f>COUNTIF(F174:F179:F182:F187,F184)</f>
        <v>1</v>
      </c>
    </row>
    <row r="185" spans="1:32" ht="20.100000000000001" customHeight="1">
      <c r="A185" s="111" t="s">
        <v>145</v>
      </c>
      <c r="B185" s="121" t="s">
        <v>106</v>
      </c>
      <c r="C185" s="121">
        <v>100</v>
      </c>
      <c r="D185" s="204" t="s">
        <v>1</v>
      </c>
      <c r="E185" s="293">
        <v>4</v>
      </c>
      <c r="F185" s="216"/>
      <c r="G185" s="217" t="s">
        <v>49</v>
      </c>
      <c r="H185" s="133" t="str">
        <f t="shared" si="241"/>
        <v xml:space="preserve"> </v>
      </c>
      <c r="I185" s="114" t="str">
        <f t="shared" si="242"/>
        <v/>
      </c>
      <c r="J185" s="114" t="str">
        <f t="shared" si="243"/>
        <v/>
      </c>
      <c r="K185" s="9" t="str">
        <f t="shared" si="244"/>
        <v/>
      </c>
      <c r="L185" s="195" t="str">
        <f t="shared" si="245"/>
        <v xml:space="preserve"> </v>
      </c>
      <c r="M185" s="2"/>
      <c r="N185" s="34" t="str">
        <f t="shared" si="246"/>
        <v>R</v>
      </c>
      <c r="O185" s="34" t="str">
        <f t="shared" si="246"/>
        <v>RR</v>
      </c>
      <c r="P185" s="154">
        <f t="shared" si="247"/>
        <v>0</v>
      </c>
      <c r="Q185" s="2"/>
      <c r="R185" s="12"/>
      <c r="S185" s="12"/>
      <c r="T185" s="12"/>
      <c r="U185" s="12">
        <f>P185</f>
        <v>0</v>
      </c>
      <c r="V185" s="12"/>
      <c r="W185" s="12"/>
      <c r="X185" s="2"/>
      <c r="Y185" s="26">
        <f>((COUNTIF(E182:E187,E185)-1)*$CK$547+SUBSTITUTE(E185,"=",""))</f>
        <v>4</v>
      </c>
      <c r="Z185" s="3">
        <f>INDEX($CK$548:$CK$611,Y185)</f>
        <v>3</v>
      </c>
      <c r="AA185" s="3">
        <f t="shared" ref="AA185:AA187" si="250">IF(LEFT(G185,1)="d",0,IF(LEFT(G185,1)="n",0,1))</f>
        <v>1</v>
      </c>
      <c r="AB185" s="3">
        <f t="shared" si="249"/>
        <v>3</v>
      </c>
      <c r="AC185" s="6">
        <f>IF(ISNA(INDEX(AB182:AB187, MATCH(N185, F182:F187, FALSE))),0,INDEX(AB182:AB187, MATCH(N185, F182:F187, FALSE)))</f>
        <v>0</v>
      </c>
      <c r="AD185" s="3">
        <f>IF(ISNA(INDEX(AB182:AB187, MATCH(O185, F182:F187, FALSE))),0,INDEX(AB182:AB187, MATCH(O185, F182:F187, FALSE)))</f>
        <v>0</v>
      </c>
      <c r="AE185" s="5">
        <f t="shared" si="248"/>
        <v>0</v>
      </c>
      <c r="AF185" s="3">
        <f>COUNTIF(F174:F179:F182:F187,F185)</f>
        <v>0</v>
      </c>
    </row>
    <row r="186" spans="1:32" ht="20.100000000000001" customHeight="1">
      <c r="A186" s="111" t="s">
        <v>145</v>
      </c>
      <c r="B186" s="121" t="s">
        <v>106</v>
      </c>
      <c r="C186" s="121">
        <v>100</v>
      </c>
      <c r="D186" s="204" t="s">
        <v>1</v>
      </c>
      <c r="E186" s="293">
        <v>5</v>
      </c>
      <c r="F186" s="216"/>
      <c r="G186" s="217" t="s">
        <v>49</v>
      </c>
      <c r="H186" s="133" t="str">
        <f t="shared" si="241"/>
        <v xml:space="preserve"> </v>
      </c>
      <c r="I186" s="114" t="str">
        <f t="shared" si="242"/>
        <v/>
      </c>
      <c r="J186" s="114" t="str">
        <f t="shared" si="243"/>
        <v/>
      </c>
      <c r="K186" s="9" t="str">
        <f t="shared" si="244"/>
        <v/>
      </c>
      <c r="L186" s="195" t="str">
        <f t="shared" si="245"/>
        <v xml:space="preserve"> </v>
      </c>
      <c r="M186" s="2"/>
      <c r="N186" s="34" t="str">
        <f t="shared" si="246"/>
        <v>T</v>
      </c>
      <c r="O186" s="34" t="str">
        <f t="shared" si="246"/>
        <v>TT</v>
      </c>
      <c r="P186" s="154">
        <f t="shared" si="247"/>
        <v>0</v>
      </c>
      <c r="Q186" s="2"/>
      <c r="R186" s="12"/>
      <c r="S186" s="12"/>
      <c r="T186" s="12"/>
      <c r="U186" s="12"/>
      <c r="V186" s="12">
        <f>P186</f>
        <v>0</v>
      </c>
      <c r="W186" s="12"/>
      <c r="X186" s="2"/>
      <c r="Y186" s="26">
        <f>((COUNTIF(E182:E187,E186)-1)*$CK$547+SUBSTITUTE(E186,"=",""))</f>
        <v>5</v>
      </c>
      <c r="Z186" s="3">
        <f t="shared" ref="Z186:Z187" si="251">INDEX($CK$548:$CK$611,Y186)</f>
        <v>2</v>
      </c>
      <c r="AA186" s="3">
        <f t="shared" si="250"/>
        <v>1</v>
      </c>
      <c r="AB186" s="3">
        <f t="shared" si="249"/>
        <v>2</v>
      </c>
      <c r="AC186" s="6">
        <f>IF(ISNA(INDEX(AB182:AB187, MATCH(N186, F182:F187, FALSE))),0,INDEX(AB182:AB187, MATCH(N186,F182:F187, FALSE)))</f>
        <v>0</v>
      </c>
      <c r="AD186" s="3">
        <f>IF(ISNA(INDEX(AB182:AB187, MATCH(O186, F182:F187, FALSE))),0,INDEX(AB182:AB187, MATCH(O186, F182:F187, FALSE)))</f>
        <v>0</v>
      </c>
      <c r="AE186" s="5">
        <f t="shared" si="248"/>
        <v>0</v>
      </c>
      <c r="AF186" s="3">
        <f>COUNTIF(F174:F179:F182:F187,F186)</f>
        <v>0</v>
      </c>
    </row>
    <row r="187" spans="1:32" ht="20.100000000000001" customHeight="1" thickBot="1">
      <c r="A187" s="111" t="s">
        <v>145</v>
      </c>
      <c r="B187" s="121" t="s">
        <v>106</v>
      </c>
      <c r="C187" s="121">
        <v>100</v>
      </c>
      <c r="D187" s="204" t="s">
        <v>1</v>
      </c>
      <c r="E187" s="294">
        <v>6</v>
      </c>
      <c r="F187" s="216"/>
      <c r="G187" s="219" t="s">
        <v>49</v>
      </c>
      <c r="H187" s="211" t="str">
        <f t="shared" si="241"/>
        <v xml:space="preserve"> </v>
      </c>
      <c r="I187" s="212" t="str">
        <f t="shared" si="242"/>
        <v/>
      </c>
      <c r="J187" s="212" t="str">
        <f t="shared" si="243"/>
        <v/>
      </c>
      <c r="K187" s="138" t="str">
        <f t="shared" si="244"/>
        <v/>
      </c>
      <c r="L187" s="213" t="str">
        <f t="shared" si="245"/>
        <v xml:space="preserve"> </v>
      </c>
      <c r="M187" s="2"/>
      <c r="N187" s="34" t="str">
        <f t="shared" si="246"/>
        <v>J</v>
      </c>
      <c r="O187" s="34" t="str">
        <f t="shared" si="246"/>
        <v>JJ</v>
      </c>
      <c r="P187" s="154">
        <f t="shared" si="247"/>
        <v>5</v>
      </c>
      <c r="Q187" s="2"/>
      <c r="R187" s="12"/>
      <c r="S187" s="12"/>
      <c r="T187" s="12"/>
      <c r="U187" s="12"/>
      <c r="V187" s="12"/>
      <c r="W187" s="12">
        <f>P187</f>
        <v>5</v>
      </c>
      <c r="X187" s="2"/>
      <c r="Y187" s="26">
        <f>((COUNTIF(E182:E187,E187)-1)*$CK$547+SUBSTITUTE(E187,"=",""))</f>
        <v>6</v>
      </c>
      <c r="Z187" s="3">
        <f t="shared" si="251"/>
        <v>1</v>
      </c>
      <c r="AA187" s="3">
        <f t="shared" si="250"/>
        <v>1</v>
      </c>
      <c r="AB187" s="3">
        <f t="shared" si="249"/>
        <v>1</v>
      </c>
      <c r="AC187" s="6">
        <f>IF(ISNA(INDEX(AB182:AB187, MATCH(N187, F182:F187, FALSE))),0,INDEX(AB182:AB187, MATCH(N187, F182:F187, FALSE)))</f>
        <v>0</v>
      </c>
      <c r="AD187" s="3">
        <f>IF(ISNA(INDEX(AB182:AB187, MATCH(O187, F182:F187, FALSE))),0,INDEX(AB182:AB187, MATCH(O187, F182:F187, FALSE)))</f>
        <v>5</v>
      </c>
      <c r="AE187" s="5">
        <f t="shared" si="248"/>
        <v>5</v>
      </c>
      <c r="AF187" s="3">
        <f>COUNTIF(F174:F179:F182:F187,F187)</f>
        <v>0</v>
      </c>
    </row>
    <row r="188" spans="1:32" ht="20.100000000000001" customHeight="1" thickBot="1">
      <c r="A188" s="111" t="s">
        <v>145</v>
      </c>
      <c r="B188" s="121" t="s">
        <v>106</v>
      </c>
      <c r="C188" s="121"/>
      <c r="D188" s="204"/>
      <c r="E188" s="198"/>
      <c r="F188" s="198"/>
      <c r="G188" s="198"/>
      <c r="H188" s="196"/>
      <c r="I188" s="196"/>
      <c r="J188" s="197"/>
      <c r="K188" s="196"/>
      <c r="L188" s="196"/>
      <c r="M188" s="8"/>
      <c r="N188" s="40"/>
      <c r="O188" s="40"/>
      <c r="P188" s="155"/>
      <c r="Q188" s="2"/>
      <c r="R188" s="2"/>
      <c r="S188" s="2"/>
      <c r="T188" s="2"/>
      <c r="U188" s="2"/>
      <c r="V188" s="2"/>
      <c r="W188" s="2"/>
      <c r="X188" s="2"/>
    </row>
    <row r="189" spans="1:32" ht="20.100000000000001" customHeight="1" thickBot="1">
      <c r="A189" s="111" t="s">
        <v>145</v>
      </c>
      <c r="B189" s="121" t="s">
        <v>106</v>
      </c>
      <c r="C189" s="121">
        <v>200</v>
      </c>
      <c r="D189" s="204" t="s">
        <v>0</v>
      </c>
      <c r="E189" s="419" t="s">
        <v>260</v>
      </c>
      <c r="F189" s="209"/>
      <c r="G189" s="209"/>
      <c r="H189" s="210"/>
      <c r="I189" s="208" t="s">
        <v>181</v>
      </c>
      <c r="J189" s="205"/>
      <c r="K189" s="530">
        <f>DETAILS!K101</f>
        <v>22.8</v>
      </c>
      <c r="L189" s="530"/>
      <c r="M189" s="128"/>
      <c r="N189" s="40"/>
      <c r="O189" s="40"/>
      <c r="P189" s="155"/>
      <c r="Q189" s="2"/>
      <c r="R189" s="2"/>
      <c r="S189" s="2"/>
      <c r="T189" s="2"/>
      <c r="U189" s="2"/>
      <c r="V189" s="2"/>
      <c r="W189" s="2"/>
      <c r="X189" s="2"/>
    </row>
    <row r="190" spans="1:32" ht="20.100000000000001" customHeight="1">
      <c r="A190" s="111" t="s">
        <v>145</v>
      </c>
      <c r="B190" s="121" t="s">
        <v>106</v>
      </c>
      <c r="C190" s="121">
        <v>200</v>
      </c>
      <c r="D190" s="204" t="s">
        <v>0</v>
      </c>
      <c r="E190" s="292">
        <v>1</v>
      </c>
      <c r="F190" s="214" t="s">
        <v>127</v>
      </c>
      <c r="G190" s="215">
        <v>24.3</v>
      </c>
      <c r="H190" s="206" t="str">
        <f t="shared" ref="H190:H195" si="252">IF(ISNA((IF(F190=0," ",VLOOKUP(F190,$AL$586:$AN$597,3,FALSE)))),"WRONG LETTER",IF(F190=0," ",VLOOKUP(F190,$AL$586:$AN$597,3,FALSE)))</f>
        <v>Trey Bennett</v>
      </c>
      <c r="I190" s="201" t="str">
        <f t="shared" ref="I190:I195" si="253">IF(ISNA((IF(F190=0,"",VLOOKUP(F190,$AO$544:$AQ$555,3,FALSE)))),"WRONG LETTER",IF(F190=0,"",VLOOKUP(F190,$AO$544:$AQ$555,3,FALSE)))</f>
        <v>Slough Juniors</v>
      </c>
      <c r="J190" s="201" t="str">
        <f t="shared" ref="J190:J195" si="254">IF(F190=0,"",VLOOKUP(F190,$AO$544:$AR$555,4,FALSE))</f>
        <v>Slough J</v>
      </c>
      <c r="K190" s="202" t="str">
        <f t="shared" ref="K190:K195" si="255">IF(G190="","",IF(ISNUMBER(G190),IF($CH$576="F"," ",IF($CH$576="T",IF(G190&lt;=$BX$576,"G1",IF(G190&lt;=$CA$576,"G2",IF(G190&lt;=$CD$576,"G3",IF(G190&lt;=$CG$576,"G4","")))))),""))</f>
        <v>G2</v>
      </c>
      <c r="L190" s="203" t="str">
        <f t="shared" ref="L190:L195" si="256">IF(ISBLANK(G190),"",IF(G190&lt;=BF575,"AW"," "))</f>
        <v>AW</v>
      </c>
      <c r="M190" s="2"/>
      <c r="N190" s="34" t="str">
        <f t="shared" ref="N190:O195" si="257">N182</f>
        <v>W</v>
      </c>
      <c r="O190" s="34" t="str">
        <f t="shared" si="257"/>
        <v>WW</v>
      </c>
      <c r="P190" s="154">
        <f>AE190</f>
        <v>5</v>
      </c>
      <c r="Q190" s="2"/>
      <c r="R190" s="12">
        <f>P190</f>
        <v>5</v>
      </c>
      <c r="S190" s="12"/>
      <c r="T190" s="12"/>
      <c r="U190" s="12"/>
      <c r="V190" s="12"/>
      <c r="W190" s="12"/>
      <c r="X190" s="2"/>
      <c r="Y190" s="26">
        <f>((COUNTIF(E190:E195,E190)-1)*$CK$547+SUBSTITUTE(E190,"=",""))</f>
        <v>1</v>
      </c>
      <c r="Z190" s="3">
        <f>INDEX($CK$548:$CK$611,Y190)</f>
        <v>6</v>
      </c>
      <c r="AA190" s="3">
        <f>IF(LEFT(G190,1)="d",0,IF(LEFT(G190,1)="n",0,1))</f>
        <v>1</v>
      </c>
      <c r="AB190" s="3">
        <f>Z190*AA190</f>
        <v>6</v>
      </c>
      <c r="AC190" s="6">
        <f>IF(ISNA(INDEX(AB190:AB195, MATCH(N190, F190:F195, FALSE))),0,INDEX(AB190:AB195, MATCH(N190, F190:F195, FALSE)))</f>
        <v>5</v>
      </c>
      <c r="AD190" s="3">
        <f>IF(ISNA(INDEX(AB190:AB195, MATCH(O190, F190:F195, FALSE))),0,INDEX(AB190:AB195, MATCH(O190, F190:F195, FALSE)))</f>
        <v>0</v>
      </c>
      <c r="AE190" s="5">
        <f>SUM(AC190:AD190)</f>
        <v>5</v>
      </c>
      <c r="AF190" s="3">
        <f>COUNTIF(F190:F195:F198:F203,F190)</f>
        <v>1</v>
      </c>
    </row>
    <row r="191" spans="1:32" ht="20.100000000000001" customHeight="1">
      <c r="A191" s="111" t="s">
        <v>145</v>
      </c>
      <c r="B191" s="121" t="s">
        <v>106</v>
      </c>
      <c r="C191" s="121">
        <v>200</v>
      </c>
      <c r="D191" s="204" t="s">
        <v>0</v>
      </c>
      <c r="E191" s="293">
        <v>2</v>
      </c>
      <c r="F191" s="216" t="s">
        <v>130</v>
      </c>
      <c r="G191" s="217">
        <v>25.2</v>
      </c>
      <c r="H191" s="133" t="str">
        <f t="shared" si="252"/>
        <v xml:space="preserve">Edward Bruce </v>
      </c>
      <c r="I191" s="114" t="str">
        <f t="shared" si="253"/>
        <v>Winchester</v>
      </c>
      <c r="J191" s="114" t="str">
        <f t="shared" si="254"/>
        <v>Win</v>
      </c>
      <c r="K191" s="9" t="str">
        <f t="shared" si="255"/>
        <v>G4</v>
      </c>
      <c r="L191" s="195" t="str">
        <f t="shared" si="256"/>
        <v>AW</v>
      </c>
      <c r="M191" s="2"/>
      <c r="N191" s="34" t="str">
        <f t="shared" si="257"/>
        <v>N</v>
      </c>
      <c r="O191" s="34" t="str">
        <f t="shared" si="257"/>
        <v>NN</v>
      </c>
      <c r="P191" s="154">
        <f t="shared" ref="P191:P195" si="258">AE191</f>
        <v>4</v>
      </c>
      <c r="Q191" s="2"/>
      <c r="R191" s="12"/>
      <c r="S191" s="12">
        <f>P191</f>
        <v>4</v>
      </c>
      <c r="T191" s="12"/>
      <c r="U191" s="12"/>
      <c r="V191" s="12"/>
      <c r="W191" s="12"/>
      <c r="X191" s="2"/>
      <c r="Y191" s="26">
        <f>((COUNTIF(E190:E195,E191)-1)*$CK$547+SUBSTITUTE(E191,"=",""))</f>
        <v>2</v>
      </c>
      <c r="Z191" s="3">
        <f>INDEX($CK$548:$CK$611,Y191)</f>
        <v>5</v>
      </c>
      <c r="AA191" s="3">
        <f>IF(LEFT(G191,1)="d",0,IF(LEFT(G191,1)="n",0,1))</f>
        <v>1</v>
      </c>
      <c r="AB191" s="3">
        <f>Z191*AA191</f>
        <v>5</v>
      </c>
      <c r="AC191" s="6">
        <f>IF(ISNA(INDEX(AB190:AB195, MATCH(N191, F190:F195, FALSE))),0,INDEX(AB190:AB195, MATCH(N191, F190:F195, FALSE)))</f>
        <v>4</v>
      </c>
      <c r="AD191" s="3">
        <f>IF(ISNA(INDEX(AB190:AB195, MATCH(O191, F190:F195, FALSE))),0,INDEX(AB190:AB195, MATCH(O191, F190:F195, FALSE)))</f>
        <v>0</v>
      </c>
      <c r="AE191" s="5">
        <f t="shared" ref="AE191:AE195" si="259">SUM(AC191:AD191)</f>
        <v>4</v>
      </c>
      <c r="AF191" s="3">
        <f>COUNTIF(F190:F195:F198:F203,F191)</f>
        <v>1</v>
      </c>
    </row>
    <row r="192" spans="1:32" ht="20.100000000000001" customHeight="1">
      <c r="A192" s="111" t="s">
        <v>145</v>
      </c>
      <c r="B192" s="121" t="s">
        <v>106</v>
      </c>
      <c r="C192" s="121">
        <v>200</v>
      </c>
      <c r="D192" s="204" t="s">
        <v>0</v>
      </c>
      <c r="E192" s="293">
        <v>3</v>
      </c>
      <c r="F192" s="216" t="s">
        <v>110</v>
      </c>
      <c r="G192" s="217">
        <v>25.5</v>
      </c>
      <c r="H192" s="133" t="str">
        <f t="shared" si="252"/>
        <v>Marcus Bu-Rashid</v>
      </c>
      <c r="I192" s="114" t="str">
        <f t="shared" si="253"/>
        <v>Newbury</v>
      </c>
      <c r="J192" s="114" t="str">
        <f t="shared" si="254"/>
        <v>Newb</v>
      </c>
      <c r="K192" s="9" t="str">
        <f t="shared" si="255"/>
        <v>G4</v>
      </c>
      <c r="L192" s="195" t="str">
        <f t="shared" si="256"/>
        <v>AW</v>
      </c>
      <c r="M192" s="2"/>
      <c r="N192" s="34" t="str">
        <f t="shared" si="257"/>
        <v>O</v>
      </c>
      <c r="O192" s="34" t="str">
        <f t="shared" si="257"/>
        <v>OO</v>
      </c>
      <c r="P192" s="154">
        <f t="shared" si="258"/>
        <v>2</v>
      </c>
      <c r="Q192" s="2"/>
      <c r="R192" s="12"/>
      <c r="S192" s="12"/>
      <c r="T192" s="12">
        <f>P192</f>
        <v>2</v>
      </c>
      <c r="U192" s="12"/>
      <c r="V192" s="12"/>
      <c r="W192" s="12"/>
      <c r="X192" s="2"/>
      <c r="Y192" s="26">
        <f>((COUNTIF(E190:E195,E192)-1)*$CK$547+SUBSTITUTE(E192,"=",""))</f>
        <v>3</v>
      </c>
      <c r="Z192" s="3">
        <f>INDEX($CK$548:$CK$611,Y192)</f>
        <v>4</v>
      </c>
      <c r="AA192" s="3">
        <f>IF(LEFT(G192,1)="d",0,IF(LEFT(G192,1)="n",0,1))</f>
        <v>1</v>
      </c>
      <c r="AB192" s="3">
        <f t="shared" ref="AB192:AB195" si="260">Z192*AA192</f>
        <v>4</v>
      </c>
      <c r="AC192" s="6">
        <f>IF(ISNA(INDEX(AB190:AB195, MATCH(N192, F190:F195, FALSE))),0,INDEX(AB190:AB195, MATCH(N192, F190:F195, FALSE)))</f>
        <v>2</v>
      </c>
      <c r="AD192" s="3">
        <f>IF(ISNA(INDEX(AB190:AB195, MATCH(O192, F190:F195, FALSE))),0,INDEX(AB190:AB195, MATCH(O192, F190:F195, FALSE)))</f>
        <v>0</v>
      </c>
      <c r="AE192" s="5">
        <f t="shared" si="259"/>
        <v>2</v>
      </c>
      <c r="AF192" s="3">
        <f>COUNTIF(F190:F195:F198:F203,F192)</f>
        <v>1</v>
      </c>
    </row>
    <row r="193" spans="1:32" ht="20.100000000000001" customHeight="1">
      <c r="A193" s="111" t="s">
        <v>145</v>
      </c>
      <c r="B193" s="121" t="s">
        <v>106</v>
      </c>
      <c r="C193" s="121">
        <v>200</v>
      </c>
      <c r="D193" s="204" t="s">
        <v>0</v>
      </c>
      <c r="E193" s="293">
        <v>4</v>
      </c>
      <c r="F193" s="216" t="s">
        <v>108</v>
      </c>
      <c r="G193" s="217">
        <v>25.7</v>
      </c>
      <c r="H193" s="133" t="str">
        <f t="shared" si="252"/>
        <v>Tim Hook</v>
      </c>
      <c r="I193" s="114" t="str">
        <f t="shared" si="253"/>
        <v>MADJA</v>
      </c>
      <c r="J193" s="114" t="str">
        <f t="shared" si="254"/>
        <v>Marl J</v>
      </c>
      <c r="K193" s="9" t="str">
        <f t="shared" si="255"/>
        <v/>
      </c>
      <c r="L193" s="195" t="str">
        <f t="shared" si="256"/>
        <v>AW</v>
      </c>
      <c r="M193" s="2"/>
      <c r="N193" s="34" t="str">
        <f t="shared" si="257"/>
        <v>R</v>
      </c>
      <c r="O193" s="34" t="str">
        <f t="shared" si="257"/>
        <v>RR</v>
      </c>
      <c r="P193" s="154">
        <f t="shared" si="258"/>
        <v>3</v>
      </c>
      <c r="Q193" s="2"/>
      <c r="R193" s="12"/>
      <c r="S193" s="12"/>
      <c r="T193" s="12"/>
      <c r="U193" s="12">
        <f>P193</f>
        <v>3</v>
      </c>
      <c r="V193" s="12"/>
      <c r="W193" s="12"/>
      <c r="X193" s="2"/>
      <c r="Y193" s="26">
        <f>((COUNTIF(E190:E195,E193)-1)*$CK$547+SUBSTITUTE(E193,"=",""))</f>
        <v>4</v>
      </c>
      <c r="Z193" s="3">
        <f>INDEX($CK$548:$CK$611,Y193)</f>
        <v>3</v>
      </c>
      <c r="AA193" s="3">
        <f t="shared" ref="AA193:AA195" si="261">IF(LEFT(G193,1)="d",0,IF(LEFT(G193,1)="n",0,1))</f>
        <v>1</v>
      </c>
      <c r="AB193" s="3">
        <f t="shared" si="260"/>
        <v>3</v>
      </c>
      <c r="AC193" s="6">
        <f>IF(ISNA(INDEX(AB190:AB195, MATCH(N193, F190:F195, FALSE))),0,INDEX(AB190:AB195, MATCH(N193, F190:F195, FALSE)))</f>
        <v>3</v>
      </c>
      <c r="AD193" s="3">
        <f>IF(ISNA(INDEX(AB190:AB195, MATCH(O193, F190:F195, FALSE))),0,INDEX(AB190:AB195, MATCH(O193, F190:F195, FALSE)))</f>
        <v>0</v>
      </c>
      <c r="AE193" s="5">
        <f t="shared" si="259"/>
        <v>3</v>
      </c>
      <c r="AF193" s="3">
        <f>COUNTIF(F190:F195:F198:F203,F193)</f>
        <v>1</v>
      </c>
    </row>
    <row r="194" spans="1:32" ht="20.100000000000001" customHeight="1">
      <c r="A194" s="111" t="s">
        <v>145</v>
      </c>
      <c r="B194" s="121" t="s">
        <v>106</v>
      </c>
      <c r="C194" s="121">
        <v>200</v>
      </c>
      <c r="D194" s="204" t="s">
        <v>0</v>
      </c>
      <c r="E194" s="293">
        <v>5</v>
      </c>
      <c r="F194" s="216" t="s">
        <v>20</v>
      </c>
      <c r="G194" s="217">
        <v>28.7</v>
      </c>
      <c r="H194" s="133" t="str">
        <f t="shared" si="252"/>
        <v>Thomas Cove</v>
      </c>
      <c r="I194" s="114" t="str">
        <f t="shared" si="253"/>
        <v>Oxford City</v>
      </c>
      <c r="J194" s="114" t="str">
        <f t="shared" si="254"/>
        <v>Oxf C</v>
      </c>
      <c r="K194" s="9" t="str">
        <f t="shared" si="255"/>
        <v/>
      </c>
      <c r="L194" s="195" t="str">
        <f t="shared" si="256"/>
        <v xml:space="preserve"> </v>
      </c>
      <c r="M194" s="2"/>
      <c r="N194" s="34" t="str">
        <f t="shared" si="257"/>
        <v>T</v>
      </c>
      <c r="O194" s="34" t="str">
        <f t="shared" si="257"/>
        <v>TT</v>
      </c>
      <c r="P194" s="154">
        <f t="shared" si="258"/>
        <v>0</v>
      </c>
      <c r="Q194" s="2"/>
      <c r="R194" s="12"/>
      <c r="S194" s="12"/>
      <c r="T194" s="12"/>
      <c r="U194" s="12"/>
      <c r="V194" s="12">
        <f>P194</f>
        <v>0</v>
      </c>
      <c r="W194" s="12"/>
      <c r="X194" s="2"/>
      <c r="Y194" s="26">
        <f>((COUNTIF(E190:E195,E194)-1)*$CK$547+SUBSTITUTE(E194,"=",""))</f>
        <v>5</v>
      </c>
      <c r="Z194" s="3">
        <f t="shared" ref="Z194:Z195" si="262">INDEX($CK$548:$CK$611,Y194)</f>
        <v>2</v>
      </c>
      <c r="AA194" s="3">
        <f t="shared" si="261"/>
        <v>1</v>
      </c>
      <c r="AB194" s="3">
        <f t="shared" si="260"/>
        <v>2</v>
      </c>
      <c r="AC194" s="6">
        <f>IF(ISNA(INDEX(AB190:AB195, MATCH(N194, F190:F195, FALSE))),0,INDEX(AB190:AB195, MATCH(N194,F190:F195, FALSE)))</f>
        <v>0</v>
      </c>
      <c r="AD194" s="3">
        <f>IF(ISNA(INDEX(AB190:AB195, MATCH(O194, F190:F195, FALSE))),0,INDEX(AB190:AB195, MATCH(O194, F190:F195, FALSE)))</f>
        <v>0</v>
      </c>
      <c r="AE194" s="5">
        <f t="shared" si="259"/>
        <v>0</v>
      </c>
      <c r="AF194" s="3">
        <f>COUNTIF(F190:F195:F198:F203,F194)</f>
        <v>1</v>
      </c>
    </row>
    <row r="195" spans="1:32" ht="20.100000000000001" customHeight="1" thickBot="1">
      <c r="A195" s="111" t="s">
        <v>145</v>
      </c>
      <c r="B195" s="121" t="s">
        <v>106</v>
      </c>
      <c r="C195" s="121">
        <v>200</v>
      </c>
      <c r="D195" s="204" t="s">
        <v>0</v>
      </c>
      <c r="E195" s="294">
        <v>6</v>
      </c>
      <c r="F195" s="216"/>
      <c r="G195" s="219" t="s">
        <v>49</v>
      </c>
      <c r="H195" s="211" t="str">
        <f t="shared" si="252"/>
        <v xml:space="preserve"> </v>
      </c>
      <c r="I195" s="212" t="str">
        <f t="shared" si="253"/>
        <v/>
      </c>
      <c r="J195" s="212" t="str">
        <f t="shared" si="254"/>
        <v/>
      </c>
      <c r="K195" s="138" t="str">
        <f t="shared" si="255"/>
        <v/>
      </c>
      <c r="L195" s="213" t="str">
        <f t="shared" si="256"/>
        <v xml:space="preserve"> </v>
      </c>
      <c r="M195" s="2"/>
      <c r="N195" s="34" t="str">
        <f t="shared" si="257"/>
        <v>J</v>
      </c>
      <c r="O195" s="34" t="str">
        <f t="shared" si="257"/>
        <v>JJ</v>
      </c>
      <c r="P195" s="154">
        <f t="shared" si="258"/>
        <v>6</v>
      </c>
      <c r="Q195" s="2"/>
      <c r="R195" s="12"/>
      <c r="S195" s="12"/>
      <c r="T195" s="12"/>
      <c r="U195" s="12"/>
      <c r="V195" s="12"/>
      <c r="W195" s="12">
        <f>P195</f>
        <v>6</v>
      </c>
      <c r="X195" s="2"/>
      <c r="Y195" s="26">
        <f>((COUNTIF(E190:E195,E195)-1)*$CK$547+SUBSTITUTE(E195,"=",""))</f>
        <v>6</v>
      </c>
      <c r="Z195" s="3">
        <f t="shared" si="262"/>
        <v>1</v>
      </c>
      <c r="AA195" s="3">
        <f t="shared" si="261"/>
        <v>1</v>
      </c>
      <c r="AB195" s="3">
        <f t="shared" si="260"/>
        <v>1</v>
      </c>
      <c r="AC195" s="6">
        <f>IF(ISNA(INDEX(AB190:AB195, MATCH(N195, F190:F195, FALSE))),0,INDEX(AB190:AB195, MATCH(N195, F190:F195, FALSE)))</f>
        <v>6</v>
      </c>
      <c r="AD195" s="3">
        <f>IF(ISNA(INDEX(AB190:AB195, MATCH(O195, F190:F195, FALSE))),0,INDEX(AB190:AB195, MATCH(O195, F190:F195, FALSE)))</f>
        <v>0</v>
      </c>
      <c r="AE195" s="5">
        <f t="shared" si="259"/>
        <v>6</v>
      </c>
      <c r="AF195" s="3">
        <f>COUNTIF(F190:F195:F198:F203,F195)</f>
        <v>0</v>
      </c>
    </row>
    <row r="196" spans="1:32" ht="20.100000000000001" customHeight="1" thickBot="1">
      <c r="A196" s="111" t="s">
        <v>145</v>
      </c>
      <c r="B196" s="121" t="s">
        <v>106</v>
      </c>
      <c r="C196" s="121"/>
      <c r="D196" s="110"/>
      <c r="E196" s="198"/>
      <c r="F196" s="198"/>
      <c r="G196" s="198"/>
      <c r="H196" s="196"/>
      <c r="I196" s="196"/>
      <c r="J196" s="197"/>
      <c r="K196" s="196"/>
      <c r="L196" s="196"/>
      <c r="M196" s="2"/>
      <c r="N196" s="40"/>
      <c r="O196" s="40"/>
      <c r="P196" s="155"/>
      <c r="Q196" s="2"/>
      <c r="R196" s="2"/>
      <c r="S196" s="2"/>
      <c r="T196" s="2"/>
      <c r="U196" s="2"/>
      <c r="V196" s="2"/>
      <c r="W196" s="2"/>
      <c r="X196" s="2"/>
    </row>
    <row r="197" spans="1:32" ht="20.100000000000001" customHeight="1" thickBot="1">
      <c r="A197" s="111" t="s">
        <v>145</v>
      </c>
      <c r="B197" s="121" t="s">
        <v>106</v>
      </c>
      <c r="C197" s="121">
        <v>200</v>
      </c>
      <c r="D197" s="204" t="s">
        <v>1</v>
      </c>
      <c r="E197" s="419" t="s">
        <v>291</v>
      </c>
      <c r="F197" s="209"/>
      <c r="G197" s="209"/>
      <c r="H197" s="210"/>
      <c r="I197" s="208" t="s">
        <v>181</v>
      </c>
      <c r="J197" s="205"/>
      <c r="K197" s="530">
        <f>K189</f>
        <v>22.8</v>
      </c>
      <c r="L197" s="530"/>
      <c r="M197" s="2"/>
      <c r="N197" s="40"/>
      <c r="O197" s="40"/>
      <c r="P197" s="155"/>
      <c r="Q197" s="2"/>
      <c r="R197" s="2"/>
      <c r="S197" s="2"/>
      <c r="T197" s="2"/>
      <c r="U197" s="2"/>
      <c r="V197" s="2"/>
      <c r="W197" s="2"/>
      <c r="X197" s="2"/>
    </row>
    <row r="198" spans="1:32" ht="20.100000000000001" customHeight="1">
      <c r="A198" s="111" t="s">
        <v>145</v>
      </c>
      <c r="B198" s="121" t="s">
        <v>106</v>
      </c>
      <c r="C198" s="121">
        <v>200</v>
      </c>
      <c r="D198" s="204" t="s">
        <v>1</v>
      </c>
      <c r="E198" s="292">
        <v>1</v>
      </c>
      <c r="F198" s="214" t="s">
        <v>140</v>
      </c>
      <c r="G198" s="215">
        <v>24.7</v>
      </c>
      <c r="H198" s="206" t="str">
        <f t="shared" ref="H198:H203" si="263">IF(ISNA((IF(F198=0," ",VLOOKUP(F198,$AL$586:$AN$597,3,FALSE)))),"WRONG LETTER",IF(F198=0," ",VLOOKUP(F198,$AL$586:$AN$597,3,FALSE)))</f>
        <v>Toby McLauchlan</v>
      </c>
      <c r="I198" s="201" t="str">
        <f t="shared" ref="I198:I203" si="264">IF(ISNA((IF(F198=0,"",VLOOKUP(F198,$AO$544:$AQ$555,3,FALSE)))),"WRONG LETTER",IF(F198=0,"",VLOOKUP(F198,$AO$544:$AQ$555,3,FALSE)))</f>
        <v>Winchester</v>
      </c>
      <c r="J198" s="201" t="str">
        <f t="shared" ref="J198:J203" si="265">IF(F198=0,"",VLOOKUP(F198,$AO$544:$AR$555,4,FALSE))</f>
        <v>Win</v>
      </c>
      <c r="K198" s="202" t="str">
        <f t="shared" ref="K198:K203" si="266">IF(G198="","",IF(ISNUMBER(G198),IF($CH$576="F"," ",IF($CH$576="T",IF(G198&lt;=$BX$576,"G1",IF(G198&lt;=$CA$576,"G2",IF(G198&lt;=$CD$576,"G3",IF(G198&lt;=$CG$576,"G4","")))))),""))</f>
        <v>G3</v>
      </c>
      <c r="L198" s="203" t="str">
        <f t="shared" ref="L198:L203" si="267">IF(ISBLANK(G198),"",IF(G198&lt;=BF582,"AW"," "))</f>
        <v>AW</v>
      </c>
      <c r="M198" s="2"/>
      <c r="N198" s="34" t="str">
        <f t="shared" ref="N198:O203" si="268">N190</f>
        <v>W</v>
      </c>
      <c r="O198" s="34" t="str">
        <f t="shared" si="268"/>
        <v>WW</v>
      </c>
      <c r="P198" s="154">
        <f>AE198</f>
        <v>6</v>
      </c>
      <c r="Q198" s="2"/>
      <c r="R198" s="12">
        <f>P198</f>
        <v>6</v>
      </c>
      <c r="S198" s="12"/>
      <c r="T198" s="12"/>
      <c r="U198" s="12"/>
      <c r="V198" s="12"/>
      <c r="W198" s="12"/>
      <c r="X198" s="2"/>
      <c r="Y198" s="26">
        <f>((COUNTIF(E198:E203,E198)-1)*$CK$547+SUBSTITUTE(E198,"=",""))</f>
        <v>1</v>
      </c>
      <c r="Z198" s="3">
        <f>INDEX($CK$548:$CK$611,Y198)</f>
        <v>6</v>
      </c>
      <c r="AA198" s="3">
        <f>IF(LEFT(G198,1)="d",0,IF(LEFT(G198,1)="n",0,1))</f>
        <v>1</v>
      </c>
      <c r="AB198" s="3">
        <f>Z198*AA198</f>
        <v>6</v>
      </c>
      <c r="AC198" s="6">
        <f>IF(ISNA(INDEX(AB198:AB203, MATCH(N198, F198:F203, FALSE))),0,INDEX(AB198:AB203, MATCH(N198, F198:F203, FALSE)))</f>
        <v>0</v>
      </c>
      <c r="AD198" s="3">
        <f>IF(ISNA(INDEX(AB198:AB203, MATCH(O198, F198:F203, FALSE))),0,INDEX(AB198:AB203, MATCH(O198, F198:F203, FALSE)))</f>
        <v>6</v>
      </c>
      <c r="AE198" s="5">
        <f>SUM(AC198:AD198)</f>
        <v>6</v>
      </c>
      <c r="AF198" s="3">
        <f>COUNTIF(F190:F195:F198:F203,F198)</f>
        <v>1</v>
      </c>
    </row>
    <row r="199" spans="1:32" ht="20.100000000000001" customHeight="1">
      <c r="A199" s="111" t="s">
        <v>145</v>
      </c>
      <c r="B199" s="121" t="s">
        <v>106</v>
      </c>
      <c r="C199" s="121">
        <v>200</v>
      </c>
      <c r="D199" s="204" t="s">
        <v>1</v>
      </c>
      <c r="E199" s="293">
        <v>2</v>
      </c>
      <c r="F199" s="216" t="s">
        <v>137</v>
      </c>
      <c r="G199" s="217">
        <v>25.1</v>
      </c>
      <c r="H199" s="133" t="str">
        <f t="shared" si="263"/>
        <v>Indraneel Kandlagunta</v>
      </c>
      <c r="I199" s="114" t="str">
        <f t="shared" si="264"/>
        <v>Slough Juniors</v>
      </c>
      <c r="J199" s="114" t="str">
        <f t="shared" si="265"/>
        <v>Slough J</v>
      </c>
      <c r="K199" s="9" t="str">
        <f t="shared" si="266"/>
        <v>G4</v>
      </c>
      <c r="L199" s="195" t="str">
        <f t="shared" si="267"/>
        <v>AW</v>
      </c>
      <c r="M199" s="2"/>
      <c r="N199" s="34" t="str">
        <f t="shared" si="268"/>
        <v>N</v>
      </c>
      <c r="O199" s="34" t="str">
        <f t="shared" si="268"/>
        <v>NN</v>
      </c>
      <c r="P199" s="154">
        <f t="shared" ref="P199:P203" si="269">AE199</f>
        <v>0</v>
      </c>
      <c r="Q199" s="2"/>
      <c r="R199" s="12"/>
      <c r="S199" s="12">
        <f>P199</f>
        <v>0</v>
      </c>
      <c r="T199" s="12"/>
      <c r="U199" s="12"/>
      <c r="V199" s="12"/>
      <c r="W199" s="12"/>
      <c r="X199" s="2"/>
      <c r="Y199" s="26">
        <f>((COUNTIF(E198:E203,E199)-1)*$CK$547+SUBSTITUTE(E199,"=",""))</f>
        <v>2</v>
      </c>
      <c r="Z199" s="3">
        <f>INDEX($CK$548:$CK$611,Y199)</f>
        <v>5</v>
      </c>
      <c r="AA199" s="3">
        <f>IF(LEFT(G199,1)="d",0,IF(LEFT(G199,1)="n",0,1))</f>
        <v>1</v>
      </c>
      <c r="AB199" s="3">
        <f>Z199*AA199</f>
        <v>5</v>
      </c>
      <c r="AC199" s="6">
        <f>IF(ISNA(INDEX(AB198:AB203, MATCH(N199, F198:F203, FALSE))),0,INDEX(AB198:AB203, MATCH(N199, F198:F203, FALSE)))</f>
        <v>0</v>
      </c>
      <c r="AD199" s="3">
        <f>IF(ISNA(INDEX(AB198:AB203, MATCH(O199, F198:F203, FALSE))),0,INDEX(AB198:AB203, MATCH(O199, F198:F203, FALSE)))</f>
        <v>0</v>
      </c>
      <c r="AE199" s="5">
        <f t="shared" ref="AE199:AE203" si="270">SUM(AC199:AD199)</f>
        <v>0</v>
      </c>
      <c r="AF199" s="3">
        <f>COUNTIF(F190:F195:F198:F203,F199)</f>
        <v>1</v>
      </c>
    </row>
    <row r="200" spans="1:32" ht="20.100000000000001" customHeight="1">
      <c r="A200" s="111" t="s">
        <v>145</v>
      </c>
      <c r="B200" s="121" t="s">
        <v>106</v>
      </c>
      <c r="C200" s="121">
        <v>200</v>
      </c>
      <c r="D200" s="204" t="s">
        <v>1</v>
      </c>
      <c r="E200" s="293">
        <v>3</v>
      </c>
      <c r="F200" s="216" t="s">
        <v>19</v>
      </c>
      <c r="G200" s="217">
        <v>28.1</v>
      </c>
      <c r="H200" s="133" t="str">
        <f t="shared" si="263"/>
        <v>Joseph Conway</v>
      </c>
      <c r="I200" s="114" t="str">
        <f t="shared" si="264"/>
        <v>Oxford City</v>
      </c>
      <c r="J200" s="114" t="str">
        <f t="shared" si="265"/>
        <v>Oxf C</v>
      </c>
      <c r="K200" s="9" t="str">
        <f t="shared" si="266"/>
        <v/>
      </c>
      <c r="L200" s="195" t="str">
        <f t="shared" si="267"/>
        <v xml:space="preserve"> </v>
      </c>
      <c r="M200" s="2"/>
      <c r="N200" s="34" t="str">
        <f t="shared" si="268"/>
        <v>O</v>
      </c>
      <c r="O200" s="34" t="str">
        <f t="shared" si="268"/>
        <v>OO</v>
      </c>
      <c r="P200" s="154">
        <f t="shared" si="269"/>
        <v>4</v>
      </c>
      <c r="Q200" s="2"/>
      <c r="R200" s="12"/>
      <c r="S200" s="12"/>
      <c r="T200" s="12">
        <f>P200</f>
        <v>4</v>
      </c>
      <c r="U200" s="12"/>
      <c r="V200" s="12"/>
      <c r="W200" s="12"/>
      <c r="X200" s="2"/>
      <c r="Y200" s="26">
        <f>((COUNTIF(E198:E203,E200)-1)*$CK$547+SUBSTITUTE(E200,"=",""))</f>
        <v>3</v>
      </c>
      <c r="Z200" s="3">
        <f>INDEX($CK$548:$CK$611,Y200)</f>
        <v>4</v>
      </c>
      <c r="AA200" s="3">
        <f>IF(LEFT(G200,1)="d",0,IF(LEFT(G200,1)="n",0,1))</f>
        <v>1</v>
      </c>
      <c r="AB200" s="3">
        <f t="shared" ref="AB200:AB203" si="271">Z200*AA200</f>
        <v>4</v>
      </c>
      <c r="AC200" s="6">
        <f>IF(ISNA(INDEX(AB198:AB203, MATCH(N200, F198:F203, FALSE))),0,INDEX(AB198:AB203, MATCH(N200, F198:F203, FALSE)))</f>
        <v>0</v>
      </c>
      <c r="AD200" s="3">
        <f>IF(ISNA(INDEX(AB198:AB203, MATCH(O200, F198:F203, FALSE))),0,INDEX(AB198:AB203, MATCH(O200, F198:F203, FALSE)))</f>
        <v>4</v>
      </c>
      <c r="AE200" s="5">
        <f t="shared" si="270"/>
        <v>4</v>
      </c>
      <c r="AF200" s="3">
        <f>COUNTIF(F190:F195:F198:F203,F200)</f>
        <v>1</v>
      </c>
    </row>
    <row r="201" spans="1:32" ht="20.100000000000001" customHeight="1">
      <c r="A201" s="111" t="s">
        <v>145</v>
      </c>
      <c r="B201" s="121" t="s">
        <v>106</v>
      </c>
      <c r="C201" s="121">
        <v>200</v>
      </c>
      <c r="D201" s="204" t="s">
        <v>1</v>
      </c>
      <c r="E201" s="293">
        <v>4</v>
      </c>
      <c r="F201" s="216"/>
      <c r="G201" s="217" t="s">
        <v>49</v>
      </c>
      <c r="H201" s="133" t="str">
        <f t="shared" si="263"/>
        <v xml:space="preserve"> </v>
      </c>
      <c r="I201" s="114" t="str">
        <f t="shared" si="264"/>
        <v/>
      </c>
      <c r="J201" s="114" t="str">
        <f t="shared" si="265"/>
        <v/>
      </c>
      <c r="K201" s="9" t="str">
        <f t="shared" si="266"/>
        <v/>
      </c>
      <c r="L201" s="195" t="str">
        <f t="shared" si="267"/>
        <v xml:space="preserve"> </v>
      </c>
      <c r="M201" s="2"/>
      <c r="N201" s="34" t="str">
        <f t="shared" si="268"/>
        <v>R</v>
      </c>
      <c r="O201" s="34" t="str">
        <f t="shared" si="268"/>
        <v>RR</v>
      </c>
      <c r="P201" s="154">
        <f t="shared" si="269"/>
        <v>0</v>
      </c>
      <c r="Q201" s="2"/>
      <c r="R201" s="12"/>
      <c r="S201" s="12"/>
      <c r="T201" s="12"/>
      <c r="U201" s="12">
        <f>P201</f>
        <v>0</v>
      </c>
      <c r="V201" s="12"/>
      <c r="W201" s="12"/>
      <c r="X201" s="2"/>
      <c r="Y201" s="26">
        <f>((COUNTIF(E198:E203,E201)-1)*$CK$547+SUBSTITUTE(E201,"=",""))</f>
        <v>4</v>
      </c>
      <c r="Z201" s="3">
        <f>INDEX($CK$548:$CK$611,Y201)</f>
        <v>3</v>
      </c>
      <c r="AA201" s="3">
        <f t="shared" ref="AA201:AA203" si="272">IF(LEFT(G201,1)="d",0,IF(LEFT(G201,1)="n",0,1))</f>
        <v>1</v>
      </c>
      <c r="AB201" s="3">
        <f t="shared" si="271"/>
        <v>3</v>
      </c>
      <c r="AC201" s="6">
        <f>IF(ISNA(INDEX(AB198:AB203, MATCH(N201, F198:F203, FALSE))),0,INDEX(AB198:AB203, MATCH(N201, F198:F203, FALSE)))</f>
        <v>0</v>
      </c>
      <c r="AD201" s="3">
        <f>IF(ISNA(INDEX(AB198:AB203, MATCH(O201, F198:F203, FALSE))),0,INDEX(AB198:AB203, MATCH(O201, F198:F203, FALSE)))</f>
        <v>0</v>
      </c>
      <c r="AE201" s="5">
        <f t="shared" si="270"/>
        <v>0</v>
      </c>
      <c r="AF201" s="3">
        <f>COUNTIF(F190:F195:F198:F203,F201)</f>
        <v>0</v>
      </c>
    </row>
    <row r="202" spans="1:32" ht="20.100000000000001" customHeight="1">
      <c r="A202" s="111" t="s">
        <v>145</v>
      </c>
      <c r="B202" s="121" t="s">
        <v>106</v>
      </c>
      <c r="C202" s="121">
        <v>200</v>
      </c>
      <c r="D202" s="204" t="s">
        <v>1</v>
      </c>
      <c r="E202" s="293">
        <v>5</v>
      </c>
      <c r="F202" s="216"/>
      <c r="G202" s="217" t="s">
        <v>49</v>
      </c>
      <c r="H202" s="133" t="str">
        <f t="shared" si="263"/>
        <v xml:space="preserve"> </v>
      </c>
      <c r="I202" s="114" t="str">
        <f t="shared" si="264"/>
        <v/>
      </c>
      <c r="J202" s="114" t="str">
        <f t="shared" si="265"/>
        <v/>
      </c>
      <c r="K202" s="9" t="str">
        <f t="shared" si="266"/>
        <v/>
      </c>
      <c r="L202" s="195" t="str">
        <f t="shared" si="267"/>
        <v xml:space="preserve"> </v>
      </c>
      <c r="M202" s="2"/>
      <c r="N202" s="34" t="str">
        <f t="shared" si="268"/>
        <v>T</v>
      </c>
      <c r="O202" s="34" t="str">
        <f t="shared" si="268"/>
        <v>TT</v>
      </c>
      <c r="P202" s="154">
        <f t="shared" si="269"/>
        <v>0</v>
      </c>
      <c r="Q202" s="2"/>
      <c r="R202" s="12"/>
      <c r="S202" s="12"/>
      <c r="T202" s="12"/>
      <c r="U202" s="12"/>
      <c r="V202" s="12">
        <f>P202</f>
        <v>0</v>
      </c>
      <c r="W202" s="12"/>
      <c r="X202" s="2"/>
      <c r="Y202" s="26">
        <f>((COUNTIF(E198:E203,E202)-1)*$CK$547+SUBSTITUTE(E202,"=",""))</f>
        <v>5</v>
      </c>
      <c r="Z202" s="3">
        <f t="shared" ref="Z202:Z203" si="273">INDEX($CK$548:$CK$611,Y202)</f>
        <v>2</v>
      </c>
      <c r="AA202" s="3">
        <f t="shared" si="272"/>
        <v>1</v>
      </c>
      <c r="AB202" s="3">
        <f t="shared" si="271"/>
        <v>2</v>
      </c>
      <c r="AC202" s="6">
        <f>IF(ISNA(INDEX(AB198:AB203, MATCH(N202, F198:F203, FALSE))),0,INDEX(AB198:AB203, MATCH(N202,F198:F203, FALSE)))</f>
        <v>0</v>
      </c>
      <c r="AD202" s="3">
        <f>IF(ISNA(INDEX(AB198:AB203, MATCH(O202, F198:F203, FALSE))),0,INDEX(AB198:AB203, MATCH(O202, F198:F203, FALSE)))</f>
        <v>0</v>
      </c>
      <c r="AE202" s="5">
        <f t="shared" si="270"/>
        <v>0</v>
      </c>
      <c r="AF202" s="3">
        <f>COUNTIF(F190:F195:F198:F203,F202)</f>
        <v>0</v>
      </c>
    </row>
    <row r="203" spans="1:32" ht="20.100000000000001" customHeight="1" thickBot="1">
      <c r="A203" s="111" t="s">
        <v>145</v>
      </c>
      <c r="B203" s="121" t="s">
        <v>106</v>
      </c>
      <c r="C203" s="121">
        <v>200</v>
      </c>
      <c r="D203" s="204" t="s">
        <v>1</v>
      </c>
      <c r="E203" s="294">
        <v>6</v>
      </c>
      <c r="F203" s="216"/>
      <c r="G203" s="219" t="s">
        <v>49</v>
      </c>
      <c r="H203" s="211" t="str">
        <f t="shared" si="263"/>
        <v xml:space="preserve"> </v>
      </c>
      <c r="I203" s="212" t="str">
        <f t="shared" si="264"/>
        <v/>
      </c>
      <c r="J203" s="212" t="str">
        <f t="shared" si="265"/>
        <v/>
      </c>
      <c r="K203" s="138" t="str">
        <f t="shared" si="266"/>
        <v/>
      </c>
      <c r="L203" s="213" t="str">
        <f t="shared" si="267"/>
        <v xml:space="preserve"> </v>
      </c>
      <c r="M203" s="2"/>
      <c r="N203" s="34" t="str">
        <f t="shared" si="268"/>
        <v>J</v>
      </c>
      <c r="O203" s="34" t="str">
        <f t="shared" si="268"/>
        <v>JJ</v>
      </c>
      <c r="P203" s="154">
        <f t="shared" si="269"/>
        <v>5</v>
      </c>
      <c r="Q203" s="2"/>
      <c r="R203" s="12"/>
      <c r="S203" s="12"/>
      <c r="T203" s="12"/>
      <c r="U203" s="12"/>
      <c r="V203" s="12"/>
      <c r="W203" s="12">
        <f>P203</f>
        <v>5</v>
      </c>
      <c r="X203" s="2"/>
      <c r="Y203" s="26">
        <f>((COUNTIF(E198:E203,E203)-1)*$CK$547+SUBSTITUTE(E203,"=",""))</f>
        <v>6</v>
      </c>
      <c r="Z203" s="3">
        <f t="shared" si="273"/>
        <v>1</v>
      </c>
      <c r="AA203" s="3">
        <f t="shared" si="272"/>
        <v>1</v>
      </c>
      <c r="AB203" s="3">
        <f t="shared" si="271"/>
        <v>1</v>
      </c>
      <c r="AC203" s="6">
        <f>IF(ISNA(INDEX(AB198:AB203, MATCH(N203, F198:F203, FALSE))),0,INDEX(AB198:AB203, MATCH(N203, F198:F203, FALSE)))</f>
        <v>0</v>
      </c>
      <c r="AD203" s="3">
        <f>IF(ISNA(INDEX(AB198:AB203, MATCH(O203, F198:F203, FALSE))),0,INDEX(AB198:AB203, MATCH(O203, F198:F203, FALSE)))</f>
        <v>5</v>
      </c>
      <c r="AE203" s="5">
        <f t="shared" si="270"/>
        <v>5</v>
      </c>
      <c r="AF203" s="3">
        <f>COUNTIF(F190:F195:F198:F203,F203)</f>
        <v>0</v>
      </c>
    </row>
    <row r="204" spans="1:32" ht="20.100000000000001" customHeight="1" thickBot="1">
      <c r="A204" s="111" t="s">
        <v>145</v>
      </c>
      <c r="B204" s="121" t="s">
        <v>106</v>
      </c>
      <c r="C204" s="121"/>
      <c r="D204" s="204"/>
      <c r="E204" s="198"/>
      <c r="F204" s="198"/>
      <c r="G204" s="198"/>
      <c r="H204" s="196"/>
      <c r="I204" s="196"/>
      <c r="J204" s="197"/>
      <c r="K204" s="196"/>
      <c r="L204" s="196"/>
      <c r="M204" s="8"/>
      <c r="N204" s="40"/>
      <c r="O204" s="40"/>
      <c r="P204" s="155"/>
      <c r="Q204" s="2"/>
      <c r="R204" s="2"/>
      <c r="S204" s="2"/>
      <c r="T204" s="2"/>
      <c r="U204" s="2"/>
      <c r="V204" s="2"/>
      <c r="W204" s="2"/>
      <c r="X204" s="2"/>
    </row>
    <row r="205" spans="1:32" ht="20.100000000000001" customHeight="1" thickBot="1">
      <c r="A205" s="111" t="s">
        <v>145</v>
      </c>
      <c r="B205" s="121" t="s">
        <v>106</v>
      </c>
      <c r="C205" s="121">
        <v>400</v>
      </c>
      <c r="D205" s="204" t="s">
        <v>0</v>
      </c>
      <c r="E205" s="419" t="s">
        <v>365</v>
      </c>
      <c r="F205" s="209"/>
      <c r="G205" s="209"/>
      <c r="H205" s="210"/>
      <c r="I205" s="208" t="s">
        <v>181</v>
      </c>
      <c r="J205" s="205"/>
      <c r="K205" s="530">
        <f>DETAILS!K102</f>
        <v>36.909999999999997</v>
      </c>
      <c r="L205" s="530"/>
      <c r="M205" s="128"/>
      <c r="N205" s="40"/>
      <c r="O205" s="40"/>
      <c r="P205" s="155"/>
      <c r="Q205" s="2"/>
      <c r="R205" s="2"/>
      <c r="S205" s="2"/>
      <c r="T205" s="2"/>
      <c r="U205" s="2"/>
      <c r="V205" s="2"/>
      <c r="W205" s="2"/>
      <c r="X205" s="2"/>
    </row>
    <row r="206" spans="1:32" ht="20.100000000000001" customHeight="1">
      <c r="A206" s="111" t="s">
        <v>145</v>
      </c>
      <c r="B206" s="121" t="s">
        <v>106</v>
      </c>
      <c r="C206" s="121">
        <v>400</v>
      </c>
      <c r="D206" s="204" t="s">
        <v>0</v>
      </c>
      <c r="E206" s="292">
        <v>1</v>
      </c>
      <c r="F206" s="214" t="s">
        <v>127</v>
      </c>
      <c r="G206" s="215">
        <v>37.799999999999997</v>
      </c>
      <c r="H206" s="206" t="str">
        <f t="shared" ref="H206:H211" si="274">IF(ISNA((IF(F206=0," ",VLOOKUP(F206,$AF$572:$AH$583,3,FALSE)))),"WRONG LETTER",IF(F206=0," ",VLOOKUP(F206,$AF$572:$AH$583,3,FALSE)))</f>
        <v>Trey Bennett</v>
      </c>
      <c r="I206" s="201" t="str">
        <f t="shared" ref="I206:I211" si="275">IF(ISNA((IF(F206=0,"",VLOOKUP(F206,$AO$544:$AQ$555,3,FALSE)))),"WRONG LETTER",IF(F206=0,"",VLOOKUP(F206,$AO$544:$AQ$555,3,FALSE)))</f>
        <v>Slough Juniors</v>
      </c>
      <c r="J206" s="201" t="str">
        <f t="shared" ref="J206:J211" si="276">IF(F206=0,"",VLOOKUP(F206,$AO$544:$AR$555,4,FALSE))</f>
        <v>Slough J</v>
      </c>
      <c r="K206" s="202" t="str">
        <f t="shared" ref="K206:K211" si="277">IF(G206="","",IF(ISNUMBER(G206),IF($CH$577="F"," ",IF($CH$577="T",IF(G206&lt;=$BX$577,"G1",IF(G206&lt;=$CA$577,"G2",IF(G206&lt;=$CD$577,"G3",IF(G206&lt;=$CG$577,"G4","")))))),""))</f>
        <v>G1</v>
      </c>
      <c r="L206" s="203" t="str">
        <f t="shared" ref="L206:L211" si="278">IF(ISBLANK(G206),"",IF(G206&lt;=BG575,"AW"," "))</f>
        <v>AW</v>
      </c>
      <c r="M206" s="2"/>
      <c r="N206" s="34" t="str">
        <f t="shared" ref="N206:O211" si="279">N198</f>
        <v>W</v>
      </c>
      <c r="O206" s="34" t="str">
        <f t="shared" si="279"/>
        <v>WW</v>
      </c>
      <c r="P206" s="154">
        <f>AE206</f>
        <v>4</v>
      </c>
      <c r="Q206" s="2"/>
      <c r="R206" s="12">
        <f>P206</f>
        <v>4</v>
      </c>
      <c r="S206" s="12"/>
      <c r="T206" s="12"/>
      <c r="U206" s="12"/>
      <c r="V206" s="12"/>
      <c r="W206" s="12"/>
      <c r="X206" s="2"/>
      <c r="Y206" s="26">
        <f>((COUNTIF(E206:E211,E206)-1)*$CK$547+SUBSTITUTE(E206,"=",""))</f>
        <v>1</v>
      </c>
      <c r="Z206" s="3">
        <f>INDEX($CK$548:$CK$611,Y206)</f>
        <v>6</v>
      </c>
      <c r="AA206" s="3">
        <f>IF(LEFT(G206,1)="d",0,IF(LEFT(G206,1)="n",0,1))</f>
        <v>1</v>
      </c>
      <c r="AB206" s="3">
        <f>Z206*AA206</f>
        <v>6</v>
      </c>
      <c r="AC206" s="6">
        <f>IF(ISNA(INDEX(AB206:AB211, MATCH(N206, F206:F211, FALSE))),0,INDEX(AB206:AB211, MATCH(N206, F206:F211, FALSE)))</f>
        <v>4</v>
      </c>
      <c r="AD206" s="3">
        <f>IF(ISNA(INDEX(AB206:AB211, MATCH(O206, F206:F211, FALSE))),0,INDEX(AB206:AB211, MATCH(O206, F206:F211, FALSE)))</f>
        <v>0</v>
      </c>
      <c r="AE206" s="5">
        <f>SUM(AC206:AD206)</f>
        <v>4</v>
      </c>
      <c r="AF206" s="3">
        <f>COUNTIF(F206:F211:F214:F219,F206)</f>
        <v>1</v>
      </c>
    </row>
    <row r="207" spans="1:32" ht="20.100000000000001" customHeight="1">
      <c r="A207" s="111" t="s">
        <v>145</v>
      </c>
      <c r="B207" s="121" t="s">
        <v>106</v>
      </c>
      <c r="C207" s="121">
        <v>400</v>
      </c>
      <c r="D207" s="204" t="s">
        <v>0</v>
      </c>
      <c r="E207" s="293">
        <v>2</v>
      </c>
      <c r="F207" s="216" t="s">
        <v>108</v>
      </c>
      <c r="G207" s="217">
        <v>41</v>
      </c>
      <c r="H207" s="133" t="str">
        <f t="shared" si="274"/>
        <v>Tim Hook</v>
      </c>
      <c r="I207" s="114" t="str">
        <f t="shared" si="275"/>
        <v>MADJA</v>
      </c>
      <c r="J207" s="114" t="str">
        <f t="shared" si="276"/>
        <v>Marl J</v>
      </c>
      <c r="K207" s="9" t="str">
        <f t="shared" si="277"/>
        <v>G4</v>
      </c>
      <c r="L207" s="195" t="str">
        <f t="shared" si="278"/>
        <v>AW</v>
      </c>
      <c r="M207" s="2"/>
      <c r="N207" s="34" t="str">
        <f t="shared" si="279"/>
        <v>N</v>
      </c>
      <c r="O207" s="34" t="str">
        <f t="shared" si="279"/>
        <v>NN</v>
      </c>
      <c r="P207" s="154">
        <f t="shared" ref="P207:P211" si="280">AE207</f>
        <v>3</v>
      </c>
      <c r="Q207" s="2"/>
      <c r="R207" s="12"/>
      <c r="S207" s="12">
        <f>P207</f>
        <v>3</v>
      </c>
      <c r="T207" s="12"/>
      <c r="U207" s="12"/>
      <c r="V207" s="12"/>
      <c r="W207" s="12"/>
      <c r="X207" s="6"/>
      <c r="Y207" s="26">
        <f>((COUNTIF(E206:E211,E207)-1)*$CK$547+SUBSTITUTE(E207,"=",""))</f>
        <v>2</v>
      </c>
      <c r="Z207" s="3">
        <f>INDEX($CK$548:$CK$611,Y207)</f>
        <v>5</v>
      </c>
      <c r="AA207" s="3">
        <f>IF(LEFT(G207,1)="d",0,IF(LEFT(G207,1)="n",0,1))</f>
        <v>1</v>
      </c>
      <c r="AB207" s="3">
        <f>Z207*AA207</f>
        <v>5</v>
      </c>
      <c r="AC207" s="6">
        <f>IF(ISNA(INDEX(AB206:AB211, MATCH(N207, F206:F211, FALSE))),0,INDEX(AB206:AB211, MATCH(N207, F206:F211, FALSE)))</f>
        <v>3</v>
      </c>
      <c r="AD207" s="3">
        <f>IF(ISNA(INDEX(AB206:AB211, MATCH(O207, F206:F211, FALSE))),0,INDEX(AB206:AB211, MATCH(O207, F206:F211, FALSE)))</f>
        <v>0</v>
      </c>
      <c r="AE207" s="5">
        <f t="shared" ref="AE207:AE211" si="281">SUM(AC207:AD207)</f>
        <v>3</v>
      </c>
      <c r="AF207" s="3">
        <f>COUNTIF(F206:F211:F214:F219,F207)</f>
        <v>1</v>
      </c>
    </row>
    <row r="208" spans="1:32" ht="20.100000000000001" customHeight="1">
      <c r="A208" s="111" t="s">
        <v>145</v>
      </c>
      <c r="B208" s="121" t="s">
        <v>106</v>
      </c>
      <c r="C208" s="121">
        <v>400</v>
      </c>
      <c r="D208" s="204" t="s">
        <v>0</v>
      </c>
      <c r="E208" s="293">
        <v>3</v>
      </c>
      <c r="F208" s="216" t="s">
        <v>130</v>
      </c>
      <c r="G208" s="217">
        <v>41.8</v>
      </c>
      <c r="H208" s="133" t="str">
        <f t="shared" si="274"/>
        <v xml:space="preserve">Sam Evans </v>
      </c>
      <c r="I208" s="114" t="str">
        <f t="shared" si="275"/>
        <v>Winchester</v>
      </c>
      <c r="J208" s="114" t="str">
        <f t="shared" si="276"/>
        <v>Win</v>
      </c>
      <c r="K208" s="9" t="str">
        <f t="shared" si="277"/>
        <v>G4</v>
      </c>
      <c r="L208" s="195" t="str">
        <f t="shared" si="278"/>
        <v>AW</v>
      </c>
      <c r="M208" s="2"/>
      <c r="N208" s="34" t="str">
        <f t="shared" si="279"/>
        <v>O</v>
      </c>
      <c r="O208" s="34" t="str">
        <f t="shared" si="279"/>
        <v>OO</v>
      </c>
      <c r="P208" s="154">
        <f t="shared" si="280"/>
        <v>2</v>
      </c>
      <c r="Q208" s="2"/>
      <c r="R208" s="12"/>
      <c r="S208" s="12"/>
      <c r="T208" s="12">
        <f>P208</f>
        <v>2</v>
      </c>
      <c r="U208" s="12"/>
      <c r="V208" s="12"/>
      <c r="W208" s="12"/>
      <c r="X208" s="2"/>
      <c r="Y208" s="26">
        <f>((COUNTIF(E206:E211,E208)-1)*$CK$547+SUBSTITUTE(E208,"=",""))</f>
        <v>3</v>
      </c>
      <c r="Z208" s="3">
        <f>INDEX($CK$548:$CK$611,Y208)</f>
        <v>4</v>
      </c>
      <c r="AA208" s="3">
        <f>IF(LEFT(G208,1)="d",0,IF(LEFT(G208,1)="n",0,1))</f>
        <v>1</v>
      </c>
      <c r="AB208" s="3">
        <f t="shared" ref="AB208:AB211" si="282">Z208*AA208</f>
        <v>4</v>
      </c>
      <c r="AC208" s="6">
        <f>IF(ISNA(INDEX(AB206:AB211, MATCH(N208, F206:F211, FALSE))),0,INDEX(AB206:AB211, MATCH(N208, F206:F211, FALSE)))</f>
        <v>2</v>
      </c>
      <c r="AD208" s="3">
        <f>IF(ISNA(INDEX(AB206:AB211, MATCH(O208, F206:F211, FALSE))),0,INDEX(AB206:AB211, MATCH(O208, F206:F211, FALSE)))</f>
        <v>0</v>
      </c>
      <c r="AE208" s="5">
        <f t="shared" si="281"/>
        <v>2</v>
      </c>
      <c r="AF208" s="3">
        <f>COUNTIF(F206:F211:F214:F219,F208)</f>
        <v>1</v>
      </c>
    </row>
    <row r="209" spans="1:32" ht="20.100000000000001" customHeight="1">
      <c r="A209" s="111" t="s">
        <v>145</v>
      </c>
      <c r="B209" s="121" t="s">
        <v>106</v>
      </c>
      <c r="C209" s="121">
        <v>400</v>
      </c>
      <c r="D209" s="204" t="s">
        <v>0</v>
      </c>
      <c r="E209" s="293">
        <v>4</v>
      </c>
      <c r="F209" s="216" t="s">
        <v>110</v>
      </c>
      <c r="G209" s="217">
        <v>42.9</v>
      </c>
      <c r="H209" s="133" t="str">
        <f t="shared" si="274"/>
        <v>Ed Langdon</v>
      </c>
      <c r="I209" s="114" t="str">
        <f t="shared" si="275"/>
        <v>Newbury</v>
      </c>
      <c r="J209" s="114" t="str">
        <f t="shared" si="276"/>
        <v>Newb</v>
      </c>
      <c r="K209" s="9" t="str">
        <f t="shared" si="277"/>
        <v/>
      </c>
      <c r="L209" s="195" t="str">
        <f t="shared" si="278"/>
        <v>AW</v>
      </c>
      <c r="M209" s="2"/>
      <c r="N209" s="34" t="str">
        <f t="shared" si="279"/>
        <v>R</v>
      </c>
      <c r="O209" s="34" t="str">
        <f t="shared" si="279"/>
        <v>RR</v>
      </c>
      <c r="P209" s="154">
        <f t="shared" si="280"/>
        <v>5</v>
      </c>
      <c r="Q209" s="2"/>
      <c r="R209" s="12"/>
      <c r="S209" s="12"/>
      <c r="T209" s="12"/>
      <c r="U209" s="12">
        <f>P209</f>
        <v>5</v>
      </c>
      <c r="V209" s="12"/>
      <c r="W209" s="12"/>
      <c r="X209" s="2"/>
      <c r="Y209" s="26">
        <f>((COUNTIF(E206:E211,E209)-1)*$CK$547+SUBSTITUTE(E209,"=",""))</f>
        <v>4</v>
      </c>
      <c r="Z209" s="3">
        <f>INDEX($CK$548:$CK$611,Y209)</f>
        <v>3</v>
      </c>
      <c r="AA209" s="3">
        <f t="shared" ref="AA209:AA211" si="283">IF(LEFT(G209,1)="d",0,IF(LEFT(G209,1)="n",0,1))</f>
        <v>1</v>
      </c>
      <c r="AB209" s="3">
        <f t="shared" si="282"/>
        <v>3</v>
      </c>
      <c r="AC209" s="6">
        <f>IF(ISNA(INDEX(AB206:AB211, MATCH(N209, F206:F211, FALSE))),0,INDEX(AB206:AB211, MATCH(N209, F206:F211, FALSE)))</f>
        <v>5</v>
      </c>
      <c r="AD209" s="3">
        <f>IF(ISNA(INDEX(AB206:AB211, MATCH(O209, F206:F211, FALSE))),0,INDEX(AB206:AB211, MATCH(O209, F206:F211, FALSE)))</f>
        <v>0</v>
      </c>
      <c r="AE209" s="5">
        <f t="shared" si="281"/>
        <v>5</v>
      </c>
      <c r="AF209" s="3">
        <f>COUNTIF(F206:F211:F214:F219,F209)</f>
        <v>1</v>
      </c>
    </row>
    <row r="210" spans="1:32" ht="20.100000000000001" customHeight="1">
      <c r="A210" s="111" t="s">
        <v>145</v>
      </c>
      <c r="B210" s="121" t="s">
        <v>106</v>
      </c>
      <c r="C210" s="121">
        <v>400</v>
      </c>
      <c r="D210" s="204" t="s">
        <v>0</v>
      </c>
      <c r="E210" s="293">
        <v>5</v>
      </c>
      <c r="F210" s="216" t="s">
        <v>20</v>
      </c>
      <c r="G210" s="217">
        <v>43.8</v>
      </c>
      <c r="H210" s="133" t="str">
        <f t="shared" si="274"/>
        <v>Farrell Ledford</v>
      </c>
      <c r="I210" s="114" t="str">
        <f t="shared" si="275"/>
        <v>Oxford City</v>
      </c>
      <c r="J210" s="114" t="str">
        <f t="shared" si="276"/>
        <v>Oxf C</v>
      </c>
      <c r="K210" s="9" t="str">
        <f t="shared" si="277"/>
        <v/>
      </c>
      <c r="L210" s="195" t="str">
        <f t="shared" si="278"/>
        <v>AW</v>
      </c>
      <c r="M210" s="2"/>
      <c r="N210" s="34" t="str">
        <f t="shared" si="279"/>
        <v>T</v>
      </c>
      <c r="O210" s="34" t="str">
        <f t="shared" si="279"/>
        <v>TT</v>
      </c>
      <c r="P210" s="154">
        <f t="shared" si="280"/>
        <v>0</v>
      </c>
      <c r="Q210" s="2"/>
      <c r="R210" s="12"/>
      <c r="S210" s="12"/>
      <c r="T210" s="12"/>
      <c r="U210" s="12"/>
      <c r="V210" s="12">
        <f>P210</f>
        <v>0</v>
      </c>
      <c r="W210" s="12"/>
      <c r="X210" s="2"/>
      <c r="Y210" s="26">
        <f>((COUNTIF(E206:E211,E210)-1)*$CK$547+SUBSTITUTE(E210,"=",""))</f>
        <v>5</v>
      </c>
      <c r="Z210" s="3">
        <f t="shared" ref="Z210:Z211" si="284">INDEX($CK$548:$CK$611,Y210)</f>
        <v>2</v>
      </c>
      <c r="AA210" s="3">
        <f t="shared" si="283"/>
        <v>1</v>
      </c>
      <c r="AB210" s="3">
        <f t="shared" si="282"/>
        <v>2</v>
      </c>
      <c r="AC210" s="6">
        <f>IF(ISNA(INDEX(AB206:AB211, MATCH(N210, F206:F211, FALSE))),0,INDEX(AB206:AB211, MATCH(N210,F206:F211, FALSE)))</f>
        <v>0</v>
      </c>
      <c r="AD210" s="3">
        <f>IF(ISNA(INDEX(AB206:AB211, MATCH(O210, F206:F211, FALSE))),0,INDEX(AB206:AB211, MATCH(O210, F206:F211, FALSE)))</f>
        <v>0</v>
      </c>
      <c r="AE210" s="5">
        <f t="shared" si="281"/>
        <v>0</v>
      </c>
      <c r="AF210" s="3">
        <f>COUNTIF(F206:F211:F214:F219,F210)</f>
        <v>1</v>
      </c>
    </row>
    <row r="211" spans="1:32" ht="20.100000000000001" customHeight="1" thickBot="1">
      <c r="A211" s="111" t="s">
        <v>145</v>
      </c>
      <c r="B211" s="121" t="s">
        <v>106</v>
      </c>
      <c r="C211" s="121">
        <v>400</v>
      </c>
      <c r="D211" s="204" t="s">
        <v>0</v>
      </c>
      <c r="E211" s="294">
        <v>6</v>
      </c>
      <c r="F211" s="216"/>
      <c r="G211" s="219" t="s">
        <v>49</v>
      </c>
      <c r="H211" s="211" t="str">
        <f t="shared" si="274"/>
        <v xml:space="preserve"> </v>
      </c>
      <c r="I211" s="212" t="str">
        <f t="shared" si="275"/>
        <v/>
      </c>
      <c r="J211" s="212" t="str">
        <f t="shared" si="276"/>
        <v/>
      </c>
      <c r="K211" s="138" t="str">
        <f t="shared" si="277"/>
        <v/>
      </c>
      <c r="L211" s="213" t="str">
        <f t="shared" si="278"/>
        <v xml:space="preserve"> </v>
      </c>
      <c r="M211" s="2"/>
      <c r="N211" s="34" t="str">
        <f t="shared" si="279"/>
        <v>J</v>
      </c>
      <c r="O211" s="34" t="str">
        <f t="shared" si="279"/>
        <v>JJ</v>
      </c>
      <c r="P211" s="154">
        <f t="shared" si="280"/>
        <v>6</v>
      </c>
      <c r="Q211" s="2"/>
      <c r="R211" s="12"/>
      <c r="S211" s="12"/>
      <c r="T211" s="12"/>
      <c r="U211" s="12"/>
      <c r="V211" s="12"/>
      <c r="W211" s="12">
        <f>P211</f>
        <v>6</v>
      </c>
      <c r="X211" s="2"/>
      <c r="Y211" s="26">
        <f>((COUNTIF(E206:E211,E211)-1)*$CK$547+SUBSTITUTE(E211,"=",""))</f>
        <v>6</v>
      </c>
      <c r="Z211" s="3">
        <f t="shared" si="284"/>
        <v>1</v>
      </c>
      <c r="AA211" s="3">
        <f t="shared" si="283"/>
        <v>1</v>
      </c>
      <c r="AB211" s="3">
        <f t="shared" si="282"/>
        <v>1</v>
      </c>
      <c r="AC211" s="6">
        <f>IF(ISNA(INDEX(AB206:AB211, MATCH(N211, F206:F211, FALSE))),0,INDEX(AB206:AB211, MATCH(N211, F206:F211, FALSE)))</f>
        <v>6</v>
      </c>
      <c r="AD211" s="3">
        <f>IF(ISNA(INDEX(AB206:AB211, MATCH(O211, F206:F211, FALSE))),0,INDEX(AB206:AB211, MATCH(O211, F206:F211, FALSE)))</f>
        <v>0</v>
      </c>
      <c r="AE211" s="5">
        <f t="shared" si="281"/>
        <v>6</v>
      </c>
      <c r="AF211" s="3">
        <f>COUNTIF(F206:F211:F214:F219,F211)</f>
        <v>0</v>
      </c>
    </row>
    <row r="212" spans="1:32" ht="20.100000000000001" customHeight="1" thickBot="1">
      <c r="A212" s="111" t="s">
        <v>145</v>
      </c>
      <c r="B212" s="121" t="s">
        <v>106</v>
      </c>
      <c r="C212" s="121"/>
      <c r="D212" s="110"/>
      <c r="E212" s="198"/>
      <c r="F212" s="198"/>
      <c r="G212" s="198"/>
      <c r="H212" s="196"/>
      <c r="I212" s="196"/>
      <c r="J212" s="197"/>
      <c r="K212" s="196"/>
      <c r="L212" s="196"/>
      <c r="M212" s="2"/>
      <c r="N212" s="40"/>
      <c r="O212" s="40"/>
      <c r="P212" s="155"/>
      <c r="Q212" s="2"/>
      <c r="R212" s="2"/>
      <c r="S212" s="2"/>
      <c r="T212" s="2"/>
      <c r="U212" s="2"/>
      <c r="V212" s="2"/>
      <c r="W212" s="2"/>
      <c r="X212" s="2"/>
    </row>
    <row r="213" spans="1:32" ht="20.100000000000001" customHeight="1" thickBot="1">
      <c r="A213" s="111" t="s">
        <v>145</v>
      </c>
      <c r="B213" s="121" t="s">
        <v>106</v>
      </c>
      <c r="C213" s="121">
        <v>400</v>
      </c>
      <c r="D213" s="204" t="s">
        <v>1</v>
      </c>
      <c r="E213" s="419" t="s">
        <v>366</v>
      </c>
      <c r="F213" s="209"/>
      <c r="G213" s="209"/>
      <c r="H213" s="210"/>
      <c r="I213" s="208" t="s">
        <v>181</v>
      </c>
      <c r="J213" s="205"/>
      <c r="K213" s="530">
        <f>K205</f>
        <v>36.909999999999997</v>
      </c>
      <c r="L213" s="530"/>
      <c r="M213" s="2"/>
      <c r="N213" s="40"/>
      <c r="O213" s="40"/>
      <c r="P213" s="155"/>
      <c r="Q213" s="2"/>
      <c r="R213" s="2"/>
      <c r="S213" s="2"/>
      <c r="T213" s="2"/>
      <c r="U213" s="2"/>
      <c r="V213" s="2"/>
      <c r="W213" s="2"/>
      <c r="X213" s="2"/>
    </row>
    <row r="214" spans="1:32" ht="20.100000000000001" customHeight="1">
      <c r="A214" s="111" t="s">
        <v>145</v>
      </c>
      <c r="B214" s="121" t="s">
        <v>106</v>
      </c>
      <c r="C214" s="121">
        <v>400</v>
      </c>
      <c r="D214" s="204" t="s">
        <v>1</v>
      </c>
      <c r="E214" s="292">
        <v>1</v>
      </c>
      <c r="F214" s="214" t="s">
        <v>137</v>
      </c>
      <c r="G214" s="215">
        <v>39.799999999999997</v>
      </c>
      <c r="H214" s="206" t="str">
        <f t="shared" ref="H214:H219" si="285">IF(ISNA((IF(F214=0," ",VLOOKUP(F214,$AF$572:$AH$583,3,FALSE)))),"WRONG LETTER",IF(F214=0," ",VLOOKUP(F214,$AF$572:$AH$583,3,FALSE)))</f>
        <v>Indraneel Kandlagunta</v>
      </c>
      <c r="I214" s="201" t="str">
        <f t="shared" ref="I214:I219" si="286">IF(ISNA((IF(F214=0,"",VLOOKUP(F214,$AO$544:$AQ$555,3,FALSE)))),"WRONG LETTER",IF(F214=0,"",VLOOKUP(F214,$AO$544:$AQ$555,3,FALSE)))</f>
        <v>Slough Juniors</v>
      </c>
      <c r="J214" s="201" t="str">
        <f t="shared" ref="J214:J219" si="287">IF(F214=0,"",VLOOKUP(F214,$AO$544:$AR$555,4,FALSE))</f>
        <v>Slough J</v>
      </c>
      <c r="K214" s="202" t="str">
        <f t="shared" ref="K214:K219" si="288">IF(G214="","",IF(ISNUMBER(G214),IF($CH$577="F"," ",IF($CH$577="T",IF(G214&lt;=$BX$577,"G1",IF(G214&lt;=$CA$577,"G2",IF(G214&lt;=$CD$577,"G3",IF(G214&lt;=$CG$577,"G4","")))))),""))</f>
        <v>G3</v>
      </c>
      <c r="L214" s="203" t="str">
        <f t="shared" ref="L214:L219" si="289">IF(ISBLANK(G214),"",IF(G214&lt;=BG582,"AW"," "))</f>
        <v>AW</v>
      </c>
      <c r="M214" s="2"/>
      <c r="N214" s="34" t="str">
        <f t="shared" ref="N214:O219" si="290">N206</f>
        <v>W</v>
      </c>
      <c r="O214" s="34" t="str">
        <f t="shared" si="290"/>
        <v>WW</v>
      </c>
      <c r="P214" s="154">
        <f>AE214</f>
        <v>5</v>
      </c>
      <c r="Q214" s="2"/>
      <c r="R214" s="12">
        <f>P214</f>
        <v>5</v>
      </c>
      <c r="S214" s="12"/>
      <c r="T214" s="12"/>
      <c r="U214" s="12"/>
      <c r="V214" s="12"/>
      <c r="W214" s="12"/>
      <c r="X214" s="2"/>
      <c r="Y214" s="26">
        <f>((COUNTIF(E214:E219,E214)-1)*$CK$547+SUBSTITUTE(E214,"=",""))</f>
        <v>1</v>
      </c>
      <c r="Z214" s="3">
        <f>INDEX($CK$548:$CK$611,Y214)</f>
        <v>6</v>
      </c>
      <c r="AA214" s="3">
        <f>IF(LEFT(G214,1)="d",0,IF(LEFT(G214,1)="n",0,1))</f>
        <v>1</v>
      </c>
      <c r="AB214" s="3">
        <f>Z214*AA214</f>
        <v>6</v>
      </c>
      <c r="AC214" s="6">
        <f>IF(ISNA(INDEX(AB214:AB219, MATCH(N214, F214:F219, FALSE))),0,INDEX(AB214:AB219, MATCH(N214, F214:F219, FALSE)))</f>
        <v>0</v>
      </c>
      <c r="AD214" s="3">
        <f>IF(ISNA(INDEX(AB214:AB219, MATCH(O214, F214:F219, FALSE))),0,INDEX(AB214:AB219, MATCH(O214, F214:F219, FALSE)))</f>
        <v>5</v>
      </c>
      <c r="AE214" s="5">
        <f>SUM(AC214:AD214)</f>
        <v>5</v>
      </c>
      <c r="AF214" s="3">
        <f>COUNTIF(F206:F211:F214:F219,F214)</f>
        <v>1</v>
      </c>
    </row>
    <row r="215" spans="1:32" ht="20.100000000000001" customHeight="1">
      <c r="A215" s="111" t="s">
        <v>145</v>
      </c>
      <c r="B215" s="121" t="s">
        <v>106</v>
      </c>
      <c r="C215" s="121">
        <v>400</v>
      </c>
      <c r="D215" s="204" t="s">
        <v>1</v>
      </c>
      <c r="E215" s="293">
        <v>2</v>
      </c>
      <c r="F215" s="216" t="s">
        <v>140</v>
      </c>
      <c r="G215" s="217">
        <v>44.3</v>
      </c>
      <c r="H215" s="133" t="str">
        <f t="shared" si="285"/>
        <v>Connor Dutton</v>
      </c>
      <c r="I215" s="114" t="str">
        <f t="shared" si="286"/>
        <v>Winchester</v>
      </c>
      <c r="J215" s="114" t="str">
        <f t="shared" si="287"/>
        <v>Win</v>
      </c>
      <c r="K215" s="9" t="str">
        <f t="shared" si="288"/>
        <v/>
      </c>
      <c r="L215" s="195" t="str">
        <f t="shared" si="289"/>
        <v xml:space="preserve"> </v>
      </c>
      <c r="M215" s="2"/>
      <c r="N215" s="34" t="str">
        <f t="shared" si="290"/>
        <v>N</v>
      </c>
      <c r="O215" s="34" t="str">
        <f t="shared" si="290"/>
        <v>NN</v>
      </c>
      <c r="P215" s="154">
        <f t="shared" ref="P215:P219" si="291">AE215</f>
        <v>4</v>
      </c>
      <c r="Q215" s="2"/>
      <c r="R215" s="12"/>
      <c r="S215" s="12">
        <f>P215</f>
        <v>4</v>
      </c>
      <c r="T215" s="12"/>
      <c r="U215" s="12"/>
      <c r="V215" s="12"/>
      <c r="W215" s="12"/>
      <c r="X215" s="2"/>
      <c r="Y215" s="26">
        <f>((COUNTIF(E214:E219,E215)-1)*$CK$547+SUBSTITUTE(E215,"=",""))</f>
        <v>2</v>
      </c>
      <c r="Z215" s="3">
        <f>INDEX($CK$548:$CK$611,Y215)</f>
        <v>5</v>
      </c>
      <c r="AA215" s="3">
        <f>IF(LEFT(G215,1)="d",0,IF(LEFT(G215,1)="n",0,1))</f>
        <v>1</v>
      </c>
      <c r="AB215" s="3">
        <f>Z215*AA215</f>
        <v>5</v>
      </c>
      <c r="AC215" s="6">
        <f>IF(ISNA(INDEX(AB214:AB219, MATCH(N215, F214:F219, FALSE))),0,INDEX(AB214:AB219, MATCH(N215, F214:F219, FALSE)))</f>
        <v>0</v>
      </c>
      <c r="AD215" s="3">
        <f>IF(ISNA(INDEX(AB214:AB219, MATCH(O215, F214:F219, FALSE))),0,INDEX(AB214:AB219, MATCH(O215, F214:F219, FALSE)))</f>
        <v>4</v>
      </c>
      <c r="AE215" s="5">
        <f t="shared" ref="AE215:AE219" si="292">SUM(AC215:AD215)</f>
        <v>4</v>
      </c>
      <c r="AF215" s="3">
        <f>COUNTIF(F206:F211:F214:F219,F215)</f>
        <v>1</v>
      </c>
    </row>
    <row r="216" spans="1:32" ht="20.100000000000001" customHeight="1">
      <c r="A216" s="111" t="s">
        <v>145</v>
      </c>
      <c r="B216" s="121" t="s">
        <v>106</v>
      </c>
      <c r="C216" s="121">
        <v>400</v>
      </c>
      <c r="D216" s="204" t="s">
        <v>1</v>
      </c>
      <c r="E216" s="293">
        <v>3</v>
      </c>
      <c r="F216" s="216" t="s">
        <v>111</v>
      </c>
      <c r="G216" s="217">
        <v>44.9</v>
      </c>
      <c r="H216" s="133" t="str">
        <f t="shared" si="285"/>
        <v>Nathan Delavere</v>
      </c>
      <c r="I216" s="114" t="str">
        <f t="shared" si="286"/>
        <v>Newbury</v>
      </c>
      <c r="J216" s="114" t="str">
        <f t="shared" si="287"/>
        <v>Newb</v>
      </c>
      <c r="K216" s="9" t="str">
        <f t="shared" si="288"/>
        <v/>
      </c>
      <c r="L216" s="195" t="str">
        <f t="shared" si="289"/>
        <v xml:space="preserve"> </v>
      </c>
      <c r="M216" s="2"/>
      <c r="N216" s="34" t="str">
        <f t="shared" si="290"/>
        <v>O</v>
      </c>
      <c r="O216" s="34" t="str">
        <f t="shared" si="290"/>
        <v>OO</v>
      </c>
      <c r="P216" s="154">
        <f t="shared" si="291"/>
        <v>3</v>
      </c>
      <c r="Q216" s="2"/>
      <c r="R216" s="12"/>
      <c r="S216" s="12"/>
      <c r="T216" s="12">
        <f>P216</f>
        <v>3</v>
      </c>
      <c r="U216" s="12"/>
      <c r="V216" s="12"/>
      <c r="W216" s="12"/>
      <c r="X216" s="2"/>
      <c r="Y216" s="26">
        <f>((COUNTIF(E214:E219,E216)-1)*$CK$547+SUBSTITUTE(E216,"=",""))</f>
        <v>3</v>
      </c>
      <c r="Z216" s="3">
        <f>INDEX($CK$548:$CK$611,Y216)</f>
        <v>4</v>
      </c>
      <c r="AA216" s="3">
        <f>IF(LEFT(G216,1)="d",0,IF(LEFT(G216,1)="n",0,1))</f>
        <v>1</v>
      </c>
      <c r="AB216" s="3">
        <f t="shared" ref="AB216:AB219" si="293">Z216*AA216</f>
        <v>4</v>
      </c>
      <c r="AC216" s="6">
        <f>IF(ISNA(INDEX(AB214:AB219, MATCH(N216, F214:F219, FALSE))),0,INDEX(AB214:AB219, MATCH(N216, F214:F219, FALSE)))</f>
        <v>0</v>
      </c>
      <c r="AD216" s="3">
        <f>IF(ISNA(INDEX(AB214:AB219, MATCH(O216, F214:F219, FALSE))),0,INDEX(AB214:AB219, MATCH(O216, F214:F219, FALSE)))</f>
        <v>3</v>
      </c>
      <c r="AE216" s="5">
        <f t="shared" si="292"/>
        <v>3</v>
      </c>
      <c r="AF216" s="3">
        <f>COUNTIF(F206:F211:F214:F219,F216)</f>
        <v>1</v>
      </c>
    </row>
    <row r="217" spans="1:32" ht="20.100000000000001" customHeight="1">
      <c r="A217" s="111" t="s">
        <v>145</v>
      </c>
      <c r="B217" s="121" t="s">
        <v>106</v>
      </c>
      <c r="C217" s="121">
        <v>400</v>
      </c>
      <c r="D217" s="204" t="s">
        <v>1</v>
      </c>
      <c r="E217" s="293">
        <v>4</v>
      </c>
      <c r="F217" s="216" t="s">
        <v>19</v>
      </c>
      <c r="G217" s="217">
        <v>45.7</v>
      </c>
      <c r="H217" s="133" t="str">
        <f t="shared" si="285"/>
        <v>Joseph Conway</v>
      </c>
      <c r="I217" s="114" t="str">
        <f t="shared" si="286"/>
        <v>Oxford City</v>
      </c>
      <c r="J217" s="114" t="str">
        <f t="shared" si="287"/>
        <v>Oxf C</v>
      </c>
      <c r="K217" s="9" t="str">
        <f t="shared" si="288"/>
        <v/>
      </c>
      <c r="L217" s="195" t="str">
        <f t="shared" si="289"/>
        <v xml:space="preserve"> </v>
      </c>
      <c r="M217" s="2"/>
      <c r="N217" s="34" t="str">
        <f t="shared" si="290"/>
        <v>R</v>
      </c>
      <c r="O217" s="34" t="str">
        <f t="shared" si="290"/>
        <v>RR</v>
      </c>
      <c r="P217" s="154">
        <f t="shared" si="291"/>
        <v>2</v>
      </c>
      <c r="Q217" s="2"/>
      <c r="R217" s="12"/>
      <c r="S217" s="12"/>
      <c r="T217" s="12"/>
      <c r="U217" s="12">
        <f>P217</f>
        <v>2</v>
      </c>
      <c r="V217" s="12"/>
      <c r="W217" s="12"/>
      <c r="X217" s="2"/>
      <c r="Y217" s="26">
        <f>((COUNTIF(E214:E219,E217)-1)*$CK$547+SUBSTITUTE(E217,"=",""))</f>
        <v>4</v>
      </c>
      <c r="Z217" s="3">
        <f>INDEX($CK$548:$CK$611,Y217)</f>
        <v>3</v>
      </c>
      <c r="AA217" s="3">
        <f t="shared" ref="AA217:AA219" si="294">IF(LEFT(G217,1)="d",0,IF(LEFT(G217,1)="n",0,1))</f>
        <v>1</v>
      </c>
      <c r="AB217" s="3">
        <f t="shared" si="293"/>
        <v>3</v>
      </c>
      <c r="AC217" s="6">
        <f>IF(ISNA(INDEX(AB214:AB219, MATCH(N217, F214:F219, FALSE))),0,INDEX(AB214:AB219, MATCH(N217, F214:F219, FALSE)))</f>
        <v>0</v>
      </c>
      <c r="AD217" s="3">
        <f>IF(ISNA(INDEX(AB214:AB219, MATCH(O217, F214:F219, FALSE))),0,INDEX(AB214:AB219, MATCH(O217, F214:F219, FALSE)))</f>
        <v>2</v>
      </c>
      <c r="AE217" s="5">
        <f t="shared" si="292"/>
        <v>2</v>
      </c>
      <c r="AF217" s="3">
        <f>COUNTIF(F206:F211:F214:F219,F217)</f>
        <v>1</v>
      </c>
    </row>
    <row r="218" spans="1:32" ht="20.100000000000001" customHeight="1">
      <c r="A218" s="111" t="s">
        <v>145</v>
      </c>
      <c r="B218" s="121" t="s">
        <v>106</v>
      </c>
      <c r="C218" s="121">
        <v>400</v>
      </c>
      <c r="D218" s="204" t="s">
        <v>1</v>
      </c>
      <c r="E218" s="293">
        <v>5</v>
      </c>
      <c r="F218" s="216" t="s">
        <v>109</v>
      </c>
      <c r="G218" s="217">
        <v>46.6</v>
      </c>
      <c r="H218" s="133" t="str">
        <f t="shared" si="285"/>
        <v>Jacob Pritchard</v>
      </c>
      <c r="I218" s="114" t="str">
        <f t="shared" si="286"/>
        <v>MADJA</v>
      </c>
      <c r="J218" s="114" t="str">
        <f t="shared" si="287"/>
        <v>Marl J</v>
      </c>
      <c r="K218" s="9" t="str">
        <f t="shared" si="288"/>
        <v/>
      </c>
      <c r="L218" s="195" t="str">
        <f t="shared" si="289"/>
        <v xml:space="preserve"> </v>
      </c>
      <c r="M218" s="2"/>
      <c r="N218" s="34" t="str">
        <f t="shared" si="290"/>
        <v>T</v>
      </c>
      <c r="O218" s="34" t="str">
        <f t="shared" si="290"/>
        <v>TT</v>
      </c>
      <c r="P218" s="154">
        <f t="shared" si="291"/>
        <v>0</v>
      </c>
      <c r="Q218" s="2"/>
      <c r="R218" s="12"/>
      <c r="S218" s="12"/>
      <c r="T218" s="12"/>
      <c r="U218" s="12"/>
      <c r="V218" s="12">
        <f>P218</f>
        <v>0</v>
      </c>
      <c r="W218" s="12"/>
      <c r="X218" s="2"/>
      <c r="Y218" s="26">
        <f>((COUNTIF(E214:E219,E218)-1)*$CK$547+SUBSTITUTE(E218,"=",""))</f>
        <v>5</v>
      </c>
      <c r="Z218" s="3">
        <f t="shared" ref="Z218:Z219" si="295">INDEX($CK$548:$CK$611,Y218)</f>
        <v>2</v>
      </c>
      <c r="AA218" s="3">
        <f t="shared" si="294"/>
        <v>1</v>
      </c>
      <c r="AB218" s="3">
        <f t="shared" si="293"/>
        <v>2</v>
      </c>
      <c r="AC218" s="6">
        <f>IF(ISNA(INDEX(AB214:AB219, MATCH(N218, F214:F219, FALSE))),0,INDEX(AB214:AB219, MATCH(N218,F214:F219, FALSE)))</f>
        <v>0</v>
      </c>
      <c r="AD218" s="3">
        <f>IF(ISNA(INDEX(AB214:AB219, MATCH(O218, F214:F219, FALSE))),0,INDEX(AB214:AB219, MATCH(O218, F214:F219, FALSE)))</f>
        <v>0</v>
      </c>
      <c r="AE218" s="5">
        <f t="shared" si="292"/>
        <v>0</v>
      </c>
      <c r="AF218" s="3">
        <f>COUNTIF(F206:F211:F214:F219,F218)</f>
        <v>1</v>
      </c>
    </row>
    <row r="219" spans="1:32" ht="20.100000000000001" customHeight="1" thickBot="1">
      <c r="A219" s="111" t="s">
        <v>145</v>
      </c>
      <c r="B219" s="121" t="s">
        <v>106</v>
      </c>
      <c r="C219" s="121">
        <v>400</v>
      </c>
      <c r="D219" s="204" t="s">
        <v>1</v>
      </c>
      <c r="E219" s="294">
        <v>6</v>
      </c>
      <c r="F219" s="216"/>
      <c r="G219" s="219" t="s">
        <v>49</v>
      </c>
      <c r="H219" s="211" t="str">
        <f t="shared" si="285"/>
        <v xml:space="preserve"> </v>
      </c>
      <c r="I219" s="212" t="str">
        <f t="shared" si="286"/>
        <v/>
      </c>
      <c r="J219" s="212" t="str">
        <f t="shared" si="287"/>
        <v/>
      </c>
      <c r="K219" s="138" t="str">
        <f t="shared" si="288"/>
        <v/>
      </c>
      <c r="L219" s="213" t="str">
        <f t="shared" si="289"/>
        <v xml:space="preserve"> </v>
      </c>
      <c r="M219" s="2"/>
      <c r="N219" s="34" t="str">
        <f t="shared" si="290"/>
        <v>J</v>
      </c>
      <c r="O219" s="34" t="str">
        <f t="shared" si="290"/>
        <v>JJ</v>
      </c>
      <c r="P219" s="154">
        <f t="shared" si="291"/>
        <v>6</v>
      </c>
      <c r="Q219" s="2"/>
      <c r="R219" s="12"/>
      <c r="S219" s="12"/>
      <c r="T219" s="12"/>
      <c r="U219" s="12"/>
      <c r="V219" s="12"/>
      <c r="W219" s="12">
        <f>P219</f>
        <v>6</v>
      </c>
      <c r="X219" s="2"/>
      <c r="Y219" s="26">
        <f>((COUNTIF(E214:E219,E219)-1)*$CK$547+SUBSTITUTE(E219,"=",""))</f>
        <v>6</v>
      </c>
      <c r="Z219" s="3">
        <f t="shared" si="295"/>
        <v>1</v>
      </c>
      <c r="AA219" s="3">
        <f t="shared" si="294"/>
        <v>1</v>
      </c>
      <c r="AB219" s="3">
        <f t="shared" si="293"/>
        <v>1</v>
      </c>
      <c r="AC219" s="6">
        <f>IF(ISNA(INDEX(AB214:AB219, MATCH(N219, F214:F219, FALSE))),0,INDEX(AB214:AB219, MATCH(N219, F214:F219, FALSE)))</f>
        <v>0</v>
      </c>
      <c r="AD219" s="3">
        <f>IF(ISNA(INDEX(AB214:AB219, MATCH(O219, F214:F219, FALSE))),0,INDEX(AB214:AB219, MATCH(O219, F214:F219, FALSE)))</f>
        <v>6</v>
      </c>
      <c r="AE219" s="5">
        <f t="shared" si="292"/>
        <v>6</v>
      </c>
      <c r="AF219" s="3">
        <f>COUNTIF(F206:F211:F214:F219,F219)</f>
        <v>0</v>
      </c>
    </row>
    <row r="220" spans="1:32" ht="20.100000000000001" customHeight="1" thickBot="1">
      <c r="A220" s="111" t="s">
        <v>145</v>
      </c>
      <c r="B220" s="121" t="s">
        <v>106</v>
      </c>
      <c r="C220" s="121"/>
      <c r="D220" s="204"/>
      <c r="E220" s="198"/>
      <c r="F220" s="198"/>
      <c r="G220" s="198"/>
      <c r="H220" s="196"/>
      <c r="I220" s="196"/>
      <c r="J220" s="197"/>
      <c r="K220" s="196"/>
      <c r="L220" s="196"/>
      <c r="M220" s="8"/>
      <c r="N220" s="37"/>
      <c r="O220" s="37"/>
      <c r="P220" s="155"/>
      <c r="Q220" s="2"/>
      <c r="R220" s="2"/>
      <c r="S220" s="2"/>
      <c r="T220" s="2"/>
      <c r="U220" s="2"/>
      <c r="V220" s="2"/>
      <c r="W220" s="2"/>
      <c r="X220" s="2"/>
    </row>
    <row r="221" spans="1:32" ht="20.100000000000001" customHeight="1" thickBot="1">
      <c r="A221" s="111" t="s">
        <v>145</v>
      </c>
      <c r="B221" s="121" t="s">
        <v>106</v>
      </c>
      <c r="C221" s="121">
        <v>800</v>
      </c>
      <c r="D221" s="204" t="s">
        <v>0</v>
      </c>
      <c r="E221" s="419" t="s">
        <v>261</v>
      </c>
      <c r="F221" s="209"/>
      <c r="G221" s="209"/>
      <c r="H221" s="210"/>
      <c r="I221" s="208" t="s">
        <v>181</v>
      </c>
      <c r="J221" s="205"/>
      <c r="K221" s="535">
        <f>DETAILS!K103</f>
        <v>1.4282407407407406E-3</v>
      </c>
      <c r="L221" s="535"/>
      <c r="M221" s="128"/>
      <c r="N221" s="37"/>
      <c r="O221" s="37"/>
      <c r="P221" s="155"/>
      <c r="Q221" s="2"/>
      <c r="R221" s="2"/>
      <c r="S221" s="2"/>
      <c r="T221" s="2"/>
      <c r="U221" s="2"/>
      <c r="V221" s="2"/>
      <c r="W221" s="2"/>
      <c r="X221" s="2"/>
    </row>
    <row r="222" spans="1:32" ht="20.100000000000001" customHeight="1">
      <c r="A222" s="111" t="s">
        <v>145</v>
      </c>
      <c r="B222" s="121" t="s">
        <v>106</v>
      </c>
      <c r="C222" s="121">
        <v>800</v>
      </c>
      <c r="D222" s="204" t="s">
        <v>0</v>
      </c>
      <c r="E222" s="292">
        <v>1</v>
      </c>
      <c r="F222" s="214" t="s">
        <v>140</v>
      </c>
      <c r="G222" s="223">
        <v>1.5613425925925927E-3</v>
      </c>
      <c r="H222" s="206" t="str">
        <f t="shared" ref="H222:H227" si="296">IF(ISNA((IF(F222=0," ",VLOOKUP(F222,$AI$572:$AK$583,3,FALSE)))),"WRONG LETTER",IF(F222=0," ",VLOOKUP(F222,$AI$572:$AK$583,3,FALSE)))</f>
        <v xml:space="preserve">Sam Evans </v>
      </c>
      <c r="I222" s="201" t="str">
        <f t="shared" ref="I222:I227" si="297">IF(ISNA((IF(F222=0,"",VLOOKUP(F222,$AO$544:$AQ$555,3,FALSE)))),"WRONG LETTER",IF(F222=0,"",VLOOKUP(F222,$AO$544:$AQ$555,3,FALSE)))</f>
        <v>Winchester</v>
      </c>
      <c r="J222" s="201" t="str">
        <f t="shared" ref="J222:J227" si="298">IF(F222=0,"",VLOOKUP(F222,$AO$544:$AR$555,4,FALSE))</f>
        <v>Win</v>
      </c>
      <c r="K222" s="202" t="str">
        <f t="shared" ref="K222:K227" si="299">IF(G222="","",IF(ISNUMBER(G222),IF($CH$578="F"," ",IF($CH$578="T",IF(G222&lt;=$BX$578,"G1",IF(G222&lt;=$CA$578,"G2",IF(G222&lt;=$CD$578,"G3",IF(G222&lt;=$CG$578,"G4","")))))),""))</f>
        <v>G4</v>
      </c>
      <c r="L222" s="203" t="str">
        <f t="shared" ref="L222:L227" si="300">IF(ISBLANK(G222),"",IF(G222&lt;=BH575,"AW"," "))</f>
        <v>AW</v>
      </c>
      <c r="M222" s="2"/>
      <c r="N222" s="34" t="str">
        <f t="shared" ref="N222:O227" si="301">N214</f>
        <v>W</v>
      </c>
      <c r="O222" s="34" t="str">
        <f t="shared" si="301"/>
        <v>WW</v>
      </c>
      <c r="P222" s="154">
        <f>AE222</f>
        <v>6</v>
      </c>
      <c r="Q222" s="2"/>
      <c r="R222" s="12">
        <f>P222</f>
        <v>6</v>
      </c>
      <c r="S222" s="12"/>
      <c r="T222" s="12"/>
      <c r="U222" s="12"/>
      <c r="V222" s="12"/>
      <c r="W222" s="12"/>
      <c r="X222" s="2"/>
      <c r="Y222" s="26">
        <f>((COUNTIF(E222:E227,E222)-1)*$CK$547+SUBSTITUTE(E222,"=",""))</f>
        <v>1</v>
      </c>
      <c r="Z222" s="3">
        <f>INDEX($CK$548:$CK$611,Y222)</f>
        <v>6</v>
      </c>
      <c r="AA222" s="3">
        <f t="shared" ref="AA222:AA227" si="302">IF(LEFT(G222,1)="d",0,IF(LEFT(G222,1)="n",0,1))</f>
        <v>1</v>
      </c>
      <c r="AB222" s="3">
        <f>Z222*AA222</f>
        <v>6</v>
      </c>
      <c r="AC222" s="6">
        <f>IF(ISNA(INDEX(AB222:AB227, MATCH(N222, F222:F227, FALSE))),0,INDEX(AB222:AB227, MATCH(N222, F222:F227, FALSE)))</f>
        <v>0</v>
      </c>
      <c r="AD222" s="3">
        <f>IF(ISNA(INDEX(AB222:AB227, MATCH(O222, F222:F227, FALSE))),0,INDEX(AB222:AB227, MATCH(O222, F222:F227, FALSE)))</f>
        <v>6</v>
      </c>
      <c r="AE222" s="5">
        <f>SUM(AC222:AD222)</f>
        <v>6</v>
      </c>
      <c r="AF222" s="3">
        <f>COUNTIF(F222:F227:F230:F235,F222)</f>
        <v>1</v>
      </c>
    </row>
    <row r="223" spans="1:32" ht="20.100000000000001" customHeight="1">
      <c r="A223" s="111" t="s">
        <v>145</v>
      </c>
      <c r="B223" s="121" t="s">
        <v>106</v>
      </c>
      <c r="C223" s="121">
        <v>800</v>
      </c>
      <c r="D223" s="204" t="s">
        <v>0</v>
      </c>
      <c r="E223" s="293">
        <v>2</v>
      </c>
      <c r="F223" s="216" t="s">
        <v>20</v>
      </c>
      <c r="G223" s="224">
        <v>1.6446759259259259E-3</v>
      </c>
      <c r="H223" s="133" t="str">
        <f t="shared" si="296"/>
        <v>Farrell Ledford</v>
      </c>
      <c r="I223" s="114" t="str">
        <f t="shared" si="297"/>
        <v>Oxford City</v>
      </c>
      <c r="J223" s="114" t="str">
        <f t="shared" si="298"/>
        <v>Oxf C</v>
      </c>
      <c r="K223" s="9" t="str">
        <f t="shared" si="299"/>
        <v/>
      </c>
      <c r="L223" s="195" t="str">
        <f t="shared" si="300"/>
        <v xml:space="preserve"> </v>
      </c>
      <c r="M223" s="2"/>
      <c r="N223" s="34" t="str">
        <f t="shared" si="301"/>
        <v>N</v>
      </c>
      <c r="O223" s="34" t="str">
        <f t="shared" si="301"/>
        <v>NN</v>
      </c>
      <c r="P223" s="154">
        <f t="shared" ref="P223:P227" si="303">AE223</f>
        <v>1</v>
      </c>
      <c r="Q223" s="2"/>
      <c r="R223" s="12"/>
      <c r="S223" s="12">
        <f>P223</f>
        <v>1</v>
      </c>
      <c r="T223" s="12"/>
      <c r="U223" s="12"/>
      <c r="V223" s="12"/>
      <c r="W223" s="12"/>
      <c r="X223" s="2"/>
      <c r="Y223" s="26">
        <f>((COUNTIF(E222:E227,E223)-1)*$CK$547+SUBSTITUTE(E223,"=",""))</f>
        <v>2</v>
      </c>
      <c r="Z223" s="3">
        <f>INDEX($CK$548:$CK$611,Y223)</f>
        <v>5</v>
      </c>
      <c r="AA223" s="3">
        <f t="shared" si="302"/>
        <v>1</v>
      </c>
      <c r="AB223" s="3">
        <f>Z223*AA223</f>
        <v>5</v>
      </c>
      <c r="AC223" s="6">
        <f>IF(ISNA(INDEX(AB222:AB227, MATCH(N223, F222:F227, FALSE))),0,INDEX(AB222:AB227, MATCH(N223, F222:F227, FALSE)))</f>
        <v>0</v>
      </c>
      <c r="AD223" s="3">
        <f>IF(ISNA(INDEX(AB222:AB227, MATCH(O223, F222:F227, FALSE))),0,INDEX(AB222:AB227, MATCH(O223, F222:F227, FALSE)))</f>
        <v>1</v>
      </c>
      <c r="AE223" s="5">
        <f t="shared" ref="AE223:AE227" si="304">SUM(AC223:AD223)</f>
        <v>1</v>
      </c>
      <c r="AF223" s="3">
        <f>COUNTIF(F222:F227:F230:F235,F223)</f>
        <v>1</v>
      </c>
    </row>
    <row r="224" spans="1:32" ht="20.100000000000001" customHeight="1">
      <c r="A224" s="111" t="s">
        <v>145</v>
      </c>
      <c r="B224" s="121" t="s">
        <v>106</v>
      </c>
      <c r="C224" s="121">
        <v>800</v>
      </c>
      <c r="D224" s="204" t="s">
        <v>0</v>
      </c>
      <c r="E224" s="293">
        <v>3</v>
      </c>
      <c r="F224" s="216" t="s">
        <v>48</v>
      </c>
      <c r="G224" s="224">
        <v>1.6574074074074076E-3</v>
      </c>
      <c r="H224" s="133" t="str">
        <f t="shared" si="296"/>
        <v>Lukas Bailey</v>
      </c>
      <c r="I224" s="114" t="str">
        <f t="shared" si="297"/>
        <v>Salisbury</v>
      </c>
      <c r="J224" s="114" t="str">
        <f t="shared" si="298"/>
        <v>Salis</v>
      </c>
      <c r="K224" s="9" t="str">
        <f t="shared" si="299"/>
        <v/>
      </c>
      <c r="L224" s="195" t="str">
        <f t="shared" si="300"/>
        <v xml:space="preserve"> </v>
      </c>
      <c r="M224" s="2"/>
      <c r="N224" s="34" t="str">
        <f t="shared" si="301"/>
        <v>O</v>
      </c>
      <c r="O224" s="34" t="str">
        <f t="shared" si="301"/>
        <v>OO</v>
      </c>
      <c r="P224" s="154">
        <f t="shared" si="303"/>
        <v>5</v>
      </c>
      <c r="Q224" s="2"/>
      <c r="R224" s="12"/>
      <c r="S224" s="12"/>
      <c r="T224" s="12">
        <f>P224</f>
        <v>5</v>
      </c>
      <c r="U224" s="12"/>
      <c r="V224" s="12"/>
      <c r="W224" s="12"/>
      <c r="X224" s="2"/>
      <c r="Y224" s="26">
        <f>((COUNTIF(E222:E227,E224)-1)*$CK$547+SUBSTITUTE(E224,"=",""))</f>
        <v>3</v>
      </c>
      <c r="Z224" s="3">
        <f>INDEX($CK$548:$CK$611,Y224)</f>
        <v>4</v>
      </c>
      <c r="AA224" s="3">
        <f t="shared" si="302"/>
        <v>1</v>
      </c>
      <c r="AB224" s="3">
        <f t="shared" ref="AB224:AB227" si="305">Z224*AA224</f>
        <v>4</v>
      </c>
      <c r="AC224" s="6">
        <f>IF(ISNA(INDEX(AB222:AB227, MATCH(N224, F222:F227, FALSE))),0,INDEX(AB222:AB227, MATCH(N224, F222:F227, FALSE)))</f>
        <v>5</v>
      </c>
      <c r="AD224" s="3">
        <f>IF(ISNA(INDEX(AB222:AB227, MATCH(O224, F222:F227, FALSE))),0,INDEX(AB222:AB227, MATCH(O224, F222:F227, FALSE)))</f>
        <v>0</v>
      </c>
      <c r="AE224" s="5">
        <f t="shared" si="304"/>
        <v>5</v>
      </c>
      <c r="AF224" s="3">
        <f>COUNTIF(F222:F227:F230:F235,F224)</f>
        <v>1</v>
      </c>
    </row>
    <row r="225" spans="1:32" ht="20.100000000000001" customHeight="1">
      <c r="A225" s="111" t="s">
        <v>145</v>
      </c>
      <c r="B225" s="121" t="s">
        <v>106</v>
      </c>
      <c r="C225" s="121">
        <v>800</v>
      </c>
      <c r="D225" s="204" t="s">
        <v>0</v>
      </c>
      <c r="E225" s="293">
        <v>4</v>
      </c>
      <c r="F225" s="216" t="s">
        <v>108</v>
      </c>
      <c r="G225" s="224">
        <v>1.6851851851851852E-3</v>
      </c>
      <c r="H225" s="133" t="str">
        <f t="shared" si="296"/>
        <v>Connor Mcgarry</v>
      </c>
      <c r="I225" s="114" t="str">
        <f t="shared" si="297"/>
        <v>MADJA</v>
      </c>
      <c r="J225" s="114" t="str">
        <f t="shared" si="298"/>
        <v>Marl J</v>
      </c>
      <c r="K225" s="9" t="str">
        <f t="shared" si="299"/>
        <v/>
      </c>
      <c r="L225" s="195" t="str">
        <f t="shared" si="300"/>
        <v xml:space="preserve"> </v>
      </c>
      <c r="M225" s="2"/>
      <c r="N225" s="34" t="str">
        <f t="shared" si="301"/>
        <v>R</v>
      </c>
      <c r="O225" s="34" t="str">
        <f t="shared" si="301"/>
        <v>RR</v>
      </c>
      <c r="P225" s="154">
        <f t="shared" si="303"/>
        <v>3</v>
      </c>
      <c r="Q225" s="2"/>
      <c r="R225" s="12"/>
      <c r="S225" s="12"/>
      <c r="T225" s="12"/>
      <c r="U225" s="12">
        <f>P225</f>
        <v>3</v>
      </c>
      <c r="V225" s="12"/>
      <c r="W225" s="12"/>
      <c r="X225" s="2"/>
      <c r="Y225" s="26">
        <f>((COUNTIF(E222:E227,E225)-1)*$CK$547+SUBSTITUTE(E225,"=",""))</f>
        <v>4</v>
      </c>
      <c r="Z225" s="3">
        <f>INDEX($CK$548:$CK$611,Y225)</f>
        <v>3</v>
      </c>
      <c r="AA225" s="3">
        <f t="shared" si="302"/>
        <v>1</v>
      </c>
      <c r="AB225" s="3">
        <f t="shared" si="305"/>
        <v>3</v>
      </c>
      <c r="AC225" s="6">
        <f>IF(ISNA(INDEX(AB222:AB227, MATCH(N225, F222:F227, FALSE))),0,INDEX(AB222:AB227, MATCH(N225, F222:F227, FALSE)))</f>
        <v>3</v>
      </c>
      <c r="AD225" s="3">
        <f>IF(ISNA(INDEX(AB222:AB227, MATCH(O225, F222:F227, FALSE))),0,INDEX(AB222:AB227, MATCH(O225, F222:F227, FALSE)))</f>
        <v>0</v>
      </c>
      <c r="AE225" s="5">
        <f t="shared" si="304"/>
        <v>3</v>
      </c>
      <c r="AF225" s="3">
        <f>COUNTIF(F222:F227:F230:F235,F225)</f>
        <v>1</v>
      </c>
    </row>
    <row r="226" spans="1:32" ht="20.100000000000001" customHeight="1">
      <c r="A226" s="111" t="s">
        <v>145</v>
      </c>
      <c r="B226" s="121" t="s">
        <v>106</v>
      </c>
      <c r="C226" s="121">
        <v>800</v>
      </c>
      <c r="D226" s="204" t="s">
        <v>0</v>
      </c>
      <c r="E226" s="293">
        <v>5</v>
      </c>
      <c r="F226" s="216" t="s">
        <v>127</v>
      </c>
      <c r="G226" s="224">
        <v>1.6863425925925926E-3</v>
      </c>
      <c r="H226" s="133" t="str">
        <f t="shared" si="296"/>
        <v>Daniel Hasan Diaz</v>
      </c>
      <c r="I226" s="114" t="str">
        <f t="shared" si="297"/>
        <v>Slough Juniors</v>
      </c>
      <c r="J226" s="114" t="str">
        <f t="shared" si="298"/>
        <v>Slough J</v>
      </c>
      <c r="K226" s="9" t="str">
        <f t="shared" si="299"/>
        <v/>
      </c>
      <c r="L226" s="195" t="str">
        <f t="shared" si="300"/>
        <v xml:space="preserve"> </v>
      </c>
      <c r="M226" s="2"/>
      <c r="N226" s="34" t="str">
        <f t="shared" si="301"/>
        <v>T</v>
      </c>
      <c r="O226" s="34" t="str">
        <f t="shared" si="301"/>
        <v>TT</v>
      </c>
      <c r="P226" s="154">
        <f t="shared" si="303"/>
        <v>4</v>
      </c>
      <c r="Q226" s="2"/>
      <c r="R226" s="12"/>
      <c r="S226" s="12"/>
      <c r="T226" s="12"/>
      <c r="U226" s="12"/>
      <c r="V226" s="12">
        <f>P226</f>
        <v>4</v>
      </c>
      <c r="W226" s="12"/>
      <c r="X226" s="2"/>
      <c r="Y226" s="26">
        <f>((COUNTIF(E222:E227,E226)-1)*$CK$547+SUBSTITUTE(E226,"=",""))</f>
        <v>5</v>
      </c>
      <c r="Z226" s="3">
        <f t="shared" ref="Z226:Z227" si="306">INDEX($CK$548:$CK$611,Y226)</f>
        <v>2</v>
      </c>
      <c r="AA226" s="3">
        <f t="shared" si="302"/>
        <v>1</v>
      </c>
      <c r="AB226" s="3">
        <f t="shared" si="305"/>
        <v>2</v>
      </c>
      <c r="AC226" s="6">
        <f>IF(ISNA(INDEX(AB222:AB227, MATCH(N226, F222:F227, FALSE))),0,INDEX(AB222:AB227, MATCH(N226,F222:F227, FALSE)))</f>
        <v>4</v>
      </c>
      <c r="AD226" s="3">
        <f>IF(ISNA(INDEX(AB222:AB227, MATCH(O226, F222:F227, FALSE))),0,INDEX(AB222:AB227, MATCH(O226, F222:F227, FALSE)))</f>
        <v>0</v>
      </c>
      <c r="AE226" s="5">
        <f t="shared" si="304"/>
        <v>4</v>
      </c>
      <c r="AF226" s="3">
        <f>COUNTIF(F222:F227:F230:F235,F226)</f>
        <v>1</v>
      </c>
    </row>
    <row r="227" spans="1:32" ht="20.100000000000001" customHeight="1" thickBot="1">
      <c r="A227" s="111" t="s">
        <v>145</v>
      </c>
      <c r="B227" s="121" t="s">
        <v>106</v>
      </c>
      <c r="C227" s="121">
        <v>800</v>
      </c>
      <c r="D227" s="204" t="s">
        <v>0</v>
      </c>
      <c r="E227" s="294">
        <v>6</v>
      </c>
      <c r="F227" s="216" t="s">
        <v>111</v>
      </c>
      <c r="G227" s="225">
        <v>1.8067129629629629E-3</v>
      </c>
      <c r="H227" s="211" t="str">
        <f t="shared" si="296"/>
        <v>Sam Craig</v>
      </c>
      <c r="I227" s="212" t="str">
        <f t="shared" si="297"/>
        <v>Newbury</v>
      </c>
      <c r="J227" s="212" t="str">
        <f t="shared" si="298"/>
        <v>Newb</v>
      </c>
      <c r="K227" s="138" t="str">
        <f t="shared" si="299"/>
        <v/>
      </c>
      <c r="L227" s="213" t="str">
        <f t="shared" si="300"/>
        <v xml:space="preserve"> </v>
      </c>
      <c r="M227" s="2"/>
      <c r="N227" s="34" t="str">
        <f t="shared" si="301"/>
        <v>J</v>
      </c>
      <c r="O227" s="34" t="str">
        <f t="shared" si="301"/>
        <v>JJ</v>
      </c>
      <c r="P227" s="154">
        <f t="shared" si="303"/>
        <v>2</v>
      </c>
      <c r="Q227" s="2"/>
      <c r="R227" s="12"/>
      <c r="S227" s="12"/>
      <c r="T227" s="12"/>
      <c r="U227" s="12"/>
      <c r="V227" s="12"/>
      <c r="W227" s="12">
        <f>P227</f>
        <v>2</v>
      </c>
      <c r="X227" s="2"/>
      <c r="Y227" s="26">
        <f>((COUNTIF(E222:E227,E227)-1)*$CK$547+SUBSTITUTE(E227,"=",""))</f>
        <v>6</v>
      </c>
      <c r="Z227" s="3">
        <f t="shared" si="306"/>
        <v>1</v>
      </c>
      <c r="AA227" s="3">
        <f t="shared" si="302"/>
        <v>1</v>
      </c>
      <c r="AB227" s="3">
        <f t="shared" si="305"/>
        <v>1</v>
      </c>
      <c r="AC227" s="6">
        <f>IF(ISNA(INDEX(AB222:AB227, MATCH(N227, F222:F227, FALSE))),0,INDEX(AB222:AB227, MATCH(N227, F222:F227, FALSE)))</f>
        <v>2</v>
      </c>
      <c r="AD227" s="3">
        <f>IF(ISNA(INDEX(AB222:AB227, MATCH(O227, F222:F227, FALSE))),0,INDEX(AB222:AB227, MATCH(O227, F222:F227, FALSE)))</f>
        <v>0</v>
      </c>
      <c r="AE227" s="5">
        <f t="shared" si="304"/>
        <v>2</v>
      </c>
      <c r="AF227" s="3">
        <f>COUNTIF(F222:F227:F230:F235,F227)</f>
        <v>1</v>
      </c>
    </row>
    <row r="228" spans="1:32" ht="20.100000000000001" customHeight="1" thickBot="1">
      <c r="A228" s="111" t="s">
        <v>145</v>
      </c>
      <c r="B228" s="121" t="s">
        <v>106</v>
      </c>
      <c r="C228" s="121"/>
      <c r="D228" s="110"/>
      <c r="E228" s="198"/>
      <c r="F228" s="198"/>
      <c r="G228" s="198"/>
      <c r="H228" s="196"/>
      <c r="I228" s="196"/>
      <c r="J228" s="197"/>
      <c r="K228" s="196"/>
      <c r="L228" s="196"/>
      <c r="M228" s="2"/>
      <c r="N228" s="40"/>
      <c r="O228" s="40"/>
      <c r="P228" s="155"/>
      <c r="Q228" s="2"/>
      <c r="R228" s="2"/>
      <c r="S228" s="2"/>
      <c r="T228" s="2"/>
      <c r="U228" s="2"/>
      <c r="V228" s="2"/>
      <c r="W228" s="2"/>
      <c r="X228" s="2"/>
    </row>
    <row r="229" spans="1:32" ht="20.100000000000001" customHeight="1" thickBot="1">
      <c r="A229" s="111" t="s">
        <v>145</v>
      </c>
      <c r="B229" s="121" t="s">
        <v>106</v>
      </c>
      <c r="C229" s="121">
        <v>800</v>
      </c>
      <c r="D229" s="204" t="s">
        <v>1</v>
      </c>
      <c r="E229" s="419" t="s">
        <v>292</v>
      </c>
      <c r="F229" s="209"/>
      <c r="G229" s="209"/>
      <c r="H229" s="210"/>
      <c r="I229" s="208" t="s">
        <v>181</v>
      </c>
      <c r="J229" s="205"/>
      <c r="K229" s="535">
        <f>K221</f>
        <v>1.4282407407407406E-3</v>
      </c>
      <c r="L229" s="535"/>
      <c r="M229" s="2"/>
      <c r="N229" s="40"/>
      <c r="O229" s="40"/>
      <c r="P229" s="155"/>
      <c r="Q229" s="2"/>
      <c r="R229" s="2"/>
      <c r="S229" s="2"/>
      <c r="T229" s="2"/>
      <c r="U229" s="2"/>
      <c r="V229" s="2"/>
      <c r="W229" s="2"/>
      <c r="X229" s="2"/>
    </row>
    <row r="230" spans="1:32" ht="20.100000000000001" customHeight="1">
      <c r="A230" s="111" t="s">
        <v>145</v>
      </c>
      <c r="B230" s="121" t="s">
        <v>106</v>
      </c>
      <c r="C230" s="121">
        <v>800</v>
      </c>
      <c r="D230" s="204" t="s">
        <v>1</v>
      </c>
      <c r="E230" s="292">
        <v>1</v>
      </c>
      <c r="F230" s="214" t="s">
        <v>130</v>
      </c>
      <c r="G230" s="223">
        <v>1.5995370370370371E-3</v>
      </c>
      <c r="H230" s="206" t="str">
        <f t="shared" ref="H230:H235" si="307">IF(ISNA((IF(F230=0," ",VLOOKUP(F230,$AI$572:$AK$583,3,FALSE)))),"WRONG LETTER",IF(F230=0," ",VLOOKUP(F230,$AI$572:$AK$583,3,FALSE)))</f>
        <v xml:space="preserve">Ollie Withers </v>
      </c>
      <c r="I230" s="201" t="str">
        <f t="shared" ref="I230:I235" si="308">IF(ISNA((IF(F230=0,"",VLOOKUP(F230,$AO$544:$AQ$555,3,FALSE)))),"WRONG LETTER",IF(F230=0,"",VLOOKUP(F230,$AO$544:$AQ$555,3,FALSE)))</f>
        <v>Winchester</v>
      </c>
      <c r="J230" s="201" t="str">
        <f t="shared" ref="J230:J235" si="309">IF(F230=0,"",VLOOKUP(F230,$AO$544:$AR$555,4,FALSE))</f>
        <v>Win</v>
      </c>
      <c r="K230" s="202" t="str">
        <f t="shared" ref="K230:K235" si="310">IF(G230="","",IF(ISNUMBER(G230),IF($CH$578="F"," ",IF($CH$578="T",IF(G230&lt;=$BX$578,"G1",IF(G230&lt;=$CA$578,"G2",IF(G230&lt;=$CD$578,"G3",IF(G230&lt;=$CG$578,"G4","")))))),""))</f>
        <v/>
      </c>
      <c r="L230" s="203" t="str">
        <f t="shared" ref="L230:L235" si="311">IF(ISBLANK(G230),"",IF(G230&lt;=BH582,"AW"," "))</f>
        <v>AW</v>
      </c>
      <c r="M230" s="2"/>
      <c r="N230" s="34" t="str">
        <f t="shared" ref="N230:O235" si="312">N222</f>
        <v>W</v>
      </c>
      <c r="O230" s="34" t="str">
        <f t="shared" si="312"/>
        <v>WW</v>
      </c>
      <c r="P230" s="154">
        <f>AE230</f>
        <v>6</v>
      </c>
      <c r="Q230" s="2"/>
      <c r="R230" s="12">
        <f>P230</f>
        <v>6</v>
      </c>
      <c r="S230" s="12"/>
      <c r="T230" s="12"/>
      <c r="U230" s="12"/>
      <c r="V230" s="12"/>
      <c r="W230" s="12"/>
      <c r="X230" s="2"/>
      <c r="Y230" s="26">
        <f>((COUNTIF(E230:E235,E230)-1)*$CK$547+SUBSTITUTE(E230,"=",""))</f>
        <v>1</v>
      </c>
      <c r="Z230" s="3">
        <f>INDEX($CK$548:$CK$611,Y230)</f>
        <v>6</v>
      </c>
      <c r="AA230" s="3">
        <f>IF(LEFT(G230,1)="d",0,IF(LEFT(G230,1)="n",0,1))</f>
        <v>1</v>
      </c>
      <c r="AB230" s="3">
        <f>Z230*AA230</f>
        <v>6</v>
      </c>
      <c r="AC230" s="6">
        <f>IF(ISNA(INDEX(AB230:AB235, MATCH(N230, F230:F235, FALSE))),0,INDEX(AB230:AB235, MATCH(N230, F230:F235, FALSE)))</f>
        <v>6</v>
      </c>
      <c r="AD230" s="3">
        <f>IF(ISNA(INDEX(AB230:AB235, MATCH(O230, F230:F235, FALSE))),0,INDEX(AB230:AB235, MATCH(O230, F230:F235, FALSE)))</f>
        <v>0</v>
      </c>
      <c r="AE230" s="5">
        <f>SUM(AC230:AD230)</f>
        <v>6</v>
      </c>
      <c r="AF230" s="3">
        <f>COUNTIF(F222:F227:F230:F235,F230)</f>
        <v>1</v>
      </c>
    </row>
    <row r="231" spans="1:32" ht="20.100000000000001" customHeight="1">
      <c r="A231" s="111" t="s">
        <v>145</v>
      </c>
      <c r="B231" s="121" t="s">
        <v>106</v>
      </c>
      <c r="C231" s="121">
        <v>800</v>
      </c>
      <c r="D231" s="204" t="s">
        <v>1</v>
      </c>
      <c r="E231" s="293">
        <v>2</v>
      </c>
      <c r="F231" s="216" t="s">
        <v>137</v>
      </c>
      <c r="G231" s="224">
        <v>1.7013888888888892E-3</v>
      </c>
      <c r="H231" s="133" t="str">
        <f t="shared" si="307"/>
        <v>Indraneel Kandlagunta</v>
      </c>
      <c r="I231" s="114" t="str">
        <f t="shared" si="308"/>
        <v>Slough Juniors</v>
      </c>
      <c r="J231" s="114" t="str">
        <f t="shared" si="309"/>
        <v>Slough J</v>
      </c>
      <c r="K231" s="9" t="str">
        <f t="shared" si="310"/>
        <v/>
      </c>
      <c r="L231" s="195" t="str">
        <f t="shared" si="311"/>
        <v xml:space="preserve"> </v>
      </c>
      <c r="M231" s="2"/>
      <c r="N231" s="34" t="str">
        <f t="shared" si="312"/>
        <v>N</v>
      </c>
      <c r="O231" s="34" t="str">
        <f t="shared" si="312"/>
        <v>NN</v>
      </c>
      <c r="P231" s="154">
        <f t="shared" ref="P231:P235" si="313">AE231</f>
        <v>0</v>
      </c>
      <c r="Q231" s="2"/>
      <c r="R231" s="12"/>
      <c r="S231" s="12">
        <f>P231</f>
        <v>0</v>
      </c>
      <c r="T231" s="12"/>
      <c r="U231" s="12"/>
      <c r="V231" s="12"/>
      <c r="W231" s="12"/>
      <c r="X231" s="2"/>
      <c r="Y231" s="26">
        <f>((COUNTIF(E230:E235,E231)-1)*$CK$547+SUBSTITUTE(E231,"=",""))</f>
        <v>2</v>
      </c>
      <c r="Z231" s="3">
        <f>INDEX($CK$548:$CK$611,Y231)</f>
        <v>5</v>
      </c>
      <c r="AA231" s="3">
        <f>IF(LEFT(G231,1)="d",0,IF(LEFT(G231,1)="n",0,1))</f>
        <v>1</v>
      </c>
      <c r="AB231" s="3">
        <f>Z231*AA231</f>
        <v>5</v>
      </c>
      <c r="AC231" s="6">
        <f>IF(ISNA(INDEX(AB230:AB235, MATCH(N231, F230:F235, FALSE))),0,INDEX(AB230:AB235, MATCH(N231, F230:F235, FALSE)))</f>
        <v>0</v>
      </c>
      <c r="AD231" s="3">
        <f>IF(ISNA(INDEX(AB230:AB235, MATCH(O231, F230:F235, FALSE))),0,INDEX(AB230:AB235, MATCH(O231, F230:F235, FALSE)))</f>
        <v>0</v>
      </c>
      <c r="AE231" s="5">
        <f t="shared" ref="AE231:AE235" si="314">SUM(AC231:AD231)</f>
        <v>0</v>
      </c>
      <c r="AF231" s="3">
        <f>COUNTIF(F222:F227:F230:F235,F231)</f>
        <v>1</v>
      </c>
    </row>
    <row r="232" spans="1:32" ht="20.100000000000001" customHeight="1">
      <c r="A232" s="111" t="s">
        <v>145</v>
      </c>
      <c r="B232" s="121" t="s">
        <v>106</v>
      </c>
      <c r="C232" s="121">
        <v>800</v>
      </c>
      <c r="D232" s="204" t="s">
        <v>1</v>
      </c>
      <c r="E232" s="293">
        <v>3</v>
      </c>
      <c r="F232" s="216" t="s">
        <v>19</v>
      </c>
      <c r="G232" s="224">
        <v>1.7175925925925926E-3</v>
      </c>
      <c r="H232" s="133" t="str">
        <f t="shared" si="307"/>
        <v>Jonathan Davies</v>
      </c>
      <c r="I232" s="114" t="str">
        <f t="shared" si="308"/>
        <v>Oxford City</v>
      </c>
      <c r="J232" s="114" t="str">
        <f t="shared" si="309"/>
        <v>Oxf C</v>
      </c>
      <c r="K232" s="9" t="str">
        <f t="shared" si="310"/>
        <v/>
      </c>
      <c r="L232" s="195" t="str">
        <f t="shared" si="311"/>
        <v xml:space="preserve"> </v>
      </c>
      <c r="M232" s="2"/>
      <c r="N232" s="34" t="str">
        <f t="shared" si="312"/>
        <v>O</v>
      </c>
      <c r="O232" s="34" t="str">
        <f t="shared" si="312"/>
        <v>OO</v>
      </c>
      <c r="P232" s="154">
        <f t="shared" si="313"/>
        <v>4</v>
      </c>
      <c r="Q232" s="2"/>
      <c r="R232" s="12"/>
      <c r="S232" s="12"/>
      <c r="T232" s="12">
        <f>P232</f>
        <v>4</v>
      </c>
      <c r="U232" s="12"/>
      <c r="V232" s="12"/>
      <c r="W232" s="12"/>
      <c r="X232" s="2"/>
      <c r="Y232" s="26">
        <f>((COUNTIF(E230:E235,E232)-1)*$CK$547+SUBSTITUTE(E232,"=",""))</f>
        <v>3</v>
      </c>
      <c r="Z232" s="3">
        <f>INDEX($CK$548:$CK$611,Y232)</f>
        <v>4</v>
      </c>
      <c r="AA232" s="3">
        <f>IF(LEFT(G232,1)="d",0,IF(LEFT(G232,1)="n",0,1))</f>
        <v>1</v>
      </c>
      <c r="AB232" s="3">
        <f t="shared" ref="AB232:AB235" si="315">Z232*AA232</f>
        <v>4</v>
      </c>
      <c r="AC232" s="6">
        <f>IF(ISNA(INDEX(AB230:AB235, MATCH(N232, F230:F235, FALSE))),0,INDEX(AB230:AB235, MATCH(N232, F230:F235, FALSE)))</f>
        <v>0</v>
      </c>
      <c r="AD232" s="3">
        <f>IF(ISNA(INDEX(AB230:AB235, MATCH(O232, F230:F235, FALSE))),0,INDEX(AB230:AB235, MATCH(O232, F230:F235, FALSE)))</f>
        <v>4</v>
      </c>
      <c r="AE232" s="5">
        <f t="shared" si="314"/>
        <v>4</v>
      </c>
      <c r="AF232" s="3">
        <f>COUNTIF(F222:F227:F230:F235,F232)</f>
        <v>1</v>
      </c>
    </row>
    <row r="233" spans="1:32" ht="20.100000000000001" customHeight="1">
      <c r="A233" s="111" t="s">
        <v>145</v>
      </c>
      <c r="B233" s="121" t="s">
        <v>106</v>
      </c>
      <c r="C233" s="121">
        <v>800</v>
      </c>
      <c r="D233" s="204" t="s">
        <v>1</v>
      </c>
      <c r="E233" s="293">
        <v>4</v>
      </c>
      <c r="F233" s="216" t="s">
        <v>340</v>
      </c>
      <c r="G233" s="224">
        <v>1.7870370370370368E-3</v>
      </c>
      <c r="H233" s="133" t="str">
        <f t="shared" si="307"/>
        <v>George Yarwood</v>
      </c>
      <c r="I233" s="114" t="str">
        <f t="shared" si="308"/>
        <v>Salisbury</v>
      </c>
      <c r="J233" s="114" t="str">
        <f t="shared" si="309"/>
        <v>Salis</v>
      </c>
      <c r="K233" s="9" t="str">
        <f t="shared" si="310"/>
        <v/>
      </c>
      <c r="L233" s="195" t="str">
        <f t="shared" si="311"/>
        <v xml:space="preserve"> </v>
      </c>
      <c r="M233" s="2"/>
      <c r="N233" s="34" t="str">
        <f t="shared" si="312"/>
        <v>R</v>
      </c>
      <c r="O233" s="34" t="str">
        <f t="shared" si="312"/>
        <v>RR</v>
      </c>
      <c r="P233" s="154">
        <f t="shared" si="313"/>
        <v>2</v>
      </c>
      <c r="Q233" s="2"/>
      <c r="R233" s="12"/>
      <c r="S233" s="12"/>
      <c r="T233" s="12"/>
      <c r="U233" s="12">
        <f>P233</f>
        <v>2</v>
      </c>
      <c r="V233" s="12"/>
      <c r="W233" s="12"/>
      <c r="X233" s="2"/>
      <c r="Y233" s="26">
        <f>((COUNTIF(E230:E235,E233)-1)*$CK$547+SUBSTITUTE(E233,"=",""))</f>
        <v>4</v>
      </c>
      <c r="Z233" s="3">
        <f>INDEX($CK$548:$CK$611,Y233)</f>
        <v>3</v>
      </c>
      <c r="AA233" s="3">
        <f t="shared" ref="AA233:AA235" si="316">IF(LEFT(G233,1)="d",0,IF(LEFT(G233,1)="n",0,1))</f>
        <v>1</v>
      </c>
      <c r="AB233" s="3">
        <f t="shared" si="315"/>
        <v>3</v>
      </c>
      <c r="AC233" s="6">
        <f>IF(ISNA(INDEX(AB230:AB235, MATCH(N233, F230:F235, FALSE))),0,INDEX(AB230:AB235, MATCH(N233, F230:F235, FALSE)))</f>
        <v>0</v>
      </c>
      <c r="AD233" s="3">
        <f>IF(ISNA(INDEX(AB230:AB235, MATCH(O233, F230:F235, FALSE))),0,INDEX(AB230:AB235, MATCH(O233, F230:F235, FALSE)))</f>
        <v>2</v>
      </c>
      <c r="AE233" s="5">
        <f t="shared" si="314"/>
        <v>2</v>
      </c>
      <c r="AF233" s="3">
        <f>COUNTIF(F222:F227:F230:F235,F233)</f>
        <v>1</v>
      </c>
    </row>
    <row r="234" spans="1:32" ht="20.100000000000001" customHeight="1">
      <c r="A234" s="111" t="s">
        <v>145</v>
      </c>
      <c r="B234" s="121" t="s">
        <v>106</v>
      </c>
      <c r="C234" s="121">
        <v>800</v>
      </c>
      <c r="D234" s="204" t="s">
        <v>1</v>
      </c>
      <c r="E234" s="293">
        <v>5</v>
      </c>
      <c r="F234" s="216" t="s">
        <v>109</v>
      </c>
      <c r="G234" s="224">
        <v>1.8275462962962965E-3</v>
      </c>
      <c r="H234" s="133" t="str">
        <f t="shared" si="307"/>
        <v>Luke Elkins</v>
      </c>
      <c r="I234" s="114" t="str">
        <f t="shared" si="308"/>
        <v>MADJA</v>
      </c>
      <c r="J234" s="114" t="str">
        <f t="shared" si="309"/>
        <v>Marl J</v>
      </c>
      <c r="K234" s="9" t="str">
        <f t="shared" si="310"/>
        <v/>
      </c>
      <c r="L234" s="195" t="str">
        <f t="shared" si="311"/>
        <v xml:space="preserve"> </v>
      </c>
      <c r="M234" s="2"/>
      <c r="N234" s="34" t="str">
        <f t="shared" si="312"/>
        <v>T</v>
      </c>
      <c r="O234" s="34" t="str">
        <f t="shared" si="312"/>
        <v>TT</v>
      </c>
      <c r="P234" s="154">
        <f t="shared" si="313"/>
        <v>3</v>
      </c>
      <c r="Q234" s="2"/>
      <c r="R234" s="12"/>
      <c r="S234" s="12"/>
      <c r="T234" s="12"/>
      <c r="U234" s="12"/>
      <c r="V234" s="12">
        <f>P234</f>
        <v>3</v>
      </c>
      <c r="W234" s="12"/>
      <c r="X234" s="2"/>
      <c r="Y234" s="26">
        <f>((COUNTIF(E230:E235,E234)-1)*$CK$547+SUBSTITUTE(E234,"=",""))</f>
        <v>5</v>
      </c>
      <c r="Z234" s="3">
        <f t="shared" ref="Z234:Z235" si="317">INDEX($CK$548:$CK$611,Y234)</f>
        <v>2</v>
      </c>
      <c r="AA234" s="3">
        <f t="shared" si="316"/>
        <v>1</v>
      </c>
      <c r="AB234" s="3">
        <f t="shared" si="315"/>
        <v>2</v>
      </c>
      <c r="AC234" s="6">
        <f>IF(ISNA(INDEX(AB230:AB235, MATCH(N234, F230:F235, FALSE))),0,INDEX(AB230:AB235, MATCH(N234,F230:F235, FALSE)))</f>
        <v>0</v>
      </c>
      <c r="AD234" s="3">
        <f>IF(ISNA(INDEX(AB230:AB235, MATCH(O234, F230:F235, FALSE))),0,INDEX(AB230:AB235, MATCH(O234, F230:F235, FALSE)))</f>
        <v>3</v>
      </c>
      <c r="AE234" s="5">
        <f t="shared" si="314"/>
        <v>3</v>
      </c>
      <c r="AF234" s="3">
        <f>COUNTIF(F222:F227:F230:F235,F234)</f>
        <v>1</v>
      </c>
    </row>
    <row r="235" spans="1:32" ht="20.100000000000001" customHeight="1" thickBot="1">
      <c r="A235" s="111" t="s">
        <v>145</v>
      </c>
      <c r="B235" s="121" t="s">
        <v>106</v>
      </c>
      <c r="C235" s="121">
        <v>800</v>
      </c>
      <c r="D235" s="204" t="s">
        <v>1</v>
      </c>
      <c r="E235" s="294">
        <v>6</v>
      </c>
      <c r="F235" s="216"/>
      <c r="G235" s="225"/>
      <c r="H235" s="211" t="str">
        <f t="shared" si="307"/>
        <v xml:space="preserve"> </v>
      </c>
      <c r="I235" s="212" t="str">
        <f t="shared" si="308"/>
        <v/>
      </c>
      <c r="J235" s="212" t="str">
        <f t="shared" si="309"/>
        <v/>
      </c>
      <c r="K235" s="138" t="str">
        <f t="shared" si="310"/>
        <v/>
      </c>
      <c r="L235" s="213" t="str">
        <f t="shared" si="311"/>
        <v/>
      </c>
      <c r="M235" s="2"/>
      <c r="N235" s="34" t="str">
        <f t="shared" si="312"/>
        <v>J</v>
      </c>
      <c r="O235" s="34" t="str">
        <f t="shared" si="312"/>
        <v>JJ</v>
      </c>
      <c r="P235" s="154">
        <f t="shared" si="313"/>
        <v>5</v>
      </c>
      <c r="Q235" s="2"/>
      <c r="R235" s="12"/>
      <c r="S235" s="12"/>
      <c r="T235" s="12"/>
      <c r="U235" s="12"/>
      <c r="V235" s="12"/>
      <c r="W235" s="12">
        <f>P235</f>
        <v>5</v>
      </c>
      <c r="X235" s="2"/>
      <c r="Y235" s="26">
        <f>((COUNTIF(E230:E235,E235)-1)*$CK$547+SUBSTITUTE(E235,"=",""))</f>
        <v>6</v>
      </c>
      <c r="Z235" s="3">
        <f t="shared" si="317"/>
        <v>1</v>
      </c>
      <c r="AA235" s="3">
        <f t="shared" si="316"/>
        <v>1</v>
      </c>
      <c r="AB235" s="3">
        <f t="shared" si="315"/>
        <v>1</v>
      </c>
      <c r="AC235" s="6">
        <f>IF(ISNA(INDEX(AB230:AB235, MATCH(N235, F230:F235, FALSE))),0,INDEX(AB230:AB235, MATCH(N235, F230:F235, FALSE)))</f>
        <v>0</v>
      </c>
      <c r="AD235" s="3">
        <f>IF(ISNA(INDEX(AB230:AB235, MATCH(O235, F230:F235, FALSE))),0,INDEX(AB230:AB235, MATCH(O235, F230:F235, FALSE)))</f>
        <v>5</v>
      </c>
      <c r="AE235" s="5">
        <f t="shared" si="314"/>
        <v>5</v>
      </c>
      <c r="AF235" s="3">
        <f>COUNTIF(F222:F227:F230:F235,F235)</f>
        <v>0</v>
      </c>
    </row>
    <row r="236" spans="1:32" ht="20.100000000000001" customHeight="1" thickBot="1">
      <c r="A236" s="111" t="s">
        <v>145</v>
      </c>
      <c r="B236" s="121" t="s">
        <v>106</v>
      </c>
      <c r="C236" s="121"/>
      <c r="D236" s="204"/>
      <c r="E236" s="198"/>
      <c r="F236" s="198"/>
      <c r="G236" s="198"/>
      <c r="H236" s="196"/>
      <c r="I236" s="196"/>
      <c r="J236" s="197"/>
      <c r="K236" s="196"/>
      <c r="L236" s="196"/>
      <c r="M236" s="8"/>
      <c r="N236" s="40"/>
      <c r="O236" s="40"/>
      <c r="P236" s="155"/>
      <c r="Q236" s="2"/>
      <c r="R236" s="2"/>
      <c r="S236" s="2"/>
      <c r="T236" s="2"/>
      <c r="U236" s="2"/>
      <c r="V236" s="2"/>
      <c r="W236" s="2"/>
      <c r="X236" s="2"/>
    </row>
    <row r="237" spans="1:32" ht="20.100000000000001" customHeight="1" thickBot="1">
      <c r="A237" s="111" t="s">
        <v>145</v>
      </c>
      <c r="B237" s="121" t="s">
        <v>106</v>
      </c>
      <c r="C237" s="121">
        <v>1500</v>
      </c>
      <c r="D237" s="204" t="s">
        <v>0</v>
      </c>
      <c r="E237" s="419" t="s">
        <v>262</v>
      </c>
      <c r="F237" s="209"/>
      <c r="G237" s="209"/>
      <c r="H237" s="210"/>
      <c r="I237" s="208" t="s">
        <v>181</v>
      </c>
      <c r="J237" s="205"/>
      <c r="K237" s="535">
        <f>DETAILS!K104</f>
        <v>2.9861111111111113E-3</v>
      </c>
      <c r="L237" s="535"/>
      <c r="M237" s="128"/>
      <c r="N237" s="40"/>
      <c r="O237" s="40"/>
      <c r="P237" s="155"/>
      <c r="Q237" s="2"/>
      <c r="R237" s="2"/>
      <c r="S237" s="2"/>
      <c r="T237" s="2"/>
      <c r="U237" s="2"/>
      <c r="V237" s="2"/>
      <c r="W237" s="2"/>
      <c r="X237" s="2"/>
    </row>
    <row r="238" spans="1:32" ht="20.100000000000001" customHeight="1">
      <c r="A238" s="111" t="s">
        <v>145</v>
      </c>
      <c r="B238" s="121" t="s">
        <v>106</v>
      </c>
      <c r="C238" s="121">
        <v>1500</v>
      </c>
      <c r="D238" s="204" t="s">
        <v>0</v>
      </c>
      <c r="E238" s="292">
        <v>1</v>
      </c>
      <c r="F238" s="214" t="s">
        <v>130</v>
      </c>
      <c r="G238" s="223">
        <v>3.3645833333333336E-3</v>
      </c>
      <c r="H238" s="206" t="str">
        <f t="shared" ref="H238:H243" si="318">IF(ISNA((IF(F238=0," ",VLOOKUP(F238,$AL$572:$AN$583,3,FALSE)))),"WRONG LETTER",IF(F238=0," ",VLOOKUP(F238,$AL$572:$AN$583,3,FALSE)))</f>
        <v>Ben Chesterfield</v>
      </c>
      <c r="I238" s="201" t="str">
        <f t="shared" ref="I238:I243" si="319">IF(ISNA((IF(F238=0,"",VLOOKUP(F238,$AO$544:$AQ$555,3,FALSE)))),"WRONG LETTER",IF(F238=0,"",VLOOKUP(F238,$AO$544:$AQ$555,3,FALSE)))</f>
        <v>Winchester</v>
      </c>
      <c r="J238" s="201" t="str">
        <f t="shared" ref="J238:J243" si="320">IF(F238=0,"",VLOOKUP(F238,$AO$544:$AR$555,4,FALSE))</f>
        <v>Win</v>
      </c>
      <c r="K238" s="202" t="str">
        <f t="shared" ref="K238:K243" si="321">IF(G238="","",IF(ISNUMBER(G238),IF($CH$579="F"," ",IF($CH$579="T",IF(G238&lt;=$BX$579,"G1",IF(G238&lt;=$CA$579,"G2",IF(G238&lt;=$CD$579,"G3",IF(G238&lt;=$CG$579,"G4","")))))),""))</f>
        <v/>
      </c>
      <c r="L238" s="203" t="str">
        <f t="shared" ref="L238:L243" si="322">IF(ISBLANK(G238),"",IF(G238&lt;=BI575,"AW"," "))</f>
        <v>AW</v>
      </c>
      <c r="M238" s="2"/>
      <c r="N238" s="34" t="str">
        <f t="shared" ref="N238:O243" si="323">N230</f>
        <v>W</v>
      </c>
      <c r="O238" s="34" t="str">
        <f t="shared" si="323"/>
        <v>WW</v>
      </c>
      <c r="P238" s="154">
        <f>AE238</f>
        <v>6</v>
      </c>
      <c r="Q238" s="2"/>
      <c r="R238" s="12">
        <f>P238</f>
        <v>6</v>
      </c>
      <c r="S238" s="12"/>
      <c r="T238" s="12"/>
      <c r="U238" s="12"/>
      <c r="V238" s="12"/>
      <c r="W238" s="12"/>
      <c r="X238" s="2"/>
      <c r="Y238" s="26">
        <f>((COUNTIF(E238:E243,E238)-1)*$CK$547+SUBSTITUTE(E238,"=",""))</f>
        <v>1</v>
      </c>
      <c r="Z238" s="3">
        <f>INDEX($CK$548:$CK$611,Y238)</f>
        <v>6</v>
      </c>
      <c r="AA238" s="3">
        <f>IF(LEFT(G238,1)="d",0,IF(LEFT(G238,1)="n",0,1))</f>
        <v>1</v>
      </c>
      <c r="AB238" s="3">
        <f>Z238*AA238</f>
        <v>6</v>
      </c>
      <c r="AC238" s="6">
        <f>IF(ISNA(INDEX(AB238:AB243, MATCH(N238, F238:F243, FALSE))),0,INDEX(AB238:AB243, MATCH(N238, F238:F243, FALSE)))</f>
        <v>6</v>
      </c>
      <c r="AD238" s="3">
        <f>IF(ISNA(INDEX(AB238:AB243, MATCH(O238, F238:F243, FALSE))),0,INDEX(AB238:AB243, MATCH(O238, F238:F243, FALSE)))</f>
        <v>0</v>
      </c>
      <c r="AE238" s="5">
        <f>SUM(AC238:AD238)</f>
        <v>6</v>
      </c>
      <c r="AF238" s="3">
        <f>COUNTIF(F238:F243:F246:F251,F238)</f>
        <v>1</v>
      </c>
    </row>
    <row r="239" spans="1:32" ht="20.100000000000001" customHeight="1">
      <c r="A239" s="111" t="s">
        <v>145</v>
      </c>
      <c r="B239" s="121" t="s">
        <v>106</v>
      </c>
      <c r="C239" s="121">
        <v>1500</v>
      </c>
      <c r="D239" s="204" t="s">
        <v>0</v>
      </c>
      <c r="E239" s="293">
        <v>2</v>
      </c>
      <c r="F239" s="216" t="s">
        <v>20</v>
      </c>
      <c r="G239" s="224">
        <v>3.4189814814814816E-3</v>
      </c>
      <c r="H239" s="133" t="str">
        <f t="shared" si="318"/>
        <v>Harry Richards</v>
      </c>
      <c r="I239" s="114" t="str">
        <f t="shared" si="319"/>
        <v>Oxford City</v>
      </c>
      <c r="J239" s="114" t="str">
        <f t="shared" si="320"/>
        <v>Oxf C</v>
      </c>
      <c r="K239" s="9" t="str">
        <f t="shared" si="321"/>
        <v/>
      </c>
      <c r="L239" s="195" t="str">
        <f t="shared" si="322"/>
        <v xml:space="preserve"> </v>
      </c>
      <c r="M239" s="2"/>
      <c r="N239" s="34" t="str">
        <f t="shared" si="323"/>
        <v>N</v>
      </c>
      <c r="O239" s="34" t="str">
        <f t="shared" si="323"/>
        <v>NN</v>
      </c>
      <c r="P239" s="154">
        <f t="shared" ref="P239:P243" si="324">AE239</f>
        <v>2</v>
      </c>
      <c r="Q239" s="2"/>
      <c r="R239" s="12"/>
      <c r="S239" s="12">
        <f>P239</f>
        <v>2</v>
      </c>
      <c r="T239" s="12"/>
      <c r="U239" s="12"/>
      <c r="V239" s="12"/>
      <c r="W239" s="12"/>
      <c r="X239" s="2"/>
      <c r="Y239" s="26">
        <f>((COUNTIF(E238:E243,E239)-1)*$CK$547+SUBSTITUTE(E239,"=",""))</f>
        <v>2</v>
      </c>
      <c r="Z239" s="3">
        <f>INDEX($CK$548:$CK$611,Y239)</f>
        <v>5</v>
      </c>
      <c r="AA239" s="3">
        <f>IF(LEFT(G239,1)="d",0,IF(LEFT(G239,1)="n",0,1))</f>
        <v>1</v>
      </c>
      <c r="AB239" s="3">
        <f>Z239*AA239</f>
        <v>5</v>
      </c>
      <c r="AC239" s="6">
        <f>IF(ISNA(INDEX(AB238:AB243, MATCH(N239, F238:F243, FALSE))),0,INDEX(AB238:AB243, MATCH(N239, F238:F243, FALSE)))</f>
        <v>2</v>
      </c>
      <c r="AD239" s="3">
        <f>IF(ISNA(INDEX(AB238:AB243, MATCH(O239, F238:F243, FALSE))),0,INDEX(AB238:AB243, MATCH(O239, F238:F243, FALSE)))</f>
        <v>0</v>
      </c>
      <c r="AE239" s="5">
        <f t="shared" ref="AE239:AE243" si="325">SUM(AC239:AD239)</f>
        <v>2</v>
      </c>
      <c r="AF239" s="3">
        <f>COUNTIF(F238:F243:F246:F251,F239)</f>
        <v>1</v>
      </c>
    </row>
    <row r="240" spans="1:32" ht="20.100000000000001" customHeight="1">
      <c r="A240" s="111" t="s">
        <v>145</v>
      </c>
      <c r="B240" s="121" t="s">
        <v>106</v>
      </c>
      <c r="C240" s="121">
        <v>1500</v>
      </c>
      <c r="D240" s="204" t="s">
        <v>0</v>
      </c>
      <c r="E240" s="293">
        <v>3</v>
      </c>
      <c r="F240" s="216" t="s">
        <v>48</v>
      </c>
      <c r="G240" s="224">
        <v>3.4305555555555552E-3</v>
      </c>
      <c r="H240" s="133" t="str">
        <f t="shared" si="318"/>
        <v>Guy Mitchell</v>
      </c>
      <c r="I240" s="114" t="str">
        <f t="shared" si="319"/>
        <v>Salisbury</v>
      </c>
      <c r="J240" s="114" t="str">
        <f t="shared" si="320"/>
        <v>Salis</v>
      </c>
      <c r="K240" s="9" t="str">
        <f t="shared" si="321"/>
        <v/>
      </c>
      <c r="L240" s="195" t="str">
        <f t="shared" si="322"/>
        <v xml:space="preserve"> </v>
      </c>
      <c r="M240" s="2"/>
      <c r="N240" s="34" t="str">
        <f t="shared" si="323"/>
        <v>O</v>
      </c>
      <c r="O240" s="34" t="str">
        <f t="shared" si="323"/>
        <v>OO</v>
      </c>
      <c r="P240" s="154">
        <f t="shared" si="324"/>
        <v>5</v>
      </c>
      <c r="Q240" s="2"/>
      <c r="R240" s="12"/>
      <c r="S240" s="12"/>
      <c r="T240" s="12">
        <f>P240</f>
        <v>5</v>
      </c>
      <c r="U240" s="12"/>
      <c r="V240" s="12"/>
      <c r="W240" s="12"/>
      <c r="X240" s="2"/>
      <c r="Y240" s="26">
        <f>((COUNTIF(E238:E243,E240)-1)*$CK$547+SUBSTITUTE(E240,"=",""))</f>
        <v>3</v>
      </c>
      <c r="Z240" s="3">
        <f>INDEX($CK$548:$CK$611,Y240)</f>
        <v>4</v>
      </c>
      <c r="AA240" s="3">
        <f>IF(LEFT(G240,1)="d",0,IF(LEFT(G240,1)="n",0,1))</f>
        <v>1</v>
      </c>
      <c r="AB240" s="3">
        <f t="shared" ref="AB240:AB243" si="326">Z240*AA240</f>
        <v>4</v>
      </c>
      <c r="AC240" s="6">
        <f>IF(ISNA(INDEX(AB238:AB243, MATCH(N240, F238:F243, FALSE))),0,INDEX(AB238:AB243, MATCH(N240, F238:F243, FALSE)))</f>
        <v>5</v>
      </c>
      <c r="AD240" s="3">
        <f>IF(ISNA(INDEX(AB238:AB243, MATCH(O240, F238:F243, FALSE))),0,INDEX(AB238:AB243, MATCH(O240, F238:F243, FALSE)))</f>
        <v>0</v>
      </c>
      <c r="AE240" s="5">
        <f t="shared" si="325"/>
        <v>5</v>
      </c>
      <c r="AF240" s="3">
        <f>COUNTIF(F238:F243:F246:F251,F240)</f>
        <v>1</v>
      </c>
    </row>
    <row r="241" spans="1:54" ht="20.100000000000001" customHeight="1">
      <c r="A241" s="111" t="s">
        <v>145</v>
      </c>
      <c r="B241" s="121" t="s">
        <v>106</v>
      </c>
      <c r="C241" s="121">
        <v>1500</v>
      </c>
      <c r="D241" s="204" t="s">
        <v>0</v>
      </c>
      <c r="E241" s="293">
        <v>4</v>
      </c>
      <c r="F241" s="216" t="s">
        <v>127</v>
      </c>
      <c r="G241" s="224">
        <v>3.5034722222222221E-3</v>
      </c>
      <c r="H241" s="133" t="str">
        <f t="shared" si="318"/>
        <v>Daniel Hasan Diaz</v>
      </c>
      <c r="I241" s="114" t="str">
        <f t="shared" si="319"/>
        <v>Slough Juniors</v>
      </c>
      <c r="J241" s="114" t="str">
        <f t="shared" si="320"/>
        <v>Slough J</v>
      </c>
      <c r="K241" s="9" t="str">
        <f t="shared" si="321"/>
        <v/>
      </c>
      <c r="L241" s="195" t="str">
        <f t="shared" si="322"/>
        <v xml:space="preserve"> </v>
      </c>
      <c r="M241" s="2"/>
      <c r="N241" s="34" t="str">
        <f t="shared" si="323"/>
        <v>R</v>
      </c>
      <c r="O241" s="34" t="str">
        <f t="shared" si="323"/>
        <v>RR</v>
      </c>
      <c r="P241" s="154">
        <f t="shared" si="324"/>
        <v>0</v>
      </c>
      <c r="Q241" s="2"/>
      <c r="R241" s="12"/>
      <c r="S241" s="12"/>
      <c r="T241" s="12"/>
      <c r="U241" s="12">
        <f>P241</f>
        <v>0</v>
      </c>
      <c r="V241" s="12"/>
      <c r="W241" s="12"/>
      <c r="X241" s="2"/>
      <c r="Y241" s="26">
        <f>((COUNTIF(E238:E243,E241)-1)*$CK$547+SUBSTITUTE(E241,"=",""))</f>
        <v>4</v>
      </c>
      <c r="Z241" s="3">
        <f>INDEX($CK$548:$CK$611,Y241)</f>
        <v>3</v>
      </c>
      <c r="AA241" s="3">
        <f t="shared" ref="AA241:AA243" si="327">IF(LEFT(G241,1)="d",0,IF(LEFT(G241,1)="n",0,1))</f>
        <v>1</v>
      </c>
      <c r="AB241" s="3">
        <f t="shared" si="326"/>
        <v>3</v>
      </c>
      <c r="AC241" s="6">
        <f>IF(ISNA(INDEX(AB238:AB243, MATCH(N241, F238:F243, FALSE))),0,INDEX(AB238:AB243, MATCH(N241, F238:F243, FALSE)))</f>
        <v>0</v>
      </c>
      <c r="AD241" s="3">
        <f>IF(ISNA(INDEX(AB238:AB243, MATCH(O241, F238:F243, FALSE))),0,INDEX(AB238:AB243, MATCH(O241, F238:F243, FALSE)))</f>
        <v>0</v>
      </c>
      <c r="AE241" s="5">
        <f t="shared" si="325"/>
        <v>0</v>
      </c>
      <c r="AF241" s="3">
        <f>COUNTIF(F238:F243:F246:F251,F241)</f>
        <v>1</v>
      </c>
      <c r="AP241" s="31"/>
    </row>
    <row r="242" spans="1:54" ht="20.100000000000001" customHeight="1">
      <c r="A242" s="111" t="s">
        <v>145</v>
      </c>
      <c r="B242" s="121" t="s">
        <v>106</v>
      </c>
      <c r="C242" s="121">
        <v>1500</v>
      </c>
      <c r="D242" s="204" t="s">
        <v>0</v>
      </c>
      <c r="E242" s="293">
        <v>5</v>
      </c>
      <c r="F242" s="216" t="s">
        <v>110</v>
      </c>
      <c r="G242" s="224">
        <v>4.5000000000000005E-3</v>
      </c>
      <c r="H242" s="133" t="str">
        <f t="shared" si="318"/>
        <v>William Houghton</v>
      </c>
      <c r="I242" s="114" t="str">
        <f t="shared" si="319"/>
        <v>Newbury</v>
      </c>
      <c r="J242" s="114" t="str">
        <f t="shared" si="320"/>
        <v>Newb</v>
      </c>
      <c r="K242" s="9" t="str">
        <f t="shared" si="321"/>
        <v/>
      </c>
      <c r="L242" s="195" t="str">
        <f t="shared" si="322"/>
        <v xml:space="preserve"> </v>
      </c>
      <c r="M242" s="2"/>
      <c r="N242" s="34" t="str">
        <f t="shared" si="323"/>
        <v>T</v>
      </c>
      <c r="O242" s="34" t="str">
        <f t="shared" si="323"/>
        <v>TT</v>
      </c>
      <c r="P242" s="154">
        <f t="shared" si="324"/>
        <v>4</v>
      </c>
      <c r="Q242" s="2"/>
      <c r="R242" s="12"/>
      <c r="S242" s="12"/>
      <c r="T242" s="12"/>
      <c r="U242" s="12"/>
      <c r="V242" s="12">
        <f>P242</f>
        <v>4</v>
      </c>
      <c r="W242" s="12"/>
      <c r="X242" s="2"/>
      <c r="Y242" s="26">
        <f>((COUNTIF(E238:E243,E242)-1)*$CK$547+SUBSTITUTE(E242,"=",""))</f>
        <v>5</v>
      </c>
      <c r="Z242" s="3">
        <f t="shared" ref="Z242:Z243" si="328">INDEX($CK$548:$CK$611,Y242)</f>
        <v>2</v>
      </c>
      <c r="AA242" s="3">
        <f t="shared" si="327"/>
        <v>1</v>
      </c>
      <c r="AB242" s="3">
        <f t="shared" si="326"/>
        <v>2</v>
      </c>
      <c r="AC242" s="6">
        <f>IF(ISNA(INDEX(AB238:AB243, MATCH(N242, F238:F243, FALSE))),0,INDEX(AB238:AB243, MATCH(N242,F238:F243, FALSE)))</f>
        <v>4</v>
      </c>
      <c r="AD242" s="3">
        <f>IF(ISNA(INDEX(AB238:AB243, MATCH(O242, F238:F243, FALSE))),0,INDEX(AB238:AB243, MATCH(O242, F238:F243, FALSE)))</f>
        <v>0</v>
      </c>
      <c r="AE242" s="5">
        <f t="shared" si="325"/>
        <v>4</v>
      </c>
      <c r="AF242" s="3">
        <f>COUNTIF(F238:F243:F246:F251,F242)</f>
        <v>1</v>
      </c>
      <c r="AP242" s="31"/>
    </row>
    <row r="243" spans="1:54" ht="20.100000000000001" customHeight="1" thickBot="1">
      <c r="A243" s="111" t="s">
        <v>145</v>
      </c>
      <c r="B243" s="121" t="s">
        <v>106</v>
      </c>
      <c r="C243" s="121">
        <v>1500</v>
      </c>
      <c r="D243" s="204" t="s">
        <v>0</v>
      </c>
      <c r="E243" s="294">
        <v>6</v>
      </c>
      <c r="F243" s="216"/>
      <c r="G243" s="225" t="s">
        <v>49</v>
      </c>
      <c r="H243" s="211" t="str">
        <f t="shared" si="318"/>
        <v xml:space="preserve"> </v>
      </c>
      <c r="I243" s="212" t="str">
        <f t="shared" si="319"/>
        <v/>
      </c>
      <c r="J243" s="212" t="str">
        <f t="shared" si="320"/>
        <v/>
      </c>
      <c r="K243" s="138" t="str">
        <f t="shared" si="321"/>
        <v/>
      </c>
      <c r="L243" s="213" t="str">
        <f t="shared" si="322"/>
        <v xml:space="preserve"> </v>
      </c>
      <c r="M243" s="2"/>
      <c r="N243" s="34" t="str">
        <f t="shared" si="323"/>
        <v>J</v>
      </c>
      <c r="O243" s="34" t="str">
        <f t="shared" si="323"/>
        <v>JJ</v>
      </c>
      <c r="P243" s="154">
        <f t="shared" si="324"/>
        <v>3</v>
      </c>
      <c r="Q243" s="2"/>
      <c r="R243" s="12"/>
      <c r="S243" s="12"/>
      <c r="T243" s="12"/>
      <c r="U243" s="12"/>
      <c r="V243" s="12"/>
      <c r="W243" s="12">
        <f>P243</f>
        <v>3</v>
      </c>
      <c r="X243" s="2"/>
      <c r="Y243" s="26">
        <f>((COUNTIF(E238:E243,E243)-1)*$CK$547+SUBSTITUTE(E243,"=",""))</f>
        <v>6</v>
      </c>
      <c r="Z243" s="3">
        <f t="shared" si="328"/>
        <v>1</v>
      </c>
      <c r="AA243" s="3">
        <f t="shared" si="327"/>
        <v>1</v>
      </c>
      <c r="AB243" s="3">
        <f t="shared" si="326"/>
        <v>1</v>
      </c>
      <c r="AC243" s="6">
        <f>IF(ISNA(INDEX(AB238:AB243, MATCH(N243, F238:F243, FALSE))),0,INDEX(AB238:AB243, MATCH(N243, F238:F243, FALSE)))</f>
        <v>3</v>
      </c>
      <c r="AD243" s="3">
        <f>IF(ISNA(INDEX(AB238:AB243, MATCH(O243, F238:F243, FALSE))),0,INDEX(AB238:AB243, MATCH(O243, F238:F243, FALSE)))</f>
        <v>0</v>
      </c>
      <c r="AE243" s="5">
        <f t="shared" si="325"/>
        <v>3</v>
      </c>
      <c r="AF243" s="3">
        <f>COUNTIF(F238:F243:F246:F251,F243)</f>
        <v>0</v>
      </c>
      <c r="AP243" s="100"/>
    </row>
    <row r="244" spans="1:54" ht="20.100000000000001" customHeight="1" thickBot="1">
      <c r="A244" s="111" t="s">
        <v>145</v>
      </c>
      <c r="B244" s="121" t="s">
        <v>106</v>
      </c>
      <c r="C244" s="121"/>
      <c r="D244" s="110"/>
      <c r="E244" s="198"/>
      <c r="F244" s="198"/>
      <c r="G244" s="198"/>
      <c r="H244" s="196"/>
      <c r="I244" s="196"/>
      <c r="J244" s="197"/>
      <c r="K244" s="196"/>
      <c r="L244" s="196"/>
      <c r="M244" s="2"/>
      <c r="N244" s="40"/>
      <c r="O244" s="40"/>
      <c r="P244" s="155"/>
      <c r="Q244" s="2"/>
      <c r="R244" s="2"/>
      <c r="S244" s="2"/>
      <c r="T244" s="2"/>
      <c r="U244" s="2"/>
      <c r="V244" s="2"/>
      <c r="W244" s="2"/>
      <c r="X244" s="2"/>
      <c r="AP244" s="100"/>
    </row>
    <row r="245" spans="1:54" ht="20.100000000000001" customHeight="1" thickBot="1">
      <c r="A245" s="111" t="s">
        <v>145</v>
      </c>
      <c r="B245" s="121" t="s">
        <v>106</v>
      </c>
      <c r="C245" s="121">
        <v>1500</v>
      </c>
      <c r="D245" s="204" t="s">
        <v>1</v>
      </c>
      <c r="E245" s="419" t="s">
        <v>293</v>
      </c>
      <c r="F245" s="209"/>
      <c r="G245" s="209"/>
      <c r="H245" s="210"/>
      <c r="I245" s="208" t="s">
        <v>181</v>
      </c>
      <c r="J245" s="205"/>
      <c r="K245" s="535">
        <f>K237</f>
        <v>2.9861111111111113E-3</v>
      </c>
      <c r="L245" s="535"/>
      <c r="M245" s="2"/>
      <c r="N245" s="40"/>
      <c r="O245" s="40"/>
      <c r="P245" s="155"/>
      <c r="Q245" s="2"/>
      <c r="R245" s="2"/>
      <c r="S245" s="2"/>
      <c r="T245" s="2"/>
      <c r="U245" s="2"/>
      <c r="V245" s="2"/>
      <c r="W245" s="2"/>
      <c r="X245" s="2"/>
      <c r="AP245" s="100"/>
    </row>
    <row r="246" spans="1:54" ht="20.100000000000001" customHeight="1">
      <c r="A246" s="111" t="s">
        <v>145</v>
      </c>
      <c r="B246" s="121" t="s">
        <v>106</v>
      </c>
      <c r="C246" s="121">
        <v>1500</v>
      </c>
      <c r="D246" s="204" t="s">
        <v>1</v>
      </c>
      <c r="E246" s="292">
        <v>1</v>
      </c>
      <c r="F246" s="214" t="s">
        <v>140</v>
      </c>
      <c r="G246" s="223">
        <v>3.375E-3</v>
      </c>
      <c r="H246" s="206" t="str">
        <f t="shared" ref="H246:H251" si="329">IF(ISNA((IF(F246=0," ",VLOOKUP(F246,$AL$572:$AN$583,3,FALSE)))),"WRONG LETTER",IF(F246=0," ",VLOOKUP(F246,$AL$572:$AN$583,3,FALSE)))</f>
        <v>Michael Shingleton-Smith</v>
      </c>
      <c r="I246" s="201" t="str">
        <f t="shared" ref="I246:I251" si="330">IF(ISNA((IF(F246=0,"",VLOOKUP(F246,$AO$544:$AQ$555,3,FALSE)))),"WRONG LETTER",IF(F246=0,"",VLOOKUP(F246,$AO$544:$AQ$555,3,FALSE)))</f>
        <v>Winchester</v>
      </c>
      <c r="J246" s="201" t="str">
        <f t="shared" ref="J246:J251" si="331">IF(F246=0,"",VLOOKUP(F246,$AO$544:$AR$555,4,FALSE))</f>
        <v>Win</v>
      </c>
      <c r="K246" s="202" t="str">
        <f t="shared" ref="K246:K251" si="332">IF(G246="","",IF(ISNUMBER(G246),IF($CH$579="F"," ",IF($CH$579="T",IF(G246&lt;=$BX$579,"G1",IF(G246&lt;=$CA$579,"G2",IF(G246&lt;=$CD$579,"G3",IF(G246&lt;=$CG$579,"G4","")))))),""))</f>
        <v/>
      </c>
      <c r="L246" s="203" t="str">
        <f t="shared" ref="L246:L251" si="333">IF(ISBLANK(G246),"",IF(G246&lt;=BI582,"AW"," "))</f>
        <v>AW</v>
      </c>
      <c r="M246" s="2"/>
      <c r="N246" s="34" t="str">
        <f t="shared" ref="N246:O251" si="334">N238</f>
        <v>W</v>
      </c>
      <c r="O246" s="34" t="str">
        <f t="shared" si="334"/>
        <v>WW</v>
      </c>
      <c r="P246" s="154">
        <f>AE246</f>
        <v>6</v>
      </c>
      <c r="Q246" s="2"/>
      <c r="R246" s="12">
        <f>P246</f>
        <v>6</v>
      </c>
      <c r="S246" s="12"/>
      <c r="T246" s="12"/>
      <c r="U246" s="12"/>
      <c r="V246" s="12"/>
      <c r="W246" s="12"/>
      <c r="X246" s="2"/>
      <c r="Y246" s="26">
        <f>((COUNTIF(E246:E251,E246)-1)*$CK$547+SUBSTITUTE(E246,"=",""))</f>
        <v>1</v>
      </c>
      <c r="Z246" s="3">
        <f>INDEX($CK$548:$CK$611,Y246)</f>
        <v>6</v>
      </c>
      <c r="AA246" s="3">
        <f>IF(LEFT(G246,1)="d",0,IF(LEFT(G246,1)="n",0,1))</f>
        <v>1</v>
      </c>
      <c r="AB246" s="3">
        <f>Z246*AA246</f>
        <v>6</v>
      </c>
      <c r="AC246" s="6">
        <f>IF(ISNA(INDEX(AB246:AB251, MATCH(N246, F246:F251, FALSE))),0,INDEX(AB246:AB251, MATCH(N246, F246:F251, FALSE)))</f>
        <v>0</v>
      </c>
      <c r="AD246" s="3">
        <f>IF(ISNA(INDEX(AB246:AB251, MATCH(O246, F246:F251, FALSE))),0,INDEX(AB246:AB251, MATCH(O246, F246:F251, FALSE)))</f>
        <v>6</v>
      </c>
      <c r="AE246" s="5">
        <f>SUM(AC246:AD246)</f>
        <v>6</v>
      </c>
      <c r="AF246" s="3">
        <f>COUNTIF(F238:F243:F246:F251,F246)</f>
        <v>1</v>
      </c>
      <c r="AP246" s="100"/>
    </row>
    <row r="247" spans="1:54" ht="20.100000000000001" customHeight="1">
      <c r="A247" s="111" t="s">
        <v>145</v>
      </c>
      <c r="B247" s="121" t="s">
        <v>106</v>
      </c>
      <c r="C247" s="121">
        <v>1500</v>
      </c>
      <c r="D247" s="204" t="s">
        <v>1</v>
      </c>
      <c r="E247" s="293">
        <v>2</v>
      </c>
      <c r="F247" s="216" t="s">
        <v>340</v>
      </c>
      <c r="G247" s="224">
        <v>3.6319444444444446E-3</v>
      </c>
      <c r="H247" s="133" t="str">
        <f t="shared" si="329"/>
        <v>Rory Glover</v>
      </c>
      <c r="I247" s="114" t="str">
        <f t="shared" si="330"/>
        <v>Salisbury</v>
      </c>
      <c r="J247" s="114" t="str">
        <f t="shared" si="331"/>
        <v>Salis</v>
      </c>
      <c r="K247" s="9" t="str">
        <f t="shared" si="332"/>
        <v/>
      </c>
      <c r="L247" s="195" t="str">
        <f t="shared" si="333"/>
        <v xml:space="preserve"> </v>
      </c>
      <c r="M247" s="2"/>
      <c r="N247" s="34" t="str">
        <f t="shared" si="334"/>
        <v>N</v>
      </c>
      <c r="O247" s="34" t="str">
        <f t="shared" si="334"/>
        <v>NN</v>
      </c>
      <c r="P247" s="154">
        <f t="shared" ref="P247:P251" si="335">AE247</f>
        <v>0</v>
      </c>
      <c r="Q247" s="2"/>
      <c r="R247" s="12"/>
      <c r="S247" s="12">
        <f>P247</f>
        <v>0</v>
      </c>
      <c r="T247" s="12"/>
      <c r="U247" s="12"/>
      <c r="V247" s="12"/>
      <c r="W247" s="12"/>
      <c r="X247" s="2"/>
      <c r="Y247" s="26">
        <f>((COUNTIF(E246:E251,E247)-1)*$CK$547+SUBSTITUTE(E247,"=",""))</f>
        <v>2</v>
      </c>
      <c r="Z247" s="3">
        <f>INDEX($CK$548:$CK$611,Y247)</f>
        <v>5</v>
      </c>
      <c r="AA247" s="3">
        <f>IF(LEFT(G247,1)="d",0,IF(LEFT(G247,1)="n",0,1))</f>
        <v>1</v>
      </c>
      <c r="AB247" s="3">
        <f>Z247*AA247</f>
        <v>5</v>
      </c>
      <c r="AC247" s="6">
        <f>IF(ISNA(INDEX(AB246:AB251, MATCH(N247, F246:F251, FALSE))),0,INDEX(AB246:AB251, MATCH(N247, F246:F251, FALSE)))</f>
        <v>0</v>
      </c>
      <c r="AD247" s="3">
        <f>IF(ISNA(INDEX(AB246:AB251, MATCH(O247, F246:F251, FALSE))),0,INDEX(AB246:AB251, MATCH(O247, F246:F251, FALSE)))</f>
        <v>0</v>
      </c>
      <c r="AE247" s="5">
        <f t="shared" ref="AE247:AE251" si="336">SUM(AC247:AD247)</f>
        <v>0</v>
      </c>
      <c r="AF247" s="3">
        <f>COUNTIF(F238:F243:F246:F251,F247)</f>
        <v>1</v>
      </c>
      <c r="AP247" s="100"/>
    </row>
    <row r="248" spans="1:54" ht="20.100000000000001" customHeight="1">
      <c r="A248" s="111" t="s">
        <v>145</v>
      </c>
      <c r="B248" s="121" t="s">
        <v>106</v>
      </c>
      <c r="C248" s="121">
        <v>1500</v>
      </c>
      <c r="D248" s="204" t="s">
        <v>1</v>
      </c>
      <c r="E248" s="293">
        <v>3</v>
      </c>
      <c r="F248" s="216" t="s">
        <v>137</v>
      </c>
      <c r="G248" s="224">
        <v>3.6851851851851854E-3</v>
      </c>
      <c r="H248" s="133" t="str">
        <f t="shared" si="329"/>
        <v>Freddie Fenton</v>
      </c>
      <c r="I248" s="114" t="str">
        <f t="shared" si="330"/>
        <v>Slough Juniors</v>
      </c>
      <c r="J248" s="114" t="str">
        <f t="shared" si="331"/>
        <v>Slough J</v>
      </c>
      <c r="K248" s="9" t="str">
        <f t="shared" si="332"/>
        <v/>
      </c>
      <c r="L248" s="195" t="str">
        <f t="shared" si="333"/>
        <v xml:space="preserve"> </v>
      </c>
      <c r="M248" s="2"/>
      <c r="N248" s="34" t="str">
        <f t="shared" si="334"/>
        <v>O</v>
      </c>
      <c r="O248" s="34" t="str">
        <f t="shared" si="334"/>
        <v>OO</v>
      </c>
      <c r="P248" s="154">
        <f t="shared" si="335"/>
        <v>0</v>
      </c>
      <c r="Q248" s="2"/>
      <c r="R248" s="12"/>
      <c r="S248" s="12"/>
      <c r="T248" s="12">
        <f>P248</f>
        <v>0</v>
      </c>
      <c r="U248" s="12"/>
      <c r="V248" s="12"/>
      <c r="W248" s="12"/>
      <c r="X248" s="2"/>
      <c r="Y248" s="26">
        <f>((COUNTIF(E246:E251,E248)-1)*$CK$547+SUBSTITUTE(E248,"=",""))</f>
        <v>3</v>
      </c>
      <c r="Z248" s="3">
        <f>INDEX($CK$548:$CK$611,Y248)</f>
        <v>4</v>
      </c>
      <c r="AA248" s="3">
        <f>IF(LEFT(G248,1)="d",0,IF(LEFT(G248,1)="n",0,1))</f>
        <v>1</v>
      </c>
      <c r="AB248" s="3">
        <f t="shared" ref="AB248:AB251" si="337">Z248*AA248</f>
        <v>4</v>
      </c>
      <c r="AC248" s="6">
        <f>IF(ISNA(INDEX(AB246:AB251, MATCH(N248, F246:F251, FALSE))),0,INDEX(AB246:AB251, MATCH(N248, F246:F251, FALSE)))</f>
        <v>0</v>
      </c>
      <c r="AD248" s="3">
        <f>IF(ISNA(INDEX(AB246:AB251, MATCH(O248, F246:F251, FALSE))),0,INDEX(AB246:AB251, MATCH(O248, F246:F251, FALSE)))</f>
        <v>0</v>
      </c>
      <c r="AE248" s="5">
        <f t="shared" si="336"/>
        <v>0</v>
      </c>
      <c r="AF248" s="3">
        <f>COUNTIF(F238:F243:F246:F251,F248)</f>
        <v>1</v>
      </c>
      <c r="AP248" s="100"/>
    </row>
    <row r="249" spans="1:54" ht="20.100000000000001" customHeight="1">
      <c r="A249" s="111" t="s">
        <v>145</v>
      </c>
      <c r="B249" s="121" t="s">
        <v>106</v>
      </c>
      <c r="C249" s="121">
        <v>1500</v>
      </c>
      <c r="D249" s="204" t="s">
        <v>1</v>
      </c>
      <c r="E249" s="293">
        <v>4</v>
      </c>
      <c r="F249" s="216"/>
      <c r="G249" s="224" t="s">
        <v>49</v>
      </c>
      <c r="H249" s="133" t="str">
        <f t="shared" si="329"/>
        <v xml:space="preserve"> </v>
      </c>
      <c r="I249" s="114" t="str">
        <f t="shared" si="330"/>
        <v/>
      </c>
      <c r="J249" s="114" t="str">
        <f t="shared" si="331"/>
        <v/>
      </c>
      <c r="K249" s="9" t="str">
        <f t="shared" si="332"/>
        <v/>
      </c>
      <c r="L249" s="195" t="str">
        <f t="shared" si="333"/>
        <v xml:space="preserve"> </v>
      </c>
      <c r="M249" s="2"/>
      <c r="N249" s="34" t="str">
        <f t="shared" si="334"/>
        <v>R</v>
      </c>
      <c r="O249" s="34" t="str">
        <f t="shared" si="334"/>
        <v>RR</v>
      </c>
      <c r="P249" s="154">
        <f t="shared" si="335"/>
        <v>0</v>
      </c>
      <c r="Q249" s="2"/>
      <c r="R249" s="12"/>
      <c r="S249" s="12"/>
      <c r="T249" s="12"/>
      <c r="U249" s="12">
        <f>P249</f>
        <v>0</v>
      </c>
      <c r="V249" s="12"/>
      <c r="W249" s="12"/>
      <c r="X249" s="2"/>
      <c r="Y249" s="26">
        <f>((COUNTIF(E246:E251,E249)-1)*$CK$547+SUBSTITUTE(E249,"=",""))</f>
        <v>4</v>
      </c>
      <c r="Z249" s="3">
        <f>INDEX($CK$548:$CK$611,Y249)</f>
        <v>3</v>
      </c>
      <c r="AA249" s="3">
        <f t="shared" ref="AA249:AA251" si="338">IF(LEFT(G249,1)="d",0,IF(LEFT(G249,1)="n",0,1))</f>
        <v>1</v>
      </c>
      <c r="AB249" s="3">
        <f t="shared" si="337"/>
        <v>3</v>
      </c>
      <c r="AC249" s="6">
        <f>IF(ISNA(INDEX(AB246:AB251, MATCH(N249, F246:F251, FALSE))),0,INDEX(AB246:AB251, MATCH(N249, F246:F251, FALSE)))</f>
        <v>0</v>
      </c>
      <c r="AD249" s="3">
        <f>IF(ISNA(INDEX(AB246:AB251, MATCH(O249, F246:F251, FALSE))),0,INDEX(AB246:AB251, MATCH(O249, F246:F251, FALSE)))</f>
        <v>0</v>
      </c>
      <c r="AE249" s="5">
        <f t="shared" si="336"/>
        <v>0</v>
      </c>
      <c r="AF249" s="3">
        <f>COUNTIF(F238:F243:F246:F251,F249)</f>
        <v>0</v>
      </c>
      <c r="AP249" s="100"/>
    </row>
    <row r="250" spans="1:54" ht="20.100000000000001" customHeight="1">
      <c r="A250" s="111" t="s">
        <v>145</v>
      </c>
      <c r="B250" s="121" t="s">
        <v>106</v>
      </c>
      <c r="C250" s="121">
        <v>1500</v>
      </c>
      <c r="D250" s="204" t="s">
        <v>1</v>
      </c>
      <c r="E250" s="293">
        <v>5</v>
      </c>
      <c r="F250" s="216"/>
      <c r="G250" s="224" t="s">
        <v>49</v>
      </c>
      <c r="H250" s="133" t="str">
        <f t="shared" si="329"/>
        <v xml:space="preserve"> </v>
      </c>
      <c r="I250" s="114" t="str">
        <f t="shared" si="330"/>
        <v/>
      </c>
      <c r="J250" s="114" t="str">
        <f t="shared" si="331"/>
        <v/>
      </c>
      <c r="K250" s="9" t="str">
        <f t="shared" si="332"/>
        <v/>
      </c>
      <c r="L250" s="195" t="str">
        <f t="shared" si="333"/>
        <v xml:space="preserve"> </v>
      </c>
      <c r="M250" s="2"/>
      <c r="N250" s="34" t="str">
        <f t="shared" si="334"/>
        <v>T</v>
      </c>
      <c r="O250" s="34" t="str">
        <f t="shared" si="334"/>
        <v>TT</v>
      </c>
      <c r="P250" s="154">
        <f t="shared" si="335"/>
        <v>5</v>
      </c>
      <c r="Q250" s="2"/>
      <c r="R250" s="12"/>
      <c r="S250" s="12"/>
      <c r="T250" s="12"/>
      <c r="U250" s="12"/>
      <c r="V250" s="12">
        <f>P250</f>
        <v>5</v>
      </c>
      <c r="W250" s="12"/>
      <c r="X250" s="2"/>
      <c r="Y250" s="26">
        <f>((COUNTIF(E246:E251,E250)-1)*$CK$547+SUBSTITUTE(E250,"=",""))</f>
        <v>5</v>
      </c>
      <c r="Z250" s="3">
        <f t="shared" ref="Z250:Z251" si="339">INDEX($CK$548:$CK$611,Y250)</f>
        <v>2</v>
      </c>
      <c r="AA250" s="3">
        <f t="shared" si="338"/>
        <v>1</v>
      </c>
      <c r="AB250" s="3">
        <f t="shared" si="337"/>
        <v>2</v>
      </c>
      <c r="AC250" s="6">
        <f>IF(ISNA(INDEX(AB246:AB251, MATCH(N250, F246:F251, FALSE))),0,INDEX(AB246:AB251, MATCH(N250,F246:F251, FALSE)))</f>
        <v>0</v>
      </c>
      <c r="AD250" s="3">
        <f>IF(ISNA(INDEX(AB246:AB251, MATCH(O250, F246:F251, FALSE))),0,INDEX(AB246:AB251, MATCH(O250, F246:F251, FALSE)))</f>
        <v>5</v>
      </c>
      <c r="AE250" s="5">
        <f t="shared" si="336"/>
        <v>5</v>
      </c>
      <c r="AF250" s="3">
        <f>COUNTIF(F238:F243:F246:F251,F250)</f>
        <v>0</v>
      </c>
      <c r="AP250" s="100"/>
    </row>
    <row r="251" spans="1:54" ht="20.100000000000001" customHeight="1" thickBot="1">
      <c r="A251" s="111" t="s">
        <v>145</v>
      </c>
      <c r="B251" s="121" t="s">
        <v>106</v>
      </c>
      <c r="C251" s="121">
        <v>1500</v>
      </c>
      <c r="D251" s="204" t="s">
        <v>1</v>
      </c>
      <c r="E251" s="294">
        <v>6</v>
      </c>
      <c r="F251" s="216"/>
      <c r="G251" s="225" t="s">
        <v>49</v>
      </c>
      <c r="H251" s="211" t="str">
        <f t="shared" si="329"/>
        <v xml:space="preserve"> </v>
      </c>
      <c r="I251" s="212" t="str">
        <f t="shared" si="330"/>
        <v/>
      </c>
      <c r="J251" s="212" t="str">
        <f t="shared" si="331"/>
        <v/>
      </c>
      <c r="K251" s="138" t="str">
        <f t="shared" si="332"/>
        <v/>
      </c>
      <c r="L251" s="213" t="str">
        <f t="shared" si="333"/>
        <v xml:space="preserve"> </v>
      </c>
      <c r="M251" s="2"/>
      <c r="N251" s="34" t="str">
        <f t="shared" si="334"/>
        <v>J</v>
      </c>
      <c r="O251" s="34" t="str">
        <f t="shared" si="334"/>
        <v>JJ</v>
      </c>
      <c r="P251" s="154">
        <f t="shared" si="335"/>
        <v>4</v>
      </c>
      <c r="Q251" s="2"/>
      <c r="R251" s="12"/>
      <c r="S251" s="12"/>
      <c r="T251" s="12"/>
      <c r="U251" s="12"/>
      <c r="V251" s="12"/>
      <c r="W251" s="12">
        <f>P251</f>
        <v>4</v>
      </c>
      <c r="X251" s="2"/>
      <c r="Y251" s="26">
        <f>((COUNTIF(E246:E251,E251)-1)*$CK$547+SUBSTITUTE(E251,"=",""))</f>
        <v>6</v>
      </c>
      <c r="Z251" s="3">
        <f t="shared" si="339"/>
        <v>1</v>
      </c>
      <c r="AA251" s="3">
        <f t="shared" si="338"/>
        <v>1</v>
      </c>
      <c r="AB251" s="3">
        <f t="shared" si="337"/>
        <v>1</v>
      </c>
      <c r="AC251" s="6">
        <f>IF(ISNA(INDEX(AB246:AB251, MATCH(N251, F246:F251, FALSE))),0,INDEX(AB246:AB251, MATCH(N251, F246:F251, FALSE)))</f>
        <v>0</v>
      </c>
      <c r="AD251" s="3">
        <f>IF(ISNA(INDEX(AB246:AB251, MATCH(O251, F246:F251, FALSE))),0,INDEX(AB246:AB251, MATCH(O251, F246:F251, FALSE)))</f>
        <v>4</v>
      </c>
      <c r="AE251" s="5">
        <f t="shared" si="336"/>
        <v>4</v>
      </c>
      <c r="AF251" s="3">
        <f>COUNTIF(F238:F243:F246:F251,F251)</f>
        <v>0</v>
      </c>
      <c r="AP251" s="100"/>
    </row>
    <row r="252" spans="1:54" ht="20.100000000000001" customHeight="1" thickBot="1">
      <c r="A252" s="111" t="s">
        <v>145</v>
      </c>
      <c r="B252" s="121" t="s">
        <v>106</v>
      </c>
      <c r="C252" s="121"/>
      <c r="D252" s="204"/>
      <c r="E252" s="198"/>
      <c r="F252" s="198"/>
      <c r="G252" s="198"/>
      <c r="H252" s="196"/>
      <c r="I252" s="196"/>
      <c r="J252" s="197"/>
      <c r="K252" s="196"/>
      <c r="L252" s="196"/>
      <c r="M252" s="8"/>
      <c r="N252" s="40"/>
      <c r="O252" s="40"/>
      <c r="P252" s="155"/>
      <c r="Q252" s="2"/>
      <c r="R252" s="2"/>
      <c r="S252" s="2"/>
      <c r="T252" s="2"/>
      <c r="U252" s="2"/>
      <c r="V252" s="2"/>
      <c r="W252" s="2"/>
      <c r="X252" s="2"/>
      <c r="AP252" s="101"/>
      <c r="AQ252" s="2"/>
      <c r="AR252" s="2"/>
      <c r="AS252" s="2"/>
      <c r="AT252" s="2"/>
      <c r="AU252" s="2"/>
      <c r="AV252" s="2"/>
      <c r="AW252" s="2"/>
      <c r="AX252" s="2"/>
      <c r="AY252" s="2"/>
      <c r="AZ252" s="2"/>
      <c r="BA252" s="2"/>
      <c r="BB252" s="2"/>
    </row>
    <row r="253" spans="1:54" ht="20.100000000000001" customHeight="1" thickBot="1">
      <c r="A253" s="111" t="s">
        <v>145</v>
      </c>
      <c r="B253" s="121" t="s">
        <v>106</v>
      </c>
      <c r="C253" s="121" t="s">
        <v>332</v>
      </c>
      <c r="D253" s="204" t="s">
        <v>0</v>
      </c>
      <c r="E253" s="419" t="s">
        <v>263</v>
      </c>
      <c r="F253" s="209"/>
      <c r="G253" s="209"/>
      <c r="H253" s="210"/>
      <c r="I253" s="208" t="s">
        <v>181</v>
      </c>
      <c r="J253" s="205"/>
      <c r="K253" s="530">
        <f>DETAILS!K105</f>
        <v>11.3</v>
      </c>
      <c r="L253" s="530"/>
      <c r="M253" s="128"/>
      <c r="N253" s="40"/>
      <c r="O253" s="40"/>
      <c r="P253" s="155"/>
      <c r="Q253" s="2"/>
      <c r="R253" s="2"/>
      <c r="S253" s="2"/>
      <c r="T253" s="2"/>
      <c r="U253" s="2"/>
      <c r="V253" s="2"/>
      <c r="W253" s="2"/>
      <c r="X253" s="2"/>
      <c r="AP253" s="101"/>
      <c r="AQ253" s="2"/>
      <c r="AR253" s="2"/>
      <c r="AS253" s="2"/>
      <c r="AT253" s="2"/>
      <c r="AU253" s="2"/>
      <c r="AV253" s="2"/>
      <c r="AW253" s="2"/>
      <c r="AX253" s="2"/>
      <c r="AY253" s="2"/>
      <c r="AZ253" s="2"/>
      <c r="BA253" s="2"/>
      <c r="BB253" s="2"/>
    </row>
    <row r="254" spans="1:54" ht="20.100000000000001" customHeight="1">
      <c r="A254" s="111" t="s">
        <v>145</v>
      </c>
      <c r="B254" s="121" t="s">
        <v>106</v>
      </c>
      <c r="C254" s="121" t="s">
        <v>332</v>
      </c>
      <c r="D254" s="204" t="s">
        <v>0</v>
      </c>
      <c r="E254" s="292">
        <v>1</v>
      </c>
      <c r="F254" s="214" t="s">
        <v>130</v>
      </c>
      <c r="G254" s="215">
        <v>11.9</v>
      </c>
      <c r="H254" s="206" t="str">
        <f t="shared" ref="H254:H259" si="340">IF(ISNA((IF(F254=0," ",VLOOKUP(F254,$AO$572:$AQ$583,3,FALSE)))),"WRONG LETTER",IF(F254=0," ",VLOOKUP(F254,$AO$572:$AQ$583,3,FALSE)))</f>
        <v xml:space="preserve">Dan Kimber </v>
      </c>
      <c r="I254" s="201" t="str">
        <f t="shared" ref="I254:I259" si="341">IF(ISNA((IF(F254=0,"",VLOOKUP(F254,$AO$544:$AQ$555,3,FALSE)))),"WRONG LETTER",IF(F254=0,"",VLOOKUP(F254,$AO$544:$AQ$555,3,FALSE)))</f>
        <v>Winchester</v>
      </c>
      <c r="J254" s="201" t="str">
        <f t="shared" ref="J254:J259" si="342">IF(F254=0,"",VLOOKUP(F254,$AO$544:$AR$555,4,FALSE))</f>
        <v>Win</v>
      </c>
      <c r="K254" s="202" t="str">
        <f t="shared" ref="K254:K259" si="343">IF(G254="","",IF(ISNUMBER(G254),IF($CH$580="F"," ",IF($CH$580="T",IF(G254&lt;=$BX$580,"G1",IF(G254&lt;=$CA$580,"G2",IF(G254&lt;=$CD$580,"G3",IF(G254&lt;=$CG$580,"G4","")))))),""))</f>
        <v>G1</v>
      </c>
      <c r="L254" s="203" t="str">
        <f t="shared" ref="L254:L259" si="344">IF(ISBLANK(G254),"",IF(G254&lt;=BK575,"AW"," "))</f>
        <v>AW</v>
      </c>
      <c r="M254" s="2"/>
      <c r="N254" s="34" t="str">
        <f t="shared" ref="N254:O259" si="345">N246</f>
        <v>W</v>
      </c>
      <c r="O254" s="34" t="str">
        <f t="shared" si="345"/>
        <v>WW</v>
      </c>
      <c r="P254" s="154">
        <f>AE254</f>
        <v>6</v>
      </c>
      <c r="Q254" s="2"/>
      <c r="R254" s="12">
        <f>P254</f>
        <v>6</v>
      </c>
      <c r="S254" s="12"/>
      <c r="T254" s="12"/>
      <c r="U254" s="12"/>
      <c r="V254" s="12"/>
      <c r="W254" s="12"/>
      <c r="X254" s="2"/>
      <c r="Y254" s="26">
        <f>((COUNTIF(E254:E259,E254)-1)*$CK$547+SUBSTITUTE(E254,"=",""))</f>
        <v>1</v>
      </c>
      <c r="Z254" s="3">
        <f>INDEX($CK$548:$CK$611,Y254)</f>
        <v>6</v>
      </c>
      <c r="AA254" s="3">
        <f>IF(LEFT(G254,1)="d",0,IF(LEFT(G254,1)="n",0,1))</f>
        <v>1</v>
      </c>
      <c r="AB254" s="3">
        <f>Z254*AA254</f>
        <v>6</v>
      </c>
      <c r="AC254" s="6">
        <f>IF(ISNA(INDEX(AB254:AB259, MATCH(N254, F254:F259, FALSE))),0,INDEX(AB254:AB259, MATCH(N254, F254:F259, FALSE)))</f>
        <v>6</v>
      </c>
      <c r="AD254" s="3">
        <f>IF(ISNA(INDEX(AB254:AB259, MATCH(O254, F254:F259, FALSE))),0,INDEX(AB254:AB259, MATCH(O254, F254:F259, FALSE)))</f>
        <v>0</v>
      </c>
      <c r="AE254" s="5">
        <f>SUM(AC254:AD254)</f>
        <v>6</v>
      </c>
      <c r="AF254" s="3">
        <f>COUNTIF(F254:F259:F262:F267,F254)</f>
        <v>1</v>
      </c>
      <c r="AP254" s="100"/>
      <c r="AQ254" s="2"/>
      <c r="AR254" s="2"/>
      <c r="AS254" s="2"/>
      <c r="AT254" s="2"/>
      <c r="AU254" s="2"/>
      <c r="AV254" s="2"/>
      <c r="AW254" s="2"/>
      <c r="AX254" s="2"/>
      <c r="AY254" s="2"/>
      <c r="AZ254" s="2"/>
      <c r="BA254" s="2"/>
      <c r="BB254" s="2"/>
    </row>
    <row r="255" spans="1:54" ht="20.100000000000001" customHeight="1">
      <c r="A255" s="111" t="s">
        <v>145</v>
      </c>
      <c r="B255" s="121" t="s">
        <v>106</v>
      </c>
      <c r="C255" s="121" t="s">
        <v>332</v>
      </c>
      <c r="D255" s="204" t="s">
        <v>0</v>
      </c>
      <c r="E255" s="293">
        <v>2</v>
      </c>
      <c r="F255" s="216" t="s">
        <v>20</v>
      </c>
      <c r="G255" s="217">
        <v>12.8</v>
      </c>
      <c r="H255" s="133" t="str">
        <f t="shared" si="340"/>
        <v>Scott Jones</v>
      </c>
      <c r="I255" s="114" t="str">
        <f t="shared" si="341"/>
        <v>Oxford City</v>
      </c>
      <c r="J255" s="114" t="str">
        <f t="shared" si="342"/>
        <v>Oxf C</v>
      </c>
      <c r="K255" s="9" t="str">
        <f t="shared" si="343"/>
        <v>G4</v>
      </c>
      <c r="L255" s="195" t="str">
        <f t="shared" si="344"/>
        <v>AW</v>
      </c>
      <c r="M255" s="2"/>
      <c r="N255" s="34" t="str">
        <f t="shared" si="345"/>
        <v>N</v>
      </c>
      <c r="O255" s="34" t="str">
        <f t="shared" si="345"/>
        <v>NN</v>
      </c>
      <c r="P255" s="154">
        <f t="shared" ref="P255:P259" si="346">AE255</f>
        <v>2</v>
      </c>
      <c r="Q255" s="2"/>
      <c r="R255" s="12"/>
      <c r="S255" s="12">
        <f>P255</f>
        <v>2</v>
      </c>
      <c r="T255" s="12"/>
      <c r="U255" s="12"/>
      <c r="V255" s="12"/>
      <c r="W255" s="12"/>
      <c r="X255" s="2"/>
      <c r="Y255" s="26">
        <f>((COUNTIF(E254:E259,E255)-1)*$CK$547+SUBSTITUTE(E255,"=",""))</f>
        <v>2</v>
      </c>
      <c r="Z255" s="3">
        <f>INDEX($CK$548:$CK$611,Y255)</f>
        <v>5</v>
      </c>
      <c r="AA255" s="3">
        <f>IF(LEFT(G255,1)="d",0,IF(LEFT(G255,1)="n",0,1))</f>
        <v>1</v>
      </c>
      <c r="AB255" s="3">
        <f>Z255*AA255</f>
        <v>5</v>
      </c>
      <c r="AC255" s="6">
        <f>IF(ISNA(INDEX(AB254:AB259, MATCH(N255, F254:F259, FALSE))),0,INDEX(AB254:AB259, MATCH(N255, F254:F259, FALSE)))</f>
        <v>2</v>
      </c>
      <c r="AD255" s="3">
        <f>IF(ISNA(INDEX(AB254:AB259, MATCH(O255, F254:F259, FALSE))),0,INDEX(AB254:AB259, MATCH(O255, F254:F259, FALSE)))</f>
        <v>0</v>
      </c>
      <c r="AE255" s="5">
        <f t="shared" ref="AE255:AE259" si="347">SUM(AC255:AD255)</f>
        <v>2</v>
      </c>
      <c r="AF255" s="3">
        <f>COUNTIF(F254:F259:F262:F267,F255)</f>
        <v>1</v>
      </c>
      <c r="AP255" s="100"/>
      <c r="AQ255" s="2"/>
      <c r="AR255" s="2"/>
      <c r="AS255" s="2"/>
      <c r="AT255" s="2"/>
      <c r="AU255" s="2"/>
      <c r="AV255" s="2"/>
      <c r="AW255" s="2"/>
      <c r="AX255" s="2"/>
      <c r="AY255" s="2"/>
      <c r="AZ255" s="2"/>
      <c r="BA255" s="2"/>
      <c r="BB255" s="2"/>
    </row>
    <row r="256" spans="1:54" ht="20.100000000000001" customHeight="1">
      <c r="A256" s="111" t="s">
        <v>145</v>
      </c>
      <c r="B256" s="121" t="s">
        <v>106</v>
      </c>
      <c r="C256" s="121" t="s">
        <v>332</v>
      </c>
      <c r="D256" s="204" t="s">
        <v>0</v>
      </c>
      <c r="E256" s="293">
        <v>3</v>
      </c>
      <c r="F256" s="216" t="s">
        <v>108</v>
      </c>
      <c r="G256" s="217">
        <v>13.9</v>
      </c>
      <c r="H256" s="133" t="str">
        <f t="shared" si="340"/>
        <v>Doug Rogan Rea</v>
      </c>
      <c r="I256" s="114" t="str">
        <f t="shared" si="341"/>
        <v>MADJA</v>
      </c>
      <c r="J256" s="114" t="str">
        <f t="shared" si="342"/>
        <v>Marl J</v>
      </c>
      <c r="K256" s="9" t="str">
        <f t="shared" si="343"/>
        <v/>
      </c>
      <c r="L256" s="195" t="str">
        <f t="shared" si="344"/>
        <v>AW</v>
      </c>
      <c r="M256" s="2"/>
      <c r="N256" s="34" t="str">
        <f t="shared" si="345"/>
        <v>O</v>
      </c>
      <c r="O256" s="34" t="str">
        <f t="shared" si="345"/>
        <v>OO</v>
      </c>
      <c r="P256" s="154">
        <f t="shared" si="346"/>
        <v>5</v>
      </c>
      <c r="Q256" s="2"/>
      <c r="R256" s="12"/>
      <c r="S256" s="12"/>
      <c r="T256" s="12">
        <f>P256</f>
        <v>5</v>
      </c>
      <c r="U256" s="12"/>
      <c r="V256" s="12"/>
      <c r="W256" s="12"/>
      <c r="X256" s="2"/>
      <c r="Y256" s="26">
        <f>((COUNTIF(E254:E259,E256)-1)*$CK$547+SUBSTITUTE(E256,"=",""))</f>
        <v>3</v>
      </c>
      <c r="Z256" s="3">
        <f>INDEX($CK$548:$CK$611,Y256)</f>
        <v>4</v>
      </c>
      <c r="AA256" s="3">
        <f>IF(LEFT(G256,1)="d",0,IF(LEFT(G256,1)="n",0,1))</f>
        <v>1</v>
      </c>
      <c r="AB256" s="3">
        <f t="shared" ref="AB256:AB259" si="348">Z256*AA256</f>
        <v>4</v>
      </c>
      <c r="AC256" s="6">
        <f>IF(ISNA(INDEX(AB254:AB259, MATCH(N256, F254:F259, FALSE))),0,INDEX(AB254:AB259, MATCH(N256, F254:F259, FALSE)))</f>
        <v>5</v>
      </c>
      <c r="AD256" s="3">
        <f>IF(ISNA(INDEX(AB254:AB259, MATCH(O256, F254:F259, FALSE))),0,INDEX(AB254:AB259, MATCH(O256, F254:F259, FALSE)))</f>
        <v>0</v>
      </c>
      <c r="AE256" s="5">
        <f t="shared" si="347"/>
        <v>5</v>
      </c>
      <c r="AF256" s="3">
        <f>COUNTIF(F254:F259:F262:F267,F256)</f>
        <v>1</v>
      </c>
      <c r="AP256" s="100"/>
      <c r="AQ256" s="2"/>
      <c r="AR256" s="2"/>
      <c r="AS256" s="2"/>
      <c r="AT256" s="2"/>
      <c r="AU256" s="2"/>
      <c r="AV256" s="2"/>
      <c r="AW256" s="2"/>
      <c r="AX256" s="2"/>
      <c r="AY256" s="2"/>
      <c r="AZ256" s="2"/>
      <c r="BA256" s="2"/>
      <c r="BB256" s="2"/>
    </row>
    <row r="257" spans="1:54" ht="20.100000000000001" customHeight="1">
      <c r="A257" s="111" t="s">
        <v>145</v>
      </c>
      <c r="B257" s="121" t="s">
        <v>106</v>
      </c>
      <c r="C257" s="121" t="s">
        <v>332</v>
      </c>
      <c r="D257" s="204" t="s">
        <v>0</v>
      </c>
      <c r="E257" s="293">
        <v>4</v>
      </c>
      <c r="F257" s="216" t="s">
        <v>137</v>
      </c>
      <c r="G257" s="217">
        <v>15</v>
      </c>
      <c r="H257" s="133" t="str">
        <f t="shared" si="340"/>
        <v>Freddie Fenton</v>
      </c>
      <c r="I257" s="114" t="str">
        <f t="shared" si="341"/>
        <v>Slough Juniors</v>
      </c>
      <c r="J257" s="114" t="str">
        <f t="shared" si="342"/>
        <v>Slough J</v>
      </c>
      <c r="K257" s="9" t="str">
        <f t="shared" si="343"/>
        <v/>
      </c>
      <c r="L257" s="195" t="str">
        <f t="shared" si="344"/>
        <v xml:space="preserve"> </v>
      </c>
      <c r="M257" s="2"/>
      <c r="N257" s="34" t="str">
        <f t="shared" si="345"/>
        <v>R</v>
      </c>
      <c r="O257" s="34" t="str">
        <f t="shared" si="345"/>
        <v>RR</v>
      </c>
      <c r="P257" s="154">
        <f t="shared" si="346"/>
        <v>4</v>
      </c>
      <c r="Q257" s="2"/>
      <c r="R257" s="12"/>
      <c r="S257" s="12"/>
      <c r="T257" s="12"/>
      <c r="U257" s="12">
        <f>P257</f>
        <v>4</v>
      </c>
      <c r="V257" s="12"/>
      <c r="W257" s="12"/>
      <c r="X257" s="2"/>
      <c r="Y257" s="26">
        <f>((COUNTIF(E254:E259,E257)-1)*$CK$547+SUBSTITUTE(E257,"=",""))</f>
        <v>4</v>
      </c>
      <c r="Z257" s="3">
        <f>INDEX($CK$548:$CK$611,Y257)</f>
        <v>3</v>
      </c>
      <c r="AA257" s="3">
        <f t="shared" ref="AA257:AA259" si="349">IF(LEFT(G257,1)="d",0,IF(LEFT(G257,1)="n",0,1))</f>
        <v>1</v>
      </c>
      <c r="AB257" s="3">
        <f t="shared" si="348"/>
        <v>3</v>
      </c>
      <c r="AC257" s="6">
        <f>IF(ISNA(INDEX(AB254:AB259, MATCH(N257, F254:F259, FALSE))),0,INDEX(AB254:AB259, MATCH(N257, F254:F259, FALSE)))</f>
        <v>4</v>
      </c>
      <c r="AD257" s="3">
        <f>IF(ISNA(INDEX(AB254:AB259, MATCH(O257, F254:F259, FALSE))),0,INDEX(AB254:AB259, MATCH(O257, F254:F259, FALSE)))</f>
        <v>0</v>
      </c>
      <c r="AE257" s="5">
        <f t="shared" si="347"/>
        <v>4</v>
      </c>
      <c r="AF257" s="3">
        <f>COUNTIF(F254:F259:F262:F267,F257)</f>
        <v>1</v>
      </c>
      <c r="AP257" s="100"/>
      <c r="AQ257" s="2"/>
      <c r="AR257" s="2"/>
      <c r="AS257" s="2"/>
      <c r="AT257" s="2"/>
      <c r="AU257" s="2"/>
      <c r="AV257" s="2"/>
      <c r="AW257" s="2"/>
      <c r="AX257" s="2"/>
      <c r="AY257" s="2"/>
      <c r="AZ257" s="2"/>
      <c r="BA257" s="2"/>
      <c r="BB257" s="2"/>
    </row>
    <row r="258" spans="1:54" ht="20.100000000000001" customHeight="1">
      <c r="A258" s="111" t="s">
        <v>145</v>
      </c>
      <c r="B258" s="121" t="s">
        <v>106</v>
      </c>
      <c r="C258" s="121" t="s">
        <v>332</v>
      </c>
      <c r="D258" s="204" t="s">
        <v>0</v>
      </c>
      <c r="E258" s="293">
        <v>5</v>
      </c>
      <c r="F258" s="216" t="s">
        <v>110</v>
      </c>
      <c r="G258" s="217">
        <v>15.9</v>
      </c>
      <c r="H258" s="133" t="str">
        <f t="shared" si="340"/>
        <v>Ollie Lloyd-Hole</v>
      </c>
      <c r="I258" s="114" t="str">
        <f t="shared" si="341"/>
        <v>Newbury</v>
      </c>
      <c r="J258" s="114" t="str">
        <f t="shared" si="342"/>
        <v>Newb</v>
      </c>
      <c r="K258" s="9" t="str">
        <f t="shared" si="343"/>
        <v/>
      </c>
      <c r="L258" s="195" t="str">
        <f t="shared" si="344"/>
        <v xml:space="preserve"> </v>
      </c>
      <c r="M258" s="2"/>
      <c r="N258" s="34" t="str">
        <f t="shared" si="345"/>
        <v>T</v>
      </c>
      <c r="O258" s="34" t="str">
        <f t="shared" si="345"/>
        <v>TT</v>
      </c>
      <c r="P258" s="154">
        <f t="shared" si="346"/>
        <v>0</v>
      </c>
      <c r="Q258" s="2"/>
      <c r="R258" s="12"/>
      <c r="S258" s="12"/>
      <c r="T258" s="12"/>
      <c r="U258" s="12"/>
      <c r="V258" s="12">
        <f>P258</f>
        <v>0</v>
      </c>
      <c r="W258" s="12"/>
      <c r="X258" s="2"/>
      <c r="Y258" s="26">
        <f>((COUNTIF(E254:E259,E258)-1)*$CK$547+SUBSTITUTE(E258,"=",""))</f>
        <v>5</v>
      </c>
      <c r="Z258" s="3">
        <f t="shared" ref="Z258:Z259" si="350">INDEX($CK$548:$CK$611,Y258)</f>
        <v>2</v>
      </c>
      <c r="AA258" s="3">
        <f t="shared" si="349"/>
        <v>1</v>
      </c>
      <c r="AB258" s="3">
        <f t="shared" si="348"/>
        <v>2</v>
      </c>
      <c r="AC258" s="6">
        <f>IF(ISNA(INDEX(AB254:AB259, MATCH(N258, F254:F259, FALSE))),0,INDEX(AB254:AB259, MATCH(N258,F254:F259, FALSE)))</f>
        <v>0</v>
      </c>
      <c r="AD258" s="3">
        <f>IF(ISNA(INDEX(AB254:AB259, MATCH(O258, F254:F259, FALSE))),0,INDEX(AB254:AB259, MATCH(O258, F254:F259, FALSE)))</f>
        <v>0</v>
      </c>
      <c r="AE258" s="5">
        <f t="shared" si="347"/>
        <v>0</v>
      </c>
      <c r="AF258" s="3">
        <f>COUNTIF(F254:F259:F262:F267,F258)</f>
        <v>1</v>
      </c>
      <c r="AP258" s="100"/>
      <c r="AQ258" s="2"/>
      <c r="AR258" s="2"/>
      <c r="AS258" s="2"/>
      <c r="AT258" s="2"/>
      <c r="AU258" s="2"/>
      <c r="AV258" s="2"/>
      <c r="AW258" s="2"/>
      <c r="AX258" s="2"/>
      <c r="AY258" s="2"/>
      <c r="AZ258" s="2"/>
      <c r="BA258" s="2"/>
      <c r="BB258" s="2"/>
    </row>
    <row r="259" spans="1:54" ht="20.100000000000001" customHeight="1" thickBot="1">
      <c r="A259" s="111" t="s">
        <v>145</v>
      </c>
      <c r="B259" s="121" t="s">
        <v>106</v>
      </c>
      <c r="C259" s="121" t="s">
        <v>332</v>
      </c>
      <c r="D259" s="204" t="s">
        <v>0</v>
      </c>
      <c r="E259" s="294">
        <v>6</v>
      </c>
      <c r="F259" s="216"/>
      <c r="G259" s="219" t="s">
        <v>49</v>
      </c>
      <c r="H259" s="211" t="str">
        <f t="shared" si="340"/>
        <v xml:space="preserve"> </v>
      </c>
      <c r="I259" s="212" t="str">
        <f t="shared" si="341"/>
        <v/>
      </c>
      <c r="J259" s="212" t="str">
        <f t="shared" si="342"/>
        <v/>
      </c>
      <c r="K259" s="138" t="str">
        <f t="shared" si="343"/>
        <v/>
      </c>
      <c r="L259" s="213" t="str">
        <f t="shared" si="344"/>
        <v xml:space="preserve"> </v>
      </c>
      <c r="M259" s="2"/>
      <c r="N259" s="34" t="str">
        <f t="shared" si="345"/>
        <v>J</v>
      </c>
      <c r="O259" s="34" t="str">
        <f t="shared" si="345"/>
        <v>JJ</v>
      </c>
      <c r="P259" s="154">
        <f t="shared" si="346"/>
        <v>3</v>
      </c>
      <c r="Q259" s="2"/>
      <c r="R259" s="12"/>
      <c r="S259" s="12"/>
      <c r="T259" s="12"/>
      <c r="U259" s="12"/>
      <c r="V259" s="12"/>
      <c r="W259" s="12">
        <f>P259</f>
        <v>3</v>
      </c>
      <c r="X259" s="2"/>
      <c r="Y259" s="26">
        <f>((COUNTIF(E254:E259,E259)-1)*$CK$547+SUBSTITUTE(E259,"=",""))</f>
        <v>6</v>
      </c>
      <c r="Z259" s="3">
        <f t="shared" si="350"/>
        <v>1</v>
      </c>
      <c r="AA259" s="3">
        <f t="shared" si="349"/>
        <v>1</v>
      </c>
      <c r="AB259" s="3">
        <f t="shared" si="348"/>
        <v>1</v>
      </c>
      <c r="AC259" s="6">
        <f>IF(ISNA(INDEX(AB254:AB259, MATCH(N259, F254:F259, FALSE))),0,INDEX(AB254:AB259, MATCH(N259, F254:F259, FALSE)))</f>
        <v>0</v>
      </c>
      <c r="AD259" s="3">
        <f>IF(ISNA(INDEX(AB254:AB259, MATCH(O259, F254:F259, FALSE))),0,INDEX(AB254:AB259, MATCH(O259, F254:F259, FALSE)))</f>
        <v>3</v>
      </c>
      <c r="AE259" s="5">
        <f t="shared" si="347"/>
        <v>3</v>
      </c>
      <c r="AF259" s="3">
        <f>COUNTIF(F254:F259:F262:F267,F259)</f>
        <v>0</v>
      </c>
      <c r="AP259" s="100"/>
      <c r="AQ259" s="2"/>
      <c r="AR259" s="2"/>
      <c r="AS259" s="2"/>
      <c r="AT259" s="2"/>
      <c r="AU259" s="2"/>
      <c r="AV259" s="2"/>
      <c r="AW259" s="2"/>
      <c r="AX259" s="2"/>
      <c r="AY259" s="2"/>
      <c r="AZ259" s="2"/>
      <c r="BA259" s="2"/>
      <c r="BB259" s="2"/>
    </row>
    <row r="260" spans="1:54" ht="20.100000000000001" customHeight="1" thickBot="1">
      <c r="A260" s="111" t="s">
        <v>145</v>
      </c>
      <c r="B260" s="121" t="s">
        <v>106</v>
      </c>
      <c r="C260" s="121"/>
      <c r="D260" s="110"/>
      <c r="E260" s="198"/>
      <c r="F260" s="198"/>
      <c r="G260" s="198"/>
      <c r="H260" s="196"/>
      <c r="I260" s="196"/>
      <c r="J260" s="197"/>
      <c r="K260" s="196"/>
      <c r="L260" s="196"/>
      <c r="M260" s="2"/>
      <c r="N260" s="37"/>
      <c r="O260" s="37"/>
      <c r="P260" s="155"/>
      <c r="Q260" s="2"/>
      <c r="R260" s="2"/>
      <c r="S260" s="2"/>
      <c r="T260" s="2"/>
      <c r="U260" s="2"/>
      <c r="V260" s="2"/>
      <c r="W260" s="2"/>
      <c r="X260" s="2"/>
      <c r="AP260" s="100"/>
      <c r="AQ260" s="2"/>
      <c r="AR260" s="2"/>
      <c r="AS260" s="2"/>
      <c r="AT260" s="2"/>
      <c r="AU260" s="2"/>
      <c r="AV260" s="2"/>
      <c r="AW260" s="2"/>
      <c r="AX260" s="2"/>
      <c r="AY260" s="2"/>
      <c r="AZ260" s="2"/>
      <c r="BA260" s="2"/>
      <c r="BB260" s="2"/>
    </row>
    <row r="261" spans="1:54" ht="20.100000000000001" customHeight="1" thickBot="1">
      <c r="A261" s="111" t="s">
        <v>145</v>
      </c>
      <c r="B261" s="121" t="s">
        <v>106</v>
      </c>
      <c r="C261" s="121" t="s">
        <v>332</v>
      </c>
      <c r="D261" s="204" t="s">
        <v>1</v>
      </c>
      <c r="E261" s="419" t="s">
        <v>294</v>
      </c>
      <c r="F261" s="209"/>
      <c r="G261" s="209"/>
      <c r="H261" s="210"/>
      <c r="I261" s="208" t="s">
        <v>181</v>
      </c>
      <c r="J261" s="205"/>
      <c r="K261" s="530">
        <f>K253</f>
        <v>11.3</v>
      </c>
      <c r="L261" s="530"/>
      <c r="M261" s="2"/>
      <c r="N261" s="37"/>
      <c r="O261" s="37"/>
      <c r="P261" s="155"/>
      <c r="Q261" s="2"/>
      <c r="R261" s="2"/>
      <c r="S261" s="2"/>
      <c r="T261" s="2"/>
      <c r="U261" s="2"/>
      <c r="V261" s="2"/>
      <c r="W261" s="2"/>
      <c r="X261" s="2"/>
      <c r="AP261" s="100"/>
      <c r="AQ261" s="2"/>
      <c r="AR261" s="2"/>
      <c r="AS261" s="2"/>
      <c r="AT261" s="2"/>
      <c r="AU261" s="2"/>
      <c r="AV261" s="2"/>
      <c r="AW261" s="2"/>
      <c r="AX261" s="2"/>
      <c r="AY261" s="2"/>
      <c r="AZ261" s="2"/>
      <c r="BA261" s="2"/>
      <c r="BB261" s="2"/>
    </row>
    <row r="262" spans="1:54" ht="20.100000000000001" customHeight="1">
      <c r="A262" s="111" t="s">
        <v>145</v>
      </c>
      <c r="B262" s="121" t="s">
        <v>106</v>
      </c>
      <c r="C262" s="121" t="s">
        <v>332</v>
      </c>
      <c r="D262" s="204" t="s">
        <v>1</v>
      </c>
      <c r="E262" s="292">
        <v>1</v>
      </c>
      <c r="F262" s="214" t="s">
        <v>127</v>
      </c>
      <c r="G262" s="215">
        <v>15.9</v>
      </c>
      <c r="H262" s="206" t="str">
        <f t="shared" ref="H262:H267" si="351">IF(ISNA((IF(F262=0," ",VLOOKUP(F262,$AO$572:$AQ$583,3,FALSE)))),"WRONG LETTER",IF(F262=0," ",VLOOKUP(F262,$AO$572:$AQ$583,3,FALSE)))</f>
        <v>Matthew Smith</v>
      </c>
      <c r="I262" s="201" t="str">
        <f t="shared" ref="I262:I267" si="352">IF(ISNA((IF(F262=0,"",VLOOKUP(F262,$AO$544:$AQ$555,3,FALSE)))),"WRONG LETTER",IF(F262=0,"",VLOOKUP(F262,$AO$544:$AQ$555,3,FALSE)))</f>
        <v>Slough Juniors</v>
      </c>
      <c r="J262" s="201" t="str">
        <f t="shared" ref="J262:J267" si="353">IF(F262=0,"",VLOOKUP(F262,$AO$544:$AR$555,4,FALSE))</f>
        <v>Slough J</v>
      </c>
      <c r="K262" s="202" t="str">
        <f t="shared" ref="K262:K267" si="354">IF(G262="","",IF(ISNUMBER(G262),IF($CH$580="F"," ",IF($CH$580="T",IF(G262&lt;=$BX$580,"G1",IF(G262&lt;=$CA$580,"G2",IF(G262&lt;=$CD$580,"G3",IF(G262&lt;=$CG$580,"G4","")))))),""))</f>
        <v/>
      </c>
      <c r="L262" s="203" t="str">
        <f t="shared" ref="L262:L267" si="355">IF(ISBLANK(G262),"",IF(G262&lt;=BK582,"AW"," "))</f>
        <v xml:space="preserve"> </v>
      </c>
      <c r="M262" s="2"/>
      <c r="N262" s="34" t="str">
        <f t="shared" ref="N262:O267" si="356">N254</f>
        <v>W</v>
      </c>
      <c r="O262" s="34" t="str">
        <f t="shared" si="356"/>
        <v>WW</v>
      </c>
      <c r="P262" s="154">
        <f>AE262</f>
        <v>0</v>
      </c>
      <c r="Q262" s="2"/>
      <c r="R262" s="12">
        <f>P262</f>
        <v>0</v>
      </c>
      <c r="S262" s="12"/>
      <c r="T262" s="12"/>
      <c r="U262" s="12"/>
      <c r="V262" s="12"/>
      <c r="W262" s="12"/>
      <c r="X262" s="2"/>
      <c r="Y262" s="26">
        <f>((COUNTIF(E262:E267,E262)-1)*$CK$547+SUBSTITUTE(E262,"=",""))</f>
        <v>1</v>
      </c>
      <c r="Z262" s="3">
        <f>INDEX($CK$548:$CK$611,Y262)</f>
        <v>6</v>
      </c>
      <c r="AA262" s="3">
        <f>IF(LEFT(G262,1)="d",0,IF(LEFT(G262,1)="n",0,1))</f>
        <v>1</v>
      </c>
      <c r="AB262" s="3">
        <f>Z262*AA262</f>
        <v>6</v>
      </c>
      <c r="AC262" s="6">
        <f>IF(ISNA(INDEX(AB262:AB267, MATCH(N262, F262:F267, FALSE))),0,INDEX(AB262:AB267, MATCH(N262, F262:F267, FALSE)))</f>
        <v>0</v>
      </c>
      <c r="AD262" s="3">
        <f>IF(ISNA(INDEX(AB262:AB267, MATCH(O262, F262:F267, FALSE))),0,INDEX(AB262:AB267, MATCH(O262, F262:F267, FALSE)))</f>
        <v>0</v>
      </c>
      <c r="AE262" s="5">
        <f>SUM(AC262:AD262)</f>
        <v>0</v>
      </c>
      <c r="AF262" s="3">
        <f>COUNTIF(F254:F259:F262:F267,F262)</f>
        <v>1</v>
      </c>
      <c r="AP262" s="100"/>
      <c r="AQ262" s="2"/>
      <c r="AR262" s="2"/>
      <c r="AS262" s="2"/>
      <c r="AT262" s="2"/>
      <c r="AU262" s="2"/>
      <c r="AV262" s="2"/>
      <c r="AW262" s="2"/>
      <c r="AX262" s="2"/>
      <c r="AY262" s="2"/>
      <c r="AZ262" s="2"/>
      <c r="BA262" s="2"/>
      <c r="BB262" s="2"/>
    </row>
    <row r="263" spans="1:54" ht="20.100000000000001" customHeight="1">
      <c r="A263" s="111" t="s">
        <v>145</v>
      </c>
      <c r="B263" s="121" t="s">
        <v>106</v>
      </c>
      <c r="C263" s="121" t="s">
        <v>332</v>
      </c>
      <c r="D263" s="204" t="s">
        <v>1</v>
      </c>
      <c r="E263" s="293">
        <v>2</v>
      </c>
      <c r="F263" s="216"/>
      <c r="G263" s="217" t="s">
        <v>49</v>
      </c>
      <c r="H263" s="133" t="str">
        <f t="shared" si="351"/>
        <v xml:space="preserve"> </v>
      </c>
      <c r="I263" s="114" t="str">
        <f t="shared" si="352"/>
        <v/>
      </c>
      <c r="J263" s="114" t="str">
        <f t="shared" si="353"/>
        <v/>
      </c>
      <c r="K263" s="9" t="str">
        <f t="shared" si="354"/>
        <v/>
      </c>
      <c r="L263" s="195" t="str">
        <f t="shared" si="355"/>
        <v xml:space="preserve"> </v>
      </c>
      <c r="M263" s="2"/>
      <c r="N263" s="34" t="str">
        <f t="shared" si="356"/>
        <v>N</v>
      </c>
      <c r="O263" s="34" t="str">
        <f t="shared" si="356"/>
        <v>NN</v>
      </c>
      <c r="P263" s="154">
        <f t="shared" ref="P263:P267" si="357">AE263</f>
        <v>0</v>
      </c>
      <c r="Q263" s="2"/>
      <c r="R263" s="12"/>
      <c r="S263" s="12">
        <f>P263</f>
        <v>0</v>
      </c>
      <c r="T263" s="12"/>
      <c r="U263" s="12"/>
      <c r="V263" s="12"/>
      <c r="W263" s="12"/>
      <c r="X263" s="2"/>
      <c r="Y263" s="26">
        <f>((COUNTIF(E262:E267,E263)-1)*$CK$547+SUBSTITUTE(E263,"=",""))</f>
        <v>2</v>
      </c>
      <c r="Z263" s="3">
        <f>INDEX($CK$548:$CK$611,Y263)</f>
        <v>5</v>
      </c>
      <c r="AA263" s="3">
        <f>IF(LEFT(G263,1)="d",0,IF(LEFT(G263,1)="n",0,1))</f>
        <v>1</v>
      </c>
      <c r="AB263" s="3">
        <f>Z263*AA263</f>
        <v>5</v>
      </c>
      <c r="AC263" s="6">
        <f>IF(ISNA(INDEX(AB262:AB267, MATCH(N263, F262:F267, FALSE))),0,INDEX(AB262:AB267, MATCH(N263, F262:F267, FALSE)))</f>
        <v>0</v>
      </c>
      <c r="AD263" s="3">
        <f>IF(ISNA(INDEX(AB262:AB267, MATCH(O263, F262:F267, FALSE))),0,INDEX(AB262:AB267, MATCH(O263, F262:F267, FALSE)))</f>
        <v>0</v>
      </c>
      <c r="AE263" s="5">
        <f t="shared" ref="AE263:AE267" si="358">SUM(AC263:AD263)</f>
        <v>0</v>
      </c>
      <c r="AF263" s="3">
        <f>COUNTIF(F254:F259:F262:F267,F263)</f>
        <v>0</v>
      </c>
      <c r="AP263" s="100"/>
      <c r="AQ263" s="2"/>
      <c r="AR263" s="2"/>
      <c r="AS263" s="2"/>
      <c r="AT263" s="2"/>
      <c r="AU263" s="2"/>
      <c r="AV263" s="2"/>
      <c r="AW263" s="2"/>
      <c r="AX263" s="2"/>
      <c r="AY263" s="2"/>
      <c r="AZ263" s="2"/>
      <c r="BA263" s="2"/>
      <c r="BB263" s="2"/>
    </row>
    <row r="264" spans="1:54" ht="20.100000000000001" customHeight="1">
      <c r="A264" s="111" t="s">
        <v>145</v>
      </c>
      <c r="B264" s="121" t="s">
        <v>106</v>
      </c>
      <c r="C264" s="121" t="s">
        <v>332</v>
      </c>
      <c r="D264" s="204" t="s">
        <v>1</v>
      </c>
      <c r="E264" s="293">
        <v>3</v>
      </c>
      <c r="F264" s="216"/>
      <c r="G264" s="217" t="s">
        <v>49</v>
      </c>
      <c r="H264" s="133" t="str">
        <f t="shared" si="351"/>
        <v xml:space="preserve"> </v>
      </c>
      <c r="I264" s="114" t="str">
        <f t="shared" si="352"/>
        <v/>
      </c>
      <c r="J264" s="114" t="str">
        <f t="shared" si="353"/>
        <v/>
      </c>
      <c r="K264" s="9" t="str">
        <f t="shared" si="354"/>
        <v/>
      </c>
      <c r="L264" s="195" t="str">
        <f t="shared" si="355"/>
        <v xml:space="preserve"> </v>
      </c>
      <c r="M264" s="2"/>
      <c r="N264" s="34" t="str">
        <f t="shared" si="356"/>
        <v>O</v>
      </c>
      <c r="O264" s="34" t="str">
        <f t="shared" si="356"/>
        <v>OO</v>
      </c>
      <c r="P264" s="154">
        <f t="shared" si="357"/>
        <v>0</v>
      </c>
      <c r="Q264" s="2"/>
      <c r="R264" s="12"/>
      <c r="S264" s="12"/>
      <c r="T264" s="12">
        <f>P264</f>
        <v>0</v>
      </c>
      <c r="U264" s="12"/>
      <c r="V264" s="12"/>
      <c r="W264" s="12"/>
      <c r="X264" s="2"/>
      <c r="Y264" s="26">
        <f>((COUNTIF(E262:E267,E264)-1)*$CK$547+SUBSTITUTE(E264,"=",""))</f>
        <v>3</v>
      </c>
      <c r="Z264" s="3">
        <f>INDEX($CK$548:$CK$611,Y264)</f>
        <v>4</v>
      </c>
      <c r="AA264" s="3">
        <f>IF(LEFT(G264,1)="d",0,IF(LEFT(G264,1)="n",0,1))</f>
        <v>1</v>
      </c>
      <c r="AB264" s="3">
        <f t="shared" ref="AB264:AB267" si="359">Z264*AA264</f>
        <v>4</v>
      </c>
      <c r="AC264" s="6">
        <f>IF(ISNA(INDEX(AB262:AB267, MATCH(N264, F262:F267, FALSE))),0,INDEX(AB262:AB267, MATCH(N264, F262:F267, FALSE)))</f>
        <v>0</v>
      </c>
      <c r="AD264" s="3">
        <f>IF(ISNA(INDEX(AB262:AB267, MATCH(O264, F262:F267, FALSE))),0,INDEX(AB262:AB267, MATCH(O264, F262:F267, FALSE)))</f>
        <v>0</v>
      </c>
      <c r="AE264" s="5">
        <f t="shared" si="358"/>
        <v>0</v>
      </c>
      <c r="AF264" s="3">
        <f>COUNTIF(F254:F259:F262:F267,F264)</f>
        <v>0</v>
      </c>
      <c r="AP264" s="100"/>
      <c r="AQ264" s="2"/>
      <c r="AR264" s="2"/>
      <c r="AS264" s="2"/>
      <c r="AT264" s="2"/>
      <c r="AU264" s="2"/>
      <c r="AV264" s="2"/>
      <c r="AW264" s="2"/>
      <c r="AX264" s="2"/>
      <c r="AY264" s="2"/>
      <c r="AZ264" s="2"/>
      <c r="BA264" s="2"/>
      <c r="BB264" s="2"/>
    </row>
    <row r="265" spans="1:54" ht="20.100000000000001" customHeight="1">
      <c r="A265" s="111" t="s">
        <v>145</v>
      </c>
      <c r="B265" s="121" t="s">
        <v>106</v>
      </c>
      <c r="C265" s="121" t="s">
        <v>332</v>
      </c>
      <c r="D265" s="204" t="s">
        <v>1</v>
      </c>
      <c r="E265" s="293">
        <v>4</v>
      </c>
      <c r="F265" s="216"/>
      <c r="G265" s="217" t="s">
        <v>49</v>
      </c>
      <c r="H265" s="133" t="str">
        <f t="shared" si="351"/>
        <v xml:space="preserve"> </v>
      </c>
      <c r="I265" s="114" t="str">
        <f t="shared" si="352"/>
        <v/>
      </c>
      <c r="J265" s="114" t="str">
        <f t="shared" si="353"/>
        <v/>
      </c>
      <c r="K265" s="9" t="str">
        <f t="shared" si="354"/>
        <v/>
      </c>
      <c r="L265" s="195" t="str">
        <f t="shared" si="355"/>
        <v xml:space="preserve"> </v>
      </c>
      <c r="M265" s="2"/>
      <c r="N265" s="34" t="str">
        <f t="shared" si="356"/>
        <v>R</v>
      </c>
      <c r="O265" s="34" t="str">
        <f t="shared" si="356"/>
        <v>RR</v>
      </c>
      <c r="P265" s="154">
        <f t="shared" si="357"/>
        <v>0</v>
      </c>
      <c r="Q265" s="2"/>
      <c r="R265" s="12"/>
      <c r="S265" s="12"/>
      <c r="T265" s="12"/>
      <c r="U265" s="12">
        <f>P265</f>
        <v>0</v>
      </c>
      <c r="V265" s="12"/>
      <c r="W265" s="12"/>
      <c r="X265" s="2"/>
      <c r="Y265" s="26">
        <f>((COUNTIF(E262:E267,E265)-1)*$CK$547+SUBSTITUTE(E265,"=",""))</f>
        <v>4</v>
      </c>
      <c r="Z265" s="3">
        <f>INDEX($CK$548:$CK$611,Y265)</f>
        <v>3</v>
      </c>
      <c r="AA265" s="3">
        <f t="shared" ref="AA265:AA267" si="360">IF(LEFT(G265,1)="d",0,IF(LEFT(G265,1)="n",0,1))</f>
        <v>1</v>
      </c>
      <c r="AB265" s="3">
        <f t="shared" si="359"/>
        <v>3</v>
      </c>
      <c r="AC265" s="6">
        <f>IF(ISNA(INDEX(AB262:AB267, MATCH(N265, F262:F267, FALSE))),0,INDEX(AB262:AB267, MATCH(N265, F262:F267, FALSE)))</f>
        <v>0</v>
      </c>
      <c r="AD265" s="3">
        <f>IF(ISNA(INDEX(AB262:AB267, MATCH(O265, F262:F267, FALSE))),0,INDEX(AB262:AB267, MATCH(O265, F262:F267, FALSE)))</f>
        <v>0</v>
      </c>
      <c r="AE265" s="5">
        <f t="shared" si="358"/>
        <v>0</v>
      </c>
      <c r="AF265" s="3">
        <f>COUNTIF(F254:F259:F262:F267,F265)</f>
        <v>0</v>
      </c>
      <c r="AP265" s="100"/>
      <c r="AQ265" s="2"/>
      <c r="AR265" s="2"/>
      <c r="AS265" s="2"/>
      <c r="AT265" s="2"/>
      <c r="AU265" s="2"/>
      <c r="AV265" s="2"/>
      <c r="AW265" s="2"/>
      <c r="AX265" s="2"/>
      <c r="AY265" s="2"/>
      <c r="AZ265" s="2"/>
      <c r="BA265" s="2"/>
      <c r="BB265" s="2"/>
    </row>
    <row r="266" spans="1:54" ht="20.100000000000001" customHeight="1">
      <c r="A266" s="111" t="s">
        <v>145</v>
      </c>
      <c r="B266" s="121" t="s">
        <v>106</v>
      </c>
      <c r="C266" s="121" t="s">
        <v>332</v>
      </c>
      <c r="D266" s="204" t="s">
        <v>1</v>
      </c>
      <c r="E266" s="293">
        <v>5</v>
      </c>
      <c r="F266" s="216"/>
      <c r="G266" s="217" t="s">
        <v>49</v>
      </c>
      <c r="H266" s="133" t="str">
        <f t="shared" si="351"/>
        <v xml:space="preserve"> </v>
      </c>
      <c r="I266" s="114" t="str">
        <f t="shared" si="352"/>
        <v/>
      </c>
      <c r="J266" s="114" t="str">
        <f t="shared" si="353"/>
        <v/>
      </c>
      <c r="K266" s="9" t="str">
        <f t="shared" si="354"/>
        <v/>
      </c>
      <c r="L266" s="195" t="str">
        <f t="shared" si="355"/>
        <v xml:space="preserve"> </v>
      </c>
      <c r="M266" s="2"/>
      <c r="N266" s="34" t="str">
        <f t="shared" si="356"/>
        <v>T</v>
      </c>
      <c r="O266" s="34" t="str">
        <f t="shared" si="356"/>
        <v>TT</v>
      </c>
      <c r="P266" s="154">
        <f t="shared" si="357"/>
        <v>0</v>
      </c>
      <c r="Q266" s="2"/>
      <c r="R266" s="12"/>
      <c r="S266" s="12"/>
      <c r="T266" s="12"/>
      <c r="U266" s="12"/>
      <c r="V266" s="12">
        <f>P266</f>
        <v>0</v>
      </c>
      <c r="W266" s="12"/>
      <c r="X266" s="2"/>
      <c r="Y266" s="26">
        <f>((COUNTIF(E262:E267,E266)-1)*$CK$547+SUBSTITUTE(E266,"=",""))</f>
        <v>5</v>
      </c>
      <c r="Z266" s="3">
        <f t="shared" ref="Z266:Z267" si="361">INDEX($CK$548:$CK$611,Y266)</f>
        <v>2</v>
      </c>
      <c r="AA266" s="3">
        <f t="shared" si="360"/>
        <v>1</v>
      </c>
      <c r="AB266" s="3">
        <f t="shared" si="359"/>
        <v>2</v>
      </c>
      <c r="AC266" s="6">
        <f>IF(ISNA(INDEX(AB262:AB267, MATCH(N266, F262:F267, FALSE))),0,INDEX(AB262:AB267, MATCH(N266,F262:F267, FALSE)))</f>
        <v>0</v>
      </c>
      <c r="AD266" s="3">
        <f>IF(ISNA(INDEX(AB262:AB267, MATCH(O266, F262:F267, FALSE))),0,INDEX(AB262:AB267, MATCH(O266, F262:F267, FALSE)))</f>
        <v>0</v>
      </c>
      <c r="AE266" s="5">
        <f t="shared" si="358"/>
        <v>0</v>
      </c>
      <c r="AF266" s="3">
        <f>COUNTIF(F254:F259:F262:F267,F266)</f>
        <v>0</v>
      </c>
      <c r="AP266" s="100"/>
      <c r="AQ266" s="2"/>
      <c r="AR266" s="2"/>
      <c r="AS266" s="2"/>
      <c r="AT266" s="2"/>
      <c r="AU266" s="2"/>
      <c r="AV266" s="2"/>
      <c r="AW266" s="2"/>
      <c r="AX266" s="2"/>
      <c r="AY266" s="2"/>
      <c r="AZ266" s="2"/>
      <c r="BA266" s="2"/>
      <c r="BB266" s="2"/>
    </row>
    <row r="267" spans="1:54" ht="20.100000000000001" customHeight="1" thickBot="1">
      <c r="A267" s="111" t="s">
        <v>145</v>
      </c>
      <c r="B267" s="121" t="s">
        <v>106</v>
      </c>
      <c r="C267" s="121" t="s">
        <v>332</v>
      </c>
      <c r="D267" s="204" t="s">
        <v>1</v>
      </c>
      <c r="E267" s="294">
        <v>6</v>
      </c>
      <c r="F267" s="216"/>
      <c r="G267" s="219" t="s">
        <v>49</v>
      </c>
      <c r="H267" s="211" t="str">
        <f t="shared" si="351"/>
        <v xml:space="preserve"> </v>
      </c>
      <c r="I267" s="212" t="str">
        <f t="shared" si="352"/>
        <v/>
      </c>
      <c r="J267" s="212" t="str">
        <f t="shared" si="353"/>
        <v/>
      </c>
      <c r="K267" s="138" t="str">
        <f t="shared" si="354"/>
        <v/>
      </c>
      <c r="L267" s="213" t="str">
        <f t="shared" si="355"/>
        <v xml:space="preserve"> </v>
      </c>
      <c r="M267" s="2"/>
      <c r="N267" s="34" t="str">
        <f t="shared" si="356"/>
        <v>J</v>
      </c>
      <c r="O267" s="34" t="str">
        <f t="shared" si="356"/>
        <v>JJ</v>
      </c>
      <c r="P267" s="154">
        <f t="shared" si="357"/>
        <v>6</v>
      </c>
      <c r="Q267" s="2"/>
      <c r="R267" s="12"/>
      <c r="S267" s="12"/>
      <c r="T267" s="12"/>
      <c r="U267" s="12"/>
      <c r="V267" s="12"/>
      <c r="W267" s="12">
        <f>P267</f>
        <v>6</v>
      </c>
      <c r="X267" s="2"/>
      <c r="Y267" s="26">
        <f>((COUNTIF(E262:E267,E267)-1)*$CK$547+SUBSTITUTE(E267,"=",""))</f>
        <v>6</v>
      </c>
      <c r="Z267" s="3">
        <f t="shared" si="361"/>
        <v>1</v>
      </c>
      <c r="AA267" s="3">
        <f t="shared" si="360"/>
        <v>1</v>
      </c>
      <c r="AB267" s="3">
        <f t="shared" si="359"/>
        <v>1</v>
      </c>
      <c r="AC267" s="6">
        <f>IF(ISNA(INDEX(AB262:AB267, MATCH(N267, F262:F267, FALSE))),0,INDEX(AB262:AB267, MATCH(N267, F262:F267, FALSE)))</f>
        <v>6</v>
      </c>
      <c r="AD267" s="3">
        <f>IF(ISNA(INDEX(AB262:AB267, MATCH(O267, F262:F267, FALSE))),0,INDEX(AB262:AB267, MATCH(O267, F262:F267, FALSE)))</f>
        <v>0</v>
      </c>
      <c r="AE267" s="5">
        <f t="shared" si="358"/>
        <v>6</v>
      </c>
      <c r="AF267" s="3">
        <f>COUNTIF(F254:F259:F262:F267,F267)</f>
        <v>0</v>
      </c>
      <c r="AP267" s="100"/>
      <c r="AQ267" s="2"/>
      <c r="AR267" s="2"/>
      <c r="AS267" s="2"/>
      <c r="AT267" s="2"/>
      <c r="AU267" s="2"/>
      <c r="AV267" s="2"/>
      <c r="AW267" s="2"/>
      <c r="AX267" s="2"/>
      <c r="AY267" s="2"/>
      <c r="AZ267" s="2"/>
      <c r="BA267" s="2"/>
      <c r="BB267" s="2"/>
    </row>
    <row r="268" spans="1:54" ht="20.100000000000001" customHeight="1" thickBot="1">
      <c r="A268" s="111" t="s">
        <v>145</v>
      </c>
      <c r="B268" s="121" t="s">
        <v>106</v>
      </c>
      <c r="C268" s="121"/>
      <c r="D268" s="204"/>
      <c r="E268" s="198"/>
      <c r="F268" s="198"/>
      <c r="G268" s="198"/>
      <c r="H268" s="196"/>
      <c r="I268" s="196"/>
      <c r="J268" s="197"/>
      <c r="K268" s="196"/>
      <c r="L268" s="196"/>
      <c r="M268" s="8"/>
      <c r="N268" s="40"/>
      <c r="O268" s="40"/>
      <c r="P268" s="155"/>
      <c r="Q268" s="2"/>
      <c r="R268" s="2"/>
      <c r="S268" s="2"/>
      <c r="T268" s="2"/>
      <c r="U268" s="2"/>
      <c r="V268" s="2"/>
      <c r="W268" s="2"/>
    </row>
    <row r="269" spans="1:54" ht="20.100000000000001" customHeight="1" thickBot="1">
      <c r="A269" s="111" t="s">
        <v>145</v>
      </c>
      <c r="B269" s="121" t="s">
        <v>106</v>
      </c>
      <c r="C269" s="121" t="s">
        <v>93</v>
      </c>
      <c r="D269" s="204" t="s">
        <v>195</v>
      </c>
      <c r="E269" s="419" t="s">
        <v>98</v>
      </c>
      <c r="F269" s="209"/>
      <c r="G269" s="209"/>
      <c r="H269" s="210"/>
      <c r="I269" s="208" t="s">
        <v>181</v>
      </c>
      <c r="J269" s="205"/>
      <c r="K269" s="530">
        <f>DETAILS!K111</f>
        <v>47.4</v>
      </c>
      <c r="L269" s="530"/>
      <c r="M269" s="128"/>
      <c r="N269" s="40"/>
      <c r="O269" s="40"/>
      <c r="P269" s="155"/>
      <c r="Q269" s="2"/>
      <c r="R269" s="2"/>
      <c r="S269" s="2"/>
      <c r="T269" s="2"/>
      <c r="U269" s="2"/>
      <c r="V269" s="2"/>
      <c r="W269" s="2"/>
    </row>
    <row r="270" spans="1:54" ht="30" customHeight="1">
      <c r="A270" s="111" t="s">
        <v>145</v>
      </c>
      <c r="B270" s="121" t="s">
        <v>106</v>
      </c>
      <c r="C270" s="121" t="s">
        <v>93</v>
      </c>
      <c r="D270" s="204" t="s">
        <v>195</v>
      </c>
      <c r="E270" s="292">
        <v>1</v>
      </c>
      <c r="F270" s="214" t="s">
        <v>127</v>
      </c>
      <c r="G270" s="215">
        <v>47.2</v>
      </c>
      <c r="H270" s="229" t="str">
        <f t="shared" ref="H270:H275" si="362">IF(ISNA((IF(F270=0," ",VLOOKUP(F270,$AR$572:$BC$583,12,FALSE)))),"WRONG LETTER",IF(F270=0," ",VLOOKUP(F270,$AR$572:$BC$583,12,FALSE)))</f>
        <v>Hastings Arko, Indraneel Kandlagunta, Trey Bennett, Gregory Menkiti</v>
      </c>
      <c r="I270" s="201" t="str">
        <f t="shared" ref="I270:I275" si="363">IF(ISNA((IF(F270=0,"",VLOOKUP(F270,$AO$544:$AQ$555,3,FALSE)))),"WRONG LETTER",IF(F270=0,"",VLOOKUP(F270,$AO$544:$AQ$555,3,FALSE)))</f>
        <v>Slough Juniors</v>
      </c>
      <c r="J270" s="201" t="str">
        <f t="shared" ref="J270:J275" si="364">IF(F270=0,"",VLOOKUP(F270,$AO$544:$AR$555,4,FALSE))</f>
        <v>Slough J</v>
      </c>
      <c r="K270" s="202"/>
      <c r="L270" s="203" t="str">
        <f t="shared" ref="L270:L275" si="365">IF(ISBLANK(G270),"",IF(G270&lt;=BS575,"AW"," "))</f>
        <v>AW</v>
      </c>
      <c r="M270" s="129"/>
      <c r="N270" s="34" t="str">
        <f t="shared" ref="N270:O275" si="366">N262</f>
        <v>W</v>
      </c>
      <c r="O270" s="34" t="str">
        <f t="shared" si="366"/>
        <v>WW</v>
      </c>
      <c r="P270" s="154">
        <f>AE270</f>
        <v>5</v>
      </c>
      <c r="Q270" s="2"/>
      <c r="R270" s="12">
        <f>P270</f>
        <v>5</v>
      </c>
      <c r="S270" s="12"/>
      <c r="T270" s="12"/>
      <c r="U270" s="12"/>
      <c r="V270" s="12"/>
      <c r="W270" s="12"/>
      <c r="X270" s="6"/>
      <c r="Y270" s="26">
        <f>((COUNTIF(E270:E275,E270)-1)*$CK$547+SUBSTITUTE(E270,"=",""))</f>
        <v>1</v>
      </c>
      <c r="Z270" s="3">
        <f>INDEX($CK$548:$CK$611,Y270)</f>
        <v>6</v>
      </c>
      <c r="AA270" s="3">
        <f>IF(LEFT(G270,1)="d",0,IF(LEFT(G270,1)="n",0,1))</f>
        <v>1</v>
      </c>
      <c r="AB270" s="3">
        <f>Z270*AA270</f>
        <v>6</v>
      </c>
      <c r="AC270" s="6">
        <f>IF(ISNA(INDEX(AB270:AB275, MATCH(N270, F270:F275, FALSE))),0,INDEX(AB270:AB275, MATCH(N270, F270:F275, FALSE)))</f>
        <v>5</v>
      </c>
      <c r="AD270" s="3">
        <f>IF(ISNA(INDEX(AB270:AB275, MATCH(O270, F270:F275, FALSE))),0,INDEX(AB270:AB275, MATCH(O270, F270:F275, FALSE)))</f>
        <v>0</v>
      </c>
      <c r="AE270" s="5">
        <f>SUM(AC270:AD270)</f>
        <v>5</v>
      </c>
      <c r="AF270" s="3">
        <f>COUNTIF(F270:F275,F270)</f>
        <v>1</v>
      </c>
      <c r="AG270" s="31"/>
      <c r="AH270" s="31"/>
      <c r="AI270" s="31"/>
      <c r="AJ270" s="31"/>
      <c r="AK270" s="31"/>
      <c r="AL270" s="31"/>
      <c r="AM270" s="31"/>
      <c r="AN270" s="31"/>
      <c r="AO270" s="31"/>
      <c r="AP270" s="31"/>
      <c r="AQ270" s="31"/>
    </row>
    <row r="271" spans="1:54" ht="30" customHeight="1">
      <c r="A271" s="111" t="s">
        <v>145</v>
      </c>
      <c r="B271" s="121" t="s">
        <v>106</v>
      </c>
      <c r="C271" s="121" t="s">
        <v>93</v>
      </c>
      <c r="D271" s="204" t="s">
        <v>195</v>
      </c>
      <c r="E271" s="293">
        <v>2</v>
      </c>
      <c r="F271" s="216" t="s">
        <v>130</v>
      </c>
      <c r="G271" s="217">
        <v>48.2</v>
      </c>
      <c r="H271" s="132" t="str">
        <f t="shared" si="362"/>
        <v>Dan Kimber , Edward Bruce , Matthew Dean , Toby McLauchlan</v>
      </c>
      <c r="I271" s="114" t="str">
        <f t="shared" si="363"/>
        <v>Winchester</v>
      </c>
      <c r="J271" s="114" t="str">
        <f t="shared" si="364"/>
        <v>Win</v>
      </c>
      <c r="K271" s="9"/>
      <c r="L271" s="195" t="str">
        <f t="shared" si="365"/>
        <v>AW</v>
      </c>
      <c r="M271" s="129"/>
      <c r="N271" s="34" t="str">
        <f t="shared" si="366"/>
        <v>N</v>
      </c>
      <c r="O271" s="34" t="str">
        <f t="shared" si="366"/>
        <v>NN</v>
      </c>
      <c r="P271" s="154">
        <f t="shared" ref="P271:P275" si="367">AE271</f>
        <v>2</v>
      </c>
      <c r="Q271" s="2"/>
      <c r="R271" s="12"/>
      <c r="S271" s="12">
        <f>P271</f>
        <v>2</v>
      </c>
      <c r="T271" s="12"/>
      <c r="U271" s="12"/>
      <c r="V271" s="12"/>
      <c r="W271" s="12"/>
      <c r="X271" s="2"/>
      <c r="Y271" s="26">
        <f>((COUNTIF(E270:E275,E271)-1)*$CK$547+SUBSTITUTE(E271,"=",""))</f>
        <v>2</v>
      </c>
      <c r="Z271" s="3">
        <f>INDEX($CK$548:$CK$611,Y271)</f>
        <v>5</v>
      </c>
      <c r="AA271" s="3">
        <f>IF(LEFT(G271,1)="d",0,IF(LEFT(G271,1)="n",0,1))</f>
        <v>1</v>
      </c>
      <c r="AB271" s="3">
        <f>Z271*AA271</f>
        <v>5</v>
      </c>
      <c r="AC271" s="6">
        <f>IF(ISNA(INDEX(AB270:AB275, MATCH(N271, F270:F275, FALSE))),0,INDEX(AB270:AB275, MATCH(N271, F270:F275, FALSE)))</f>
        <v>2</v>
      </c>
      <c r="AD271" s="3">
        <f>IF(ISNA(INDEX(AB270:AB275, MATCH(O271, F270:F275, FALSE))),0,INDEX(AB270:AB275, MATCH(O271, F270:F275, FALSE)))</f>
        <v>0</v>
      </c>
      <c r="AE271" s="5">
        <f t="shared" ref="AE271:AE275" si="368">SUM(AC271:AD271)</f>
        <v>2</v>
      </c>
      <c r="AF271" s="3">
        <f>COUNTIF(F270:F275,F271)</f>
        <v>1</v>
      </c>
      <c r="AG271" s="19"/>
      <c r="AH271" s="8"/>
      <c r="AI271" s="19"/>
      <c r="AJ271" s="19"/>
      <c r="AK271" s="8"/>
      <c r="AL271" s="19"/>
      <c r="AM271" s="19"/>
      <c r="AN271" s="8"/>
      <c r="AO271" s="19"/>
      <c r="AP271" s="19"/>
      <c r="AQ271" s="8"/>
      <c r="AR271" s="19"/>
      <c r="AS271" s="19"/>
      <c r="AT271" s="8"/>
      <c r="AU271" s="8"/>
      <c r="AV271" s="8"/>
      <c r="AW271" s="8"/>
      <c r="AX271" s="8"/>
      <c r="AY271" s="8"/>
      <c r="AZ271" s="8"/>
      <c r="BA271" s="8"/>
      <c r="BB271" s="8"/>
    </row>
    <row r="272" spans="1:54" ht="30" customHeight="1">
      <c r="A272" s="111" t="s">
        <v>145</v>
      </c>
      <c r="B272" s="121" t="s">
        <v>106</v>
      </c>
      <c r="C272" s="121" t="s">
        <v>93</v>
      </c>
      <c r="D272" s="204" t="s">
        <v>195</v>
      </c>
      <c r="E272" s="293">
        <v>3</v>
      </c>
      <c r="F272" s="216" t="s">
        <v>108</v>
      </c>
      <c r="G272" s="217">
        <v>53.3</v>
      </c>
      <c r="H272" s="132" t="str">
        <f t="shared" si="362"/>
        <v>Jacob Pritchard, Doug Rogan Rea, Connor Mcgarry, Tim Hook</v>
      </c>
      <c r="I272" s="114" t="str">
        <f t="shared" si="363"/>
        <v>MADJA</v>
      </c>
      <c r="J272" s="114" t="str">
        <f t="shared" si="364"/>
        <v>Marl J</v>
      </c>
      <c r="K272" s="9"/>
      <c r="L272" s="195" t="str">
        <f t="shared" si="365"/>
        <v xml:space="preserve"> </v>
      </c>
      <c r="M272" s="129"/>
      <c r="N272" s="34" t="str">
        <f t="shared" si="366"/>
        <v>O</v>
      </c>
      <c r="O272" s="34" t="str">
        <f t="shared" si="366"/>
        <v>OO</v>
      </c>
      <c r="P272" s="154">
        <f t="shared" si="367"/>
        <v>3</v>
      </c>
      <c r="Q272" s="2"/>
      <c r="R272" s="12"/>
      <c r="S272" s="12"/>
      <c r="T272" s="12">
        <f>P272</f>
        <v>3</v>
      </c>
      <c r="U272" s="12"/>
      <c r="V272" s="12"/>
      <c r="W272" s="12"/>
      <c r="X272" s="2"/>
      <c r="Y272" s="26">
        <f>((COUNTIF(E270:E275,E272)-1)*$CK$547+SUBSTITUTE(E272,"=",""))</f>
        <v>3</v>
      </c>
      <c r="Z272" s="3">
        <f>INDEX($CK$548:$CK$611,Y272)</f>
        <v>4</v>
      </c>
      <c r="AA272" s="3">
        <f>IF(LEFT(G272,1)="d",0,IF(LEFT(G272,1)="n",0,1))</f>
        <v>1</v>
      </c>
      <c r="AB272" s="3">
        <f t="shared" ref="AB272:AB275" si="369">Z272*AA272</f>
        <v>4</v>
      </c>
      <c r="AC272" s="6">
        <f>IF(ISNA(INDEX(AB270:AB275, MATCH(N272, F270:F275, FALSE))),0,INDEX(AB270:AB275, MATCH(N272, F270:F275, FALSE)))</f>
        <v>3</v>
      </c>
      <c r="AD272" s="3">
        <f>IF(ISNA(INDEX(AB270:AB275, MATCH(O272, F270:F275, FALSE))),0,INDEX(AB270:AB275, MATCH(O272, F270:F275, FALSE)))</f>
        <v>0</v>
      </c>
      <c r="AE272" s="5">
        <f t="shared" si="368"/>
        <v>3</v>
      </c>
      <c r="AF272" s="3">
        <f>COUNTIF(F270:F275,F272)</f>
        <v>1</v>
      </c>
      <c r="AG272" s="2"/>
      <c r="AH272" s="2"/>
      <c r="AI272" s="2"/>
      <c r="AJ272" s="2"/>
      <c r="AK272" s="2"/>
      <c r="AL272" s="2"/>
      <c r="AM272" s="2"/>
      <c r="AN272" s="2"/>
      <c r="AO272" s="2"/>
      <c r="AP272" s="2"/>
      <c r="AQ272" s="2"/>
      <c r="AR272" s="2"/>
      <c r="AS272" s="2"/>
      <c r="AT272" s="2"/>
      <c r="AU272" s="2"/>
      <c r="AV272" s="2"/>
      <c r="AW272" s="2"/>
      <c r="AX272" s="2"/>
      <c r="AY272" s="2"/>
      <c r="AZ272" s="2"/>
      <c r="BA272" s="2"/>
      <c r="BB272" s="2"/>
    </row>
    <row r="273" spans="1:54" ht="30" customHeight="1">
      <c r="A273" s="111" t="s">
        <v>145</v>
      </c>
      <c r="B273" s="121" t="s">
        <v>106</v>
      </c>
      <c r="C273" s="121" t="s">
        <v>93</v>
      </c>
      <c r="D273" s="204" t="s">
        <v>195</v>
      </c>
      <c r="E273" s="293">
        <v>4</v>
      </c>
      <c r="F273" s="216" t="s">
        <v>20</v>
      </c>
      <c r="G273" s="217">
        <v>53.6</v>
      </c>
      <c r="H273" s="132" t="str">
        <f t="shared" si="362"/>
        <v>Thomas Cove, Scott Jones, Jonathan Davies, Joseph Conway</v>
      </c>
      <c r="I273" s="114" t="str">
        <f t="shared" si="363"/>
        <v>Oxford City</v>
      </c>
      <c r="J273" s="114" t="str">
        <f t="shared" si="364"/>
        <v>Oxf C</v>
      </c>
      <c r="K273" s="9"/>
      <c r="L273" s="195" t="str">
        <f t="shared" si="365"/>
        <v xml:space="preserve"> </v>
      </c>
      <c r="M273" s="129"/>
      <c r="N273" s="34" t="str">
        <f t="shared" si="366"/>
        <v>R</v>
      </c>
      <c r="O273" s="34" t="str">
        <f t="shared" si="366"/>
        <v>RR</v>
      </c>
      <c r="P273" s="154">
        <f t="shared" si="367"/>
        <v>4</v>
      </c>
      <c r="Q273" s="2"/>
      <c r="R273" s="12"/>
      <c r="S273" s="12"/>
      <c r="T273" s="12"/>
      <c r="U273" s="12">
        <f>P273</f>
        <v>4</v>
      </c>
      <c r="V273" s="12"/>
      <c r="W273" s="12"/>
      <c r="X273" s="2"/>
      <c r="Y273" s="26">
        <f>((COUNTIF(E270:E275,E273)-1)*$CK$547+SUBSTITUTE(E273,"=",""))</f>
        <v>4</v>
      </c>
      <c r="Z273" s="3">
        <f>INDEX($CK$548:$CK$611,Y273)</f>
        <v>3</v>
      </c>
      <c r="AA273" s="3">
        <f t="shared" ref="AA273:AA275" si="370">IF(LEFT(G273,1)="d",0,IF(LEFT(G273,1)="n",0,1))</f>
        <v>1</v>
      </c>
      <c r="AB273" s="3">
        <f t="shared" si="369"/>
        <v>3</v>
      </c>
      <c r="AC273" s="6">
        <f>IF(ISNA(INDEX(AB270:AB275, MATCH(N273, F270:F275, FALSE))),0,INDEX(AB270:AB275, MATCH(N273, F270:F275, FALSE)))</f>
        <v>4</v>
      </c>
      <c r="AD273" s="3">
        <f>IF(ISNA(INDEX(AB270:AB275, MATCH(O273, F270:F275, FALSE))),0,INDEX(AB270:AB275, MATCH(O273, F270:F275, FALSE)))</f>
        <v>0</v>
      </c>
      <c r="AE273" s="5">
        <f t="shared" si="368"/>
        <v>4</v>
      </c>
      <c r="AF273" s="3">
        <f>COUNTIF(F270:F275,F273)</f>
        <v>1</v>
      </c>
      <c r="AG273" s="2"/>
      <c r="AH273" s="2"/>
      <c r="AI273" s="2"/>
      <c r="AJ273" s="2"/>
      <c r="AK273" s="2"/>
      <c r="AL273" s="2"/>
      <c r="AM273" s="2"/>
      <c r="AN273" s="2"/>
      <c r="AO273" s="2"/>
      <c r="AP273" s="2"/>
      <c r="AQ273" s="2"/>
      <c r="AR273" s="2"/>
      <c r="AS273" s="2"/>
      <c r="AT273" s="2"/>
      <c r="AU273" s="2"/>
      <c r="AV273" s="2"/>
      <c r="AW273" s="2"/>
      <c r="AX273" s="2"/>
      <c r="AY273" s="2"/>
      <c r="AZ273" s="2"/>
      <c r="BA273" s="2"/>
      <c r="BB273" s="2"/>
    </row>
    <row r="274" spans="1:54" ht="30" customHeight="1">
      <c r="A274" s="111" t="s">
        <v>145</v>
      </c>
      <c r="B274" s="121" t="s">
        <v>106</v>
      </c>
      <c r="C274" s="121" t="s">
        <v>93</v>
      </c>
      <c r="D274" s="204" t="s">
        <v>195</v>
      </c>
      <c r="E274" s="293">
        <v>5</v>
      </c>
      <c r="F274" s="216" t="s">
        <v>110</v>
      </c>
      <c r="G274" s="217">
        <v>55.6</v>
      </c>
      <c r="H274" s="132" t="str">
        <f t="shared" si="362"/>
        <v>Nathan Delavere, Ed Langdon, Robert Richardson, Sam Craig</v>
      </c>
      <c r="I274" s="114" t="str">
        <f t="shared" si="363"/>
        <v>Newbury</v>
      </c>
      <c r="J274" s="114" t="str">
        <f t="shared" si="364"/>
        <v>Newb</v>
      </c>
      <c r="K274" s="9"/>
      <c r="L274" s="195" t="str">
        <f t="shared" si="365"/>
        <v xml:space="preserve"> </v>
      </c>
      <c r="M274" s="129"/>
      <c r="N274" s="34" t="str">
        <f t="shared" si="366"/>
        <v>T</v>
      </c>
      <c r="O274" s="34" t="str">
        <f t="shared" si="366"/>
        <v>TT</v>
      </c>
      <c r="P274" s="154">
        <f t="shared" si="367"/>
        <v>1</v>
      </c>
      <c r="Q274" s="2"/>
      <c r="R274" s="12"/>
      <c r="S274" s="12"/>
      <c r="T274" s="12"/>
      <c r="U274" s="12"/>
      <c r="V274" s="12">
        <f>P274</f>
        <v>1</v>
      </c>
      <c r="W274" s="12"/>
      <c r="X274" s="2"/>
      <c r="Y274" s="26">
        <f>((COUNTIF(E270:E275,E274)-1)*$CK$547+SUBSTITUTE(E274,"=",""))</f>
        <v>5</v>
      </c>
      <c r="Z274" s="3">
        <f t="shared" ref="Z274:Z275" si="371">INDEX($CK$548:$CK$611,Y274)</f>
        <v>2</v>
      </c>
      <c r="AA274" s="3">
        <f t="shared" si="370"/>
        <v>1</v>
      </c>
      <c r="AB274" s="3">
        <f t="shared" si="369"/>
        <v>2</v>
      </c>
      <c r="AC274" s="6">
        <f>IF(ISNA(INDEX(AB270:AB275, MATCH(N274, F270:F275, FALSE))),0,INDEX(AB270:AB275, MATCH(N274,F270:F275, FALSE)))</f>
        <v>1</v>
      </c>
      <c r="AD274" s="3">
        <f>IF(ISNA(INDEX(AB270:AB275, MATCH(O274, F270:F275, FALSE))),0,INDEX(AB270:AB275, MATCH(O274, F270:F275, FALSE)))</f>
        <v>0</v>
      </c>
      <c r="AE274" s="5">
        <f t="shared" si="368"/>
        <v>1</v>
      </c>
      <c r="AF274" s="3">
        <f>COUNTIF(F270:F275,F274)</f>
        <v>1</v>
      </c>
      <c r="AG274" s="2"/>
      <c r="AH274" s="2"/>
      <c r="AI274" s="2"/>
      <c r="AJ274" s="2"/>
      <c r="AK274" s="2"/>
      <c r="AL274" s="2"/>
      <c r="AM274" s="2"/>
      <c r="AN274" s="2"/>
      <c r="AO274" s="2"/>
      <c r="AP274" s="2"/>
      <c r="AQ274" s="2"/>
      <c r="AR274" s="2"/>
      <c r="AS274" s="2"/>
      <c r="AT274" s="2"/>
      <c r="AU274" s="2"/>
      <c r="AV274" s="2"/>
      <c r="AW274" s="2"/>
      <c r="AX274" s="2"/>
      <c r="AY274" s="2"/>
      <c r="AZ274" s="2"/>
      <c r="BA274" s="2"/>
      <c r="BB274" s="2"/>
    </row>
    <row r="275" spans="1:54" ht="30" customHeight="1" thickBot="1">
      <c r="A275" s="111" t="s">
        <v>145</v>
      </c>
      <c r="B275" s="121" t="s">
        <v>106</v>
      </c>
      <c r="C275" s="121" t="s">
        <v>93</v>
      </c>
      <c r="D275" s="204" t="s">
        <v>195</v>
      </c>
      <c r="E275" s="294">
        <v>6</v>
      </c>
      <c r="F275" s="216" t="s">
        <v>48</v>
      </c>
      <c r="G275" s="219">
        <v>61.1</v>
      </c>
      <c r="H275" s="230" t="str">
        <f t="shared" si="362"/>
        <v>George Yarwood, Guy Mitchell, Cameron Jacobs, Thomas Wood</v>
      </c>
      <c r="I275" s="212" t="str">
        <f t="shared" si="363"/>
        <v>Salisbury</v>
      </c>
      <c r="J275" s="212" t="str">
        <f t="shared" si="364"/>
        <v>Salis</v>
      </c>
      <c r="K275" s="138"/>
      <c r="L275" s="213" t="str">
        <f t="shared" si="365"/>
        <v xml:space="preserve"> </v>
      </c>
      <c r="M275" s="129"/>
      <c r="N275" s="34" t="str">
        <f t="shared" si="366"/>
        <v>J</v>
      </c>
      <c r="O275" s="34" t="str">
        <f t="shared" si="366"/>
        <v>JJ</v>
      </c>
      <c r="P275" s="154">
        <f t="shared" si="367"/>
        <v>6</v>
      </c>
      <c r="Q275" s="2"/>
      <c r="R275" s="12"/>
      <c r="S275" s="12"/>
      <c r="T275" s="12"/>
      <c r="U275" s="12"/>
      <c r="V275" s="12"/>
      <c r="W275" s="12">
        <f>P275</f>
        <v>6</v>
      </c>
      <c r="X275" s="2"/>
      <c r="Y275" s="26">
        <f>((COUNTIF(E270:E275,E275)-1)*$CK$547+SUBSTITUTE(E275,"=",""))</f>
        <v>6</v>
      </c>
      <c r="Z275" s="3">
        <f t="shared" si="371"/>
        <v>1</v>
      </c>
      <c r="AA275" s="3">
        <f t="shared" si="370"/>
        <v>1</v>
      </c>
      <c r="AB275" s="3">
        <f t="shared" si="369"/>
        <v>1</v>
      </c>
      <c r="AC275" s="6">
        <f>IF(ISNA(INDEX(AB270:AB275, MATCH(N275, F270:F275, FALSE))),0,INDEX(AB270:AB275, MATCH(N275, F270:F275, FALSE)))</f>
        <v>6</v>
      </c>
      <c r="AD275" s="3">
        <f>IF(ISNA(INDEX(AB270:AB275, MATCH(O275, F270:F275, FALSE))),0,INDEX(AB270:AB275, MATCH(O275, F270:F275, FALSE)))</f>
        <v>0</v>
      </c>
      <c r="AE275" s="5">
        <f t="shared" si="368"/>
        <v>6</v>
      </c>
      <c r="AF275" s="3">
        <f>COUNTIF(F270:F275,F275)</f>
        <v>1</v>
      </c>
      <c r="AG275" s="2"/>
      <c r="AH275" s="2"/>
      <c r="AI275" s="2"/>
      <c r="AJ275" s="2"/>
      <c r="AK275" s="2"/>
      <c r="AL275" s="2"/>
      <c r="AM275" s="2"/>
      <c r="AN275" s="2"/>
      <c r="AO275" s="2"/>
      <c r="AP275" s="2"/>
      <c r="AQ275" s="2"/>
      <c r="AR275" s="2"/>
      <c r="AS275" s="2"/>
      <c r="AT275" s="2"/>
      <c r="AU275" s="2"/>
      <c r="AV275" s="2"/>
      <c r="AW275" s="2"/>
      <c r="AX275" s="2"/>
      <c r="AY275" s="2"/>
      <c r="AZ275" s="2"/>
      <c r="BA275" s="2"/>
      <c r="BB275" s="2"/>
    </row>
    <row r="276" spans="1:54" ht="20.100000000000001" customHeight="1" thickBot="1">
      <c r="A276" s="111" t="s">
        <v>145</v>
      </c>
      <c r="B276" s="121" t="s">
        <v>106</v>
      </c>
      <c r="C276" s="121"/>
      <c r="D276" s="204"/>
      <c r="E276" s="198"/>
      <c r="F276" s="198"/>
      <c r="G276" s="198"/>
      <c r="H276" s="196"/>
      <c r="I276" s="196"/>
      <c r="J276" s="197"/>
      <c r="K276" s="196"/>
      <c r="L276" s="196"/>
      <c r="M276" s="8"/>
      <c r="N276" s="40"/>
      <c r="O276" s="40"/>
      <c r="P276" s="155"/>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row>
    <row r="277" spans="1:54" ht="20.100000000000001" customHeight="1" thickBot="1">
      <c r="A277" s="111" t="s">
        <v>145</v>
      </c>
      <c r="B277" s="121" t="s">
        <v>106</v>
      </c>
      <c r="C277" s="121" t="s">
        <v>196</v>
      </c>
      <c r="D277" s="204" t="s">
        <v>0</v>
      </c>
      <c r="E277" s="419" t="s">
        <v>264</v>
      </c>
      <c r="F277" s="209"/>
      <c r="G277" s="209"/>
      <c r="H277" s="210"/>
      <c r="I277" s="208" t="s">
        <v>181</v>
      </c>
      <c r="J277" s="205"/>
      <c r="K277" s="530">
        <f>DETAILS!K107</f>
        <v>6.88</v>
      </c>
      <c r="L277" s="530"/>
      <c r="M277" s="128"/>
      <c r="N277" s="40"/>
      <c r="O277" s="40"/>
      <c r="P277" s="155"/>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row>
    <row r="278" spans="1:54" ht="20.100000000000001" customHeight="1">
      <c r="A278" s="111" t="s">
        <v>145</v>
      </c>
      <c r="B278" s="121" t="s">
        <v>106</v>
      </c>
      <c r="C278" s="121" t="s">
        <v>196</v>
      </c>
      <c r="D278" s="204" t="s">
        <v>0</v>
      </c>
      <c r="E278" s="292">
        <v>1</v>
      </c>
      <c r="F278" s="214" t="s">
        <v>127</v>
      </c>
      <c r="G278" s="215">
        <v>5.51</v>
      </c>
      <c r="H278" s="206" t="str">
        <f t="shared" ref="H278:H283" si="372">IF(ISNA((IF(F278=0," ",VLOOKUP(F278,$Z$586:$AB$597,3,FALSE)))),"WRONG LETTER",IF(F278=0," ",VLOOKUP(F278,$Z$586:$AB$597,3,FALSE)))</f>
        <v>Hastings Arko</v>
      </c>
      <c r="I278" s="201" t="str">
        <f t="shared" ref="I278:I283" si="373">IF(ISNA((IF(F278=0,"",VLOOKUP(F278,$AO$544:$AQ$555,3,FALSE)))),"WRONG LETTER",IF(F278=0,"",VLOOKUP(F278,$AO$544:$AQ$555,3,FALSE)))</f>
        <v>Slough Juniors</v>
      </c>
      <c r="J278" s="201" t="str">
        <f t="shared" ref="J278:J283" si="374">IF(F278=0,"",VLOOKUP(F278,$AO$544:$AR$555,4,FALSE))</f>
        <v>Slough J</v>
      </c>
      <c r="K278" s="202" t="str">
        <f t="shared" ref="K278:K283" si="375">IF(G278="","",IF(ISNUMBER(G278),IF($CH$582="T"," ",IF($CH$582="F",IF(G278&gt;=$BX$582,"G1",IF(G278&gt;=$CA$582,"G2",IF(G278&gt;=$CD$582,"G3",IF(G278&gt;=$CG$582,"G4","")))))),""))</f>
        <v>G3</v>
      </c>
      <c r="L278" s="203" t="str">
        <f t="shared" ref="L278:L283" si="376">IF(ISBLANK(G278),"",IF(G278&gt;=BO575,"AW"," "))</f>
        <v>AW</v>
      </c>
      <c r="M278" s="2"/>
      <c r="N278" s="34" t="str">
        <f t="shared" ref="N278:O283" si="377">N270</f>
        <v>W</v>
      </c>
      <c r="O278" s="34" t="str">
        <f t="shared" si="377"/>
        <v>WW</v>
      </c>
      <c r="P278" s="154">
        <f>AE278</f>
        <v>4</v>
      </c>
      <c r="Q278" s="2"/>
      <c r="R278" s="12">
        <f>P278</f>
        <v>4</v>
      </c>
      <c r="S278" s="12"/>
      <c r="T278" s="12"/>
      <c r="U278" s="12"/>
      <c r="V278" s="12"/>
      <c r="W278" s="12"/>
      <c r="X278" s="2"/>
      <c r="Y278" s="26">
        <f>((COUNTIF(E278:E283,E278)-1)*$CK$547+SUBSTITUTE(E278,"=",""))</f>
        <v>1</v>
      </c>
      <c r="Z278" s="3">
        <f>INDEX($CK$548:$CK$611,Y278)</f>
        <v>6</v>
      </c>
      <c r="AA278" s="3">
        <f>IF(LEFT(G278,1)="d",0,IF(LEFT(G278,1)="n",0,1))</f>
        <v>1</v>
      </c>
      <c r="AB278" s="3">
        <f>Z278*AA278</f>
        <v>6</v>
      </c>
      <c r="AC278" s="6">
        <f>IF(ISNA(INDEX(AB278:AB283, MATCH(N278, F278:F283, FALSE))),0,INDEX(AB278:AB283, MATCH(N278, F278:F283, FALSE)))</f>
        <v>4</v>
      </c>
      <c r="AD278" s="3">
        <f>IF(ISNA(INDEX(AB278:AB283, MATCH(O278, F278:F283, FALSE))),0,INDEX(AB278:AB283, MATCH(O278, F278:F283, FALSE)))</f>
        <v>0</v>
      </c>
      <c r="AE278" s="5">
        <f>SUM(AC278:AD278)</f>
        <v>4</v>
      </c>
      <c r="AF278" s="3">
        <f>COUNTIF(F278:F283:F286:F291,F278)</f>
        <v>1</v>
      </c>
      <c r="AG278" s="2"/>
      <c r="AH278" s="2"/>
      <c r="AI278" s="2"/>
      <c r="AJ278" s="2"/>
      <c r="AK278" s="2"/>
      <c r="AL278" s="2"/>
      <c r="AM278" s="2"/>
      <c r="AN278" s="2"/>
      <c r="AO278" s="2"/>
      <c r="AP278" s="2"/>
      <c r="AQ278" s="2"/>
      <c r="AR278" s="2"/>
      <c r="AS278" s="2"/>
      <c r="AT278" s="2"/>
      <c r="AU278" s="2"/>
      <c r="AV278" s="2"/>
      <c r="AW278" s="2"/>
      <c r="AX278" s="2"/>
      <c r="AY278" s="2"/>
      <c r="AZ278" s="2"/>
      <c r="BA278" s="2"/>
      <c r="BB278" s="2"/>
    </row>
    <row r="279" spans="1:54" ht="20.100000000000001" customHeight="1">
      <c r="A279" s="111" t="s">
        <v>145</v>
      </c>
      <c r="B279" s="121" t="s">
        <v>106</v>
      </c>
      <c r="C279" s="121" t="s">
        <v>196</v>
      </c>
      <c r="D279" s="204" t="s">
        <v>0</v>
      </c>
      <c r="E279" s="293">
        <v>2</v>
      </c>
      <c r="F279" s="216" t="s">
        <v>20</v>
      </c>
      <c r="G279" s="217">
        <v>5.29</v>
      </c>
      <c r="H279" s="133" t="str">
        <f t="shared" si="372"/>
        <v>Scott Jones</v>
      </c>
      <c r="I279" s="114" t="str">
        <f t="shared" si="373"/>
        <v>Oxford City</v>
      </c>
      <c r="J279" s="114" t="str">
        <f t="shared" si="374"/>
        <v>Oxf C</v>
      </c>
      <c r="K279" s="9" t="str">
        <f t="shared" si="375"/>
        <v>G4</v>
      </c>
      <c r="L279" s="195" t="str">
        <f t="shared" si="376"/>
        <v>AW</v>
      </c>
      <c r="M279" s="2"/>
      <c r="N279" s="34" t="str">
        <f t="shared" si="377"/>
        <v>N</v>
      </c>
      <c r="O279" s="34" t="str">
        <f t="shared" si="377"/>
        <v>NN</v>
      </c>
      <c r="P279" s="154">
        <f t="shared" ref="P279:P283" si="378">AE279</f>
        <v>1</v>
      </c>
      <c r="Q279" s="2"/>
      <c r="R279" s="12"/>
      <c r="S279" s="12">
        <f>P279</f>
        <v>1</v>
      </c>
      <c r="T279" s="12"/>
      <c r="U279" s="12"/>
      <c r="V279" s="12"/>
      <c r="W279" s="12"/>
      <c r="X279" s="2"/>
      <c r="Y279" s="26">
        <f>((COUNTIF(E278:E283,E279)-1)*$CK$547+SUBSTITUTE(E279,"=",""))</f>
        <v>2</v>
      </c>
      <c r="Z279" s="3">
        <f>INDEX($CK$548:$CK$611,Y279)</f>
        <v>5</v>
      </c>
      <c r="AA279" s="3">
        <f>IF(LEFT(G279,1)="d",0,IF(LEFT(G279,1)="n",0,1))</f>
        <v>1</v>
      </c>
      <c r="AB279" s="3">
        <f>Z279*AA279</f>
        <v>5</v>
      </c>
      <c r="AC279" s="6">
        <f>IF(ISNA(INDEX(AB278:AB283, MATCH(N279, F278:F283, FALSE))),0,INDEX(AB278:AB283, MATCH(N279, F278:F283, FALSE)))</f>
        <v>1</v>
      </c>
      <c r="AD279" s="3">
        <f>IF(ISNA(INDEX(AB278:AB283, MATCH(O279, F278:F283, FALSE))),0,INDEX(AB278:AB283, MATCH(O279, F278:F283, FALSE)))</f>
        <v>0</v>
      </c>
      <c r="AE279" s="5">
        <f t="shared" ref="AE279:AE283" si="379">SUM(AC279:AD279)</f>
        <v>1</v>
      </c>
      <c r="AF279" s="3">
        <f>COUNTIF(F278:F283:F286:F291,F279)</f>
        <v>1</v>
      </c>
      <c r="AG279" s="2"/>
      <c r="AH279" s="2"/>
      <c r="AI279" s="2"/>
      <c r="AJ279" s="2"/>
      <c r="AK279" s="2"/>
      <c r="AL279" s="2"/>
      <c r="AM279" s="2"/>
      <c r="AN279" s="2"/>
      <c r="AO279" s="2"/>
      <c r="AP279" s="2"/>
      <c r="AQ279" s="2"/>
      <c r="AR279" s="2"/>
      <c r="AS279" s="2"/>
      <c r="AT279" s="2"/>
      <c r="AU279" s="2"/>
      <c r="AV279" s="2"/>
      <c r="AW279" s="2"/>
      <c r="AX279" s="2"/>
      <c r="AY279" s="2"/>
      <c r="AZ279" s="2"/>
      <c r="BA279" s="2"/>
      <c r="BB279" s="2"/>
    </row>
    <row r="280" spans="1:54" ht="20.100000000000001" customHeight="1">
      <c r="A280" s="111" t="s">
        <v>145</v>
      </c>
      <c r="B280" s="121" t="s">
        <v>106</v>
      </c>
      <c r="C280" s="121" t="s">
        <v>196</v>
      </c>
      <c r="D280" s="204" t="s">
        <v>0</v>
      </c>
      <c r="E280" s="293">
        <v>3</v>
      </c>
      <c r="F280" s="216" t="s">
        <v>130</v>
      </c>
      <c r="G280" s="217">
        <v>5.23</v>
      </c>
      <c r="H280" s="133" t="str">
        <f t="shared" si="372"/>
        <v>Ruben Burrows</v>
      </c>
      <c r="I280" s="114" t="str">
        <f t="shared" si="373"/>
        <v>Winchester</v>
      </c>
      <c r="J280" s="114" t="str">
        <f t="shared" si="374"/>
        <v>Win</v>
      </c>
      <c r="K280" s="9" t="str">
        <f t="shared" si="375"/>
        <v>G4</v>
      </c>
      <c r="L280" s="195" t="str">
        <f t="shared" si="376"/>
        <v>AW</v>
      </c>
      <c r="M280" s="2"/>
      <c r="N280" s="34" t="str">
        <f t="shared" si="377"/>
        <v>O</v>
      </c>
      <c r="O280" s="34" t="str">
        <f t="shared" si="377"/>
        <v>OO</v>
      </c>
      <c r="P280" s="154">
        <f t="shared" si="378"/>
        <v>5</v>
      </c>
      <c r="Q280" s="2"/>
      <c r="R280" s="12"/>
      <c r="S280" s="12"/>
      <c r="T280" s="12">
        <f>P280</f>
        <v>5</v>
      </c>
      <c r="U280" s="12"/>
      <c r="V280" s="12"/>
      <c r="W280" s="12"/>
      <c r="X280" s="2"/>
      <c r="Y280" s="26">
        <f>((COUNTIF(E278:E283,E280)-1)*$CK$547+SUBSTITUTE(E280,"=",""))</f>
        <v>3</v>
      </c>
      <c r="Z280" s="3">
        <f>INDEX($CK$548:$CK$611,Y280)</f>
        <v>4</v>
      </c>
      <c r="AA280" s="3">
        <f>IF(LEFT(G280,1)="d",0,IF(LEFT(G280,1)="n",0,1))</f>
        <v>1</v>
      </c>
      <c r="AB280" s="3">
        <f t="shared" ref="AB280:AB283" si="380">Z280*AA280</f>
        <v>4</v>
      </c>
      <c r="AC280" s="6">
        <f>IF(ISNA(INDEX(AB278:AB283, MATCH(N280, F278:F283, FALSE))),0,INDEX(AB278:AB283, MATCH(N280, F278:F283, FALSE)))</f>
        <v>5</v>
      </c>
      <c r="AD280" s="3">
        <f>IF(ISNA(INDEX(AB278:AB283, MATCH(O280, F278:F283, FALSE))),0,INDEX(AB278:AB283, MATCH(O280, F278:F283, FALSE)))</f>
        <v>0</v>
      </c>
      <c r="AE280" s="5">
        <f t="shared" si="379"/>
        <v>5</v>
      </c>
      <c r="AF280" s="3">
        <f>COUNTIF(F278:F283:F286:F291,F280)</f>
        <v>1</v>
      </c>
      <c r="AG280" s="2"/>
      <c r="AH280" s="2"/>
      <c r="AI280" s="2"/>
      <c r="AJ280" s="2"/>
      <c r="AK280" s="2"/>
      <c r="AL280" s="2"/>
      <c r="AM280" s="2"/>
      <c r="AN280" s="2"/>
      <c r="AO280" s="2"/>
      <c r="AP280" s="2"/>
      <c r="AQ280" s="2"/>
      <c r="AR280" s="2"/>
      <c r="AS280" s="2"/>
      <c r="AT280" s="2"/>
      <c r="AU280" s="2"/>
      <c r="AV280" s="2"/>
      <c r="AW280" s="2"/>
      <c r="AX280" s="2"/>
      <c r="AY280" s="2"/>
      <c r="AZ280" s="2"/>
      <c r="BA280" s="2"/>
      <c r="BB280" s="2"/>
    </row>
    <row r="281" spans="1:54" ht="20.100000000000001" customHeight="1">
      <c r="A281" s="111" t="s">
        <v>145</v>
      </c>
      <c r="B281" s="121" t="s">
        <v>106</v>
      </c>
      <c r="C281" s="121" t="s">
        <v>196</v>
      </c>
      <c r="D281" s="204" t="s">
        <v>0</v>
      </c>
      <c r="E281" s="293">
        <v>4</v>
      </c>
      <c r="F281" s="216" t="s">
        <v>108</v>
      </c>
      <c r="G281" s="217">
        <v>4.7699999999999996</v>
      </c>
      <c r="H281" s="133" t="str">
        <f t="shared" si="372"/>
        <v>Doug Rogan Rea</v>
      </c>
      <c r="I281" s="114" t="str">
        <f t="shared" si="373"/>
        <v>MADJA</v>
      </c>
      <c r="J281" s="114" t="str">
        <f t="shared" si="374"/>
        <v>Marl J</v>
      </c>
      <c r="K281" s="9" t="str">
        <f t="shared" si="375"/>
        <v/>
      </c>
      <c r="L281" s="195" t="str">
        <f t="shared" si="376"/>
        <v xml:space="preserve"> </v>
      </c>
      <c r="M281" s="2"/>
      <c r="N281" s="34" t="str">
        <f t="shared" si="377"/>
        <v>R</v>
      </c>
      <c r="O281" s="34" t="str">
        <f t="shared" si="377"/>
        <v>RR</v>
      </c>
      <c r="P281" s="154">
        <f t="shared" si="378"/>
        <v>3</v>
      </c>
      <c r="Q281" s="2"/>
      <c r="R281" s="12"/>
      <c r="S281" s="12"/>
      <c r="T281" s="12"/>
      <c r="U281" s="12">
        <f>P281</f>
        <v>3</v>
      </c>
      <c r="V281" s="12"/>
      <c r="W281" s="12"/>
      <c r="X281" s="2"/>
      <c r="Y281" s="26">
        <f>((COUNTIF(E278:E283,E281)-1)*$CK$547+SUBSTITUTE(E281,"=",""))</f>
        <v>4</v>
      </c>
      <c r="Z281" s="3">
        <f>INDEX($CK$548:$CK$611,Y281)</f>
        <v>3</v>
      </c>
      <c r="AA281" s="3">
        <f t="shared" ref="AA281:AA283" si="381">IF(LEFT(G281,1)="d",0,IF(LEFT(G281,1)="n",0,1))</f>
        <v>1</v>
      </c>
      <c r="AB281" s="3">
        <f t="shared" si="380"/>
        <v>3</v>
      </c>
      <c r="AC281" s="6">
        <f>IF(ISNA(INDEX(AB278:AB283, MATCH(N281, F278:F283, FALSE))),0,INDEX(AB278:AB283, MATCH(N281, F278:F283, FALSE)))</f>
        <v>3</v>
      </c>
      <c r="AD281" s="3">
        <f>IF(ISNA(INDEX(AB278:AB283, MATCH(O281, F278:F283, FALSE))),0,INDEX(AB278:AB283, MATCH(O281, F278:F283, FALSE)))</f>
        <v>0</v>
      </c>
      <c r="AE281" s="5">
        <f t="shared" si="379"/>
        <v>3</v>
      </c>
      <c r="AF281" s="3">
        <f>COUNTIF(F278:F283:F286:F291,F281)</f>
        <v>1</v>
      </c>
      <c r="AG281" s="2"/>
      <c r="AH281" s="2"/>
      <c r="AI281" s="2"/>
      <c r="AJ281" s="2"/>
      <c r="AK281" s="2"/>
      <c r="AL281" s="2"/>
      <c r="AM281" s="2"/>
      <c r="AN281" s="2"/>
      <c r="AO281" s="2"/>
      <c r="AP281" s="2"/>
      <c r="AQ281" s="2"/>
      <c r="AR281" s="2"/>
      <c r="AS281" s="2"/>
      <c r="AT281" s="2"/>
      <c r="AU281" s="2"/>
      <c r="AV281" s="2"/>
      <c r="AW281" s="2"/>
      <c r="AX281" s="2"/>
      <c r="AY281" s="2"/>
      <c r="AZ281" s="2"/>
      <c r="BA281" s="2"/>
      <c r="BB281" s="2"/>
    </row>
    <row r="282" spans="1:54" ht="20.100000000000001" customHeight="1">
      <c r="A282" s="111" t="s">
        <v>145</v>
      </c>
      <c r="B282" s="121" t="s">
        <v>106</v>
      </c>
      <c r="C282" s="121" t="s">
        <v>196</v>
      </c>
      <c r="D282" s="204" t="s">
        <v>0</v>
      </c>
      <c r="E282" s="293">
        <v>5</v>
      </c>
      <c r="F282" s="216" t="s">
        <v>48</v>
      </c>
      <c r="G282" s="217">
        <v>4.3099999999999996</v>
      </c>
      <c r="H282" s="133" t="str">
        <f t="shared" si="372"/>
        <v>George Yarwood</v>
      </c>
      <c r="I282" s="114" t="str">
        <f t="shared" si="373"/>
        <v>Salisbury</v>
      </c>
      <c r="J282" s="114" t="str">
        <f t="shared" si="374"/>
        <v>Salis</v>
      </c>
      <c r="K282" s="9" t="str">
        <f t="shared" si="375"/>
        <v/>
      </c>
      <c r="L282" s="195" t="str">
        <f t="shared" si="376"/>
        <v xml:space="preserve"> </v>
      </c>
      <c r="M282" s="2"/>
      <c r="N282" s="34" t="str">
        <f t="shared" si="377"/>
        <v>T</v>
      </c>
      <c r="O282" s="34" t="str">
        <f t="shared" si="377"/>
        <v>TT</v>
      </c>
      <c r="P282" s="154">
        <f t="shared" si="378"/>
        <v>2</v>
      </c>
      <c r="Q282" s="2"/>
      <c r="R282" s="12"/>
      <c r="S282" s="12"/>
      <c r="T282" s="12"/>
      <c r="U282" s="12"/>
      <c r="V282" s="12">
        <f>P282</f>
        <v>2</v>
      </c>
      <c r="W282" s="12"/>
      <c r="X282" s="2"/>
      <c r="Y282" s="26">
        <f>((COUNTIF(E278:E283,E282)-1)*$CK$547+SUBSTITUTE(E282,"=",""))</f>
        <v>5</v>
      </c>
      <c r="Z282" s="3">
        <f t="shared" ref="Z282:Z283" si="382">INDEX($CK$548:$CK$611,Y282)</f>
        <v>2</v>
      </c>
      <c r="AA282" s="3">
        <f t="shared" si="381"/>
        <v>1</v>
      </c>
      <c r="AB282" s="3">
        <f t="shared" si="380"/>
        <v>2</v>
      </c>
      <c r="AC282" s="6">
        <f>IF(ISNA(INDEX(AB278:AB283, MATCH(N282, F278:F283, FALSE))),0,INDEX(AB278:AB283, MATCH(N282,F278:F283, FALSE)))</f>
        <v>2</v>
      </c>
      <c r="AD282" s="3">
        <f>IF(ISNA(INDEX(AB278:AB283, MATCH(O282, F278:F283, FALSE))),0,INDEX(AB278:AB283, MATCH(O282, F278:F283, FALSE)))</f>
        <v>0</v>
      </c>
      <c r="AE282" s="5">
        <f t="shared" si="379"/>
        <v>2</v>
      </c>
      <c r="AF282" s="3">
        <f>COUNTIF(F278:F283:F286:F291,F282)</f>
        <v>1</v>
      </c>
      <c r="AG282" s="2"/>
      <c r="AH282" s="2"/>
      <c r="AI282" s="2"/>
      <c r="AJ282" s="2"/>
      <c r="AK282" s="2"/>
      <c r="AL282" s="2"/>
      <c r="AM282" s="2"/>
      <c r="AN282" s="2"/>
      <c r="AO282" s="2"/>
      <c r="AP282" s="2"/>
      <c r="AQ282" s="2"/>
      <c r="AR282" s="2"/>
      <c r="AS282" s="2"/>
      <c r="AT282" s="2"/>
      <c r="AU282" s="2"/>
      <c r="AV282" s="2"/>
      <c r="AW282" s="2"/>
      <c r="AX282" s="2"/>
      <c r="AY282" s="2"/>
      <c r="AZ282" s="2"/>
      <c r="BA282" s="2"/>
      <c r="BB282" s="2"/>
    </row>
    <row r="283" spans="1:54" ht="20.100000000000001" customHeight="1" thickBot="1">
      <c r="A283" s="111" t="s">
        <v>145</v>
      </c>
      <c r="B283" s="121" t="s">
        <v>106</v>
      </c>
      <c r="C283" s="121" t="s">
        <v>196</v>
      </c>
      <c r="D283" s="204" t="s">
        <v>0</v>
      </c>
      <c r="E283" s="294">
        <v>6</v>
      </c>
      <c r="F283" s="216" t="s">
        <v>110</v>
      </c>
      <c r="G283" s="219">
        <v>4.3099999999999996</v>
      </c>
      <c r="H283" s="211" t="str">
        <f t="shared" si="372"/>
        <v>Ed Langdon</v>
      </c>
      <c r="I283" s="212" t="str">
        <f t="shared" si="373"/>
        <v>Newbury</v>
      </c>
      <c r="J283" s="212" t="str">
        <f t="shared" si="374"/>
        <v>Newb</v>
      </c>
      <c r="K283" s="138" t="str">
        <f t="shared" si="375"/>
        <v/>
      </c>
      <c r="L283" s="213" t="str">
        <f t="shared" si="376"/>
        <v xml:space="preserve"> </v>
      </c>
      <c r="M283" s="2"/>
      <c r="N283" s="34" t="str">
        <f t="shared" si="377"/>
        <v>J</v>
      </c>
      <c r="O283" s="34" t="str">
        <f t="shared" si="377"/>
        <v>JJ</v>
      </c>
      <c r="P283" s="154">
        <f t="shared" si="378"/>
        <v>6</v>
      </c>
      <c r="Q283" s="2"/>
      <c r="R283" s="12"/>
      <c r="S283" s="12"/>
      <c r="T283" s="12"/>
      <c r="U283" s="12"/>
      <c r="V283" s="12"/>
      <c r="W283" s="12">
        <f>P283</f>
        <v>6</v>
      </c>
      <c r="X283" s="2"/>
      <c r="Y283" s="26">
        <f>((COUNTIF(E278:E283,E283)-1)*$CK$547+SUBSTITUTE(E283,"=",""))</f>
        <v>6</v>
      </c>
      <c r="Z283" s="3">
        <f t="shared" si="382"/>
        <v>1</v>
      </c>
      <c r="AA283" s="3">
        <f t="shared" si="381"/>
        <v>1</v>
      </c>
      <c r="AB283" s="3">
        <f t="shared" si="380"/>
        <v>1</v>
      </c>
      <c r="AC283" s="6">
        <f>IF(ISNA(INDEX(AB278:AB283, MATCH(N283, F278:F283, FALSE))),0,INDEX(AB278:AB283, MATCH(N283, F278:F283, FALSE)))</f>
        <v>6</v>
      </c>
      <c r="AD283" s="3">
        <f>IF(ISNA(INDEX(AB278:AB283, MATCH(O283, F278:F283, FALSE))),0,INDEX(AB278:AB283, MATCH(O283, F278:F283, FALSE)))</f>
        <v>0</v>
      </c>
      <c r="AE283" s="5">
        <f t="shared" si="379"/>
        <v>6</v>
      </c>
      <c r="AF283" s="3">
        <f>COUNTIF(F278:F283:F286:F291,F283)</f>
        <v>1</v>
      </c>
      <c r="AG283" s="2"/>
      <c r="AH283" s="2"/>
      <c r="AI283" s="2"/>
      <c r="AJ283" s="2"/>
      <c r="AK283" s="2"/>
      <c r="AL283" s="2"/>
      <c r="AM283" s="2"/>
      <c r="AN283" s="2"/>
      <c r="AO283" s="2"/>
      <c r="AP283" s="2"/>
      <c r="AQ283" s="2"/>
      <c r="AR283" s="2"/>
      <c r="AS283" s="2"/>
      <c r="AT283" s="2"/>
      <c r="AU283" s="2"/>
      <c r="AV283" s="2"/>
      <c r="AW283" s="2"/>
      <c r="AX283" s="2"/>
      <c r="AY283" s="2"/>
      <c r="AZ283" s="2"/>
      <c r="BA283" s="2"/>
      <c r="BB283" s="2"/>
    </row>
    <row r="284" spans="1:54" ht="20.100000000000001" customHeight="1" thickBot="1">
      <c r="A284" s="111" t="s">
        <v>145</v>
      </c>
      <c r="B284" s="121" t="s">
        <v>106</v>
      </c>
      <c r="C284" s="34"/>
      <c r="D284" s="110"/>
      <c r="E284" s="198"/>
      <c r="F284" s="198"/>
      <c r="G284" s="198"/>
      <c r="H284" s="196"/>
      <c r="I284" s="196"/>
      <c r="J284" s="197"/>
      <c r="K284" s="196"/>
      <c r="L284" s="196"/>
      <c r="M284" s="2"/>
      <c r="N284" s="40"/>
      <c r="O284" s="40"/>
      <c r="P284" s="155"/>
      <c r="Q284" s="2"/>
      <c r="R284" s="2"/>
      <c r="S284" s="2"/>
      <c r="T284" s="2"/>
      <c r="U284" s="2"/>
      <c r="V284" s="2"/>
      <c r="W284" s="2"/>
      <c r="X284" s="2"/>
      <c r="AG284" s="2"/>
      <c r="AH284" s="2"/>
      <c r="AI284" s="2"/>
      <c r="AJ284" s="2"/>
      <c r="AK284" s="2"/>
      <c r="AL284" s="2"/>
      <c r="AM284" s="2"/>
      <c r="AN284" s="2"/>
      <c r="AO284" s="2"/>
      <c r="AP284" s="2"/>
      <c r="AQ284" s="2"/>
      <c r="AR284" s="2"/>
      <c r="AS284" s="2"/>
      <c r="AT284" s="2"/>
      <c r="AU284" s="2"/>
      <c r="AV284" s="2"/>
      <c r="AW284" s="2"/>
      <c r="AX284" s="2"/>
      <c r="AY284" s="2"/>
      <c r="AZ284" s="2"/>
      <c r="BA284" s="2"/>
      <c r="BB284" s="2"/>
    </row>
    <row r="285" spans="1:54" ht="20.100000000000001" customHeight="1" thickBot="1">
      <c r="A285" s="111" t="s">
        <v>145</v>
      </c>
      <c r="B285" s="121" t="s">
        <v>106</v>
      </c>
      <c r="C285" s="121" t="s">
        <v>196</v>
      </c>
      <c r="D285" s="204" t="s">
        <v>1</v>
      </c>
      <c r="E285" s="419" t="s">
        <v>295</v>
      </c>
      <c r="F285" s="209"/>
      <c r="G285" s="209"/>
      <c r="H285" s="210"/>
      <c r="I285" s="208" t="s">
        <v>181</v>
      </c>
      <c r="J285" s="205"/>
      <c r="K285" s="530">
        <f>K277</f>
        <v>6.88</v>
      </c>
      <c r="L285" s="530"/>
      <c r="M285" s="2"/>
      <c r="N285" s="40"/>
      <c r="O285" s="40"/>
      <c r="P285" s="155"/>
      <c r="Q285" s="2"/>
      <c r="R285" s="2"/>
      <c r="S285" s="2"/>
      <c r="T285" s="2"/>
      <c r="U285" s="2"/>
      <c r="V285" s="2"/>
      <c r="W285" s="2"/>
      <c r="X285" s="2"/>
      <c r="AG285" s="2"/>
      <c r="AH285" s="2"/>
      <c r="AI285" s="2"/>
      <c r="AJ285" s="2"/>
      <c r="AK285" s="2"/>
      <c r="AL285" s="2"/>
      <c r="AM285" s="2"/>
      <c r="AN285" s="2"/>
      <c r="AO285" s="2"/>
      <c r="AP285" s="2"/>
      <c r="AQ285" s="2"/>
      <c r="AR285" s="2"/>
      <c r="AS285" s="2"/>
      <c r="AT285" s="2"/>
      <c r="AU285" s="2"/>
      <c r="AV285" s="2"/>
      <c r="AW285" s="2"/>
      <c r="AX285" s="2"/>
      <c r="AY285" s="2"/>
      <c r="AZ285" s="2"/>
      <c r="BA285" s="2"/>
      <c r="BB285" s="2"/>
    </row>
    <row r="286" spans="1:54" ht="20.100000000000001" customHeight="1">
      <c r="A286" s="111" t="s">
        <v>145</v>
      </c>
      <c r="B286" s="121" t="s">
        <v>106</v>
      </c>
      <c r="C286" s="121" t="s">
        <v>196</v>
      </c>
      <c r="D286" s="204" t="s">
        <v>1</v>
      </c>
      <c r="E286" s="292">
        <v>1</v>
      </c>
      <c r="F286" s="214" t="s">
        <v>137</v>
      </c>
      <c r="G286" s="215">
        <v>5.12</v>
      </c>
      <c r="H286" s="206" t="str">
        <f t="shared" ref="H286:H291" si="383">IF(ISNA((IF(F286=0," ",VLOOKUP(F286,$Z$586:$AB$597,3,FALSE)))),"WRONG LETTER",IF(F286=0," ",VLOOKUP(F286,$Z$586:$AB$597,3,FALSE)))</f>
        <v>Gregory Menkiti</v>
      </c>
      <c r="I286" s="201" t="str">
        <f t="shared" ref="I286:I291" si="384">IF(ISNA((IF(F286=0,"",VLOOKUP(F286,$AO$544:$AQ$555,3,FALSE)))),"WRONG LETTER",IF(F286=0,"",VLOOKUP(F286,$AO$544:$AQ$555,3,FALSE)))</f>
        <v>Slough Juniors</v>
      </c>
      <c r="J286" s="201" t="str">
        <f t="shared" ref="J286:J291" si="385">IF(F286=0,"",VLOOKUP(F286,$AO$544:$AR$555,4,FALSE))</f>
        <v>Slough J</v>
      </c>
      <c r="K286" s="202" t="str">
        <f t="shared" ref="K286:K291" si="386">IF(G286="","",IF(ISNUMBER(G286),IF($CH$582="T"," ",IF($CH$582="F",IF(G286&gt;=$BX$582,"G1",IF(G286&gt;=$CA$582,"G2",IF(G286&gt;=$CD$582,"G3",IF(G286&gt;=$CG$582,"G4","")))))),""))</f>
        <v>G4</v>
      </c>
      <c r="L286" s="203" t="str">
        <f t="shared" ref="L286:L291" si="387">IF(ISBLANK(G286),"",IF(G286&gt;=BO582,"AW"," "))</f>
        <v>AW</v>
      </c>
      <c r="M286" s="2"/>
      <c r="N286" s="34" t="str">
        <f t="shared" ref="N286:O291" si="388">N278</f>
        <v>W</v>
      </c>
      <c r="O286" s="34" t="str">
        <f t="shared" si="388"/>
        <v>WW</v>
      </c>
      <c r="P286" s="154">
        <f>AE286</f>
        <v>5</v>
      </c>
      <c r="Q286" s="2"/>
      <c r="R286" s="12">
        <f>P286</f>
        <v>5</v>
      </c>
      <c r="S286" s="12"/>
      <c r="T286" s="12"/>
      <c r="U286" s="12"/>
      <c r="V286" s="12"/>
      <c r="W286" s="12"/>
      <c r="X286" s="2"/>
      <c r="Y286" s="26">
        <f>((COUNTIF(E286:E291,E286)-1)*$CK$547+SUBSTITUTE(E286,"=",""))</f>
        <v>1</v>
      </c>
      <c r="Z286" s="3">
        <f>INDEX($CK$548:$CK$611,Y286)</f>
        <v>6</v>
      </c>
      <c r="AA286" s="3">
        <f>IF(LEFT(G286,1)="d",0,IF(LEFT(G286,1)="n",0,1))</f>
        <v>1</v>
      </c>
      <c r="AB286" s="3">
        <f>Z286*AA286</f>
        <v>6</v>
      </c>
      <c r="AC286" s="6">
        <f>IF(ISNA(INDEX(AB286:AB291, MATCH(N286, F286:F291, FALSE))),0,INDEX(AB286:AB291, MATCH(N286, F286:F291, FALSE)))</f>
        <v>0</v>
      </c>
      <c r="AD286" s="3">
        <f>IF(ISNA(INDEX(AB286:AB291, MATCH(O286, F286:F291, FALSE))),0,INDEX(AB286:AB291, MATCH(O286, F286:F291, FALSE)))</f>
        <v>5</v>
      </c>
      <c r="AE286" s="5">
        <f>SUM(AC286:AD286)</f>
        <v>5</v>
      </c>
      <c r="AF286" s="3">
        <f>COUNTIF(F278:F283:F286:F291,F286)</f>
        <v>1</v>
      </c>
      <c r="AG286" s="2"/>
      <c r="AH286" s="2"/>
      <c r="AI286" s="2"/>
      <c r="AJ286" s="2"/>
      <c r="AK286" s="2"/>
      <c r="AL286" s="2"/>
      <c r="AM286" s="2"/>
      <c r="AN286" s="2"/>
      <c r="AO286" s="2"/>
      <c r="AP286" s="2"/>
      <c r="AQ286" s="2"/>
      <c r="AR286" s="2"/>
      <c r="AS286" s="2"/>
      <c r="AT286" s="2"/>
      <c r="AU286" s="2"/>
      <c r="AV286" s="2"/>
      <c r="AW286" s="2"/>
      <c r="AX286" s="2"/>
      <c r="AY286" s="2"/>
      <c r="AZ286" s="2"/>
      <c r="BA286" s="2"/>
      <c r="BB286" s="2"/>
    </row>
    <row r="287" spans="1:54" ht="20.100000000000001" customHeight="1">
      <c r="A287" s="111" t="s">
        <v>145</v>
      </c>
      <c r="B287" s="121" t="s">
        <v>106</v>
      </c>
      <c r="C287" s="121" t="s">
        <v>196</v>
      </c>
      <c r="D287" s="204" t="s">
        <v>1</v>
      </c>
      <c r="E287" s="293">
        <v>2</v>
      </c>
      <c r="F287" s="216" t="s">
        <v>140</v>
      </c>
      <c r="G287" s="217">
        <v>4.9800000000000004</v>
      </c>
      <c r="H287" s="133" t="str">
        <f t="shared" si="383"/>
        <v>Matt De Lara</v>
      </c>
      <c r="I287" s="114" t="str">
        <f t="shared" si="384"/>
        <v>Winchester</v>
      </c>
      <c r="J287" s="114" t="str">
        <f t="shared" si="385"/>
        <v>Win</v>
      </c>
      <c r="K287" s="9" t="str">
        <f t="shared" si="386"/>
        <v/>
      </c>
      <c r="L287" s="195" t="str">
        <f t="shared" si="387"/>
        <v>AW</v>
      </c>
      <c r="M287" s="2"/>
      <c r="N287" s="34" t="str">
        <f t="shared" si="388"/>
        <v>N</v>
      </c>
      <c r="O287" s="34" t="str">
        <f t="shared" si="388"/>
        <v>NN</v>
      </c>
      <c r="P287" s="154">
        <f t="shared" ref="P287:P291" si="389">AE287</f>
        <v>2</v>
      </c>
      <c r="Q287" s="2"/>
      <c r="R287" s="12"/>
      <c r="S287" s="12">
        <f>P287</f>
        <v>2</v>
      </c>
      <c r="T287" s="12"/>
      <c r="U287" s="12"/>
      <c r="V287" s="12"/>
      <c r="W287" s="12"/>
      <c r="X287" s="2"/>
      <c r="Y287" s="26">
        <f>((COUNTIF(E286:E291,E287)-1)*$CK$547+SUBSTITUTE(E287,"=",""))</f>
        <v>2</v>
      </c>
      <c r="Z287" s="3">
        <f>INDEX($CK$548:$CK$611,Y287)</f>
        <v>5</v>
      </c>
      <c r="AA287" s="3">
        <f>IF(LEFT(G287,1)="d",0,IF(LEFT(G287,1)="n",0,1))</f>
        <v>1</v>
      </c>
      <c r="AB287" s="3">
        <f>Z287*AA287</f>
        <v>5</v>
      </c>
      <c r="AC287" s="6">
        <f>IF(ISNA(INDEX(AB286:AB291, MATCH(N287, F286:F291, FALSE))),0,INDEX(AB286:AB291, MATCH(N287, F286:F291, FALSE)))</f>
        <v>0</v>
      </c>
      <c r="AD287" s="3">
        <f>IF(ISNA(INDEX(AB286:AB291, MATCH(O287, F286:F291, FALSE))),0,INDEX(AB286:AB291, MATCH(O287, F286:F291, FALSE)))</f>
        <v>2</v>
      </c>
      <c r="AE287" s="5">
        <f t="shared" ref="AE287:AE291" si="390">SUM(AC287:AD287)</f>
        <v>2</v>
      </c>
      <c r="AF287" s="3">
        <f>COUNTIF(F278:F283:F286:F291,F287)</f>
        <v>1</v>
      </c>
      <c r="AG287" s="2"/>
      <c r="AH287" s="2"/>
      <c r="AI287" s="2"/>
      <c r="AJ287" s="2"/>
      <c r="AK287" s="2"/>
      <c r="AL287" s="2"/>
      <c r="AM287" s="2"/>
      <c r="AN287" s="2"/>
      <c r="AO287" s="2"/>
      <c r="AP287" s="2"/>
      <c r="AQ287" s="2"/>
      <c r="AR287" s="2"/>
      <c r="AS287" s="2"/>
      <c r="AT287" s="2"/>
      <c r="AU287" s="2"/>
      <c r="AV287" s="2"/>
      <c r="AW287" s="2"/>
      <c r="AX287" s="2"/>
      <c r="AY287" s="2"/>
      <c r="AZ287" s="2"/>
      <c r="BA287" s="2"/>
      <c r="BB287" s="2"/>
    </row>
    <row r="288" spans="1:54" ht="20.100000000000001" customHeight="1">
      <c r="A288" s="111" t="s">
        <v>145</v>
      </c>
      <c r="B288" s="121" t="s">
        <v>106</v>
      </c>
      <c r="C288" s="121" t="s">
        <v>196</v>
      </c>
      <c r="D288" s="204" t="s">
        <v>1</v>
      </c>
      <c r="E288" s="293">
        <v>3</v>
      </c>
      <c r="F288" s="216" t="s">
        <v>109</v>
      </c>
      <c r="G288" s="217">
        <v>4.4400000000000004</v>
      </c>
      <c r="H288" s="133" t="str">
        <f t="shared" si="383"/>
        <v>Connor Mcgarry</v>
      </c>
      <c r="I288" s="114" t="str">
        <f t="shared" si="384"/>
        <v>MADJA</v>
      </c>
      <c r="J288" s="114" t="str">
        <f t="shared" si="385"/>
        <v>Marl J</v>
      </c>
      <c r="K288" s="9" t="str">
        <f t="shared" si="386"/>
        <v/>
      </c>
      <c r="L288" s="195" t="str">
        <f t="shared" si="387"/>
        <v xml:space="preserve"> </v>
      </c>
      <c r="M288" s="2"/>
      <c r="N288" s="34" t="str">
        <f t="shared" si="388"/>
        <v>O</v>
      </c>
      <c r="O288" s="34" t="str">
        <f t="shared" si="388"/>
        <v>OO</v>
      </c>
      <c r="P288" s="154">
        <f t="shared" si="389"/>
        <v>3</v>
      </c>
      <c r="Q288" s="2"/>
      <c r="R288" s="12"/>
      <c r="S288" s="12"/>
      <c r="T288" s="12">
        <f>P288</f>
        <v>3</v>
      </c>
      <c r="U288" s="12"/>
      <c r="V288" s="12"/>
      <c r="W288" s="12"/>
      <c r="X288" s="2"/>
      <c r="Y288" s="26">
        <f>((COUNTIF(E286:E291,E288)-1)*$CK$547+SUBSTITUTE(E288,"=",""))</f>
        <v>3</v>
      </c>
      <c r="Z288" s="3">
        <f>INDEX($CK$548:$CK$611,Y288)</f>
        <v>4</v>
      </c>
      <c r="AA288" s="3">
        <f>IF(LEFT(G288,1)="d",0,IF(LEFT(G288,1)="n",0,1))</f>
        <v>1</v>
      </c>
      <c r="AB288" s="3">
        <f t="shared" ref="AB288:AB291" si="391">Z288*AA288</f>
        <v>4</v>
      </c>
      <c r="AC288" s="6">
        <f>IF(ISNA(INDEX(AB286:AB291, MATCH(N288, F286:F291, FALSE))),0,INDEX(AB286:AB291, MATCH(N288, F286:F291, FALSE)))</f>
        <v>0</v>
      </c>
      <c r="AD288" s="3">
        <f>IF(ISNA(INDEX(AB286:AB291, MATCH(O288, F286:F291, FALSE))),0,INDEX(AB286:AB291, MATCH(O288, F286:F291, FALSE)))</f>
        <v>3</v>
      </c>
      <c r="AE288" s="5">
        <f t="shared" si="390"/>
        <v>3</v>
      </c>
      <c r="AF288" s="3">
        <f>COUNTIF(F278:F283:F286:F291,F288)</f>
        <v>1</v>
      </c>
      <c r="AG288" s="2"/>
      <c r="AH288" s="2"/>
      <c r="AI288" s="2"/>
      <c r="AJ288" s="2"/>
      <c r="AK288" s="2"/>
      <c r="AL288" s="2"/>
      <c r="AM288" s="2"/>
      <c r="AN288" s="2"/>
      <c r="AO288" s="2"/>
      <c r="AP288" s="2"/>
      <c r="AQ288" s="2"/>
      <c r="AR288" s="2"/>
      <c r="AS288" s="2"/>
      <c r="AT288" s="2"/>
      <c r="AU288" s="2"/>
      <c r="AV288" s="2"/>
      <c r="AW288" s="2"/>
      <c r="AX288" s="2"/>
      <c r="AY288" s="2"/>
      <c r="AZ288" s="2"/>
      <c r="BA288" s="2"/>
      <c r="BB288" s="2"/>
    </row>
    <row r="289" spans="1:54" ht="20.100000000000001" customHeight="1">
      <c r="A289" s="111" t="s">
        <v>145</v>
      </c>
      <c r="B289" s="121" t="s">
        <v>106</v>
      </c>
      <c r="C289" s="121" t="s">
        <v>196</v>
      </c>
      <c r="D289" s="204" t="s">
        <v>1</v>
      </c>
      <c r="E289" s="293">
        <v>4</v>
      </c>
      <c r="F289" s="216" t="s">
        <v>19</v>
      </c>
      <c r="G289" s="217">
        <v>3.99</v>
      </c>
      <c r="H289" s="133" t="str">
        <f t="shared" si="383"/>
        <v>Thomas Cove</v>
      </c>
      <c r="I289" s="114" t="str">
        <f t="shared" si="384"/>
        <v>Oxford City</v>
      </c>
      <c r="J289" s="114" t="str">
        <f t="shared" si="385"/>
        <v>Oxf C</v>
      </c>
      <c r="K289" s="9" t="str">
        <f t="shared" si="386"/>
        <v/>
      </c>
      <c r="L289" s="195" t="str">
        <f t="shared" si="387"/>
        <v xml:space="preserve"> </v>
      </c>
      <c r="M289" s="2"/>
      <c r="N289" s="34" t="str">
        <f t="shared" si="388"/>
        <v>R</v>
      </c>
      <c r="O289" s="34" t="str">
        <f t="shared" si="388"/>
        <v>RR</v>
      </c>
      <c r="P289" s="154">
        <f t="shared" si="389"/>
        <v>4</v>
      </c>
      <c r="Q289" s="2"/>
      <c r="R289" s="12"/>
      <c r="S289" s="12"/>
      <c r="T289" s="12"/>
      <c r="U289" s="12">
        <f>P289</f>
        <v>4</v>
      </c>
      <c r="V289" s="12"/>
      <c r="W289" s="12"/>
      <c r="X289" s="2"/>
      <c r="Y289" s="26">
        <f>((COUNTIF(E286:E291,E289)-1)*$CK$547+SUBSTITUTE(E289,"=",""))</f>
        <v>4</v>
      </c>
      <c r="Z289" s="3">
        <f>INDEX($CK$548:$CK$611,Y289)</f>
        <v>3</v>
      </c>
      <c r="AA289" s="3">
        <f t="shared" ref="AA289:AA291" si="392">IF(LEFT(G289,1)="d",0,IF(LEFT(G289,1)="n",0,1))</f>
        <v>1</v>
      </c>
      <c r="AB289" s="3">
        <f t="shared" si="391"/>
        <v>3</v>
      </c>
      <c r="AC289" s="6">
        <f>IF(ISNA(INDEX(AB286:AB291, MATCH(N289, F286:F291, FALSE))),0,INDEX(AB286:AB291, MATCH(N289, F286:F291, FALSE)))</f>
        <v>0</v>
      </c>
      <c r="AD289" s="3">
        <f>IF(ISNA(INDEX(AB286:AB291, MATCH(O289, F286:F291, FALSE))),0,INDEX(AB286:AB291, MATCH(O289, F286:F291, FALSE)))</f>
        <v>4</v>
      </c>
      <c r="AE289" s="5">
        <f t="shared" si="390"/>
        <v>4</v>
      </c>
      <c r="AF289" s="3">
        <f>COUNTIF(F278:F283:F286:F291,F289)</f>
        <v>1</v>
      </c>
      <c r="AG289" s="2"/>
      <c r="AH289" s="2"/>
      <c r="AI289" s="2"/>
      <c r="AJ289" s="2"/>
      <c r="AK289" s="2"/>
      <c r="AL289" s="2"/>
      <c r="AM289" s="2"/>
      <c r="AN289" s="2"/>
      <c r="AO289" s="2"/>
      <c r="AP289" s="2"/>
      <c r="AQ289" s="2"/>
      <c r="AR289" s="2"/>
      <c r="AS289" s="2"/>
      <c r="AT289" s="2"/>
      <c r="AU289" s="2"/>
      <c r="AV289" s="2"/>
      <c r="AW289" s="2"/>
      <c r="AX289" s="2"/>
      <c r="AY289" s="2"/>
      <c r="AZ289" s="2"/>
      <c r="BA289" s="2"/>
      <c r="BB289" s="2"/>
    </row>
    <row r="290" spans="1:54" ht="20.100000000000001" customHeight="1">
      <c r="A290" s="111" t="s">
        <v>145</v>
      </c>
      <c r="B290" s="121" t="s">
        <v>106</v>
      </c>
      <c r="C290" s="121" t="s">
        <v>196</v>
      </c>
      <c r="D290" s="204" t="s">
        <v>1</v>
      </c>
      <c r="E290" s="293">
        <v>5</v>
      </c>
      <c r="F290" s="216" t="s">
        <v>111</v>
      </c>
      <c r="G290" s="217">
        <v>2.92</v>
      </c>
      <c r="H290" s="133" t="str">
        <f t="shared" si="383"/>
        <v>Andrew Points</v>
      </c>
      <c r="I290" s="114" t="str">
        <f t="shared" si="384"/>
        <v>Newbury</v>
      </c>
      <c r="J290" s="114" t="str">
        <f t="shared" si="385"/>
        <v>Newb</v>
      </c>
      <c r="K290" s="9" t="str">
        <f t="shared" si="386"/>
        <v/>
      </c>
      <c r="L290" s="195" t="str">
        <f t="shared" si="387"/>
        <v xml:space="preserve"> </v>
      </c>
      <c r="M290" s="2"/>
      <c r="N290" s="34" t="str">
        <f t="shared" si="388"/>
        <v>T</v>
      </c>
      <c r="O290" s="34" t="str">
        <f t="shared" si="388"/>
        <v>TT</v>
      </c>
      <c r="P290" s="154">
        <f t="shared" si="389"/>
        <v>0</v>
      </c>
      <c r="Q290" s="2"/>
      <c r="R290" s="12"/>
      <c r="S290" s="12"/>
      <c r="T290" s="12"/>
      <c r="U290" s="12"/>
      <c r="V290" s="12">
        <f>P290</f>
        <v>0</v>
      </c>
      <c r="W290" s="12"/>
      <c r="X290" s="2"/>
      <c r="Y290" s="26">
        <f>((COUNTIF(E286:E291,E290)-1)*$CK$547+SUBSTITUTE(E290,"=",""))</f>
        <v>5</v>
      </c>
      <c r="Z290" s="3">
        <f t="shared" ref="Z290:Z291" si="393">INDEX($CK$548:$CK$611,Y290)</f>
        <v>2</v>
      </c>
      <c r="AA290" s="3">
        <f t="shared" si="392"/>
        <v>1</v>
      </c>
      <c r="AB290" s="3">
        <f t="shared" si="391"/>
        <v>2</v>
      </c>
      <c r="AC290" s="6">
        <f>IF(ISNA(INDEX(AB286:AB291, MATCH(N290, F286:F291, FALSE))),0,INDEX(AB286:AB291, MATCH(N290,F286:F291, FALSE)))</f>
        <v>0</v>
      </c>
      <c r="AD290" s="3">
        <f>IF(ISNA(INDEX(AB286:AB291, MATCH(O290, F286:F291, FALSE))),0,INDEX(AB286:AB291, MATCH(O290, F286:F291, FALSE)))</f>
        <v>0</v>
      </c>
      <c r="AE290" s="5">
        <f t="shared" si="390"/>
        <v>0</v>
      </c>
      <c r="AF290" s="3">
        <f>COUNTIF(F278:F283:F286:F291,F290)</f>
        <v>1</v>
      </c>
      <c r="AG290" s="2"/>
      <c r="AH290" s="2"/>
      <c r="AI290" s="2"/>
      <c r="AJ290" s="2"/>
      <c r="AK290" s="2"/>
      <c r="AL290" s="2"/>
      <c r="AM290" s="2"/>
      <c r="AN290" s="2"/>
      <c r="AO290" s="2"/>
      <c r="AP290" s="2"/>
      <c r="AQ290" s="2"/>
      <c r="AR290" s="2"/>
      <c r="AS290" s="2"/>
      <c r="AT290" s="2"/>
      <c r="AU290" s="2"/>
      <c r="AV290" s="2"/>
      <c r="AW290" s="2"/>
      <c r="AX290" s="2"/>
      <c r="AY290" s="2"/>
      <c r="AZ290" s="2"/>
      <c r="BA290" s="2"/>
      <c r="BB290" s="2"/>
    </row>
    <row r="291" spans="1:54" ht="20.100000000000001" customHeight="1" thickBot="1">
      <c r="A291" s="111" t="s">
        <v>145</v>
      </c>
      <c r="B291" s="121" t="s">
        <v>106</v>
      </c>
      <c r="C291" s="121" t="s">
        <v>196</v>
      </c>
      <c r="D291" s="204" t="s">
        <v>1</v>
      </c>
      <c r="E291" s="294">
        <v>6</v>
      </c>
      <c r="F291" s="216"/>
      <c r="G291" s="219"/>
      <c r="H291" s="211" t="str">
        <f t="shared" si="383"/>
        <v xml:space="preserve"> </v>
      </c>
      <c r="I291" s="212" t="str">
        <f t="shared" si="384"/>
        <v/>
      </c>
      <c r="J291" s="212" t="str">
        <f t="shared" si="385"/>
        <v/>
      </c>
      <c r="K291" s="138" t="str">
        <f t="shared" si="386"/>
        <v/>
      </c>
      <c r="L291" s="213" t="str">
        <f t="shared" si="387"/>
        <v/>
      </c>
      <c r="M291" s="2"/>
      <c r="N291" s="34" t="str">
        <f t="shared" si="388"/>
        <v>J</v>
      </c>
      <c r="O291" s="34" t="str">
        <f t="shared" si="388"/>
        <v>JJ</v>
      </c>
      <c r="P291" s="154">
        <f t="shared" si="389"/>
        <v>6</v>
      </c>
      <c r="Q291" s="2"/>
      <c r="R291" s="12"/>
      <c r="S291" s="12"/>
      <c r="T291" s="12"/>
      <c r="U291" s="12"/>
      <c r="V291" s="12"/>
      <c r="W291" s="12">
        <f>P291</f>
        <v>6</v>
      </c>
      <c r="X291" s="2"/>
      <c r="Y291" s="26">
        <f>((COUNTIF(E286:E291,E291)-1)*$CK$547+SUBSTITUTE(E291,"=",""))</f>
        <v>6</v>
      </c>
      <c r="Z291" s="3">
        <f t="shared" si="393"/>
        <v>1</v>
      </c>
      <c r="AA291" s="3">
        <f t="shared" si="392"/>
        <v>1</v>
      </c>
      <c r="AB291" s="3">
        <f t="shared" si="391"/>
        <v>1</v>
      </c>
      <c r="AC291" s="6">
        <f>IF(ISNA(INDEX(AB286:AB291, MATCH(N291, F286:F291, FALSE))),0,INDEX(AB286:AB291, MATCH(N291, F286:F291, FALSE)))</f>
        <v>0</v>
      </c>
      <c r="AD291" s="3">
        <f>IF(ISNA(INDEX(AB286:AB291, MATCH(O291, F286:F291, FALSE))),0,INDEX(AB286:AB291, MATCH(O291, F286:F291, FALSE)))</f>
        <v>6</v>
      </c>
      <c r="AE291" s="5">
        <f t="shared" si="390"/>
        <v>6</v>
      </c>
      <c r="AF291" s="3">
        <f>COUNTIF(F278:F283:F286:F291,F291)</f>
        <v>0</v>
      </c>
      <c r="AG291" s="2"/>
      <c r="AH291" s="2"/>
      <c r="AI291" s="2"/>
      <c r="AJ291" s="2"/>
      <c r="AK291" s="2"/>
      <c r="AL291" s="2"/>
      <c r="AM291" s="2"/>
      <c r="AN291" s="2"/>
      <c r="AO291" s="2"/>
      <c r="AP291" s="2"/>
      <c r="AQ291" s="2"/>
      <c r="AR291" s="2"/>
      <c r="AS291" s="2"/>
      <c r="AT291" s="2"/>
      <c r="AU291" s="2"/>
      <c r="AV291" s="2"/>
      <c r="AW291" s="2"/>
      <c r="AX291" s="2"/>
      <c r="AY291" s="2"/>
      <c r="AZ291" s="2"/>
      <c r="BA291" s="2"/>
      <c r="BB291" s="2"/>
    </row>
    <row r="292" spans="1:54" ht="20.100000000000001" customHeight="1" thickBot="1">
      <c r="A292" s="111" t="s">
        <v>145</v>
      </c>
      <c r="B292" s="121" t="s">
        <v>106</v>
      </c>
      <c r="C292" s="121"/>
      <c r="D292" s="204"/>
      <c r="E292" s="198"/>
      <c r="F292" s="198"/>
      <c r="G292" s="198"/>
      <c r="H292" s="196"/>
      <c r="I292" s="196"/>
      <c r="J292" s="197"/>
      <c r="K292" s="196"/>
      <c r="L292" s="196"/>
      <c r="M292" s="8"/>
      <c r="N292" s="40"/>
      <c r="O292" s="40"/>
      <c r="P292" s="155"/>
      <c r="Q292" s="2"/>
      <c r="R292" s="2"/>
      <c r="S292" s="2"/>
      <c r="T292" s="2"/>
      <c r="U292" s="2"/>
      <c r="V292" s="2"/>
      <c r="W292" s="2"/>
      <c r="X292" s="2"/>
      <c r="Y292" s="2"/>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row>
    <row r="293" spans="1:54" ht="20.100000000000001" customHeight="1" thickBot="1">
      <c r="A293" s="111" t="s">
        <v>145</v>
      </c>
      <c r="B293" s="121" t="s">
        <v>106</v>
      </c>
      <c r="C293" s="121" t="s">
        <v>199</v>
      </c>
      <c r="D293" s="204" t="s">
        <v>0</v>
      </c>
      <c r="E293" s="419" t="s">
        <v>265</v>
      </c>
      <c r="F293" s="209"/>
      <c r="G293" s="209"/>
      <c r="H293" s="210"/>
      <c r="I293" s="208" t="s">
        <v>181</v>
      </c>
      <c r="J293" s="205"/>
      <c r="K293" s="530">
        <f>DETAILS!K106</f>
        <v>1.95</v>
      </c>
      <c r="L293" s="530"/>
      <c r="M293" s="128"/>
      <c r="N293" s="40"/>
      <c r="O293" s="40"/>
      <c r="P293" s="155"/>
      <c r="Q293" s="2"/>
      <c r="R293" s="2"/>
      <c r="S293" s="2"/>
      <c r="T293" s="2"/>
      <c r="U293" s="2"/>
      <c r="V293" s="2"/>
      <c r="W293" s="2"/>
      <c r="X293" s="2"/>
      <c r="Y293" s="2"/>
      <c r="Z293" s="21"/>
      <c r="AA293" s="21"/>
      <c r="AB293" s="21"/>
      <c r="AC293" s="21"/>
      <c r="AD293" s="21"/>
      <c r="AE293" s="21"/>
      <c r="AF293" s="21"/>
      <c r="AG293" s="21"/>
      <c r="AH293" s="21"/>
      <c r="AI293" s="21"/>
      <c r="AJ293" s="21"/>
      <c r="AK293" s="21"/>
      <c r="AL293" s="21"/>
      <c r="AM293" s="21"/>
      <c r="AN293" s="21"/>
      <c r="AO293" s="2"/>
      <c r="AP293" s="2"/>
      <c r="AQ293" s="2"/>
      <c r="AR293" s="2"/>
      <c r="AS293" s="2"/>
      <c r="AT293" s="2"/>
      <c r="AU293" s="2"/>
      <c r="AV293" s="2"/>
      <c r="AW293" s="2"/>
      <c r="AX293" s="2"/>
      <c r="AY293" s="2"/>
      <c r="AZ293" s="2"/>
      <c r="BA293" s="2"/>
      <c r="BB293" s="2"/>
    </row>
    <row r="294" spans="1:54" ht="20.100000000000001" customHeight="1">
      <c r="A294" s="111" t="s">
        <v>145</v>
      </c>
      <c r="B294" s="121" t="s">
        <v>106</v>
      </c>
      <c r="C294" s="121" t="s">
        <v>199</v>
      </c>
      <c r="D294" s="204" t="s">
        <v>0</v>
      </c>
      <c r="E294" s="292">
        <v>1</v>
      </c>
      <c r="F294" s="214" t="s">
        <v>130</v>
      </c>
      <c r="G294" s="215">
        <v>1.7</v>
      </c>
      <c r="H294" s="206" t="str">
        <f t="shared" ref="H294:H299" si="394">IF(ISNA((IF(F294=0," ",VLOOKUP(F294,$AF$586:$AH$597,3,FALSE)))),"WRONG LETTER",IF(F294=0," ",VLOOKUP(F294,$AF$586:$AH$597,3,FALSE)))</f>
        <v>Ruben Burrows</v>
      </c>
      <c r="I294" s="201" t="str">
        <f t="shared" ref="I294:I299" si="395">IF(ISNA((IF(F294=0,"",VLOOKUP(F294,$AO$544:$AQ$555,3,FALSE)))),"WRONG LETTER",IF(F294=0,"",VLOOKUP(F294,$AO$544:$AQ$555,3,FALSE)))</f>
        <v>Winchester</v>
      </c>
      <c r="J294" s="201" t="str">
        <f t="shared" ref="J294:J299" si="396">IF(F294=0,"",VLOOKUP(F294,$AO$544:$AR$555,4,FALSE))</f>
        <v>Win</v>
      </c>
      <c r="K294" s="202" t="str">
        <f t="shared" ref="K294:K299" si="397">IF(G294="","",IF(ISNUMBER(G294),IF($CH$581="T"," ",IF($CH$581="F",IF(G294&gt;=$BX$581,"G1",IF(G294&gt;=$CA$581,"G2",IF(G294&gt;=$CD$581,"G3",IF(G294&gt;=$CG$581,"G4","")))))),""))</f>
        <v>G2</v>
      </c>
      <c r="L294" s="203" t="str">
        <f t="shared" ref="L294:L299" si="398">IF(ISBLANK(G294),"",IF(G294&gt;=BN575,"AW"," "))</f>
        <v>AW</v>
      </c>
      <c r="M294" s="2"/>
      <c r="N294" s="34" t="str">
        <f t="shared" ref="N294:O299" si="399">N286</f>
        <v>W</v>
      </c>
      <c r="O294" s="34" t="str">
        <f t="shared" si="399"/>
        <v>WW</v>
      </c>
      <c r="P294" s="154">
        <f>AE294</f>
        <v>6</v>
      </c>
      <c r="Q294" s="2"/>
      <c r="R294" s="12">
        <f>P294</f>
        <v>6</v>
      </c>
      <c r="S294" s="12"/>
      <c r="T294" s="12"/>
      <c r="U294" s="12"/>
      <c r="V294" s="12"/>
      <c r="W294" s="12"/>
      <c r="X294" s="2"/>
      <c r="Y294" s="26">
        <f>((COUNTIF(E294:E299,E294)-1)*$CK$547+SUBSTITUTE(E294,"=",""))</f>
        <v>1</v>
      </c>
      <c r="Z294" s="3">
        <f>INDEX($CK$548:$CK$611,Y294)</f>
        <v>6</v>
      </c>
      <c r="AA294" s="3">
        <f>IF(LEFT(G294,1)="d",0,IF(LEFT(G294,1)="n",0,1))</f>
        <v>1</v>
      </c>
      <c r="AB294" s="3">
        <f>Z294*AA294</f>
        <v>6</v>
      </c>
      <c r="AC294" s="6">
        <f>IF(ISNA(INDEX(AB294:AB299, MATCH(N294, F294:F299, FALSE))),0,INDEX(AB294:AB299, MATCH(N294, F294:F299, FALSE)))</f>
        <v>6</v>
      </c>
      <c r="AD294" s="3">
        <f>IF(ISNA(INDEX(AB294:AB299, MATCH(O294, F294:F299, FALSE))),0,INDEX(AB294:AB299, MATCH(O294, F294:F299, FALSE)))</f>
        <v>0</v>
      </c>
      <c r="AE294" s="5">
        <f>SUM(AC294:AD294)</f>
        <v>6</v>
      </c>
      <c r="AF294" s="3">
        <f>COUNTIF(F294:F299:F302:F307,F294)</f>
        <v>1</v>
      </c>
      <c r="AG294" s="31"/>
      <c r="AH294" s="31"/>
      <c r="AI294" s="31"/>
      <c r="AJ294" s="31"/>
      <c r="AK294" s="31"/>
      <c r="AL294" s="31"/>
      <c r="AM294" s="31"/>
      <c r="AN294" s="31"/>
      <c r="AO294" s="31"/>
      <c r="AP294" s="31"/>
      <c r="AQ294" s="31"/>
    </row>
    <row r="295" spans="1:54" ht="20.100000000000001" customHeight="1">
      <c r="A295" s="111" t="s">
        <v>145</v>
      </c>
      <c r="B295" s="121" t="s">
        <v>106</v>
      </c>
      <c r="C295" s="121" t="s">
        <v>199</v>
      </c>
      <c r="D295" s="204" t="s">
        <v>0</v>
      </c>
      <c r="E295" s="293">
        <v>2</v>
      </c>
      <c r="F295" s="216" t="s">
        <v>137</v>
      </c>
      <c r="G295" s="217">
        <v>1.55</v>
      </c>
      <c r="H295" s="133" t="str">
        <f t="shared" si="394"/>
        <v>Hastings Arko</v>
      </c>
      <c r="I295" s="114" t="str">
        <f t="shared" si="395"/>
        <v>Slough Juniors</v>
      </c>
      <c r="J295" s="114" t="str">
        <f t="shared" si="396"/>
        <v>Slough J</v>
      </c>
      <c r="K295" s="9" t="str">
        <f t="shared" si="397"/>
        <v>G4</v>
      </c>
      <c r="L295" s="195" t="str">
        <f t="shared" si="398"/>
        <v>AW</v>
      </c>
      <c r="M295" s="2"/>
      <c r="N295" s="34" t="str">
        <f t="shared" si="399"/>
        <v>N</v>
      </c>
      <c r="O295" s="34" t="str">
        <f t="shared" si="399"/>
        <v>NN</v>
      </c>
      <c r="P295" s="154">
        <f t="shared" ref="P295:P299" si="400">AE295</f>
        <v>3</v>
      </c>
      <c r="Q295" s="2"/>
      <c r="R295" s="12"/>
      <c r="S295" s="12">
        <f>P295</f>
        <v>3</v>
      </c>
      <c r="T295" s="12"/>
      <c r="U295" s="12"/>
      <c r="V295" s="12"/>
      <c r="W295" s="12"/>
      <c r="X295" s="2"/>
      <c r="Y295" s="26">
        <f>((COUNTIF(E294:E299,E295)-1)*$CK$547+SUBSTITUTE(E295,"=",""))</f>
        <v>2</v>
      </c>
      <c r="Z295" s="3">
        <f>INDEX($CK$548:$CK$611,Y295)</f>
        <v>5</v>
      </c>
      <c r="AA295" s="3">
        <f>IF(LEFT(G295,1)="d",0,IF(LEFT(G295,1)="n",0,1))</f>
        <v>1</v>
      </c>
      <c r="AB295" s="3">
        <f>Z295*AA295</f>
        <v>5</v>
      </c>
      <c r="AC295" s="6">
        <f>IF(ISNA(INDEX(AB294:AB299, MATCH(N295, F294:F299, FALSE))),0,INDEX(AB294:AB299, MATCH(N295, F294:F299, FALSE)))</f>
        <v>3</v>
      </c>
      <c r="AD295" s="3">
        <f>IF(ISNA(INDEX(AB294:AB299, MATCH(O295, F294:F299, FALSE))),0,INDEX(AB294:AB299, MATCH(O295, F294:F299, FALSE)))</f>
        <v>0</v>
      </c>
      <c r="AE295" s="5">
        <f t="shared" ref="AE295:AE299" si="401">SUM(AC295:AD295)</f>
        <v>3</v>
      </c>
      <c r="AF295" s="3">
        <f>COUNTIF(F294:F299:F302:F307,F295)</f>
        <v>1</v>
      </c>
      <c r="AG295" s="31"/>
      <c r="AH295" s="31"/>
      <c r="AI295" s="31"/>
      <c r="AJ295" s="31"/>
      <c r="AK295" s="31"/>
      <c r="AL295" s="31"/>
      <c r="AM295" s="31"/>
      <c r="AN295" s="31"/>
      <c r="AO295" s="31"/>
      <c r="AP295" s="31"/>
      <c r="AQ295" s="31"/>
    </row>
    <row r="296" spans="1:54" ht="20.100000000000001" customHeight="1">
      <c r="A296" s="111" t="s">
        <v>145</v>
      </c>
      <c r="B296" s="121" t="s">
        <v>106</v>
      </c>
      <c r="C296" s="121" t="s">
        <v>199</v>
      </c>
      <c r="D296" s="204" t="s">
        <v>0</v>
      </c>
      <c r="E296" s="293" t="s">
        <v>523</v>
      </c>
      <c r="F296" s="216" t="s">
        <v>48</v>
      </c>
      <c r="G296" s="217">
        <v>1.4</v>
      </c>
      <c r="H296" s="133" t="str">
        <f t="shared" si="394"/>
        <v>Guy Mitchell</v>
      </c>
      <c r="I296" s="114" t="str">
        <f t="shared" si="395"/>
        <v>Salisbury</v>
      </c>
      <c r="J296" s="114" t="str">
        <f t="shared" si="396"/>
        <v>Salis</v>
      </c>
      <c r="K296" s="9" t="str">
        <f t="shared" si="397"/>
        <v/>
      </c>
      <c r="L296" s="195" t="str">
        <f t="shared" si="398"/>
        <v xml:space="preserve"> </v>
      </c>
      <c r="M296" s="2"/>
      <c r="N296" s="34" t="str">
        <f t="shared" si="399"/>
        <v>O</v>
      </c>
      <c r="O296" s="34" t="str">
        <f t="shared" si="399"/>
        <v>OO</v>
      </c>
      <c r="P296" s="154">
        <f t="shared" si="400"/>
        <v>3</v>
      </c>
      <c r="Q296" s="2"/>
      <c r="R296" s="12"/>
      <c r="S296" s="12"/>
      <c r="T296" s="12">
        <f>P296</f>
        <v>3</v>
      </c>
      <c r="U296" s="12"/>
      <c r="V296" s="12"/>
      <c r="W296" s="12"/>
      <c r="X296" s="2"/>
      <c r="Y296" s="26">
        <f>((COUNTIF(E294:E299,E296)-1)*$CK$547+SUBSTITUTE(E296,"=",""))</f>
        <v>19</v>
      </c>
      <c r="Z296" s="3">
        <f>INDEX($CK$548:$CK$611,Y296)</f>
        <v>3</v>
      </c>
      <c r="AA296" s="3">
        <f>IF(LEFT(G296,1)="d",0,IF(LEFT(G296,1)="n",0,1))</f>
        <v>1</v>
      </c>
      <c r="AB296" s="3">
        <f t="shared" ref="AB296:AB299" si="402">Z296*AA296</f>
        <v>3</v>
      </c>
      <c r="AC296" s="6">
        <f>IF(ISNA(INDEX(AB294:AB299, MATCH(N296, F294:F299, FALSE))),0,INDEX(AB294:AB299, MATCH(N296, F294:F299, FALSE)))</f>
        <v>3</v>
      </c>
      <c r="AD296" s="3">
        <f>IF(ISNA(INDEX(AB294:AB299, MATCH(O296, F294:F299, FALSE))),0,INDEX(AB294:AB299, MATCH(O296, F294:F299, FALSE)))</f>
        <v>0</v>
      </c>
      <c r="AE296" s="5">
        <f t="shared" si="401"/>
        <v>3</v>
      </c>
      <c r="AF296" s="3">
        <f>COUNTIF(F294:F299:F302:F307,F296)</f>
        <v>1</v>
      </c>
      <c r="AG296" s="31"/>
      <c r="AH296" s="31"/>
      <c r="AI296" s="31"/>
      <c r="AJ296" s="31"/>
      <c r="AK296" s="31"/>
      <c r="AL296" s="31"/>
      <c r="AM296" s="31"/>
      <c r="AN296" s="31"/>
      <c r="AO296" s="31"/>
      <c r="AP296" s="31"/>
      <c r="AQ296" s="31"/>
    </row>
    <row r="297" spans="1:54" ht="20.100000000000001" customHeight="1">
      <c r="A297" s="111" t="s">
        <v>145</v>
      </c>
      <c r="B297" s="121" t="s">
        <v>106</v>
      </c>
      <c r="C297" s="121" t="s">
        <v>199</v>
      </c>
      <c r="D297" s="204" t="s">
        <v>0</v>
      </c>
      <c r="E297" s="293" t="s">
        <v>523</v>
      </c>
      <c r="F297" s="216" t="s">
        <v>20</v>
      </c>
      <c r="G297" s="217">
        <v>1.4</v>
      </c>
      <c r="H297" s="133" t="str">
        <f t="shared" si="394"/>
        <v>Farrell Ledford</v>
      </c>
      <c r="I297" s="114" t="str">
        <f t="shared" si="395"/>
        <v>Oxford City</v>
      </c>
      <c r="J297" s="114" t="str">
        <f t="shared" si="396"/>
        <v>Oxf C</v>
      </c>
      <c r="K297" s="9" t="str">
        <f t="shared" si="397"/>
        <v/>
      </c>
      <c r="L297" s="195" t="str">
        <f t="shared" si="398"/>
        <v xml:space="preserve"> </v>
      </c>
      <c r="M297" s="2"/>
      <c r="N297" s="34" t="str">
        <f t="shared" si="399"/>
        <v>R</v>
      </c>
      <c r="O297" s="34" t="str">
        <f t="shared" si="399"/>
        <v>RR</v>
      </c>
      <c r="P297" s="154">
        <f t="shared" si="400"/>
        <v>1</v>
      </c>
      <c r="Q297" s="2"/>
      <c r="R297" s="12"/>
      <c r="S297" s="12"/>
      <c r="T297" s="12"/>
      <c r="U297" s="12">
        <f>P297</f>
        <v>1</v>
      </c>
      <c r="V297" s="12"/>
      <c r="W297" s="12"/>
      <c r="X297" s="2"/>
      <c r="Y297" s="26">
        <f>((COUNTIF(E294:E299,E297)-1)*$CK$547+SUBSTITUTE(E297,"=",""))</f>
        <v>19</v>
      </c>
      <c r="Z297" s="3">
        <f>INDEX($CK$548:$CK$611,Y297)</f>
        <v>3</v>
      </c>
      <c r="AA297" s="3">
        <f t="shared" ref="AA297:AA299" si="403">IF(LEFT(G297,1)="d",0,IF(LEFT(G297,1)="n",0,1))</f>
        <v>1</v>
      </c>
      <c r="AB297" s="3">
        <f t="shared" si="402"/>
        <v>3</v>
      </c>
      <c r="AC297" s="6">
        <f>IF(ISNA(INDEX(AB294:AB299, MATCH(N297, F294:F299, FALSE))),0,INDEX(AB294:AB299, MATCH(N297, F294:F299, FALSE)))</f>
        <v>1</v>
      </c>
      <c r="AD297" s="3">
        <f>IF(ISNA(INDEX(AB294:AB299, MATCH(O297, F294:F299, FALSE))),0,INDEX(AB294:AB299, MATCH(O297, F294:F299, FALSE)))</f>
        <v>0</v>
      </c>
      <c r="AE297" s="5">
        <f t="shared" si="401"/>
        <v>1</v>
      </c>
      <c r="AF297" s="3">
        <f>COUNTIF(F294:F299:F302:F307,F297)</f>
        <v>1</v>
      </c>
      <c r="AG297" s="31"/>
      <c r="AH297" s="31"/>
      <c r="AI297" s="31"/>
      <c r="AJ297" s="31"/>
      <c r="AK297" s="31"/>
      <c r="AL297" s="31"/>
      <c r="AM297" s="31"/>
      <c r="AN297" s="31"/>
      <c r="AO297" s="31"/>
      <c r="AP297" s="31"/>
      <c r="AQ297" s="31"/>
    </row>
    <row r="298" spans="1:54" ht="20.100000000000001" customHeight="1">
      <c r="A298" s="111" t="s">
        <v>145</v>
      </c>
      <c r="B298" s="121" t="s">
        <v>106</v>
      </c>
      <c r="C298" s="121" t="s">
        <v>199</v>
      </c>
      <c r="D298" s="204" t="s">
        <v>0</v>
      </c>
      <c r="E298" s="293" t="s">
        <v>523</v>
      </c>
      <c r="F298" s="216" t="s">
        <v>110</v>
      </c>
      <c r="G298" s="217">
        <v>1.4</v>
      </c>
      <c r="H298" s="133" t="str">
        <f t="shared" si="394"/>
        <v>Ollie Lloyd-Hole</v>
      </c>
      <c r="I298" s="114" t="str">
        <f t="shared" si="395"/>
        <v>Newbury</v>
      </c>
      <c r="J298" s="114" t="str">
        <f t="shared" si="396"/>
        <v>Newb</v>
      </c>
      <c r="K298" s="9" t="str">
        <f t="shared" si="397"/>
        <v/>
      </c>
      <c r="L298" s="195" t="str">
        <f t="shared" si="398"/>
        <v xml:space="preserve"> </v>
      </c>
      <c r="M298" s="2"/>
      <c r="N298" s="34" t="str">
        <f t="shared" si="399"/>
        <v>T</v>
      </c>
      <c r="O298" s="34" t="str">
        <f t="shared" si="399"/>
        <v>TT</v>
      </c>
      <c r="P298" s="154">
        <f t="shared" si="400"/>
        <v>3</v>
      </c>
      <c r="Q298" s="2"/>
      <c r="R298" s="12"/>
      <c r="S298" s="12"/>
      <c r="T298" s="12"/>
      <c r="U298" s="12"/>
      <c r="V298" s="12">
        <f>P298</f>
        <v>3</v>
      </c>
      <c r="W298" s="12"/>
      <c r="X298" s="2"/>
      <c r="Y298" s="26">
        <f>((COUNTIF(E294:E299,E298)-1)*$CK$547+SUBSTITUTE(E298,"=",""))</f>
        <v>19</v>
      </c>
      <c r="Z298" s="3">
        <f t="shared" ref="Z298:Z299" si="404">INDEX($CK$548:$CK$611,Y298)</f>
        <v>3</v>
      </c>
      <c r="AA298" s="3">
        <f t="shared" si="403"/>
        <v>1</v>
      </c>
      <c r="AB298" s="3">
        <f t="shared" si="402"/>
        <v>3</v>
      </c>
      <c r="AC298" s="6">
        <f>IF(ISNA(INDEX(AB294:AB299, MATCH(N298, F294:F299, FALSE))),0,INDEX(AB294:AB299, MATCH(N298,F294:F299, FALSE)))</f>
        <v>3</v>
      </c>
      <c r="AD298" s="3">
        <f>IF(ISNA(INDEX(AB294:AB299, MATCH(O298, F294:F299, FALSE))),0,INDEX(AB294:AB299, MATCH(O298, F294:F299, FALSE)))</f>
        <v>0</v>
      </c>
      <c r="AE298" s="5">
        <f t="shared" si="401"/>
        <v>3</v>
      </c>
      <c r="AF298" s="3">
        <f>COUNTIF(F294:F299:F302:F307,F298)</f>
        <v>1</v>
      </c>
      <c r="AG298" s="31"/>
      <c r="AH298" s="31"/>
      <c r="AI298" s="31"/>
      <c r="AJ298" s="31"/>
      <c r="AK298" s="31"/>
      <c r="AL298" s="31"/>
      <c r="AM298" s="31"/>
      <c r="AN298" s="31"/>
      <c r="AO298" s="31"/>
      <c r="AP298" s="31"/>
      <c r="AQ298" s="31"/>
    </row>
    <row r="299" spans="1:54" ht="20.100000000000001" customHeight="1" thickBot="1">
      <c r="A299" s="111" t="s">
        <v>145</v>
      </c>
      <c r="B299" s="121" t="s">
        <v>106</v>
      </c>
      <c r="C299" s="121" t="s">
        <v>199</v>
      </c>
      <c r="D299" s="204" t="s">
        <v>0</v>
      </c>
      <c r="E299" s="294">
        <v>6</v>
      </c>
      <c r="F299" s="216" t="s">
        <v>108</v>
      </c>
      <c r="G299" s="219">
        <v>1.35</v>
      </c>
      <c r="H299" s="211" t="str">
        <f t="shared" si="394"/>
        <v>Connor Mcgarry</v>
      </c>
      <c r="I299" s="212" t="str">
        <f t="shared" si="395"/>
        <v>MADJA</v>
      </c>
      <c r="J299" s="212" t="str">
        <f t="shared" si="396"/>
        <v>Marl J</v>
      </c>
      <c r="K299" s="138" t="str">
        <f t="shared" si="397"/>
        <v/>
      </c>
      <c r="L299" s="213" t="str">
        <f t="shared" si="398"/>
        <v xml:space="preserve"> </v>
      </c>
      <c r="M299" s="2"/>
      <c r="N299" s="34" t="str">
        <f t="shared" si="399"/>
        <v>J</v>
      </c>
      <c r="O299" s="34" t="str">
        <f t="shared" si="399"/>
        <v>JJ</v>
      </c>
      <c r="P299" s="154">
        <f t="shared" si="400"/>
        <v>5</v>
      </c>
      <c r="Q299" s="2"/>
      <c r="R299" s="12"/>
      <c r="S299" s="12"/>
      <c r="T299" s="12"/>
      <c r="U299" s="12"/>
      <c r="V299" s="12"/>
      <c r="W299" s="12">
        <f>P299</f>
        <v>5</v>
      </c>
      <c r="X299" s="2"/>
      <c r="Y299" s="26">
        <f>((COUNTIF(E294:E299,E299)-1)*$CK$547+SUBSTITUTE(E299,"=",""))</f>
        <v>6</v>
      </c>
      <c r="Z299" s="3">
        <f t="shared" si="404"/>
        <v>1</v>
      </c>
      <c r="AA299" s="3">
        <f t="shared" si="403"/>
        <v>1</v>
      </c>
      <c r="AB299" s="3">
        <f t="shared" si="402"/>
        <v>1</v>
      </c>
      <c r="AC299" s="6">
        <f>IF(ISNA(INDEX(AB294:AB299, MATCH(N299, F294:F299, FALSE))),0,INDEX(AB294:AB299, MATCH(N299, F294:F299, FALSE)))</f>
        <v>0</v>
      </c>
      <c r="AD299" s="3">
        <f>IF(ISNA(INDEX(AB294:AB299, MATCH(O299, F294:F299, FALSE))),0,INDEX(AB294:AB299, MATCH(O299, F294:F299, FALSE)))</f>
        <v>5</v>
      </c>
      <c r="AE299" s="5">
        <f t="shared" si="401"/>
        <v>5</v>
      </c>
      <c r="AF299" s="3">
        <f>COUNTIF(F294:F299:F302:F307,F299)</f>
        <v>1</v>
      </c>
    </row>
    <row r="300" spans="1:54" ht="20.100000000000001" customHeight="1" thickBot="1">
      <c r="A300" s="111" t="s">
        <v>145</v>
      </c>
      <c r="B300" s="121" t="s">
        <v>106</v>
      </c>
      <c r="C300" s="34"/>
      <c r="D300" s="110"/>
      <c r="E300" s="198"/>
      <c r="F300" s="198"/>
      <c r="G300" s="198"/>
      <c r="H300" s="196"/>
      <c r="I300" s="196"/>
      <c r="J300" s="197"/>
      <c r="K300" s="196"/>
      <c r="L300" s="196"/>
      <c r="M300" s="2"/>
      <c r="N300" s="37"/>
      <c r="O300" s="37"/>
      <c r="P300" s="155"/>
      <c r="Q300" s="2"/>
      <c r="R300" s="2"/>
      <c r="S300" s="2"/>
      <c r="T300" s="2"/>
      <c r="U300" s="2"/>
      <c r="V300" s="2"/>
      <c r="W300" s="2"/>
      <c r="X300" s="2"/>
    </row>
    <row r="301" spans="1:54" ht="20.100000000000001" customHeight="1" thickBot="1">
      <c r="A301" s="111" t="s">
        <v>145</v>
      </c>
      <c r="B301" s="121" t="s">
        <v>106</v>
      </c>
      <c r="C301" s="121" t="s">
        <v>199</v>
      </c>
      <c r="D301" s="204" t="s">
        <v>1</v>
      </c>
      <c r="E301" s="419" t="s">
        <v>296</v>
      </c>
      <c r="F301" s="209"/>
      <c r="G301" s="209"/>
      <c r="H301" s="210"/>
      <c r="I301" s="208" t="s">
        <v>181</v>
      </c>
      <c r="J301" s="205"/>
      <c r="K301" s="530">
        <f>K293</f>
        <v>1.95</v>
      </c>
      <c r="L301" s="530"/>
      <c r="M301" s="2"/>
      <c r="N301" s="37"/>
      <c r="O301" s="37"/>
      <c r="P301" s="155"/>
      <c r="Q301" s="2"/>
      <c r="R301" s="2"/>
      <c r="S301" s="2"/>
      <c r="T301" s="2"/>
      <c r="U301" s="2"/>
      <c r="V301" s="2"/>
      <c r="W301" s="2"/>
      <c r="X301" s="2"/>
    </row>
    <row r="302" spans="1:54" ht="20.100000000000001" customHeight="1">
      <c r="A302" s="111" t="s">
        <v>145</v>
      </c>
      <c r="B302" s="121" t="s">
        <v>106</v>
      </c>
      <c r="C302" s="121" t="s">
        <v>199</v>
      </c>
      <c r="D302" s="204" t="s">
        <v>1</v>
      </c>
      <c r="E302" s="292">
        <v>1</v>
      </c>
      <c r="F302" s="214" t="s">
        <v>127</v>
      </c>
      <c r="G302" s="215">
        <v>1.45</v>
      </c>
      <c r="H302" s="206" t="str">
        <f t="shared" ref="H302:H307" si="405">IF(ISNA((IF(F302=0," ",VLOOKUP(F302,$AF$586:$AH$597,3,FALSE)))),"WRONG LETTER",IF(F302=0," ",VLOOKUP(F302,$AF$586:$AH$597,3,FALSE)))</f>
        <v>Gregory Menkiti</v>
      </c>
      <c r="I302" s="201" t="str">
        <f t="shared" ref="I302:I307" si="406">IF(ISNA((IF(F302=0,"",VLOOKUP(F302,$AO$544:$AQ$555,3,FALSE)))),"WRONG LETTER",IF(F302=0,"",VLOOKUP(F302,$AO$544:$AQ$555,3,FALSE)))</f>
        <v>Slough Juniors</v>
      </c>
      <c r="J302" s="201" t="str">
        <f t="shared" ref="J302:J307" si="407">IF(F302=0,"",VLOOKUP(F302,$AO$544:$AR$555,4,FALSE))</f>
        <v>Slough J</v>
      </c>
      <c r="K302" s="202" t="str">
        <f t="shared" ref="K302:K307" si="408">IF(G302="","",IF(ISNUMBER(G302),IF($CH$581="T"," ",IF($CH$581="F",IF(G302&gt;=$BX$581,"G1",IF(G302&gt;=$CA$581,"G2",IF(G302&gt;=$CD$581,"G3",IF(G302&gt;=$CG$581,"G4","")))))),""))</f>
        <v/>
      </c>
      <c r="L302" s="203" t="str">
        <f t="shared" ref="L302:L307" si="409">IF(ISBLANK(G302),"",IF(G302&gt;=BN582,"AW"," "))</f>
        <v xml:space="preserve"> </v>
      </c>
      <c r="M302" s="2"/>
      <c r="N302" s="34" t="str">
        <f t="shared" ref="N302:O307" si="410">N294</f>
        <v>W</v>
      </c>
      <c r="O302" s="34" t="str">
        <f t="shared" si="410"/>
        <v>WW</v>
      </c>
      <c r="P302" s="154">
        <f>AE302</f>
        <v>5</v>
      </c>
      <c r="Q302" s="2"/>
      <c r="R302" s="12">
        <f>P302</f>
        <v>5</v>
      </c>
      <c r="S302" s="12"/>
      <c r="T302" s="12"/>
      <c r="U302" s="12"/>
      <c r="V302" s="12"/>
      <c r="W302" s="12"/>
      <c r="X302" s="2"/>
      <c r="Y302" s="26">
        <f>((COUNTIF(E302:E307,E302)-1)*$CK$547+SUBSTITUTE(E302,"=",""))</f>
        <v>1</v>
      </c>
      <c r="Z302" s="3">
        <f>INDEX($CK$548:$CK$611,Y302)</f>
        <v>6</v>
      </c>
      <c r="AA302" s="3">
        <f>IF(LEFT(G302,1)="d",0,IF(LEFT(G302,1)="n",0,1))</f>
        <v>1</v>
      </c>
      <c r="AB302" s="3">
        <f>Z302*AA302</f>
        <v>6</v>
      </c>
      <c r="AC302" s="6">
        <f>IF(ISNA(INDEX(AB302:AB307, MATCH(N302, F302:F307, FALSE))),0,INDEX(AB302:AB307, MATCH(N302, F302:F307, FALSE)))</f>
        <v>0</v>
      </c>
      <c r="AD302" s="3">
        <f>IF(ISNA(INDEX(AB302:AB307, MATCH(O302, F302:F307, FALSE))),0,INDEX(AB302:AB307, MATCH(O302, F302:F307, FALSE)))</f>
        <v>5</v>
      </c>
      <c r="AE302" s="5">
        <f>SUM(AC302:AD302)</f>
        <v>5</v>
      </c>
      <c r="AF302" s="3">
        <f>COUNTIF(F294:F299:F302:F307,F302)</f>
        <v>1</v>
      </c>
    </row>
    <row r="303" spans="1:54" ht="20.100000000000001" customHeight="1">
      <c r="A303" s="111" t="s">
        <v>145</v>
      </c>
      <c r="B303" s="121" t="s">
        <v>106</v>
      </c>
      <c r="C303" s="121" t="s">
        <v>199</v>
      </c>
      <c r="D303" s="204" t="s">
        <v>1</v>
      </c>
      <c r="E303" s="293">
        <v>2</v>
      </c>
      <c r="F303" s="216" t="s">
        <v>140</v>
      </c>
      <c r="G303" s="217">
        <v>1.35</v>
      </c>
      <c r="H303" s="133" t="str">
        <f t="shared" si="405"/>
        <v xml:space="preserve">Ollie Withers </v>
      </c>
      <c r="I303" s="114" t="str">
        <f t="shared" si="406"/>
        <v>Winchester</v>
      </c>
      <c r="J303" s="114" t="str">
        <f t="shared" si="407"/>
        <v>Win</v>
      </c>
      <c r="K303" s="9" t="str">
        <f t="shared" si="408"/>
        <v/>
      </c>
      <c r="L303" s="195" t="str">
        <f t="shared" si="409"/>
        <v xml:space="preserve"> </v>
      </c>
      <c r="M303" s="2"/>
      <c r="N303" s="34" t="str">
        <f t="shared" si="410"/>
        <v>N</v>
      </c>
      <c r="O303" s="34" t="str">
        <f t="shared" si="410"/>
        <v>NN</v>
      </c>
      <c r="P303" s="154">
        <f t="shared" ref="P303:P307" si="411">AE303</f>
        <v>3</v>
      </c>
      <c r="Q303" s="2"/>
      <c r="R303" s="12"/>
      <c r="S303" s="12">
        <f>P303</f>
        <v>3</v>
      </c>
      <c r="T303" s="12"/>
      <c r="U303" s="12"/>
      <c r="V303" s="12"/>
      <c r="W303" s="12"/>
      <c r="X303" s="2"/>
      <c r="Y303" s="26">
        <f>((COUNTIF(E302:E307,E303)-1)*$CK$547+SUBSTITUTE(E303,"=",""))</f>
        <v>2</v>
      </c>
      <c r="Z303" s="3">
        <f>INDEX($CK$548:$CK$611,Y303)</f>
        <v>5</v>
      </c>
      <c r="AA303" s="3">
        <f>IF(LEFT(G303,1)="d",0,IF(LEFT(G303,1)="n",0,1))</f>
        <v>1</v>
      </c>
      <c r="AB303" s="3">
        <f>Z303*AA303</f>
        <v>5</v>
      </c>
      <c r="AC303" s="6">
        <f>IF(ISNA(INDEX(AB302:AB307, MATCH(N303, F302:F307, FALSE))),0,INDEX(AB302:AB307, MATCH(N303, F302:F307, FALSE)))</f>
        <v>0</v>
      </c>
      <c r="AD303" s="3">
        <f>IF(ISNA(INDEX(AB302:AB307, MATCH(O303, F302:F307, FALSE))),0,INDEX(AB302:AB307, MATCH(O303, F302:F307, FALSE)))</f>
        <v>3</v>
      </c>
      <c r="AE303" s="5">
        <f t="shared" ref="AE303:AE307" si="412">SUM(AC303:AD303)</f>
        <v>3</v>
      </c>
      <c r="AF303" s="3">
        <f>COUNTIF(F294:F299:F302:F307,F303)</f>
        <v>1</v>
      </c>
    </row>
    <row r="304" spans="1:54" ht="20.100000000000001" customHeight="1">
      <c r="A304" s="111" t="s">
        <v>145</v>
      </c>
      <c r="B304" s="121" t="s">
        <v>106</v>
      </c>
      <c r="C304" s="121" t="s">
        <v>199</v>
      </c>
      <c r="D304" s="204" t="s">
        <v>1</v>
      </c>
      <c r="E304" s="293">
        <v>3</v>
      </c>
      <c r="F304" s="216" t="s">
        <v>19</v>
      </c>
      <c r="G304" s="217">
        <v>1.3</v>
      </c>
      <c r="H304" s="133" t="str">
        <f t="shared" si="405"/>
        <v>Fallou Faye</v>
      </c>
      <c r="I304" s="114" t="str">
        <f t="shared" si="406"/>
        <v>Oxford City</v>
      </c>
      <c r="J304" s="114" t="str">
        <f t="shared" si="407"/>
        <v>Oxf C</v>
      </c>
      <c r="K304" s="9" t="str">
        <f t="shared" si="408"/>
        <v/>
      </c>
      <c r="L304" s="195" t="str">
        <f t="shared" si="409"/>
        <v xml:space="preserve"> </v>
      </c>
      <c r="M304" s="2"/>
      <c r="N304" s="34" t="str">
        <f t="shared" si="410"/>
        <v>O</v>
      </c>
      <c r="O304" s="34" t="str">
        <f t="shared" si="410"/>
        <v>OO</v>
      </c>
      <c r="P304" s="154">
        <f t="shared" si="411"/>
        <v>4</v>
      </c>
      <c r="Q304" s="2"/>
      <c r="R304" s="12"/>
      <c r="S304" s="12"/>
      <c r="T304" s="12">
        <f>P304</f>
        <v>4</v>
      </c>
      <c r="U304" s="12"/>
      <c r="V304" s="12"/>
      <c r="W304" s="12"/>
      <c r="X304" s="2"/>
      <c r="Y304" s="26">
        <f>((COUNTIF(E302:E307,E304)-1)*$CK$547+SUBSTITUTE(E304,"=",""))</f>
        <v>3</v>
      </c>
      <c r="Z304" s="3">
        <f>INDEX($CK$548:$CK$611,Y304)</f>
        <v>4</v>
      </c>
      <c r="AA304" s="3">
        <f>IF(LEFT(G304,1)="d",0,IF(LEFT(G304,1)="n",0,1))</f>
        <v>1</v>
      </c>
      <c r="AB304" s="3">
        <f t="shared" ref="AB304:AB307" si="413">Z304*AA304</f>
        <v>4</v>
      </c>
      <c r="AC304" s="6">
        <f>IF(ISNA(INDEX(AB302:AB307, MATCH(N304, F302:F307, FALSE))),0,INDEX(AB302:AB307, MATCH(N304, F302:F307, FALSE)))</f>
        <v>0</v>
      </c>
      <c r="AD304" s="3">
        <f>IF(ISNA(INDEX(AB302:AB307, MATCH(O304, F302:F307, FALSE))),0,INDEX(AB302:AB307, MATCH(O304, F302:F307, FALSE)))</f>
        <v>4</v>
      </c>
      <c r="AE304" s="5">
        <f t="shared" si="412"/>
        <v>4</v>
      </c>
      <c r="AF304" s="3">
        <f>COUNTIF(F294:F299:F302:F307,F304)</f>
        <v>1</v>
      </c>
    </row>
    <row r="305" spans="1:54" ht="20.100000000000001" customHeight="1">
      <c r="A305" s="111" t="s">
        <v>145</v>
      </c>
      <c r="B305" s="121" t="s">
        <v>106</v>
      </c>
      <c r="C305" s="121" t="s">
        <v>199</v>
      </c>
      <c r="D305" s="204" t="s">
        <v>1</v>
      </c>
      <c r="E305" s="293">
        <v>4</v>
      </c>
      <c r="F305" s="216" t="s">
        <v>111</v>
      </c>
      <c r="G305" s="217">
        <v>1</v>
      </c>
      <c r="H305" s="133" t="str">
        <f t="shared" si="405"/>
        <v>William Houghton</v>
      </c>
      <c r="I305" s="114" t="str">
        <f t="shared" si="406"/>
        <v>Newbury</v>
      </c>
      <c r="J305" s="114" t="str">
        <f t="shared" si="407"/>
        <v>Newb</v>
      </c>
      <c r="K305" s="9" t="str">
        <f t="shared" si="408"/>
        <v/>
      </c>
      <c r="L305" s="195" t="str">
        <f t="shared" si="409"/>
        <v xml:space="preserve"> </v>
      </c>
      <c r="M305" s="2"/>
      <c r="N305" s="34" t="str">
        <f t="shared" si="410"/>
        <v>R</v>
      </c>
      <c r="O305" s="34" t="str">
        <f t="shared" si="410"/>
        <v>RR</v>
      </c>
      <c r="P305" s="154">
        <f t="shared" si="411"/>
        <v>0</v>
      </c>
      <c r="Q305" s="2"/>
      <c r="R305" s="12"/>
      <c r="S305" s="12"/>
      <c r="T305" s="12"/>
      <c r="U305" s="12">
        <f>P305</f>
        <v>0</v>
      </c>
      <c r="V305" s="12"/>
      <c r="W305" s="12"/>
      <c r="X305" s="2"/>
      <c r="Y305" s="26">
        <f>((COUNTIF(E302:E307,E305)-1)*$CK$547+SUBSTITUTE(E305,"=",""))</f>
        <v>4</v>
      </c>
      <c r="Z305" s="3">
        <f>INDEX($CK$548:$CK$611,Y305)</f>
        <v>3</v>
      </c>
      <c r="AA305" s="3">
        <f t="shared" ref="AA305:AA307" si="414">IF(LEFT(G305,1)="d",0,IF(LEFT(G305,1)="n",0,1))</f>
        <v>1</v>
      </c>
      <c r="AB305" s="3">
        <f t="shared" si="413"/>
        <v>3</v>
      </c>
      <c r="AC305" s="6">
        <f>IF(ISNA(INDEX(AB302:AB307, MATCH(N305, F302:F307, FALSE))),0,INDEX(AB302:AB307, MATCH(N305, F302:F307, FALSE)))</f>
        <v>0</v>
      </c>
      <c r="AD305" s="3">
        <f>IF(ISNA(INDEX(AB302:AB307, MATCH(O305, F302:F307, FALSE))),0,INDEX(AB302:AB307, MATCH(O305, F302:F307, FALSE)))</f>
        <v>0</v>
      </c>
      <c r="AE305" s="5">
        <f t="shared" si="412"/>
        <v>0</v>
      </c>
      <c r="AF305" s="3">
        <f>COUNTIF(F294:F299:F302:F307,F305)</f>
        <v>1</v>
      </c>
    </row>
    <row r="306" spans="1:54" ht="20.100000000000001" customHeight="1">
      <c r="A306" s="111" t="s">
        <v>145</v>
      </c>
      <c r="B306" s="121" t="s">
        <v>106</v>
      </c>
      <c r="C306" s="121" t="s">
        <v>199</v>
      </c>
      <c r="D306" s="204" t="s">
        <v>1</v>
      </c>
      <c r="E306" s="293">
        <v>5</v>
      </c>
      <c r="F306" s="216"/>
      <c r="G306" s="217"/>
      <c r="H306" s="133" t="str">
        <f t="shared" si="405"/>
        <v xml:space="preserve"> </v>
      </c>
      <c r="I306" s="114" t="str">
        <f t="shared" si="406"/>
        <v/>
      </c>
      <c r="J306" s="114" t="str">
        <f t="shared" si="407"/>
        <v/>
      </c>
      <c r="K306" s="9" t="str">
        <f t="shared" si="408"/>
        <v/>
      </c>
      <c r="L306" s="195" t="str">
        <f t="shared" si="409"/>
        <v/>
      </c>
      <c r="M306" s="2"/>
      <c r="N306" s="34" t="str">
        <f t="shared" si="410"/>
        <v>T</v>
      </c>
      <c r="O306" s="34" t="str">
        <f t="shared" si="410"/>
        <v>TT</v>
      </c>
      <c r="P306" s="154">
        <f t="shared" si="411"/>
        <v>0</v>
      </c>
      <c r="Q306" s="2"/>
      <c r="R306" s="12"/>
      <c r="S306" s="12"/>
      <c r="T306" s="12"/>
      <c r="U306" s="12"/>
      <c r="V306" s="12">
        <f>P306</f>
        <v>0</v>
      </c>
      <c r="W306" s="12"/>
      <c r="X306" s="2"/>
      <c r="Y306" s="26">
        <f>((COUNTIF(E302:E307,E306)-1)*$CK$547+SUBSTITUTE(E306,"=",""))</f>
        <v>5</v>
      </c>
      <c r="Z306" s="3">
        <f t="shared" ref="Z306:Z307" si="415">INDEX($CK$548:$CK$611,Y306)</f>
        <v>2</v>
      </c>
      <c r="AA306" s="3">
        <f t="shared" si="414"/>
        <v>1</v>
      </c>
      <c r="AB306" s="3">
        <f t="shared" si="413"/>
        <v>2</v>
      </c>
      <c r="AC306" s="6">
        <f>IF(ISNA(INDEX(AB302:AB307, MATCH(N306, F302:F307, FALSE))),0,INDEX(AB302:AB307, MATCH(N306,F302:F307, FALSE)))</f>
        <v>0</v>
      </c>
      <c r="AD306" s="3">
        <f>IF(ISNA(INDEX(AB302:AB307, MATCH(O306, F302:F307, FALSE))),0,INDEX(AB302:AB307, MATCH(O306, F302:F307, FALSE)))</f>
        <v>0</v>
      </c>
      <c r="AE306" s="5">
        <f t="shared" si="412"/>
        <v>0</v>
      </c>
      <c r="AF306" s="3">
        <f>COUNTIF(F294:F299:F302:F307,F306)</f>
        <v>0</v>
      </c>
    </row>
    <row r="307" spans="1:54" ht="20.100000000000001" customHeight="1" thickBot="1">
      <c r="A307" s="111" t="s">
        <v>145</v>
      </c>
      <c r="B307" s="121" t="s">
        <v>106</v>
      </c>
      <c r="C307" s="121" t="s">
        <v>199</v>
      </c>
      <c r="D307" s="204" t="s">
        <v>1</v>
      </c>
      <c r="E307" s="294">
        <v>6</v>
      </c>
      <c r="F307" s="216"/>
      <c r="G307" s="219"/>
      <c r="H307" s="211" t="str">
        <f t="shared" si="405"/>
        <v xml:space="preserve"> </v>
      </c>
      <c r="I307" s="212" t="str">
        <f t="shared" si="406"/>
        <v/>
      </c>
      <c r="J307" s="212" t="str">
        <f t="shared" si="407"/>
        <v/>
      </c>
      <c r="K307" s="138" t="str">
        <f t="shared" si="408"/>
        <v/>
      </c>
      <c r="L307" s="213" t="str">
        <f t="shared" si="409"/>
        <v/>
      </c>
      <c r="M307" s="2"/>
      <c r="N307" s="34" t="str">
        <f t="shared" si="410"/>
        <v>J</v>
      </c>
      <c r="O307" s="34" t="str">
        <f t="shared" si="410"/>
        <v>JJ</v>
      </c>
      <c r="P307" s="154">
        <f t="shared" si="411"/>
        <v>6</v>
      </c>
      <c r="Q307" s="2"/>
      <c r="R307" s="12"/>
      <c r="S307" s="12"/>
      <c r="T307" s="12"/>
      <c r="U307" s="12"/>
      <c r="V307" s="12"/>
      <c r="W307" s="12">
        <f>P307</f>
        <v>6</v>
      </c>
      <c r="X307" s="2"/>
      <c r="Y307" s="26">
        <f>((COUNTIF(E302:E307,E307)-1)*$CK$547+SUBSTITUTE(E307,"=",""))</f>
        <v>6</v>
      </c>
      <c r="Z307" s="3">
        <f t="shared" si="415"/>
        <v>1</v>
      </c>
      <c r="AA307" s="3">
        <f t="shared" si="414"/>
        <v>1</v>
      </c>
      <c r="AB307" s="3">
        <f t="shared" si="413"/>
        <v>1</v>
      </c>
      <c r="AC307" s="6">
        <f>IF(ISNA(INDEX(AB302:AB307, MATCH(N307, F302:F307, FALSE))),0,INDEX(AB302:AB307, MATCH(N307, F302:F307, FALSE)))</f>
        <v>6</v>
      </c>
      <c r="AD307" s="3">
        <f>IF(ISNA(INDEX(AB302:AB307, MATCH(O307, F302:F307, FALSE))),0,INDEX(AB302:AB307, MATCH(O307, F302:F307, FALSE)))</f>
        <v>0</v>
      </c>
      <c r="AE307" s="5">
        <f t="shared" si="412"/>
        <v>6</v>
      </c>
      <c r="AF307" s="3">
        <f>COUNTIF(F294:F299:F302:F307,F307)</f>
        <v>0</v>
      </c>
    </row>
    <row r="308" spans="1:54" ht="20.100000000000001" customHeight="1" thickBot="1">
      <c r="A308" s="111" t="s">
        <v>145</v>
      </c>
      <c r="B308" s="121" t="s">
        <v>106</v>
      </c>
      <c r="C308" s="121"/>
      <c r="D308" s="204"/>
      <c r="E308" s="198"/>
      <c r="F308" s="198"/>
      <c r="G308" s="198"/>
      <c r="H308" s="196"/>
      <c r="I308" s="196"/>
      <c r="J308" s="197"/>
      <c r="K308" s="196"/>
      <c r="L308" s="196"/>
      <c r="M308" s="8"/>
      <c r="N308" s="37"/>
      <c r="O308" s="37"/>
      <c r="P308" s="155"/>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row>
    <row r="309" spans="1:54" ht="20.100000000000001" customHeight="1" thickBot="1">
      <c r="A309" s="111" t="s">
        <v>145</v>
      </c>
      <c r="B309" s="121" t="s">
        <v>106</v>
      </c>
      <c r="C309" s="121" t="s">
        <v>334</v>
      </c>
      <c r="D309" s="204" t="s">
        <v>0</v>
      </c>
      <c r="E309" s="419" t="s">
        <v>266</v>
      </c>
      <c r="F309" s="209"/>
      <c r="G309" s="209"/>
      <c r="H309" s="210"/>
      <c r="I309" s="208" t="s">
        <v>181</v>
      </c>
      <c r="J309" s="205"/>
      <c r="K309" s="530">
        <f>DETAILS!K108</f>
        <v>15.33</v>
      </c>
      <c r="L309" s="530"/>
      <c r="M309" s="128"/>
      <c r="N309" s="40"/>
      <c r="O309" s="40"/>
      <c r="P309" s="155"/>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row>
    <row r="310" spans="1:54" ht="20.100000000000001" customHeight="1">
      <c r="A310" s="111" t="s">
        <v>145</v>
      </c>
      <c r="B310" s="121" t="s">
        <v>106</v>
      </c>
      <c r="C310" s="121" t="s">
        <v>334</v>
      </c>
      <c r="D310" s="204" t="s">
        <v>0</v>
      </c>
      <c r="E310" s="292">
        <v>1</v>
      </c>
      <c r="F310" s="214" t="s">
        <v>140</v>
      </c>
      <c r="G310" s="215">
        <v>9.74</v>
      </c>
      <c r="H310" s="206" t="str">
        <f t="shared" ref="H310:H315" si="416">IF(ISNA((IF(F310=0," ",VLOOKUP(F310,$AC$586:$AE$597,3,FALSE)))),"WRONG LETTER",IF(F310=0," ",VLOOKUP(F310,$AC$586:$AE$597,3,FALSE)))</f>
        <v>Charlie Elford Pond</v>
      </c>
      <c r="I310" s="201" t="str">
        <f t="shared" ref="I310:I315" si="417">IF(ISNA((IF(F310=0,"",VLOOKUP(F310,$AO$544:$AQ$555,3,FALSE)))),"WRONG LETTER",IF(F310=0,"",VLOOKUP(F310,$AO$544:$AQ$555,3,FALSE)))</f>
        <v>Winchester</v>
      </c>
      <c r="J310" s="201" t="str">
        <f t="shared" ref="J310:J315" si="418">IF(F310=0,"",VLOOKUP(F310,$AO$544:$AR$555,4,FALSE))</f>
        <v>Win</v>
      </c>
      <c r="K310" s="202" t="str">
        <f t="shared" ref="K310:K315" si="419">IF(G310="","",IF(ISNUMBER(G310),IF($CH$585="T"," ",IF($CH$585="F",IF(G310&gt;=$BX$585,"G1",IF(G310&gt;=$CA$585,"G2",IF(G310&gt;=$CD$585,"G3",IF(G310&gt;=$CG$585,"G4","")))))),""))</f>
        <v/>
      </c>
      <c r="L310" s="203" t="str">
        <f t="shared" ref="L310:L315" si="420">IF(ISBLANK(G310),"",IF(G310&gt;=BP575,"AW"," "))</f>
        <v>AW</v>
      </c>
      <c r="M310" s="2"/>
      <c r="N310" s="34" t="str">
        <f t="shared" ref="N310:O315" si="421">N302</f>
        <v>W</v>
      </c>
      <c r="O310" s="34" t="str">
        <f t="shared" si="421"/>
        <v>WW</v>
      </c>
      <c r="P310" s="154">
        <f>AE310</f>
        <v>6</v>
      </c>
      <c r="Q310" s="2"/>
      <c r="R310" s="12">
        <f>P310</f>
        <v>6</v>
      </c>
      <c r="S310" s="12"/>
      <c r="T310" s="12"/>
      <c r="U310" s="12"/>
      <c r="V310" s="12"/>
      <c r="W310" s="12"/>
      <c r="X310" s="2"/>
      <c r="Y310" s="26">
        <f>((COUNTIF(E310:E315,E310)-1)*$CK$547+SUBSTITUTE(E310,"=",""))</f>
        <v>1</v>
      </c>
      <c r="Z310" s="3">
        <f>INDEX($CK$548:$CK$611,Y310)</f>
        <v>6</v>
      </c>
      <c r="AA310" s="3">
        <f>IF(LEFT(G310,1)="d",0,IF(LEFT(G310,1)="n",0,1))</f>
        <v>1</v>
      </c>
      <c r="AB310" s="3">
        <f>Z310*AA310</f>
        <v>6</v>
      </c>
      <c r="AC310" s="6">
        <f>IF(ISNA(INDEX(AB310:AB315, MATCH(N310, F310:F315, FALSE))),0,INDEX(AB310:AB315, MATCH(N310, F310:F315, FALSE)))</f>
        <v>0</v>
      </c>
      <c r="AD310" s="3">
        <f>IF(ISNA(INDEX(AB310:AB315, MATCH(O310, F310:F315, FALSE))),0,INDEX(AB310:AB315, MATCH(O310, F310:F315, FALSE)))</f>
        <v>6</v>
      </c>
      <c r="AE310" s="5">
        <f>SUM(AC310:AD310)</f>
        <v>6</v>
      </c>
      <c r="AF310" s="3">
        <f>COUNTIF(F310:F315:F318:F323,F310)</f>
        <v>1</v>
      </c>
      <c r="AG310" s="6"/>
      <c r="AH310" s="2"/>
      <c r="AI310" s="6"/>
      <c r="AJ310" s="6"/>
      <c r="AK310" s="2"/>
      <c r="AL310" s="6"/>
      <c r="AM310" s="6"/>
      <c r="AN310" s="2"/>
      <c r="AO310" s="6"/>
      <c r="AP310" s="6"/>
      <c r="AQ310" s="2"/>
      <c r="AR310" s="6"/>
      <c r="AS310" s="6"/>
      <c r="AT310" s="2"/>
      <c r="AU310" s="2"/>
      <c r="AV310" s="2"/>
      <c r="AW310" s="2"/>
      <c r="AX310" s="2"/>
      <c r="AY310" s="2"/>
      <c r="AZ310" s="2"/>
      <c r="BA310" s="2"/>
      <c r="BB310" s="2"/>
    </row>
    <row r="311" spans="1:54" ht="20.100000000000001" customHeight="1">
      <c r="A311" s="111" t="s">
        <v>145</v>
      </c>
      <c r="B311" s="121" t="s">
        <v>106</v>
      </c>
      <c r="C311" s="121" t="s">
        <v>334</v>
      </c>
      <c r="D311" s="204" t="s">
        <v>0</v>
      </c>
      <c r="E311" s="293">
        <v>2</v>
      </c>
      <c r="F311" s="216" t="s">
        <v>127</v>
      </c>
      <c r="G311" s="217">
        <v>9.1</v>
      </c>
      <c r="H311" s="133" t="str">
        <f t="shared" si="416"/>
        <v>Trey Bennett</v>
      </c>
      <c r="I311" s="114" t="str">
        <f t="shared" si="417"/>
        <v>Slough Juniors</v>
      </c>
      <c r="J311" s="114" t="str">
        <f t="shared" si="418"/>
        <v>Slough J</v>
      </c>
      <c r="K311" s="9" t="str">
        <f t="shared" si="419"/>
        <v/>
      </c>
      <c r="L311" s="195" t="str">
        <f t="shared" si="420"/>
        <v xml:space="preserve"> </v>
      </c>
      <c r="M311" s="2"/>
      <c r="N311" s="34" t="str">
        <f t="shared" si="421"/>
        <v>N</v>
      </c>
      <c r="O311" s="34" t="str">
        <f t="shared" si="421"/>
        <v>NN</v>
      </c>
      <c r="P311" s="154">
        <f t="shared" ref="P311:P315" si="422">AE311</f>
        <v>2</v>
      </c>
      <c r="Q311" s="2"/>
      <c r="R311" s="12"/>
      <c r="S311" s="12">
        <f>P311</f>
        <v>2</v>
      </c>
      <c r="T311" s="12"/>
      <c r="U311" s="12"/>
      <c r="V311" s="12"/>
      <c r="W311" s="12"/>
      <c r="X311" s="2"/>
      <c r="Y311" s="26">
        <f>((COUNTIF(E310:E315,E311)-1)*$CK$547+SUBSTITUTE(E311,"=",""))</f>
        <v>2</v>
      </c>
      <c r="Z311" s="3">
        <f>INDEX($CK$548:$CK$611,Y311)</f>
        <v>5</v>
      </c>
      <c r="AA311" s="3">
        <f>IF(LEFT(G311,1)="d",0,IF(LEFT(G311,1)="n",0,1))</f>
        <v>1</v>
      </c>
      <c r="AB311" s="3">
        <f>Z311*AA311</f>
        <v>5</v>
      </c>
      <c r="AC311" s="6">
        <f>IF(ISNA(INDEX(AB310:AB315, MATCH(N311, F310:F315, FALSE))),0,INDEX(AB310:AB315, MATCH(N311, F310:F315, FALSE)))</f>
        <v>2</v>
      </c>
      <c r="AD311" s="3">
        <f>IF(ISNA(INDEX(AB310:AB315, MATCH(O311, F310:F315, FALSE))),0,INDEX(AB310:AB315, MATCH(O311, F310:F315, FALSE)))</f>
        <v>0</v>
      </c>
      <c r="AE311" s="5">
        <f t="shared" ref="AE311:AE315" si="423">SUM(AC311:AD311)</f>
        <v>2</v>
      </c>
      <c r="AF311" s="3">
        <f>COUNTIF(F310:F315:F318:F323,F311)</f>
        <v>1</v>
      </c>
      <c r="AG311" s="2"/>
      <c r="AH311" s="2"/>
      <c r="AI311" s="2"/>
      <c r="AJ311" s="2"/>
      <c r="AK311" s="2"/>
      <c r="AL311" s="2"/>
      <c r="AM311" s="2"/>
      <c r="AN311" s="2"/>
      <c r="AO311" s="2"/>
      <c r="AP311" s="2"/>
      <c r="AQ311" s="2"/>
      <c r="AR311" s="2"/>
      <c r="AS311" s="2"/>
      <c r="AT311" s="2"/>
      <c r="AU311" s="2"/>
      <c r="AV311" s="2"/>
      <c r="AW311" s="2"/>
      <c r="AX311" s="2"/>
      <c r="AY311" s="2"/>
      <c r="AZ311" s="2"/>
      <c r="BA311" s="2"/>
      <c r="BB311" s="2"/>
    </row>
    <row r="312" spans="1:54" ht="20.100000000000001" customHeight="1">
      <c r="A312" s="111" t="s">
        <v>145</v>
      </c>
      <c r="B312" s="121" t="s">
        <v>106</v>
      </c>
      <c r="C312" s="121" t="s">
        <v>334</v>
      </c>
      <c r="D312" s="204" t="s">
        <v>0</v>
      </c>
      <c r="E312" s="293">
        <v>3</v>
      </c>
      <c r="F312" s="216" t="s">
        <v>108</v>
      </c>
      <c r="G312" s="217">
        <v>8.1</v>
      </c>
      <c r="H312" s="133" t="str">
        <f t="shared" si="416"/>
        <v>Tim Hook</v>
      </c>
      <c r="I312" s="114" t="str">
        <f t="shared" si="417"/>
        <v>MADJA</v>
      </c>
      <c r="J312" s="114" t="str">
        <f t="shared" si="418"/>
        <v>Marl J</v>
      </c>
      <c r="K312" s="9" t="str">
        <f t="shared" si="419"/>
        <v/>
      </c>
      <c r="L312" s="195" t="str">
        <f t="shared" si="420"/>
        <v xml:space="preserve"> </v>
      </c>
      <c r="M312" s="2"/>
      <c r="N312" s="34" t="str">
        <f t="shared" si="421"/>
        <v>O</v>
      </c>
      <c r="O312" s="34" t="str">
        <f t="shared" si="421"/>
        <v>OO</v>
      </c>
      <c r="P312" s="154">
        <f t="shared" si="422"/>
        <v>3</v>
      </c>
      <c r="Q312" s="2"/>
      <c r="R312" s="12"/>
      <c r="S312" s="12"/>
      <c r="T312" s="12">
        <f>P312</f>
        <v>3</v>
      </c>
      <c r="U312" s="12"/>
      <c r="V312" s="12"/>
      <c r="W312" s="12"/>
      <c r="X312" s="2"/>
      <c r="Y312" s="26">
        <f>((COUNTIF(E310:E315,E312)-1)*$CK$547+SUBSTITUTE(E312,"=",""))</f>
        <v>3</v>
      </c>
      <c r="Z312" s="3">
        <f>INDEX($CK$548:$CK$611,Y312)</f>
        <v>4</v>
      </c>
      <c r="AA312" s="3">
        <f>IF(LEFT(G312,1)="d",0,IF(LEFT(G312,1)="n",0,1))</f>
        <v>1</v>
      </c>
      <c r="AB312" s="3">
        <f t="shared" ref="AB312:AB315" si="424">Z312*AA312</f>
        <v>4</v>
      </c>
      <c r="AC312" s="6">
        <f>IF(ISNA(INDEX(AB310:AB315, MATCH(N312, F310:F315, FALSE))),0,INDEX(AB310:AB315, MATCH(N312, F310:F315, FALSE)))</f>
        <v>3</v>
      </c>
      <c r="AD312" s="3">
        <f>IF(ISNA(INDEX(AB310:AB315, MATCH(O312, F310:F315, FALSE))),0,INDEX(AB310:AB315, MATCH(O312, F310:F315, FALSE)))</f>
        <v>0</v>
      </c>
      <c r="AE312" s="5">
        <f t="shared" si="423"/>
        <v>3</v>
      </c>
      <c r="AF312" s="3">
        <f>COUNTIF(F310:F315:F318:F323,F312)</f>
        <v>1</v>
      </c>
      <c r="AG312" s="2"/>
      <c r="AH312" s="2"/>
      <c r="AI312" s="2"/>
      <c r="AJ312" s="2"/>
      <c r="AK312" s="2"/>
      <c r="AL312" s="2"/>
      <c r="AM312" s="2"/>
      <c r="AN312" s="2"/>
      <c r="AO312" s="2"/>
      <c r="AP312" s="2"/>
      <c r="AQ312" s="2"/>
      <c r="AR312" s="2"/>
      <c r="AS312" s="2"/>
      <c r="AT312" s="2"/>
      <c r="AU312" s="2"/>
      <c r="AV312" s="2"/>
      <c r="AW312" s="2"/>
      <c r="AX312" s="2"/>
      <c r="AY312" s="2"/>
      <c r="AZ312" s="2"/>
      <c r="BA312" s="2"/>
      <c r="BB312" s="2"/>
    </row>
    <row r="313" spans="1:54" ht="20.100000000000001" customHeight="1">
      <c r="A313" s="111" t="s">
        <v>145</v>
      </c>
      <c r="B313" s="121" t="s">
        <v>106</v>
      </c>
      <c r="C313" s="121" t="s">
        <v>334</v>
      </c>
      <c r="D313" s="204" t="s">
        <v>0</v>
      </c>
      <c r="E313" s="293">
        <v>4</v>
      </c>
      <c r="F313" s="216" t="s">
        <v>20</v>
      </c>
      <c r="G313" s="217">
        <v>7.01</v>
      </c>
      <c r="H313" s="133" t="str">
        <f t="shared" si="416"/>
        <v>Jonathan Davies</v>
      </c>
      <c r="I313" s="114" t="str">
        <f t="shared" si="417"/>
        <v>Oxford City</v>
      </c>
      <c r="J313" s="114" t="str">
        <f t="shared" si="418"/>
        <v>Oxf C</v>
      </c>
      <c r="K313" s="9" t="str">
        <f t="shared" si="419"/>
        <v/>
      </c>
      <c r="L313" s="195" t="str">
        <f t="shared" si="420"/>
        <v xml:space="preserve"> </v>
      </c>
      <c r="M313" s="2"/>
      <c r="N313" s="34" t="str">
        <f t="shared" si="421"/>
        <v>R</v>
      </c>
      <c r="O313" s="34" t="str">
        <f t="shared" si="421"/>
        <v>RR</v>
      </c>
      <c r="P313" s="154">
        <f t="shared" si="422"/>
        <v>4</v>
      </c>
      <c r="Q313" s="2"/>
      <c r="R313" s="12"/>
      <c r="S313" s="12"/>
      <c r="T313" s="12"/>
      <c r="U313" s="12">
        <f>P313</f>
        <v>4</v>
      </c>
      <c r="V313" s="12"/>
      <c r="W313" s="12"/>
      <c r="X313" s="2"/>
      <c r="Y313" s="26">
        <f>((COUNTIF(E310:E315,E313)-1)*$CK$547+SUBSTITUTE(E313,"=",""))</f>
        <v>4</v>
      </c>
      <c r="Z313" s="3">
        <f>INDEX($CK$548:$CK$611,Y313)</f>
        <v>3</v>
      </c>
      <c r="AA313" s="3">
        <f t="shared" ref="AA313:AA315" si="425">IF(LEFT(G313,1)="d",0,IF(LEFT(G313,1)="n",0,1))</f>
        <v>1</v>
      </c>
      <c r="AB313" s="3">
        <f t="shared" si="424"/>
        <v>3</v>
      </c>
      <c r="AC313" s="6">
        <f>IF(ISNA(INDEX(AB310:AB315, MATCH(N313, F310:F315, FALSE))),0,INDEX(AB310:AB315, MATCH(N313, F310:F315, FALSE)))</f>
        <v>4</v>
      </c>
      <c r="AD313" s="3">
        <f>IF(ISNA(INDEX(AB310:AB315, MATCH(O313, F310:F315, FALSE))),0,INDEX(AB310:AB315, MATCH(O313, F310:F315, FALSE)))</f>
        <v>0</v>
      </c>
      <c r="AE313" s="5">
        <f t="shared" si="423"/>
        <v>4</v>
      </c>
      <c r="AF313" s="3">
        <f>COUNTIF(F310:F315:F318:F323,F313)</f>
        <v>1</v>
      </c>
      <c r="AG313" s="2"/>
      <c r="AH313" s="2"/>
      <c r="AI313" s="2"/>
      <c r="AJ313" s="2"/>
      <c r="AK313" s="2"/>
      <c r="AL313" s="2"/>
      <c r="AM313" s="2"/>
      <c r="AN313" s="2"/>
      <c r="AO313" s="2"/>
      <c r="AP313" s="2"/>
      <c r="AQ313" s="2"/>
      <c r="AR313" s="2"/>
      <c r="AS313" s="2"/>
      <c r="AT313" s="2"/>
      <c r="AU313" s="2"/>
      <c r="AV313" s="2"/>
      <c r="AW313" s="2"/>
      <c r="AX313" s="2"/>
      <c r="AY313" s="2"/>
      <c r="AZ313" s="2"/>
      <c r="BA313" s="2"/>
      <c r="BB313" s="2"/>
    </row>
    <row r="314" spans="1:54" ht="20.100000000000001" customHeight="1">
      <c r="A314" s="111" t="s">
        <v>145</v>
      </c>
      <c r="B314" s="121" t="s">
        <v>106</v>
      </c>
      <c r="C314" s="121" t="s">
        <v>334</v>
      </c>
      <c r="D314" s="204" t="s">
        <v>0</v>
      </c>
      <c r="E314" s="293">
        <v>5</v>
      </c>
      <c r="F314" s="216" t="s">
        <v>110</v>
      </c>
      <c r="G314" s="217">
        <v>5.88</v>
      </c>
      <c r="H314" s="133" t="str">
        <f t="shared" si="416"/>
        <v>Robert Richardson</v>
      </c>
      <c r="I314" s="114" t="str">
        <f t="shared" si="417"/>
        <v>Newbury</v>
      </c>
      <c r="J314" s="114" t="str">
        <f t="shared" si="418"/>
        <v>Newb</v>
      </c>
      <c r="K314" s="9" t="str">
        <f t="shared" si="419"/>
        <v/>
      </c>
      <c r="L314" s="195" t="str">
        <f t="shared" si="420"/>
        <v xml:space="preserve"> </v>
      </c>
      <c r="M314" s="2"/>
      <c r="N314" s="34" t="str">
        <f t="shared" si="421"/>
        <v>T</v>
      </c>
      <c r="O314" s="34" t="str">
        <f t="shared" si="421"/>
        <v>TT</v>
      </c>
      <c r="P314" s="154">
        <f t="shared" si="422"/>
        <v>1</v>
      </c>
      <c r="Q314" s="2"/>
      <c r="R314" s="12"/>
      <c r="S314" s="12"/>
      <c r="T314" s="12"/>
      <c r="U314" s="12"/>
      <c r="V314" s="12">
        <f>P314</f>
        <v>1</v>
      </c>
      <c r="W314" s="12"/>
      <c r="X314" s="2"/>
      <c r="Y314" s="26">
        <f>((COUNTIF(E310:E315,E314)-1)*$CK$547+SUBSTITUTE(E314,"=",""))</f>
        <v>5</v>
      </c>
      <c r="Z314" s="3">
        <f t="shared" ref="Z314:Z315" si="426">INDEX($CK$548:$CK$611,Y314)</f>
        <v>2</v>
      </c>
      <c r="AA314" s="3">
        <f t="shared" si="425"/>
        <v>1</v>
      </c>
      <c r="AB314" s="3">
        <f t="shared" si="424"/>
        <v>2</v>
      </c>
      <c r="AC314" s="6">
        <f>IF(ISNA(INDEX(AB310:AB315, MATCH(N314, F310:F315, FALSE))),0,INDEX(AB310:AB315, MATCH(N314,F310:F315, FALSE)))</f>
        <v>0</v>
      </c>
      <c r="AD314" s="3">
        <f>IF(ISNA(INDEX(AB310:AB315, MATCH(O314, F310:F315, FALSE))),0,INDEX(AB310:AB315, MATCH(O314, F310:F315, FALSE)))</f>
        <v>1</v>
      </c>
      <c r="AE314" s="5">
        <f t="shared" si="423"/>
        <v>1</v>
      </c>
      <c r="AF314" s="3">
        <f>COUNTIF(F310:F315:F318:F323,F314)</f>
        <v>1</v>
      </c>
      <c r="AG314" s="2"/>
      <c r="AH314" s="2"/>
      <c r="AI314" s="2"/>
      <c r="AJ314" s="2"/>
      <c r="AK314" s="2"/>
      <c r="AL314" s="2"/>
      <c r="AM314" s="2"/>
      <c r="AN314" s="2"/>
      <c r="AO314" s="2"/>
      <c r="AP314" s="2"/>
      <c r="AQ314" s="2"/>
      <c r="AR314" s="2"/>
      <c r="AS314" s="2"/>
      <c r="AT314" s="2"/>
      <c r="AU314" s="2"/>
      <c r="AV314" s="2"/>
      <c r="AW314" s="2"/>
      <c r="AX314" s="2"/>
      <c r="AY314" s="2"/>
      <c r="AZ314" s="2"/>
      <c r="BA314" s="2"/>
      <c r="BB314" s="2"/>
    </row>
    <row r="315" spans="1:54" ht="20.100000000000001" customHeight="1" thickBot="1">
      <c r="A315" s="111" t="s">
        <v>145</v>
      </c>
      <c r="B315" s="121" t="s">
        <v>106</v>
      </c>
      <c r="C315" s="121" t="s">
        <v>334</v>
      </c>
      <c r="D315" s="204" t="s">
        <v>0</v>
      </c>
      <c r="E315" s="294">
        <v>6</v>
      </c>
      <c r="F315" s="216" t="s">
        <v>340</v>
      </c>
      <c r="G315" s="219">
        <v>5.25</v>
      </c>
      <c r="H315" s="211" t="str">
        <f t="shared" si="416"/>
        <v>Thomas Wood</v>
      </c>
      <c r="I315" s="212" t="str">
        <f t="shared" si="417"/>
        <v>Salisbury</v>
      </c>
      <c r="J315" s="212" t="str">
        <f t="shared" si="418"/>
        <v>Salis</v>
      </c>
      <c r="K315" s="138" t="str">
        <f t="shared" si="419"/>
        <v/>
      </c>
      <c r="L315" s="213" t="str">
        <f t="shared" si="420"/>
        <v xml:space="preserve"> </v>
      </c>
      <c r="M315" s="2"/>
      <c r="N315" s="34" t="str">
        <f t="shared" si="421"/>
        <v>J</v>
      </c>
      <c r="O315" s="34" t="str">
        <f t="shared" si="421"/>
        <v>JJ</v>
      </c>
      <c r="P315" s="154">
        <f t="shared" si="422"/>
        <v>5</v>
      </c>
      <c r="Q315" s="2"/>
      <c r="R315" s="12"/>
      <c r="S315" s="12"/>
      <c r="T315" s="12"/>
      <c r="U315" s="12"/>
      <c r="V315" s="12"/>
      <c r="W315" s="12">
        <f>P315</f>
        <v>5</v>
      </c>
      <c r="X315" s="2"/>
      <c r="Y315" s="26">
        <f>((COUNTIF(E310:E315,E315)-1)*$CK$547+SUBSTITUTE(E315,"=",""))</f>
        <v>6</v>
      </c>
      <c r="Z315" s="3">
        <f t="shared" si="426"/>
        <v>1</v>
      </c>
      <c r="AA315" s="3">
        <f t="shared" si="425"/>
        <v>1</v>
      </c>
      <c r="AB315" s="3">
        <f t="shared" si="424"/>
        <v>1</v>
      </c>
      <c r="AC315" s="6">
        <f>IF(ISNA(INDEX(AB310:AB315, MATCH(N315, F310:F315, FALSE))),0,INDEX(AB310:AB315, MATCH(N315, F310:F315, FALSE)))</f>
        <v>5</v>
      </c>
      <c r="AD315" s="3">
        <f>IF(ISNA(INDEX(AB310:AB315, MATCH(O315, F310:F315, FALSE))),0,INDEX(AB310:AB315, MATCH(O315, F310:F315, FALSE)))</f>
        <v>0</v>
      </c>
      <c r="AE315" s="5">
        <f t="shared" si="423"/>
        <v>5</v>
      </c>
      <c r="AF315" s="3">
        <f>COUNTIF(F310:F315:F318:F323,F315)</f>
        <v>1</v>
      </c>
      <c r="AG315" s="2"/>
      <c r="AH315" s="2"/>
      <c r="AI315" s="2"/>
      <c r="AJ315" s="2"/>
      <c r="AK315" s="2"/>
      <c r="AL315" s="2"/>
      <c r="AM315" s="2"/>
      <c r="AN315" s="2"/>
      <c r="AO315" s="2"/>
      <c r="AP315" s="2"/>
      <c r="AQ315" s="2"/>
      <c r="AR315" s="2"/>
      <c r="AS315" s="2"/>
      <c r="AT315" s="2"/>
      <c r="AU315" s="2"/>
      <c r="AV315" s="2"/>
      <c r="AW315" s="2"/>
      <c r="AX315" s="2"/>
      <c r="AY315" s="2"/>
      <c r="AZ315" s="2"/>
      <c r="BA315" s="2"/>
      <c r="BB315" s="2"/>
    </row>
    <row r="316" spans="1:54" ht="20.100000000000001" customHeight="1" thickBot="1">
      <c r="A316" s="111" t="s">
        <v>145</v>
      </c>
      <c r="B316" s="121" t="s">
        <v>106</v>
      </c>
      <c r="C316" s="34"/>
      <c r="D316" s="110"/>
      <c r="E316" s="198"/>
      <c r="F316" s="198"/>
      <c r="G316" s="198"/>
      <c r="H316" s="196"/>
      <c r="I316" s="196"/>
      <c r="J316" s="197"/>
      <c r="K316" s="196"/>
      <c r="L316" s="196"/>
      <c r="M316" s="2"/>
      <c r="N316" s="37"/>
      <c r="O316" s="37"/>
      <c r="P316" s="155"/>
      <c r="Q316" s="2"/>
      <c r="R316" s="2"/>
      <c r="S316" s="2"/>
      <c r="T316" s="2"/>
      <c r="U316" s="2"/>
      <c r="V316" s="2"/>
      <c r="W316" s="2"/>
      <c r="X316" s="2"/>
      <c r="AG316" s="2"/>
      <c r="AH316" s="2"/>
      <c r="AI316" s="2"/>
      <c r="AJ316" s="2"/>
      <c r="AK316" s="2"/>
      <c r="AL316" s="2"/>
      <c r="AM316" s="2"/>
      <c r="AN316" s="2"/>
      <c r="AO316" s="2"/>
      <c r="AP316" s="2"/>
      <c r="AQ316" s="2"/>
      <c r="AR316" s="2"/>
      <c r="AS316" s="2"/>
      <c r="AT316" s="2"/>
      <c r="AU316" s="2"/>
      <c r="AV316" s="2"/>
      <c r="AW316" s="2"/>
      <c r="AX316" s="2"/>
      <c r="AY316" s="2"/>
      <c r="AZ316" s="2"/>
      <c r="BA316" s="2"/>
      <c r="BB316" s="2"/>
    </row>
    <row r="317" spans="1:54" ht="20.100000000000001" customHeight="1" thickBot="1">
      <c r="A317" s="111" t="s">
        <v>145</v>
      </c>
      <c r="B317" s="121" t="s">
        <v>106</v>
      </c>
      <c r="C317" s="121" t="s">
        <v>334</v>
      </c>
      <c r="D317" s="204" t="s">
        <v>1</v>
      </c>
      <c r="E317" s="419" t="s">
        <v>297</v>
      </c>
      <c r="F317" s="209"/>
      <c r="G317" s="209"/>
      <c r="H317" s="210"/>
      <c r="I317" s="208" t="s">
        <v>181</v>
      </c>
      <c r="J317" s="205"/>
      <c r="K317" s="530">
        <f>K309</f>
        <v>15.33</v>
      </c>
      <c r="L317" s="530"/>
      <c r="M317" s="2"/>
      <c r="N317" s="37"/>
      <c r="O317" s="37"/>
      <c r="P317" s="155"/>
      <c r="Q317" s="2"/>
      <c r="R317" s="2"/>
      <c r="S317" s="2"/>
      <c r="T317" s="2"/>
      <c r="U317" s="2"/>
      <c r="V317" s="2"/>
      <c r="W317" s="2"/>
      <c r="X317" s="2"/>
      <c r="AG317" s="2"/>
      <c r="AH317" s="2"/>
      <c r="AI317" s="2"/>
      <c r="AJ317" s="2"/>
      <c r="AK317" s="2"/>
      <c r="AL317" s="2"/>
      <c r="AM317" s="2"/>
      <c r="AN317" s="2"/>
      <c r="AO317" s="2"/>
      <c r="AP317" s="2"/>
      <c r="AQ317" s="2"/>
      <c r="AR317" s="2"/>
      <c r="AS317" s="2"/>
      <c r="AT317" s="2"/>
      <c r="AU317" s="2"/>
      <c r="AV317" s="2"/>
      <c r="AW317" s="2"/>
      <c r="AX317" s="2"/>
      <c r="AY317" s="2"/>
      <c r="AZ317" s="2"/>
      <c r="BA317" s="2"/>
      <c r="BB317" s="2"/>
    </row>
    <row r="318" spans="1:54" ht="20.100000000000001" customHeight="1">
      <c r="A318" s="111" t="s">
        <v>145</v>
      </c>
      <c r="B318" s="121" t="s">
        <v>106</v>
      </c>
      <c r="C318" s="121" t="s">
        <v>334</v>
      </c>
      <c r="D318" s="204" t="s">
        <v>1</v>
      </c>
      <c r="E318" s="292">
        <v>1</v>
      </c>
      <c r="F318" s="214" t="s">
        <v>130</v>
      </c>
      <c r="G318" s="215">
        <v>9.4</v>
      </c>
      <c r="H318" s="206" t="str">
        <f t="shared" ref="H318:H323" si="427">IF(ISNA((IF(F318=0," ",VLOOKUP(F318,$AC$586:$AE$597,3,FALSE)))),"WRONG LETTER",IF(F318=0," ",VLOOKUP(F318,$AC$586:$AE$597,3,FALSE)))</f>
        <v xml:space="preserve">Dan Kimber </v>
      </c>
      <c r="I318" s="201" t="str">
        <f t="shared" ref="I318:I323" si="428">IF(ISNA((IF(F318=0,"",VLOOKUP(F318,$AO$544:$AQ$555,3,FALSE)))),"WRONG LETTER",IF(F318=0,"",VLOOKUP(F318,$AO$544:$AQ$555,3,FALSE)))</f>
        <v>Winchester</v>
      </c>
      <c r="J318" s="201" t="str">
        <f t="shared" ref="J318:J323" si="429">IF(F318=0,"",VLOOKUP(F318,$AO$544:$AR$555,4,FALSE))</f>
        <v>Win</v>
      </c>
      <c r="K318" s="202" t="str">
        <f t="shared" ref="K318:K323" si="430">IF(G318="","",IF(ISNUMBER(G318),IF($CH$585="T"," ",IF($CH$585="F",IF(G318&gt;=$BX$585,"G1",IF(G318&gt;=$CA$585,"G2",IF(G318&gt;=$CD$585,"G3",IF(G318&gt;=$CG$585,"G4","")))))),""))</f>
        <v/>
      </c>
      <c r="L318" s="203" t="str">
        <f t="shared" ref="L318:L323" si="431">IF(ISBLANK(G318),"",IF(G318&gt;=BP582,"AW"," "))</f>
        <v xml:space="preserve"> </v>
      </c>
      <c r="M318" s="2"/>
      <c r="N318" s="34" t="str">
        <f t="shared" ref="N318:O323" si="432">N310</f>
        <v>W</v>
      </c>
      <c r="O318" s="34" t="str">
        <f t="shared" si="432"/>
        <v>WW</v>
      </c>
      <c r="P318" s="154">
        <f>AE318</f>
        <v>6</v>
      </c>
      <c r="Q318" s="2"/>
      <c r="R318" s="12">
        <f>P318</f>
        <v>6</v>
      </c>
      <c r="S318" s="12"/>
      <c r="T318" s="12"/>
      <c r="U318" s="12"/>
      <c r="V318" s="12"/>
      <c r="W318" s="12"/>
      <c r="X318" s="2"/>
      <c r="Y318" s="26">
        <f>((COUNTIF(E318:E323,E318)-1)*$CK$547+SUBSTITUTE(E318,"=",""))</f>
        <v>1</v>
      </c>
      <c r="Z318" s="3">
        <f>INDEX($CK$548:$CK$611,Y318)</f>
        <v>6</v>
      </c>
      <c r="AA318" s="3">
        <f>IF(LEFT(G318,1)="d",0,IF(LEFT(G318,1)="n",0,1))</f>
        <v>1</v>
      </c>
      <c r="AB318" s="3">
        <f>Z318*AA318</f>
        <v>6</v>
      </c>
      <c r="AC318" s="6">
        <f>IF(ISNA(INDEX(AB318:AB323, MATCH(N318, F318:F323, FALSE))),0,INDEX(AB318:AB323, MATCH(N318, F318:F323, FALSE)))</f>
        <v>6</v>
      </c>
      <c r="AD318" s="3">
        <f>IF(ISNA(INDEX(AB318:AB323, MATCH(O318, F318:F323, FALSE))),0,INDEX(AB318:AB323, MATCH(O318, F318:F323, FALSE)))</f>
        <v>0</v>
      </c>
      <c r="AE318" s="5">
        <f>SUM(AC318:AD318)</f>
        <v>6</v>
      </c>
      <c r="AF318" s="3">
        <f>COUNTIF(F310:F315:F318:F323,F318)</f>
        <v>1</v>
      </c>
      <c r="AG318" s="2"/>
      <c r="AH318" s="2"/>
      <c r="AI318" s="2"/>
      <c r="AJ318" s="2"/>
      <c r="AK318" s="2"/>
      <c r="AL318" s="2"/>
      <c r="AM318" s="2"/>
      <c r="AN318" s="2"/>
      <c r="AO318" s="2"/>
      <c r="AP318" s="2"/>
      <c r="AQ318" s="2"/>
      <c r="AR318" s="2"/>
      <c r="AS318" s="2"/>
      <c r="AT318" s="2"/>
      <c r="AU318" s="2"/>
      <c r="AV318" s="2"/>
      <c r="AW318" s="2"/>
      <c r="AX318" s="2"/>
      <c r="AY318" s="2"/>
      <c r="AZ318" s="2"/>
      <c r="BA318" s="2"/>
      <c r="BB318" s="2"/>
    </row>
    <row r="319" spans="1:54" ht="20.100000000000001" customHeight="1">
      <c r="A319" s="111" t="s">
        <v>145</v>
      </c>
      <c r="B319" s="121" t="s">
        <v>106</v>
      </c>
      <c r="C319" s="121" t="s">
        <v>334</v>
      </c>
      <c r="D319" s="204" t="s">
        <v>1</v>
      </c>
      <c r="E319" s="293">
        <v>2</v>
      </c>
      <c r="F319" s="216" t="s">
        <v>19</v>
      </c>
      <c r="G319" s="217">
        <v>6.97</v>
      </c>
      <c r="H319" s="133" t="str">
        <f t="shared" si="427"/>
        <v>Rasool Aminu</v>
      </c>
      <c r="I319" s="114" t="str">
        <f t="shared" si="428"/>
        <v>Oxford City</v>
      </c>
      <c r="J319" s="114" t="str">
        <f t="shared" si="429"/>
        <v>Oxf C</v>
      </c>
      <c r="K319" s="9" t="str">
        <f t="shared" si="430"/>
        <v/>
      </c>
      <c r="L319" s="195" t="str">
        <f t="shared" si="431"/>
        <v xml:space="preserve"> </v>
      </c>
      <c r="M319" s="2"/>
      <c r="N319" s="34" t="str">
        <f t="shared" si="432"/>
        <v>N</v>
      </c>
      <c r="O319" s="34" t="str">
        <f t="shared" si="432"/>
        <v>NN</v>
      </c>
      <c r="P319" s="154">
        <f t="shared" ref="P319:P323" si="433">AE319</f>
        <v>0</v>
      </c>
      <c r="Q319" s="2"/>
      <c r="R319" s="12"/>
      <c r="S319" s="12">
        <f>P319</f>
        <v>0</v>
      </c>
      <c r="T319" s="12"/>
      <c r="U319" s="12"/>
      <c r="V319" s="12"/>
      <c r="W319" s="12"/>
      <c r="X319" s="2"/>
      <c r="Y319" s="26">
        <f>((COUNTIF(E318:E323,E319)-1)*$CK$547+SUBSTITUTE(E319,"=",""))</f>
        <v>2</v>
      </c>
      <c r="Z319" s="3">
        <f>INDEX($CK$548:$CK$611,Y319)</f>
        <v>5</v>
      </c>
      <c r="AA319" s="3">
        <f>IF(LEFT(G319,1)="d",0,IF(LEFT(G319,1)="n",0,1))</f>
        <v>1</v>
      </c>
      <c r="AB319" s="3">
        <f>Z319*AA319</f>
        <v>5</v>
      </c>
      <c r="AC319" s="6">
        <f>IF(ISNA(INDEX(AB318:AB323, MATCH(N319, F318:F323, FALSE))),0,INDEX(AB318:AB323, MATCH(N319, F318:F323, FALSE)))</f>
        <v>0</v>
      </c>
      <c r="AD319" s="3">
        <f>IF(ISNA(INDEX(AB318:AB323, MATCH(O319, F318:F323, FALSE))),0,INDEX(AB318:AB323, MATCH(O319, F318:F323, FALSE)))</f>
        <v>0</v>
      </c>
      <c r="AE319" s="5">
        <f t="shared" ref="AE319:AE323" si="434">SUM(AC319:AD319)</f>
        <v>0</v>
      </c>
      <c r="AF319" s="3">
        <f>COUNTIF(F310:F315:F318:F323,F319)</f>
        <v>1</v>
      </c>
      <c r="AG319" s="2"/>
      <c r="AH319" s="2"/>
      <c r="AI319" s="2"/>
      <c r="AJ319" s="2"/>
      <c r="AK319" s="2"/>
      <c r="AL319" s="2"/>
      <c r="AM319" s="2"/>
      <c r="AN319" s="2"/>
      <c r="AO319" s="2"/>
      <c r="AP319" s="2"/>
      <c r="AQ319" s="2"/>
      <c r="AR319" s="2"/>
      <c r="AS319" s="2"/>
      <c r="AT319" s="2"/>
      <c r="AU319" s="2"/>
      <c r="AV319" s="2"/>
      <c r="AW319" s="2"/>
      <c r="AX319" s="2"/>
      <c r="AY319" s="2"/>
      <c r="AZ319" s="2"/>
      <c r="BA319" s="2"/>
      <c r="BB319" s="2"/>
    </row>
    <row r="320" spans="1:54" ht="20.100000000000001" customHeight="1">
      <c r="A320" s="111" t="s">
        <v>145</v>
      </c>
      <c r="B320" s="121" t="s">
        <v>106</v>
      </c>
      <c r="C320" s="121" t="s">
        <v>334</v>
      </c>
      <c r="D320" s="204" t="s">
        <v>1</v>
      </c>
      <c r="E320" s="293">
        <v>3</v>
      </c>
      <c r="F320" s="216" t="s">
        <v>137</v>
      </c>
      <c r="G320" s="217">
        <v>6.71</v>
      </c>
      <c r="H320" s="133" t="str">
        <f t="shared" si="427"/>
        <v>Ollie Storer</v>
      </c>
      <c r="I320" s="114" t="str">
        <f t="shared" si="428"/>
        <v>Slough Juniors</v>
      </c>
      <c r="J320" s="114" t="str">
        <f t="shared" si="429"/>
        <v>Slough J</v>
      </c>
      <c r="K320" s="9" t="str">
        <f t="shared" si="430"/>
        <v/>
      </c>
      <c r="L320" s="195" t="str">
        <f t="shared" si="431"/>
        <v xml:space="preserve"> </v>
      </c>
      <c r="M320" s="2"/>
      <c r="N320" s="34" t="str">
        <f t="shared" si="432"/>
        <v>O</v>
      </c>
      <c r="O320" s="34" t="str">
        <f t="shared" si="432"/>
        <v>OO</v>
      </c>
      <c r="P320" s="154">
        <f t="shared" si="433"/>
        <v>5</v>
      </c>
      <c r="Q320" s="2"/>
      <c r="R320" s="12"/>
      <c r="S320" s="12"/>
      <c r="T320" s="12">
        <f>P320</f>
        <v>5</v>
      </c>
      <c r="U320" s="12"/>
      <c r="V320" s="12"/>
      <c r="W320" s="12"/>
      <c r="X320" s="2"/>
      <c r="Y320" s="26">
        <f>((COUNTIF(E318:E323,E320)-1)*$CK$547+SUBSTITUTE(E320,"=",""))</f>
        <v>3</v>
      </c>
      <c r="Z320" s="3">
        <f>INDEX($CK$548:$CK$611,Y320)</f>
        <v>4</v>
      </c>
      <c r="AA320" s="3">
        <f>IF(LEFT(G320,1)="d",0,IF(LEFT(G320,1)="n",0,1))</f>
        <v>1</v>
      </c>
      <c r="AB320" s="3">
        <f t="shared" ref="AB320:AB323" si="435">Z320*AA320</f>
        <v>4</v>
      </c>
      <c r="AC320" s="6">
        <f>IF(ISNA(INDEX(AB318:AB323, MATCH(N320, F318:F323, FALSE))),0,INDEX(AB318:AB323, MATCH(N320, F318:F323, FALSE)))</f>
        <v>0</v>
      </c>
      <c r="AD320" s="3">
        <f>IF(ISNA(INDEX(AB318:AB323, MATCH(O320, F318:F323, FALSE))),0,INDEX(AB318:AB323, MATCH(O320, F318:F323, FALSE)))</f>
        <v>5</v>
      </c>
      <c r="AE320" s="5">
        <f t="shared" si="434"/>
        <v>5</v>
      </c>
      <c r="AF320" s="3">
        <f>COUNTIF(F310:F315:F318:F323,F320)</f>
        <v>1</v>
      </c>
      <c r="AG320" s="2"/>
      <c r="AH320" s="2"/>
      <c r="AI320" s="2"/>
      <c r="AJ320" s="2"/>
      <c r="AK320" s="2"/>
      <c r="AL320" s="2"/>
      <c r="AM320" s="2"/>
      <c r="AN320" s="2"/>
      <c r="AO320" s="2"/>
      <c r="AP320" s="2"/>
      <c r="AQ320" s="2"/>
      <c r="AR320" s="2"/>
      <c r="AS320" s="2"/>
      <c r="AT320" s="2"/>
      <c r="AU320" s="2"/>
      <c r="AV320" s="2"/>
      <c r="AW320" s="2"/>
      <c r="AX320" s="2"/>
      <c r="AY320" s="2"/>
      <c r="AZ320" s="2"/>
      <c r="BA320" s="2"/>
      <c r="BB320" s="2"/>
    </row>
    <row r="321" spans="1:54" ht="20.100000000000001" customHeight="1">
      <c r="A321" s="111" t="s">
        <v>145</v>
      </c>
      <c r="B321" s="121" t="s">
        <v>106</v>
      </c>
      <c r="C321" s="121" t="s">
        <v>334</v>
      </c>
      <c r="D321" s="204" t="s">
        <v>1</v>
      </c>
      <c r="E321" s="293">
        <v>4</v>
      </c>
      <c r="F321" s="216" t="s">
        <v>48</v>
      </c>
      <c r="G321" s="217">
        <v>3.62</v>
      </c>
      <c r="H321" s="133" t="str">
        <f t="shared" si="427"/>
        <v>Cameron Jacobs</v>
      </c>
      <c r="I321" s="114" t="str">
        <f t="shared" si="428"/>
        <v>Salisbury</v>
      </c>
      <c r="J321" s="114" t="str">
        <f t="shared" si="429"/>
        <v>Salis</v>
      </c>
      <c r="K321" s="9" t="str">
        <f t="shared" si="430"/>
        <v/>
      </c>
      <c r="L321" s="195" t="str">
        <f t="shared" si="431"/>
        <v xml:space="preserve"> </v>
      </c>
      <c r="M321" s="2"/>
      <c r="N321" s="34" t="str">
        <f t="shared" si="432"/>
        <v>R</v>
      </c>
      <c r="O321" s="34" t="str">
        <f t="shared" si="432"/>
        <v>RR</v>
      </c>
      <c r="P321" s="154">
        <f t="shared" si="433"/>
        <v>0</v>
      </c>
      <c r="Q321" s="2"/>
      <c r="R321" s="12"/>
      <c r="S321" s="12"/>
      <c r="T321" s="12"/>
      <c r="U321" s="12">
        <f>P321</f>
        <v>0</v>
      </c>
      <c r="V321" s="12"/>
      <c r="W321" s="12"/>
      <c r="X321" s="2"/>
      <c r="Y321" s="26">
        <f>((COUNTIF(E318:E323,E321)-1)*$CK$547+SUBSTITUTE(E321,"=",""))</f>
        <v>4</v>
      </c>
      <c r="Z321" s="3">
        <f>INDEX($CK$548:$CK$611,Y321)</f>
        <v>3</v>
      </c>
      <c r="AA321" s="3">
        <f t="shared" ref="AA321:AA323" si="436">IF(LEFT(G321,1)="d",0,IF(LEFT(G321,1)="n",0,1))</f>
        <v>1</v>
      </c>
      <c r="AB321" s="3">
        <f t="shared" si="435"/>
        <v>3</v>
      </c>
      <c r="AC321" s="6">
        <f>IF(ISNA(INDEX(AB318:AB323, MATCH(N321, F318:F323, FALSE))),0,INDEX(AB318:AB323, MATCH(N321, F318:F323, FALSE)))</f>
        <v>0</v>
      </c>
      <c r="AD321" s="3">
        <f>IF(ISNA(INDEX(AB318:AB323, MATCH(O321, F318:F323, FALSE))),0,INDEX(AB318:AB323, MATCH(O321, F318:F323, FALSE)))</f>
        <v>0</v>
      </c>
      <c r="AE321" s="5">
        <f t="shared" si="434"/>
        <v>0</v>
      </c>
      <c r="AF321" s="3">
        <f>COUNTIF(F310:F315:F318:F323,F321)</f>
        <v>1</v>
      </c>
      <c r="AG321" s="2"/>
      <c r="AH321" s="2"/>
      <c r="AI321" s="2"/>
      <c r="AJ321" s="2"/>
      <c r="AK321" s="2"/>
      <c r="AL321" s="2"/>
      <c r="AM321" s="2"/>
      <c r="AN321" s="2"/>
      <c r="AO321" s="2"/>
      <c r="AP321" s="2"/>
      <c r="AQ321" s="2"/>
      <c r="AR321" s="2"/>
      <c r="AS321" s="2"/>
      <c r="AT321" s="2"/>
      <c r="AU321" s="2"/>
      <c r="AV321" s="2"/>
      <c r="AW321" s="2"/>
      <c r="AX321" s="2"/>
      <c r="AY321" s="2"/>
      <c r="AZ321" s="2"/>
      <c r="BA321" s="2"/>
      <c r="BB321" s="2"/>
    </row>
    <row r="322" spans="1:54" ht="20.100000000000001" customHeight="1">
      <c r="A322" s="111" t="s">
        <v>145</v>
      </c>
      <c r="B322" s="121" t="s">
        <v>106</v>
      </c>
      <c r="C322" s="121" t="s">
        <v>334</v>
      </c>
      <c r="D322" s="204" t="s">
        <v>1</v>
      </c>
      <c r="E322" s="293">
        <v>5</v>
      </c>
      <c r="F322" s="216"/>
      <c r="G322" s="217"/>
      <c r="H322" s="133" t="str">
        <f t="shared" si="427"/>
        <v xml:space="preserve"> </v>
      </c>
      <c r="I322" s="114" t="str">
        <f t="shared" si="428"/>
        <v/>
      </c>
      <c r="J322" s="114" t="str">
        <f t="shared" si="429"/>
        <v/>
      </c>
      <c r="K322" s="9" t="str">
        <f t="shared" si="430"/>
        <v/>
      </c>
      <c r="L322" s="195" t="str">
        <f t="shared" si="431"/>
        <v/>
      </c>
      <c r="M322" s="2"/>
      <c r="N322" s="34" t="str">
        <f t="shared" si="432"/>
        <v>T</v>
      </c>
      <c r="O322" s="34" t="str">
        <f t="shared" si="432"/>
        <v>TT</v>
      </c>
      <c r="P322" s="154">
        <f t="shared" si="433"/>
        <v>3</v>
      </c>
      <c r="Q322" s="2"/>
      <c r="R322" s="12"/>
      <c r="S322" s="12"/>
      <c r="T322" s="12"/>
      <c r="U322" s="12"/>
      <c r="V322" s="12">
        <f>P322</f>
        <v>3</v>
      </c>
      <c r="W322" s="12"/>
      <c r="X322" s="2"/>
      <c r="Y322" s="26">
        <f>((COUNTIF(E318:E323,E322)-1)*$CK$547+SUBSTITUTE(E322,"=",""))</f>
        <v>5</v>
      </c>
      <c r="Z322" s="3">
        <f t="shared" ref="Z322:Z323" si="437">INDEX($CK$548:$CK$611,Y322)</f>
        <v>2</v>
      </c>
      <c r="AA322" s="3">
        <f t="shared" si="436"/>
        <v>1</v>
      </c>
      <c r="AB322" s="3">
        <f t="shared" si="435"/>
        <v>2</v>
      </c>
      <c r="AC322" s="6">
        <f>IF(ISNA(INDEX(AB318:AB323, MATCH(N322, F318:F323, FALSE))),0,INDEX(AB318:AB323, MATCH(N322,F318:F323, FALSE)))</f>
        <v>3</v>
      </c>
      <c r="AD322" s="3">
        <f>IF(ISNA(INDEX(AB318:AB323, MATCH(O322, F318:F323, FALSE))),0,INDEX(AB318:AB323, MATCH(O322, F318:F323, FALSE)))</f>
        <v>0</v>
      </c>
      <c r="AE322" s="5">
        <f t="shared" si="434"/>
        <v>3</v>
      </c>
      <c r="AF322" s="3">
        <f>COUNTIF(F310:F315:F318:F323,F322)</f>
        <v>0</v>
      </c>
      <c r="AG322" s="2"/>
      <c r="AH322" s="2"/>
      <c r="AI322" s="2"/>
      <c r="AJ322" s="2"/>
      <c r="AK322" s="2"/>
      <c r="AL322" s="2"/>
      <c r="AM322" s="2"/>
      <c r="AN322" s="2"/>
      <c r="AO322" s="2"/>
      <c r="AP322" s="2"/>
      <c r="AQ322" s="2"/>
      <c r="AR322" s="2"/>
      <c r="AS322" s="2"/>
      <c r="AT322" s="2"/>
      <c r="AU322" s="2"/>
      <c r="AV322" s="2"/>
      <c r="AW322" s="2"/>
      <c r="AX322" s="2"/>
      <c r="AY322" s="2"/>
      <c r="AZ322" s="2"/>
      <c r="BA322" s="2"/>
      <c r="BB322" s="2"/>
    </row>
    <row r="323" spans="1:54" ht="20.100000000000001" customHeight="1" thickBot="1">
      <c r="A323" s="111" t="s">
        <v>145</v>
      </c>
      <c r="B323" s="121" t="s">
        <v>106</v>
      </c>
      <c r="C323" s="121" t="s">
        <v>334</v>
      </c>
      <c r="D323" s="204" t="s">
        <v>1</v>
      </c>
      <c r="E323" s="294">
        <v>6</v>
      </c>
      <c r="F323" s="216"/>
      <c r="G323" s="219"/>
      <c r="H323" s="211" t="str">
        <f t="shared" si="427"/>
        <v xml:space="preserve"> </v>
      </c>
      <c r="I323" s="212" t="str">
        <f t="shared" si="428"/>
        <v/>
      </c>
      <c r="J323" s="212" t="str">
        <f t="shared" si="429"/>
        <v/>
      </c>
      <c r="K323" s="138" t="str">
        <f t="shared" si="430"/>
        <v/>
      </c>
      <c r="L323" s="213" t="str">
        <f t="shared" si="431"/>
        <v/>
      </c>
      <c r="M323" s="2"/>
      <c r="N323" s="34" t="str">
        <f t="shared" si="432"/>
        <v>J</v>
      </c>
      <c r="O323" s="34" t="str">
        <f t="shared" si="432"/>
        <v>JJ</v>
      </c>
      <c r="P323" s="154">
        <f t="shared" si="433"/>
        <v>4</v>
      </c>
      <c r="Q323" s="2"/>
      <c r="R323" s="12"/>
      <c r="S323" s="12"/>
      <c r="T323" s="12"/>
      <c r="U323" s="12"/>
      <c r="V323" s="12"/>
      <c r="W323" s="12">
        <f>P323</f>
        <v>4</v>
      </c>
      <c r="X323" s="2"/>
      <c r="Y323" s="26">
        <f>((COUNTIF(E318:E323,E323)-1)*$CK$547+SUBSTITUTE(E323,"=",""))</f>
        <v>6</v>
      </c>
      <c r="Z323" s="3">
        <f t="shared" si="437"/>
        <v>1</v>
      </c>
      <c r="AA323" s="3">
        <f t="shared" si="436"/>
        <v>1</v>
      </c>
      <c r="AB323" s="3">
        <f t="shared" si="435"/>
        <v>1</v>
      </c>
      <c r="AC323" s="6">
        <f>IF(ISNA(INDEX(AB318:AB323, MATCH(N323, F318:F323, FALSE))),0,INDEX(AB318:AB323, MATCH(N323, F318:F323, FALSE)))</f>
        <v>0</v>
      </c>
      <c r="AD323" s="3">
        <f>IF(ISNA(INDEX(AB318:AB323, MATCH(O323, F318:F323, FALSE))),0,INDEX(AB318:AB323, MATCH(O323, F318:F323, FALSE)))</f>
        <v>4</v>
      </c>
      <c r="AE323" s="5">
        <f t="shared" si="434"/>
        <v>4</v>
      </c>
      <c r="AF323" s="3">
        <f>COUNTIF(F310:F315:F318:F323,F323)</f>
        <v>0</v>
      </c>
      <c r="AG323" s="2"/>
      <c r="AH323" s="2"/>
      <c r="AI323" s="2"/>
      <c r="AJ323" s="2"/>
      <c r="AK323" s="2"/>
      <c r="AL323" s="2"/>
      <c r="AM323" s="2"/>
      <c r="AN323" s="2"/>
      <c r="AO323" s="2"/>
      <c r="AP323" s="2"/>
      <c r="AQ323" s="2"/>
      <c r="AR323" s="2"/>
      <c r="AS323" s="2"/>
      <c r="AT323" s="2"/>
      <c r="AU323" s="2"/>
      <c r="AV323" s="2"/>
      <c r="AW323" s="2"/>
      <c r="AX323" s="2"/>
      <c r="AY323" s="2"/>
      <c r="AZ323" s="2"/>
      <c r="BA323" s="2"/>
      <c r="BB323" s="2"/>
    </row>
    <row r="324" spans="1:54" ht="20.100000000000001" customHeight="1" thickBot="1">
      <c r="A324" s="111" t="s">
        <v>145</v>
      </c>
      <c r="B324" s="121" t="s">
        <v>106</v>
      </c>
      <c r="C324" s="121"/>
      <c r="D324" s="204"/>
      <c r="E324" s="198"/>
      <c r="F324" s="198"/>
      <c r="G324" s="198"/>
      <c r="H324" s="196"/>
      <c r="I324" s="196"/>
      <c r="J324" s="197"/>
      <c r="K324" s="196"/>
      <c r="L324" s="196"/>
      <c r="M324" s="8"/>
      <c r="N324" s="40"/>
      <c r="O324" s="40"/>
      <c r="P324" s="155"/>
      <c r="Q324" s="2"/>
      <c r="R324" s="2"/>
      <c r="S324" s="2"/>
      <c r="T324" s="2"/>
      <c r="U324" s="2"/>
      <c r="V324" s="2"/>
      <c r="W324" s="2"/>
    </row>
    <row r="325" spans="1:54" ht="20.100000000000001" customHeight="1" thickBot="1">
      <c r="A325" s="111" t="s">
        <v>145</v>
      </c>
      <c r="B325" s="121" t="s">
        <v>106</v>
      </c>
      <c r="C325" s="121" t="s">
        <v>335</v>
      </c>
      <c r="D325" s="204" t="s">
        <v>0</v>
      </c>
      <c r="E325" s="419" t="s">
        <v>267</v>
      </c>
      <c r="F325" s="209"/>
      <c r="G325" s="209"/>
      <c r="H325" s="210"/>
      <c r="I325" s="208" t="s">
        <v>181</v>
      </c>
      <c r="J325" s="205"/>
      <c r="K325" s="530">
        <f>DETAILS!K109</f>
        <v>46.92</v>
      </c>
      <c r="L325" s="530"/>
      <c r="M325" s="128"/>
      <c r="N325" s="40"/>
      <c r="O325" s="40"/>
      <c r="P325" s="155"/>
      <c r="Q325" s="2"/>
      <c r="R325" s="2"/>
      <c r="S325" s="2"/>
      <c r="T325" s="2"/>
      <c r="U325" s="2"/>
      <c r="V325" s="2"/>
      <c r="W325" s="2"/>
    </row>
    <row r="326" spans="1:54" ht="20.100000000000001" customHeight="1">
      <c r="A326" s="111" t="s">
        <v>145</v>
      </c>
      <c r="B326" s="121" t="s">
        <v>106</v>
      </c>
      <c r="C326" s="121" t="s">
        <v>335</v>
      </c>
      <c r="D326" s="204" t="s">
        <v>0</v>
      </c>
      <c r="E326" s="292">
        <v>1</v>
      </c>
      <c r="F326" s="214" t="s">
        <v>130</v>
      </c>
      <c r="G326" s="215">
        <v>29.97</v>
      </c>
      <c r="H326" s="206" t="str">
        <f t="shared" ref="H326:H331" si="438">IF(ISNA((IF(F326=0," ",VLOOKUP(F326,$AI$586:$AK$597,3,FALSE)))),"WRONG LETTER",IF(F326=0," ",VLOOKUP(F326,$AI$586:$AK$597,3,FALSE)))</f>
        <v>Finlay Wrey Brown</v>
      </c>
      <c r="I326" s="201" t="str">
        <f t="shared" ref="I326:I331" si="439">IF(ISNA((IF(F326=0,"",VLOOKUP(F326,$AO$544:$AQ$555,3,FALSE)))),"WRONG LETTER",IF(F326=0,"",VLOOKUP(F326,$AO$544:$AQ$555,3,FALSE)))</f>
        <v>Winchester</v>
      </c>
      <c r="J326" s="201" t="str">
        <f t="shared" ref="J326:J331" si="440">IF(F326=0,"",VLOOKUP(F326,$AO$544:$AR$555,4,FALSE))</f>
        <v>Win</v>
      </c>
      <c r="K326" s="202" t="str">
        <f t="shared" ref="K326:K331" si="441">IF(G326="","",IF(ISNUMBER(G326),IF($CH$584="T"," ",IF($CH$584="F",IF(G326&gt;=$BX$584,"G1",IF(G326&gt;=$CA$584,"G2",IF(G326&gt;=$CD$584,"G3",IF(G326&gt;=$CG$584,"G4","")))))),""))</f>
        <v>G3</v>
      </c>
      <c r="L326" s="203" t="str">
        <f t="shared" ref="L326:L331" si="442">IF(ISBLANK(G326),"",IF(G326&gt;=BQ575,"AW"," "))</f>
        <v>AW</v>
      </c>
      <c r="M326" s="2"/>
      <c r="N326" s="34" t="str">
        <f t="shared" ref="N326:O331" si="443">N318</f>
        <v>W</v>
      </c>
      <c r="O326" s="34" t="str">
        <f t="shared" si="443"/>
        <v>WW</v>
      </c>
      <c r="P326" s="154">
        <f>AE326</f>
        <v>6</v>
      </c>
      <c r="Q326" s="2"/>
      <c r="R326" s="12">
        <f>P326</f>
        <v>6</v>
      </c>
      <c r="S326" s="12"/>
      <c r="T326" s="12"/>
      <c r="U326" s="12"/>
      <c r="V326" s="12"/>
      <c r="W326" s="12"/>
      <c r="X326" s="6"/>
      <c r="Y326" s="26">
        <f>((COUNTIF(E326:E331,E326)-1)*$CK$547+SUBSTITUTE(E326,"=",""))</f>
        <v>1</v>
      </c>
      <c r="Z326" s="3">
        <f>INDEX($CK$548:$CK$611,Y326)</f>
        <v>6</v>
      </c>
      <c r="AA326" s="3">
        <f>IF(LEFT(G326,1)="d",0,IF(LEFT(G326,1)="n",0,1))</f>
        <v>1</v>
      </c>
      <c r="AB326" s="3">
        <f>Z326*AA326</f>
        <v>6</v>
      </c>
      <c r="AC326" s="6">
        <f>IF(ISNA(INDEX(AB326:AB331, MATCH(N326, F326:F331, FALSE))),0,INDEX(AB326:AB331, MATCH(N326, F326:F331, FALSE)))</f>
        <v>6</v>
      </c>
      <c r="AD326" s="3">
        <f>IF(ISNA(INDEX(AB326:AB331, MATCH(O326, F326:F331, FALSE))),0,INDEX(AB326:AB331, MATCH(O326, F326:F331, FALSE)))</f>
        <v>0</v>
      </c>
      <c r="AE326" s="5">
        <f>SUM(AC326:AD326)</f>
        <v>6</v>
      </c>
      <c r="AF326" s="3">
        <f>COUNTIF(F326:F331:F334:F339,F326)</f>
        <v>1</v>
      </c>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row>
    <row r="327" spans="1:54" ht="20.100000000000001" customHeight="1">
      <c r="A327" s="111" t="s">
        <v>145</v>
      </c>
      <c r="B327" s="121" t="s">
        <v>106</v>
      </c>
      <c r="C327" s="121" t="s">
        <v>335</v>
      </c>
      <c r="D327" s="204" t="s">
        <v>0</v>
      </c>
      <c r="E327" s="293">
        <v>2</v>
      </c>
      <c r="F327" s="216" t="s">
        <v>20</v>
      </c>
      <c r="G327" s="217">
        <v>24.03</v>
      </c>
      <c r="H327" s="133" t="str">
        <f t="shared" si="438"/>
        <v>Jonathan Davies</v>
      </c>
      <c r="I327" s="114" t="str">
        <f t="shared" si="439"/>
        <v>Oxford City</v>
      </c>
      <c r="J327" s="114" t="str">
        <f t="shared" si="440"/>
        <v>Oxf C</v>
      </c>
      <c r="K327" s="9" t="str">
        <f t="shared" si="441"/>
        <v/>
      </c>
      <c r="L327" s="195" t="str">
        <f t="shared" si="442"/>
        <v>AW</v>
      </c>
      <c r="M327" s="2"/>
      <c r="N327" s="34" t="str">
        <f t="shared" si="443"/>
        <v>N</v>
      </c>
      <c r="O327" s="34" t="str">
        <f t="shared" si="443"/>
        <v>NN</v>
      </c>
      <c r="P327" s="154">
        <f t="shared" ref="P327:P331" si="444">AE327</f>
        <v>4</v>
      </c>
      <c r="Q327" s="2"/>
      <c r="R327" s="12"/>
      <c r="S327" s="12">
        <f>P327</f>
        <v>4</v>
      </c>
      <c r="T327" s="12"/>
      <c r="U327" s="12"/>
      <c r="V327" s="12"/>
      <c r="W327" s="12"/>
      <c r="X327" s="2"/>
      <c r="Y327" s="26">
        <f>((COUNTIF(E326:E331,E327)-1)*$CK$547+SUBSTITUTE(E327,"=",""))</f>
        <v>2</v>
      </c>
      <c r="Z327" s="3">
        <f>INDEX($CK$548:$CK$611,Y327)</f>
        <v>5</v>
      </c>
      <c r="AA327" s="3">
        <f>IF(LEFT(G327,1)="d",0,IF(LEFT(G327,1)="n",0,1))</f>
        <v>1</v>
      </c>
      <c r="AB327" s="3">
        <f>Z327*AA327</f>
        <v>5</v>
      </c>
      <c r="AC327" s="6">
        <f>IF(ISNA(INDEX(AB326:AB331, MATCH(N327, F326:F331, FALSE))),0,INDEX(AB326:AB331, MATCH(N327, F326:F331, FALSE)))</f>
        <v>4</v>
      </c>
      <c r="AD327" s="3">
        <f>IF(ISNA(INDEX(AB326:AB331, MATCH(O327, F326:F331, FALSE))),0,INDEX(AB326:AB331, MATCH(O327, F326:F331, FALSE)))</f>
        <v>0</v>
      </c>
      <c r="AE327" s="5">
        <f t="shared" ref="AE327:AE331" si="445">SUM(AC327:AD327)</f>
        <v>4</v>
      </c>
      <c r="AF327" s="3">
        <f>COUNTIF(F326:F331:F334:F339,F327)</f>
        <v>1</v>
      </c>
      <c r="AG327" s="19"/>
      <c r="AH327" s="8"/>
      <c r="AI327" s="19"/>
      <c r="AJ327" s="19"/>
      <c r="AK327" s="8"/>
      <c r="AL327" s="19"/>
      <c r="AM327" s="19"/>
      <c r="AN327" s="8"/>
      <c r="AO327" s="19"/>
      <c r="AP327" s="19"/>
      <c r="AQ327" s="8"/>
      <c r="AR327" s="19"/>
      <c r="AS327" s="19"/>
      <c r="AT327" s="8"/>
      <c r="AU327" s="8"/>
      <c r="AV327" s="8"/>
      <c r="AW327" s="8"/>
      <c r="AX327" s="8"/>
      <c r="AY327" s="8"/>
      <c r="AZ327" s="8"/>
      <c r="BA327" s="8"/>
      <c r="BB327" s="8"/>
    </row>
    <row r="328" spans="1:54" ht="20.100000000000001" customHeight="1">
      <c r="A328" s="111" t="s">
        <v>145</v>
      </c>
      <c r="B328" s="121" t="s">
        <v>106</v>
      </c>
      <c r="C328" s="121" t="s">
        <v>335</v>
      </c>
      <c r="D328" s="204" t="s">
        <v>0</v>
      </c>
      <c r="E328" s="293">
        <v>3</v>
      </c>
      <c r="F328" s="216" t="s">
        <v>110</v>
      </c>
      <c r="G328" s="217">
        <v>23.65</v>
      </c>
      <c r="H328" s="133" t="str">
        <f t="shared" si="438"/>
        <v>Ed Langdon</v>
      </c>
      <c r="I328" s="114" t="str">
        <f t="shared" si="439"/>
        <v>Newbury</v>
      </c>
      <c r="J328" s="114" t="str">
        <f t="shared" si="440"/>
        <v>Newb</v>
      </c>
      <c r="K328" s="9" t="str">
        <f t="shared" si="441"/>
        <v/>
      </c>
      <c r="L328" s="195" t="str">
        <f t="shared" si="442"/>
        <v>AW</v>
      </c>
      <c r="M328" s="2"/>
      <c r="N328" s="34" t="str">
        <f t="shared" si="443"/>
        <v>O</v>
      </c>
      <c r="O328" s="34" t="str">
        <f t="shared" si="443"/>
        <v>OO</v>
      </c>
      <c r="P328" s="154">
        <f t="shared" si="444"/>
        <v>5</v>
      </c>
      <c r="Q328" s="2"/>
      <c r="R328" s="12"/>
      <c r="S328" s="12"/>
      <c r="T328" s="12">
        <f>P328</f>
        <v>5</v>
      </c>
      <c r="U328" s="12"/>
      <c r="V328" s="12"/>
      <c r="W328" s="12"/>
      <c r="X328" s="2"/>
      <c r="Y328" s="26">
        <f>((COUNTIF(E326:E331,E328)-1)*$CK$547+SUBSTITUTE(E328,"=",""))</f>
        <v>3</v>
      </c>
      <c r="Z328" s="3">
        <f>INDEX($CK$548:$CK$611,Y328)</f>
        <v>4</v>
      </c>
      <c r="AA328" s="3">
        <f>IF(LEFT(G328,1)="d",0,IF(LEFT(G328,1)="n",0,1))</f>
        <v>1</v>
      </c>
      <c r="AB328" s="3">
        <f t="shared" ref="AB328:AB331" si="446">Z328*AA328</f>
        <v>4</v>
      </c>
      <c r="AC328" s="6">
        <f>IF(ISNA(INDEX(AB326:AB331, MATCH(N328, F326:F331, FALSE))),0,INDEX(AB326:AB331, MATCH(N328, F326:F331, FALSE)))</f>
        <v>5</v>
      </c>
      <c r="AD328" s="3">
        <f>IF(ISNA(INDEX(AB326:AB331, MATCH(O328, F326:F331, FALSE))),0,INDEX(AB326:AB331, MATCH(O328, F326:F331, FALSE)))</f>
        <v>0</v>
      </c>
      <c r="AE328" s="5">
        <f t="shared" si="445"/>
        <v>5</v>
      </c>
      <c r="AF328" s="3">
        <f>COUNTIF(F326:F331:F334:F339,F328)</f>
        <v>1</v>
      </c>
      <c r="AG328" s="2"/>
      <c r="AH328" s="2"/>
      <c r="AI328" s="2"/>
      <c r="AJ328" s="2"/>
      <c r="AK328" s="2"/>
      <c r="AL328" s="2"/>
      <c r="AM328" s="2"/>
      <c r="AN328" s="2"/>
      <c r="AO328" s="2"/>
      <c r="AP328" s="2"/>
      <c r="AQ328" s="2"/>
      <c r="AR328" s="2"/>
      <c r="AS328" s="2"/>
      <c r="AT328" s="2"/>
      <c r="AU328" s="2"/>
      <c r="AV328" s="2"/>
      <c r="AW328" s="2"/>
      <c r="AX328" s="2"/>
      <c r="AY328" s="2"/>
      <c r="AZ328" s="2"/>
      <c r="BA328" s="2"/>
      <c r="BB328" s="2"/>
    </row>
    <row r="329" spans="1:54" ht="20.100000000000001" customHeight="1">
      <c r="A329" s="111" t="s">
        <v>145</v>
      </c>
      <c r="B329" s="121" t="s">
        <v>106</v>
      </c>
      <c r="C329" s="121" t="s">
        <v>335</v>
      </c>
      <c r="D329" s="204" t="s">
        <v>0</v>
      </c>
      <c r="E329" s="293">
        <v>4</v>
      </c>
      <c r="F329" s="216" t="s">
        <v>127</v>
      </c>
      <c r="G329" s="217">
        <v>21.28</v>
      </c>
      <c r="H329" s="133" t="str">
        <f t="shared" si="438"/>
        <v>Ollie Storer</v>
      </c>
      <c r="I329" s="114" t="str">
        <f t="shared" si="439"/>
        <v>Slough Juniors</v>
      </c>
      <c r="J329" s="114" t="str">
        <f t="shared" si="440"/>
        <v>Slough J</v>
      </c>
      <c r="K329" s="9" t="str">
        <f t="shared" si="441"/>
        <v/>
      </c>
      <c r="L329" s="195" t="str">
        <f t="shared" si="442"/>
        <v xml:space="preserve"> </v>
      </c>
      <c r="M329" s="2"/>
      <c r="N329" s="34" t="str">
        <f t="shared" si="443"/>
        <v>R</v>
      </c>
      <c r="O329" s="34" t="str">
        <f t="shared" si="443"/>
        <v>RR</v>
      </c>
      <c r="P329" s="154">
        <f t="shared" si="444"/>
        <v>2</v>
      </c>
      <c r="Q329" s="2"/>
      <c r="R329" s="12"/>
      <c r="S329" s="12"/>
      <c r="T329" s="12"/>
      <c r="U329" s="12">
        <f>P329</f>
        <v>2</v>
      </c>
      <c r="V329" s="12"/>
      <c r="W329" s="12"/>
      <c r="X329" s="2"/>
      <c r="Y329" s="26">
        <f>((COUNTIF(E326:E331,E329)-1)*$CK$547+SUBSTITUTE(E329,"=",""))</f>
        <v>4</v>
      </c>
      <c r="Z329" s="3">
        <f>INDEX($CK$548:$CK$611,Y329)</f>
        <v>3</v>
      </c>
      <c r="AA329" s="3">
        <f t="shared" ref="AA329:AA331" si="447">IF(LEFT(G329,1)="d",0,IF(LEFT(G329,1)="n",0,1))</f>
        <v>1</v>
      </c>
      <c r="AB329" s="3">
        <f t="shared" si="446"/>
        <v>3</v>
      </c>
      <c r="AC329" s="6">
        <f>IF(ISNA(INDEX(AB326:AB331, MATCH(N329, F326:F331, FALSE))),0,INDEX(AB326:AB331, MATCH(N329, F326:F331, FALSE)))</f>
        <v>0</v>
      </c>
      <c r="AD329" s="3">
        <f>IF(ISNA(INDEX(AB326:AB331, MATCH(O329, F326:F331, FALSE))),0,INDEX(AB326:AB331, MATCH(O329, F326:F331, FALSE)))</f>
        <v>2</v>
      </c>
      <c r="AE329" s="5">
        <f t="shared" si="445"/>
        <v>2</v>
      </c>
      <c r="AF329" s="3">
        <f>COUNTIF(F326:F331:F334:F339,F329)</f>
        <v>1</v>
      </c>
      <c r="AG329" s="2"/>
      <c r="AH329" s="2"/>
      <c r="AI329" s="2"/>
      <c r="AJ329" s="2"/>
      <c r="AK329" s="2"/>
      <c r="AL329" s="2"/>
      <c r="AM329" s="2"/>
      <c r="AN329" s="2"/>
      <c r="AO329" s="2"/>
      <c r="AP329" s="2"/>
      <c r="AQ329" s="2"/>
      <c r="AR329" s="2"/>
      <c r="AS329" s="2"/>
      <c r="AT329" s="2"/>
      <c r="AU329" s="2"/>
      <c r="AV329" s="2"/>
      <c r="AW329" s="2"/>
      <c r="AX329" s="2"/>
      <c r="AY329" s="2"/>
      <c r="AZ329" s="2"/>
      <c r="BA329" s="2"/>
      <c r="BB329" s="2"/>
    </row>
    <row r="330" spans="1:54" ht="20.100000000000001" customHeight="1">
      <c r="A330" s="111" t="s">
        <v>145</v>
      </c>
      <c r="B330" s="121" t="s">
        <v>106</v>
      </c>
      <c r="C330" s="121" t="s">
        <v>335</v>
      </c>
      <c r="D330" s="204" t="s">
        <v>0</v>
      </c>
      <c r="E330" s="293">
        <v>5</v>
      </c>
      <c r="F330" s="216" t="s">
        <v>109</v>
      </c>
      <c r="G330" s="217">
        <v>15.94</v>
      </c>
      <c r="H330" s="133" t="str">
        <f t="shared" si="438"/>
        <v>Luke Elkins</v>
      </c>
      <c r="I330" s="114" t="str">
        <f t="shared" si="439"/>
        <v>MADJA</v>
      </c>
      <c r="J330" s="114" t="str">
        <f t="shared" si="440"/>
        <v>Marl J</v>
      </c>
      <c r="K330" s="9" t="str">
        <f t="shared" si="441"/>
        <v/>
      </c>
      <c r="L330" s="195" t="str">
        <f t="shared" si="442"/>
        <v xml:space="preserve"> </v>
      </c>
      <c r="M330" s="2"/>
      <c r="N330" s="34" t="str">
        <f t="shared" si="443"/>
        <v>T</v>
      </c>
      <c r="O330" s="34" t="str">
        <f t="shared" si="443"/>
        <v>TT</v>
      </c>
      <c r="P330" s="154">
        <f t="shared" si="444"/>
        <v>0</v>
      </c>
      <c r="Q330" s="2"/>
      <c r="R330" s="12"/>
      <c r="S330" s="12"/>
      <c r="T330" s="12"/>
      <c r="U330" s="12"/>
      <c r="V330" s="12">
        <f>P330</f>
        <v>0</v>
      </c>
      <c r="W330" s="12"/>
      <c r="X330" s="2"/>
      <c r="Y330" s="26">
        <f>((COUNTIF(E326:E331,E330)-1)*$CK$547+SUBSTITUTE(E330,"=",""))</f>
        <v>5</v>
      </c>
      <c r="Z330" s="3">
        <f t="shared" ref="Z330:Z331" si="448">INDEX($CK$548:$CK$611,Y330)</f>
        <v>2</v>
      </c>
      <c r="AA330" s="3">
        <f t="shared" si="447"/>
        <v>1</v>
      </c>
      <c r="AB330" s="3">
        <f t="shared" si="446"/>
        <v>2</v>
      </c>
      <c r="AC330" s="6">
        <f>IF(ISNA(INDEX(AB326:AB331, MATCH(N330, F326:F331, FALSE))),0,INDEX(AB326:AB331, MATCH(N330,F326:F331, FALSE)))</f>
        <v>0</v>
      </c>
      <c r="AD330" s="3">
        <f>IF(ISNA(INDEX(AB326:AB331, MATCH(O330, F326:F331, FALSE))),0,INDEX(AB326:AB331, MATCH(O330, F326:F331, FALSE)))</f>
        <v>0</v>
      </c>
      <c r="AE330" s="5">
        <f t="shared" si="445"/>
        <v>0</v>
      </c>
      <c r="AF330" s="3">
        <f>COUNTIF(F326:F331:F334:F339,F330)</f>
        <v>1</v>
      </c>
      <c r="AG330" s="2"/>
      <c r="AH330" s="2"/>
      <c r="AI330" s="2"/>
      <c r="AJ330" s="2"/>
      <c r="AK330" s="2"/>
      <c r="AL330" s="2"/>
      <c r="AM330" s="2"/>
      <c r="AN330" s="2"/>
      <c r="AO330" s="2"/>
      <c r="AP330" s="2"/>
      <c r="AQ330" s="2"/>
      <c r="AR330" s="2"/>
      <c r="AS330" s="2"/>
      <c r="AT330" s="2"/>
      <c r="AU330" s="2"/>
      <c r="AV330" s="2"/>
      <c r="AW330" s="2"/>
      <c r="AX330" s="2"/>
      <c r="AY330" s="2"/>
      <c r="AZ330" s="2"/>
      <c r="BA330" s="2"/>
      <c r="BB330" s="2"/>
    </row>
    <row r="331" spans="1:54" ht="20.100000000000001" customHeight="1" thickBot="1">
      <c r="A331" s="111" t="s">
        <v>145</v>
      </c>
      <c r="B331" s="121" t="s">
        <v>106</v>
      </c>
      <c r="C331" s="121" t="s">
        <v>335</v>
      </c>
      <c r="D331" s="204" t="s">
        <v>0</v>
      </c>
      <c r="E331" s="294">
        <v>6</v>
      </c>
      <c r="F331" s="216"/>
      <c r="G331" s="219"/>
      <c r="H331" s="211" t="str">
        <f t="shared" si="438"/>
        <v xml:space="preserve"> </v>
      </c>
      <c r="I331" s="212" t="str">
        <f t="shared" si="439"/>
        <v/>
      </c>
      <c r="J331" s="212" t="str">
        <f t="shared" si="440"/>
        <v/>
      </c>
      <c r="K331" s="138" t="str">
        <f t="shared" si="441"/>
        <v/>
      </c>
      <c r="L331" s="213" t="str">
        <f t="shared" si="442"/>
        <v/>
      </c>
      <c r="M331" s="2"/>
      <c r="N331" s="34" t="str">
        <f t="shared" si="443"/>
        <v>J</v>
      </c>
      <c r="O331" s="34" t="str">
        <f t="shared" si="443"/>
        <v>JJ</v>
      </c>
      <c r="P331" s="154">
        <f t="shared" si="444"/>
        <v>3</v>
      </c>
      <c r="Q331" s="2"/>
      <c r="R331" s="12"/>
      <c r="S331" s="12"/>
      <c r="T331" s="12"/>
      <c r="U331" s="12"/>
      <c r="V331" s="12"/>
      <c r="W331" s="12">
        <f>P331</f>
        <v>3</v>
      </c>
      <c r="X331" s="2"/>
      <c r="Y331" s="26">
        <f>((COUNTIF(E326:E331,E331)-1)*$CK$547+SUBSTITUTE(E331,"=",""))</f>
        <v>6</v>
      </c>
      <c r="Z331" s="3">
        <f t="shared" si="448"/>
        <v>1</v>
      </c>
      <c r="AA331" s="3">
        <f t="shared" si="447"/>
        <v>1</v>
      </c>
      <c r="AB331" s="3">
        <f t="shared" si="446"/>
        <v>1</v>
      </c>
      <c r="AC331" s="6">
        <f>IF(ISNA(INDEX(AB326:AB331, MATCH(N331, F326:F331, FALSE))),0,INDEX(AB326:AB331, MATCH(N331, F326:F331, FALSE)))</f>
        <v>3</v>
      </c>
      <c r="AD331" s="3">
        <f>IF(ISNA(INDEX(AB326:AB331, MATCH(O331, F326:F331, FALSE))),0,INDEX(AB326:AB331, MATCH(O331, F326:F331, FALSE)))</f>
        <v>0</v>
      </c>
      <c r="AE331" s="5">
        <f t="shared" si="445"/>
        <v>3</v>
      </c>
      <c r="AF331" s="3">
        <f>COUNTIF(F326:F331:F334:F339,F331)</f>
        <v>0</v>
      </c>
      <c r="AG331" s="2"/>
      <c r="AH331" s="2"/>
      <c r="AI331" s="2"/>
      <c r="AJ331" s="2"/>
      <c r="AK331" s="2"/>
      <c r="AL331" s="2"/>
      <c r="AM331" s="2"/>
      <c r="AN331" s="2"/>
      <c r="AO331" s="2"/>
      <c r="AP331" s="2"/>
      <c r="AQ331" s="2"/>
      <c r="AR331" s="2"/>
      <c r="AS331" s="2"/>
      <c r="AT331" s="2"/>
      <c r="AU331" s="2"/>
      <c r="AV331" s="2"/>
      <c r="AW331" s="2"/>
      <c r="AX331" s="2"/>
      <c r="AY331" s="2"/>
      <c r="AZ331" s="2"/>
      <c r="BA331" s="2"/>
      <c r="BB331" s="2"/>
    </row>
    <row r="332" spans="1:54" ht="20.100000000000001" customHeight="1" thickBot="1">
      <c r="A332" s="111" t="s">
        <v>145</v>
      </c>
      <c r="B332" s="121" t="s">
        <v>106</v>
      </c>
      <c r="C332" s="34"/>
      <c r="D332" s="110"/>
      <c r="E332" s="198"/>
      <c r="F332" s="198"/>
      <c r="G332" s="198"/>
      <c r="H332" s="196"/>
      <c r="I332" s="196"/>
      <c r="J332" s="197"/>
      <c r="K332" s="196"/>
      <c r="L332" s="196"/>
      <c r="M332" s="2"/>
      <c r="N332" s="40"/>
      <c r="O332" s="40"/>
      <c r="P332" s="155"/>
      <c r="Q332" s="2"/>
      <c r="R332" s="2"/>
      <c r="S332" s="2"/>
      <c r="T332" s="2"/>
      <c r="U332" s="2"/>
      <c r="V332" s="2"/>
      <c r="W332" s="2"/>
      <c r="X332" s="2"/>
      <c r="AG332" s="2"/>
      <c r="AH332" s="2"/>
      <c r="AI332" s="2"/>
      <c r="AJ332" s="2"/>
      <c r="AK332" s="2"/>
      <c r="AL332" s="2"/>
      <c r="AM332" s="2"/>
      <c r="AN332" s="2"/>
      <c r="AO332" s="2"/>
      <c r="AP332" s="2"/>
      <c r="AQ332" s="2"/>
      <c r="AR332" s="2"/>
      <c r="AS332" s="2"/>
      <c r="AT332" s="2"/>
      <c r="AU332" s="2"/>
      <c r="AV332" s="2"/>
      <c r="AW332" s="2"/>
      <c r="AX332" s="2"/>
      <c r="AY332" s="2"/>
      <c r="AZ332" s="2"/>
      <c r="BA332" s="2"/>
      <c r="BB332" s="2"/>
    </row>
    <row r="333" spans="1:54" ht="20.100000000000001" customHeight="1" thickBot="1">
      <c r="A333" s="111" t="s">
        <v>145</v>
      </c>
      <c r="B333" s="121" t="s">
        <v>106</v>
      </c>
      <c r="C333" s="121" t="s">
        <v>335</v>
      </c>
      <c r="D333" s="204" t="s">
        <v>1</v>
      </c>
      <c r="E333" s="419" t="s">
        <v>298</v>
      </c>
      <c r="F333" s="209"/>
      <c r="G333" s="209"/>
      <c r="H333" s="210"/>
      <c r="I333" s="208" t="s">
        <v>181</v>
      </c>
      <c r="J333" s="205"/>
      <c r="K333" s="530">
        <f>K325</f>
        <v>46.92</v>
      </c>
      <c r="L333" s="530"/>
      <c r="M333" s="2"/>
      <c r="N333" s="40"/>
      <c r="O333" s="40"/>
      <c r="P333" s="155"/>
      <c r="Q333" s="2"/>
      <c r="R333" s="2"/>
      <c r="S333" s="2"/>
      <c r="T333" s="2"/>
      <c r="U333" s="2"/>
      <c r="V333" s="2"/>
      <c r="W333" s="2"/>
      <c r="X333" s="2"/>
      <c r="AG333" s="2"/>
      <c r="AH333" s="2"/>
      <c r="AI333" s="2"/>
      <c r="AJ333" s="2"/>
      <c r="AK333" s="2"/>
      <c r="AL333" s="2"/>
      <c r="AM333" s="2"/>
      <c r="AN333" s="2"/>
      <c r="AO333" s="2"/>
      <c r="AP333" s="2"/>
      <c r="AQ333" s="2"/>
      <c r="AR333" s="2"/>
      <c r="AS333" s="2"/>
      <c r="AT333" s="2"/>
      <c r="AU333" s="2"/>
      <c r="AV333" s="2"/>
      <c r="AW333" s="2"/>
      <c r="AX333" s="2"/>
      <c r="AY333" s="2"/>
      <c r="AZ333" s="2"/>
      <c r="BA333" s="2"/>
      <c r="BB333" s="2"/>
    </row>
    <row r="334" spans="1:54" ht="20.100000000000001" customHeight="1">
      <c r="A334" s="111" t="s">
        <v>145</v>
      </c>
      <c r="B334" s="121" t="s">
        <v>106</v>
      </c>
      <c r="C334" s="121" t="s">
        <v>335</v>
      </c>
      <c r="D334" s="204" t="s">
        <v>1</v>
      </c>
      <c r="E334" s="292">
        <v>1</v>
      </c>
      <c r="F334" s="214" t="s">
        <v>140</v>
      </c>
      <c r="G334" s="215">
        <v>28.49</v>
      </c>
      <c r="H334" s="206" t="str">
        <f t="shared" ref="H334:H339" si="449">IF(ISNA((IF(F334=0," ",VLOOKUP(F334,$AI$586:$AK$597,3,FALSE)))),"WRONG LETTER",IF(F334=0," ",VLOOKUP(F334,$AI$586:$AK$597,3,FALSE)))</f>
        <v>Charlie Elford Pond</v>
      </c>
      <c r="I334" s="201" t="str">
        <f t="shared" ref="I334:I339" si="450">IF(ISNA((IF(F334=0,"",VLOOKUP(F334,$AO$544:$AQ$555,3,FALSE)))),"WRONG LETTER",IF(F334=0,"",VLOOKUP(F334,$AO$544:$AQ$555,3,FALSE)))</f>
        <v>Winchester</v>
      </c>
      <c r="J334" s="201" t="str">
        <f t="shared" ref="J334:J339" si="451">IF(F334=0,"",VLOOKUP(F334,$AO$544:$AR$555,4,FALSE))</f>
        <v>Win</v>
      </c>
      <c r="K334" s="202" t="str">
        <f t="shared" ref="K334:K339" si="452">IF(G334="","",IF(ISNUMBER(G334),IF($CH$584="T"," ",IF($CH$584="F",IF(G334&gt;=$BX$584,"G1",IF(G334&gt;=$CA$584,"G2",IF(G334&gt;=$CD$584,"G3",IF(G334&gt;=$CG$584,"G4","")))))),""))</f>
        <v>G4</v>
      </c>
      <c r="L334" s="203" t="str">
        <f t="shared" ref="L334:L339" si="453">IF(ISBLANK(G334),"",IF(G334&gt;=BQ582,"AW"," "))</f>
        <v>AW</v>
      </c>
      <c r="M334" s="2"/>
      <c r="N334" s="34" t="str">
        <f t="shared" ref="N334:O339" si="454">N326</f>
        <v>W</v>
      </c>
      <c r="O334" s="34" t="str">
        <f t="shared" si="454"/>
        <v>WW</v>
      </c>
      <c r="P334" s="154">
        <f>AE334</f>
        <v>6</v>
      </c>
      <c r="Q334" s="2"/>
      <c r="R334" s="12">
        <f>P334</f>
        <v>6</v>
      </c>
      <c r="S334" s="12"/>
      <c r="T334" s="12"/>
      <c r="U334" s="12"/>
      <c r="V334" s="12"/>
      <c r="W334" s="12"/>
      <c r="X334" s="2"/>
      <c r="Y334" s="26">
        <f>((COUNTIF(E334:E339,E334)-1)*$CK$547+SUBSTITUTE(E334,"=",""))</f>
        <v>1</v>
      </c>
      <c r="Z334" s="3">
        <f>INDEX($CK$548:$CK$611,Y334)</f>
        <v>6</v>
      </c>
      <c r="AA334" s="3">
        <f>IF(LEFT(G334,1)="d",0,IF(LEFT(G334,1)="n",0,1))</f>
        <v>1</v>
      </c>
      <c r="AB334" s="3">
        <f>Z334*AA334</f>
        <v>6</v>
      </c>
      <c r="AC334" s="6">
        <f>IF(ISNA(INDEX(AB334:AB339, MATCH(N334, F334:F339, FALSE))),0,INDEX(AB334:AB339, MATCH(N334, F334:F339, FALSE)))</f>
        <v>0</v>
      </c>
      <c r="AD334" s="3">
        <f>IF(ISNA(INDEX(AB334:AB339, MATCH(O334, F334:F339, FALSE))),0,INDEX(AB334:AB339, MATCH(O334, F334:F339, FALSE)))</f>
        <v>6</v>
      </c>
      <c r="AE334" s="5">
        <f>SUM(AC334:AD334)</f>
        <v>6</v>
      </c>
      <c r="AF334" s="3">
        <f>COUNTIF(F326:F331:F334:F339,F334)</f>
        <v>1</v>
      </c>
      <c r="AG334" s="2"/>
      <c r="AH334" s="2"/>
      <c r="AI334" s="2"/>
      <c r="AJ334" s="2"/>
      <c r="AK334" s="2"/>
      <c r="AL334" s="2"/>
      <c r="AM334" s="2"/>
      <c r="AN334" s="2"/>
      <c r="AO334" s="2"/>
      <c r="AP334" s="2"/>
      <c r="AQ334" s="2"/>
      <c r="AR334" s="2"/>
      <c r="AS334" s="2"/>
      <c r="AT334" s="2"/>
      <c r="AU334" s="2"/>
      <c r="AV334" s="2"/>
      <c r="AW334" s="2"/>
      <c r="AX334" s="2"/>
      <c r="AY334" s="2"/>
      <c r="AZ334" s="2"/>
      <c r="BA334" s="2"/>
      <c r="BB334" s="2"/>
    </row>
    <row r="335" spans="1:54" ht="20.100000000000001" customHeight="1">
      <c r="A335" s="111" t="s">
        <v>145</v>
      </c>
      <c r="B335" s="121" t="s">
        <v>106</v>
      </c>
      <c r="C335" s="121" t="s">
        <v>335</v>
      </c>
      <c r="D335" s="204" t="s">
        <v>1</v>
      </c>
      <c r="E335" s="293">
        <v>2</v>
      </c>
      <c r="F335" s="216" t="s">
        <v>19</v>
      </c>
      <c r="G335" s="217">
        <v>17.14</v>
      </c>
      <c r="H335" s="133" t="str">
        <f t="shared" si="449"/>
        <v>Fallou Faye</v>
      </c>
      <c r="I335" s="114" t="str">
        <f t="shared" si="450"/>
        <v>Oxford City</v>
      </c>
      <c r="J335" s="114" t="str">
        <f t="shared" si="451"/>
        <v>Oxf C</v>
      </c>
      <c r="K335" s="9" t="str">
        <f t="shared" si="452"/>
        <v/>
      </c>
      <c r="L335" s="195" t="str">
        <f t="shared" si="453"/>
        <v xml:space="preserve"> </v>
      </c>
      <c r="M335" s="2"/>
      <c r="N335" s="34" t="str">
        <f t="shared" si="454"/>
        <v>N</v>
      </c>
      <c r="O335" s="34" t="str">
        <f t="shared" si="454"/>
        <v>NN</v>
      </c>
      <c r="P335" s="154">
        <f t="shared" ref="P335:P339" si="455">AE335</f>
        <v>0</v>
      </c>
      <c r="Q335" s="2"/>
      <c r="R335" s="12"/>
      <c r="S335" s="12">
        <f>P335</f>
        <v>0</v>
      </c>
      <c r="T335" s="12"/>
      <c r="U335" s="12"/>
      <c r="V335" s="12"/>
      <c r="W335" s="12"/>
      <c r="X335" s="2"/>
      <c r="Y335" s="26">
        <f>((COUNTIF(E334:E339,E335)-1)*$CK$547+SUBSTITUTE(E335,"=",""))</f>
        <v>2</v>
      </c>
      <c r="Z335" s="3">
        <f>INDEX($CK$548:$CK$611,Y335)</f>
        <v>5</v>
      </c>
      <c r="AA335" s="3">
        <f>IF(LEFT(G335,1)="d",0,IF(LEFT(G335,1)="n",0,1))</f>
        <v>1</v>
      </c>
      <c r="AB335" s="3">
        <f>Z335*AA335</f>
        <v>5</v>
      </c>
      <c r="AC335" s="6">
        <f>IF(ISNA(INDEX(AB334:AB339, MATCH(N335, F334:F339, FALSE))),0,INDEX(AB334:AB339, MATCH(N335, F334:F339, FALSE)))</f>
        <v>0</v>
      </c>
      <c r="AD335" s="3">
        <f>IF(ISNA(INDEX(AB334:AB339, MATCH(O335, F334:F339, FALSE))),0,INDEX(AB334:AB339, MATCH(O335, F334:F339, FALSE)))</f>
        <v>0</v>
      </c>
      <c r="AE335" s="5">
        <f t="shared" ref="AE335:AE339" si="456">SUM(AC335:AD335)</f>
        <v>0</v>
      </c>
      <c r="AF335" s="3">
        <f>COUNTIF(F326:F331:F334:F339,F335)</f>
        <v>1</v>
      </c>
      <c r="AG335" s="2"/>
      <c r="AH335" s="2"/>
      <c r="AI335" s="2"/>
      <c r="AJ335" s="2"/>
      <c r="AK335" s="2"/>
      <c r="AL335" s="2"/>
      <c r="AM335" s="2"/>
      <c r="AN335" s="2"/>
      <c r="AO335" s="2"/>
      <c r="AP335" s="2"/>
      <c r="AQ335" s="2"/>
      <c r="AR335" s="2"/>
      <c r="AS335" s="2"/>
      <c r="AT335" s="2"/>
      <c r="AU335" s="2"/>
      <c r="AV335" s="2"/>
      <c r="AW335" s="2"/>
      <c r="AX335" s="2"/>
      <c r="AY335" s="2"/>
      <c r="AZ335" s="2"/>
      <c r="BA335" s="2"/>
      <c r="BB335" s="2"/>
    </row>
    <row r="336" spans="1:54" ht="20.100000000000001" customHeight="1">
      <c r="A336" s="111" t="s">
        <v>145</v>
      </c>
      <c r="B336" s="121" t="s">
        <v>106</v>
      </c>
      <c r="C336" s="121" t="s">
        <v>335</v>
      </c>
      <c r="D336" s="204" t="s">
        <v>1</v>
      </c>
      <c r="E336" s="293">
        <v>3</v>
      </c>
      <c r="F336" s="216" t="s">
        <v>137</v>
      </c>
      <c r="G336" s="217">
        <v>14.64</v>
      </c>
      <c r="H336" s="133" t="str">
        <f t="shared" si="449"/>
        <v>Daniel Hasan Diaz</v>
      </c>
      <c r="I336" s="114" t="str">
        <f t="shared" si="450"/>
        <v>Slough Juniors</v>
      </c>
      <c r="J336" s="114" t="str">
        <f t="shared" si="451"/>
        <v>Slough J</v>
      </c>
      <c r="K336" s="9" t="str">
        <f t="shared" si="452"/>
        <v/>
      </c>
      <c r="L336" s="195" t="str">
        <f t="shared" si="453"/>
        <v xml:space="preserve"> </v>
      </c>
      <c r="M336" s="2"/>
      <c r="N336" s="34" t="str">
        <f t="shared" si="454"/>
        <v>O</v>
      </c>
      <c r="O336" s="34" t="str">
        <f t="shared" si="454"/>
        <v>OO</v>
      </c>
      <c r="P336" s="154">
        <f t="shared" si="455"/>
        <v>5</v>
      </c>
      <c r="Q336" s="2"/>
      <c r="R336" s="12"/>
      <c r="S336" s="12"/>
      <c r="T336" s="12">
        <f>P336</f>
        <v>5</v>
      </c>
      <c r="U336" s="12"/>
      <c r="V336" s="12"/>
      <c r="W336" s="12"/>
      <c r="X336" s="2"/>
      <c r="Y336" s="26">
        <f>((COUNTIF(E334:E339,E336)-1)*$CK$547+SUBSTITUTE(E336,"=",""))</f>
        <v>3</v>
      </c>
      <c r="Z336" s="3">
        <f>INDEX($CK$548:$CK$611,Y336)</f>
        <v>4</v>
      </c>
      <c r="AA336" s="3">
        <f>IF(LEFT(G336,1)="d",0,IF(LEFT(G336,1)="n",0,1))</f>
        <v>1</v>
      </c>
      <c r="AB336" s="3">
        <f t="shared" ref="AB336:AB339" si="457">Z336*AA336</f>
        <v>4</v>
      </c>
      <c r="AC336" s="6">
        <f>IF(ISNA(INDEX(AB334:AB339, MATCH(N336, F334:F339, FALSE))),0,INDEX(AB334:AB339, MATCH(N336, F334:F339, FALSE)))</f>
        <v>0</v>
      </c>
      <c r="AD336" s="3">
        <f>IF(ISNA(INDEX(AB334:AB339, MATCH(O336, F334:F339, FALSE))),0,INDEX(AB334:AB339, MATCH(O336, F334:F339, FALSE)))</f>
        <v>5</v>
      </c>
      <c r="AE336" s="5">
        <f t="shared" si="456"/>
        <v>5</v>
      </c>
      <c r="AF336" s="3">
        <f>COUNTIF(F326:F331:F334:F339,F336)</f>
        <v>1</v>
      </c>
      <c r="AG336" s="2"/>
      <c r="AH336" s="2"/>
      <c r="AI336" s="2"/>
      <c r="AJ336" s="2"/>
      <c r="AK336" s="2"/>
      <c r="AL336" s="2"/>
      <c r="AM336" s="2"/>
      <c r="AN336" s="2"/>
      <c r="AO336" s="2"/>
      <c r="AP336" s="2"/>
      <c r="AQ336" s="2"/>
      <c r="AR336" s="2"/>
      <c r="AS336" s="2"/>
      <c r="AT336" s="2"/>
      <c r="AU336" s="2"/>
      <c r="AV336" s="2"/>
      <c r="AW336" s="2"/>
      <c r="AX336" s="2"/>
      <c r="AY336" s="2"/>
      <c r="AZ336" s="2"/>
      <c r="BA336" s="2"/>
      <c r="BB336" s="2"/>
    </row>
    <row r="337" spans="1:54" ht="20.100000000000001" customHeight="1">
      <c r="A337" s="111" t="s">
        <v>145</v>
      </c>
      <c r="B337" s="121" t="s">
        <v>106</v>
      </c>
      <c r="C337" s="121" t="s">
        <v>335</v>
      </c>
      <c r="D337" s="204" t="s">
        <v>1</v>
      </c>
      <c r="E337" s="293">
        <v>4</v>
      </c>
      <c r="F337" s="216" t="s">
        <v>108</v>
      </c>
      <c r="G337" s="217">
        <v>13.98</v>
      </c>
      <c r="H337" s="133" t="str">
        <f t="shared" si="449"/>
        <v>Jacob Pritchard</v>
      </c>
      <c r="I337" s="114" t="str">
        <f t="shared" si="450"/>
        <v>MADJA</v>
      </c>
      <c r="J337" s="114" t="str">
        <f t="shared" si="451"/>
        <v>Marl J</v>
      </c>
      <c r="K337" s="9" t="str">
        <f t="shared" si="452"/>
        <v/>
      </c>
      <c r="L337" s="195" t="str">
        <f t="shared" si="453"/>
        <v xml:space="preserve"> </v>
      </c>
      <c r="M337" s="2"/>
      <c r="N337" s="34" t="str">
        <f t="shared" si="454"/>
        <v>R</v>
      </c>
      <c r="O337" s="34" t="str">
        <f t="shared" si="454"/>
        <v>RR</v>
      </c>
      <c r="P337" s="154">
        <f t="shared" si="455"/>
        <v>3</v>
      </c>
      <c r="Q337" s="2"/>
      <c r="R337" s="12"/>
      <c r="S337" s="12"/>
      <c r="T337" s="12"/>
      <c r="U337" s="12">
        <f>P337</f>
        <v>3</v>
      </c>
      <c r="V337" s="12"/>
      <c r="W337" s="12"/>
      <c r="X337" s="2"/>
      <c r="Y337" s="26">
        <f>((COUNTIF(E334:E339,E337)-1)*$CK$547+SUBSTITUTE(E337,"=",""))</f>
        <v>4</v>
      </c>
      <c r="Z337" s="3">
        <f>INDEX($CK$548:$CK$611,Y337)</f>
        <v>3</v>
      </c>
      <c r="AA337" s="3">
        <f t="shared" ref="AA337:AA339" si="458">IF(LEFT(G337,1)="d",0,IF(LEFT(G337,1)="n",0,1))</f>
        <v>1</v>
      </c>
      <c r="AB337" s="3">
        <f t="shared" si="457"/>
        <v>3</v>
      </c>
      <c r="AC337" s="6">
        <f>IF(ISNA(INDEX(AB334:AB339, MATCH(N337, F334:F339, FALSE))),0,INDEX(AB334:AB339, MATCH(N337, F334:F339, FALSE)))</f>
        <v>3</v>
      </c>
      <c r="AD337" s="3">
        <f>IF(ISNA(INDEX(AB334:AB339, MATCH(O337, F334:F339, FALSE))),0,INDEX(AB334:AB339, MATCH(O337, F334:F339, FALSE)))</f>
        <v>0</v>
      </c>
      <c r="AE337" s="5">
        <f t="shared" si="456"/>
        <v>3</v>
      </c>
      <c r="AF337" s="3">
        <f>COUNTIF(F326:F331:F334:F339,F337)</f>
        <v>1</v>
      </c>
      <c r="AG337" s="2"/>
      <c r="AH337" s="2"/>
      <c r="AI337" s="2"/>
      <c r="AJ337" s="2"/>
      <c r="AK337" s="2"/>
      <c r="AL337" s="2"/>
      <c r="AM337" s="2"/>
      <c r="AN337" s="2"/>
      <c r="AO337" s="2"/>
      <c r="AP337" s="2"/>
      <c r="AQ337" s="2"/>
      <c r="AR337" s="2"/>
      <c r="AS337" s="2"/>
      <c r="AT337" s="2"/>
      <c r="AU337" s="2"/>
      <c r="AV337" s="2"/>
      <c r="AW337" s="2"/>
      <c r="AX337" s="2"/>
      <c r="AY337" s="2"/>
      <c r="AZ337" s="2"/>
      <c r="BA337" s="2"/>
      <c r="BB337" s="2"/>
    </row>
    <row r="338" spans="1:54" ht="20.100000000000001" customHeight="1">
      <c r="A338" s="111" t="s">
        <v>145</v>
      </c>
      <c r="B338" s="121" t="s">
        <v>106</v>
      </c>
      <c r="C338" s="121" t="s">
        <v>335</v>
      </c>
      <c r="D338" s="204" t="s">
        <v>1</v>
      </c>
      <c r="E338" s="293">
        <v>5</v>
      </c>
      <c r="F338" s="216"/>
      <c r="G338" s="217"/>
      <c r="H338" s="133" t="str">
        <f t="shared" si="449"/>
        <v xml:space="preserve"> </v>
      </c>
      <c r="I338" s="114" t="str">
        <f t="shared" si="450"/>
        <v/>
      </c>
      <c r="J338" s="114" t="str">
        <f t="shared" si="451"/>
        <v/>
      </c>
      <c r="K338" s="9" t="str">
        <f t="shared" si="452"/>
        <v/>
      </c>
      <c r="L338" s="195" t="str">
        <f t="shared" si="453"/>
        <v/>
      </c>
      <c r="M338" s="2"/>
      <c r="N338" s="34" t="str">
        <f t="shared" si="454"/>
        <v>T</v>
      </c>
      <c r="O338" s="34" t="str">
        <f t="shared" si="454"/>
        <v>TT</v>
      </c>
      <c r="P338" s="154">
        <f t="shared" si="455"/>
        <v>0</v>
      </c>
      <c r="Q338" s="2"/>
      <c r="R338" s="12"/>
      <c r="S338" s="12"/>
      <c r="T338" s="12"/>
      <c r="U338" s="12"/>
      <c r="V338" s="12">
        <f>P338</f>
        <v>0</v>
      </c>
      <c r="W338" s="12"/>
      <c r="X338" s="2"/>
      <c r="Y338" s="26">
        <f>((COUNTIF(E334:E339,E338)-1)*$CK$547+SUBSTITUTE(E338,"=",""))</f>
        <v>5</v>
      </c>
      <c r="Z338" s="3">
        <f t="shared" ref="Z338:Z339" si="459">INDEX($CK$548:$CK$611,Y338)</f>
        <v>2</v>
      </c>
      <c r="AA338" s="3">
        <f t="shared" si="458"/>
        <v>1</v>
      </c>
      <c r="AB338" s="3">
        <f t="shared" si="457"/>
        <v>2</v>
      </c>
      <c r="AC338" s="6">
        <f>IF(ISNA(INDEX(AB334:AB339, MATCH(N338, F334:F339, FALSE))),0,INDEX(AB334:AB339, MATCH(N338,F334:F339, FALSE)))</f>
        <v>0</v>
      </c>
      <c r="AD338" s="3">
        <f>IF(ISNA(INDEX(AB334:AB339, MATCH(O338, F334:F339, FALSE))),0,INDEX(AB334:AB339, MATCH(O338, F334:F339, FALSE)))</f>
        <v>0</v>
      </c>
      <c r="AE338" s="5">
        <f t="shared" si="456"/>
        <v>0</v>
      </c>
      <c r="AF338" s="3">
        <f>COUNTIF(F326:F331:F334:F339,F338)</f>
        <v>0</v>
      </c>
      <c r="AG338" s="2"/>
      <c r="AH338" s="2"/>
      <c r="AI338" s="2"/>
      <c r="AJ338" s="2"/>
      <c r="AK338" s="2"/>
      <c r="AL338" s="2"/>
      <c r="AM338" s="2"/>
      <c r="AN338" s="2"/>
      <c r="AO338" s="2"/>
      <c r="AP338" s="2"/>
      <c r="AQ338" s="2"/>
      <c r="AR338" s="2"/>
      <c r="AS338" s="2"/>
      <c r="AT338" s="2"/>
      <c r="AU338" s="2"/>
      <c r="AV338" s="2"/>
      <c r="AW338" s="2"/>
      <c r="AX338" s="2"/>
      <c r="AY338" s="2"/>
      <c r="AZ338" s="2"/>
      <c r="BA338" s="2"/>
      <c r="BB338" s="2"/>
    </row>
    <row r="339" spans="1:54" ht="20.100000000000001" customHeight="1" thickBot="1">
      <c r="A339" s="111" t="s">
        <v>145</v>
      </c>
      <c r="B339" s="121" t="s">
        <v>106</v>
      </c>
      <c r="C339" s="121" t="s">
        <v>335</v>
      </c>
      <c r="D339" s="204" t="s">
        <v>1</v>
      </c>
      <c r="E339" s="294">
        <v>6</v>
      </c>
      <c r="F339" s="216"/>
      <c r="G339" s="219"/>
      <c r="H339" s="211" t="str">
        <f t="shared" si="449"/>
        <v xml:space="preserve"> </v>
      </c>
      <c r="I339" s="212" t="str">
        <f t="shared" si="450"/>
        <v/>
      </c>
      <c r="J339" s="212" t="str">
        <f t="shared" si="451"/>
        <v/>
      </c>
      <c r="K339" s="138" t="str">
        <f t="shared" si="452"/>
        <v/>
      </c>
      <c r="L339" s="213" t="str">
        <f t="shared" si="453"/>
        <v/>
      </c>
      <c r="M339" s="2"/>
      <c r="N339" s="34" t="str">
        <f t="shared" si="454"/>
        <v>J</v>
      </c>
      <c r="O339" s="34" t="str">
        <f t="shared" si="454"/>
        <v>JJ</v>
      </c>
      <c r="P339" s="154">
        <f t="shared" si="455"/>
        <v>4</v>
      </c>
      <c r="Q339" s="2"/>
      <c r="R339" s="12"/>
      <c r="S339" s="12"/>
      <c r="T339" s="12"/>
      <c r="U339" s="12"/>
      <c r="V339" s="12"/>
      <c r="W339" s="12">
        <f>P339</f>
        <v>4</v>
      </c>
      <c r="X339" s="2"/>
      <c r="Y339" s="26">
        <f>((COUNTIF(E334:E339,E339)-1)*$CK$547+SUBSTITUTE(E339,"=",""))</f>
        <v>6</v>
      </c>
      <c r="Z339" s="3">
        <f t="shared" si="459"/>
        <v>1</v>
      </c>
      <c r="AA339" s="3">
        <f t="shared" si="458"/>
        <v>1</v>
      </c>
      <c r="AB339" s="3">
        <f t="shared" si="457"/>
        <v>1</v>
      </c>
      <c r="AC339" s="6">
        <f>IF(ISNA(INDEX(AB334:AB339, MATCH(N339, F334:F339, FALSE))),0,INDEX(AB334:AB339, MATCH(N339, F334:F339, FALSE)))</f>
        <v>0</v>
      </c>
      <c r="AD339" s="3">
        <f>IF(ISNA(INDEX(AB334:AB339, MATCH(O339, F334:F339, FALSE))),0,INDEX(AB334:AB339, MATCH(O339, F334:F339, FALSE)))</f>
        <v>4</v>
      </c>
      <c r="AE339" s="5">
        <f t="shared" si="456"/>
        <v>4</v>
      </c>
      <c r="AF339" s="3">
        <f>COUNTIF(F326:F331:F334:F339,F339)</f>
        <v>0</v>
      </c>
      <c r="AG339" s="2"/>
      <c r="AH339" s="2"/>
      <c r="AI339" s="2"/>
      <c r="AJ339" s="2"/>
      <c r="AK339" s="2"/>
      <c r="AL339" s="2"/>
      <c r="AM339" s="2"/>
      <c r="AN339" s="2"/>
      <c r="AO339" s="2"/>
      <c r="AP339" s="2"/>
      <c r="AQ339" s="2"/>
      <c r="AR339" s="2"/>
      <c r="AS339" s="2"/>
      <c r="AT339" s="2"/>
      <c r="AU339" s="2"/>
      <c r="AV339" s="2"/>
      <c r="AW339" s="2"/>
      <c r="AX339" s="2"/>
      <c r="AY339" s="2"/>
      <c r="AZ339" s="2"/>
      <c r="BA339" s="2"/>
      <c r="BB339" s="2"/>
    </row>
    <row r="340" spans="1:54" ht="20.100000000000001" customHeight="1" thickBot="1">
      <c r="A340" s="111" t="s">
        <v>145</v>
      </c>
      <c r="B340" s="121" t="s">
        <v>106</v>
      </c>
      <c r="C340" s="121"/>
      <c r="D340" s="204"/>
      <c r="E340" s="198"/>
      <c r="F340" s="198"/>
      <c r="G340" s="198"/>
      <c r="H340" s="196"/>
      <c r="I340" s="196"/>
      <c r="J340" s="197"/>
      <c r="K340" s="196"/>
      <c r="L340" s="196"/>
      <c r="M340" s="8"/>
      <c r="N340" s="40"/>
      <c r="O340" s="40"/>
      <c r="P340" s="155"/>
      <c r="Q340" s="2"/>
      <c r="R340" s="2"/>
      <c r="S340" s="2"/>
      <c r="T340" s="2"/>
      <c r="U340" s="2"/>
      <c r="V340" s="2"/>
      <c r="W340" s="2"/>
    </row>
    <row r="341" spans="1:54" ht="20.100000000000001" customHeight="1" thickBot="1">
      <c r="A341" s="111" t="s">
        <v>145</v>
      </c>
      <c r="B341" s="121" t="s">
        <v>106</v>
      </c>
      <c r="C341" s="121" t="s">
        <v>336</v>
      </c>
      <c r="D341" s="204" t="s">
        <v>0</v>
      </c>
      <c r="E341" s="419" t="s">
        <v>268</v>
      </c>
      <c r="F341" s="209"/>
      <c r="G341" s="209"/>
      <c r="H341" s="210"/>
      <c r="I341" s="208" t="s">
        <v>181</v>
      </c>
      <c r="J341" s="205"/>
      <c r="K341" s="530">
        <f>DETAILS!K110</f>
        <v>61.96</v>
      </c>
      <c r="L341" s="530"/>
      <c r="M341" s="128"/>
      <c r="N341" s="40"/>
      <c r="O341" s="40"/>
      <c r="P341" s="155"/>
      <c r="Q341" s="2"/>
      <c r="R341" s="2"/>
      <c r="S341" s="2"/>
      <c r="T341" s="2"/>
      <c r="U341" s="2"/>
      <c r="V341" s="2"/>
      <c r="W341" s="2"/>
    </row>
    <row r="342" spans="1:54" ht="20.100000000000001" customHeight="1">
      <c r="A342" s="111" t="s">
        <v>145</v>
      </c>
      <c r="B342" s="121" t="s">
        <v>106</v>
      </c>
      <c r="C342" s="121" t="s">
        <v>336</v>
      </c>
      <c r="D342" s="204" t="s">
        <v>0</v>
      </c>
      <c r="E342" s="292">
        <v>1</v>
      </c>
      <c r="F342" s="214" t="s">
        <v>130</v>
      </c>
      <c r="G342" s="215">
        <v>35.520000000000003</v>
      </c>
      <c r="H342" s="206" t="str">
        <f t="shared" ref="H342:H347" si="460">IF(ISNA((IF(F342=0," ",VLOOKUP(F342,$AC$572:$AE$583,3,FALSE)))),"WRONG LETTER",IF(F342=0," ",VLOOKUP(F342,$AC$572:$AE$583,3,FALSE)))</f>
        <v>Finlay Wrey Brown</v>
      </c>
      <c r="I342" s="201" t="str">
        <f t="shared" ref="I342:I347" si="461">IF(ISNA((IF(F342=0,"",VLOOKUP(F342,$AO$544:$AQ$555,3,FALSE)))),"WRONG LETTER",IF(F342=0,"",VLOOKUP(F342,$AO$544:$AQ$555,3,FALSE)))</f>
        <v>Winchester</v>
      </c>
      <c r="J342" s="201" t="str">
        <f t="shared" ref="J342:J347" si="462">IF(F342=0,"",VLOOKUP(F342,$AO$544:$AR$555,4,FALSE))</f>
        <v>Win</v>
      </c>
      <c r="K342" s="202" t="str">
        <f t="shared" ref="K342:K347" si="463">IF(G342="","",IF(ISNUMBER(G342),IF($CH$583="T"," ",IF($CH$583="F",IF(G342&gt;=$BX$583,"G1",IF(G342&gt;=$CA$583,"G2",IF(G342&gt;=$CD$583,"G3",IF(G342&gt;=$CG$583,"G4","")))))),""))</f>
        <v>G4</v>
      </c>
      <c r="L342" s="203" t="str">
        <f t="shared" ref="L342:L347" si="464">IF(ISBLANK(G342),"",IF(G342&gt;=BR575,"AW"," "))</f>
        <v>AW</v>
      </c>
      <c r="M342" s="2"/>
      <c r="N342" s="34" t="str">
        <f t="shared" ref="N342:O347" si="465">N334</f>
        <v>W</v>
      </c>
      <c r="O342" s="34" t="str">
        <f t="shared" si="465"/>
        <v>WW</v>
      </c>
      <c r="P342" s="154">
        <f>AE342</f>
        <v>6</v>
      </c>
      <c r="Q342" s="2"/>
      <c r="R342" s="12">
        <f>P342</f>
        <v>6</v>
      </c>
      <c r="S342" s="12"/>
      <c r="T342" s="12"/>
      <c r="U342" s="12"/>
      <c r="V342" s="12"/>
      <c r="W342" s="12"/>
      <c r="Y342" s="26">
        <f>((COUNTIF(E342:E347,E342)-1)*$CK$547+SUBSTITUTE(E342,"=",""))</f>
        <v>1</v>
      </c>
      <c r="Z342" s="3">
        <f>INDEX($CK$548:$CK$611,Y342)</f>
        <v>6</v>
      </c>
      <c r="AA342" s="3">
        <f>IF(LEFT(G342,1)="d",0,IF(LEFT(G342,1)="n",0,1))</f>
        <v>1</v>
      </c>
      <c r="AB342" s="3">
        <f>Z342*AA342</f>
        <v>6</v>
      </c>
      <c r="AC342" s="6">
        <f>IF(ISNA(INDEX(AB342:AB347, MATCH(N342, F342:F347, FALSE))),0,INDEX(AB342:AB347, MATCH(N342, F342:F347, FALSE)))</f>
        <v>6</v>
      </c>
      <c r="AD342" s="3">
        <f>IF(ISNA(INDEX(AB342:AB347, MATCH(O342, F342:F347, FALSE))),0,INDEX(AB342:AB347, MATCH(O342, F342:F347, FALSE)))</f>
        <v>0</v>
      </c>
      <c r="AE342" s="5">
        <f>SUM(AC342:AD342)</f>
        <v>6</v>
      </c>
      <c r="AF342" s="3">
        <f>COUNTIF(F342:F347:F350:F355,F342)</f>
        <v>1</v>
      </c>
    </row>
    <row r="343" spans="1:54" ht="20.100000000000001" customHeight="1">
      <c r="A343" s="111" t="s">
        <v>145</v>
      </c>
      <c r="B343" s="121" t="s">
        <v>106</v>
      </c>
      <c r="C343" s="121" t="s">
        <v>336</v>
      </c>
      <c r="D343" s="204" t="s">
        <v>0</v>
      </c>
      <c r="E343" s="293">
        <v>2</v>
      </c>
      <c r="F343" s="216" t="s">
        <v>108</v>
      </c>
      <c r="G343" s="217">
        <v>28.92</v>
      </c>
      <c r="H343" s="133" t="str">
        <f t="shared" si="460"/>
        <v>Doug Rogan Rea</v>
      </c>
      <c r="I343" s="114" t="str">
        <f t="shared" si="461"/>
        <v>MADJA</v>
      </c>
      <c r="J343" s="114" t="str">
        <f t="shared" si="462"/>
        <v>Marl J</v>
      </c>
      <c r="K343" s="9" t="str">
        <f t="shared" si="463"/>
        <v/>
      </c>
      <c r="L343" s="195" t="str">
        <f t="shared" si="464"/>
        <v xml:space="preserve"> </v>
      </c>
      <c r="M343" s="2"/>
      <c r="N343" s="34" t="str">
        <f t="shared" si="465"/>
        <v>N</v>
      </c>
      <c r="O343" s="34" t="str">
        <f t="shared" si="465"/>
        <v>NN</v>
      </c>
      <c r="P343" s="154">
        <f t="shared" ref="P343:P347" si="466">AE343</f>
        <v>1</v>
      </c>
      <c r="Q343" s="2"/>
      <c r="R343" s="12"/>
      <c r="S343" s="12">
        <f>P343</f>
        <v>1</v>
      </c>
      <c r="T343" s="12"/>
      <c r="U343" s="12"/>
      <c r="V343" s="12"/>
      <c r="W343" s="12"/>
      <c r="Y343" s="26">
        <f>((COUNTIF(E342:E347,E343)-1)*$CK$547+SUBSTITUTE(E343,"=",""))</f>
        <v>2</v>
      </c>
      <c r="Z343" s="3">
        <f>INDEX($CK$548:$CK$611,Y343)</f>
        <v>5</v>
      </c>
      <c r="AA343" s="3">
        <f>IF(LEFT(G343,1)="d",0,IF(LEFT(G343,1)="n",0,1))</f>
        <v>1</v>
      </c>
      <c r="AB343" s="3">
        <f>Z343*AA343</f>
        <v>5</v>
      </c>
      <c r="AC343" s="6">
        <f>IF(ISNA(INDEX(AB342:AB347, MATCH(N343, F342:F347, FALSE))),0,INDEX(AB342:AB347, MATCH(N343, F342:F347, FALSE)))</f>
        <v>0</v>
      </c>
      <c r="AD343" s="3">
        <f>IF(ISNA(INDEX(AB342:AB347, MATCH(O343, F342:F347, FALSE))),0,INDEX(AB342:AB347, MATCH(O343, F342:F347, FALSE)))</f>
        <v>1</v>
      </c>
      <c r="AE343" s="5">
        <f t="shared" ref="AE343:AE347" si="467">SUM(AC343:AD343)</f>
        <v>1</v>
      </c>
      <c r="AF343" s="3">
        <f>COUNTIF(F342:F347:F350:F355,F343)</f>
        <v>1</v>
      </c>
    </row>
    <row r="344" spans="1:54" ht="20.100000000000001" customHeight="1">
      <c r="A344" s="111" t="s">
        <v>145</v>
      </c>
      <c r="B344" s="121" t="s">
        <v>106</v>
      </c>
      <c r="C344" s="121" t="s">
        <v>336</v>
      </c>
      <c r="D344" s="204" t="s">
        <v>0</v>
      </c>
      <c r="E344" s="293">
        <v>3</v>
      </c>
      <c r="F344" s="216" t="s">
        <v>19</v>
      </c>
      <c r="G344" s="217">
        <v>21.29</v>
      </c>
      <c r="H344" s="133" t="str">
        <f t="shared" si="460"/>
        <v>Rasool Aminu</v>
      </c>
      <c r="I344" s="114" t="str">
        <f t="shared" si="461"/>
        <v>Oxford City</v>
      </c>
      <c r="J344" s="114" t="str">
        <f t="shared" si="462"/>
        <v>Oxf C</v>
      </c>
      <c r="K344" s="9" t="str">
        <f t="shared" si="463"/>
        <v/>
      </c>
      <c r="L344" s="195" t="str">
        <f t="shared" si="464"/>
        <v xml:space="preserve"> </v>
      </c>
      <c r="M344" s="2"/>
      <c r="N344" s="34" t="str">
        <f t="shared" si="465"/>
        <v>O</v>
      </c>
      <c r="O344" s="34" t="str">
        <f t="shared" si="465"/>
        <v>OO</v>
      </c>
      <c r="P344" s="154">
        <f t="shared" si="466"/>
        <v>4</v>
      </c>
      <c r="Q344" s="2"/>
      <c r="R344" s="12"/>
      <c r="S344" s="12"/>
      <c r="T344" s="12">
        <f>P344</f>
        <v>4</v>
      </c>
      <c r="U344" s="12"/>
      <c r="V344" s="12"/>
      <c r="W344" s="12"/>
      <c r="Y344" s="26">
        <f>((COUNTIF(E342:E347,E344)-1)*$CK$547+SUBSTITUTE(E344,"=",""))</f>
        <v>3</v>
      </c>
      <c r="Z344" s="3">
        <f>INDEX($CK$548:$CK$611,Y344)</f>
        <v>4</v>
      </c>
      <c r="AA344" s="3">
        <f>IF(LEFT(G344,1)="d",0,IF(LEFT(G344,1)="n",0,1))</f>
        <v>1</v>
      </c>
      <c r="AB344" s="3">
        <f t="shared" ref="AB344:AB347" si="468">Z344*AA344</f>
        <v>4</v>
      </c>
      <c r="AC344" s="6">
        <f>IF(ISNA(INDEX(AB342:AB347, MATCH(N344, F342:F347, FALSE))),0,INDEX(AB342:AB347, MATCH(N344, F342:F347, FALSE)))</f>
        <v>0</v>
      </c>
      <c r="AD344" s="3">
        <f>IF(ISNA(INDEX(AB342:AB347, MATCH(O344, F342:F347, FALSE))),0,INDEX(AB342:AB347, MATCH(O344, F342:F347, FALSE)))</f>
        <v>4</v>
      </c>
      <c r="AE344" s="5">
        <f t="shared" si="467"/>
        <v>4</v>
      </c>
      <c r="AF344" s="3">
        <f>COUNTIF(F342:F347:F350:F355,F344)</f>
        <v>1</v>
      </c>
    </row>
    <row r="345" spans="1:54" ht="20.100000000000001" customHeight="1">
      <c r="A345" s="111" t="s">
        <v>145</v>
      </c>
      <c r="B345" s="121" t="s">
        <v>106</v>
      </c>
      <c r="C345" s="121" t="s">
        <v>336</v>
      </c>
      <c r="D345" s="204" t="s">
        <v>0</v>
      </c>
      <c r="E345" s="293">
        <v>4</v>
      </c>
      <c r="F345" s="216" t="s">
        <v>48</v>
      </c>
      <c r="G345" s="217">
        <v>19.16</v>
      </c>
      <c r="H345" s="133" t="str">
        <f t="shared" si="460"/>
        <v>Thomas Wood</v>
      </c>
      <c r="I345" s="114" t="str">
        <f t="shared" si="461"/>
        <v>Salisbury</v>
      </c>
      <c r="J345" s="114" t="str">
        <f t="shared" si="462"/>
        <v>Salis</v>
      </c>
      <c r="K345" s="9" t="str">
        <f t="shared" si="463"/>
        <v/>
      </c>
      <c r="L345" s="195" t="str">
        <f t="shared" si="464"/>
        <v xml:space="preserve"> </v>
      </c>
      <c r="M345" s="2"/>
      <c r="N345" s="34" t="str">
        <f t="shared" si="465"/>
        <v>R</v>
      </c>
      <c r="O345" s="34" t="str">
        <f t="shared" si="465"/>
        <v>RR</v>
      </c>
      <c r="P345" s="154">
        <f t="shared" si="466"/>
        <v>5</v>
      </c>
      <c r="Q345" s="2"/>
      <c r="R345" s="12"/>
      <c r="S345" s="12"/>
      <c r="T345" s="12"/>
      <c r="U345" s="12">
        <f>P345</f>
        <v>5</v>
      </c>
      <c r="V345" s="12"/>
      <c r="W345" s="12"/>
      <c r="Y345" s="26">
        <f>((COUNTIF(E342:E347,E345)-1)*$CK$547+SUBSTITUTE(E345,"=",""))</f>
        <v>4</v>
      </c>
      <c r="Z345" s="3">
        <f>INDEX($CK$548:$CK$611,Y345)</f>
        <v>3</v>
      </c>
      <c r="AA345" s="3">
        <f t="shared" ref="AA345:AA347" si="469">IF(LEFT(G345,1)="d",0,IF(LEFT(G345,1)="n",0,1))</f>
        <v>1</v>
      </c>
      <c r="AB345" s="3">
        <f t="shared" si="468"/>
        <v>3</v>
      </c>
      <c r="AC345" s="6">
        <f>IF(ISNA(INDEX(AB342:AB347, MATCH(N345, F342:F347, FALSE))),0,INDEX(AB342:AB347, MATCH(N345, F342:F347, FALSE)))</f>
        <v>5</v>
      </c>
      <c r="AD345" s="3">
        <f>IF(ISNA(INDEX(AB342:AB347, MATCH(O345, F342:F347, FALSE))),0,INDEX(AB342:AB347, MATCH(O345, F342:F347, FALSE)))</f>
        <v>0</v>
      </c>
      <c r="AE345" s="5">
        <f t="shared" si="467"/>
        <v>5</v>
      </c>
      <c r="AF345" s="3">
        <f>COUNTIF(F342:F347:F350:F355,F345)</f>
        <v>1</v>
      </c>
    </row>
    <row r="346" spans="1:54" ht="20.100000000000001" customHeight="1">
      <c r="A346" s="111" t="s">
        <v>145</v>
      </c>
      <c r="B346" s="121" t="s">
        <v>106</v>
      </c>
      <c r="C346" s="121" t="s">
        <v>336</v>
      </c>
      <c r="D346" s="204" t="s">
        <v>0</v>
      </c>
      <c r="E346" s="293">
        <v>5</v>
      </c>
      <c r="F346" s="216" t="s">
        <v>127</v>
      </c>
      <c r="G346" s="217">
        <v>16.87</v>
      </c>
      <c r="H346" s="133" t="str">
        <f t="shared" si="460"/>
        <v>Ollie Storer</v>
      </c>
      <c r="I346" s="114" t="str">
        <f t="shared" si="461"/>
        <v>Slough Juniors</v>
      </c>
      <c r="J346" s="114" t="str">
        <f t="shared" si="462"/>
        <v>Slough J</v>
      </c>
      <c r="K346" s="9" t="str">
        <f t="shared" si="463"/>
        <v/>
      </c>
      <c r="L346" s="195" t="str">
        <f t="shared" si="464"/>
        <v xml:space="preserve"> </v>
      </c>
      <c r="M346" s="2"/>
      <c r="N346" s="34" t="str">
        <f t="shared" si="465"/>
        <v>T</v>
      </c>
      <c r="O346" s="34" t="str">
        <f t="shared" si="465"/>
        <v>TT</v>
      </c>
      <c r="P346" s="154">
        <f t="shared" si="466"/>
        <v>3</v>
      </c>
      <c r="Q346" s="2"/>
      <c r="R346" s="12"/>
      <c r="S346" s="12"/>
      <c r="T346" s="12"/>
      <c r="U346" s="12"/>
      <c r="V346" s="12">
        <f>P346</f>
        <v>3</v>
      </c>
      <c r="W346" s="12"/>
      <c r="Y346" s="26">
        <f>((COUNTIF(E342:E347,E346)-1)*$CK$547+SUBSTITUTE(E346,"=",""))</f>
        <v>5</v>
      </c>
      <c r="Z346" s="3">
        <f t="shared" ref="Z346:Z347" si="470">INDEX($CK$548:$CK$611,Y346)</f>
        <v>2</v>
      </c>
      <c r="AA346" s="3">
        <f t="shared" si="469"/>
        <v>1</v>
      </c>
      <c r="AB346" s="3">
        <f t="shared" si="468"/>
        <v>2</v>
      </c>
      <c r="AC346" s="6">
        <f>IF(ISNA(INDEX(AB342:AB347, MATCH(N346, F342:F347, FALSE))),0,INDEX(AB342:AB347, MATCH(N346,F342:F347, FALSE)))</f>
        <v>3</v>
      </c>
      <c r="AD346" s="3">
        <f>IF(ISNA(INDEX(AB342:AB347, MATCH(O346, F342:F347, FALSE))),0,INDEX(AB342:AB347, MATCH(O346, F342:F347, FALSE)))</f>
        <v>0</v>
      </c>
      <c r="AE346" s="5">
        <f t="shared" si="467"/>
        <v>3</v>
      </c>
      <c r="AF346" s="3">
        <f>COUNTIF(F342:F347:F350:F355,F346)</f>
        <v>1</v>
      </c>
    </row>
    <row r="347" spans="1:54" ht="20.100000000000001" customHeight="1" thickBot="1">
      <c r="A347" s="111" t="s">
        <v>145</v>
      </c>
      <c r="B347" s="121" t="s">
        <v>106</v>
      </c>
      <c r="C347" s="121" t="s">
        <v>336</v>
      </c>
      <c r="D347" s="204" t="s">
        <v>0</v>
      </c>
      <c r="E347" s="294">
        <v>6</v>
      </c>
      <c r="F347" s="216" t="s">
        <v>111</v>
      </c>
      <c r="G347" s="219">
        <v>14.26</v>
      </c>
      <c r="H347" s="211" t="str">
        <f t="shared" si="460"/>
        <v>Andrew Points</v>
      </c>
      <c r="I347" s="212" t="str">
        <f t="shared" si="461"/>
        <v>Newbury</v>
      </c>
      <c r="J347" s="212" t="str">
        <f t="shared" si="462"/>
        <v>Newb</v>
      </c>
      <c r="K347" s="138" t="str">
        <f t="shared" si="463"/>
        <v/>
      </c>
      <c r="L347" s="213" t="str">
        <f t="shared" si="464"/>
        <v xml:space="preserve"> </v>
      </c>
      <c r="M347" s="2"/>
      <c r="N347" s="34" t="str">
        <f t="shared" si="465"/>
        <v>J</v>
      </c>
      <c r="O347" s="34" t="str">
        <f t="shared" si="465"/>
        <v>JJ</v>
      </c>
      <c r="P347" s="154">
        <f t="shared" si="466"/>
        <v>2</v>
      </c>
      <c r="Q347" s="2"/>
      <c r="R347" s="12"/>
      <c r="S347" s="12"/>
      <c r="T347" s="12"/>
      <c r="U347" s="12"/>
      <c r="V347" s="12"/>
      <c r="W347" s="12">
        <f>P347</f>
        <v>2</v>
      </c>
      <c r="Y347" s="26">
        <f>((COUNTIF(E342:E347,E347)-1)*$CK$547+SUBSTITUTE(E347,"=",""))</f>
        <v>6</v>
      </c>
      <c r="Z347" s="3">
        <f t="shared" si="470"/>
        <v>1</v>
      </c>
      <c r="AA347" s="3">
        <f t="shared" si="469"/>
        <v>1</v>
      </c>
      <c r="AB347" s="3">
        <f t="shared" si="468"/>
        <v>1</v>
      </c>
      <c r="AC347" s="6">
        <f>IF(ISNA(INDEX(AB342:AB347, MATCH(N347, F342:F347, FALSE))),0,INDEX(AB342:AB347, MATCH(N347, F342:F347, FALSE)))</f>
        <v>2</v>
      </c>
      <c r="AD347" s="3">
        <f>IF(ISNA(INDEX(AB342:AB347, MATCH(O347, F342:F347, FALSE))),0,INDEX(AB342:AB347, MATCH(O347, F342:F347, FALSE)))</f>
        <v>0</v>
      </c>
      <c r="AE347" s="5">
        <f t="shared" si="467"/>
        <v>2</v>
      </c>
      <c r="AF347" s="3">
        <f>COUNTIF(F342:F347:F350:F355,F347)</f>
        <v>1</v>
      </c>
    </row>
    <row r="348" spans="1:54" ht="20.100000000000001" customHeight="1" thickBot="1">
      <c r="A348" s="111" t="s">
        <v>145</v>
      </c>
      <c r="B348" s="121" t="s">
        <v>106</v>
      </c>
      <c r="C348" s="34"/>
      <c r="D348" s="110"/>
      <c r="E348" s="198"/>
      <c r="F348" s="198"/>
      <c r="G348" s="198"/>
      <c r="H348" s="196"/>
      <c r="I348" s="196"/>
      <c r="J348" s="197"/>
      <c r="K348" s="196"/>
      <c r="L348" s="196"/>
      <c r="M348" s="2"/>
      <c r="N348" s="37"/>
      <c r="O348" s="37"/>
      <c r="P348" s="155"/>
      <c r="Q348" s="2"/>
      <c r="R348" s="2"/>
      <c r="S348" s="2"/>
      <c r="T348" s="2"/>
      <c r="U348" s="2"/>
      <c r="V348" s="2"/>
      <c r="W348" s="2"/>
    </row>
    <row r="349" spans="1:54" ht="20.100000000000001" customHeight="1" thickBot="1">
      <c r="A349" s="111" t="s">
        <v>145</v>
      </c>
      <c r="B349" s="121" t="s">
        <v>106</v>
      </c>
      <c r="C349" s="121" t="s">
        <v>336</v>
      </c>
      <c r="D349" s="204" t="s">
        <v>1</v>
      </c>
      <c r="E349" s="419" t="s">
        <v>299</v>
      </c>
      <c r="F349" s="209"/>
      <c r="G349" s="209"/>
      <c r="H349" s="210"/>
      <c r="I349" s="208" t="s">
        <v>181</v>
      </c>
      <c r="J349" s="205"/>
      <c r="K349" s="530">
        <f>K341</f>
        <v>61.96</v>
      </c>
      <c r="L349" s="530"/>
      <c r="M349" s="2"/>
      <c r="N349" s="37"/>
      <c r="O349" s="37"/>
      <c r="P349" s="155"/>
      <c r="Q349" s="2"/>
      <c r="R349" s="2"/>
      <c r="S349" s="2"/>
      <c r="T349" s="2"/>
      <c r="U349" s="2"/>
      <c r="V349" s="2"/>
      <c r="W349" s="2"/>
    </row>
    <row r="350" spans="1:54" ht="20.100000000000001" customHeight="1">
      <c r="A350" s="111" t="s">
        <v>145</v>
      </c>
      <c r="B350" s="121" t="s">
        <v>106</v>
      </c>
      <c r="C350" s="121" t="s">
        <v>336</v>
      </c>
      <c r="D350" s="204" t="s">
        <v>1</v>
      </c>
      <c r="E350" s="292">
        <v>1</v>
      </c>
      <c r="F350" s="214" t="s">
        <v>109</v>
      </c>
      <c r="G350" s="215">
        <v>19.010000000000002</v>
      </c>
      <c r="H350" s="206" t="str">
        <f t="shared" ref="H350:H355" si="471">IF(ISNA((IF(F350=0," ",VLOOKUP(F350,$AC$572:$AE$583,3,FALSE)))),"WRONG LETTER",IF(F350=0," ",VLOOKUP(F350,$AC$572:$AE$583,3,FALSE)))</f>
        <v>Jacob Pritchard</v>
      </c>
      <c r="I350" s="201" t="str">
        <f t="shared" ref="I350:I355" si="472">IF(ISNA((IF(F350=0,"",VLOOKUP(F350,$AO$544:$AQ$555,3,FALSE)))),"WRONG LETTER",IF(F350=0,"",VLOOKUP(F350,$AO$544:$AQ$555,3,FALSE)))</f>
        <v>MADJA</v>
      </c>
      <c r="J350" s="201" t="str">
        <f t="shared" ref="J350:J355" si="473">IF(F350=0,"",VLOOKUP(F350,$AO$544:$AR$555,4,FALSE))</f>
        <v>Marl J</v>
      </c>
      <c r="K350" s="202" t="str">
        <f t="shared" ref="K350:K355" si="474">IF(G350="","",IF(ISNUMBER(G350),IF($CH$583="T"," ",IF($CH$583="F",IF(G350&gt;=$BX$583,"G1",IF(G350&gt;=$CA$583,"G2",IF(G350&gt;=$CD$583,"G3",IF(G350&gt;=$CG$583,"G4","")))))),""))</f>
        <v/>
      </c>
      <c r="L350" s="203" t="str">
        <f t="shared" ref="L350:L355" si="475">IF(ISBLANK(G350),"",IF(G350&gt;=BR582,"AW"," "))</f>
        <v xml:space="preserve"> </v>
      </c>
      <c r="M350" s="2"/>
      <c r="N350" s="34" t="str">
        <f t="shared" ref="N350:O355" si="476">N342</f>
        <v>W</v>
      </c>
      <c r="O350" s="34" t="str">
        <f t="shared" si="476"/>
        <v>WW</v>
      </c>
      <c r="P350" s="154">
        <f>AE350</f>
        <v>0</v>
      </c>
      <c r="Q350" s="2"/>
      <c r="R350" s="12">
        <f>P350</f>
        <v>0</v>
      </c>
      <c r="S350" s="12"/>
      <c r="T350" s="12"/>
      <c r="U350" s="12"/>
      <c r="V350" s="12"/>
      <c r="W350" s="12"/>
      <c r="Y350" s="26">
        <f>((COUNTIF(E350:E355,E350)-1)*$CK$547+SUBSTITUTE(E350,"=",""))</f>
        <v>1</v>
      </c>
      <c r="Z350" s="3">
        <f>INDEX($CK$548:$CK$611,Y350)</f>
        <v>6</v>
      </c>
      <c r="AA350" s="3">
        <f>IF(LEFT(G350,1)="d",0,IF(LEFT(G350,1)="n",0,1))</f>
        <v>1</v>
      </c>
      <c r="AB350" s="3">
        <f>Z350*AA350</f>
        <v>6</v>
      </c>
      <c r="AC350" s="6">
        <f>IF(ISNA(INDEX(AB350:AB355, MATCH(N350, F350:F355, FALSE))),0,INDEX(AB350:AB355, MATCH(N350, F350:F355, FALSE)))</f>
        <v>0</v>
      </c>
      <c r="AD350" s="3">
        <f>IF(ISNA(INDEX(AB350:AB355, MATCH(O350, F350:F355, FALSE))),0,INDEX(AB350:AB355, MATCH(O350, F350:F355, FALSE)))</f>
        <v>0</v>
      </c>
      <c r="AE350" s="5">
        <f>SUM(AC350:AD350)</f>
        <v>0</v>
      </c>
      <c r="AF350" s="3">
        <f>COUNTIF(F342:F347:F350:F355,F350)</f>
        <v>1</v>
      </c>
    </row>
    <row r="351" spans="1:54" ht="20.100000000000001" customHeight="1">
      <c r="A351" s="111" t="s">
        <v>145</v>
      </c>
      <c r="B351" s="121" t="s">
        <v>106</v>
      </c>
      <c r="C351" s="121" t="s">
        <v>336</v>
      </c>
      <c r="D351" s="204" t="s">
        <v>1</v>
      </c>
      <c r="E351" s="293">
        <v>2</v>
      </c>
      <c r="F351" s="216" t="s">
        <v>340</v>
      </c>
      <c r="G351" s="217">
        <v>6.17</v>
      </c>
      <c r="H351" s="133" t="str">
        <f t="shared" si="471"/>
        <v>Cameron Jacobs</v>
      </c>
      <c r="I351" s="114" t="str">
        <f t="shared" si="472"/>
        <v>Salisbury</v>
      </c>
      <c r="J351" s="114" t="str">
        <f t="shared" si="473"/>
        <v>Salis</v>
      </c>
      <c r="K351" s="9" t="str">
        <f t="shared" si="474"/>
        <v/>
      </c>
      <c r="L351" s="195" t="str">
        <f t="shared" si="475"/>
        <v xml:space="preserve"> </v>
      </c>
      <c r="M351" s="2"/>
      <c r="N351" s="34" t="str">
        <f t="shared" si="476"/>
        <v>N</v>
      </c>
      <c r="O351" s="34" t="str">
        <f t="shared" si="476"/>
        <v>NN</v>
      </c>
      <c r="P351" s="154">
        <f t="shared" ref="P351:P355" si="477">AE351</f>
        <v>0</v>
      </c>
      <c r="Q351" s="2"/>
      <c r="R351" s="12"/>
      <c r="S351" s="12">
        <f>P351</f>
        <v>0</v>
      </c>
      <c r="T351" s="12"/>
      <c r="U351" s="12"/>
      <c r="V351" s="12"/>
      <c r="W351" s="12"/>
      <c r="Y351" s="26">
        <f>((COUNTIF(E350:E355,E351)-1)*$CK$547+SUBSTITUTE(E351,"=",""))</f>
        <v>2</v>
      </c>
      <c r="Z351" s="3">
        <f>INDEX($CK$548:$CK$611,Y351)</f>
        <v>5</v>
      </c>
      <c r="AA351" s="3">
        <f>IF(LEFT(G351,1)="d",0,IF(LEFT(G351,1)="n",0,1))</f>
        <v>1</v>
      </c>
      <c r="AB351" s="3">
        <f>Z351*AA351</f>
        <v>5</v>
      </c>
      <c r="AC351" s="6">
        <f>IF(ISNA(INDEX(AB350:AB355, MATCH(N351, F350:F355, FALSE))),0,INDEX(AB350:AB355, MATCH(N351, F350:F355, FALSE)))</f>
        <v>0</v>
      </c>
      <c r="AD351" s="3">
        <f>IF(ISNA(INDEX(AB350:AB355, MATCH(O351, F350:F355, FALSE))),0,INDEX(AB350:AB355, MATCH(O351, F350:F355, FALSE)))</f>
        <v>0</v>
      </c>
      <c r="AE351" s="5">
        <f t="shared" ref="AE351:AE355" si="478">SUM(AC351:AD351)</f>
        <v>0</v>
      </c>
      <c r="AF351" s="3">
        <f>COUNTIF(F342:F347:F350:F355,F351)</f>
        <v>1</v>
      </c>
    </row>
    <row r="352" spans="1:54" ht="20.100000000000001" customHeight="1">
      <c r="A352" s="111" t="s">
        <v>145</v>
      </c>
      <c r="B352" s="121" t="s">
        <v>106</v>
      </c>
      <c r="C352" s="121" t="s">
        <v>336</v>
      </c>
      <c r="D352" s="204" t="s">
        <v>1</v>
      </c>
      <c r="E352" s="293">
        <v>3</v>
      </c>
      <c r="F352" s="216"/>
      <c r="G352" s="217"/>
      <c r="H352" s="133" t="str">
        <f t="shared" si="471"/>
        <v xml:space="preserve"> </v>
      </c>
      <c r="I352" s="114" t="str">
        <f t="shared" si="472"/>
        <v/>
      </c>
      <c r="J352" s="114" t="str">
        <f t="shared" si="473"/>
        <v/>
      </c>
      <c r="K352" s="9" t="str">
        <f t="shared" si="474"/>
        <v/>
      </c>
      <c r="L352" s="195" t="str">
        <f t="shared" si="475"/>
        <v/>
      </c>
      <c r="M352" s="2"/>
      <c r="N352" s="34" t="str">
        <f t="shared" si="476"/>
        <v>O</v>
      </c>
      <c r="O352" s="34" t="str">
        <f t="shared" si="476"/>
        <v>OO</v>
      </c>
      <c r="P352" s="154">
        <f t="shared" si="477"/>
        <v>0</v>
      </c>
      <c r="Q352" s="2"/>
      <c r="R352" s="12"/>
      <c r="S352" s="12"/>
      <c r="T352" s="12">
        <f>P352</f>
        <v>0</v>
      </c>
      <c r="U352" s="12"/>
      <c r="V352" s="12"/>
      <c r="W352" s="12"/>
      <c r="Y352" s="26">
        <f>((COUNTIF(E350:E355,E352)-1)*$CK$547+SUBSTITUTE(E352,"=",""))</f>
        <v>3</v>
      </c>
      <c r="Z352" s="3">
        <f>INDEX($CK$548:$CK$611,Y352)</f>
        <v>4</v>
      </c>
      <c r="AA352" s="3">
        <f>IF(LEFT(G352,1)="d",0,IF(LEFT(G352,1)="n",0,1))</f>
        <v>1</v>
      </c>
      <c r="AB352" s="3">
        <f t="shared" ref="AB352:AB355" si="479">Z352*AA352</f>
        <v>4</v>
      </c>
      <c r="AC352" s="6">
        <f>IF(ISNA(INDEX(AB350:AB355, MATCH(N352, F350:F355, FALSE))),0,INDEX(AB350:AB355, MATCH(N352, F350:F355, FALSE)))</f>
        <v>0</v>
      </c>
      <c r="AD352" s="3">
        <f>IF(ISNA(INDEX(AB350:AB355, MATCH(O352, F350:F355, FALSE))),0,INDEX(AB350:AB355, MATCH(O352, F350:F355, FALSE)))</f>
        <v>0</v>
      </c>
      <c r="AE352" s="5">
        <f t="shared" si="478"/>
        <v>0</v>
      </c>
      <c r="AF352" s="3">
        <f>COUNTIF(F342:F347:F350:F355,F352)</f>
        <v>0</v>
      </c>
    </row>
    <row r="353" spans="1:72" ht="20.100000000000001" customHeight="1">
      <c r="A353" s="111" t="s">
        <v>145</v>
      </c>
      <c r="B353" s="121" t="s">
        <v>106</v>
      </c>
      <c r="C353" s="121" t="s">
        <v>336</v>
      </c>
      <c r="D353" s="204" t="s">
        <v>1</v>
      </c>
      <c r="E353" s="293">
        <v>4</v>
      </c>
      <c r="F353" s="216"/>
      <c r="G353" s="217"/>
      <c r="H353" s="133" t="str">
        <f t="shared" si="471"/>
        <v xml:space="preserve"> </v>
      </c>
      <c r="I353" s="114" t="str">
        <f t="shared" si="472"/>
        <v/>
      </c>
      <c r="J353" s="114" t="str">
        <f t="shared" si="473"/>
        <v/>
      </c>
      <c r="K353" s="9" t="str">
        <f t="shared" si="474"/>
        <v/>
      </c>
      <c r="L353" s="195" t="str">
        <f t="shared" si="475"/>
        <v/>
      </c>
      <c r="M353" s="2"/>
      <c r="N353" s="34" t="str">
        <f t="shared" si="476"/>
        <v>R</v>
      </c>
      <c r="O353" s="34" t="str">
        <f t="shared" si="476"/>
        <v>RR</v>
      </c>
      <c r="P353" s="154">
        <f t="shared" si="477"/>
        <v>6</v>
      </c>
      <c r="Q353" s="2"/>
      <c r="R353" s="12"/>
      <c r="S353" s="12"/>
      <c r="T353" s="12"/>
      <c r="U353" s="12">
        <f>P353</f>
        <v>6</v>
      </c>
      <c r="V353" s="12"/>
      <c r="W353" s="12"/>
      <c r="Y353" s="26">
        <f>((COUNTIF(E350:E355,E353)-1)*$CK$547+SUBSTITUTE(E353,"=",""))</f>
        <v>4</v>
      </c>
      <c r="Z353" s="3">
        <f>INDEX($CK$548:$CK$611,Y353)</f>
        <v>3</v>
      </c>
      <c r="AA353" s="3">
        <f t="shared" ref="AA353:AA355" si="480">IF(LEFT(G353,1)="d",0,IF(LEFT(G353,1)="n",0,1))</f>
        <v>1</v>
      </c>
      <c r="AB353" s="3">
        <f t="shared" si="479"/>
        <v>3</v>
      </c>
      <c r="AC353" s="6">
        <f>IF(ISNA(INDEX(AB350:AB355, MATCH(N353, F350:F355, FALSE))),0,INDEX(AB350:AB355, MATCH(N353, F350:F355, FALSE)))</f>
        <v>0</v>
      </c>
      <c r="AD353" s="3">
        <f>IF(ISNA(INDEX(AB350:AB355, MATCH(O353, F350:F355, FALSE))),0,INDEX(AB350:AB355, MATCH(O353, F350:F355, FALSE)))</f>
        <v>6</v>
      </c>
      <c r="AE353" s="5">
        <f t="shared" si="478"/>
        <v>6</v>
      </c>
      <c r="AF353" s="3">
        <f>COUNTIF(F342:F347:F350:F355,F353)</f>
        <v>0</v>
      </c>
    </row>
    <row r="354" spans="1:72" ht="20.100000000000001" customHeight="1">
      <c r="A354" s="111" t="s">
        <v>145</v>
      </c>
      <c r="B354" s="121" t="s">
        <v>106</v>
      </c>
      <c r="C354" s="121" t="s">
        <v>336</v>
      </c>
      <c r="D354" s="204" t="s">
        <v>1</v>
      </c>
      <c r="E354" s="293">
        <v>5</v>
      </c>
      <c r="F354" s="216"/>
      <c r="G354" s="217"/>
      <c r="H354" s="133" t="str">
        <f t="shared" si="471"/>
        <v xml:space="preserve"> </v>
      </c>
      <c r="I354" s="114" t="str">
        <f t="shared" si="472"/>
        <v/>
      </c>
      <c r="J354" s="114" t="str">
        <f t="shared" si="473"/>
        <v/>
      </c>
      <c r="K354" s="9" t="str">
        <f t="shared" si="474"/>
        <v/>
      </c>
      <c r="L354" s="195" t="str">
        <f t="shared" si="475"/>
        <v/>
      </c>
      <c r="M354" s="2"/>
      <c r="N354" s="34" t="str">
        <f t="shared" si="476"/>
        <v>T</v>
      </c>
      <c r="O354" s="34" t="str">
        <f t="shared" si="476"/>
        <v>TT</v>
      </c>
      <c r="P354" s="154">
        <f t="shared" si="477"/>
        <v>5</v>
      </c>
      <c r="Q354" s="2"/>
      <c r="R354" s="12"/>
      <c r="S354" s="12"/>
      <c r="T354" s="12"/>
      <c r="U354" s="12"/>
      <c r="V354" s="12">
        <f>P354</f>
        <v>5</v>
      </c>
      <c r="W354" s="12"/>
      <c r="Y354" s="26">
        <f>((COUNTIF(E350:E355,E354)-1)*$CK$547+SUBSTITUTE(E354,"=",""))</f>
        <v>5</v>
      </c>
      <c r="Z354" s="3">
        <f t="shared" ref="Z354:Z355" si="481">INDEX($CK$548:$CK$611,Y354)</f>
        <v>2</v>
      </c>
      <c r="AA354" s="3">
        <f t="shared" si="480"/>
        <v>1</v>
      </c>
      <c r="AB354" s="3">
        <f t="shared" si="479"/>
        <v>2</v>
      </c>
      <c r="AC354" s="6">
        <f>IF(ISNA(INDEX(AB350:AB355, MATCH(N354, F350:F355, FALSE))),0,INDEX(AB350:AB355, MATCH(N354,F350:F355, FALSE)))</f>
        <v>0</v>
      </c>
      <c r="AD354" s="3">
        <f>IF(ISNA(INDEX(AB350:AB355, MATCH(O354, F350:F355, FALSE))),0,INDEX(AB350:AB355, MATCH(O354, F350:F355, FALSE)))</f>
        <v>5</v>
      </c>
      <c r="AE354" s="5">
        <f t="shared" si="478"/>
        <v>5</v>
      </c>
      <c r="AF354" s="3">
        <f>COUNTIF(F342:F347:F350:F355,F354)</f>
        <v>0</v>
      </c>
    </row>
    <row r="355" spans="1:72" ht="20.100000000000001" customHeight="1" thickBot="1">
      <c r="A355" s="111" t="s">
        <v>145</v>
      </c>
      <c r="B355" s="121" t="s">
        <v>106</v>
      </c>
      <c r="C355" s="121" t="s">
        <v>336</v>
      </c>
      <c r="D355" s="204" t="s">
        <v>1</v>
      </c>
      <c r="E355" s="294">
        <v>6</v>
      </c>
      <c r="F355" s="216"/>
      <c r="G355" s="219"/>
      <c r="H355" s="211" t="str">
        <f t="shared" si="471"/>
        <v xml:space="preserve"> </v>
      </c>
      <c r="I355" s="212" t="str">
        <f t="shared" si="472"/>
        <v/>
      </c>
      <c r="J355" s="212" t="str">
        <f t="shared" si="473"/>
        <v/>
      </c>
      <c r="K355" s="138" t="str">
        <f t="shared" si="474"/>
        <v/>
      </c>
      <c r="L355" s="213" t="str">
        <f t="shared" si="475"/>
        <v/>
      </c>
      <c r="M355" s="2"/>
      <c r="N355" s="34" t="str">
        <f t="shared" si="476"/>
        <v>J</v>
      </c>
      <c r="O355" s="34" t="str">
        <f t="shared" si="476"/>
        <v>JJ</v>
      </c>
      <c r="P355" s="154">
        <f t="shared" si="477"/>
        <v>0</v>
      </c>
      <c r="Q355" s="2"/>
      <c r="R355" s="12"/>
      <c r="S355" s="12"/>
      <c r="T355" s="12"/>
      <c r="U355" s="12"/>
      <c r="V355" s="12"/>
      <c r="W355" s="12">
        <f>P355</f>
        <v>0</v>
      </c>
      <c r="Y355" s="26">
        <f>((COUNTIF(E350:E355,E355)-1)*$CK$547+SUBSTITUTE(E355,"=",""))</f>
        <v>6</v>
      </c>
      <c r="Z355" s="3">
        <f t="shared" si="481"/>
        <v>1</v>
      </c>
      <c r="AA355" s="3">
        <f t="shared" si="480"/>
        <v>1</v>
      </c>
      <c r="AB355" s="3">
        <f t="shared" si="479"/>
        <v>1</v>
      </c>
      <c r="AC355" s="6">
        <f>IF(ISNA(INDEX(AB350:AB355, MATCH(N355, F350:F355, FALSE))),0,INDEX(AB350:AB355, MATCH(N355, F350:F355, FALSE)))</f>
        <v>0</v>
      </c>
      <c r="AD355" s="3">
        <f>IF(ISNA(INDEX(AB350:AB355, MATCH(O355, F350:F355, FALSE))),0,INDEX(AB350:AB355, MATCH(O355, F350:F355, FALSE)))</f>
        <v>0</v>
      </c>
      <c r="AE355" s="5">
        <f t="shared" si="478"/>
        <v>0</v>
      </c>
      <c r="AF355" s="3">
        <f>COUNTIF(F342:F347:F350:F355,F355)</f>
        <v>0</v>
      </c>
    </row>
    <row r="356" spans="1:72" ht="20.100000000000001" customHeight="1" thickBot="1">
      <c r="A356" s="111" t="s">
        <v>145</v>
      </c>
      <c r="B356" s="121" t="s">
        <v>106</v>
      </c>
      <c r="C356" s="121"/>
      <c r="D356" s="204"/>
      <c r="E356" s="198"/>
      <c r="F356" s="198"/>
      <c r="G356" s="198"/>
      <c r="H356" s="196"/>
      <c r="I356" s="196"/>
      <c r="J356" s="197"/>
      <c r="K356" s="196"/>
      <c r="L356" s="196"/>
      <c r="M356" s="8"/>
      <c r="N356" s="40"/>
      <c r="O356" s="40"/>
      <c r="P356" s="155"/>
      <c r="Q356" s="2"/>
      <c r="R356" s="228">
        <f t="shared" ref="R356:W356" si="482">SUM(R174:R355)</f>
        <v>116</v>
      </c>
      <c r="S356" s="228">
        <f t="shared" si="482"/>
        <v>37</v>
      </c>
      <c r="T356" s="228">
        <f t="shared" si="482"/>
        <v>78</v>
      </c>
      <c r="U356" s="228">
        <f t="shared" si="482"/>
        <v>51</v>
      </c>
      <c r="V356" s="228">
        <f t="shared" si="482"/>
        <v>34</v>
      </c>
      <c r="W356" s="228">
        <f t="shared" si="482"/>
        <v>104</v>
      </c>
    </row>
    <row r="357" spans="1:72" ht="20.100000000000001" customHeight="1" thickBot="1">
      <c r="A357" s="111" t="s">
        <v>146</v>
      </c>
      <c r="B357" s="121" t="s">
        <v>106</v>
      </c>
      <c r="C357" s="121">
        <v>100</v>
      </c>
      <c r="D357" s="204" t="s">
        <v>0</v>
      </c>
      <c r="E357" s="419" t="s">
        <v>269</v>
      </c>
      <c r="F357" s="209"/>
      <c r="G357" s="209"/>
      <c r="H357" s="210"/>
      <c r="I357" s="208" t="s">
        <v>181</v>
      </c>
      <c r="J357" s="205"/>
      <c r="K357" s="530">
        <f>DETAILS!K112</f>
        <v>10.85</v>
      </c>
      <c r="L357" s="530"/>
      <c r="M357" s="128"/>
      <c r="N357" s="40"/>
      <c r="O357" s="40"/>
      <c r="P357" s="155"/>
      <c r="Q357" s="2"/>
      <c r="R357" s="2"/>
      <c r="S357" s="2"/>
      <c r="T357" s="2"/>
      <c r="U357" s="2"/>
      <c r="V357" s="2"/>
      <c r="W357" s="2"/>
      <c r="BT357" s="29"/>
    </row>
    <row r="358" spans="1:72" ht="20.100000000000001" customHeight="1">
      <c r="A358" s="111" t="s">
        <v>146</v>
      </c>
      <c r="B358" s="121" t="s">
        <v>106</v>
      </c>
      <c r="C358" s="121">
        <v>100</v>
      </c>
      <c r="D358" s="204" t="s">
        <v>0</v>
      </c>
      <c r="E358" s="292">
        <v>1</v>
      </c>
      <c r="F358" s="214" t="s">
        <v>130</v>
      </c>
      <c r="G358" s="215">
        <v>12.1</v>
      </c>
      <c r="H358" s="206" t="str">
        <f t="shared" ref="H358:H363" si="483">IF(ISNA((IF(F358=0," ",VLOOKUP(F358,$Z$600:$AB$611,3,FALSE)))),"WRONG LETTER",IF(F358=0," ",VLOOKUP(F358,$Z$600:$AB$611,3,FALSE)))</f>
        <v>Ben Thomas</v>
      </c>
      <c r="I358" s="201" t="str">
        <f t="shared" ref="I358:I363" si="484">IF(ISNA((IF(F358=0,"",VLOOKUP(F358,$AO$544:$AQ$555,3,FALSE)))),"WRONG LETTER",IF(F358=0,"",VLOOKUP(F358,$AO$544:$AQ$555,3,FALSE)))</f>
        <v>Winchester</v>
      </c>
      <c r="J358" s="201" t="str">
        <f t="shared" ref="J358:J363" si="485">IF(F358=0,"",VLOOKUP(F358,$AO$544:$AR$555,4,FALSE))</f>
        <v>Win</v>
      </c>
      <c r="K358" s="202" t="str">
        <f t="shared" ref="K358:K363" si="486">IF(G358="","",IF(ISNUMBER(G358),IF($CH$603="F"," ",IF($CH$603="T",IF(G358&lt;=$BX$603,"G1",IF(G358&lt;=$CA$603,"G2",IF(G358&lt;=$CD$603,"G3",IF(G358&lt;=$CG$603,"G4","")))))),""))</f>
        <v/>
      </c>
      <c r="L358" s="203" t="str">
        <f t="shared" ref="L358:L363" si="487">IF(ISBLANK(G358),"",IF(G358&lt;=BE603,"AW"," "))</f>
        <v xml:space="preserve"> </v>
      </c>
      <c r="M358" s="2"/>
      <c r="N358" s="34" t="str">
        <f t="shared" ref="N358:O363" si="488">N350</f>
        <v>W</v>
      </c>
      <c r="O358" s="34" t="str">
        <f t="shared" si="488"/>
        <v>WW</v>
      </c>
      <c r="P358" s="154">
        <f>AE358</f>
        <v>6</v>
      </c>
      <c r="Q358" s="2"/>
      <c r="R358" s="12">
        <f>P358</f>
        <v>6</v>
      </c>
      <c r="S358" s="12"/>
      <c r="T358" s="12"/>
      <c r="U358" s="12"/>
      <c r="V358" s="12"/>
      <c r="W358" s="12"/>
      <c r="X358" s="6"/>
      <c r="Y358" s="26">
        <f>((COUNTIF(E358:E363,E358)-1)*$CK$547+SUBSTITUTE(E358,"=",""))</f>
        <v>1</v>
      </c>
      <c r="Z358" s="3">
        <f>INDEX($CK$548:$CK$611,Y358)</f>
        <v>6</v>
      </c>
      <c r="AA358" s="3">
        <f>IF(LEFT(G358,1)="d",0,IF(LEFT(G358,1)="n",0,1))</f>
        <v>1</v>
      </c>
      <c r="AB358" s="3">
        <f>Z358*AA358</f>
        <v>6</v>
      </c>
      <c r="AC358" s="6">
        <f>IF(ISNA(INDEX(AB358:AB363, MATCH(N358, F358:F363, FALSE))),0,INDEX(AB358:AB363, MATCH(N358, F358:F363, FALSE)))</f>
        <v>6</v>
      </c>
      <c r="AD358" s="3">
        <f>IF(ISNA(INDEX(AB358:AB363, MATCH(O358, F358:F363, FALSE))),0,INDEX(AB358:AB363, MATCH(O358, F358:F363, FALSE)))</f>
        <v>0</v>
      </c>
      <c r="AE358" s="5">
        <f>SUM(AC358:AD358)</f>
        <v>6</v>
      </c>
      <c r="AF358" s="3">
        <f>COUNTIF(F358:F363:F366:F371,F358)</f>
        <v>1</v>
      </c>
      <c r="AH358" s="5"/>
      <c r="AK358" s="5"/>
      <c r="AN358" s="5"/>
      <c r="AQ358" s="5"/>
      <c r="AT358" s="5"/>
      <c r="AU358" s="5"/>
      <c r="AV358" s="5"/>
      <c r="AW358" s="5"/>
      <c r="AX358" s="5"/>
      <c r="AY358" s="5"/>
      <c r="AZ358" s="5"/>
      <c r="BA358" s="5"/>
      <c r="BB358" s="5"/>
      <c r="BT358" s="51"/>
    </row>
    <row r="359" spans="1:72" ht="20.100000000000001" customHeight="1">
      <c r="A359" s="111" t="s">
        <v>146</v>
      </c>
      <c r="B359" s="121" t="s">
        <v>106</v>
      </c>
      <c r="C359" s="121">
        <v>100</v>
      </c>
      <c r="D359" s="204" t="s">
        <v>0</v>
      </c>
      <c r="E359" s="293">
        <v>2</v>
      </c>
      <c r="F359" s="216" t="s">
        <v>110</v>
      </c>
      <c r="G359" s="217">
        <v>12.2</v>
      </c>
      <c r="H359" s="133" t="str">
        <f t="shared" si="483"/>
        <v>Alistair Jardine</v>
      </c>
      <c r="I359" s="114" t="str">
        <f t="shared" si="484"/>
        <v>Newbury</v>
      </c>
      <c r="J359" s="114" t="str">
        <f t="shared" si="485"/>
        <v>Newb</v>
      </c>
      <c r="K359" s="9" t="str">
        <f t="shared" si="486"/>
        <v/>
      </c>
      <c r="L359" s="195" t="str">
        <f t="shared" si="487"/>
        <v xml:space="preserve"> </v>
      </c>
      <c r="M359" s="2"/>
      <c r="N359" s="34" t="str">
        <f t="shared" si="488"/>
        <v>N</v>
      </c>
      <c r="O359" s="34" t="str">
        <f t="shared" si="488"/>
        <v>NN</v>
      </c>
      <c r="P359" s="154">
        <f t="shared" ref="P359:P363" si="489">AE359</f>
        <v>5</v>
      </c>
      <c r="Q359" s="2"/>
      <c r="R359" s="12"/>
      <c r="S359" s="12">
        <f>P359</f>
        <v>5</v>
      </c>
      <c r="T359" s="12"/>
      <c r="U359" s="12"/>
      <c r="V359" s="12"/>
      <c r="W359" s="12"/>
      <c r="X359" s="2"/>
      <c r="Y359" s="26">
        <f>((COUNTIF(E358:E363,E359)-1)*$CK$547+SUBSTITUTE(E359,"=",""))</f>
        <v>2</v>
      </c>
      <c r="Z359" s="3">
        <f>INDEX($CK$548:$CK$611,Y359)</f>
        <v>5</v>
      </c>
      <c r="AA359" s="3">
        <f>IF(LEFT(G359,1)="d",0,IF(LEFT(G359,1)="n",0,1))</f>
        <v>1</v>
      </c>
      <c r="AB359" s="3">
        <f>Z359*AA359</f>
        <v>5</v>
      </c>
      <c r="AC359" s="6">
        <f>IF(ISNA(INDEX(AB358:AB363, MATCH(N359, F358:F363, FALSE))),0,INDEX(AB358:AB363, MATCH(N359, F358:F363, FALSE)))</f>
        <v>5</v>
      </c>
      <c r="AD359" s="3">
        <f>IF(ISNA(INDEX(AB358:AB363, MATCH(O359, F358:F363, FALSE))),0,INDEX(AB358:AB363, MATCH(O359, F358:F363, FALSE)))</f>
        <v>0</v>
      </c>
      <c r="AE359" s="5">
        <f t="shared" ref="AE359:AE363" si="490">SUM(AC359:AD359)</f>
        <v>5</v>
      </c>
      <c r="AF359" s="3">
        <f>COUNTIF(F358:F363:F366:F371,F359)</f>
        <v>1</v>
      </c>
      <c r="BT359" s="51"/>
    </row>
    <row r="360" spans="1:72" ht="20.100000000000001" customHeight="1">
      <c r="A360" s="111" t="s">
        <v>146</v>
      </c>
      <c r="B360" s="121" t="s">
        <v>106</v>
      </c>
      <c r="C360" s="121">
        <v>100</v>
      </c>
      <c r="D360" s="204" t="s">
        <v>0</v>
      </c>
      <c r="E360" s="293">
        <v>3</v>
      </c>
      <c r="F360" s="216" t="s">
        <v>20</v>
      </c>
      <c r="G360" s="217">
        <v>12.3</v>
      </c>
      <c r="H360" s="133" t="str">
        <f t="shared" si="483"/>
        <v>Fionn Leaney</v>
      </c>
      <c r="I360" s="114" t="str">
        <f t="shared" si="484"/>
        <v>Oxford City</v>
      </c>
      <c r="J360" s="114" t="str">
        <f t="shared" si="485"/>
        <v>Oxf C</v>
      </c>
      <c r="K360" s="9" t="str">
        <f t="shared" si="486"/>
        <v/>
      </c>
      <c r="L360" s="195" t="str">
        <f t="shared" si="487"/>
        <v xml:space="preserve"> </v>
      </c>
      <c r="M360" s="2"/>
      <c r="N360" s="34" t="str">
        <f t="shared" si="488"/>
        <v>O</v>
      </c>
      <c r="O360" s="34" t="str">
        <f t="shared" si="488"/>
        <v>OO</v>
      </c>
      <c r="P360" s="154">
        <f t="shared" si="489"/>
        <v>4</v>
      </c>
      <c r="Q360" s="2"/>
      <c r="R360" s="12"/>
      <c r="S360" s="12"/>
      <c r="T360" s="12">
        <f>P360</f>
        <v>4</v>
      </c>
      <c r="U360" s="12"/>
      <c r="V360" s="12"/>
      <c r="W360" s="12"/>
      <c r="X360" s="2"/>
      <c r="Y360" s="26">
        <f>((COUNTIF(E358:E363,E360)-1)*$CK$547+SUBSTITUTE(E360,"=",""))</f>
        <v>3</v>
      </c>
      <c r="Z360" s="3">
        <f>INDEX($CK$548:$CK$611,Y360)</f>
        <v>4</v>
      </c>
      <c r="AA360" s="3">
        <f>IF(LEFT(G360,1)="d",0,IF(LEFT(G360,1)="n",0,1))</f>
        <v>1</v>
      </c>
      <c r="AB360" s="3">
        <f t="shared" ref="AB360:AB363" si="491">Z360*AA360</f>
        <v>4</v>
      </c>
      <c r="AC360" s="6">
        <f>IF(ISNA(INDEX(AB358:AB363, MATCH(N360, F358:F363, FALSE))),0,INDEX(AB358:AB363, MATCH(N360, F358:F363, FALSE)))</f>
        <v>4</v>
      </c>
      <c r="AD360" s="3">
        <f>IF(ISNA(INDEX(AB358:AB363, MATCH(O360, F358:F363, FALSE))),0,INDEX(AB358:AB363, MATCH(O360, F358:F363, FALSE)))</f>
        <v>0</v>
      </c>
      <c r="AE360" s="5">
        <f t="shared" si="490"/>
        <v>4</v>
      </c>
      <c r="AF360" s="3">
        <f>COUNTIF(F358:F363:F366:F371,F360)</f>
        <v>1</v>
      </c>
      <c r="BT360" s="51"/>
    </row>
    <row r="361" spans="1:72" ht="20.100000000000001" customHeight="1">
      <c r="A361" s="111" t="s">
        <v>146</v>
      </c>
      <c r="B361" s="121" t="s">
        <v>106</v>
      </c>
      <c r="C361" s="121">
        <v>100</v>
      </c>
      <c r="D361" s="204" t="s">
        <v>0</v>
      </c>
      <c r="E361" s="293">
        <v>4</v>
      </c>
      <c r="F361" s="216"/>
      <c r="G361" s="217" t="s">
        <v>49</v>
      </c>
      <c r="H361" s="133" t="str">
        <f t="shared" si="483"/>
        <v xml:space="preserve"> </v>
      </c>
      <c r="I361" s="114" t="str">
        <f t="shared" si="484"/>
        <v/>
      </c>
      <c r="J361" s="114" t="str">
        <f t="shared" si="485"/>
        <v/>
      </c>
      <c r="K361" s="9" t="str">
        <f t="shared" si="486"/>
        <v/>
      </c>
      <c r="L361" s="195" t="str">
        <f t="shared" si="487"/>
        <v xml:space="preserve"> </v>
      </c>
      <c r="M361" s="2"/>
      <c r="N361" s="34" t="str">
        <f t="shared" si="488"/>
        <v>R</v>
      </c>
      <c r="O361" s="34" t="str">
        <f t="shared" si="488"/>
        <v>RR</v>
      </c>
      <c r="P361" s="154">
        <f t="shared" si="489"/>
        <v>0</v>
      </c>
      <c r="Q361" s="2"/>
      <c r="R361" s="12"/>
      <c r="S361" s="12"/>
      <c r="T361" s="12"/>
      <c r="U361" s="12">
        <f>P361</f>
        <v>0</v>
      </c>
      <c r="V361" s="12"/>
      <c r="W361" s="12"/>
      <c r="X361" s="2"/>
      <c r="Y361" s="26">
        <f>((COUNTIF(E358:E363,E361)-1)*$CK$547+SUBSTITUTE(E361,"=",""))</f>
        <v>4</v>
      </c>
      <c r="Z361" s="3">
        <f>INDEX($CK$548:$CK$611,Y361)</f>
        <v>3</v>
      </c>
      <c r="AA361" s="3">
        <f t="shared" ref="AA361:AA363" si="492">IF(LEFT(G361,1)="d",0,IF(LEFT(G361,1)="n",0,1))</f>
        <v>1</v>
      </c>
      <c r="AB361" s="3">
        <f t="shared" si="491"/>
        <v>3</v>
      </c>
      <c r="AC361" s="6">
        <f>IF(ISNA(INDEX(AB358:AB363, MATCH(N361, F358:F363, FALSE))),0,INDEX(AB358:AB363, MATCH(N361, F358:F363, FALSE)))</f>
        <v>0</v>
      </c>
      <c r="AD361" s="3">
        <f>IF(ISNA(INDEX(AB358:AB363, MATCH(O361, F358:F363, FALSE))),0,INDEX(AB358:AB363, MATCH(O361, F358:F363, FALSE)))</f>
        <v>0</v>
      </c>
      <c r="AE361" s="5">
        <f t="shared" si="490"/>
        <v>0</v>
      </c>
      <c r="AF361" s="3">
        <f>COUNTIF(F358:F363:F366:F371,F361)</f>
        <v>0</v>
      </c>
      <c r="BT361" s="51"/>
    </row>
    <row r="362" spans="1:72" ht="20.100000000000001" customHeight="1">
      <c r="A362" s="111" t="s">
        <v>146</v>
      </c>
      <c r="B362" s="121" t="s">
        <v>106</v>
      </c>
      <c r="C362" s="121">
        <v>100</v>
      </c>
      <c r="D362" s="204" t="s">
        <v>0</v>
      </c>
      <c r="E362" s="293">
        <v>5</v>
      </c>
      <c r="F362" s="216"/>
      <c r="G362" s="217" t="s">
        <v>49</v>
      </c>
      <c r="H362" s="133" t="str">
        <f t="shared" si="483"/>
        <v xml:space="preserve"> </v>
      </c>
      <c r="I362" s="114" t="str">
        <f t="shared" si="484"/>
        <v/>
      </c>
      <c r="J362" s="114" t="str">
        <f t="shared" si="485"/>
        <v/>
      </c>
      <c r="K362" s="9" t="str">
        <f t="shared" si="486"/>
        <v/>
      </c>
      <c r="L362" s="195" t="str">
        <f t="shared" si="487"/>
        <v xml:space="preserve"> </v>
      </c>
      <c r="M362" s="2"/>
      <c r="N362" s="34" t="str">
        <f t="shared" si="488"/>
        <v>T</v>
      </c>
      <c r="O362" s="34" t="str">
        <f t="shared" si="488"/>
        <v>TT</v>
      </c>
      <c r="P362" s="154">
        <f t="shared" si="489"/>
        <v>0</v>
      </c>
      <c r="Q362" s="2"/>
      <c r="R362" s="12"/>
      <c r="S362" s="12"/>
      <c r="T362" s="12"/>
      <c r="U362" s="12"/>
      <c r="V362" s="12">
        <f>P362</f>
        <v>0</v>
      </c>
      <c r="W362" s="12"/>
      <c r="X362" s="2"/>
      <c r="Y362" s="26">
        <f>((COUNTIF(E358:E363,E362)-1)*$CK$547+SUBSTITUTE(E362,"=",""))</f>
        <v>5</v>
      </c>
      <c r="Z362" s="3">
        <f t="shared" ref="Z362:Z363" si="493">INDEX($CK$548:$CK$611,Y362)</f>
        <v>2</v>
      </c>
      <c r="AA362" s="3">
        <f t="shared" si="492"/>
        <v>1</v>
      </c>
      <c r="AB362" s="3">
        <f t="shared" si="491"/>
        <v>2</v>
      </c>
      <c r="AC362" s="6">
        <f>IF(ISNA(INDEX(AB358:AB363, MATCH(N362, F358:F363, FALSE))),0,INDEX(AB358:AB363, MATCH(N362,F358:F363, FALSE)))</f>
        <v>0</v>
      </c>
      <c r="AD362" s="3">
        <f>IF(ISNA(INDEX(AB358:AB363, MATCH(O362, F358:F363, FALSE))),0,INDEX(AB358:AB363, MATCH(O362, F358:F363, FALSE)))</f>
        <v>0</v>
      </c>
      <c r="AE362" s="5">
        <f t="shared" si="490"/>
        <v>0</v>
      </c>
      <c r="AF362" s="3">
        <f>COUNTIF(F358:F363:F366:F371,F362)</f>
        <v>0</v>
      </c>
      <c r="BT362" s="51"/>
    </row>
    <row r="363" spans="1:72" ht="20.100000000000001" customHeight="1" thickBot="1">
      <c r="A363" s="111" t="s">
        <v>146</v>
      </c>
      <c r="B363" s="121" t="s">
        <v>106</v>
      </c>
      <c r="C363" s="121">
        <v>100</v>
      </c>
      <c r="D363" s="204" t="s">
        <v>0</v>
      </c>
      <c r="E363" s="294">
        <v>6</v>
      </c>
      <c r="F363" s="216"/>
      <c r="G363" s="219" t="s">
        <v>49</v>
      </c>
      <c r="H363" s="211" t="str">
        <f t="shared" si="483"/>
        <v xml:space="preserve"> </v>
      </c>
      <c r="I363" s="212" t="str">
        <f t="shared" si="484"/>
        <v/>
      </c>
      <c r="J363" s="212" t="str">
        <f t="shared" si="485"/>
        <v/>
      </c>
      <c r="K363" s="138" t="str">
        <f t="shared" si="486"/>
        <v/>
      </c>
      <c r="L363" s="213" t="str">
        <f t="shared" si="487"/>
        <v xml:space="preserve"> </v>
      </c>
      <c r="M363" s="2"/>
      <c r="N363" s="34" t="str">
        <f t="shared" si="488"/>
        <v>J</v>
      </c>
      <c r="O363" s="34" t="str">
        <f t="shared" si="488"/>
        <v>JJ</v>
      </c>
      <c r="P363" s="154">
        <f t="shared" si="489"/>
        <v>0</v>
      </c>
      <c r="Q363" s="2"/>
      <c r="R363" s="12"/>
      <c r="S363" s="12"/>
      <c r="T363" s="12"/>
      <c r="U363" s="12"/>
      <c r="V363" s="12"/>
      <c r="W363" s="12">
        <f>P363</f>
        <v>0</v>
      </c>
      <c r="X363" s="2"/>
      <c r="Y363" s="26">
        <f>((COUNTIF(E358:E363,E363)-1)*$CK$547+SUBSTITUTE(E363,"=",""))</f>
        <v>6</v>
      </c>
      <c r="Z363" s="3">
        <f t="shared" si="493"/>
        <v>1</v>
      </c>
      <c r="AA363" s="3">
        <f t="shared" si="492"/>
        <v>1</v>
      </c>
      <c r="AB363" s="3">
        <f t="shared" si="491"/>
        <v>1</v>
      </c>
      <c r="AC363" s="6">
        <f>IF(ISNA(INDEX(AB358:AB363, MATCH(N363, F358:F363, FALSE))),0,INDEX(AB358:AB363, MATCH(N363, F358:F363, FALSE)))</f>
        <v>0</v>
      </c>
      <c r="AD363" s="3">
        <f>IF(ISNA(INDEX(AB358:AB363, MATCH(O363, F358:F363, FALSE))),0,INDEX(AB358:AB363, MATCH(O363, F358:F363, FALSE)))</f>
        <v>0</v>
      </c>
      <c r="AE363" s="5">
        <f t="shared" si="490"/>
        <v>0</v>
      </c>
      <c r="AF363" s="3">
        <f>COUNTIF(F358:F363:F366:F371,F363)</f>
        <v>0</v>
      </c>
      <c r="BT363" s="51"/>
    </row>
    <row r="364" spans="1:72" ht="20.100000000000001" customHeight="1" thickBot="1">
      <c r="A364" s="111" t="s">
        <v>146</v>
      </c>
      <c r="B364" s="121" t="s">
        <v>106</v>
      </c>
      <c r="C364" s="121"/>
      <c r="D364" s="110"/>
      <c r="E364" s="198"/>
      <c r="F364" s="198"/>
      <c r="G364" s="198"/>
      <c r="H364" s="196"/>
      <c r="I364" s="196"/>
      <c r="J364" s="197"/>
      <c r="K364" s="196"/>
      <c r="L364" s="196"/>
      <c r="M364" s="2"/>
      <c r="N364" s="37"/>
      <c r="O364" s="37"/>
      <c r="P364" s="155"/>
      <c r="Q364" s="2"/>
      <c r="R364" s="2"/>
      <c r="S364" s="2"/>
      <c r="T364" s="2"/>
      <c r="U364" s="2"/>
      <c r="V364" s="2"/>
      <c r="W364" s="2"/>
      <c r="X364" s="2"/>
      <c r="BT364" s="51"/>
    </row>
    <row r="365" spans="1:72" ht="20.100000000000001" customHeight="1" thickBot="1">
      <c r="A365" s="111" t="s">
        <v>146</v>
      </c>
      <c r="B365" s="121" t="s">
        <v>106</v>
      </c>
      <c r="C365" s="121">
        <v>100</v>
      </c>
      <c r="D365" s="204" t="s">
        <v>1</v>
      </c>
      <c r="E365" s="419" t="s">
        <v>300</v>
      </c>
      <c r="F365" s="209"/>
      <c r="G365" s="209"/>
      <c r="H365" s="210"/>
      <c r="I365" s="208" t="s">
        <v>181</v>
      </c>
      <c r="J365" s="205"/>
      <c r="K365" s="530">
        <f>K357</f>
        <v>10.85</v>
      </c>
      <c r="L365" s="530"/>
      <c r="M365" s="2"/>
      <c r="N365" s="37"/>
      <c r="O365" s="37"/>
      <c r="P365" s="155"/>
      <c r="Q365" s="2"/>
      <c r="R365" s="2"/>
      <c r="S365" s="2"/>
      <c r="T365" s="2"/>
      <c r="U365" s="2"/>
      <c r="V365" s="2"/>
      <c r="W365" s="2"/>
      <c r="X365" s="2"/>
      <c r="BT365" s="51"/>
    </row>
    <row r="366" spans="1:72" ht="20.100000000000001" customHeight="1">
      <c r="A366" s="111" t="s">
        <v>146</v>
      </c>
      <c r="B366" s="121" t="s">
        <v>106</v>
      </c>
      <c r="C366" s="121">
        <v>100</v>
      </c>
      <c r="D366" s="204" t="s">
        <v>1</v>
      </c>
      <c r="E366" s="292">
        <v>1</v>
      </c>
      <c r="F366" s="214" t="s">
        <v>140</v>
      </c>
      <c r="G366" s="215">
        <v>12.3</v>
      </c>
      <c r="H366" s="206" t="str">
        <f t="shared" ref="H366:H371" si="494">IF(ISNA((IF(F366=0," ",VLOOKUP(F366,$Z$600:$AB$611,3,FALSE)))),"WRONG LETTER",IF(F366=0," ",VLOOKUP(F366,$Z$600:$AB$611,3,FALSE)))</f>
        <v>Iwan Wrey Brown</v>
      </c>
      <c r="I366" s="201" t="str">
        <f t="shared" ref="I366:I371" si="495">IF(ISNA((IF(F366=0,"",VLOOKUP(F366,$AO$544:$AQ$555,3,FALSE)))),"WRONG LETTER",IF(F366=0,"",VLOOKUP(F366,$AO$544:$AQ$555,3,FALSE)))</f>
        <v>Winchester</v>
      </c>
      <c r="J366" s="201" t="str">
        <f t="shared" ref="J366:J371" si="496">IF(F366=0,"",VLOOKUP(F366,$AO$544:$AR$555,4,FALSE))</f>
        <v>Win</v>
      </c>
      <c r="K366" s="202" t="str">
        <f t="shared" ref="K366:K371" si="497">IF(G366="","",IF(ISNUMBER(G366),IF($CH$603="F"," ",IF($CH$603="T",IF(G366&lt;=$BX$603,"G1",IF(G366&lt;=$CA$603,"G2",IF(G366&lt;=$CD$603,"G3",IF(G366&lt;=$CG$603,"G4","")))))),""))</f>
        <v/>
      </c>
      <c r="L366" s="203" t="str">
        <f t="shared" ref="L366:L371" si="498">IF(ISBLANK(G366),"",IF(G366&lt;=BE610,"AW"," "))</f>
        <v xml:space="preserve"> </v>
      </c>
      <c r="M366" s="2"/>
      <c r="N366" s="34" t="str">
        <f t="shared" ref="N366:O371" si="499">N358</f>
        <v>W</v>
      </c>
      <c r="O366" s="34" t="str">
        <f t="shared" si="499"/>
        <v>WW</v>
      </c>
      <c r="P366" s="154">
        <f>AE366</f>
        <v>6</v>
      </c>
      <c r="Q366" s="2"/>
      <c r="R366" s="12">
        <f>P366</f>
        <v>6</v>
      </c>
      <c r="S366" s="12"/>
      <c r="T366" s="12"/>
      <c r="U366" s="12"/>
      <c r="V366" s="12"/>
      <c r="W366" s="12"/>
      <c r="X366" s="2"/>
      <c r="Y366" s="26">
        <f>((COUNTIF(E366:E371,E366)-1)*$CK$547+SUBSTITUTE(E366,"=",""))</f>
        <v>1</v>
      </c>
      <c r="Z366" s="3">
        <f>INDEX($CK$548:$CK$611,Y366)</f>
        <v>6</v>
      </c>
      <c r="AA366" s="3">
        <f>IF(LEFT(G366,1)="d",0,IF(LEFT(G366,1)="n",0,1))</f>
        <v>1</v>
      </c>
      <c r="AB366" s="3">
        <f>Z366*AA366</f>
        <v>6</v>
      </c>
      <c r="AC366" s="6">
        <f>IF(ISNA(INDEX(AB366:AB371, MATCH(N366, F366:F371, FALSE))),0,INDEX(AB366:AB371, MATCH(N366, F366:F371, FALSE)))</f>
        <v>0</v>
      </c>
      <c r="AD366" s="3">
        <f>IF(ISNA(INDEX(AB366:AB371, MATCH(O366, F366:F371, FALSE))),0,INDEX(AB366:AB371, MATCH(O366, F366:F371, FALSE)))</f>
        <v>6</v>
      </c>
      <c r="AE366" s="5">
        <f>SUM(AC366:AD366)</f>
        <v>6</v>
      </c>
      <c r="AF366" s="3">
        <f>COUNTIF(F358:F363:F366:F371,F366)</f>
        <v>1</v>
      </c>
      <c r="BT366" s="51"/>
    </row>
    <row r="367" spans="1:72" ht="20.100000000000001" customHeight="1">
      <c r="A367" s="111" t="s">
        <v>146</v>
      </c>
      <c r="B367" s="121" t="s">
        <v>106</v>
      </c>
      <c r="C367" s="121">
        <v>100</v>
      </c>
      <c r="D367" s="204" t="s">
        <v>1</v>
      </c>
      <c r="E367" s="293">
        <v>2</v>
      </c>
      <c r="F367" s="216" t="s">
        <v>111</v>
      </c>
      <c r="G367" s="217">
        <v>12.5</v>
      </c>
      <c r="H367" s="133" t="str">
        <f t="shared" si="494"/>
        <v>Callum Potts</v>
      </c>
      <c r="I367" s="114" t="str">
        <f t="shared" si="495"/>
        <v>Newbury</v>
      </c>
      <c r="J367" s="114" t="str">
        <f t="shared" si="496"/>
        <v>Newb</v>
      </c>
      <c r="K367" s="9" t="str">
        <f t="shared" si="497"/>
        <v/>
      </c>
      <c r="L367" s="195" t="str">
        <f t="shared" si="498"/>
        <v xml:space="preserve"> </v>
      </c>
      <c r="M367" s="2"/>
      <c r="N367" s="34" t="str">
        <f t="shared" si="499"/>
        <v>N</v>
      </c>
      <c r="O367" s="34" t="str">
        <f t="shared" si="499"/>
        <v>NN</v>
      </c>
      <c r="P367" s="154">
        <f t="shared" ref="P367:P371" si="500">AE367</f>
        <v>5</v>
      </c>
      <c r="Q367" s="2"/>
      <c r="R367" s="12"/>
      <c r="S367" s="12">
        <f>P367</f>
        <v>5</v>
      </c>
      <c r="T367" s="12"/>
      <c r="U367" s="12"/>
      <c r="V367" s="12"/>
      <c r="W367" s="12"/>
      <c r="X367" s="2"/>
      <c r="Y367" s="26">
        <f>((COUNTIF(E366:E371,E367)-1)*$CK$547+SUBSTITUTE(E367,"=",""))</f>
        <v>2</v>
      </c>
      <c r="Z367" s="3">
        <f>INDEX($CK$548:$CK$611,Y367)</f>
        <v>5</v>
      </c>
      <c r="AA367" s="3">
        <f>IF(LEFT(G367,1)="d",0,IF(LEFT(G367,1)="n",0,1))</f>
        <v>1</v>
      </c>
      <c r="AB367" s="3">
        <f>Z367*AA367</f>
        <v>5</v>
      </c>
      <c r="AC367" s="6">
        <f>IF(ISNA(INDEX(AB366:AB371, MATCH(N367, F366:F371, FALSE))),0,INDEX(AB366:AB371, MATCH(N367, F366:F371, FALSE)))</f>
        <v>0</v>
      </c>
      <c r="AD367" s="3">
        <f>IF(ISNA(INDEX(AB366:AB371, MATCH(O367, F366:F371, FALSE))),0,INDEX(AB366:AB371, MATCH(O367, F366:F371, FALSE)))</f>
        <v>5</v>
      </c>
      <c r="AE367" s="5">
        <f t="shared" ref="AE367:AE371" si="501">SUM(AC367:AD367)</f>
        <v>5</v>
      </c>
      <c r="AF367" s="3">
        <f>COUNTIF(F358:F363:F366:F371,F367)</f>
        <v>1</v>
      </c>
      <c r="BT367" s="51"/>
    </row>
    <row r="368" spans="1:72" ht="20.100000000000001" customHeight="1">
      <c r="A368" s="111" t="s">
        <v>146</v>
      </c>
      <c r="B368" s="121" t="s">
        <v>106</v>
      </c>
      <c r="C368" s="121">
        <v>100</v>
      </c>
      <c r="D368" s="204" t="s">
        <v>1</v>
      </c>
      <c r="E368" s="293">
        <v>3</v>
      </c>
      <c r="F368" s="216" t="s">
        <v>19</v>
      </c>
      <c r="G368" s="217">
        <v>12.7</v>
      </c>
      <c r="H368" s="133" t="str">
        <f t="shared" si="494"/>
        <v>Roshan Mowatt</v>
      </c>
      <c r="I368" s="114" t="str">
        <f t="shared" si="495"/>
        <v>Oxford City</v>
      </c>
      <c r="J368" s="114" t="str">
        <f t="shared" si="496"/>
        <v>Oxf C</v>
      </c>
      <c r="K368" s="9" t="str">
        <f t="shared" si="497"/>
        <v/>
      </c>
      <c r="L368" s="195" t="str">
        <f t="shared" si="498"/>
        <v xml:space="preserve"> </v>
      </c>
      <c r="M368" s="2"/>
      <c r="N368" s="34" t="str">
        <f t="shared" si="499"/>
        <v>O</v>
      </c>
      <c r="O368" s="34" t="str">
        <f t="shared" si="499"/>
        <v>OO</v>
      </c>
      <c r="P368" s="154">
        <f t="shared" si="500"/>
        <v>4</v>
      </c>
      <c r="Q368" s="2"/>
      <c r="R368" s="12"/>
      <c r="S368" s="12"/>
      <c r="T368" s="12">
        <f>P368</f>
        <v>4</v>
      </c>
      <c r="U368" s="12"/>
      <c r="V368" s="12"/>
      <c r="W368" s="12"/>
      <c r="X368" s="2"/>
      <c r="Y368" s="26">
        <f>((COUNTIF(E366:E371,E368)-1)*$CK$547+SUBSTITUTE(E368,"=",""))</f>
        <v>3</v>
      </c>
      <c r="Z368" s="3">
        <f>INDEX($CK$548:$CK$611,Y368)</f>
        <v>4</v>
      </c>
      <c r="AA368" s="3">
        <f>IF(LEFT(G368,1)="d",0,IF(LEFT(G368,1)="n",0,1))</f>
        <v>1</v>
      </c>
      <c r="AB368" s="3">
        <f t="shared" ref="AB368:AB371" si="502">Z368*AA368</f>
        <v>4</v>
      </c>
      <c r="AC368" s="6">
        <f>IF(ISNA(INDEX(AB366:AB371, MATCH(N368, F366:F371, FALSE))),0,INDEX(AB366:AB371, MATCH(N368, F366:F371, FALSE)))</f>
        <v>0</v>
      </c>
      <c r="AD368" s="3">
        <f>IF(ISNA(INDEX(AB366:AB371, MATCH(O368, F366:F371, FALSE))),0,INDEX(AB366:AB371, MATCH(O368, F366:F371, FALSE)))</f>
        <v>4</v>
      </c>
      <c r="AE368" s="5">
        <f t="shared" si="501"/>
        <v>4</v>
      </c>
      <c r="AF368" s="3">
        <f>COUNTIF(F358:F363:F366:F371,F368)</f>
        <v>1</v>
      </c>
      <c r="BT368" s="51"/>
    </row>
    <row r="369" spans="1:72" ht="20.100000000000001" customHeight="1">
      <c r="A369" s="111" t="s">
        <v>146</v>
      </c>
      <c r="B369" s="121" t="s">
        <v>106</v>
      </c>
      <c r="C369" s="121">
        <v>100</v>
      </c>
      <c r="D369" s="204" t="s">
        <v>1</v>
      </c>
      <c r="E369" s="293">
        <v>4</v>
      </c>
      <c r="F369" s="216"/>
      <c r="G369" s="217" t="s">
        <v>49</v>
      </c>
      <c r="H369" s="133" t="str">
        <f t="shared" si="494"/>
        <v xml:space="preserve"> </v>
      </c>
      <c r="I369" s="114" t="str">
        <f t="shared" si="495"/>
        <v/>
      </c>
      <c r="J369" s="114" t="str">
        <f t="shared" si="496"/>
        <v/>
      </c>
      <c r="K369" s="9" t="str">
        <f t="shared" si="497"/>
        <v/>
      </c>
      <c r="L369" s="195" t="str">
        <f t="shared" si="498"/>
        <v xml:space="preserve"> </v>
      </c>
      <c r="M369" s="2"/>
      <c r="N369" s="34" t="str">
        <f t="shared" si="499"/>
        <v>R</v>
      </c>
      <c r="O369" s="34" t="str">
        <f t="shared" si="499"/>
        <v>RR</v>
      </c>
      <c r="P369" s="154">
        <f t="shared" si="500"/>
        <v>0</v>
      </c>
      <c r="Q369" s="2"/>
      <c r="R369" s="12"/>
      <c r="S369" s="12"/>
      <c r="T369" s="12"/>
      <c r="U369" s="12">
        <f>P369</f>
        <v>0</v>
      </c>
      <c r="V369" s="12"/>
      <c r="W369" s="12"/>
      <c r="X369" s="2"/>
      <c r="Y369" s="26">
        <f>((COUNTIF(E366:E371,E369)-1)*$CK$547+SUBSTITUTE(E369,"=",""))</f>
        <v>4</v>
      </c>
      <c r="Z369" s="3">
        <f>INDEX($CK$548:$CK$611,Y369)</f>
        <v>3</v>
      </c>
      <c r="AA369" s="3">
        <f t="shared" ref="AA369:AA371" si="503">IF(LEFT(G369,1)="d",0,IF(LEFT(G369,1)="n",0,1))</f>
        <v>1</v>
      </c>
      <c r="AB369" s="3">
        <f t="shared" si="502"/>
        <v>3</v>
      </c>
      <c r="AC369" s="6">
        <f>IF(ISNA(INDEX(AB366:AB371, MATCH(N369, F366:F371, FALSE))),0,INDEX(AB366:AB371, MATCH(N369, F366:F371, FALSE)))</f>
        <v>0</v>
      </c>
      <c r="AD369" s="3">
        <f>IF(ISNA(INDEX(AB366:AB371, MATCH(O369, F366:F371, FALSE))),0,INDEX(AB366:AB371, MATCH(O369, F366:F371, FALSE)))</f>
        <v>0</v>
      </c>
      <c r="AE369" s="5">
        <f t="shared" si="501"/>
        <v>0</v>
      </c>
      <c r="AF369" s="3">
        <f>COUNTIF(F358:F363:F366:F371,F369)</f>
        <v>0</v>
      </c>
      <c r="BT369" s="51"/>
    </row>
    <row r="370" spans="1:72" ht="20.100000000000001" customHeight="1">
      <c r="A370" s="111" t="s">
        <v>146</v>
      </c>
      <c r="B370" s="121" t="s">
        <v>106</v>
      </c>
      <c r="C370" s="121">
        <v>100</v>
      </c>
      <c r="D370" s="204" t="s">
        <v>1</v>
      </c>
      <c r="E370" s="293">
        <v>5</v>
      </c>
      <c r="F370" s="216"/>
      <c r="G370" s="217" t="s">
        <v>49</v>
      </c>
      <c r="H370" s="133" t="str">
        <f t="shared" si="494"/>
        <v xml:space="preserve"> </v>
      </c>
      <c r="I370" s="114" t="str">
        <f t="shared" si="495"/>
        <v/>
      </c>
      <c r="J370" s="114" t="str">
        <f t="shared" si="496"/>
        <v/>
      </c>
      <c r="K370" s="9" t="str">
        <f t="shared" si="497"/>
        <v/>
      </c>
      <c r="L370" s="195" t="str">
        <f t="shared" si="498"/>
        <v xml:space="preserve"> </v>
      </c>
      <c r="M370" s="2"/>
      <c r="N370" s="34" t="str">
        <f t="shared" si="499"/>
        <v>T</v>
      </c>
      <c r="O370" s="34" t="str">
        <f t="shared" si="499"/>
        <v>TT</v>
      </c>
      <c r="P370" s="154">
        <f t="shared" si="500"/>
        <v>0</v>
      </c>
      <c r="Q370" s="2"/>
      <c r="R370" s="12"/>
      <c r="S370" s="12"/>
      <c r="T370" s="12"/>
      <c r="U370" s="12"/>
      <c r="V370" s="12">
        <f>P370</f>
        <v>0</v>
      </c>
      <c r="W370" s="12"/>
      <c r="X370" s="2"/>
      <c r="Y370" s="26">
        <f>((COUNTIF(E366:E371,E370)-1)*$CK$547+SUBSTITUTE(E370,"=",""))</f>
        <v>5</v>
      </c>
      <c r="Z370" s="3">
        <f t="shared" ref="Z370:Z371" si="504">INDEX($CK$548:$CK$611,Y370)</f>
        <v>2</v>
      </c>
      <c r="AA370" s="3">
        <f t="shared" si="503"/>
        <v>1</v>
      </c>
      <c r="AB370" s="3">
        <f t="shared" si="502"/>
        <v>2</v>
      </c>
      <c r="AC370" s="6">
        <f>IF(ISNA(INDEX(AB366:AB371, MATCH(N370, F366:F371, FALSE))),0,INDEX(AB366:AB371, MATCH(N370,F366:F371, FALSE)))</f>
        <v>0</v>
      </c>
      <c r="AD370" s="3">
        <f>IF(ISNA(INDEX(AB366:AB371, MATCH(O370, F366:F371, FALSE))),0,INDEX(AB366:AB371, MATCH(O370, F366:F371, FALSE)))</f>
        <v>0</v>
      </c>
      <c r="AE370" s="5">
        <f t="shared" si="501"/>
        <v>0</v>
      </c>
      <c r="AF370" s="3">
        <f>COUNTIF(F358:F363:F366:F371,F370)</f>
        <v>0</v>
      </c>
      <c r="BT370" s="51"/>
    </row>
    <row r="371" spans="1:72" ht="20.100000000000001" customHeight="1" thickBot="1">
      <c r="A371" s="111" t="s">
        <v>146</v>
      </c>
      <c r="B371" s="121" t="s">
        <v>106</v>
      </c>
      <c r="C371" s="121">
        <v>100</v>
      </c>
      <c r="D371" s="204" t="s">
        <v>1</v>
      </c>
      <c r="E371" s="294">
        <v>6</v>
      </c>
      <c r="F371" s="216"/>
      <c r="G371" s="219" t="s">
        <v>49</v>
      </c>
      <c r="H371" s="211" t="str">
        <f t="shared" si="494"/>
        <v xml:space="preserve"> </v>
      </c>
      <c r="I371" s="212" t="str">
        <f t="shared" si="495"/>
        <v/>
      </c>
      <c r="J371" s="212" t="str">
        <f t="shared" si="496"/>
        <v/>
      </c>
      <c r="K371" s="138" t="str">
        <f t="shared" si="497"/>
        <v/>
      </c>
      <c r="L371" s="213" t="str">
        <f t="shared" si="498"/>
        <v xml:space="preserve"> </v>
      </c>
      <c r="M371" s="2"/>
      <c r="N371" s="34" t="str">
        <f t="shared" si="499"/>
        <v>J</v>
      </c>
      <c r="O371" s="34" t="str">
        <f t="shared" si="499"/>
        <v>JJ</v>
      </c>
      <c r="P371" s="154">
        <f t="shared" si="500"/>
        <v>0</v>
      </c>
      <c r="Q371" s="2"/>
      <c r="R371" s="12"/>
      <c r="S371" s="12"/>
      <c r="T371" s="12"/>
      <c r="U371" s="12"/>
      <c r="V371" s="12"/>
      <c r="W371" s="12">
        <f>P371</f>
        <v>0</v>
      </c>
      <c r="X371" s="2"/>
      <c r="Y371" s="26">
        <f>((COUNTIF(E366:E371,E371)-1)*$CK$547+SUBSTITUTE(E371,"=",""))</f>
        <v>6</v>
      </c>
      <c r="Z371" s="3">
        <f t="shared" si="504"/>
        <v>1</v>
      </c>
      <c r="AA371" s="3">
        <f t="shared" si="503"/>
        <v>1</v>
      </c>
      <c r="AB371" s="3">
        <f t="shared" si="502"/>
        <v>1</v>
      </c>
      <c r="AC371" s="6">
        <f>IF(ISNA(INDEX(AB366:AB371, MATCH(N371, F366:F371, FALSE))),0,INDEX(AB366:AB371, MATCH(N371, F366:F371, FALSE)))</f>
        <v>0</v>
      </c>
      <c r="AD371" s="3">
        <f>IF(ISNA(INDEX(AB366:AB371, MATCH(O371, F366:F371, FALSE))),0,INDEX(AB366:AB371, MATCH(O371, F366:F371, FALSE)))</f>
        <v>0</v>
      </c>
      <c r="AE371" s="5">
        <f t="shared" si="501"/>
        <v>0</v>
      </c>
      <c r="AF371" s="3">
        <f>COUNTIF(F358:F363:F366:F371,F371)</f>
        <v>0</v>
      </c>
      <c r="BT371" s="51"/>
    </row>
    <row r="372" spans="1:72" ht="20.100000000000001" customHeight="1" thickBot="1">
      <c r="A372" s="111" t="s">
        <v>146</v>
      </c>
      <c r="B372" s="121" t="s">
        <v>106</v>
      </c>
      <c r="C372" s="121"/>
      <c r="D372" s="204"/>
      <c r="E372" s="198"/>
      <c r="F372" s="198"/>
      <c r="G372" s="198"/>
      <c r="H372" s="196"/>
      <c r="I372" s="196"/>
      <c r="J372" s="197"/>
      <c r="K372" s="196"/>
      <c r="L372" s="196"/>
      <c r="M372" s="8"/>
      <c r="N372" s="40"/>
      <c r="O372" s="40"/>
      <c r="P372" s="155"/>
      <c r="Q372" s="2"/>
      <c r="R372" s="2"/>
      <c r="S372" s="2"/>
      <c r="T372" s="2"/>
      <c r="U372" s="2"/>
      <c r="V372" s="2"/>
      <c r="W372" s="2"/>
      <c r="X372" s="2"/>
    </row>
    <row r="373" spans="1:72" ht="20.100000000000001" customHeight="1" thickBot="1">
      <c r="A373" s="111" t="s">
        <v>146</v>
      </c>
      <c r="B373" s="121" t="s">
        <v>106</v>
      </c>
      <c r="C373" s="121">
        <v>200</v>
      </c>
      <c r="D373" s="204" t="s">
        <v>0</v>
      </c>
      <c r="E373" s="419" t="s">
        <v>270</v>
      </c>
      <c r="F373" s="209"/>
      <c r="G373" s="209"/>
      <c r="H373" s="210"/>
      <c r="I373" s="208" t="s">
        <v>181</v>
      </c>
      <c r="J373" s="205"/>
      <c r="K373" s="530">
        <f>DETAILS!K113</f>
        <v>22.3</v>
      </c>
      <c r="L373" s="530"/>
      <c r="M373" s="128"/>
      <c r="N373" s="40"/>
      <c r="O373" s="40"/>
      <c r="P373" s="155"/>
      <c r="Q373" s="2"/>
      <c r="R373" s="2"/>
      <c r="S373" s="2"/>
      <c r="T373" s="2"/>
      <c r="U373" s="2"/>
      <c r="V373" s="2"/>
      <c r="W373" s="2"/>
      <c r="X373" s="2"/>
    </row>
    <row r="374" spans="1:72" ht="20.100000000000001" customHeight="1">
      <c r="A374" s="111" t="s">
        <v>146</v>
      </c>
      <c r="B374" s="121" t="s">
        <v>106</v>
      </c>
      <c r="C374" s="121">
        <v>200</v>
      </c>
      <c r="D374" s="204" t="s">
        <v>0</v>
      </c>
      <c r="E374" s="292">
        <v>1</v>
      </c>
      <c r="F374" s="214" t="s">
        <v>111</v>
      </c>
      <c r="G374" s="215">
        <v>23.6</v>
      </c>
      <c r="H374" s="206" t="str">
        <f t="shared" ref="H374:H379" si="505">IF(ISNA((IF(F374=0," ",VLOOKUP(F374,$AL$614:$AN$625,3,FALSE)))),"WRONG LETTER",IF(F374=0," ",VLOOKUP(F374,$AL$614:$AN$625,3,FALSE)))</f>
        <v>Alistair Jardine</v>
      </c>
      <c r="I374" s="201" t="str">
        <f t="shared" ref="I374:I379" si="506">IF(ISNA((IF(F374=0,"",VLOOKUP(F374,$AO$544:$AQ$555,3,FALSE)))),"WRONG LETTER",IF(F374=0,"",VLOOKUP(F374,$AO$544:$AQ$555,3,FALSE)))</f>
        <v>Newbury</v>
      </c>
      <c r="J374" s="201" t="str">
        <f t="shared" ref="J374:J379" si="507">IF(F374=0,"",VLOOKUP(F374,$AO$544:$AR$555,4,FALSE))</f>
        <v>Newb</v>
      </c>
      <c r="K374" s="202" t="str">
        <f t="shared" ref="K374:K379" si="508">IF(G374="","",IF(ISNUMBER(G374),IF($CH$604="F"," ",IF($CH$604="T",IF(G374&lt;=$BX$604,"G1",IF(G374&lt;=$CA$604,"G2",IF(G374&lt;=$CD$604,"G3",IF(G374&lt;=$CG$604,"G4","")))))),""))</f>
        <v>G4</v>
      </c>
      <c r="L374" s="203" t="str">
        <f t="shared" ref="L374:L379" si="509">IF(ISBLANK(G374),"",IF(G374&lt;=BF603,"AW"," "))</f>
        <v>AW</v>
      </c>
      <c r="M374" s="2"/>
      <c r="N374" s="34" t="str">
        <f t="shared" ref="N374:O379" si="510">N366</f>
        <v>W</v>
      </c>
      <c r="O374" s="34" t="str">
        <f t="shared" si="510"/>
        <v>WW</v>
      </c>
      <c r="P374" s="154">
        <f>AE374</f>
        <v>5</v>
      </c>
      <c r="Q374" s="2"/>
      <c r="R374" s="12">
        <f>P374</f>
        <v>5</v>
      </c>
      <c r="S374" s="12"/>
      <c r="T374" s="12"/>
      <c r="U374" s="12"/>
      <c r="V374" s="12"/>
      <c r="W374" s="12"/>
      <c r="X374" s="2"/>
      <c r="Y374" s="26">
        <f>((COUNTIF(E374:E379,E374)-1)*$CK$547+SUBSTITUTE(E374,"=",""))</f>
        <v>1</v>
      </c>
      <c r="Z374" s="3">
        <f>INDEX($CK$548:$CK$611,Y374)</f>
        <v>6</v>
      </c>
      <c r="AA374" s="3">
        <f>IF(LEFT(G374,1)="d",0,IF(LEFT(G374,1)="n",0,1))</f>
        <v>1</v>
      </c>
      <c r="AB374" s="3">
        <f>Z374*AA374</f>
        <v>6</v>
      </c>
      <c r="AC374" s="6">
        <f>IF(ISNA(INDEX(AB374:AB379, MATCH(N374, F374:F379, FALSE))),0,INDEX(AB374:AB379, MATCH(N374, F374:F379, FALSE)))</f>
        <v>0</v>
      </c>
      <c r="AD374" s="3">
        <f>IF(ISNA(INDEX(AB374:AB379, MATCH(O374, F374:F379, FALSE))),0,INDEX(AB374:AB379, MATCH(O374, F374:F379, FALSE)))</f>
        <v>5</v>
      </c>
      <c r="AE374" s="5">
        <f>SUM(AC374:AD374)</f>
        <v>5</v>
      </c>
      <c r="AF374" s="3">
        <f>COUNTIF(F374:F379:F382:F387,F374)</f>
        <v>1</v>
      </c>
    </row>
    <row r="375" spans="1:72" ht="20.100000000000001" customHeight="1">
      <c r="A375" s="111" t="s">
        <v>146</v>
      </c>
      <c r="B375" s="121" t="s">
        <v>106</v>
      </c>
      <c r="C375" s="121">
        <v>200</v>
      </c>
      <c r="D375" s="204" t="s">
        <v>0</v>
      </c>
      <c r="E375" s="293">
        <v>2</v>
      </c>
      <c r="F375" s="216" t="s">
        <v>140</v>
      </c>
      <c r="G375" s="217">
        <v>24.6</v>
      </c>
      <c r="H375" s="133" t="str">
        <f t="shared" si="505"/>
        <v>Iwan Wrey Brown</v>
      </c>
      <c r="I375" s="114" t="str">
        <f t="shared" si="506"/>
        <v>Winchester</v>
      </c>
      <c r="J375" s="114" t="str">
        <f t="shared" si="507"/>
        <v>Win</v>
      </c>
      <c r="K375" s="9" t="str">
        <f t="shared" si="508"/>
        <v/>
      </c>
      <c r="L375" s="195" t="str">
        <f t="shared" si="509"/>
        <v xml:space="preserve"> </v>
      </c>
      <c r="M375" s="2"/>
      <c r="N375" s="34" t="str">
        <f t="shared" si="510"/>
        <v>N</v>
      </c>
      <c r="O375" s="34" t="str">
        <f t="shared" si="510"/>
        <v>NN</v>
      </c>
      <c r="P375" s="154">
        <f t="shared" ref="P375:P379" si="511">AE375</f>
        <v>6</v>
      </c>
      <c r="Q375" s="2"/>
      <c r="R375" s="12"/>
      <c r="S375" s="12">
        <f>P375</f>
        <v>6</v>
      </c>
      <c r="T375" s="12"/>
      <c r="U375" s="12"/>
      <c r="V375" s="12"/>
      <c r="W375" s="12"/>
      <c r="X375" s="2"/>
      <c r="Y375" s="26">
        <f>((COUNTIF(E374:E379,E375)-1)*$CK$547+SUBSTITUTE(E375,"=",""))</f>
        <v>2</v>
      </c>
      <c r="Z375" s="3">
        <f>INDEX($CK$548:$CK$611,Y375)</f>
        <v>5</v>
      </c>
      <c r="AA375" s="3">
        <f>IF(LEFT(G375,1)="d",0,IF(LEFT(G375,1)="n",0,1))</f>
        <v>1</v>
      </c>
      <c r="AB375" s="3">
        <f>Z375*AA375</f>
        <v>5</v>
      </c>
      <c r="AC375" s="6">
        <f>IF(ISNA(INDEX(AB374:AB379, MATCH(N375, F374:F379, FALSE))),0,INDEX(AB374:AB379, MATCH(N375, F374:F379, FALSE)))</f>
        <v>0</v>
      </c>
      <c r="AD375" s="3">
        <f>IF(ISNA(INDEX(AB374:AB379, MATCH(O375, F374:F379, FALSE))),0,INDEX(AB374:AB379, MATCH(O375, F374:F379, FALSE)))</f>
        <v>6</v>
      </c>
      <c r="AE375" s="5">
        <f t="shared" ref="AE375:AE379" si="512">SUM(AC375:AD375)</f>
        <v>6</v>
      </c>
      <c r="AF375" s="3">
        <f>COUNTIF(F374:F379:F382:F387,F375)</f>
        <v>1</v>
      </c>
    </row>
    <row r="376" spans="1:72" ht="20.100000000000001" customHeight="1">
      <c r="A376" s="111" t="s">
        <v>146</v>
      </c>
      <c r="B376" s="121" t="s">
        <v>106</v>
      </c>
      <c r="C376" s="121">
        <v>200</v>
      </c>
      <c r="D376" s="204" t="s">
        <v>0</v>
      </c>
      <c r="E376" s="293">
        <v>3</v>
      </c>
      <c r="F376" s="216" t="s">
        <v>20</v>
      </c>
      <c r="G376" s="217">
        <v>26.2</v>
      </c>
      <c r="H376" s="133" t="str">
        <f t="shared" si="505"/>
        <v>Adam Davenport</v>
      </c>
      <c r="I376" s="114" t="str">
        <f t="shared" si="506"/>
        <v>Oxford City</v>
      </c>
      <c r="J376" s="114" t="str">
        <f t="shared" si="507"/>
        <v>Oxf C</v>
      </c>
      <c r="K376" s="9" t="str">
        <f t="shared" si="508"/>
        <v/>
      </c>
      <c r="L376" s="195" t="str">
        <f t="shared" si="509"/>
        <v xml:space="preserve"> </v>
      </c>
      <c r="M376" s="2"/>
      <c r="N376" s="34" t="str">
        <f t="shared" si="510"/>
        <v>O</v>
      </c>
      <c r="O376" s="34" t="str">
        <f t="shared" si="510"/>
        <v>OO</v>
      </c>
      <c r="P376" s="154">
        <f t="shared" si="511"/>
        <v>4</v>
      </c>
      <c r="Q376" s="2"/>
      <c r="R376" s="12"/>
      <c r="S376" s="12"/>
      <c r="T376" s="12">
        <f>P376</f>
        <v>4</v>
      </c>
      <c r="U376" s="12"/>
      <c r="V376" s="12"/>
      <c r="W376" s="12"/>
      <c r="X376" s="2"/>
      <c r="Y376" s="26">
        <f>((COUNTIF(E374:E379,E376)-1)*$CK$547+SUBSTITUTE(E376,"=",""))</f>
        <v>3</v>
      </c>
      <c r="Z376" s="3">
        <f>INDEX($CK$548:$CK$611,Y376)</f>
        <v>4</v>
      </c>
      <c r="AA376" s="3">
        <f>IF(LEFT(G376,1)="d",0,IF(LEFT(G376,1)="n",0,1))</f>
        <v>1</v>
      </c>
      <c r="AB376" s="3">
        <f t="shared" ref="AB376:AB379" si="513">Z376*AA376</f>
        <v>4</v>
      </c>
      <c r="AC376" s="6">
        <f>IF(ISNA(INDEX(AB374:AB379, MATCH(N376, F374:F379, FALSE))),0,INDEX(AB374:AB379, MATCH(N376, F374:F379, FALSE)))</f>
        <v>4</v>
      </c>
      <c r="AD376" s="3">
        <f>IF(ISNA(INDEX(AB374:AB379, MATCH(O376, F374:F379, FALSE))),0,INDEX(AB374:AB379, MATCH(O376, F374:F379, FALSE)))</f>
        <v>0</v>
      </c>
      <c r="AE376" s="5">
        <f t="shared" si="512"/>
        <v>4</v>
      </c>
      <c r="AF376" s="3">
        <f>COUNTIF(F374:F379:F382:F387,F376)</f>
        <v>1</v>
      </c>
    </row>
    <row r="377" spans="1:72" ht="20.100000000000001" customHeight="1">
      <c r="A377" s="111" t="s">
        <v>146</v>
      </c>
      <c r="B377" s="121" t="s">
        <v>106</v>
      </c>
      <c r="C377" s="121">
        <v>200</v>
      </c>
      <c r="D377" s="204" t="s">
        <v>0</v>
      </c>
      <c r="E377" s="293">
        <v>4</v>
      </c>
      <c r="F377" s="216" t="s">
        <v>108</v>
      </c>
      <c r="G377" s="217">
        <v>27.1</v>
      </c>
      <c r="H377" s="133" t="str">
        <f t="shared" si="505"/>
        <v>Ben Llewelyn</v>
      </c>
      <c r="I377" s="114" t="str">
        <f t="shared" si="506"/>
        <v>MADJA</v>
      </c>
      <c r="J377" s="114" t="str">
        <f t="shared" si="507"/>
        <v>Marl J</v>
      </c>
      <c r="K377" s="9" t="str">
        <f t="shared" si="508"/>
        <v/>
      </c>
      <c r="L377" s="195" t="str">
        <f t="shared" si="509"/>
        <v xml:space="preserve"> </v>
      </c>
      <c r="M377" s="2"/>
      <c r="N377" s="34" t="str">
        <f t="shared" si="510"/>
        <v>R</v>
      </c>
      <c r="O377" s="34" t="str">
        <f t="shared" si="510"/>
        <v>RR</v>
      </c>
      <c r="P377" s="154">
        <f t="shared" si="511"/>
        <v>3</v>
      </c>
      <c r="Q377" s="2"/>
      <c r="R377" s="12"/>
      <c r="S377" s="12"/>
      <c r="T377" s="12"/>
      <c r="U377" s="12">
        <f>P377</f>
        <v>3</v>
      </c>
      <c r="V377" s="12"/>
      <c r="W377" s="12"/>
      <c r="X377" s="2"/>
      <c r="Y377" s="26">
        <f>((COUNTIF(E374:E379,E377)-1)*$CK$547+SUBSTITUTE(E377,"=",""))</f>
        <v>4</v>
      </c>
      <c r="Z377" s="3">
        <f>INDEX($CK$548:$CK$611,Y377)</f>
        <v>3</v>
      </c>
      <c r="AA377" s="3">
        <f t="shared" ref="AA377:AA379" si="514">IF(LEFT(G377,1)="d",0,IF(LEFT(G377,1)="n",0,1))</f>
        <v>1</v>
      </c>
      <c r="AB377" s="3">
        <f t="shared" si="513"/>
        <v>3</v>
      </c>
      <c r="AC377" s="6">
        <f>IF(ISNA(INDEX(AB374:AB379, MATCH(N377, F374:F379, FALSE))),0,INDEX(AB374:AB379, MATCH(N377, F374:F379, FALSE)))</f>
        <v>3</v>
      </c>
      <c r="AD377" s="3">
        <f>IF(ISNA(INDEX(AB374:AB379, MATCH(O377, F374:F379, FALSE))),0,INDEX(AB374:AB379, MATCH(O377, F374:F379, FALSE)))</f>
        <v>0</v>
      </c>
      <c r="AE377" s="5">
        <f t="shared" si="512"/>
        <v>3</v>
      </c>
      <c r="AF377" s="3">
        <f>COUNTIF(F374:F379:F382:F387,F377)</f>
        <v>1</v>
      </c>
    </row>
    <row r="378" spans="1:72" ht="20.100000000000001" customHeight="1">
      <c r="A378" s="111" t="s">
        <v>146</v>
      </c>
      <c r="B378" s="121" t="s">
        <v>106</v>
      </c>
      <c r="C378" s="121">
        <v>200</v>
      </c>
      <c r="D378" s="204" t="s">
        <v>0</v>
      </c>
      <c r="E378" s="293">
        <v>5</v>
      </c>
      <c r="F378" s="216"/>
      <c r="G378" s="217" t="s">
        <v>49</v>
      </c>
      <c r="H378" s="133" t="str">
        <f t="shared" si="505"/>
        <v xml:space="preserve"> </v>
      </c>
      <c r="I378" s="114" t="str">
        <f t="shared" si="506"/>
        <v/>
      </c>
      <c r="J378" s="114" t="str">
        <f t="shared" si="507"/>
        <v/>
      </c>
      <c r="K378" s="9" t="str">
        <f t="shared" si="508"/>
        <v/>
      </c>
      <c r="L378" s="195" t="str">
        <f t="shared" si="509"/>
        <v xml:space="preserve"> </v>
      </c>
      <c r="M378" s="2"/>
      <c r="N378" s="34" t="str">
        <f t="shared" si="510"/>
        <v>T</v>
      </c>
      <c r="O378" s="34" t="str">
        <f t="shared" si="510"/>
        <v>TT</v>
      </c>
      <c r="P378" s="154">
        <f t="shared" si="511"/>
        <v>0</v>
      </c>
      <c r="Q378" s="2"/>
      <c r="R378" s="12"/>
      <c r="S378" s="12"/>
      <c r="T378" s="12"/>
      <c r="U378" s="12"/>
      <c r="V378" s="12">
        <f>P378</f>
        <v>0</v>
      </c>
      <c r="W378" s="12"/>
      <c r="X378" s="2"/>
      <c r="Y378" s="26">
        <f>((COUNTIF(E374:E379,E378)-1)*$CK$547+SUBSTITUTE(E378,"=",""))</f>
        <v>5</v>
      </c>
      <c r="Z378" s="3">
        <f t="shared" ref="Z378:Z379" si="515">INDEX($CK$548:$CK$611,Y378)</f>
        <v>2</v>
      </c>
      <c r="AA378" s="3">
        <f t="shared" si="514"/>
        <v>1</v>
      </c>
      <c r="AB378" s="3">
        <f t="shared" si="513"/>
        <v>2</v>
      </c>
      <c r="AC378" s="6">
        <f>IF(ISNA(INDEX(AB374:AB379, MATCH(N378, F374:F379, FALSE))),0,INDEX(AB374:AB379, MATCH(N378,F374:F379, FALSE)))</f>
        <v>0</v>
      </c>
      <c r="AD378" s="3">
        <f>IF(ISNA(INDEX(AB374:AB379, MATCH(O378, F374:F379, FALSE))),0,INDEX(AB374:AB379, MATCH(O378, F374:F379, FALSE)))</f>
        <v>0</v>
      </c>
      <c r="AE378" s="5">
        <f t="shared" si="512"/>
        <v>0</v>
      </c>
      <c r="AF378" s="3">
        <f>COUNTIF(F374:F379:F382:F387,F378)</f>
        <v>0</v>
      </c>
    </row>
    <row r="379" spans="1:72" ht="20.100000000000001" customHeight="1" thickBot="1">
      <c r="A379" s="111" t="s">
        <v>146</v>
      </c>
      <c r="B379" s="121" t="s">
        <v>106</v>
      </c>
      <c r="C379" s="121">
        <v>200</v>
      </c>
      <c r="D379" s="204" t="s">
        <v>0</v>
      </c>
      <c r="E379" s="294">
        <v>6</v>
      </c>
      <c r="F379" s="216"/>
      <c r="G379" s="219" t="s">
        <v>49</v>
      </c>
      <c r="H379" s="211" t="str">
        <f t="shared" si="505"/>
        <v xml:space="preserve"> </v>
      </c>
      <c r="I379" s="212" t="str">
        <f t="shared" si="506"/>
        <v/>
      </c>
      <c r="J379" s="212" t="str">
        <f t="shared" si="507"/>
        <v/>
      </c>
      <c r="K379" s="138" t="str">
        <f t="shared" si="508"/>
        <v/>
      </c>
      <c r="L379" s="213" t="str">
        <f t="shared" si="509"/>
        <v xml:space="preserve"> </v>
      </c>
      <c r="M379" s="2"/>
      <c r="N379" s="34" t="str">
        <f t="shared" si="510"/>
        <v>J</v>
      </c>
      <c r="O379" s="34" t="str">
        <f t="shared" si="510"/>
        <v>JJ</v>
      </c>
      <c r="P379" s="154">
        <f t="shared" si="511"/>
        <v>0</v>
      </c>
      <c r="Q379" s="2"/>
      <c r="R379" s="12"/>
      <c r="S379" s="12"/>
      <c r="T379" s="12"/>
      <c r="U379" s="12"/>
      <c r="V379" s="12"/>
      <c r="W379" s="12">
        <f>P379</f>
        <v>0</v>
      </c>
      <c r="X379" s="2"/>
      <c r="Y379" s="26">
        <f>((COUNTIF(E374:E379,E379)-1)*$CK$547+SUBSTITUTE(E379,"=",""))</f>
        <v>6</v>
      </c>
      <c r="Z379" s="3">
        <f t="shared" si="515"/>
        <v>1</v>
      </c>
      <c r="AA379" s="3">
        <f t="shared" si="514"/>
        <v>1</v>
      </c>
      <c r="AB379" s="3">
        <f t="shared" si="513"/>
        <v>1</v>
      </c>
      <c r="AC379" s="6">
        <f>IF(ISNA(INDEX(AB374:AB379, MATCH(N379, F374:F379, FALSE))),0,INDEX(AB374:AB379, MATCH(N379, F374:F379, FALSE)))</f>
        <v>0</v>
      </c>
      <c r="AD379" s="3">
        <f>IF(ISNA(INDEX(AB374:AB379, MATCH(O379, F374:F379, FALSE))),0,INDEX(AB374:AB379, MATCH(O379, F374:F379, FALSE)))</f>
        <v>0</v>
      </c>
      <c r="AE379" s="5">
        <f t="shared" si="512"/>
        <v>0</v>
      </c>
      <c r="AF379" s="3">
        <f>COUNTIF(F374:F379:F382:F387,F379)</f>
        <v>0</v>
      </c>
    </row>
    <row r="380" spans="1:72" ht="20.100000000000001" customHeight="1" thickBot="1">
      <c r="A380" s="111" t="s">
        <v>146</v>
      </c>
      <c r="B380" s="121" t="s">
        <v>106</v>
      </c>
      <c r="C380" s="121"/>
      <c r="D380" s="110"/>
      <c r="E380" s="198"/>
      <c r="F380" s="198"/>
      <c r="G380" s="198"/>
      <c r="H380" s="196"/>
      <c r="I380" s="196"/>
      <c r="J380" s="197"/>
      <c r="K380" s="196"/>
      <c r="L380" s="196"/>
      <c r="M380" s="2"/>
      <c r="N380" s="40"/>
      <c r="O380" s="40"/>
      <c r="P380" s="155"/>
      <c r="Q380" s="2"/>
      <c r="R380" s="2"/>
      <c r="S380" s="2"/>
      <c r="T380" s="2"/>
      <c r="U380" s="2"/>
      <c r="V380" s="2"/>
      <c r="W380" s="2"/>
      <c r="X380" s="2"/>
    </row>
    <row r="381" spans="1:72" ht="20.100000000000001" customHeight="1" thickBot="1">
      <c r="A381" s="111" t="s">
        <v>146</v>
      </c>
      <c r="B381" s="121" t="s">
        <v>106</v>
      </c>
      <c r="C381" s="121">
        <v>200</v>
      </c>
      <c r="D381" s="204" t="s">
        <v>1</v>
      </c>
      <c r="E381" s="419" t="s">
        <v>301</v>
      </c>
      <c r="F381" s="209"/>
      <c r="G381" s="209"/>
      <c r="H381" s="210"/>
      <c r="I381" s="208" t="s">
        <v>181</v>
      </c>
      <c r="J381" s="205"/>
      <c r="K381" s="530">
        <f>K373</f>
        <v>22.3</v>
      </c>
      <c r="L381" s="530"/>
      <c r="M381" s="2"/>
      <c r="N381" s="40"/>
      <c r="O381" s="40"/>
      <c r="P381" s="155"/>
      <c r="Q381" s="2"/>
      <c r="R381" s="2"/>
      <c r="S381" s="2"/>
      <c r="T381" s="2"/>
      <c r="U381" s="2"/>
      <c r="V381" s="2"/>
      <c r="W381" s="2"/>
      <c r="X381" s="2"/>
    </row>
    <row r="382" spans="1:72" ht="20.100000000000001" customHeight="1">
      <c r="A382" s="111" t="s">
        <v>146</v>
      </c>
      <c r="B382" s="121" t="s">
        <v>106</v>
      </c>
      <c r="C382" s="121">
        <v>200</v>
      </c>
      <c r="D382" s="204" t="s">
        <v>1</v>
      </c>
      <c r="E382" s="292">
        <v>1</v>
      </c>
      <c r="F382" s="214" t="s">
        <v>110</v>
      </c>
      <c r="G382" s="215">
        <v>23.8</v>
      </c>
      <c r="H382" s="206" t="str">
        <f t="shared" ref="H382:H387" si="516">IF(ISNA((IF(F382=0," ",VLOOKUP(F382,$AL$614:$AN$625,3,FALSE)))),"WRONG LETTER",IF(F382=0," ",VLOOKUP(F382,$AL$614:$AN$625,3,FALSE)))</f>
        <v>Ben Newman</v>
      </c>
      <c r="I382" s="201" t="str">
        <f t="shared" ref="I382:I387" si="517">IF(ISNA((IF(F382=0,"",VLOOKUP(F382,$AO$544:$AQ$555,3,FALSE)))),"WRONG LETTER",IF(F382=0,"",VLOOKUP(F382,$AO$544:$AQ$555,3,FALSE)))</f>
        <v>Newbury</v>
      </c>
      <c r="J382" s="201" t="str">
        <f t="shared" ref="J382:J387" si="518">IF(F382=0,"",VLOOKUP(F382,$AO$544:$AR$555,4,FALSE))</f>
        <v>Newb</v>
      </c>
      <c r="K382" s="202" t="str">
        <f t="shared" ref="K382:K387" si="519">IF(G382="","",IF(ISNUMBER(G382),IF($CH$604="F"," ",IF($CH$604="T",IF(G382&lt;=$BX$604,"G1",IF(G382&lt;=$CA$604,"G2",IF(G382&lt;=$CD$604,"G3",IF(G382&lt;=$CG$604,"G4","")))))),""))</f>
        <v>G4</v>
      </c>
      <c r="L382" s="203" t="str">
        <f t="shared" ref="L382:L387" si="520">IF(ISBLANK(G382),"",IF(G382&lt;=BF610,"AW"," "))</f>
        <v>AW</v>
      </c>
      <c r="M382" s="2"/>
      <c r="N382" s="34" t="str">
        <f t="shared" ref="N382:O387" si="521">N374</f>
        <v>W</v>
      </c>
      <c r="O382" s="34" t="str">
        <f t="shared" si="521"/>
        <v>WW</v>
      </c>
      <c r="P382" s="154">
        <f>AE382</f>
        <v>0</v>
      </c>
      <c r="Q382" s="2"/>
      <c r="R382" s="12">
        <f>P382</f>
        <v>0</v>
      </c>
      <c r="S382" s="12"/>
      <c r="T382" s="12"/>
      <c r="U382" s="12"/>
      <c r="V382" s="12"/>
      <c r="W382" s="12"/>
      <c r="X382" s="2"/>
      <c r="Y382" s="26">
        <f>((COUNTIF(E382:E387,E382)-1)*$CK$547+SUBSTITUTE(E382,"=",""))</f>
        <v>1</v>
      </c>
      <c r="Z382" s="3">
        <f>INDEX($CK$548:$CK$611,Y382)</f>
        <v>6</v>
      </c>
      <c r="AA382" s="3">
        <f>IF(LEFT(G382,1)="d",0,IF(LEFT(G382,1)="n",0,1))</f>
        <v>1</v>
      </c>
      <c r="AB382" s="3">
        <f>Z382*AA382</f>
        <v>6</v>
      </c>
      <c r="AC382" s="6">
        <f>IF(ISNA(INDEX(AB382:AB387, MATCH(N382, F382:F387, FALSE))),0,INDEX(AB382:AB387, MATCH(N382, F382:F387, FALSE)))</f>
        <v>0</v>
      </c>
      <c r="AD382" s="3">
        <f>IF(ISNA(INDEX(AB382:AB387, MATCH(O382, F382:F387, FALSE))),0,INDEX(AB382:AB387, MATCH(O382, F382:F387, FALSE)))</f>
        <v>0</v>
      </c>
      <c r="AE382" s="5">
        <f>SUM(AC382:AD382)</f>
        <v>0</v>
      </c>
      <c r="AF382" s="3">
        <f>COUNTIF(F374:F379:F382:F387,F382)</f>
        <v>1</v>
      </c>
    </row>
    <row r="383" spans="1:72" ht="20.100000000000001" customHeight="1">
      <c r="A383" s="111" t="s">
        <v>146</v>
      </c>
      <c r="B383" s="121" t="s">
        <v>106</v>
      </c>
      <c r="C383" s="121">
        <v>200</v>
      </c>
      <c r="D383" s="204" t="s">
        <v>1</v>
      </c>
      <c r="E383" s="293">
        <v>2</v>
      </c>
      <c r="F383" s="216" t="s">
        <v>19</v>
      </c>
      <c r="G383" s="217">
        <v>26.5</v>
      </c>
      <c r="H383" s="133" t="str">
        <f t="shared" si="516"/>
        <v>Matthew Stacey</v>
      </c>
      <c r="I383" s="114" t="str">
        <f t="shared" si="517"/>
        <v>Oxford City</v>
      </c>
      <c r="J383" s="114" t="str">
        <f t="shared" si="518"/>
        <v>Oxf C</v>
      </c>
      <c r="K383" s="9" t="str">
        <f t="shared" si="519"/>
        <v/>
      </c>
      <c r="L383" s="195" t="str">
        <f t="shared" si="520"/>
        <v xml:space="preserve"> </v>
      </c>
      <c r="M383" s="2"/>
      <c r="N383" s="34" t="str">
        <f t="shared" si="521"/>
        <v>N</v>
      </c>
      <c r="O383" s="34" t="str">
        <f t="shared" si="521"/>
        <v>NN</v>
      </c>
      <c r="P383" s="154">
        <f t="shared" ref="P383:P387" si="522">AE383</f>
        <v>6</v>
      </c>
      <c r="Q383" s="2"/>
      <c r="R383" s="12"/>
      <c r="S383" s="12">
        <f>P383</f>
        <v>6</v>
      </c>
      <c r="T383" s="12"/>
      <c r="U383" s="12"/>
      <c r="V383" s="12"/>
      <c r="W383" s="12"/>
      <c r="X383" s="2"/>
      <c r="Y383" s="26">
        <f>((COUNTIF(E382:E387,E383)-1)*$CK$547+SUBSTITUTE(E383,"=",""))</f>
        <v>2</v>
      </c>
      <c r="Z383" s="3">
        <f>INDEX($CK$548:$CK$611,Y383)</f>
        <v>5</v>
      </c>
      <c r="AA383" s="3">
        <f>IF(LEFT(G383,1)="d",0,IF(LEFT(G383,1)="n",0,1))</f>
        <v>1</v>
      </c>
      <c r="AB383" s="3">
        <f>Z383*AA383</f>
        <v>5</v>
      </c>
      <c r="AC383" s="6">
        <f>IF(ISNA(INDEX(AB382:AB387, MATCH(N383, F382:F387, FALSE))),0,INDEX(AB382:AB387, MATCH(N383, F382:F387, FALSE)))</f>
        <v>6</v>
      </c>
      <c r="AD383" s="3">
        <f>IF(ISNA(INDEX(AB382:AB387, MATCH(O383, F382:F387, FALSE))),0,INDEX(AB382:AB387, MATCH(O383, F382:F387, FALSE)))</f>
        <v>0</v>
      </c>
      <c r="AE383" s="5">
        <f t="shared" ref="AE383:AE387" si="523">SUM(AC383:AD383)</f>
        <v>6</v>
      </c>
      <c r="AF383" s="3">
        <f>COUNTIF(F374:F379:F382:F387,F383)</f>
        <v>1</v>
      </c>
    </row>
    <row r="384" spans="1:72" ht="20.100000000000001" customHeight="1">
      <c r="A384" s="111" t="s">
        <v>146</v>
      </c>
      <c r="B384" s="121" t="s">
        <v>106</v>
      </c>
      <c r="C384" s="121">
        <v>200</v>
      </c>
      <c r="D384" s="204" t="s">
        <v>1</v>
      </c>
      <c r="E384" s="293">
        <v>3</v>
      </c>
      <c r="F384" s="216" t="s">
        <v>109</v>
      </c>
      <c r="G384" s="217">
        <v>31.9</v>
      </c>
      <c r="H384" s="133" t="str">
        <f t="shared" si="516"/>
        <v>Ali Edington</v>
      </c>
      <c r="I384" s="114" t="str">
        <f t="shared" si="517"/>
        <v>MADJA</v>
      </c>
      <c r="J384" s="114" t="str">
        <f t="shared" si="518"/>
        <v>Marl J</v>
      </c>
      <c r="K384" s="9" t="str">
        <f t="shared" si="519"/>
        <v/>
      </c>
      <c r="L384" s="195" t="str">
        <f t="shared" si="520"/>
        <v xml:space="preserve"> </v>
      </c>
      <c r="M384" s="2"/>
      <c r="N384" s="34" t="str">
        <f t="shared" si="521"/>
        <v>O</v>
      </c>
      <c r="O384" s="34" t="str">
        <f t="shared" si="521"/>
        <v>OO</v>
      </c>
      <c r="P384" s="154">
        <f t="shared" si="522"/>
        <v>5</v>
      </c>
      <c r="Q384" s="2"/>
      <c r="R384" s="12"/>
      <c r="S384" s="12"/>
      <c r="T384" s="12">
        <f>P384</f>
        <v>5</v>
      </c>
      <c r="U384" s="12"/>
      <c r="V384" s="12"/>
      <c r="W384" s="12"/>
      <c r="X384" s="2"/>
      <c r="Y384" s="26">
        <f>((COUNTIF(E382:E387,E384)-1)*$CK$547+SUBSTITUTE(E384,"=",""))</f>
        <v>3</v>
      </c>
      <c r="Z384" s="3">
        <f>INDEX($CK$548:$CK$611,Y384)</f>
        <v>4</v>
      </c>
      <c r="AA384" s="3">
        <f>IF(LEFT(G384,1)="d",0,IF(LEFT(G384,1)="n",0,1))</f>
        <v>1</v>
      </c>
      <c r="AB384" s="3">
        <f t="shared" ref="AB384:AB387" si="524">Z384*AA384</f>
        <v>4</v>
      </c>
      <c r="AC384" s="6">
        <f>IF(ISNA(INDEX(AB382:AB387, MATCH(N384, F382:F387, FALSE))),0,INDEX(AB382:AB387, MATCH(N384, F382:F387, FALSE)))</f>
        <v>0</v>
      </c>
      <c r="AD384" s="3">
        <f>IF(ISNA(INDEX(AB382:AB387, MATCH(O384, F382:F387, FALSE))),0,INDEX(AB382:AB387, MATCH(O384, F382:F387, FALSE)))</f>
        <v>5</v>
      </c>
      <c r="AE384" s="5">
        <f t="shared" si="523"/>
        <v>5</v>
      </c>
      <c r="AF384" s="3">
        <f>COUNTIF(F374:F379:F382:F387,F384)</f>
        <v>1</v>
      </c>
    </row>
    <row r="385" spans="1:32" ht="20.100000000000001" customHeight="1">
      <c r="A385" s="111" t="s">
        <v>146</v>
      </c>
      <c r="B385" s="121" t="s">
        <v>106</v>
      </c>
      <c r="C385" s="121">
        <v>200</v>
      </c>
      <c r="D385" s="204" t="s">
        <v>1</v>
      </c>
      <c r="E385" s="293">
        <v>4</v>
      </c>
      <c r="F385" s="216"/>
      <c r="G385" s="217" t="s">
        <v>49</v>
      </c>
      <c r="H385" s="133" t="str">
        <f t="shared" si="516"/>
        <v xml:space="preserve"> </v>
      </c>
      <c r="I385" s="114" t="str">
        <f t="shared" si="517"/>
        <v/>
      </c>
      <c r="J385" s="114" t="str">
        <f t="shared" si="518"/>
        <v/>
      </c>
      <c r="K385" s="9" t="str">
        <f t="shared" si="519"/>
        <v/>
      </c>
      <c r="L385" s="195" t="str">
        <f t="shared" si="520"/>
        <v xml:space="preserve"> </v>
      </c>
      <c r="M385" s="2"/>
      <c r="N385" s="34" t="str">
        <f t="shared" si="521"/>
        <v>R</v>
      </c>
      <c r="O385" s="34" t="str">
        <f t="shared" si="521"/>
        <v>RR</v>
      </c>
      <c r="P385" s="154">
        <f t="shared" si="522"/>
        <v>4</v>
      </c>
      <c r="Q385" s="2"/>
      <c r="R385" s="12"/>
      <c r="S385" s="12"/>
      <c r="T385" s="12"/>
      <c r="U385" s="12">
        <f>P385</f>
        <v>4</v>
      </c>
      <c r="V385" s="12"/>
      <c r="W385" s="12"/>
      <c r="X385" s="2"/>
      <c r="Y385" s="26">
        <f>((COUNTIF(E382:E387,E385)-1)*$CK$547+SUBSTITUTE(E385,"=",""))</f>
        <v>4</v>
      </c>
      <c r="Z385" s="3">
        <f>INDEX($CK$548:$CK$611,Y385)</f>
        <v>3</v>
      </c>
      <c r="AA385" s="3">
        <f t="shared" ref="AA385:AA387" si="525">IF(LEFT(G385,1)="d",0,IF(LEFT(G385,1)="n",0,1))</f>
        <v>1</v>
      </c>
      <c r="AB385" s="3">
        <f t="shared" si="524"/>
        <v>3</v>
      </c>
      <c r="AC385" s="6">
        <f>IF(ISNA(INDEX(AB382:AB387, MATCH(N385, F382:F387, FALSE))),0,INDEX(AB382:AB387, MATCH(N385, F382:F387, FALSE)))</f>
        <v>0</v>
      </c>
      <c r="AD385" s="3">
        <f>IF(ISNA(INDEX(AB382:AB387, MATCH(O385, F382:F387, FALSE))),0,INDEX(AB382:AB387, MATCH(O385, F382:F387, FALSE)))</f>
        <v>4</v>
      </c>
      <c r="AE385" s="5">
        <f t="shared" si="523"/>
        <v>4</v>
      </c>
      <c r="AF385" s="3">
        <f>COUNTIF(F374:F379:F382:F387,F385)</f>
        <v>0</v>
      </c>
    </row>
    <row r="386" spans="1:32" ht="20.100000000000001" customHeight="1">
      <c r="A386" s="111" t="s">
        <v>146</v>
      </c>
      <c r="B386" s="121" t="s">
        <v>106</v>
      </c>
      <c r="C386" s="121">
        <v>200</v>
      </c>
      <c r="D386" s="204" t="s">
        <v>1</v>
      </c>
      <c r="E386" s="293">
        <v>5</v>
      </c>
      <c r="F386" s="216"/>
      <c r="G386" s="217" t="s">
        <v>49</v>
      </c>
      <c r="H386" s="133" t="str">
        <f t="shared" si="516"/>
        <v xml:space="preserve"> </v>
      </c>
      <c r="I386" s="114" t="str">
        <f t="shared" si="517"/>
        <v/>
      </c>
      <c r="J386" s="114" t="str">
        <f t="shared" si="518"/>
        <v/>
      </c>
      <c r="K386" s="9" t="str">
        <f t="shared" si="519"/>
        <v/>
      </c>
      <c r="L386" s="195" t="str">
        <f t="shared" si="520"/>
        <v xml:space="preserve"> </v>
      </c>
      <c r="M386" s="2"/>
      <c r="N386" s="34" t="str">
        <f t="shared" si="521"/>
        <v>T</v>
      </c>
      <c r="O386" s="34" t="str">
        <f t="shared" si="521"/>
        <v>TT</v>
      </c>
      <c r="P386" s="154">
        <f t="shared" si="522"/>
        <v>0</v>
      </c>
      <c r="Q386" s="2"/>
      <c r="R386" s="12"/>
      <c r="S386" s="12"/>
      <c r="T386" s="12"/>
      <c r="U386" s="12"/>
      <c r="V386" s="12">
        <f>P386</f>
        <v>0</v>
      </c>
      <c r="W386" s="12"/>
      <c r="X386" s="2"/>
      <c r="Y386" s="26">
        <f>((COUNTIF(E382:E387,E386)-1)*$CK$547+SUBSTITUTE(E386,"=",""))</f>
        <v>5</v>
      </c>
      <c r="Z386" s="3">
        <f t="shared" ref="Z386:Z387" si="526">INDEX($CK$548:$CK$611,Y386)</f>
        <v>2</v>
      </c>
      <c r="AA386" s="3">
        <f t="shared" si="525"/>
        <v>1</v>
      </c>
      <c r="AB386" s="3">
        <f t="shared" si="524"/>
        <v>2</v>
      </c>
      <c r="AC386" s="6">
        <f>IF(ISNA(INDEX(AB382:AB387, MATCH(N386, F382:F387, FALSE))),0,INDEX(AB382:AB387, MATCH(N386,F382:F387, FALSE)))</f>
        <v>0</v>
      </c>
      <c r="AD386" s="3">
        <f>IF(ISNA(INDEX(AB382:AB387, MATCH(O386, F382:F387, FALSE))),0,INDEX(AB382:AB387, MATCH(O386, F382:F387, FALSE)))</f>
        <v>0</v>
      </c>
      <c r="AE386" s="5">
        <f t="shared" si="523"/>
        <v>0</v>
      </c>
      <c r="AF386" s="3">
        <f>COUNTIF(F374:F379:F382:F387,F386)</f>
        <v>0</v>
      </c>
    </row>
    <row r="387" spans="1:32" ht="20.100000000000001" customHeight="1" thickBot="1">
      <c r="A387" s="111" t="s">
        <v>146</v>
      </c>
      <c r="B387" s="121" t="s">
        <v>106</v>
      </c>
      <c r="C387" s="121">
        <v>200</v>
      </c>
      <c r="D387" s="204" t="s">
        <v>1</v>
      </c>
      <c r="E387" s="294">
        <v>6</v>
      </c>
      <c r="F387" s="216"/>
      <c r="G387" s="219" t="s">
        <v>49</v>
      </c>
      <c r="H387" s="211" t="str">
        <f t="shared" si="516"/>
        <v xml:space="preserve"> </v>
      </c>
      <c r="I387" s="212" t="str">
        <f t="shared" si="517"/>
        <v/>
      </c>
      <c r="J387" s="212" t="str">
        <f t="shared" si="518"/>
        <v/>
      </c>
      <c r="K387" s="138" t="str">
        <f t="shared" si="519"/>
        <v/>
      </c>
      <c r="L387" s="213" t="str">
        <f t="shared" si="520"/>
        <v xml:space="preserve"> </v>
      </c>
      <c r="M387" s="2"/>
      <c r="N387" s="34" t="str">
        <f t="shared" si="521"/>
        <v>J</v>
      </c>
      <c r="O387" s="34" t="str">
        <f t="shared" si="521"/>
        <v>JJ</v>
      </c>
      <c r="P387" s="154">
        <f t="shared" si="522"/>
        <v>0</v>
      </c>
      <c r="Q387" s="2"/>
      <c r="R387" s="12"/>
      <c r="S387" s="12"/>
      <c r="T387" s="12"/>
      <c r="U387" s="12"/>
      <c r="V387" s="12"/>
      <c r="W387" s="12">
        <f>P387</f>
        <v>0</v>
      </c>
      <c r="X387" s="2"/>
      <c r="Y387" s="26">
        <f>((COUNTIF(E382:E387,E387)-1)*$CK$547+SUBSTITUTE(E387,"=",""))</f>
        <v>6</v>
      </c>
      <c r="Z387" s="3">
        <f t="shared" si="526"/>
        <v>1</v>
      </c>
      <c r="AA387" s="3">
        <f t="shared" si="525"/>
        <v>1</v>
      </c>
      <c r="AB387" s="3">
        <f t="shared" si="524"/>
        <v>1</v>
      </c>
      <c r="AC387" s="6">
        <f>IF(ISNA(INDEX(AB382:AB387, MATCH(N387, F382:F387, FALSE))),0,INDEX(AB382:AB387, MATCH(N387, F382:F387, FALSE)))</f>
        <v>0</v>
      </c>
      <c r="AD387" s="3">
        <f>IF(ISNA(INDEX(AB382:AB387, MATCH(O387, F382:F387, FALSE))),0,INDEX(AB382:AB387, MATCH(O387, F382:F387, FALSE)))</f>
        <v>0</v>
      </c>
      <c r="AE387" s="5">
        <f t="shared" si="523"/>
        <v>0</v>
      </c>
      <c r="AF387" s="3">
        <f>COUNTIF(F374:F379:F382:F387,F387)</f>
        <v>0</v>
      </c>
    </row>
    <row r="388" spans="1:32" ht="20.100000000000001" customHeight="1" thickBot="1">
      <c r="A388" s="111" t="s">
        <v>146</v>
      </c>
      <c r="B388" s="121" t="s">
        <v>106</v>
      </c>
      <c r="C388" s="121"/>
      <c r="D388" s="204"/>
      <c r="E388" s="198"/>
      <c r="F388" s="198"/>
      <c r="G388" s="198"/>
      <c r="H388" s="196"/>
      <c r="I388" s="196"/>
      <c r="J388" s="197"/>
      <c r="K388" s="196"/>
      <c r="L388" s="196"/>
      <c r="M388" s="8"/>
      <c r="N388" s="40"/>
      <c r="O388" s="40"/>
      <c r="P388" s="155"/>
      <c r="Q388" s="2"/>
      <c r="R388" s="2"/>
      <c r="S388" s="2"/>
      <c r="T388" s="2"/>
      <c r="U388" s="2"/>
      <c r="V388" s="2"/>
      <c r="W388" s="2"/>
      <c r="X388" s="2"/>
    </row>
    <row r="389" spans="1:32" ht="20.100000000000001" customHeight="1" thickBot="1">
      <c r="A389" s="111" t="s">
        <v>146</v>
      </c>
      <c r="B389" s="121" t="s">
        <v>106</v>
      </c>
      <c r="C389" s="121">
        <v>400</v>
      </c>
      <c r="D389" s="204" t="s">
        <v>0</v>
      </c>
      <c r="E389" s="419" t="s">
        <v>271</v>
      </c>
      <c r="F389" s="209"/>
      <c r="G389" s="209"/>
      <c r="H389" s="210"/>
      <c r="I389" s="208" t="s">
        <v>181</v>
      </c>
      <c r="J389" s="205"/>
      <c r="K389" s="530">
        <f>DETAILS!K114</f>
        <v>49</v>
      </c>
      <c r="L389" s="530"/>
      <c r="M389" s="128"/>
      <c r="N389" s="40"/>
      <c r="O389" s="40"/>
      <c r="P389" s="155"/>
      <c r="Q389" s="2"/>
      <c r="R389" s="2"/>
      <c r="S389" s="2"/>
      <c r="T389" s="2"/>
      <c r="U389" s="2"/>
      <c r="V389" s="2"/>
      <c r="W389" s="2"/>
      <c r="X389" s="2"/>
    </row>
    <row r="390" spans="1:32" ht="20.100000000000001" customHeight="1">
      <c r="A390" s="111" t="s">
        <v>146</v>
      </c>
      <c r="B390" s="121" t="s">
        <v>106</v>
      </c>
      <c r="C390" s="121">
        <v>400</v>
      </c>
      <c r="D390" s="204" t="s">
        <v>0</v>
      </c>
      <c r="E390" s="292">
        <v>1</v>
      </c>
      <c r="F390" s="214" t="s">
        <v>19</v>
      </c>
      <c r="G390" s="215">
        <v>57.2</v>
      </c>
      <c r="H390" s="206" t="str">
        <f t="shared" ref="H390:H395" si="527">IF(ISNA((IF(F390=0," ",VLOOKUP(F390,$AF$600:$AH$611,3,FALSE)))),"WRONG LETTER",IF(F390=0," ",VLOOKUP(F390,$AF$600:$AH$611,3,FALSE)))</f>
        <v>Willem Walker-Smith</v>
      </c>
      <c r="I390" s="201" t="str">
        <f t="shared" ref="I390:I395" si="528">IF(ISNA((IF(F390=0,"",VLOOKUP(F390,$AO$544:$AQ$555,3,FALSE)))),"WRONG LETTER",IF(F390=0,"",VLOOKUP(F390,$AO$544:$AQ$555,3,FALSE)))</f>
        <v>Oxford City</v>
      </c>
      <c r="J390" s="201" t="str">
        <f t="shared" ref="J390:J395" si="529">IF(F390=0,"",VLOOKUP(F390,$AO$544:$AR$555,4,FALSE))</f>
        <v>Oxf C</v>
      </c>
      <c r="K390" s="202" t="str">
        <f t="shared" ref="K390:K395" si="530">IF(G390="","",IF(ISNUMBER(G390),IF($CH$605="F"," ",IF($CH$605="T",IF(G390&lt;=$BX$605,"G1",IF(G390&lt;=$CA$605,"G2",IF(G390&lt;=$CD$605,"G3",IF(G390&lt;=$CG$605,"G4","")))))),""))</f>
        <v/>
      </c>
      <c r="L390" s="203" t="str">
        <f t="shared" ref="L390:L395" si="531">IF(ISBLANK(G390),"",IF(G390&lt;=BG603,"AW"," "))</f>
        <v xml:space="preserve"> </v>
      </c>
      <c r="M390" s="2"/>
      <c r="N390" s="34" t="str">
        <f t="shared" ref="N390:O395" si="532">N382</f>
        <v>W</v>
      </c>
      <c r="O390" s="34" t="str">
        <f t="shared" si="532"/>
        <v>WW</v>
      </c>
      <c r="P390" s="154">
        <f>AE390</f>
        <v>5</v>
      </c>
      <c r="Q390" s="2"/>
      <c r="R390" s="12">
        <f>P390</f>
        <v>5</v>
      </c>
      <c r="S390" s="12"/>
      <c r="T390" s="12"/>
      <c r="U390" s="12"/>
      <c r="V390" s="12"/>
      <c r="W390" s="12"/>
      <c r="X390" s="2"/>
      <c r="Y390" s="26">
        <f>((COUNTIF(E390:E395,E390)-1)*$CK$547+SUBSTITUTE(E390,"=",""))</f>
        <v>1</v>
      </c>
      <c r="Z390" s="3">
        <f>INDEX($CK$548:$CK$611,Y390)</f>
        <v>6</v>
      </c>
      <c r="AA390" s="3">
        <f>IF(LEFT(G390,1)="d",0,IF(LEFT(G390,1)="n",0,1))</f>
        <v>1</v>
      </c>
      <c r="AB390" s="3">
        <f>Z390*AA390</f>
        <v>6</v>
      </c>
      <c r="AC390" s="6">
        <f>IF(ISNA(INDEX(AB390:AB395, MATCH(N390, F390:F395, FALSE))),0,INDEX(AB390:AB395, MATCH(N390, F390:F395, FALSE)))</f>
        <v>5</v>
      </c>
      <c r="AD390" s="3">
        <f>IF(ISNA(INDEX(AB390:AB395, MATCH(O390, F390:F395, FALSE))),0,INDEX(AB390:AB395, MATCH(O390, F390:F395, FALSE)))</f>
        <v>0</v>
      </c>
      <c r="AE390" s="5">
        <f>SUM(AC390:AD390)</f>
        <v>5</v>
      </c>
      <c r="AF390" s="3">
        <f>COUNTIF(F390:F395:F398:F403,F390)</f>
        <v>1</v>
      </c>
    </row>
    <row r="391" spans="1:32" ht="20.100000000000001" customHeight="1">
      <c r="A391" s="111" t="s">
        <v>146</v>
      </c>
      <c r="B391" s="121" t="s">
        <v>106</v>
      </c>
      <c r="C391" s="121">
        <v>400</v>
      </c>
      <c r="D391" s="204" t="s">
        <v>0</v>
      </c>
      <c r="E391" s="293">
        <v>2</v>
      </c>
      <c r="F391" s="216" t="s">
        <v>130</v>
      </c>
      <c r="G391" s="217">
        <v>58.4</v>
      </c>
      <c r="H391" s="133" t="str">
        <f t="shared" si="527"/>
        <v>Daniel Teape</v>
      </c>
      <c r="I391" s="114" t="str">
        <f t="shared" si="528"/>
        <v>Winchester</v>
      </c>
      <c r="J391" s="114" t="str">
        <f t="shared" si="529"/>
        <v>Win</v>
      </c>
      <c r="K391" s="9" t="str">
        <f t="shared" si="530"/>
        <v/>
      </c>
      <c r="L391" s="195" t="str">
        <f t="shared" si="531"/>
        <v xml:space="preserve"> </v>
      </c>
      <c r="M391" s="2"/>
      <c r="N391" s="34" t="str">
        <f t="shared" si="532"/>
        <v>N</v>
      </c>
      <c r="O391" s="34" t="str">
        <f t="shared" si="532"/>
        <v>NN</v>
      </c>
      <c r="P391" s="154">
        <f t="shared" ref="P391:P395" si="533">AE391</f>
        <v>0</v>
      </c>
      <c r="Q391" s="2"/>
      <c r="R391" s="12"/>
      <c r="S391" s="12">
        <f>P391</f>
        <v>0</v>
      </c>
      <c r="T391" s="12"/>
      <c r="U391" s="12"/>
      <c r="V391" s="12"/>
      <c r="W391" s="12"/>
      <c r="X391" s="6"/>
      <c r="Y391" s="26">
        <f>((COUNTIF(E390:E395,E391)-1)*$CK$547+SUBSTITUTE(E391,"=",""))</f>
        <v>2</v>
      </c>
      <c r="Z391" s="3">
        <f>INDEX($CK$548:$CK$611,Y391)</f>
        <v>5</v>
      </c>
      <c r="AA391" s="3">
        <f>IF(LEFT(G391,1)="d",0,IF(LEFT(G391,1)="n",0,1))</f>
        <v>1</v>
      </c>
      <c r="AB391" s="3">
        <f>Z391*AA391</f>
        <v>5</v>
      </c>
      <c r="AC391" s="6">
        <f>IF(ISNA(INDEX(AB390:AB395, MATCH(N391, F390:F395, FALSE))),0,INDEX(AB390:AB395, MATCH(N391, F390:F395, FALSE)))</f>
        <v>0</v>
      </c>
      <c r="AD391" s="3">
        <f>IF(ISNA(INDEX(AB390:AB395, MATCH(O391, F390:F395, FALSE))),0,INDEX(AB390:AB395, MATCH(O391, F390:F395, FALSE)))</f>
        <v>0</v>
      </c>
      <c r="AE391" s="5">
        <f t="shared" ref="AE391:AE395" si="534">SUM(AC391:AD391)</f>
        <v>0</v>
      </c>
      <c r="AF391" s="3">
        <f>COUNTIF(F390:F395:F398:F403,F391)</f>
        <v>1</v>
      </c>
    </row>
    <row r="392" spans="1:32" ht="20.100000000000001" customHeight="1">
      <c r="A392" s="111" t="s">
        <v>146</v>
      </c>
      <c r="B392" s="121" t="s">
        <v>106</v>
      </c>
      <c r="C392" s="121">
        <v>400</v>
      </c>
      <c r="D392" s="204" t="s">
        <v>0</v>
      </c>
      <c r="E392" s="293">
        <v>3</v>
      </c>
      <c r="F392" s="216" t="s">
        <v>127</v>
      </c>
      <c r="G392" s="217">
        <v>64.599999999999994</v>
      </c>
      <c r="H392" s="133" t="str">
        <f t="shared" si="527"/>
        <v>Max Brech</v>
      </c>
      <c r="I392" s="114" t="str">
        <f t="shared" si="528"/>
        <v>Slough Juniors</v>
      </c>
      <c r="J392" s="114" t="str">
        <f t="shared" si="529"/>
        <v>Slough J</v>
      </c>
      <c r="K392" s="9" t="str">
        <f t="shared" si="530"/>
        <v/>
      </c>
      <c r="L392" s="195" t="str">
        <f t="shared" si="531"/>
        <v xml:space="preserve"> </v>
      </c>
      <c r="M392" s="2"/>
      <c r="N392" s="34" t="str">
        <f t="shared" si="532"/>
        <v>O</v>
      </c>
      <c r="O392" s="34" t="str">
        <f t="shared" si="532"/>
        <v>OO</v>
      </c>
      <c r="P392" s="154">
        <f t="shared" si="533"/>
        <v>6</v>
      </c>
      <c r="Q392" s="2"/>
      <c r="R392" s="12"/>
      <c r="S392" s="12"/>
      <c r="T392" s="12">
        <f>P392</f>
        <v>6</v>
      </c>
      <c r="U392" s="12"/>
      <c r="V392" s="12"/>
      <c r="W392" s="12"/>
      <c r="X392" s="2"/>
      <c r="Y392" s="26">
        <f>((COUNTIF(E390:E395,E392)-1)*$CK$547+SUBSTITUTE(E392,"=",""))</f>
        <v>3</v>
      </c>
      <c r="Z392" s="3">
        <f>INDEX($CK$548:$CK$611,Y392)</f>
        <v>4</v>
      </c>
      <c r="AA392" s="3">
        <f>IF(LEFT(G392,1)="d",0,IF(LEFT(G392,1)="n",0,1))</f>
        <v>1</v>
      </c>
      <c r="AB392" s="3">
        <f t="shared" ref="AB392:AB395" si="535">Z392*AA392</f>
        <v>4</v>
      </c>
      <c r="AC392" s="6">
        <f>IF(ISNA(INDEX(AB390:AB395, MATCH(N392, F390:F395, FALSE))),0,INDEX(AB390:AB395, MATCH(N392, F390:F395, FALSE)))</f>
        <v>0</v>
      </c>
      <c r="AD392" s="3">
        <f>IF(ISNA(INDEX(AB390:AB395, MATCH(O392, F390:F395, FALSE))),0,INDEX(AB390:AB395, MATCH(O392, F390:F395, FALSE)))</f>
        <v>6</v>
      </c>
      <c r="AE392" s="5">
        <f t="shared" si="534"/>
        <v>6</v>
      </c>
      <c r="AF392" s="3">
        <f>COUNTIF(F390:F395:F398:F403,F392)</f>
        <v>1</v>
      </c>
    </row>
    <row r="393" spans="1:32" ht="20.100000000000001" customHeight="1">
      <c r="A393" s="111" t="s">
        <v>146</v>
      </c>
      <c r="B393" s="121" t="s">
        <v>106</v>
      </c>
      <c r="C393" s="121">
        <v>400</v>
      </c>
      <c r="D393" s="204" t="s">
        <v>0</v>
      </c>
      <c r="E393" s="293">
        <v>4</v>
      </c>
      <c r="F393" s="216"/>
      <c r="G393" s="217" t="s">
        <v>49</v>
      </c>
      <c r="H393" s="133" t="str">
        <f t="shared" si="527"/>
        <v xml:space="preserve"> </v>
      </c>
      <c r="I393" s="114" t="str">
        <f t="shared" si="528"/>
        <v/>
      </c>
      <c r="J393" s="114" t="str">
        <f t="shared" si="529"/>
        <v/>
      </c>
      <c r="K393" s="9" t="str">
        <f t="shared" si="530"/>
        <v/>
      </c>
      <c r="L393" s="195" t="str">
        <f t="shared" si="531"/>
        <v xml:space="preserve"> </v>
      </c>
      <c r="M393" s="2"/>
      <c r="N393" s="34" t="str">
        <f t="shared" si="532"/>
        <v>R</v>
      </c>
      <c r="O393" s="34" t="str">
        <f t="shared" si="532"/>
        <v>RR</v>
      </c>
      <c r="P393" s="154">
        <f t="shared" si="533"/>
        <v>0</v>
      </c>
      <c r="Q393" s="2"/>
      <c r="R393" s="12"/>
      <c r="S393" s="12"/>
      <c r="T393" s="12"/>
      <c r="U393" s="12">
        <f>P393</f>
        <v>0</v>
      </c>
      <c r="V393" s="12"/>
      <c r="W393" s="12"/>
      <c r="X393" s="2"/>
      <c r="Y393" s="26">
        <f>((COUNTIF(E390:E395,E393)-1)*$CK$547+SUBSTITUTE(E393,"=",""))</f>
        <v>4</v>
      </c>
      <c r="Z393" s="3">
        <f>INDEX($CK$548:$CK$611,Y393)</f>
        <v>3</v>
      </c>
      <c r="AA393" s="3">
        <f t="shared" ref="AA393:AA395" si="536">IF(LEFT(G393,1)="d",0,IF(LEFT(G393,1)="n",0,1))</f>
        <v>1</v>
      </c>
      <c r="AB393" s="3">
        <f t="shared" si="535"/>
        <v>3</v>
      </c>
      <c r="AC393" s="6">
        <f>IF(ISNA(INDEX(AB390:AB395, MATCH(N393, F390:F395, FALSE))),0,INDEX(AB390:AB395, MATCH(N393, F390:F395, FALSE)))</f>
        <v>0</v>
      </c>
      <c r="AD393" s="3">
        <f>IF(ISNA(INDEX(AB390:AB395, MATCH(O393, F390:F395, FALSE))),0,INDEX(AB390:AB395, MATCH(O393, F390:F395, FALSE)))</f>
        <v>0</v>
      </c>
      <c r="AE393" s="5">
        <f t="shared" si="534"/>
        <v>0</v>
      </c>
      <c r="AF393" s="3">
        <f>COUNTIF(F390:F395:F398:F403,F393)</f>
        <v>0</v>
      </c>
    </row>
    <row r="394" spans="1:32" ht="20.100000000000001" customHeight="1">
      <c r="A394" s="111" t="s">
        <v>146</v>
      </c>
      <c r="B394" s="121" t="s">
        <v>106</v>
      </c>
      <c r="C394" s="121">
        <v>400</v>
      </c>
      <c r="D394" s="204" t="s">
        <v>0</v>
      </c>
      <c r="E394" s="293">
        <v>5</v>
      </c>
      <c r="F394" s="216"/>
      <c r="G394" s="217" t="s">
        <v>49</v>
      </c>
      <c r="H394" s="133" t="str">
        <f t="shared" si="527"/>
        <v xml:space="preserve"> </v>
      </c>
      <c r="I394" s="114" t="str">
        <f t="shared" si="528"/>
        <v/>
      </c>
      <c r="J394" s="114" t="str">
        <f t="shared" si="529"/>
        <v/>
      </c>
      <c r="K394" s="9" t="str">
        <f t="shared" si="530"/>
        <v/>
      </c>
      <c r="L394" s="195" t="str">
        <f t="shared" si="531"/>
        <v xml:space="preserve"> </v>
      </c>
      <c r="M394" s="2"/>
      <c r="N394" s="34" t="str">
        <f t="shared" si="532"/>
        <v>T</v>
      </c>
      <c r="O394" s="34" t="str">
        <f t="shared" si="532"/>
        <v>TT</v>
      </c>
      <c r="P394" s="154">
        <f t="shared" si="533"/>
        <v>0</v>
      </c>
      <c r="Q394" s="2"/>
      <c r="R394" s="12"/>
      <c r="S394" s="12"/>
      <c r="T394" s="12"/>
      <c r="U394" s="12"/>
      <c r="V394" s="12">
        <f>P394</f>
        <v>0</v>
      </c>
      <c r="W394" s="12"/>
      <c r="X394" s="2"/>
      <c r="Y394" s="26">
        <f>((COUNTIF(E390:E395,E394)-1)*$CK$547+SUBSTITUTE(E394,"=",""))</f>
        <v>5</v>
      </c>
      <c r="Z394" s="3">
        <f t="shared" ref="Z394:Z395" si="537">INDEX($CK$548:$CK$611,Y394)</f>
        <v>2</v>
      </c>
      <c r="AA394" s="3">
        <f t="shared" si="536"/>
        <v>1</v>
      </c>
      <c r="AB394" s="3">
        <f t="shared" si="535"/>
        <v>2</v>
      </c>
      <c r="AC394" s="6">
        <f>IF(ISNA(INDEX(AB390:AB395, MATCH(N394, F390:F395, FALSE))),0,INDEX(AB390:AB395, MATCH(N394,F390:F395, FALSE)))</f>
        <v>0</v>
      </c>
      <c r="AD394" s="3">
        <f>IF(ISNA(INDEX(AB390:AB395, MATCH(O394, F390:F395, FALSE))),0,INDEX(AB390:AB395, MATCH(O394, F390:F395, FALSE)))</f>
        <v>0</v>
      </c>
      <c r="AE394" s="5">
        <f t="shared" si="534"/>
        <v>0</v>
      </c>
      <c r="AF394" s="3">
        <f>COUNTIF(F390:F395:F398:F403,F394)</f>
        <v>0</v>
      </c>
    </row>
    <row r="395" spans="1:32" ht="20.100000000000001" customHeight="1" thickBot="1">
      <c r="A395" s="111" t="s">
        <v>146</v>
      </c>
      <c r="B395" s="121" t="s">
        <v>106</v>
      </c>
      <c r="C395" s="121">
        <v>400</v>
      </c>
      <c r="D395" s="204" t="s">
        <v>0</v>
      </c>
      <c r="E395" s="294">
        <v>6</v>
      </c>
      <c r="F395" s="216"/>
      <c r="G395" s="219" t="s">
        <v>49</v>
      </c>
      <c r="H395" s="211" t="str">
        <f t="shared" si="527"/>
        <v xml:space="preserve"> </v>
      </c>
      <c r="I395" s="212" t="str">
        <f t="shared" si="528"/>
        <v/>
      </c>
      <c r="J395" s="212" t="str">
        <f t="shared" si="529"/>
        <v/>
      </c>
      <c r="K395" s="138" t="str">
        <f t="shared" si="530"/>
        <v/>
      </c>
      <c r="L395" s="213" t="str">
        <f t="shared" si="531"/>
        <v xml:space="preserve"> </v>
      </c>
      <c r="M395" s="2"/>
      <c r="N395" s="34" t="str">
        <f t="shared" si="532"/>
        <v>J</v>
      </c>
      <c r="O395" s="34" t="str">
        <f t="shared" si="532"/>
        <v>JJ</v>
      </c>
      <c r="P395" s="154">
        <f t="shared" si="533"/>
        <v>4</v>
      </c>
      <c r="Q395" s="2"/>
      <c r="R395" s="12"/>
      <c r="S395" s="12"/>
      <c r="T395" s="12"/>
      <c r="U395" s="12"/>
      <c r="V395" s="12"/>
      <c r="W395" s="12">
        <f>P395</f>
        <v>4</v>
      </c>
      <c r="X395" s="2"/>
      <c r="Y395" s="26">
        <f>((COUNTIF(E390:E395,E395)-1)*$CK$547+SUBSTITUTE(E395,"=",""))</f>
        <v>6</v>
      </c>
      <c r="Z395" s="3">
        <f t="shared" si="537"/>
        <v>1</v>
      </c>
      <c r="AA395" s="3">
        <f t="shared" si="536"/>
        <v>1</v>
      </c>
      <c r="AB395" s="3">
        <f t="shared" si="535"/>
        <v>1</v>
      </c>
      <c r="AC395" s="6">
        <f>IF(ISNA(INDEX(AB390:AB395, MATCH(N395, F390:F395, FALSE))),0,INDEX(AB390:AB395, MATCH(N395, F390:F395, FALSE)))</f>
        <v>4</v>
      </c>
      <c r="AD395" s="3">
        <f>IF(ISNA(INDEX(AB390:AB395, MATCH(O395, F390:F395, FALSE))),0,INDEX(AB390:AB395, MATCH(O395, F390:F395, FALSE)))</f>
        <v>0</v>
      </c>
      <c r="AE395" s="5">
        <f t="shared" si="534"/>
        <v>4</v>
      </c>
      <c r="AF395" s="3">
        <f>COUNTIF(F390:F395:F398:F403,F395)</f>
        <v>0</v>
      </c>
    </row>
    <row r="396" spans="1:32" ht="20.100000000000001" customHeight="1" thickBot="1">
      <c r="A396" s="111" t="s">
        <v>146</v>
      </c>
      <c r="B396" s="121" t="s">
        <v>106</v>
      </c>
      <c r="C396" s="121"/>
      <c r="D396" s="110"/>
      <c r="E396" s="198"/>
      <c r="F396" s="198"/>
      <c r="G396" s="198"/>
      <c r="H396" s="196"/>
      <c r="I396" s="196"/>
      <c r="J396" s="197"/>
      <c r="K396" s="196"/>
      <c r="L396" s="196"/>
      <c r="M396" s="2"/>
      <c r="N396" s="37"/>
      <c r="O396" s="37"/>
      <c r="P396" s="155"/>
      <c r="Q396" s="2"/>
      <c r="R396" s="2"/>
      <c r="S396" s="2"/>
      <c r="T396" s="2"/>
      <c r="U396" s="2"/>
      <c r="V396" s="2"/>
      <c r="W396" s="2"/>
      <c r="X396" s="2"/>
    </row>
    <row r="397" spans="1:32" ht="20.100000000000001" customHeight="1" thickBot="1">
      <c r="A397" s="111" t="s">
        <v>146</v>
      </c>
      <c r="B397" s="121" t="s">
        <v>106</v>
      </c>
      <c r="C397" s="121">
        <v>400</v>
      </c>
      <c r="D397" s="204" t="s">
        <v>1</v>
      </c>
      <c r="E397" s="419" t="s">
        <v>302</v>
      </c>
      <c r="F397" s="209"/>
      <c r="G397" s="209"/>
      <c r="H397" s="210"/>
      <c r="I397" s="208" t="s">
        <v>181</v>
      </c>
      <c r="J397" s="205"/>
      <c r="K397" s="530">
        <f>K389</f>
        <v>49</v>
      </c>
      <c r="L397" s="530"/>
      <c r="M397" s="2"/>
      <c r="N397" s="37"/>
      <c r="O397" s="37"/>
      <c r="P397" s="155"/>
      <c r="Q397" s="2"/>
      <c r="R397" s="2"/>
      <c r="S397" s="2"/>
      <c r="T397" s="2"/>
      <c r="U397" s="2"/>
      <c r="V397" s="2"/>
      <c r="W397" s="2"/>
      <c r="X397" s="2"/>
    </row>
    <row r="398" spans="1:32" ht="20.100000000000001" customHeight="1">
      <c r="A398" s="111" t="s">
        <v>146</v>
      </c>
      <c r="B398" s="121" t="s">
        <v>106</v>
      </c>
      <c r="C398" s="121">
        <v>400</v>
      </c>
      <c r="D398" s="204" t="s">
        <v>1</v>
      </c>
      <c r="E398" s="292">
        <v>1</v>
      </c>
      <c r="F398" s="214" t="s">
        <v>20</v>
      </c>
      <c r="G398" s="215">
        <v>59.2</v>
      </c>
      <c r="H398" s="206" t="str">
        <f t="shared" ref="H398:H403" si="538">IF(ISNA((IF(F398=0," ",VLOOKUP(F398,$AF$600:$AH$611,3,FALSE)))),"WRONG LETTER",IF(F398=0," ",VLOOKUP(F398,$AF$600:$AH$611,3,FALSE)))</f>
        <v>Adam Davenport</v>
      </c>
      <c r="I398" s="201" t="str">
        <f t="shared" ref="I398:I403" si="539">IF(ISNA((IF(F398=0,"",VLOOKUP(F398,$AO$544:$AQ$555,3,FALSE)))),"WRONG LETTER",IF(F398=0,"",VLOOKUP(F398,$AO$544:$AQ$555,3,FALSE)))</f>
        <v>Oxford City</v>
      </c>
      <c r="J398" s="201" t="str">
        <f t="shared" ref="J398:J403" si="540">IF(F398=0,"",VLOOKUP(F398,$AO$544:$AR$555,4,FALSE))</f>
        <v>Oxf C</v>
      </c>
      <c r="K398" s="202" t="str">
        <f t="shared" ref="K398:K403" si="541">IF(G398="","",IF(ISNUMBER(G398),IF($CH$605="F"," ",IF($CH$605="T",IF(G398&lt;=$BX$605,"G1",IF(G398&lt;=$CA$605,"G2",IF(G398&lt;=$CD$605,"G3",IF(G398&lt;=$CG$605,"G4","")))))),""))</f>
        <v/>
      </c>
      <c r="L398" s="203" t="str">
        <f t="shared" ref="L398:L403" si="542">IF(ISBLANK(G398),"",IF(G398&lt;=BG610,"AW"," "))</f>
        <v xml:space="preserve"> </v>
      </c>
      <c r="M398" s="2"/>
      <c r="N398" s="34" t="str">
        <f t="shared" ref="N398:O403" si="543">N390</f>
        <v>W</v>
      </c>
      <c r="O398" s="34" t="str">
        <f t="shared" si="543"/>
        <v>WW</v>
      </c>
      <c r="P398" s="154">
        <f>AE398</f>
        <v>0</v>
      </c>
      <c r="Q398" s="2"/>
      <c r="R398" s="12">
        <f>P398</f>
        <v>0</v>
      </c>
      <c r="S398" s="12"/>
      <c r="T398" s="12"/>
      <c r="U398" s="12"/>
      <c r="V398" s="12"/>
      <c r="W398" s="12"/>
      <c r="X398" s="2"/>
      <c r="Y398" s="26">
        <f>((COUNTIF(E398:E403,E398)-1)*$CK$547+SUBSTITUTE(E398,"=",""))</f>
        <v>1</v>
      </c>
      <c r="Z398" s="3">
        <f>INDEX($CK$548:$CK$611,Y398)</f>
        <v>6</v>
      </c>
      <c r="AA398" s="3">
        <f>IF(LEFT(G398,1)="d",0,IF(LEFT(G398,1)="n",0,1))</f>
        <v>1</v>
      </c>
      <c r="AB398" s="3">
        <f>Z398*AA398</f>
        <v>6</v>
      </c>
      <c r="AC398" s="6">
        <f>IF(ISNA(INDEX(AB398:AB403, MATCH(N398, F398:F403, FALSE))),0,INDEX(AB398:AB403, MATCH(N398, F398:F403, FALSE)))</f>
        <v>0</v>
      </c>
      <c r="AD398" s="3">
        <f>IF(ISNA(INDEX(AB398:AB403, MATCH(O398, F398:F403, FALSE))),0,INDEX(AB398:AB403, MATCH(O398, F398:F403, FALSE)))</f>
        <v>0</v>
      </c>
      <c r="AE398" s="5">
        <f>SUM(AC398:AD398)</f>
        <v>0</v>
      </c>
      <c r="AF398" s="3">
        <f>COUNTIF(F390:F395:F398:F403,F398)</f>
        <v>1</v>
      </c>
    </row>
    <row r="399" spans="1:32" ht="20.100000000000001" customHeight="1">
      <c r="A399" s="111" t="s">
        <v>146</v>
      </c>
      <c r="B399" s="121" t="s">
        <v>106</v>
      </c>
      <c r="C399" s="121">
        <v>400</v>
      </c>
      <c r="D399" s="204" t="s">
        <v>1</v>
      </c>
      <c r="E399" s="293">
        <v>2</v>
      </c>
      <c r="F399" s="216"/>
      <c r="G399" s="217" t="s">
        <v>49</v>
      </c>
      <c r="H399" s="133" t="str">
        <f t="shared" si="538"/>
        <v xml:space="preserve"> </v>
      </c>
      <c r="I399" s="114" t="str">
        <f t="shared" si="539"/>
        <v/>
      </c>
      <c r="J399" s="114" t="str">
        <f t="shared" si="540"/>
        <v/>
      </c>
      <c r="K399" s="9" t="str">
        <f t="shared" si="541"/>
        <v/>
      </c>
      <c r="L399" s="195" t="str">
        <f t="shared" si="542"/>
        <v xml:space="preserve"> </v>
      </c>
      <c r="M399" s="2"/>
      <c r="N399" s="34" t="str">
        <f t="shared" si="543"/>
        <v>N</v>
      </c>
      <c r="O399" s="34" t="str">
        <f t="shared" si="543"/>
        <v>NN</v>
      </c>
      <c r="P399" s="154">
        <f t="shared" ref="P399:P403" si="544">AE399</f>
        <v>0</v>
      </c>
      <c r="Q399" s="2"/>
      <c r="R399" s="12"/>
      <c r="S399" s="12">
        <f>P399</f>
        <v>0</v>
      </c>
      <c r="T399" s="12"/>
      <c r="U399" s="12"/>
      <c r="V399" s="12"/>
      <c r="W399" s="12"/>
      <c r="X399" s="2"/>
      <c r="Y399" s="26">
        <f>((COUNTIF(E398:E403,E399)-1)*$CK$547+SUBSTITUTE(E399,"=",""))</f>
        <v>2</v>
      </c>
      <c r="Z399" s="3">
        <f>INDEX($CK$548:$CK$611,Y399)</f>
        <v>5</v>
      </c>
      <c r="AA399" s="3">
        <f>IF(LEFT(G399,1)="d",0,IF(LEFT(G399,1)="n",0,1))</f>
        <v>1</v>
      </c>
      <c r="AB399" s="3">
        <f>Z399*AA399</f>
        <v>5</v>
      </c>
      <c r="AC399" s="6">
        <f>IF(ISNA(INDEX(AB398:AB403, MATCH(N399, F398:F403, FALSE))),0,INDEX(AB398:AB403, MATCH(N399, F398:F403, FALSE)))</f>
        <v>0</v>
      </c>
      <c r="AD399" s="3">
        <f>IF(ISNA(INDEX(AB398:AB403, MATCH(O399, F398:F403, FALSE))),0,INDEX(AB398:AB403, MATCH(O399, F398:F403, FALSE)))</f>
        <v>0</v>
      </c>
      <c r="AE399" s="5">
        <f t="shared" ref="AE399:AE403" si="545">SUM(AC399:AD399)</f>
        <v>0</v>
      </c>
      <c r="AF399" s="3">
        <f>COUNTIF(F390:F395:F398:F403,F399)</f>
        <v>0</v>
      </c>
    </row>
    <row r="400" spans="1:32" ht="20.100000000000001" customHeight="1">
      <c r="A400" s="111" t="s">
        <v>146</v>
      </c>
      <c r="B400" s="121" t="s">
        <v>106</v>
      </c>
      <c r="C400" s="121">
        <v>400</v>
      </c>
      <c r="D400" s="204" t="s">
        <v>1</v>
      </c>
      <c r="E400" s="293">
        <v>3</v>
      </c>
      <c r="F400" s="216"/>
      <c r="G400" s="217" t="s">
        <v>49</v>
      </c>
      <c r="H400" s="133" t="str">
        <f t="shared" si="538"/>
        <v xml:space="preserve"> </v>
      </c>
      <c r="I400" s="114" t="str">
        <f t="shared" si="539"/>
        <v/>
      </c>
      <c r="J400" s="114" t="str">
        <f t="shared" si="540"/>
        <v/>
      </c>
      <c r="K400" s="9" t="str">
        <f t="shared" si="541"/>
        <v/>
      </c>
      <c r="L400" s="195" t="str">
        <f t="shared" si="542"/>
        <v xml:space="preserve"> </v>
      </c>
      <c r="M400" s="2"/>
      <c r="N400" s="34" t="str">
        <f t="shared" si="543"/>
        <v>O</v>
      </c>
      <c r="O400" s="34" t="str">
        <f t="shared" si="543"/>
        <v>OO</v>
      </c>
      <c r="P400" s="154">
        <f t="shared" si="544"/>
        <v>6</v>
      </c>
      <c r="Q400" s="2"/>
      <c r="R400" s="12"/>
      <c r="S400" s="12"/>
      <c r="T400" s="12">
        <f>P400</f>
        <v>6</v>
      </c>
      <c r="U400" s="12"/>
      <c r="V400" s="12"/>
      <c r="W400" s="12"/>
      <c r="X400" s="2"/>
      <c r="Y400" s="26">
        <f>((COUNTIF(E398:E403,E400)-1)*$CK$547+SUBSTITUTE(E400,"=",""))</f>
        <v>3</v>
      </c>
      <c r="Z400" s="3">
        <f>INDEX($CK$548:$CK$611,Y400)</f>
        <v>4</v>
      </c>
      <c r="AA400" s="3">
        <f>IF(LEFT(G400,1)="d",0,IF(LEFT(G400,1)="n",0,1))</f>
        <v>1</v>
      </c>
      <c r="AB400" s="3">
        <f t="shared" ref="AB400:AB403" si="546">Z400*AA400</f>
        <v>4</v>
      </c>
      <c r="AC400" s="6">
        <f>IF(ISNA(INDEX(AB398:AB403, MATCH(N400, F398:F403, FALSE))),0,INDEX(AB398:AB403, MATCH(N400, F398:F403, FALSE)))</f>
        <v>6</v>
      </c>
      <c r="AD400" s="3">
        <f>IF(ISNA(INDEX(AB398:AB403, MATCH(O400, F398:F403, FALSE))),0,INDEX(AB398:AB403, MATCH(O400, F398:F403, FALSE)))</f>
        <v>0</v>
      </c>
      <c r="AE400" s="5">
        <f t="shared" si="545"/>
        <v>6</v>
      </c>
      <c r="AF400" s="3">
        <f>COUNTIF(F390:F395:F398:F403,F400)</f>
        <v>0</v>
      </c>
    </row>
    <row r="401" spans="1:32" ht="20.100000000000001" customHeight="1">
      <c r="A401" s="111" t="s">
        <v>146</v>
      </c>
      <c r="B401" s="121" t="s">
        <v>106</v>
      </c>
      <c r="C401" s="121">
        <v>400</v>
      </c>
      <c r="D401" s="204" t="s">
        <v>1</v>
      </c>
      <c r="E401" s="293">
        <v>4</v>
      </c>
      <c r="F401" s="216"/>
      <c r="G401" s="217" t="s">
        <v>49</v>
      </c>
      <c r="H401" s="133" t="str">
        <f t="shared" si="538"/>
        <v xml:space="preserve"> </v>
      </c>
      <c r="I401" s="114" t="str">
        <f t="shared" si="539"/>
        <v/>
      </c>
      <c r="J401" s="114" t="str">
        <f t="shared" si="540"/>
        <v/>
      </c>
      <c r="K401" s="9" t="str">
        <f t="shared" si="541"/>
        <v/>
      </c>
      <c r="L401" s="195" t="str">
        <f t="shared" si="542"/>
        <v xml:space="preserve"> </v>
      </c>
      <c r="M401" s="2"/>
      <c r="N401" s="34" t="str">
        <f t="shared" si="543"/>
        <v>R</v>
      </c>
      <c r="O401" s="34" t="str">
        <f t="shared" si="543"/>
        <v>RR</v>
      </c>
      <c r="P401" s="154">
        <f t="shared" si="544"/>
        <v>0</v>
      </c>
      <c r="Q401" s="2"/>
      <c r="R401" s="12"/>
      <c r="S401" s="12"/>
      <c r="T401" s="12"/>
      <c r="U401" s="12">
        <f>P401</f>
        <v>0</v>
      </c>
      <c r="V401" s="12"/>
      <c r="W401" s="12"/>
      <c r="X401" s="2"/>
      <c r="Y401" s="26">
        <f>((COUNTIF(E398:E403,E401)-1)*$CK$547+SUBSTITUTE(E401,"=",""))</f>
        <v>4</v>
      </c>
      <c r="Z401" s="3">
        <f>INDEX($CK$548:$CK$611,Y401)</f>
        <v>3</v>
      </c>
      <c r="AA401" s="3">
        <f t="shared" ref="AA401:AA403" si="547">IF(LEFT(G401,1)="d",0,IF(LEFT(G401,1)="n",0,1))</f>
        <v>1</v>
      </c>
      <c r="AB401" s="3">
        <f t="shared" si="546"/>
        <v>3</v>
      </c>
      <c r="AC401" s="6">
        <f>IF(ISNA(INDEX(AB398:AB403, MATCH(N401, F398:F403, FALSE))),0,INDEX(AB398:AB403, MATCH(N401, F398:F403, FALSE)))</f>
        <v>0</v>
      </c>
      <c r="AD401" s="3">
        <f>IF(ISNA(INDEX(AB398:AB403, MATCH(O401, F398:F403, FALSE))),0,INDEX(AB398:AB403, MATCH(O401, F398:F403, FALSE)))</f>
        <v>0</v>
      </c>
      <c r="AE401" s="5">
        <f t="shared" si="545"/>
        <v>0</v>
      </c>
      <c r="AF401" s="3">
        <f>COUNTIF(F390:F395:F398:F403,F401)</f>
        <v>0</v>
      </c>
    </row>
    <row r="402" spans="1:32" ht="20.100000000000001" customHeight="1">
      <c r="A402" s="111" t="s">
        <v>146</v>
      </c>
      <c r="B402" s="121" t="s">
        <v>106</v>
      </c>
      <c r="C402" s="121">
        <v>400</v>
      </c>
      <c r="D402" s="204" t="s">
        <v>1</v>
      </c>
      <c r="E402" s="293">
        <v>5</v>
      </c>
      <c r="F402" s="216"/>
      <c r="G402" s="217" t="s">
        <v>49</v>
      </c>
      <c r="H402" s="133" t="str">
        <f t="shared" si="538"/>
        <v xml:space="preserve"> </v>
      </c>
      <c r="I402" s="114" t="str">
        <f t="shared" si="539"/>
        <v/>
      </c>
      <c r="J402" s="114" t="str">
        <f t="shared" si="540"/>
        <v/>
      </c>
      <c r="K402" s="9" t="str">
        <f t="shared" si="541"/>
        <v/>
      </c>
      <c r="L402" s="195" t="str">
        <f t="shared" si="542"/>
        <v xml:space="preserve"> </v>
      </c>
      <c r="M402" s="2"/>
      <c r="N402" s="34" t="str">
        <f t="shared" si="543"/>
        <v>T</v>
      </c>
      <c r="O402" s="34" t="str">
        <f t="shared" si="543"/>
        <v>TT</v>
      </c>
      <c r="P402" s="154">
        <f t="shared" si="544"/>
        <v>0</v>
      </c>
      <c r="Q402" s="2"/>
      <c r="R402" s="12"/>
      <c r="S402" s="12"/>
      <c r="T402" s="12"/>
      <c r="U402" s="12"/>
      <c r="V402" s="12">
        <f>P402</f>
        <v>0</v>
      </c>
      <c r="W402" s="12"/>
      <c r="X402" s="2"/>
      <c r="Y402" s="26">
        <f>((COUNTIF(E398:E403,E402)-1)*$CK$547+SUBSTITUTE(E402,"=",""))</f>
        <v>5</v>
      </c>
      <c r="Z402" s="3">
        <f t="shared" ref="Z402:Z403" si="548">INDEX($CK$548:$CK$611,Y402)</f>
        <v>2</v>
      </c>
      <c r="AA402" s="3">
        <f t="shared" si="547"/>
        <v>1</v>
      </c>
      <c r="AB402" s="3">
        <f t="shared" si="546"/>
        <v>2</v>
      </c>
      <c r="AC402" s="6">
        <f>IF(ISNA(INDEX(AB398:AB403, MATCH(N402, F398:F403, FALSE))),0,INDEX(AB398:AB403, MATCH(N402,F398:F403, FALSE)))</f>
        <v>0</v>
      </c>
      <c r="AD402" s="3">
        <f>IF(ISNA(INDEX(AB398:AB403, MATCH(O402, F398:F403, FALSE))),0,INDEX(AB398:AB403, MATCH(O402, F398:F403, FALSE)))</f>
        <v>0</v>
      </c>
      <c r="AE402" s="5">
        <f t="shared" si="545"/>
        <v>0</v>
      </c>
      <c r="AF402" s="3">
        <f>COUNTIF(F390:F395:F398:F403,F402)</f>
        <v>0</v>
      </c>
    </row>
    <row r="403" spans="1:32" ht="20.100000000000001" customHeight="1" thickBot="1">
      <c r="A403" s="111" t="s">
        <v>146</v>
      </c>
      <c r="B403" s="121" t="s">
        <v>106</v>
      </c>
      <c r="C403" s="121">
        <v>400</v>
      </c>
      <c r="D403" s="204" t="s">
        <v>1</v>
      </c>
      <c r="E403" s="294">
        <v>6</v>
      </c>
      <c r="F403" s="216"/>
      <c r="G403" s="219" t="s">
        <v>49</v>
      </c>
      <c r="H403" s="211" t="str">
        <f t="shared" si="538"/>
        <v xml:space="preserve"> </v>
      </c>
      <c r="I403" s="212" t="str">
        <f t="shared" si="539"/>
        <v/>
      </c>
      <c r="J403" s="212" t="str">
        <f t="shared" si="540"/>
        <v/>
      </c>
      <c r="K403" s="138" t="str">
        <f t="shared" si="541"/>
        <v/>
      </c>
      <c r="L403" s="213" t="str">
        <f t="shared" si="542"/>
        <v xml:space="preserve"> </v>
      </c>
      <c r="M403" s="2"/>
      <c r="N403" s="34" t="str">
        <f t="shared" si="543"/>
        <v>J</v>
      </c>
      <c r="O403" s="34" t="str">
        <f t="shared" si="543"/>
        <v>JJ</v>
      </c>
      <c r="P403" s="154">
        <f t="shared" si="544"/>
        <v>0</v>
      </c>
      <c r="Q403" s="2"/>
      <c r="R403" s="12"/>
      <c r="S403" s="12"/>
      <c r="T403" s="12"/>
      <c r="U403" s="12"/>
      <c r="V403" s="12"/>
      <c r="W403" s="12">
        <f>P403</f>
        <v>0</v>
      </c>
      <c r="X403" s="2"/>
      <c r="Y403" s="26">
        <f>((COUNTIF(E398:E403,E403)-1)*$CK$547+SUBSTITUTE(E403,"=",""))</f>
        <v>6</v>
      </c>
      <c r="Z403" s="3">
        <f t="shared" si="548"/>
        <v>1</v>
      </c>
      <c r="AA403" s="3">
        <f t="shared" si="547"/>
        <v>1</v>
      </c>
      <c r="AB403" s="3">
        <f t="shared" si="546"/>
        <v>1</v>
      </c>
      <c r="AC403" s="6">
        <f>IF(ISNA(INDEX(AB398:AB403, MATCH(N403, F398:F403, FALSE))),0,INDEX(AB398:AB403, MATCH(N403, F398:F403, FALSE)))</f>
        <v>0</v>
      </c>
      <c r="AD403" s="3">
        <f>IF(ISNA(INDEX(AB398:AB403, MATCH(O403, F398:F403, FALSE))),0,INDEX(AB398:AB403, MATCH(O403, F398:F403, FALSE)))</f>
        <v>0</v>
      </c>
      <c r="AE403" s="5">
        <f t="shared" si="545"/>
        <v>0</v>
      </c>
      <c r="AF403" s="3">
        <f>COUNTIF(F390:F395:F398:F403,F403)</f>
        <v>0</v>
      </c>
    </row>
    <row r="404" spans="1:32" ht="20.100000000000001" customHeight="1" thickBot="1">
      <c r="A404" s="111" t="s">
        <v>146</v>
      </c>
      <c r="B404" s="121" t="s">
        <v>106</v>
      </c>
      <c r="C404" s="121"/>
      <c r="D404" s="204"/>
      <c r="E404" s="198"/>
      <c r="F404" s="198"/>
      <c r="G404" s="198"/>
      <c r="H404" s="196"/>
      <c r="I404" s="196"/>
      <c r="J404" s="197"/>
      <c r="K404" s="196"/>
      <c r="L404" s="196"/>
      <c r="M404" s="8"/>
      <c r="N404" s="40"/>
      <c r="O404" s="40"/>
      <c r="P404" s="155"/>
      <c r="Q404" s="2"/>
      <c r="R404" s="2"/>
      <c r="S404" s="2"/>
      <c r="T404" s="2"/>
      <c r="U404" s="2"/>
      <c r="V404" s="2"/>
      <c r="W404" s="2"/>
      <c r="X404" s="2"/>
    </row>
    <row r="405" spans="1:32" ht="20.100000000000001" customHeight="1" thickBot="1">
      <c r="A405" s="111" t="s">
        <v>146</v>
      </c>
      <c r="B405" s="121" t="s">
        <v>106</v>
      </c>
      <c r="C405" s="121">
        <v>800</v>
      </c>
      <c r="D405" s="204" t="s">
        <v>0</v>
      </c>
      <c r="E405" s="419" t="s">
        <v>272</v>
      </c>
      <c r="F405" s="209"/>
      <c r="G405" s="209"/>
      <c r="H405" s="210"/>
      <c r="I405" s="208" t="s">
        <v>181</v>
      </c>
      <c r="J405" s="205"/>
      <c r="K405" s="535">
        <f>DETAILS!K115</f>
        <v>1.3622685185185185E-3</v>
      </c>
      <c r="L405" s="535"/>
      <c r="M405" s="128"/>
      <c r="N405" s="40"/>
      <c r="O405" s="40"/>
      <c r="P405" s="155"/>
      <c r="Q405" s="2"/>
      <c r="R405" s="2"/>
      <c r="S405" s="2"/>
      <c r="T405" s="2"/>
      <c r="U405" s="2"/>
      <c r="V405" s="2"/>
      <c r="W405" s="2"/>
      <c r="X405" s="2"/>
    </row>
    <row r="406" spans="1:32" ht="20.100000000000001" customHeight="1">
      <c r="A406" s="111" t="s">
        <v>146</v>
      </c>
      <c r="B406" s="121" t="s">
        <v>106</v>
      </c>
      <c r="C406" s="121">
        <v>800</v>
      </c>
      <c r="D406" s="204" t="s">
        <v>0</v>
      </c>
      <c r="E406" s="292">
        <v>1</v>
      </c>
      <c r="F406" s="214" t="s">
        <v>20</v>
      </c>
      <c r="G406" s="223">
        <v>1.4606481481481482E-3</v>
      </c>
      <c r="H406" s="206" t="str">
        <f t="shared" ref="H406:H411" si="549">IF(ISNA((IF(F406=0," ",VLOOKUP(F406,$AF$614:$AH$625,3,FALSE)))),"WRONG LETTER",IF(F406=0," ",VLOOKUP(F406,$AF$614:$AH$625,3,FALSE)))</f>
        <v>Ben Davies</v>
      </c>
      <c r="I406" s="201" t="str">
        <f t="shared" ref="I406:I411" si="550">IF(ISNA((IF(F406=0,"",VLOOKUP(F406,$AO$544:$AQ$555,3,FALSE)))),"WRONG LETTER",IF(F406=0,"",VLOOKUP(F406,$AO$544:$AQ$555,3,FALSE)))</f>
        <v>Oxford City</v>
      </c>
      <c r="J406" s="201" t="str">
        <f t="shared" ref="J406:J411" si="551">IF(F406=0,"",VLOOKUP(F406,$AO$544:$AR$555,4,FALSE))</f>
        <v>Oxf C</v>
      </c>
      <c r="K406" s="202" t="str">
        <f t="shared" ref="K406:K411" si="552">IF(G406="","",IF(ISNUMBER(G406),IF($CH$606="F"," ",IF($CH$606="T",IF(G406&lt;=$BX$606,"G1",IF(G406&lt;=$CA$606,"G2",IF(G406&lt;=$CD$606,"G3",IF(G406&lt;=$CG$606,"G4","")))))),""))</f>
        <v>G4</v>
      </c>
      <c r="L406" s="203" t="str">
        <f t="shared" ref="L406:L411" si="553">IF(ISBLANK(G406),"",IF(G406&lt;=BH603,"AW"," "))</f>
        <v>AW</v>
      </c>
      <c r="M406" s="2"/>
      <c r="N406" s="34" t="str">
        <f t="shared" ref="N406:O411" si="554">N398</f>
        <v>W</v>
      </c>
      <c r="O406" s="34" t="str">
        <f t="shared" si="554"/>
        <v>WW</v>
      </c>
      <c r="P406" s="154">
        <f>AE406</f>
        <v>3</v>
      </c>
      <c r="Q406" s="2"/>
      <c r="R406" s="12">
        <f>P406</f>
        <v>3</v>
      </c>
      <c r="S406" s="12"/>
      <c r="T406" s="12"/>
      <c r="U406" s="12"/>
      <c r="V406" s="12"/>
      <c r="W406" s="12"/>
      <c r="X406" s="2"/>
      <c r="Y406" s="26">
        <f>((COUNTIF(E406:E411,E406)-1)*$CK$547+SUBSTITUTE(E406,"=",""))</f>
        <v>1</v>
      </c>
      <c r="Z406" s="3">
        <f>INDEX($CK$548:$CK$611,Y406)</f>
        <v>6</v>
      </c>
      <c r="AA406" s="3">
        <f>IF(LEFT(G406,1)="d",0,IF(LEFT(G406,1)="n",0,1))</f>
        <v>1</v>
      </c>
      <c r="AB406" s="3">
        <f>Z406*AA406</f>
        <v>6</v>
      </c>
      <c r="AC406" s="6">
        <f>IF(ISNA(INDEX(AB406:AB411, MATCH(N406, F406:F411, FALSE))),0,INDEX(AB406:AB411, MATCH(N406, F406:F411, FALSE)))</f>
        <v>0</v>
      </c>
      <c r="AD406" s="3">
        <f>IF(ISNA(INDEX(AB406:AB411, MATCH(O406, F406:F411, FALSE))),0,INDEX(AB406:AB411, MATCH(O406, F406:F411, FALSE)))</f>
        <v>3</v>
      </c>
      <c r="AE406" s="5">
        <f>SUM(AC406:AD406)</f>
        <v>3</v>
      </c>
      <c r="AF406" s="3">
        <f>COUNTIF(F406:F411:F414:F419,F406)</f>
        <v>1</v>
      </c>
    </row>
    <row r="407" spans="1:32" ht="20.100000000000001" customHeight="1">
      <c r="A407" s="111" t="s">
        <v>146</v>
      </c>
      <c r="B407" s="121" t="s">
        <v>106</v>
      </c>
      <c r="C407" s="121">
        <v>800</v>
      </c>
      <c r="D407" s="204" t="s">
        <v>0</v>
      </c>
      <c r="E407" s="293">
        <v>2</v>
      </c>
      <c r="F407" s="216" t="s">
        <v>110</v>
      </c>
      <c r="G407" s="224">
        <v>1.5451388888888891E-3</v>
      </c>
      <c r="H407" s="133" t="str">
        <f t="shared" si="549"/>
        <v>Callum Potts</v>
      </c>
      <c r="I407" s="114" t="str">
        <f t="shared" si="550"/>
        <v>Newbury</v>
      </c>
      <c r="J407" s="114" t="str">
        <f t="shared" si="551"/>
        <v>Newb</v>
      </c>
      <c r="K407" s="9" t="str">
        <f t="shared" si="552"/>
        <v/>
      </c>
      <c r="L407" s="195" t="str">
        <f t="shared" si="553"/>
        <v xml:space="preserve"> </v>
      </c>
      <c r="M407" s="2"/>
      <c r="N407" s="34" t="str">
        <f t="shared" si="554"/>
        <v>N</v>
      </c>
      <c r="O407" s="34" t="str">
        <f t="shared" si="554"/>
        <v>NN</v>
      </c>
      <c r="P407" s="154">
        <f t="shared" ref="P407:P411" si="555">AE407</f>
        <v>5</v>
      </c>
      <c r="Q407" s="2"/>
      <c r="R407" s="12"/>
      <c r="S407" s="12">
        <f>P407</f>
        <v>5</v>
      </c>
      <c r="T407" s="12"/>
      <c r="U407" s="12"/>
      <c r="V407" s="12"/>
      <c r="W407" s="12"/>
      <c r="X407" s="2"/>
      <c r="Y407" s="26">
        <f>((COUNTIF(E406:E411,E407)-1)*$CK$547+SUBSTITUTE(E407,"=",""))</f>
        <v>2</v>
      </c>
      <c r="Z407" s="3">
        <f>INDEX($CK$548:$CK$611,Y407)</f>
        <v>5</v>
      </c>
      <c r="AA407" s="3">
        <f>IF(LEFT(G407,1)="d",0,IF(LEFT(G407,1)="n",0,1))</f>
        <v>1</v>
      </c>
      <c r="AB407" s="3">
        <f>Z407*AA407</f>
        <v>5</v>
      </c>
      <c r="AC407" s="6">
        <f>IF(ISNA(INDEX(AB406:AB411, MATCH(N407, F406:F411, FALSE))),0,INDEX(AB406:AB411, MATCH(N407, F406:F411, FALSE)))</f>
        <v>5</v>
      </c>
      <c r="AD407" s="3">
        <f>IF(ISNA(INDEX(AB406:AB411, MATCH(O407, F406:F411, FALSE))),0,INDEX(AB406:AB411, MATCH(O407, F406:F411, FALSE)))</f>
        <v>0</v>
      </c>
      <c r="AE407" s="5">
        <f t="shared" ref="AE407:AE411" si="556">SUM(AC407:AD407)</f>
        <v>5</v>
      </c>
      <c r="AF407" s="3">
        <f>COUNTIF(F406:F411:F414:F419,F407)</f>
        <v>1</v>
      </c>
    </row>
    <row r="408" spans="1:32" ht="20.100000000000001" customHeight="1">
      <c r="A408" s="111" t="s">
        <v>146</v>
      </c>
      <c r="B408" s="121" t="s">
        <v>106</v>
      </c>
      <c r="C408" s="121">
        <v>800</v>
      </c>
      <c r="D408" s="204" t="s">
        <v>0</v>
      </c>
      <c r="E408" s="293">
        <v>3</v>
      </c>
      <c r="F408" s="216" t="s">
        <v>127</v>
      </c>
      <c r="G408" s="224">
        <v>1.6249999999999999E-3</v>
      </c>
      <c r="H408" s="133" t="str">
        <f t="shared" si="549"/>
        <v>Max Brech</v>
      </c>
      <c r="I408" s="114" t="str">
        <f t="shared" si="550"/>
        <v>Slough Juniors</v>
      </c>
      <c r="J408" s="114" t="str">
        <f t="shared" si="551"/>
        <v>Slough J</v>
      </c>
      <c r="K408" s="9" t="str">
        <f t="shared" si="552"/>
        <v/>
      </c>
      <c r="L408" s="195" t="str">
        <f t="shared" si="553"/>
        <v xml:space="preserve"> </v>
      </c>
      <c r="M408" s="2"/>
      <c r="N408" s="34" t="str">
        <f t="shared" si="554"/>
        <v>O</v>
      </c>
      <c r="O408" s="34" t="str">
        <f t="shared" si="554"/>
        <v>OO</v>
      </c>
      <c r="P408" s="154">
        <f t="shared" si="555"/>
        <v>6</v>
      </c>
      <c r="Q408" s="2"/>
      <c r="R408" s="12"/>
      <c r="S408" s="12"/>
      <c r="T408" s="12">
        <f>P408</f>
        <v>6</v>
      </c>
      <c r="U408" s="12"/>
      <c r="V408" s="12"/>
      <c r="W408" s="12"/>
      <c r="X408" s="2"/>
      <c r="Y408" s="26">
        <f>((COUNTIF(E406:E411,E408)-1)*$CK$547+SUBSTITUTE(E408,"=",""))</f>
        <v>3</v>
      </c>
      <c r="Z408" s="3">
        <f>INDEX($CK$548:$CK$611,Y408)</f>
        <v>4</v>
      </c>
      <c r="AA408" s="3">
        <f>IF(LEFT(G408,1)="d",0,IF(LEFT(G408,1)="n",0,1))</f>
        <v>1</v>
      </c>
      <c r="AB408" s="3">
        <f t="shared" ref="AB408:AB411" si="557">Z408*AA408</f>
        <v>4</v>
      </c>
      <c r="AC408" s="6">
        <f>IF(ISNA(INDEX(AB406:AB411, MATCH(N408, F406:F411, FALSE))),0,INDEX(AB406:AB411, MATCH(N408, F406:F411, FALSE)))</f>
        <v>6</v>
      </c>
      <c r="AD408" s="3">
        <f>IF(ISNA(INDEX(AB406:AB411, MATCH(O408, F406:F411, FALSE))),0,INDEX(AB406:AB411, MATCH(O408, F406:F411, FALSE)))</f>
        <v>0</v>
      </c>
      <c r="AE408" s="5">
        <f t="shared" si="556"/>
        <v>6</v>
      </c>
      <c r="AF408" s="3">
        <f>COUNTIF(F406:F411:F414:F419,F408)</f>
        <v>1</v>
      </c>
    </row>
    <row r="409" spans="1:32" ht="20.100000000000001" customHeight="1">
      <c r="A409" s="111" t="s">
        <v>146</v>
      </c>
      <c r="B409" s="121" t="s">
        <v>106</v>
      </c>
      <c r="C409" s="121">
        <v>800</v>
      </c>
      <c r="D409" s="204" t="s">
        <v>0</v>
      </c>
      <c r="E409" s="293">
        <v>4</v>
      </c>
      <c r="F409" s="216" t="s">
        <v>140</v>
      </c>
      <c r="G409" s="224">
        <v>1.6562499999999997E-3</v>
      </c>
      <c r="H409" s="133" t="str">
        <f t="shared" si="549"/>
        <v>Luc Pearce</v>
      </c>
      <c r="I409" s="114" t="str">
        <f t="shared" si="550"/>
        <v>Winchester</v>
      </c>
      <c r="J409" s="114" t="str">
        <f t="shared" si="551"/>
        <v>Win</v>
      </c>
      <c r="K409" s="9" t="str">
        <f t="shared" si="552"/>
        <v/>
      </c>
      <c r="L409" s="195" t="str">
        <f t="shared" si="553"/>
        <v xml:space="preserve"> </v>
      </c>
      <c r="M409" s="2"/>
      <c r="N409" s="34" t="str">
        <f t="shared" si="554"/>
        <v>R</v>
      </c>
      <c r="O409" s="34" t="str">
        <f t="shared" si="554"/>
        <v>RR</v>
      </c>
      <c r="P409" s="154">
        <f t="shared" si="555"/>
        <v>0</v>
      </c>
      <c r="Q409" s="2"/>
      <c r="R409" s="12"/>
      <c r="S409" s="12"/>
      <c r="T409" s="12"/>
      <c r="U409" s="12">
        <f>P409</f>
        <v>0</v>
      </c>
      <c r="V409" s="12"/>
      <c r="W409" s="12"/>
      <c r="X409" s="2"/>
      <c r="Y409" s="26">
        <f>((COUNTIF(E406:E411,E409)-1)*$CK$547+SUBSTITUTE(E409,"=",""))</f>
        <v>4</v>
      </c>
      <c r="Z409" s="3">
        <f>INDEX($CK$548:$CK$611,Y409)</f>
        <v>3</v>
      </c>
      <c r="AA409" s="3">
        <f t="shared" ref="AA409:AA411" si="558">IF(LEFT(G409,1)="d",0,IF(LEFT(G409,1)="n",0,1))</f>
        <v>1</v>
      </c>
      <c r="AB409" s="3">
        <f t="shared" si="557"/>
        <v>3</v>
      </c>
      <c r="AC409" s="6">
        <f>IF(ISNA(INDEX(AB406:AB411, MATCH(N409, F406:F411, FALSE))),0,INDEX(AB406:AB411, MATCH(N409, F406:F411, FALSE)))</f>
        <v>0</v>
      </c>
      <c r="AD409" s="3">
        <f>IF(ISNA(INDEX(AB406:AB411, MATCH(O409, F406:F411, FALSE))),0,INDEX(AB406:AB411, MATCH(O409, F406:F411, FALSE)))</f>
        <v>0</v>
      </c>
      <c r="AE409" s="5">
        <f t="shared" si="556"/>
        <v>0</v>
      </c>
      <c r="AF409" s="3">
        <f>COUNTIF(F406:F411:F414:F419,F409)</f>
        <v>1</v>
      </c>
    </row>
    <row r="410" spans="1:32" ht="20.100000000000001" customHeight="1">
      <c r="A410" s="111" t="s">
        <v>146</v>
      </c>
      <c r="B410" s="121" t="s">
        <v>106</v>
      </c>
      <c r="C410" s="121">
        <v>800</v>
      </c>
      <c r="D410" s="204" t="s">
        <v>0</v>
      </c>
      <c r="E410" s="293">
        <v>5</v>
      </c>
      <c r="F410" s="216"/>
      <c r="G410" s="224" t="s">
        <v>49</v>
      </c>
      <c r="H410" s="133" t="str">
        <f t="shared" si="549"/>
        <v xml:space="preserve"> </v>
      </c>
      <c r="I410" s="114" t="str">
        <f t="shared" si="550"/>
        <v/>
      </c>
      <c r="J410" s="114" t="str">
        <f t="shared" si="551"/>
        <v/>
      </c>
      <c r="K410" s="9" t="str">
        <f t="shared" si="552"/>
        <v/>
      </c>
      <c r="L410" s="195" t="str">
        <f t="shared" si="553"/>
        <v xml:space="preserve"> </v>
      </c>
      <c r="M410" s="2"/>
      <c r="N410" s="34" t="str">
        <f t="shared" si="554"/>
        <v>T</v>
      </c>
      <c r="O410" s="34" t="str">
        <f t="shared" si="554"/>
        <v>TT</v>
      </c>
      <c r="P410" s="154">
        <f t="shared" si="555"/>
        <v>0</v>
      </c>
      <c r="Q410" s="2"/>
      <c r="R410" s="12"/>
      <c r="S410" s="12"/>
      <c r="T410" s="12"/>
      <c r="U410" s="12"/>
      <c r="V410" s="12">
        <f>P410</f>
        <v>0</v>
      </c>
      <c r="W410" s="12"/>
      <c r="X410" s="2"/>
      <c r="Y410" s="26">
        <f>((COUNTIF(E406:E411,E410)-1)*$CK$547+SUBSTITUTE(E410,"=",""))</f>
        <v>5</v>
      </c>
      <c r="Z410" s="3">
        <f t="shared" ref="Z410:Z411" si="559">INDEX($CK$548:$CK$611,Y410)</f>
        <v>2</v>
      </c>
      <c r="AA410" s="3">
        <f t="shared" si="558"/>
        <v>1</v>
      </c>
      <c r="AB410" s="3">
        <f t="shared" si="557"/>
        <v>2</v>
      </c>
      <c r="AC410" s="6">
        <f>IF(ISNA(INDEX(AB406:AB411, MATCH(N410, F406:F411, FALSE))),0,INDEX(AB406:AB411, MATCH(N410,F406:F411, FALSE)))</f>
        <v>0</v>
      </c>
      <c r="AD410" s="3">
        <f>IF(ISNA(INDEX(AB406:AB411, MATCH(O410, F406:F411, FALSE))),0,INDEX(AB406:AB411, MATCH(O410, F406:F411, FALSE)))</f>
        <v>0</v>
      </c>
      <c r="AE410" s="5">
        <f t="shared" si="556"/>
        <v>0</v>
      </c>
      <c r="AF410" s="3">
        <f>COUNTIF(F406:F411:F414:F419,F410)</f>
        <v>0</v>
      </c>
    </row>
    <row r="411" spans="1:32" ht="20.100000000000001" customHeight="1" thickBot="1">
      <c r="A411" s="111" t="s">
        <v>146</v>
      </c>
      <c r="B411" s="121" t="s">
        <v>106</v>
      </c>
      <c r="C411" s="121">
        <v>800</v>
      </c>
      <c r="D411" s="204" t="s">
        <v>0</v>
      </c>
      <c r="E411" s="294">
        <v>6</v>
      </c>
      <c r="F411" s="216"/>
      <c r="G411" s="225" t="s">
        <v>49</v>
      </c>
      <c r="H411" s="211" t="str">
        <f t="shared" si="549"/>
        <v xml:space="preserve"> </v>
      </c>
      <c r="I411" s="212" t="str">
        <f t="shared" si="550"/>
        <v/>
      </c>
      <c r="J411" s="212" t="str">
        <f t="shared" si="551"/>
        <v/>
      </c>
      <c r="K411" s="138" t="str">
        <f t="shared" si="552"/>
        <v/>
      </c>
      <c r="L411" s="213" t="str">
        <f t="shared" si="553"/>
        <v xml:space="preserve"> </v>
      </c>
      <c r="M411" s="2"/>
      <c r="N411" s="34" t="str">
        <f t="shared" si="554"/>
        <v>J</v>
      </c>
      <c r="O411" s="34" t="str">
        <f t="shared" si="554"/>
        <v>JJ</v>
      </c>
      <c r="P411" s="154">
        <f t="shared" si="555"/>
        <v>4</v>
      </c>
      <c r="Q411" s="2"/>
      <c r="R411" s="12"/>
      <c r="S411" s="12"/>
      <c r="T411" s="12"/>
      <c r="U411" s="12"/>
      <c r="V411" s="12"/>
      <c r="W411" s="12">
        <f>P411</f>
        <v>4</v>
      </c>
      <c r="X411" s="2"/>
      <c r="Y411" s="26">
        <f>((COUNTIF(E406:E411,E411)-1)*$CK$547+SUBSTITUTE(E411,"=",""))</f>
        <v>6</v>
      </c>
      <c r="Z411" s="3">
        <f t="shared" si="559"/>
        <v>1</v>
      </c>
      <c r="AA411" s="3">
        <f t="shared" si="558"/>
        <v>1</v>
      </c>
      <c r="AB411" s="3">
        <f t="shared" si="557"/>
        <v>1</v>
      </c>
      <c r="AC411" s="6">
        <f>IF(ISNA(INDEX(AB406:AB411, MATCH(N411, F406:F411, FALSE))),0,INDEX(AB406:AB411, MATCH(N411, F406:F411, FALSE)))</f>
        <v>4</v>
      </c>
      <c r="AD411" s="3">
        <f>IF(ISNA(INDEX(AB406:AB411, MATCH(O411, F406:F411, FALSE))),0,INDEX(AB406:AB411, MATCH(O411, F406:F411, FALSE)))</f>
        <v>0</v>
      </c>
      <c r="AE411" s="5">
        <f t="shared" si="556"/>
        <v>4</v>
      </c>
      <c r="AF411" s="3">
        <f>COUNTIF(F406:F411:F414:F419,F411)</f>
        <v>0</v>
      </c>
    </row>
    <row r="412" spans="1:32" ht="20.100000000000001" customHeight="1" thickBot="1">
      <c r="A412" s="111" t="s">
        <v>146</v>
      </c>
      <c r="B412" s="121" t="s">
        <v>106</v>
      </c>
      <c r="C412" s="121"/>
      <c r="D412" s="110"/>
      <c r="E412" s="198"/>
      <c r="F412" s="198"/>
      <c r="G412" s="198"/>
      <c r="H412" s="196"/>
      <c r="I412" s="196"/>
      <c r="J412" s="197"/>
      <c r="K412" s="196"/>
      <c r="L412" s="196"/>
      <c r="M412" s="2"/>
      <c r="N412" s="37"/>
      <c r="O412" s="37"/>
      <c r="P412" s="155"/>
      <c r="Q412" s="2"/>
      <c r="R412" s="2"/>
      <c r="S412" s="2"/>
      <c r="T412" s="2"/>
      <c r="U412" s="2"/>
      <c r="V412" s="2"/>
      <c r="W412" s="2"/>
      <c r="X412" s="2"/>
    </row>
    <row r="413" spans="1:32" ht="20.100000000000001" customHeight="1" thickBot="1">
      <c r="A413" s="111" t="s">
        <v>146</v>
      </c>
      <c r="B413" s="121" t="s">
        <v>106</v>
      </c>
      <c r="C413" s="121">
        <v>800</v>
      </c>
      <c r="D413" s="204" t="s">
        <v>1</v>
      </c>
      <c r="E413" s="419" t="s">
        <v>303</v>
      </c>
      <c r="F413" s="209"/>
      <c r="G413" s="209"/>
      <c r="H413" s="210"/>
      <c r="I413" s="208" t="s">
        <v>181</v>
      </c>
      <c r="J413" s="205"/>
      <c r="K413" s="535">
        <f>K405</f>
        <v>1.3622685185185185E-3</v>
      </c>
      <c r="L413" s="535"/>
      <c r="M413" s="2"/>
      <c r="N413" s="37"/>
      <c r="O413" s="37"/>
      <c r="P413" s="155"/>
      <c r="Q413" s="2"/>
      <c r="R413" s="2"/>
      <c r="S413" s="2"/>
      <c r="T413" s="2"/>
      <c r="U413" s="2"/>
      <c r="V413" s="2"/>
      <c r="W413" s="2"/>
      <c r="X413" s="2"/>
    </row>
    <row r="414" spans="1:32" ht="20.100000000000001" customHeight="1">
      <c r="A414" s="111" t="s">
        <v>146</v>
      </c>
      <c r="B414" s="121" t="s">
        <v>106</v>
      </c>
      <c r="C414" s="121">
        <v>800</v>
      </c>
      <c r="D414" s="204" t="s">
        <v>1</v>
      </c>
      <c r="E414" s="292">
        <v>1</v>
      </c>
      <c r="F414" s="214" t="s">
        <v>19</v>
      </c>
      <c r="G414" s="223">
        <v>1.6006944444444445E-3</v>
      </c>
      <c r="H414" s="206" t="str">
        <f t="shared" ref="H414:H419" si="560">IF(ISNA((IF(F414=0," ",VLOOKUP(F414,$AF$614:$AH$625,3,FALSE)))),"WRONG LETTER",IF(F414=0," ",VLOOKUP(F414,$AF$614:$AH$625,3,FALSE)))</f>
        <v>Drew Hogger</v>
      </c>
      <c r="I414" s="201" t="str">
        <f t="shared" ref="I414:I419" si="561">IF(ISNA((IF(F414=0,"",VLOOKUP(F414,$AO$544:$AQ$555,3,FALSE)))),"WRONG LETTER",IF(F414=0,"",VLOOKUP(F414,$AO$544:$AQ$555,3,FALSE)))</f>
        <v>Oxford City</v>
      </c>
      <c r="J414" s="201" t="str">
        <f t="shared" ref="J414:J419" si="562">IF(F414=0,"",VLOOKUP(F414,$AO$544:$AR$555,4,FALSE))</f>
        <v>Oxf C</v>
      </c>
      <c r="K414" s="202" t="str">
        <f t="shared" ref="K414:K419" si="563">IF(G414="","",IF(ISNUMBER(G414),IF($CH$606="F"," ",IF($CH$606="T",IF(G414&lt;=$BX$606,"G1",IF(G414&lt;=$CA$606,"G2",IF(G414&lt;=$CD$606,"G3",IF(G414&lt;=$CG$606,"G4","")))))),""))</f>
        <v/>
      </c>
      <c r="L414" s="203" t="str">
        <f t="shared" ref="L414:L419" si="564">IF(ISBLANK(G414),"",IF(G414&lt;=BH610,"AW"," "))</f>
        <v xml:space="preserve"> </v>
      </c>
      <c r="M414" s="2"/>
      <c r="N414" s="34" t="str">
        <f t="shared" ref="N414:O419" si="565">N406</f>
        <v>W</v>
      </c>
      <c r="O414" s="34" t="str">
        <f t="shared" si="565"/>
        <v>WW</v>
      </c>
      <c r="P414" s="154">
        <f>AE414</f>
        <v>0</v>
      </c>
      <c r="Q414" s="2"/>
      <c r="R414" s="12">
        <f>P414</f>
        <v>0</v>
      </c>
      <c r="S414" s="12"/>
      <c r="T414" s="12"/>
      <c r="U414" s="12"/>
      <c r="V414" s="12"/>
      <c r="W414" s="12"/>
      <c r="X414" s="2"/>
      <c r="Y414" s="26">
        <f>((COUNTIF(E414:E419,E414)-1)*$CK$547+SUBSTITUTE(E414,"=",""))</f>
        <v>1</v>
      </c>
      <c r="Z414" s="3">
        <f>INDEX($CK$548:$CK$611,Y414)</f>
        <v>6</v>
      </c>
      <c r="AA414" s="3">
        <f>IF(LEFT(G414,1)="d",0,IF(LEFT(G414,1)="n",0,1))</f>
        <v>1</v>
      </c>
      <c r="AB414" s="3">
        <f>Z414*AA414</f>
        <v>6</v>
      </c>
      <c r="AC414" s="6">
        <f>IF(ISNA(INDEX(AB414:AB419, MATCH(N414, F414:F419, FALSE))),0,INDEX(AB414:AB419, MATCH(N414, F414:F419, FALSE)))</f>
        <v>0</v>
      </c>
      <c r="AD414" s="3">
        <f>IF(ISNA(INDEX(AB414:AB419, MATCH(O414, F414:F419, FALSE))),0,INDEX(AB414:AB419, MATCH(O414, F414:F419, FALSE)))</f>
        <v>0</v>
      </c>
      <c r="AE414" s="5">
        <f>SUM(AC414:AD414)</f>
        <v>0</v>
      </c>
      <c r="AF414" s="3">
        <f>COUNTIF(F406:F411:F414:F419,F414)</f>
        <v>1</v>
      </c>
    </row>
    <row r="415" spans="1:32" ht="20.100000000000001" customHeight="1">
      <c r="A415" s="111" t="s">
        <v>146</v>
      </c>
      <c r="B415" s="121" t="s">
        <v>106</v>
      </c>
      <c r="C415" s="121">
        <v>800</v>
      </c>
      <c r="D415" s="204" t="s">
        <v>1</v>
      </c>
      <c r="E415" s="293">
        <v>2</v>
      </c>
      <c r="F415" s="216"/>
      <c r="G415" s="224" t="s">
        <v>49</v>
      </c>
      <c r="H415" s="133" t="str">
        <f t="shared" si="560"/>
        <v xml:space="preserve"> </v>
      </c>
      <c r="I415" s="114" t="str">
        <f t="shared" si="561"/>
        <v/>
      </c>
      <c r="J415" s="114" t="str">
        <f t="shared" si="562"/>
        <v/>
      </c>
      <c r="K415" s="9" t="str">
        <f t="shared" si="563"/>
        <v/>
      </c>
      <c r="L415" s="195" t="str">
        <f t="shared" si="564"/>
        <v xml:space="preserve"> </v>
      </c>
      <c r="M415" s="2"/>
      <c r="N415" s="34" t="str">
        <f t="shared" si="565"/>
        <v>N</v>
      </c>
      <c r="O415" s="34" t="str">
        <f t="shared" si="565"/>
        <v>NN</v>
      </c>
      <c r="P415" s="154">
        <f t="shared" ref="P415:P419" si="566">AE415</f>
        <v>0</v>
      </c>
      <c r="Q415" s="2"/>
      <c r="R415" s="12"/>
      <c r="S415" s="12">
        <f>P415</f>
        <v>0</v>
      </c>
      <c r="T415" s="12"/>
      <c r="U415" s="12"/>
      <c r="V415" s="12"/>
      <c r="W415" s="12"/>
      <c r="X415" s="2"/>
      <c r="Y415" s="26">
        <f>((COUNTIF(E414:E419,E415)-1)*$CK$547+SUBSTITUTE(E415,"=",""))</f>
        <v>2</v>
      </c>
      <c r="Z415" s="3">
        <f>INDEX($CK$548:$CK$611,Y415)</f>
        <v>5</v>
      </c>
      <c r="AA415" s="3">
        <f>IF(LEFT(G415,1)="d",0,IF(LEFT(G415,1)="n",0,1))</f>
        <v>1</v>
      </c>
      <c r="AB415" s="3">
        <f>Z415*AA415</f>
        <v>5</v>
      </c>
      <c r="AC415" s="6">
        <f>IF(ISNA(INDEX(AB414:AB419, MATCH(N415, F414:F419, FALSE))),0,INDEX(AB414:AB419, MATCH(N415, F414:F419, FALSE)))</f>
        <v>0</v>
      </c>
      <c r="AD415" s="3">
        <f>IF(ISNA(INDEX(AB414:AB419, MATCH(O415, F414:F419, FALSE))),0,INDEX(AB414:AB419, MATCH(O415, F414:F419, FALSE)))</f>
        <v>0</v>
      </c>
      <c r="AE415" s="5">
        <f t="shared" ref="AE415:AE419" si="567">SUM(AC415:AD415)</f>
        <v>0</v>
      </c>
      <c r="AF415" s="3">
        <f>COUNTIF(F406:F411:F414:F419,F415)</f>
        <v>0</v>
      </c>
    </row>
    <row r="416" spans="1:32" ht="20.100000000000001" customHeight="1">
      <c r="A416" s="111" t="s">
        <v>146</v>
      </c>
      <c r="B416" s="121" t="s">
        <v>106</v>
      </c>
      <c r="C416" s="121">
        <v>800</v>
      </c>
      <c r="D416" s="204" t="s">
        <v>1</v>
      </c>
      <c r="E416" s="293">
        <v>3</v>
      </c>
      <c r="F416" s="216"/>
      <c r="G416" s="224" t="s">
        <v>49</v>
      </c>
      <c r="H416" s="133" t="str">
        <f t="shared" si="560"/>
        <v xml:space="preserve"> </v>
      </c>
      <c r="I416" s="114" t="str">
        <f t="shared" si="561"/>
        <v/>
      </c>
      <c r="J416" s="114" t="str">
        <f t="shared" si="562"/>
        <v/>
      </c>
      <c r="K416" s="9" t="str">
        <f t="shared" si="563"/>
        <v/>
      </c>
      <c r="L416" s="195" t="str">
        <f t="shared" si="564"/>
        <v xml:space="preserve"> </v>
      </c>
      <c r="M416" s="2"/>
      <c r="N416" s="34" t="str">
        <f t="shared" si="565"/>
        <v>O</v>
      </c>
      <c r="O416" s="34" t="str">
        <f t="shared" si="565"/>
        <v>OO</v>
      </c>
      <c r="P416" s="154">
        <f t="shared" si="566"/>
        <v>6</v>
      </c>
      <c r="Q416" s="2"/>
      <c r="R416" s="12"/>
      <c r="S416" s="12"/>
      <c r="T416" s="12">
        <f>P416</f>
        <v>6</v>
      </c>
      <c r="U416" s="12"/>
      <c r="V416" s="12"/>
      <c r="W416" s="12"/>
      <c r="X416" s="2"/>
      <c r="Y416" s="26">
        <f>((COUNTIF(E414:E419,E416)-1)*$CK$547+SUBSTITUTE(E416,"=",""))</f>
        <v>3</v>
      </c>
      <c r="Z416" s="3">
        <f>INDEX($CK$548:$CK$611,Y416)</f>
        <v>4</v>
      </c>
      <c r="AA416" s="3">
        <f>IF(LEFT(G416,1)="d",0,IF(LEFT(G416,1)="n",0,1))</f>
        <v>1</v>
      </c>
      <c r="AB416" s="3">
        <f t="shared" ref="AB416:AB419" si="568">Z416*AA416</f>
        <v>4</v>
      </c>
      <c r="AC416" s="6">
        <f>IF(ISNA(INDEX(AB414:AB419, MATCH(N416, F414:F419, FALSE))),0,INDEX(AB414:AB419, MATCH(N416, F414:F419, FALSE)))</f>
        <v>0</v>
      </c>
      <c r="AD416" s="3">
        <f>IF(ISNA(INDEX(AB414:AB419, MATCH(O416, F414:F419, FALSE))),0,INDEX(AB414:AB419, MATCH(O416, F414:F419, FALSE)))</f>
        <v>6</v>
      </c>
      <c r="AE416" s="5">
        <f t="shared" si="567"/>
        <v>6</v>
      </c>
      <c r="AF416" s="3">
        <f>COUNTIF(F406:F411:F414:F419,F416)</f>
        <v>0</v>
      </c>
    </row>
    <row r="417" spans="1:54" ht="20.100000000000001" customHeight="1">
      <c r="A417" s="111" t="s">
        <v>146</v>
      </c>
      <c r="B417" s="121" t="s">
        <v>106</v>
      </c>
      <c r="C417" s="121">
        <v>800</v>
      </c>
      <c r="D417" s="204" t="s">
        <v>1</v>
      </c>
      <c r="E417" s="293">
        <v>4</v>
      </c>
      <c r="F417" s="216"/>
      <c r="G417" s="224" t="s">
        <v>49</v>
      </c>
      <c r="H417" s="133" t="str">
        <f t="shared" si="560"/>
        <v xml:space="preserve"> </v>
      </c>
      <c r="I417" s="114" t="str">
        <f t="shared" si="561"/>
        <v/>
      </c>
      <c r="J417" s="114" t="str">
        <f t="shared" si="562"/>
        <v/>
      </c>
      <c r="K417" s="9" t="str">
        <f t="shared" si="563"/>
        <v/>
      </c>
      <c r="L417" s="195" t="str">
        <f t="shared" si="564"/>
        <v xml:space="preserve"> </v>
      </c>
      <c r="M417" s="2"/>
      <c r="N417" s="34" t="str">
        <f t="shared" si="565"/>
        <v>R</v>
      </c>
      <c r="O417" s="34" t="str">
        <f t="shared" si="565"/>
        <v>RR</v>
      </c>
      <c r="P417" s="154">
        <f t="shared" si="566"/>
        <v>0</v>
      </c>
      <c r="Q417" s="2"/>
      <c r="R417" s="12"/>
      <c r="S417" s="12"/>
      <c r="T417" s="12"/>
      <c r="U417" s="12">
        <f>P417</f>
        <v>0</v>
      </c>
      <c r="V417" s="12"/>
      <c r="W417" s="12"/>
      <c r="X417" s="2"/>
      <c r="Y417" s="26">
        <f>((COUNTIF(E414:E419,E417)-1)*$CK$547+SUBSTITUTE(E417,"=",""))</f>
        <v>4</v>
      </c>
      <c r="Z417" s="3">
        <f>INDEX($CK$548:$CK$611,Y417)</f>
        <v>3</v>
      </c>
      <c r="AA417" s="3">
        <f t="shared" ref="AA417:AA419" si="569">IF(LEFT(G417,1)="d",0,IF(LEFT(G417,1)="n",0,1))</f>
        <v>1</v>
      </c>
      <c r="AB417" s="3">
        <f t="shared" si="568"/>
        <v>3</v>
      </c>
      <c r="AC417" s="6">
        <f>IF(ISNA(INDEX(AB414:AB419, MATCH(N417, F414:F419, FALSE))),0,INDEX(AB414:AB419, MATCH(N417, F414:F419, FALSE)))</f>
        <v>0</v>
      </c>
      <c r="AD417" s="3">
        <f>IF(ISNA(INDEX(AB414:AB419, MATCH(O417, F414:F419, FALSE))),0,INDEX(AB414:AB419, MATCH(O417, F414:F419, FALSE)))</f>
        <v>0</v>
      </c>
      <c r="AE417" s="5">
        <f t="shared" si="567"/>
        <v>0</v>
      </c>
      <c r="AF417" s="3">
        <f>COUNTIF(F406:F411:F414:F419,F417)</f>
        <v>0</v>
      </c>
    </row>
    <row r="418" spans="1:54" ht="20.100000000000001" customHeight="1">
      <c r="A418" s="111" t="s">
        <v>146</v>
      </c>
      <c r="B418" s="121" t="s">
        <v>106</v>
      </c>
      <c r="C418" s="121">
        <v>800</v>
      </c>
      <c r="D418" s="204" t="s">
        <v>1</v>
      </c>
      <c r="E418" s="293">
        <v>5</v>
      </c>
      <c r="F418" s="216"/>
      <c r="G418" s="224" t="s">
        <v>49</v>
      </c>
      <c r="H418" s="133" t="str">
        <f t="shared" si="560"/>
        <v xml:space="preserve"> </v>
      </c>
      <c r="I418" s="114" t="str">
        <f t="shared" si="561"/>
        <v/>
      </c>
      <c r="J418" s="114" t="str">
        <f t="shared" si="562"/>
        <v/>
      </c>
      <c r="K418" s="9" t="str">
        <f t="shared" si="563"/>
        <v/>
      </c>
      <c r="L418" s="195" t="str">
        <f t="shared" si="564"/>
        <v xml:space="preserve"> </v>
      </c>
      <c r="M418" s="2"/>
      <c r="N418" s="34" t="str">
        <f t="shared" si="565"/>
        <v>T</v>
      </c>
      <c r="O418" s="34" t="str">
        <f t="shared" si="565"/>
        <v>TT</v>
      </c>
      <c r="P418" s="154">
        <f t="shared" si="566"/>
        <v>0</v>
      </c>
      <c r="Q418" s="2"/>
      <c r="R418" s="12"/>
      <c r="S418" s="12"/>
      <c r="T418" s="12"/>
      <c r="U418" s="12"/>
      <c r="V418" s="12">
        <f>P418</f>
        <v>0</v>
      </c>
      <c r="W418" s="12"/>
      <c r="X418" s="2"/>
      <c r="Y418" s="26">
        <f>((COUNTIF(E414:E419,E418)-1)*$CK$547+SUBSTITUTE(E418,"=",""))</f>
        <v>5</v>
      </c>
      <c r="Z418" s="3">
        <f t="shared" ref="Z418:Z419" si="570">INDEX($CK$548:$CK$611,Y418)</f>
        <v>2</v>
      </c>
      <c r="AA418" s="3">
        <f t="shared" si="569"/>
        <v>1</v>
      </c>
      <c r="AB418" s="3">
        <f t="shared" si="568"/>
        <v>2</v>
      </c>
      <c r="AC418" s="6">
        <f>IF(ISNA(INDEX(AB414:AB419, MATCH(N418, F414:F419, FALSE))),0,INDEX(AB414:AB419, MATCH(N418,F414:F419, FALSE)))</f>
        <v>0</v>
      </c>
      <c r="AD418" s="3">
        <f>IF(ISNA(INDEX(AB414:AB419, MATCH(O418, F414:F419, FALSE))),0,INDEX(AB414:AB419, MATCH(O418, F414:F419, FALSE)))</f>
        <v>0</v>
      </c>
      <c r="AE418" s="5">
        <f t="shared" si="567"/>
        <v>0</v>
      </c>
      <c r="AF418" s="3">
        <f>COUNTIF(F406:F411:F414:F419,F418)</f>
        <v>0</v>
      </c>
    </row>
    <row r="419" spans="1:54" ht="20.100000000000001" customHeight="1" thickBot="1">
      <c r="A419" s="111" t="s">
        <v>146</v>
      </c>
      <c r="B419" s="121" t="s">
        <v>106</v>
      </c>
      <c r="C419" s="121">
        <v>800</v>
      </c>
      <c r="D419" s="204" t="s">
        <v>1</v>
      </c>
      <c r="E419" s="294">
        <v>6</v>
      </c>
      <c r="F419" s="216"/>
      <c r="G419" s="225" t="s">
        <v>49</v>
      </c>
      <c r="H419" s="211" t="str">
        <f t="shared" si="560"/>
        <v xml:space="preserve"> </v>
      </c>
      <c r="I419" s="212" t="str">
        <f t="shared" si="561"/>
        <v/>
      </c>
      <c r="J419" s="212" t="str">
        <f t="shared" si="562"/>
        <v/>
      </c>
      <c r="K419" s="138" t="str">
        <f t="shared" si="563"/>
        <v/>
      </c>
      <c r="L419" s="213" t="str">
        <f t="shared" si="564"/>
        <v xml:space="preserve"> </v>
      </c>
      <c r="M419" s="2"/>
      <c r="N419" s="34" t="str">
        <f t="shared" si="565"/>
        <v>J</v>
      </c>
      <c r="O419" s="34" t="str">
        <f t="shared" si="565"/>
        <v>JJ</v>
      </c>
      <c r="P419" s="154">
        <f t="shared" si="566"/>
        <v>0</v>
      </c>
      <c r="Q419" s="2"/>
      <c r="R419" s="12"/>
      <c r="S419" s="12"/>
      <c r="T419" s="12"/>
      <c r="U419" s="12"/>
      <c r="V419" s="12"/>
      <c r="W419" s="12">
        <f>P419</f>
        <v>0</v>
      </c>
      <c r="X419" s="2"/>
      <c r="Y419" s="26">
        <f>((COUNTIF(E414:E419,E419)-1)*$CK$547+SUBSTITUTE(E419,"=",""))</f>
        <v>6</v>
      </c>
      <c r="Z419" s="3">
        <f t="shared" si="570"/>
        <v>1</v>
      </c>
      <c r="AA419" s="3">
        <f t="shared" si="569"/>
        <v>1</v>
      </c>
      <c r="AB419" s="3">
        <f t="shared" si="568"/>
        <v>1</v>
      </c>
      <c r="AC419" s="6">
        <f>IF(ISNA(INDEX(AB414:AB419, MATCH(N419, F414:F419, FALSE))),0,INDEX(AB414:AB419, MATCH(N419, F414:F419, FALSE)))</f>
        <v>0</v>
      </c>
      <c r="AD419" s="3">
        <f>IF(ISNA(INDEX(AB414:AB419, MATCH(O419, F414:F419, FALSE))),0,INDEX(AB414:AB419, MATCH(O419, F414:F419, FALSE)))</f>
        <v>0</v>
      </c>
      <c r="AE419" s="5">
        <f t="shared" si="567"/>
        <v>0</v>
      </c>
      <c r="AF419" s="3">
        <f>COUNTIF(F406:F411:F414:F419,F419)</f>
        <v>0</v>
      </c>
    </row>
    <row r="420" spans="1:54" ht="20.100000000000001" customHeight="1" thickBot="1">
      <c r="A420" s="111" t="s">
        <v>146</v>
      </c>
      <c r="B420" s="121" t="s">
        <v>106</v>
      </c>
      <c r="C420" s="121"/>
      <c r="D420" s="204"/>
      <c r="E420" s="198"/>
      <c r="F420" s="198"/>
      <c r="G420" s="198"/>
      <c r="H420" s="196"/>
      <c r="I420" s="196"/>
      <c r="J420" s="197"/>
      <c r="K420" s="196"/>
      <c r="L420" s="196"/>
      <c r="M420" s="8"/>
      <c r="N420" s="40"/>
      <c r="O420" s="40"/>
      <c r="P420" s="155"/>
      <c r="Q420" s="2"/>
      <c r="R420" s="2"/>
      <c r="S420" s="2"/>
      <c r="T420" s="2"/>
      <c r="U420" s="2"/>
      <c r="V420" s="2"/>
      <c r="W420" s="2"/>
      <c r="X420" s="2"/>
    </row>
    <row r="421" spans="1:54" ht="20.100000000000001" customHeight="1" thickBot="1">
      <c r="A421" s="111" t="s">
        <v>146</v>
      </c>
      <c r="B421" s="121" t="s">
        <v>106</v>
      </c>
      <c r="C421" s="121">
        <v>1500</v>
      </c>
      <c r="D421" s="204" t="s">
        <v>0</v>
      </c>
      <c r="E421" s="419" t="s">
        <v>273</v>
      </c>
      <c r="F421" s="209"/>
      <c r="G421" s="209"/>
      <c r="H421" s="210"/>
      <c r="I421" s="208" t="s">
        <v>181</v>
      </c>
      <c r="J421" s="205"/>
      <c r="K421" s="535">
        <f>DETAILS!K116</f>
        <v>2.8738425925925928E-3</v>
      </c>
      <c r="L421" s="535"/>
      <c r="M421" s="128"/>
      <c r="N421" s="40"/>
      <c r="O421" s="40"/>
      <c r="P421" s="155"/>
      <c r="Q421" s="2"/>
      <c r="R421" s="2"/>
      <c r="S421" s="2"/>
      <c r="T421" s="2"/>
      <c r="U421" s="2"/>
      <c r="V421" s="2"/>
      <c r="W421" s="2"/>
      <c r="X421" s="2"/>
    </row>
    <row r="422" spans="1:54" ht="20.100000000000001" customHeight="1">
      <c r="A422" s="111" t="s">
        <v>146</v>
      </c>
      <c r="B422" s="121" t="s">
        <v>106</v>
      </c>
      <c r="C422" s="121">
        <v>1500</v>
      </c>
      <c r="D422" s="204" t="s">
        <v>0</v>
      </c>
      <c r="E422" s="292">
        <v>1</v>
      </c>
      <c r="F422" s="214" t="s">
        <v>20</v>
      </c>
      <c r="G422" s="223">
        <v>3.1365740740740742E-3</v>
      </c>
      <c r="H422" s="206" t="str">
        <f t="shared" ref="H422:H427" si="571">IF(ISNA((IF(F422=0," ",VLOOKUP(F422,$Z$614:$AB$625,3,FALSE)))),"WRONG LETTER",IF(F422=0," ",VLOOKUP(F422,$Z$614:$AB$625,3,FALSE)))</f>
        <v>Ben Davies</v>
      </c>
      <c r="I422" s="201" t="str">
        <f t="shared" ref="I422:I427" si="572">IF(ISNA((IF(F422=0,"",VLOOKUP(F422,$AO$544:$AQ$555,3,FALSE)))),"WRONG LETTER",IF(F422=0,"",VLOOKUP(F422,$AO$544:$AQ$555,3,FALSE)))</f>
        <v>Oxford City</v>
      </c>
      <c r="J422" s="201" t="str">
        <f t="shared" ref="J422:J427" si="573">IF(F422=0,"",VLOOKUP(F422,$AO$544:$AR$555,4,FALSE))</f>
        <v>Oxf C</v>
      </c>
      <c r="K422" s="202" t="str">
        <f t="shared" ref="K422:K427" si="574">IF(G422="","",IF(ISNUMBER(G422),IF($CH$607="F"," ",IF($CH$607="T",IF(G422&lt;=$BX$607,"G1",IF(G422&lt;=$CA$607,"G2",IF(G422&lt;=$CD$607,"G3",IF(G422&lt;=$CG$607,"G4","")))))),""))</f>
        <v/>
      </c>
      <c r="L422" s="203" t="str">
        <f t="shared" ref="L422:L427" si="575">IF(ISBLANK(G422),"",IF(G422&lt;=BI603,"AW"," "))</f>
        <v>AW</v>
      </c>
      <c r="M422" s="2"/>
      <c r="N422" s="34" t="str">
        <f t="shared" ref="N422:O427" si="576">N414</f>
        <v>W</v>
      </c>
      <c r="O422" s="34" t="str">
        <f t="shared" si="576"/>
        <v>WW</v>
      </c>
      <c r="P422" s="154">
        <f>AE422</f>
        <v>5</v>
      </c>
      <c r="Q422" s="2"/>
      <c r="R422" s="12">
        <f>P422</f>
        <v>5</v>
      </c>
      <c r="S422" s="12"/>
      <c r="T422" s="12"/>
      <c r="U422" s="12"/>
      <c r="V422" s="12"/>
      <c r="W422" s="12"/>
      <c r="X422" s="2"/>
      <c r="Y422" s="26">
        <f>((COUNTIF(E422:E427,E422)-1)*$CK$547+SUBSTITUTE(E422,"=",""))</f>
        <v>1</v>
      </c>
      <c r="Z422" s="3">
        <f>INDEX($CK$548:$CK$611,Y422)</f>
        <v>6</v>
      </c>
      <c r="AA422" s="3">
        <f>IF(LEFT(G422,1)="d",0,IF(LEFT(G422,1)="n",0,1))</f>
        <v>1</v>
      </c>
      <c r="AB422" s="3">
        <f>Z422*AA422</f>
        <v>6</v>
      </c>
      <c r="AC422" s="6">
        <f>IF(ISNA(INDEX(AB422:AB427, MATCH(N422, F422:F427, FALSE))),0,INDEX(AB422:AB427, MATCH(N422, F422:F427, FALSE)))</f>
        <v>5</v>
      </c>
      <c r="AD422" s="3">
        <f>IF(ISNA(INDEX(AB422:AB427, MATCH(O422, F422:F427, FALSE))),0,INDEX(AB422:AB427, MATCH(O422, F422:F427, FALSE)))</f>
        <v>0</v>
      </c>
      <c r="AE422" s="5">
        <f>SUM(AC422:AD422)</f>
        <v>5</v>
      </c>
      <c r="AF422" s="3">
        <f>COUNTIF(F422:F427:F430:F435,F422)</f>
        <v>1</v>
      </c>
    </row>
    <row r="423" spans="1:54" ht="20.100000000000001" customHeight="1">
      <c r="A423" s="111" t="s">
        <v>146</v>
      </c>
      <c r="B423" s="121" t="s">
        <v>106</v>
      </c>
      <c r="C423" s="121">
        <v>1500</v>
      </c>
      <c r="D423" s="204" t="s">
        <v>0</v>
      </c>
      <c r="E423" s="293">
        <v>2</v>
      </c>
      <c r="F423" s="216" t="s">
        <v>130</v>
      </c>
      <c r="G423" s="224">
        <v>3.1944444444444442E-3</v>
      </c>
      <c r="H423" s="133" t="str">
        <f t="shared" si="571"/>
        <v>James Medley</v>
      </c>
      <c r="I423" s="114" t="str">
        <f t="shared" si="572"/>
        <v>Winchester</v>
      </c>
      <c r="J423" s="114" t="str">
        <f t="shared" si="573"/>
        <v>Win</v>
      </c>
      <c r="K423" s="9" t="str">
        <f t="shared" si="574"/>
        <v/>
      </c>
      <c r="L423" s="195" t="str">
        <f t="shared" si="575"/>
        <v xml:space="preserve"> </v>
      </c>
      <c r="M423" s="2"/>
      <c r="N423" s="34" t="str">
        <f t="shared" si="576"/>
        <v>N</v>
      </c>
      <c r="O423" s="34" t="str">
        <f t="shared" si="576"/>
        <v>NN</v>
      </c>
      <c r="P423" s="154">
        <f t="shared" ref="P423:P427" si="577">AE423</f>
        <v>4</v>
      </c>
      <c r="Q423" s="2"/>
      <c r="R423" s="12"/>
      <c r="S423" s="12">
        <f>P423</f>
        <v>4</v>
      </c>
      <c r="T423" s="12"/>
      <c r="U423" s="12"/>
      <c r="V423" s="12"/>
      <c r="W423" s="12"/>
      <c r="X423" s="2"/>
      <c r="Y423" s="26">
        <f>((COUNTIF(E422:E427,E423)-1)*$CK$547+SUBSTITUTE(E423,"=",""))</f>
        <v>2</v>
      </c>
      <c r="Z423" s="3">
        <f>INDEX($CK$548:$CK$611,Y423)</f>
        <v>5</v>
      </c>
      <c r="AA423" s="3">
        <f>IF(LEFT(G423,1)="d",0,IF(LEFT(G423,1)="n",0,1))</f>
        <v>1</v>
      </c>
      <c r="AB423" s="3">
        <f>Z423*AA423</f>
        <v>5</v>
      </c>
      <c r="AC423" s="6">
        <f>IF(ISNA(INDEX(AB422:AB427, MATCH(N423, F422:F427, FALSE))),0,INDEX(AB422:AB427, MATCH(N423, F422:F427, FALSE)))</f>
        <v>4</v>
      </c>
      <c r="AD423" s="3">
        <f>IF(ISNA(INDEX(AB422:AB427, MATCH(O423, F422:F427, FALSE))),0,INDEX(AB422:AB427, MATCH(O423, F422:F427, FALSE)))</f>
        <v>0</v>
      </c>
      <c r="AE423" s="5">
        <f t="shared" ref="AE423:AE427" si="578">SUM(AC423:AD423)</f>
        <v>4</v>
      </c>
      <c r="AF423" s="3">
        <f>COUNTIF(F422:F427:F430:F435,F423)</f>
        <v>1</v>
      </c>
    </row>
    <row r="424" spans="1:54" ht="20.100000000000001" customHeight="1">
      <c r="A424" s="111" t="s">
        <v>146</v>
      </c>
      <c r="B424" s="121" t="s">
        <v>106</v>
      </c>
      <c r="C424" s="121">
        <v>1500</v>
      </c>
      <c r="D424" s="204" t="s">
        <v>0</v>
      </c>
      <c r="E424" s="293">
        <v>3</v>
      </c>
      <c r="F424" s="216" t="s">
        <v>110</v>
      </c>
      <c r="G424" s="224">
        <v>3.2094907407407402E-3</v>
      </c>
      <c r="H424" s="133" t="str">
        <f t="shared" si="571"/>
        <v>George Ferguson</v>
      </c>
      <c r="I424" s="114" t="str">
        <f t="shared" si="572"/>
        <v>Newbury</v>
      </c>
      <c r="J424" s="114" t="str">
        <f t="shared" si="573"/>
        <v>Newb</v>
      </c>
      <c r="K424" s="9" t="str">
        <f t="shared" si="574"/>
        <v/>
      </c>
      <c r="L424" s="195" t="str">
        <f t="shared" si="575"/>
        <v xml:space="preserve"> </v>
      </c>
      <c r="M424" s="2"/>
      <c r="N424" s="34" t="str">
        <f t="shared" si="576"/>
        <v>O</v>
      </c>
      <c r="O424" s="34" t="str">
        <f t="shared" si="576"/>
        <v>OO</v>
      </c>
      <c r="P424" s="154">
        <f t="shared" si="577"/>
        <v>6</v>
      </c>
      <c r="Q424" s="2"/>
      <c r="R424" s="12"/>
      <c r="S424" s="12"/>
      <c r="T424" s="12">
        <f>P424</f>
        <v>6</v>
      </c>
      <c r="U424" s="12"/>
      <c r="V424" s="12"/>
      <c r="W424" s="12"/>
      <c r="X424" s="2"/>
      <c r="Y424" s="26">
        <f>((COUNTIF(E422:E427,E424)-1)*$CK$547+SUBSTITUTE(E424,"=",""))</f>
        <v>3</v>
      </c>
      <c r="Z424" s="3">
        <f>INDEX($CK$548:$CK$611,Y424)</f>
        <v>4</v>
      </c>
      <c r="AA424" s="3">
        <f>IF(LEFT(G424,1)="d",0,IF(LEFT(G424,1)="n",0,1))</f>
        <v>1</v>
      </c>
      <c r="AB424" s="3">
        <f t="shared" ref="AB424:AB427" si="579">Z424*AA424</f>
        <v>4</v>
      </c>
      <c r="AC424" s="6">
        <f>IF(ISNA(INDEX(AB422:AB427, MATCH(N424, F422:F427, FALSE))),0,INDEX(AB422:AB427, MATCH(N424, F422:F427, FALSE)))</f>
        <v>6</v>
      </c>
      <c r="AD424" s="3">
        <f>IF(ISNA(INDEX(AB422:AB427, MATCH(O424, F422:F427, FALSE))),0,INDEX(AB422:AB427, MATCH(O424, F422:F427, FALSE)))</f>
        <v>0</v>
      </c>
      <c r="AE424" s="5">
        <f t="shared" si="578"/>
        <v>6</v>
      </c>
      <c r="AF424" s="3">
        <f>COUNTIF(F422:F427:F430:F435,F424)</f>
        <v>1</v>
      </c>
    </row>
    <row r="425" spans="1:54" ht="20.100000000000001" customHeight="1">
      <c r="A425" s="111" t="s">
        <v>146</v>
      </c>
      <c r="B425" s="121" t="s">
        <v>106</v>
      </c>
      <c r="C425" s="121">
        <v>1500</v>
      </c>
      <c r="D425" s="204" t="s">
        <v>0</v>
      </c>
      <c r="E425" s="293">
        <v>4</v>
      </c>
      <c r="F425" s="216" t="s">
        <v>108</v>
      </c>
      <c r="G425" s="224">
        <v>3.4270833333333336E-3</v>
      </c>
      <c r="H425" s="133" t="str">
        <f t="shared" si="571"/>
        <v>Ben Llewelyn</v>
      </c>
      <c r="I425" s="114" t="str">
        <f t="shared" si="572"/>
        <v>MADJA</v>
      </c>
      <c r="J425" s="114" t="str">
        <f t="shared" si="573"/>
        <v>Marl J</v>
      </c>
      <c r="K425" s="9" t="str">
        <f t="shared" si="574"/>
        <v/>
      </c>
      <c r="L425" s="195" t="str">
        <f t="shared" si="575"/>
        <v xml:space="preserve"> </v>
      </c>
      <c r="M425" s="2"/>
      <c r="N425" s="34" t="str">
        <f t="shared" si="576"/>
        <v>R</v>
      </c>
      <c r="O425" s="34" t="str">
        <f t="shared" si="576"/>
        <v>RR</v>
      </c>
      <c r="P425" s="154">
        <f t="shared" si="577"/>
        <v>3</v>
      </c>
      <c r="Q425" s="2"/>
      <c r="R425" s="12"/>
      <c r="S425" s="12"/>
      <c r="T425" s="12"/>
      <c r="U425" s="12">
        <f>P425</f>
        <v>3</v>
      </c>
      <c r="V425" s="12"/>
      <c r="W425" s="12"/>
      <c r="X425" s="2"/>
      <c r="Y425" s="26">
        <f>((COUNTIF(E422:E427,E425)-1)*$CK$547+SUBSTITUTE(E425,"=",""))</f>
        <v>4</v>
      </c>
      <c r="Z425" s="3">
        <f>INDEX($CK$548:$CK$611,Y425)</f>
        <v>3</v>
      </c>
      <c r="AA425" s="3">
        <f t="shared" ref="AA425:AA427" si="580">IF(LEFT(G425,1)="d",0,IF(LEFT(G425,1)="n",0,1))</f>
        <v>1</v>
      </c>
      <c r="AB425" s="3">
        <f t="shared" si="579"/>
        <v>3</v>
      </c>
      <c r="AC425" s="6">
        <f>IF(ISNA(INDEX(AB422:AB427, MATCH(N425, F422:F427, FALSE))),0,INDEX(AB422:AB427, MATCH(N425, F422:F427, FALSE)))</f>
        <v>3</v>
      </c>
      <c r="AD425" s="3">
        <f>IF(ISNA(INDEX(AB422:AB427, MATCH(O425, F422:F427, FALSE))),0,INDEX(AB422:AB427, MATCH(O425, F422:F427, FALSE)))</f>
        <v>0</v>
      </c>
      <c r="AE425" s="5">
        <f t="shared" si="578"/>
        <v>3</v>
      </c>
      <c r="AF425" s="3">
        <f>COUNTIF(F422:F427:F430:F435,F425)</f>
        <v>1</v>
      </c>
      <c r="AP425" s="31"/>
    </row>
    <row r="426" spans="1:54" ht="20.100000000000001" customHeight="1">
      <c r="A426" s="111" t="s">
        <v>146</v>
      </c>
      <c r="B426" s="121" t="s">
        <v>106</v>
      </c>
      <c r="C426" s="121">
        <v>1500</v>
      </c>
      <c r="D426" s="204" t="s">
        <v>0</v>
      </c>
      <c r="E426" s="293">
        <v>5</v>
      </c>
      <c r="F426" s="216"/>
      <c r="G426" s="224" t="s">
        <v>49</v>
      </c>
      <c r="H426" s="133" t="str">
        <f t="shared" si="571"/>
        <v xml:space="preserve"> </v>
      </c>
      <c r="I426" s="114" t="str">
        <f t="shared" si="572"/>
        <v/>
      </c>
      <c r="J426" s="114" t="str">
        <f t="shared" si="573"/>
        <v/>
      </c>
      <c r="K426" s="9" t="str">
        <f t="shared" si="574"/>
        <v/>
      </c>
      <c r="L426" s="195" t="str">
        <f t="shared" si="575"/>
        <v xml:space="preserve"> </v>
      </c>
      <c r="M426" s="2"/>
      <c r="N426" s="34" t="str">
        <f t="shared" si="576"/>
        <v>T</v>
      </c>
      <c r="O426" s="34" t="str">
        <f t="shared" si="576"/>
        <v>TT</v>
      </c>
      <c r="P426" s="154">
        <f t="shared" si="577"/>
        <v>0</v>
      </c>
      <c r="Q426" s="2"/>
      <c r="R426" s="12"/>
      <c r="S426" s="12"/>
      <c r="T426" s="12"/>
      <c r="U426" s="12"/>
      <c r="V426" s="12">
        <f>P426</f>
        <v>0</v>
      </c>
      <c r="W426" s="12"/>
      <c r="X426" s="2"/>
      <c r="Y426" s="26">
        <f>((COUNTIF(E422:E427,E426)-1)*$CK$547+SUBSTITUTE(E426,"=",""))</f>
        <v>5</v>
      </c>
      <c r="Z426" s="3">
        <f t="shared" ref="Z426:Z427" si="581">INDEX($CK$548:$CK$611,Y426)</f>
        <v>2</v>
      </c>
      <c r="AA426" s="3">
        <f t="shared" si="580"/>
        <v>1</v>
      </c>
      <c r="AB426" s="3">
        <f t="shared" si="579"/>
        <v>2</v>
      </c>
      <c r="AC426" s="6">
        <f>IF(ISNA(INDEX(AB422:AB427, MATCH(N426, F422:F427, FALSE))),0,INDEX(AB422:AB427, MATCH(N426,F422:F427, FALSE)))</f>
        <v>0</v>
      </c>
      <c r="AD426" s="3">
        <f>IF(ISNA(INDEX(AB422:AB427, MATCH(O426, F422:F427, FALSE))),0,INDEX(AB422:AB427, MATCH(O426, F422:F427, FALSE)))</f>
        <v>0</v>
      </c>
      <c r="AE426" s="5">
        <f t="shared" si="578"/>
        <v>0</v>
      </c>
      <c r="AF426" s="3">
        <f>COUNTIF(F422:F427:F430:F435,F426)</f>
        <v>0</v>
      </c>
      <c r="AP426" s="31"/>
    </row>
    <row r="427" spans="1:54" ht="20.100000000000001" customHeight="1" thickBot="1">
      <c r="A427" s="111" t="s">
        <v>146</v>
      </c>
      <c r="B427" s="121" t="s">
        <v>106</v>
      </c>
      <c r="C427" s="121">
        <v>1500</v>
      </c>
      <c r="D427" s="204" t="s">
        <v>0</v>
      </c>
      <c r="E427" s="294">
        <v>6</v>
      </c>
      <c r="F427" s="216"/>
      <c r="G427" s="225" t="s">
        <v>49</v>
      </c>
      <c r="H427" s="211" t="str">
        <f t="shared" si="571"/>
        <v xml:space="preserve"> </v>
      </c>
      <c r="I427" s="212" t="str">
        <f t="shared" si="572"/>
        <v/>
      </c>
      <c r="J427" s="212" t="str">
        <f t="shared" si="573"/>
        <v/>
      </c>
      <c r="K427" s="138" t="str">
        <f t="shared" si="574"/>
        <v/>
      </c>
      <c r="L427" s="213" t="str">
        <f t="shared" si="575"/>
        <v xml:space="preserve"> </v>
      </c>
      <c r="M427" s="2"/>
      <c r="N427" s="34" t="str">
        <f t="shared" si="576"/>
        <v>J</v>
      </c>
      <c r="O427" s="34" t="str">
        <f t="shared" si="576"/>
        <v>JJ</v>
      </c>
      <c r="P427" s="154">
        <f t="shared" si="577"/>
        <v>0</v>
      </c>
      <c r="Q427" s="2"/>
      <c r="R427" s="12"/>
      <c r="S427" s="12"/>
      <c r="T427" s="12"/>
      <c r="U427" s="12"/>
      <c r="V427" s="12"/>
      <c r="W427" s="12">
        <f>P427</f>
        <v>0</v>
      </c>
      <c r="X427" s="2"/>
      <c r="Y427" s="26">
        <f>((COUNTIF(E422:E427,E427)-1)*$CK$547+SUBSTITUTE(E427,"=",""))</f>
        <v>6</v>
      </c>
      <c r="Z427" s="3">
        <f t="shared" si="581"/>
        <v>1</v>
      </c>
      <c r="AA427" s="3">
        <f t="shared" si="580"/>
        <v>1</v>
      </c>
      <c r="AB427" s="3">
        <f t="shared" si="579"/>
        <v>1</v>
      </c>
      <c r="AC427" s="6">
        <f>IF(ISNA(INDEX(AB422:AB427, MATCH(N427, F422:F427, FALSE))),0,INDEX(AB422:AB427, MATCH(N427, F422:F427, FALSE)))</f>
        <v>0</v>
      </c>
      <c r="AD427" s="3">
        <f>IF(ISNA(INDEX(AB422:AB427, MATCH(O427, F422:F427, FALSE))),0,INDEX(AB422:AB427, MATCH(O427, F422:F427, FALSE)))</f>
        <v>0</v>
      </c>
      <c r="AE427" s="5">
        <f t="shared" si="578"/>
        <v>0</v>
      </c>
      <c r="AF427" s="3">
        <f>COUNTIF(F422:F427:F430:F435,F427)</f>
        <v>0</v>
      </c>
      <c r="AP427" s="100"/>
      <c r="AT427" s="103"/>
      <c r="AU427" s="103"/>
      <c r="AV427" s="103"/>
      <c r="AW427" s="103"/>
      <c r="AX427" s="103"/>
      <c r="AY427" s="103"/>
      <c r="AZ427" s="103"/>
      <c r="BA427" s="103"/>
      <c r="BB427" s="103"/>
    </row>
    <row r="428" spans="1:54" ht="20.100000000000001" customHeight="1" thickBot="1">
      <c r="A428" s="111" t="s">
        <v>146</v>
      </c>
      <c r="B428" s="121" t="s">
        <v>106</v>
      </c>
      <c r="C428" s="121"/>
      <c r="D428" s="110"/>
      <c r="E428" s="198"/>
      <c r="F428" s="198"/>
      <c r="G428" s="198"/>
      <c r="H428" s="196"/>
      <c r="I428" s="196"/>
      <c r="J428" s="197"/>
      <c r="K428" s="196"/>
      <c r="L428" s="196"/>
      <c r="M428" s="2"/>
      <c r="N428" s="37"/>
      <c r="O428" s="37"/>
      <c r="P428" s="155"/>
      <c r="Q428" s="2"/>
      <c r="R428" s="2"/>
      <c r="S428" s="2"/>
      <c r="T428" s="2"/>
      <c r="U428" s="2"/>
      <c r="V428" s="2"/>
      <c r="W428" s="2"/>
      <c r="X428" s="2"/>
      <c r="AP428" s="100"/>
      <c r="AT428" s="103"/>
      <c r="AU428" s="103"/>
      <c r="AV428" s="103"/>
      <c r="AW428" s="103"/>
      <c r="AX428" s="103"/>
      <c r="AY428" s="103"/>
      <c r="AZ428" s="103"/>
      <c r="BA428" s="103"/>
      <c r="BB428" s="103"/>
    </row>
    <row r="429" spans="1:54" ht="20.100000000000001" customHeight="1" thickBot="1">
      <c r="A429" s="111" t="s">
        <v>146</v>
      </c>
      <c r="B429" s="121" t="s">
        <v>106</v>
      </c>
      <c r="C429" s="121">
        <v>1500</v>
      </c>
      <c r="D429" s="204" t="s">
        <v>1</v>
      </c>
      <c r="E429" s="419" t="s">
        <v>304</v>
      </c>
      <c r="F429" s="209"/>
      <c r="G429" s="209"/>
      <c r="H429" s="210"/>
      <c r="I429" s="208" t="s">
        <v>181</v>
      </c>
      <c r="J429" s="205"/>
      <c r="K429" s="535">
        <f>K421</f>
        <v>2.8738425925925928E-3</v>
      </c>
      <c r="L429" s="535"/>
      <c r="M429" s="2"/>
      <c r="N429" s="37"/>
      <c r="O429" s="37"/>
      <c r="P429" s="155"/>
      <c r="Q429" s="2"/>
      <c r="R429" s="2"/>
      <c r="S429" s="2"/>
      <c r="T429" s="2"/>
      <c r="U429" s="2"/>
      <c r="V429" s="2"/>
      <c r="W429" s="2"/>
      <c r="X429" s="2"/>
      <c r="AP429" s="100"/>
      <c r="AT429" s="103"/>
      <c r="AU429" s="103"/>
      <c r="AV429" s="103"/>
      <c r="AW429" s="103"/>
      <c r="AX429" s="103"/>
      <c r="AY429" s="103"/>
      <c r="AZ429" s="103"/>
      <c r="BA429" s="103"/>
      <c r="BB429" s="103"/>
    </row>
    <row r="430" spans="1:54" ht="20.100000000000001" customHeight="1">
      <c r="A430" s="111" t="s">
        <v>146</v>
      </c>
      <c r="B430" s="121" t="s">
        <v>106</v>
      </c>
      <c r="C430" s="121">
        <v>1500</v>
      </c>
      <c r="D430" s="204" t="s">
        <v>1</v>
      </c>
      <c r="E430" s="292">
        <v>1</v>
      </c>
      <c r="F430" s="214" t="s">
        <v>140</v>
      </c>
      <c r="G430" s="223">
        <v>3.2037037037037034E-3</v>
      </c>
      <c r="H430" s="206" t="str">
        <f t="shared" ref="H430:H435" si="582">IF(ISNA((IF(F430=0," ",VLOOKUP(F430,$Z$614:$AB$625,3,FALSE)))),"WRONG LETTER",IF(F430=0," ",VLOOKUP(F430,$Z$614:$AB$625,3,FALSE)))</f>
        <v>Daniel Teape</v>
      </c>
      <c r="I430" s="201" t="str">
        <f t="shared" ref="I430:I435" si="583">IF(ISNA((IF(F430=0,"",VLOOKUP(F430,$AO$544:$AQ$555,3,FALSE)))),"WRONG LETTER",IF(F430=0,"",VLOOKUP(F430,$AO$544:$AQ$555,3,FALSE)))</f>
        <v>Winchester</v>
      </c>
      <c r="J430" s="201" t="str">
        <f t="shared" ref="J430:J435" si="584">IF(F430=0,"",VLOOKUP(F430,$AO$544:$AR$555,4,FALSE))</f>
        <v>Win</v>
      </c>
      <c r="K430" s="202" t="str">
        <f t="shared" ref="K430:K435" si="585">IF(G430="","",IF(ISNUMBER(G430),IF($CH$607="F"," ",IF($CH$607="T",IF(G430&lt;=$BX$607,"G1",IF(G430&lt;=$CA$607,"G2",IF(G430&lt;=$CD$607,"G3",IF(G430&lt;=$CG$607,"G4","")))))),""))</f>
        <v/>
      </c>
      <c r="L430" s="203" t="str">
        <f t="shared" ref="L430:L435" si="586">IF(ISBLANK(G430),"",IF(G430&lt;=BI610,"AW"," "))</f>
        <v xml:space="preserve"> </v>
      </c>
      <c r="M430" s="2"/>
      <c r="N430" s="34" t="str">
        <f t="shared" ref="N430:O435" si="587">N422</f>
        <v>W</v>
      </c>
      <c r="O430" s="34" t="str">
        <f t="shared" si="587"/>
        <v>WW</v>
      </c>
      <c r="P430" s="154">
        <f>AE430</f>
        <v>6</v>
      </c>
      <c r="Q430" s="2"/>
      <c r="R430" s="12">
        <f>P430</f>
        <v>6</v>
      </c>
      <c r="S430" s="12"/>
      <c r="T430" s="12"/>
      <c r="U430" s="12"/>
      <c r="V430" s="12"/>
      <c r="W430" s="12"/>
      <c r="X430" s="2"/>
      <c r="Y430" s="26">
        <f>((COUNTIF(E430:E435,E430)-1)*$CK$547+SUBSTITUTE(E430,"=",""))</f>
        <v>1</v>
      </c>
      <c r="Z430" s="3">
        <f>INDEX($CK$548:$CK$611,Y430)</f>
        <v>6</v>
      </c>
      <c r="AA430" s="3">
        <f>IF(LEFT(G430,1)="d",0,IF(LEFT(G430,1)="n",0,1))</f>
        <v>1</v>
      </c>
      <c r="AB430" s="3">
        <f>Z430*AA430</f>
        <v>6</v>
      </c>
      <c r="AC430" s="6">
        <f>IF(ISNA(INDEX(AB430:AB435, MATCH(N430, F430:F435, FALSE))),0,INDEX(AB430:AB435, MATCH(N430, F430:F435, FALSE)))</f>
        <v>0</v>
      </c>
      <c r="AD430" s="3">
        <f>IF(ISNA(INDEX(AB430:AB435, MATCH(O430, F430:F435, FALSE))),0,INDEX(AB430:AB435, MATCH(O430, F430:F435, FALSE)))</f>
        <v>6</v>
      </c>
      <c r="AE430" s="5">
        <f>SUM(AC430:AD430)</f>
        <v>6</v>
      </c>
      <c r="AF430" s="3">
        <f>COUNTIF(F422:F427:F430:F435,F430)</f>
        <v>1</v>
      </c>
      <c r="AP430" s="100"/>
      <c r="AT430" s="103"/>
      <c r="AU430" s="103"/>
      <c r="AV430" s="103"/>
      <c r="AW430" s="103"/>
      <c r="AX430" s="103"/>
      <c r="AY430" s="103"/>
      <c r="AZ430" s="103"/>
      <c r="BA430" s="103"/>
      <c r="BB430" s="103"/>
    </row>
    <row r="431" spans="1:54" ht="20.100000000000001" customHeight="1">
      <c r="A431" s="111" t="s">
        <v>146</v>
      </c>
      <c r="B431" s="121" t="s">
        <v>106</v>
      </c>
      <c r="C431" s="121">
        <v>1500</v>
      </c>
      <c r="D431" s="204" t="s">
        <v>1</v>
      </c>
      <c r="E431" s="293">
        <v>2</v>
      </c>
      <c r="F431" s="216" t="s">
        <v>111</v>
      </c>
      <c r="G431" s="224">
        <v>3.2789351851851851E-3</v>
      </c>
      <c r="H431" s="133" t="str">
        <f t="shared" si="582"/>
        <v>Oliver Brashaw</v>
      </c>
      <c r="I431" s="114" t="str">
        <f t="shared" si="583"/>
        <v>Newbury</v>
      </c>
      <c r="J431" s="114" t="str">
        <f t="shared" si="584"/>
        <v>Newb</v>
      </c>
      <c r="K431" s="9" t="str">
        <f t="shared" si="585"/>
        <v/>
      </c>
      <c r="L431" s="195" t="str">
        <f t="shared" si="586"/>
        <v xml:space="preserve"> </v>
      </c>
      <c r="M431" s="2"/>
      <c r="N431" s="34" t="str">
        <f t="shared" si="587"/>
        <v>N</v>
      </c>
      <c r="O431" s="34" t="str">
        <f t="shared" si="587"/>
        <v>NN</v>
      </c>
      <c r="P431" s="154">
        <f t="shared" ref="P431:P435" si="588">AE431</f>
        <v>5</v>
      </c>
      <c r="Q431" s="2"/>
      <c r="R431" s="12"/>
      <c r="S431" s="12">
        <f>P431</f>
        <v>5</v>
      </c>
      <c r="T431" s="12"/>
      <c r="U431" s="12"/>
      <c r="V431" s="12"/>
      <c r="W431" s="12"/>
      <c r="X431" s="2"/>
      <c r="Y431" s="26">
        <f>((COUNTIF(E430:E435,E431)-1)*$CK$547+SUBSTITUTE(E431,"=",""))</f>
        <v>2</v>
      </c>
      <c r="Z431" s="3">
        <f>INDEX($CK$548:$CK$611,Y431)</f>
        <v>5</v>
      </c>
      <c r="AA431" s="3">
        <f>IF(LEFT(G431,1)="d",0,IF(LEFT(G431,1)="n",0,1))</f>
        <v>1</v>
      </c>
      <c r="AB431" s="3">
        <f>Z431*AA431</f>
        <v>5</v>
      </c>
      <c r="AC431" s="6">
        <f>IF(ISNA(INDEX(AB430:AB435, MATCH(N431, F430:F435, FALSE))),0,INDEX(AB430:AB435, MATCH(N431, F430:F435, FALSE)))</f>
        <v>0</v>
      </c>
      <c r="AD431" s="3">
        <f>IF(ISNA(INDEX(AB430:AB435, MATCH(O431, F430:F435, FALSE))),0,INDEX(AB430:AB435, MATCH(O431, F430:F435, FALSE)))</f>
        <v>5</v>
      </c>
      <c r="AE431" s="5">
        <f t="shared" ref="AE431:AE435" si="589">SUM(AC431:AD431)</f>
        <v>5</v>
      </c>
      <c r="AF431" s="3">
        <f>COUNTIF(F422:F427:F430:F435,F431)</f>
        <v>1</v>
      </c>
      <c r="AP431" s="100"/>
      <c r="AT431" s="103"/>
      <c r="AU431" s="103"/>
      <c r="AV431" s="103"/>
      <c r="AW431" s="103"/>
      <c r="AX431" s="103"/>
      <c r="AY431" s="103"/>
      <c r="AZ431" s="103"/>
      <c r="BA431" s="103"/>
      <c r="BB431" s="103"/>
    </row>
    <row r="432" spans="1:54" ht="20.100000000000001" customHeight="1">
      <c r="A432" s="111" t="s">
        <v>146</v>
      </c>
      <c r="B432" s="121" t="s">
        <v>106</v>
      </c>
      <c r="C432" s="121">
        <v>1500</v>
      </c>
      <c r="D432" s="204" t="s">
        <v>1</v>
      </c>
      <c r="E432" s="293">
        <v>3</v>
      </c>
      <c r="F432" s="216" t="s">
        <v>19</v>
      </c>
      <c r="G432" s="224">
        <v>3.2951388888888891E-3</v>
      </c>
      <c r="H432" s="133" t="str">
        <f t="shared" si="582"/>
        <v>Drew Hogger</v>
      </c>
      <c r="I432" s="114" t="str">
        <f t="shared" si="583"/>
        <v>Oxford City</v>
      </c>
      <c r="J432" s="114" t="str">
        <f t="shared" si="584"/>
        <v>Oxf C</v>
      </c>
      <c r="K432" s="9" t="str">
        <f t="shared" si="585"/>
        <v/>
      </c>
      <c r="L432" s="195" t="str">
        <f t="shared" si="586"/>
        <v xml:space="preserve"> </v>
      </c>
      <c r="M432" s="2"/>
      <c r="N432" s="34" t="str">
        <f t="shared" si="587"/>
        <v>O</v>
      </c>
      <c r="O432" s="34" t="str">
        <f t="shared" si="587"/>
        <v>OO</v>
      </c>
      <c r="P432" s="154">
        <f t="shared" si="588"/>
        <v>4</v>
      </c>
      <c r="Q432" s="2"/>
      <c r="R432" s="12"/>
      <c r="S432" s="12"/>
      <c r="T432" s="12">
        <f>P432</f>
        <v>4</v>
      </c>
      <c r="U432" s="12"/>
      <c r="V432" s="12"/>
      <c r="W432" s="12"/>
      <c r="X432" s="2"/>
      <c r="Y432" s="26">
        <f>((COUNTIF(E430:E435,E432)-1)*$CK$547+SUBSTITUTE(E432,"=",""))</f>
        <v>3</v>
      </c>
      <c r="Z432" s="3">
        <f>INDEX($CK$548:$CK$611,Y432)</f>
        <v>4</v>
      </c>
      <c r="AA432" s="3">
        <f>IF(LEFT(G432,1)="d",0,IF(LEFT(G432,1)="n",0,1))</f>
        <v>1</v>
      </c>
      <c r="AB432" s="3">
        <f t="shared" ref="AB432:AB435" si="590">Z432*AA432</f>
        <v>4</v>
      </c>
      <c r="AC432" s="6">
        <f>IF(ISNA(INDEX(AB430:AB435, MATCH(N432, F430:F435, FALSE))),0,INDEX(AB430:AB435, MATCH(N432, F430:F435, FALSE)))</f>
        <v>0</v>
      </c>
      <c r="AD432" s="3">
        <f>IF(ISNA(INDEX(AB430:AB435, MATCH(O432, F430:F435, FALSE))),0,INDEX(AB430:AB435, MATCH(O432, F430:F435, FALSE)))</f>
        <v>4</v>
      </c>
      <c r="AE432" s="5">
        <f t="shared" si="589"/>
        <v>4</v>
      </c>
      <c r="AF432" s="3">
        <f>COUNTIF(F422:F427:F430:F435,F432)</f>
        <v>1</v>
      </c>
      <c r="AP432" s="100"/>
      <c r="AT432" s="103"/>
      <c r="AU432" s="103"/>
      <c r="AV432" s="103"/>
      <c r="AW432" s="103"/>
      <c r="AX432" s="103"/>
      <c r="AY432" s="103"/>
      <c r="AZ432" s="103"/>
      <c r="BA432" s="103"/>
      <c r="BB432" s="103"/>
    </row>
    <row r="433" spans="1:54" ht="20.100000000000001" customHeight="1">
      <c r="A433" s="111" t="s">
        <v>146</v>
      </c>
      <c r="B433" s="121" t="s">
        <v>106</v>
      </c>
      <c r="C433" s="121">
        <v>1500</v>
      </c>
      <c r="D433" s="204" t="s">
        <v>1</v>
      </c>
      <c r="E433" s="293">
        <v>4</v>
      </c>
      <c r="F433" s="216" t="s">
        <v>109</v>
      </c>
      <c r="G433" s="224">
        <v>3.6944444444444446E-3</v>
      </c>
      <c r="H433" s="133" t="str">
        <f t="shared" si="582"/>
        <v>Ali Edington</v>
      </c>
      <c r="I433" s="114" t="str">
        <f t="shared" si="583"/>
        <v>MADJA</v>
      </c>
      <c r="J433" s="114" t="str">
        <f t="shared" si="584"/>
        <v>Marl J</v>
      </c>
      <c r="K433" s="9" t="str">
        <f t="shared" si="585"/>
        <v/>
      </c>
      <c r="L433" s="195" t="str">
        <f t="shared" si="586"/>
        <v xml:space="preserve"> </v>
      </c>
      <c r="M433" s="2"/>
      <c r="N433" s="34" t="str">
        <f t="shared" si="587"/>
        <v>R</v>
      </c>
      <c r="O433" s="34" t="str">
        <f t="shared" si="587"/>
        <v>RR</v>
      </c>
      <c r="P433" s="154">
        <f t="shared" si="588"/>
        <v>3</v>
      </c>
      <c r="Q433" s="2"/>
      <c r="R433" s="12"/>
      <c r="S433" s="12"/>
      <c r="T433" s="12"/>
      <c r="U433" s="12">
        <f>P433</f>
        <v>3</v>
      </c>
      <c r="V433" s="12"/>
      <c r="W433" s="12"/>
      <c r="X433" s="2"/>
      <c r="Y433" s="26">
        <f>((COUNTIF(E430:E435,E433)-1)*$CK$547+SUBSTITUTE(E433,"=",""))</f>
        <v>4</v>
      </c>
      <c r="Z433" s="3">
        <f>INDEX($CK$548:$CK$611,Y433)</f>
        <v>3</v>
      </c>
      <c r="AA433" s="3">
        <f t="shared" ref="AA433:AA435" si="591">IF(LEFT(G433,1)="d",0,IF(LEFT(G433,1)="n",0,1))</f>
        <v>1</v>
      </c>
      <c r="AB433" s="3">
        <f t="shared" si="590"/>
        <v>3</v>
      </c>
      <c r="AC433" s="6">
        <f>IF(ISNA(INDEX(AB430:AB435, MATCH(N433, F430:F435, FALSE))),0,INDEX(AB430:AB435, MATCH(N433, F430:F435, FALSE)))</f>
        <v>0</v>
      </c>
      <c r="AD433" s="3">
        <f>IF(ISNA(INDEX(AB430:AB435, MATCH(O433, F430:F435, FALSE))),0,INDEX(AB430:AB435, MATCH(O433, F430:F435, FALSE)))</f>
        <v>3</v>
      </c>
      <c r="AE433" s="5">
        <f t="shared" si="589"/>
        <v>3</v>
      </c>
      <c r="AF433" s="3">
        <f>COUNTIF(F422:F427:F430:F435,F433)</f>
        <v>1</v>
      </c>
      <c r="AP433" s="100"/>
      <c r="AT433" s="103"/>
      <c r="AU433" s="103"/>
      <c r="AV433" s="103"/>
      <c r="AW433" s="103"/>
      <c r="AX433" s="103"/>
      <c r="AY433" s="103"/>
      <c r="AZ433" s="103"/>
      <c r="BA433" s="103"/>
      <c r="BB433" s="103"/>
    </row>
    <row r="434" spans="1:54" ht="20.100000000000001" customHeight="1">
      <c r="A434" s="111" t="s">
        <v>146</v>
      </c>
      <c r="B434" s="121" t="s">
        <v>106</v>
      </c>
      <c r="C434" s="121">
        <v>1500</v>
      </c>
      <c r="D434" s="204" t="s">
        <v>1</v>
      </c>
      <c r="E434" s="293">
        <v>5</v>
      </c>
      <c r="F434" s="216"/>
      <c r="G434" s="224" t="s">
        <v>49</v>
      </c>
      <c r="H434" s="133" t="str">
        <f t="shared" si="582"/>
        <v xml:space="preserve"> </v>
      </c>
      <c r="I434" s="114" t="str">
        <f t="shared" si="583"/>
        <v/>
      </c>
      <c r="J434" s="114" t="str">
        <f t="shared" si="584"/>
        <v/>
      </c>
      <c r="K434" s="9" t="str">
        <f t="shared" si="585"/>
        <v/>
      </c>
      <c r="L434" s="195" t="str">
        <f t="shared" si="586"/>
        <v xml:space="preserve"> </v>
      </c>
      <c r="M434" s="2"/>
      <c r="N434" s="34" t="str">
        <f t="shared" si="587"/>
        <v>T</v>
      </c>
      <c r="O434" s="34" t="str">
        <f t="shared" si="587"/>
        <v>TT</v>
      </c>
      <c r="P434" s="154">
        <f t="shared" si="588"/>
        <v>0</v>
      </c>
      <c r="Q434" s="2"/>
      <c r="R434" s="12"/>
      <c r="S434" s="12"/>
      <c r="T434" s="12"/>
      <c r="U434" s="12"/>
      <c r="V434" s="12">
        <f>P434</f>
        <v>0</v>
      </c>
      <c r="W434" s="12"/>
      <c r="X434" s="2"/>
      <c r="Y434" s="26">
        <f>((COUNTIF(E430:E435,E434)-1)*$CK$547+SUBSTITUTE(E434,"=",""))</f>
        <v>5</v>
      </c>
      <c r="Z434" s="3">
        <f t="shared" ref="Z434:Z435" si="592">INDEX($CK$548:$CK$611,Y434)</f>
        <v>2</v>
      </c>
      <c r="AA434" s="3">
        <f t="shared" si="591"/>
        <v>1</v>
      </c>
      <c r="AB434" s="3">
        <f t="shared" si="590"/>
        <v>2</v>
      </c>
      <c r="AC434" s="6">
        <f>IF(ISNA(INDEX(AB430:AB435, MATCH(N434, F430:F435, FALSE))),0,INDEX(AB430:AB435, MATCH(N434,F430:F435, FALSE)))</f>
        <v>0</v>
      </c>
      <c r="AD434" s="3">
        <f>IF(ISNA(INDEX(AB430:AB435, MATCH(O434, F430:F435, FALSE))),0,INDEX(AB430:AB435, MATCH(O434, F430:F435, FALSE)))</f>
        <v>0</v>
      </c>
      <c r="AE434" s="5">
        <f t="shared" si="589"/>
        <v>0</v>
      </c>
      <c r="AF434" s="3">
        <f>COUNTIF(F422:F427:F430:F435,F434)</f>
        <v>0</v>
      </c>
      <c r="AP434" s="100"/>
      <c r="AT434" s="103"/>
      <c r="AU434" s="103"/>
      <c r="AV434" s="103"/>
      <c r="AW434" s="103"/>
      <c r="AX434" s="103"/>
      <c r="AY434" s="103"/>
      <c r="AZ434" s="103"/>
      <c r="BA434" s="103"/>
      <c r="BB434" s="103"/>
    </row>
    <row r="435" spans="1:54" ht="20.100000000000001" customHeight="1" thickBot="1">
      <c r="A435" s="111" t="s">
        <v>146</v>
      </c>
      <c r="B435" s="121" t="s">
        <v>106</v>
      </c>
      <c r="C435" s="121">
        <v>1500</v>
      </c>
      <c r="D435" s="204" t="s">
        <v>1</v>
      </c>
      <c r="E435" s="294">
        <v>6</v>
      </c>
      <c r="F435" s="216"/>
      <c r="G435" s="225" t="s">
        <v>49</v>
      </c>
      <c r="H435" s="211" t="str">
        <f t="shared" si="582"/>
        <v xml:space="preserve"> </v>
      </c>
      <c r="I435" s="212" t="str">
        <f t="shared" si="583"/>
        <v/>
      </c>
      <c r="J435" s="212" t="str">
        <f t="shared" si="584"/>
        <v/>
      </c>
      <c r="K435" s="138" t="str">
        <f t="shared" si="585"/>
        <v/>
      </c>
      <c r="L435" s="213" t="str">
        <f t="shared" si="586"/>
        <v xml:space="preserve"> </v>
      </c>
      <c r="M435" s="2"/>
      <c r="N435" s="34" t="str">
        <f t="shared" si="587"/>
        <v>J</v>
      </c>
      <c r="O435" s="34" t="str">
        <f t="shared" si="587"/>
        <v>JJ</v>
      </c>
      <c r="P435" s="154">
        <f t="shared" si="588"/>
        <v>0</v>
      </c>
      <c r="Q435" s="2"/>
      <c r="R435" s="12"/>
      <c r="S435" s="12"/>
      <c r="T435" s="12"/>
      <c r="U435" s="12"/>
      <c r="V435" s="12"/>
      <c r="W435" s="12">
        <f>P435</f>
        <v>0</v>
      </c>
      <c r="X435" s="2"/>
      <c r="Y435" s="26">
        <f>((COUNTIF(E430:E435,E435)-1)*$CK$547+SUBSTITUTE(E435,"=",""))</f>
        <v>6</v>
      </c>
      <c r="Z435" s="3">
        <f t="shared" si="592"/>
        <v>1</v>
      </c>
      <c r="AA435" s="3">
        <f t="shared" si="591"/>
        <v>1</v>
      </c>
      <c r="AB435" s="3">
        <f t="shared" si="590"/>
        <v>1</v>
      </c>
      <c r="AC435" s="6">
        <f>IF(ISNA(INDEX(AB430:AB435, MATCH(N435, F430:F435, FALSE))),0,INDEX(AB430:AB435, MATCH(N435, F430:F435, FALSE)))</f>
        <v>0</v>
      </c>
      <c r="AD435" s="3">
        <f>IF(ISNA(INDEX(AB430:AB435, MATCH(O435, F430:F435, FALSE))),0,INDEX(AB430:AB435, MATCH(O435, F430:F435, FALSE)))</f>
        <v>0</v>
      </c>
      <c r="AE435" s="5">
        <f t="shared" si="589"/>
        <v>0</v>
      </c>
      <c r="AF435" s="3">
        <f>COUNTIF(F422:F427:F430:F435,F435)</f>
        <v>0</v>
      </c>
      <c r="AP435" s="100"/>
      <c r="AT435" s="103"/>
      <c r="AU435" s="103"/>
      <c r="AV435" s="103"/>
      <c r="AW435" s="103"/>
      <c r="AX435" s="103"/>
      <c r="AY435" s="103"/>
      <c r="AZ435" s="103"/>
      <c r="BA435" s="103"/>
      <c r="BB435" s="103"/>
    </row>
    <row r="436" spans="1:54" ht="20.100000000000001" customHeight="1" thickBot="1">
      <c r="A436" s="111" t="s">
        <v>146</v>
      </c>
      <c r="B436" s="121" t="s">
        <v>106</v>
      </c>
      <c r="C436" s="121"/>
      <c r="D436" s="204"/>
      <c r="E436" s="198"/>
      <c r="F436" s="198"/>
      <c r="G436" s="198"/>
      <c r="H436" s="196"/>
      <c r="I436" s="196"/>
      <c r="J436" s="197"/>
      <c r="K436" s="196"/>
      <c r="L436" s="196"/>
      <c r="M436" s="8"/>
      <c r="N436" s="40"/>
      <c r="O436" s="40"/>
      <c r="P436" s="155"/>
      <c r="Q436" s="2"/>
      <c r="R436" s="2"/>
      <c r="S436" s="2"/>
      <c r="T436" s="2"/>
      <c r="U436" s="2"/>
      <c r="V436" s="2"/>
      <c r="W436" s="2"/>
      <c r="X436" s="2"/>
      <c r="Y436" s="2"/>
      <c r="Z436" s="2"/>
      <c r="AA436" s="2"/>
      <c r="AP436" s="101"/>
      <c r="AQ436" s="2"/>
      <c r="AR436" s="2"/>
      <c r="AS436" s="2"/>
      <c r="AT436" s="103"/>
      <c r="AU436" s="103"/>
      <c r="AV436" s="103"/>
      <c r="AW436" s="103"/>
      <c r="AX436" s="103"/>
      <c r="AY436" s="103"/>
      <c r="AZ436" s="103"/>
      <c r="BA436" s="103"/>
      <c r="BB436" s="103"/>
    </row>
    <row r="437" spans="1:54" ht="20.100000000000001" customHeight="1" thickBot="1">
      <c r="A437" s="111" t="s">
        <v>146</v>
      </c>
      <c r="B437" s="121" t="s">
        <v>106</v>
      </c>
      <c r="C437" s="121" t="s">
        <v>333</v>
      </c>
      <c r="D437" s="204" t="s">
        <v>0</v>
      </c>
      <c r="E437" s="419" t="s">
        <v>274</v>
      </c>
      <c r="F437" s="209"/>
      <c r="G437" s="209"/>
      <c r="H437" s="210"/>
      <c r="I437" s="208" t="s">
        <v>181</v>
      </c>
      <c r="J437" s="205"/>
      <c r="K437" s="530">
        <f>DETAILS!K117</f>
        <v>13.5</v>
      </c>
      <c r="L437" s="530"/>
      <c r="M437" s="128"/>
      <c r="N437" s="40"/>
      <c r="O437" s="40"/>
      <c r="P437" s="155"/>
      <c r="Q437" s="2"/>
      <c r="R437" s="2"/>
      <c r="S437" s="2"/>
      <c r="T437" s="2"/>
      <c r="U437" s="2"/>
      <c r="V437" s="2"/>
      <c r="W437" s="2"/>
      <c r="X437" s="2"/>
      <c r="Y437" s="2"/>
      <c r="Z437" s="2"/>
      <c r="AA437" s="2"/>
      <c r="AP437" s="101"/>
      <c r="AQ437" s="2"/>
      <c r="AR437" s="2"/>
      <c r="AS437" s="2"/>
      <c r="AT437" s="103"/>
      <c r="AU437" s="103"/>
      <c r="AV437" s="103"/>
      <c r="AW437" s="103"/>
      <c r="AX437" s="103"/>
      <c r="AY437" s="103"/>
      <c r="AZ437" s="103"/>
      <c r="BA437" s="103"/>
      <c r="BB437" s="103"/>
    </row>
    <row r="438" spans="1:54" ht="20.100000000000001" customHeight="1">
      <c r="A438" s="111" t="s">
        <v>146</v>
      </c>
      <c r="B438" s="121" t="s">
        <v>106</v>
      </c>
      <c r="C438" s="121" t="s">
        <v>333</v>
      </c>
      <c r="D438" s="204" t="s">
        <v>0</v>
      </c>
      <c r="E438" s="292">
        <v>1</v>
      </c>
      <c r="F438" s="214" t="s">
        <v>20</v>
      </c>
      <c r="G438" s="215">
        <v>17.2</v>
      </c>
      <c r="H438" s="206" t="str">
        <f t="shared" ref="H438:H443" si="593">IF(ISNA((IF(F438=0," ",VLOOKUP(F438,$AO$600:$AQ$611,3,FALSE)))),"WRONG LETTER",IF(F438=0," ",VLOOKUP(F438,$AO$600:$AQ$611,3,FALSE)))</f>
        <v>Adam Davenport</v>
      </c>
      <c r="I438" s="201" t="str">
        <f t="shared" ref="I438:I443" si="594">IF(ISNA((IF(F438=0,"",VLOOKUP(F438,$AO$544:$AQ$555,3,FALSE)))),"WRONG LETTER",IF(F438=0,"",VLOOKUP(F438,$AO$544:$AQ$555,3,FALSE)))</f>
        <v>Oxford City</v>
      </c>
      <c r="J438" s="201" t="str">
        <f t="shared" ref="J438:J443" si="595">IF(F438=0,"",VLOOKUP(F438,$AO$544:$AR$555,4,FALSE))</f>
        <v>Oxf C</v>
      </c>
      <c r="K438" s="202" t="str">
        <f t="shared" ref="K438:K443" si="596">IF(G438="","",IF(ISNUMBER(G438),IF($CH$608="F"," ",IF($CH$608="T",IF(G438&lt;=$BX$608,"G1",IF(G438&lt;=$CA$608,"G2",IF(G438&lt;=$CD$608,"G3",IF(G438&lt;=$CG$608,"G4","")))))),""))</f>
        <v/>
      </c>
      <c r="L438" s="203" t="str">
        <f t="shared" ref="L438:L443" si="597">IF(ISBLANK(G438),"",IF(G438&lt;=BL603,"AW"," "))</f>
        <v xml:space="preserve"> </v>
      </c>
      <c r="M438" s="2"/>
      <c r="N438" s="34" t="str">
        <f t="shared" ref="N438:O443" si="598">N430</f>
        <v>W</v>
      </c>
      <c r="O438" s="34" t="str">
        <f t="shared" si="598"/>
        <v>WW</v>
      </c>
      <c r="P438" s="154">
        <f>AE438</f>
        <v>5</v>
      </c>
      <c r="Q438" s="2"/>
      <c r="R438" s="12">
        <f>P438</f>
        <v>5</v>
      </c>
      <c r="S438" s="12"/>
      <c r="T438" s="12"/>
      <c r="U438" s="12"/>
      <c r="V438" s="12"/>
      <c r="W438" s="12"/>
      <c r="X438" s="2"/>
      <c r="Y438" s="26">
        <f>((COUNTIF(E438:E443,E438)-1)*$CK$547+SUBSTITUTE(E438,"=",""))</f>
        <v>1</v>
      </c>
      <c r="Z438" s="3">
        <f>INDEX($CK$548:$CK$611,Y438)</f>
        <v>6</v>
      </c>
      <c r="AA438" s="3">
        <f>IF(LEFT(G438,1)="d",0,IF(LEFT(G438,1)="n",0,1))</f>
        <v>1</v>
      </c>
      <c r="AB438" s="3">
        <f>Z438*AA438</f>
        <v>6</v>
      </c>
      <c r="AC438" s="6">
        <f>IF(ISNA(INDEX(AB438:AB443, MATCH(N438, F438:F443, FALSE))),0,INDEX(AB438:AB443, MATCH(N438, F438:F443, FALSE)))</f>
        <v>5</v>
      </c>
      <c r="AD438" s="3">
        <f>IF(ISNA(INDEX(AB438:AB443, MATCH(O438, F438:F443, FALSE))),0,INDEX(AB438:AB443, MATCH(O438, F438:F443, FALSE)))</f>
        <v>0</v>
      </c>
      <c r="AE438" s="5">
        <f>SUM(AC438:AD438)</f>
        <v>5</v>
      </c>
      <c r="AF438" s="3">
        <f>COUNTIF(F438:F443:F446:F451,F438)</f>
        <v>1</v>
      </c>
      <c r="AP438" s="100"/>
      <c r="AQ438" s="2"/>
      <c r="AR438" s="2"/>
      <c r="AS438" s="2"/>
      <c r="AT438" s="103"/>
      <c r="AU438" s="103"/>
      <c r="AV438" s="103"/>
      <c r="AW438" s="103"/>
      <c r="AX438" s="103"/>
      <c r="AY438" s="103"/>
      <c r="AZ438" s="103"/>
      <c r="BA438" s="103"/>
      <c r="BB438" s="103"/>
    </row>
    <row r="439" spans="1:54" ht="20.100000000000001" customHeight="1">
      <c r="A439" s="111" t="s">
        <v>146</v>
      </c>
      <c r="B439" s="121" t="s">
        <v>106</v>
      </c>
      <c r="C439" s="121" t="s">
        <v>333</v>
      </c>
      <c r="D439" s="204" t="s">
        <v>0</v>
      </c>
      <c r="E439" s="293">
        <v>2</v>
      </c>
      <c r="F439" s="216" t="s">
        <v>130</v>
      </c>
      <c r="G439" s="217">
        <v>18.8</v>
      </c>
      <c r="H439" s="133" t="str">
        <f t="shared" si="593"/>
        <v>Luc Pearce</v>
      </c>
      <c r="I439" s="114" t="str">
        <f t="shared" si="594"/>
        <v>Winchester</v>
      </c>
      <c r="J439" s="114" t="str">
        <f t="shared" si="595"/>
        <v>Win</v>
      </c>
      <c r="K439" s="9" t="str">
        <f t="shared" si="596"/>
        <v/>
      </c>
      <c r="L439" s="195" t="str">
        <f t="shared" si="597"/>
        <v xml:space="preserve"> </v>
      </c>
      <c r="M439" s="2"/>
      <c r="N439" s="34" t="str">
        <f t="shared" si="598"/>
        <v>N</v>
      </c>
      <c r="O439" s="34" t="str">
        <f t="shared" si="598"/>
        <v>NN</v>
      </c>
      <c r="P439" s="154">
        <f t="shared" ref="P439:P443" si="599">AE439</f>
        <v>0</v>
      </c>
      <c r="Q439" s="2"/>
      <c r="R439" s="12"/>
      <c r="S439" s="12">
        <f>P439</f>
        <v>0</v>
      </c>
      <c r="T439" s="12"/>
      <c r="U439" s="12"/>
      <c r="V439" s="12"/>
      <c r="W439" s="12"/>
      <c r="X439" s="2"/>
      <c r="Y439" s="26">
        <f>((COUNTIF(E438:E443,E439)-1)*$CK$547+SUBSTITUTE(E439,"=",""))</f>
        <v>2</v>
      </c>
      <c r="Z439" s="3">
        <f>INDEX($CK$548:$CK$611,Y439)</f>
        <v>5</v>
      </c>
      <c r="AA439" s="3">
        <f>IF(LEFT(G439,1)="d",0,IF(LEFT(G439,1)="n",0,1))</f>
        <v>1</v>
      </c>
      <c r="AB439" s="3">
        <f>Z439*AA439</f>
        <v>5</v>
      </c>
      <c r="AC439" s="6">
        <f>IF(ISNA(INDEX(AB438:AB443, MATCH(N439, F438:F443, FALSE))),0,INDEX(AB438:AB443, MATCH(N439, F438:F443, FALSE)))</f>
        <v>0</v>
      </c>
      <c r="AD439" s="3">
        <f>IF(ISNA(INDEX(AB438:AB443, MATCH(O439, F438:F443, FALSE))),0,INDEX(AB438:AB443, MATCH(O439, F438:F443, FALSE)))</f>
        <v>0</v>
      </c>
      <c r="AE439" s="5">
        <f t="shared" ref="AE439:AE443" si="600">SUM(AC439:AD439)</f>
        <v>0</v>
      </c>
      <c r="AF439" s="3">
        <f>COUNTIF(F438:F443:F446:F451,F439)</f>
        <v>1</v>
      </c>
      <c r="AP439" s="100"/>
      <c r="AQ439" s="2"/>
      <c r="AR439" s="2"/>
      <c r="AS439" s="2"/>
      <c r="AT439" s="103"/>
      <c r="AU439" s="103"/>
      <c r="AV439" s="103"/>
      <c r="AW439" s="103"/>
      <c r="AX439" s="103"/>
      <c r="AY439" s="103"/>
      <c r="AZ439" s="103"/>
      <c r="BA439" s="103"/>
      <c r="BB439" s="103"/>
    </row>
    <row r="440" spans="1:54" ht="20.100000000000001" customHeight="1">
      <c r="A440" s="111" t="s">
        <v>146</v>
      </c>
      <c r="B440" s="121" t="s">
        <v>106</v>
      </c>
      <c r="C440" s="121" t="s">
        <v>333</v>
      </c>
      <c r="D440" s="204" t="s">
        <v>0</v>
      </c>
      <c r="E440" s="293">
        <v>3</v>
      </c>
      <c r="F440" s="216"/>
      <c r="G440" s="217" t="s">
        <v>49</v>
      </c>
      <c r="H440" s="133" t="str">
        <f t="shared" si="593"/>
        <v xml:space="preserve"> </v>
      </c>
      <c r="I440" s="114" t="str">
        <f t="shared" si="594"/>
        <v/>
      </c>
      <c r="J440" s="114" t="str">
        <f t="shared" si="595"/>
        <v/>
      </c>
      <c r="K440" s="9" t="str">
        <f t="shared" si="596"/>
        <v/>
      </c>
      <c r="L440" s="195" t="str">
        <f t="shared" si="597"/>
        <v xml:space="preserve"> </v>
      </c>
      <c r="M440" s="2"/>
      <c r="N440" s="34" t="str">
        <f t="shared" si="598"/>
        <v>O</v>
      </c>
      <c r="O440" s="34" t="str">
        <f t="shared" si="598"/>
        <v>OO</v>
      </c>
      <c r="P440" s="154">
        <f t="shared" si="599"/>
        <v>6</v>
      </c>
      <c r="Q440" s="2"/>
      <c r="R440" s="12"/>
      <c r="S440" s="12"/>
      <c r="T440" s="12">
        <f>P440</f>
        <v>6</v>
      </c>
      <c r="U440" s="12"/>
      <c r="V440" s="12"/>
      <c r="W440" s="12"/>
      <c r="X440" s="2"/>
      <c r="Y440" s="26">
        <f>((COUNTIF(E438:E443,E440)-1)*$CK$547+SUBSTITUTE(E440,"=",""))</f>
        <v>3</v>
      </c>
      <c r="Z440" s="3">
        <f>INDEX($CK$548:$CK$611,Y440)</f>
        <v>4</v>
      </c>
      <c r="AA440" s="3">
        <f>IF(LEFT(G440,1)="d",0,IF(LEFT(G440,1)="n",0,1))</f>
        <v>1</v>
      </c>
      <c r="AB440" s="3">
        <f t="shared" ref="AB440:AB443" si="601">Z440*AA440</f>
        <v>4</v>
      </c>
      <c r="AC440" s="6">
        <f>IF(ISNA(INDEX(AB438:AB443, MATCH(N440, F438:F443, FALSE))),0,INDEX(AB438:AB443, MATCH(N440, F438:F443, FALSE)))</f>
        <v>6</v>
      </c>
      <c r="AD440" s="3">
        <f>IF(ISNA(INDEX(AB438:AB443, MATCH(O440, F438:F443, FALSE))),0,INDEX(AB438:AB443, MATCH(O440, F438:F443, FALSE)))</f>
        <v>0</v>
      </c>
      <c r="AE440" s="5">
        <f t="shared" si="600"/>
        <v>6</v>
      </c>
      <c r="AF440" s="3">
        <f>COUNTIF(F438:F443:F446:F451,F440)</f>
        <v>0</v>
      </c>
      <c r="AP440" s="100"/>
      <c r="AQ440" s="2"/>
      <c r="AR440" s="2"/>
      <c r="AS440" s="2"/>
      <c r="AT440" s="103"/>
      <c r="AU440" s="103"/>
      <c r="AV440" s="103"/>
      <c r="AW440" s="103"/>
      <c r="AX440" s="103"/>
      <c r="AY440" s="103"/>
      <c r="AZ440" s="103"/>
      <c r="BA440" s="103"/>
      <c r="BB440" s="103"/>
    </row>
    <row r="441" spans="1:54" ht="20.100000000000001" customHeight="1">
      <c r="A441" s="111" t="s">
        <v>146</v>
      </c>
      <c r="B441" s="121" t="s">
        <v>106</v>
      </c>
      <c r="C441" s="121" t="s">
        <v>333</v>
      </c>
      <c r="D441" s="204" t="s">
        <v>0</v>
      </c>
      <c r="E441" s="293">
        <v>4</v>
      </c>
      <c r="F441" s="216"/>
      <c r="G441" s="217" t="s">
        <v>49</v>
      </c>
      <c r="H441" s="133" t="str">
        <f t="shared" si="593"/>
        <v xml:space="preserve"> </v>
      </c>
      <c r="I441" s="114" t="str">
        <f t="shared" si="594"/>
        <v/>
      </c>
      <c r="J441" s="114" t="str">
        <f t="shared" si="595"/>
        <v/>
      </c>
      <c r="K441" s="9" t="str">
        <f t="shared" si="596"/>
        <v/>
      </c>
      <c r="L441" s="195" t="str">
        <f t="shared" si="597"/>
        <v xml:space="preserve"> </v>
      </c>
      <c r="M441" s="2"/>
      <c r="N441" s="34" t="str">
        <f t="shared" si="598"/>
        <v>R</v>
      </c>
      <c r="O441" s="34" t="str">
        <f t="shared" si="598"/>
        <v>RR</v>
      </c>
      <c r="P441" s="154">
        <f t="shared" si="599"/>
        <v>0</v>
      </c>
      <c r="Q441" s="2"/>
      <c r="R441" s="12"/>
      <c r="S441" s="12"/>
      <c r="T441" s="12"/>
      <c r="U441" s="12">
        <f>P441</f>
        <v>0</v>
      </c>
      <c r="V441" s="12"/>
      <c r="W441" s="12"/>
      <c r="X441" s="2"/>
      <c r="Y441" s="26">
        <f>((COUNTIF(E438:E443,E441)-1)*$CK$547+SUBSTITUTE(E441,"=",""))</f>
        <v>4</v>
      </c>
      <c r="Z441" s="3">
        <f>INDEX($CK$548:$CK$611,Y441)</f>
        <v>3</v>
      </c>
      <c r="AA441" s="3">
        <f t="shared" ref="AA441:AA443" si="602">IF(LEFT(G441,1)="d",0,IF(LEFT(G441,1)="n",0,1))</f>
        <v>1</v>
      </c>
      <c r="AB441" s="3">
        <f t="shared" si="601"/>
        <v>3</v>
      </c>
      <c r="AC441" s="6">
        <f>IF(ISNA(INDEX(AB438:AB443, MATCH(N441, F438:F443, FALSE))),0,INDEX(AB438:AB443, MATCH(N441, F438:F443, FALSE)))</f>
        <v>0</v>
      </c>
      <c r="AD441" s="3">
        <f>IF(ISNA(INDEX(AB438:AB443, MATCH(O441, F438:F443, FALSE))),0,INDEX(AB438:AB443, MATCH(O441, F438:F443, FALSE)))</f>
        <v>0</v>
      </c>
      <c r="AE441" s="5">
        <f t="shared" si="600"/>
        <v>0</v>
      </c>
      <c r="AF441" s="3">
        <f>COUNTIF(F438:F443:F446:F451,F441)</f>
        <v>0</v>
      </c>
      <c r="AP441" s="100"/>
      <c r="AQ441" s="2"/>
      <c r="AR441" s="2"/>
      <c r="AS441" s="2"/>
      <c r="AT441" s="103"/>
      <c r="AU441" s="103"/>
      <c r="AV441" s="103"/>
      <c r="AW441" s="103"/>
      <c r="AX441" s="103"/>
      <c r="AY441" s="103"/>
      <c r="AZ441" s="103"/>
      <c r="BA441" s="103"/>
      <c r="BB441" s="103"/>
    </row>
    <row r="442" spans="1:54" ht="20.100000000000001" customHeight="1">
      <c r="A442" s="111" t="s">
        <v>146</v>
      </c>
      <c r="B442" s="121" t="s">
        <v>106</v>
      </c>
      <c r="C442" s="121" t="s">
        <v>333</v>
      </c>
      <c r="D442" s="204" t="s">
        <v>0</v>
      </c>
      <c r="E442" s="293">
        <v>5</v>
      </c>
      <c r="F442" s="216"/>
      <c r="G442" s="217" t="s">
        <v>49</v>
      </c>
      <c r="H442" s="133" t="str">
        <f t="shared" si="593"/>
        <v xml:space="preserve"> </v>
      </c>
      <c r="I442" s="114" t="str">
        <f t="shared" si="594"/>
        <v/>
      </c>
      <c r="J442" s="114" t="str">
        <f t="shared" si="595"/>
        <v/>
      </c>
      <c r="K442" s="9" t="str">
        <f t="shared" si="596"/>
        <v/>
      </c>
      <c r="L442" s="195" t="str">
        <f t="shared" si="597"/>
        <v xml:space="preserve"> </v>
      </c>
      <c r="M442" s="2"/>
      <c r="N442" s="34" t="str">
        <f t="shared" si="598"/>
        <v>T</v>
      </c>
      <c r="O442" s="34" t="str">
        <f t="shared" si="598"/>
        <v>TT</v>
      </c>
      <c r="P442" s="154">
        <f t="shared" si="599"/>
        <v>0</v>
      </c>
      <c r="Q442" s="2"/>
      <c r="R442" s="12"/>
      <c r="S442" s="12"/>
      <c r="T442" s="12"/>
      <c r="U442" s="12"/>
      <c r="V442" s="12">
        <f>P442</f>
        <v>0</v>
      </c>
      <c r="W442" s="12"/>
      <c r="X442" s="2"/>
      <c r="Y442" s="26">
        <f>((COUNTIF(E438:E443,E442)-1)*$CK$547+SUBSTITUTE(E442,"=",""))</f>
        <v>5</v>
      </c>
      <c r="Z442" s="3">
        <f t="shared" ref="Z442:Z443" si="603">INDEX($CK$548:$CK$611,Y442)</f>
        <v>2</v>
      </c>
      <c r="AA442" s="3">
        <f t="shared" si="602"/>
        <v>1</v>
      </c>
      <c r="AB442" s="3">
        <f t="shared" si="601"/>
        <v>2</v>
      </c>
      <c r="AC442" s="6">
        <f>IF(ISNA(INDEX(AB438:AB443, MATCH(N442, F438:F443, FALSE))),0,INDEX(AB438:AB443, MATCH(N442,F438:F443, FALSE)))</f>
        <v>0</v>
      </c>
      <c r="AD442" s="3">
        <f>IF(ISNA(INDEX(AB438:AB443, MATCH(O442, F438:F443, FALSE))),0,INDEX(AB438:AB443, MATCH(O442, F438:F443, FALSE)))</f>
        <v>0</v>
      </c>
      <c r="AE442" s="5">
        <f t="shared" si="600"/>
        <v>0</v>
      </c>
      <c r="AF442" s="3">
        <f>COUNTIF(F438:F443:F446:F451,F442)</f>
        <v>0</v>
      </c>
      <c r="AP442" s="100"/>
      <c r="AQ442" s="2"/>
      <c r="AR442" s="2"/>
      <c r="AS442" s="2"/>
      <c r="AT442" s="103"/>
      <c r="AU442" s="103"/>
      <c r="AV442" s="103"/>
      <c r="AW442" s="103"/>
      <c r="AX442" s="103"/>
      <c r="AY442" s="103"/>
      <c r="AZ442" s="103"/>
      <c r="BA442" s="103"/>
      <c r="BB442" s="103"/>
    </row>
    <row r="443" spans="1:54" ht="20.100000000000001" customHeight="1" thickBot="1">
      <c r="A443" s="111" t="s">
        <v>146</v>
      </c>
      <c r="B443" s="121" t="s">
        <v>106</v>
      </c>
      <c r="C443" s="121" t="s">
        <v>333</v>
      </c>
      <c r="D443" s="204" t="s">
        <v>0</v>
      </c>
      <c r="E443" s="294">
        <v>6</v>
      </c>
      <c r="F443" s="216"/>
      <c r="G443" s="219" t="s">
        <v>49</v>
      </c>
      <c r="H443" s="211" t="str">
        <f t="shared" si="593"/>
        <v xml:space="preserve"> </v>
      </c>
      <c r="I443" s="212" t="str">
        <f t="shared" si="594"/>
        <v/>
      </c>
      <c r="J443" s="212" t="str">
        <f t="shared" si="595"/>
        <v/>
      </c>
      <c r="K443" s="138" t="str">
        <f t="shared" si="596"/>
        <v/>
      </c>
      <c r="L443" s="213" t="str">
        <f t="shared" si="597"/>
        <v xml:space="preserve"> </v>
      </c>
      <c r="M443" s="2"/>
      <c r="N443" s="34" t="str">
        <f t="shared" si="598"/>
        <v>J</v>
      </c>
      <c r="O443" s="34" t="str">
        <f t="shared" si="598"/>
        <v>JJ</v>
      </c>
      <c r="P443" s="154">
        <f t="shared" si="599"/>
        <v>0</v>
      </c>
      <c r="Q443" s="2"/>
      <c r="R443" s="12"/>
      <c r="S443" s="12"/>
      <c r="T443" s="12"/>
      <c r="U443" s="12"/>
      <c r="V443" s="12"/>
      <c r="W443" s="12">
        <f>P443</f>
        <v>0</v>
      </c>
      <c r="X443" s="2"/>
      <c r="Y443" s="26">
        <f>((COUNTIF(E438:E443,E443)-1)*$CK$547+SUBSTITUTE(E443,"=",""))</f>
        <v>6</v>
      </c>
      <c r="Z443" s="3">
        <f t="shared" si="603"/>
        <v>1</v>
      </c>
      <c r="AA443" s="3">
        <f t="shared" si="602"/>
        <v>1</v>
      </c>
      <c r="AB443" s="3">
        <f t="shared" si="601"/>
        <v>1</v>
      </c>
      <c r="AC443" s="6">
        <f>IF(ISNA(INDEX(AB438:AB443, MATCH(N443, F438:F443, FALSE))),0,INDEX(AB438:AB443, MATCH(N443, F438:F443, FALSE)))</f>
        <v>0</v>
      </c>
      <c r="AD443" s="3">
        <f>IF(ISNA(INDEX(AB438:AB443, MATCH(O443, F438:F443, FALSE))),0,INDEX(AB438:AB443, MATCH(O443, F438:F443, FALSE)))</f>
        <v>0</v>
      </c>
      <c r="AE443" s="5">
        <f t="shared" si="600"/>
        <v>0</v>
      </c>
      <c r="AF443" s="3">
        <f>COUNTIF(F438:F443:F446:F451,F443)</f>
        <v>0</v>
      </c>
      <c r="AP443" s="100"/>
      <c r="AQ443" s="2"/>
      <c r="AR443" s="2"/>
      <c r="AS443" s="2"/>
      <c r="AT443" s="103"/>
      <c r="AU443" s="103"/>
      <c r="AV443" s="103"/>
      <c r="AW443" s="103"/>
      <c r="AX443" s="103"/>
      <c r="AY443" s="103"/>
      <c r="AZ443" s="103"/>
      <c r="BA443" s="103"/>
      <c r="BB443" s="103"/>
    </row>
    <row r="444" spans="1:54" ht="20.100000000000001" customHeight="1" thickBot="1">
      <c r="A444" s="111" t="s">
        <v>146</v>
      </c>
      <c r="B444" s="121" t="s">
        <v>106</v>
      </c>
      <c r="C444" s="121"/>
      <c r="D444" s="110"/>
      <c r="E444" s="198"/>
      <c r="F444" s="198"/>
      <c r="G444" s="198"/>
      <c r="H444" s="196"/>
      <c r="I444" s="196"/>
      <c r="J444" s="197"/>
      <c r="K444" s="196"/>
      <c r="L444" s="196"/>
      <c r="M444" s="2"/>
      <c r="N444" s="37"/>
      <c r="O444" s="37"/>
      <c r="P444" s="155"/>
      <c r="Q444" s="2"/>
      <c r="R444" s="2"/>
      <c r="S444" s="2"/>
      <c r="T444" s="2"/>
      <c r="U444" s="2"/>
      <c r="V444" s="2"/>
      <c r="W444" s="2"/>
      <c r="X444" s="2"/>
      <c r="AP444" s="100"/>
      <c r="AQ444" s="2"/>
      <c r="AR444" s="2"/>
      <c r="AS444" s="2"/>
      <c r="AT444" s="103"/>
      <c r="AU444" s="103"/>
      <c r="AV444" s="103"/>
      <c r="AW444" s="103"/>
      <c r="AX444" s="103"/>
      <c r="AY444" s="103"/>
      <c r="AZ444" s="103"/>
      <c r="BA444" s="103"/>
      <c r="BB444" s="103"/>
    </row>
    <row r="445" spans="1:54" ht="20.100000000000001" customHeight="1" thickBot="1">
      <c r="A445" s="111" t="s">
        <v>146</v>
      </c>
      <c r="B445" s="121" t="s">
        <v>106</v>
      </c>
      <c r="C445" s="121" t="s">
        <v>333</v>
      </c>
      <c r="D445" s="204" t="s">
        <v>1</v>
      </c>
      <c r="E445" s="419" t="s">
        <v>305</v>
      </c>
      <c r="F445" s="209"/>
      <c r="G445" s="209"/>
      <c r="H445" s="210"/>
      <c r="I445" s="208" t="s">
        <v>181</v>
      </c>
      <c r="J445" s="205"/>
      <c r="K445" s="530">
        <f>K437</f>
        <v>13.5</v>
      </c>
      <c r="L445" s="530"/>
      <c r="M445" s="2"/>
      <c r="N445" s="37"/>
      <c r="O445" s="37"/>
      <c r="P445" s="155"/>
      <c r="Q445" s="2"/>
      <c r="R445" s="2"/>
      <c r="S445" s="2"/>
      <c r="T445" s="2"/>
      <c r="U445" s="2"/>
      <c r="V445" s="2"/>
      <c r="W445" s="2"/>
      <c r="X445" s="2"/>
      <c r="AP445" s="100"/>
      <c r="AQ445" s="2"/>
      <c r="AR445" s="2"/>
      <c r="AS445" s="2"/>
      <c r="AT445" s="103"/>
      <c r="AU445" s="103"/>
      <c r="AV445" s="103"/>
      <c r="AW445" s="103"/>
      <c r="AX445" s="103"/>
      <c r="AY445" s="103"/>
      <c r="AZ445" s="103"/>
      <c r="BA445" s="103"/>
      <c r="BB445" s="103"/>
    </row>
    <row r="446" spans="1:54" ht="20.100000000000001" customHeight="1">
      <c r="A446" s="111" t="s">
        <v>146</v>
      </c>
      <c r="B446" s="121" t="s">
        <v>106</v>
      </c>
      <c r="C446" s="121" t="s">
        <v>333</v>
      </c>
      <c r="D446" s="204" t="s">
        <v>1</v>
      </c>
      <c r="E446" s="292">
        <v>1</v>
      </c>
      <c r="F446" s="214" t="s">
        <v>19</v>
      </c>
      <c r="G446" s="215">
        <v>17.600000000000001</v>
      </c>
      <c r="H446" s="206" t="str">
        <f t="shared" ref="H446:H451" si="604">IF(ISNA((IF(F446=0," ",VLOOKUP(F446,$AO$600:$AQ$611,3,FALSE)))),"WRONG LETTER",IF(F446=0," ",VLOOKUP(F446,$AO$600:$AQ$611,3,FALSE)))</f>
        <v>Fionn Leaney</v>
      </c>
      <c r="I446" s="201" t="str">
        <f t="shared" ref="I446:I451" si="605">IF(ISNA((IF(F446=0,"",VLOOKUP(F446,$AO$544:$AQ$555,3,FALSE)))),"WRONG LETTER",IF(F446=0,"",VLOOKUP(F446,$AO$544:$AQ$555,3,FALSE)))</f>
        <v>Oxford City</v>
      </c>
      <c r="J446" s="201" t="str">
        <f t="shared" ref="J446:J451" si="606">IF(F446=0,"",VLOOKUP(F446,$AO$544:$AR$555,4,FALSE))</f>
        <v>Oxf C</v>
      </c>
      <c r="K446" s="202" t="str">
        <f t="shared" ref="K446:K451" si="607">IF(G446="","",IF(ISNUMBER(G446),IF($CH$608="F"," ",IF($CH$608="T",IF(G446&lt;=$BX$608,"G1",IF(G446&lt;=$CA$608,"G2",IF(G446&lt;=$CD$608,"G3",IF(G446&lt;=$CG$608,"G4","")))))),""))</f>
        <v/>
      </c>
      <c r="L446" s="203" t="str">
        <f t="shared" ref="L446:L451" si="608">IF(ISBLANK(G446),"",IF(G446&lt;=BL610,"AW"," "))</f>
        <v xml:space="preserve"> </v>
      </c>
      <c r="M446" s="2"/>
      <c r="N446" s="34" t="str">
        <f t="shared" ref="N446:O451" si="609">N438</f>
        <v>W</v>
      </c>
      <c r="O446" s="34" t="str">
        <f t="shared" si="609"/>
        <v>WW</v>
      </c>
      <c r="P446" s="154">
        <f>AE446</f>
        <v>0</v>
      </c>
      <c r="Q446" s="2"/>
      <c r="R446" s="12">
        <f>P446</f>
        <v>0</v>
      </c>
      <c r="S446" s="12"/>
      <c r="T446" s="12"/>
      <c r="U446" s="12"/>
      <c r="V446" s="12"/>
      <c r="W446" s="12"/>
      <c r="X446" s="2"/>
      <c r="Y446" s="26">
        <f>((COUNTIF(E446:E451,E446)-1)*$CK$547+SUBSTITUTE(E446,"=",""))</f>
        <v>1</v>
      </c>
      <c r="Z446" s="3">
        <f>INDEX($CK$548:$CK$611,Y446)</f>
        <v>6</v>
      </c>
      <c r="AA446" s="3">
        <f>IF(LEFT(G446,1)="d",0,IF(LEFT(G446,1)="n",0,1))</f>
        <v>1</v>
      </c>
      <c r="AB446" s="3">
        <f>Z446*AA446</f>
        <v>6</v>
      </c>
      <c r="AC446" s="6">
        <f>IF(ISNA(INDEX(AB446:AB451, MATCH(N446, F446:F451, FALSE))),0,INDEX(AB446:AB451, MATCH(N446, F446:F451, FALSE)))</f>
        <v>0</v>
      </c>
      <c r="AD446" s="3">
        <f>IF(ISNA(INDEX(AB446:AB451, MATCH(O446, F446:F451, FALSE))),0,INDEX(AB446:AB451, MATCH(O446, F446:F451, FALSE)))</f>
        <v>0</v>
      </c>
      <c r="AE446" s="5">
        <f>SUM(AC446:AD446)</f>
        <v>0</v>
      </c>
      <c r="AF446" s="3">
        <f>COUNTIF(F438:F443:F446:F451,F446)</f>
        <v>1</v>
      </c>
      <c r="AP446" s="100"/>
      <c r="AQ446" s="2"/>
      <c r="AR446" s="2"/>
      <c r="AS446" s="2"/>
      <c r="AT446" s="103"/>
      <c r="AU446" s="103"/>
      <c r="AV446" s="103"/>
      <c r="AW446" s="103"/>
      <c r="AX446" s="103"/>
      <c r="AY446" s="103"/>
      <c r="AZ446" s="103"/>
      <c r="BA446" s="103"/>
      <c r="BB446" s="103"/>
    </row>
    <row r="447" spans="1:54" ht="20.100000000000001" customHeight="1">
      <c r="A447" s="111" t="s">
        <v>146</v>
      </c>
      <c r="B447" s="121" t="s">
        <v>106</v>
      </c>
      <c r="C447" s="121" t="s">
        <v>333</v>
      </c>
      <c r="D447" s="204" t="s">
        <v>1</v>
      </c>
      <c r="E447" s="293">
        <v>2</v>
      </c>
      <c r="F447" s="216"/>
      <c r="G447" s="217" t="s">
        <v>49</v>
      </c>
      <c r="H447" s="133" t="str">
        <f t="shared" si="604"/>
        <v xml:space="preserve"> </v>
      </c>
      <c r="I447" s="114" t="str">
        <f t="shared" si="605"/>
        <v/>
      </c>
      <c r="J447" s="114" t="str">
        <f t="shared" si="606"/>
        <v/>
      </c>
      <c r="K447" s="9" t="str">
        <f t="shared" si="607"/>
        <v/>
      </c>
      <c r="L447" s="195" t="str">
        <f t="shared" si="608"/>
        <v xml:space="preserve"> </v>
      </c>
      <c r="M447" s="2"/>
      <c r="N447" s="34" t="str">
        <f t="shared" si="609"/>
        <v>N</v>
      </c>
      <c r="O447" s="34" t="str">
        <f t="shared" si="609"/>
        <v>NN</v>
      </c>
      <c r="P447" s="154">
        <f t="shared" ref="P447:P451" si="610">AE447</f>
        <v>0</v>
      </c>
      <c r="Q447" s="2"/>
      <c r="R447" s="12"/>
      <c r="S447" s="12">
        <f>P447</f>
        <v>0</v>
      </c>
      <c r="T447" s="12"/>
      <c r="U447" s="12"/>
      <c r="V447" s="12"/>
      <c r="W447" s="12"/>
      <c r="X447" s="2"/>
      <c r="Y447" s="26">
        <f>((COUNTIF(E446:E451,E447)-1)*$CK$547+SUBSTITUTE(E447,"=",""))</f>
        <v>2</v>
      </c>
      <c r="Z447" s="3">
        <f>INDEX($CK$548:$CK$611,Y447)</f>
        <v>5</v>
      </c>
      <c r="AA447" s="3">
        <f>IF(LEFT(G447,1)="d",0,IF(LEFT(G447,1)="n",0,1))</f>
        <v>1</v>
      </c>
      <c r="AB447" s="3">
        <f>Z447*AA447</f>
        <v>5</v>
      </c>
      <c r="AC447" s="6">
        <f>IF(ISNA(INDEX(AB446:AB451, MATCH(N447, F446:F451, FALSE))),0,INDEX(AB446:AB451, MATCH(N447, F446:F451, FALSE)))</f>
        <v>0</v>
      </c>
      <c r="AD447" s="3">
        <f>IF(ISNA(INDEX(AB446:AB451, MATCH(O447, F446:F451, FALSE))),0,INDEX(AB446:AB451, MATCH(O447, F446:F451, FALSE)))</f>
        <v>0</v>
      </c>
      <c r="AE447" s="5">
        <f t="shared" ref="AE447:AE451" si="611">SUM(AC447:AD447)</f>
        <v>0</v>
      </c>
      <c r="AF447" s="3">
        <f>COUNTIF(F438:F443:F446:F451,F447)</f>
        <v>0</v>
      </c>
      <c r="AP447" s="100"/>
      <c r="AQ447" s="2"/>
      <c r="AR447" s="2"/>
      <c r="AS447" s="2"/>
      <c r="AT447" s="103"/>
      <c r="AU447" s="103"/>
      <c r="AV447" s="103"/>
      <c r="AW447" s="103"/>
      <c r="AX447" s="103"/>
      <c r="AY447" s="103"/>
      <c r="AZ447" s="103"/>
      <c r="BA447" s="103"/>
      <c r="BB447" s="103"/>
    </row>
    <row r="448" spans="1:54" ht="20.100000000000001" customHeight="1">
      <c r="A448" s="111" t="s">
        <v>146</v>
      </c>
      <c r="B448" s="121" t="s">
        <v>106</v>
      </c>
      <c r="C448" s="121" t="s">
        <v>333</v>
      </c>
      <c r="D448" s="204" t="s">
        <v>1</v>
      </c>
      <c r="E448" s="293">
        <v>3</v>
      </c>
      <c r="F448" s="216"/>
      <c r="G448" s="217" t="s">
        <v>49</v>
      </c>
      <c r="H448" s="133" t="str">
        <f t="shared" si="604"/>
        <v xml:space="preserve"> </v>
      </c>
      <c r="I448" s="114" t="str">
        <f t="shared" si="605"/>
        <v/>
      </c>
      <c r="J448" s="114" t="str">
        <f t="shared" si="606"/>
        <v/>
      </c>
      <c r="K448" s="9" t="str">
        <f t="shared" si="607"/>
        <v/>
      </c>
      <c r="L448" s="195" t="str">
        <f t="shared" si="608"/>
        <v xml:space="preserve"> </v>
      </c>
      <c r="M448" s="2"/>
      <c r="N448" s="34" t="str">
        <f t="shared" si="609"/>
        <v>O</v>
      </c>
      <c r="O448" s="34" t="str">
        <f t="shared" si="609"/>
        <v>OO</v>
      </c>
      <c r="P448" s="154">
        <f t="shared" si="610"/>
        <v>6</v>
      </c>
      <c r="Q448" s="2"/>
      <c r="R448" s="12"/>
      <c r="S448" s="12"/>
      <c r="T448" s="12">
        <f>P448</f>
        <v>6</v>
      </c>
      <c r="U448" s="12"/>
      <c r="V448" s="12"/>
      <c r="W448" s="12"/>
      <c r="X448" s="2"/>
      <c r="Y448" s="26">
        <f>((COUNTIF(E446:E451,E448)-1)*$CK$547+SUBSTITUTE(E448,"=",""))</f>
        <v>3</v>
      </c>
      <c r="Z448" s="3">
        <f>INDEX($CK$548:$CK$611,Y448)</f>
        <v>4</v>
      </c>
      <c r="AA448" s="3">
        <f>IF(LEFT(G448,1)="d",0,IF(LEFT(G448,1)="n",0,1))</f>
        <v>1</v>
      </c>
      <c r="AB448" s="3">
        <f t="shared" ref="AB448:AB451" si="612">Z448*AA448</f>
        <v>4</v>
      </c>
      <c r="AC448" s="6">
        <f>IF(ISNA(INDEX(AB446:AB451, MATCH(N448, F446:F451, FALSE))),0,INDEX(AB446:AB451, MATCH(N448, F446:F451, FALSE)))</f>
        <v>0</v>
      </c>
      <c r="AD448" s="3">
        <f>IF(ISNA(INDEX(AB446:AB451, MATCH(O448, F446:F451, FALSE))),0,INDEX(AB446:AB451, MATCH(O448, F446:F451, FALSE)))</f>
        <v>6</v>
      </c>
      <c r="AE448" s="5">
        <f t="shared" si="611"/>
        <v>6</v>
      </c>
      <c r="AF448" s="3">
        <f>COUNTIF(F438:F443:F446:F451,F448)</f>
        <v>0</v>
      </c>
      <c r="AP448" s="100"/>
      <c r="AQ448" s="2"/>
      <c r="AR448" s="2"/>
      <c r="AS448" s="2"/>
      <c r="AT448" s="103"/>
      <c r="AU448" s="103"/>
      <c r="AV448" s="103"/>
      <c r="AW448" s="103"/>
      <c r="AX448" s="103"/>
      <c r="AY448" s="103"/>
      <c r="AZ448" s="103"/>
      <c r="BA448" s="103"/>
      <c r="BB448" s="103"/>
    </row>
    <row r="449" spans="1:54" ht="20.100000000000001" customHeight="1">
      <c r="A449" s="111" t="s">
        <v>146</v>
      </c>
      <c r="B449" s="121" t="s">
        <v>106</v>
      </c>
      <c r="C449" s="121" t="s">
        <v>333</v>
      </c>
      <c r="D449" s="204" t="s">
        <v>1</v>
      </c>
      <c r="E449" s="293">
        <v>4</v>
      </c>
      <c r="F449" s="216"/>
      <c r="G449" s="217" t="s">
        <v>49</v>
      </c>
      <c r="H449" s="133" t="str">
        <f t="shared" si="604"/>
        <v xml:space="preserve"> </v>
      </c>
      <c r="I449" s="114" t="str">
        <f t="shared" si="605"/>
        <v/>
      </c>
      <c r="J449" s="114" t="str">
        <f t="shared" si="606"/>
        <v/>
      </c>
      <c r="K449" s="9" t="str">
        <f t="shared" si="607"/>
        <v/>
      </c>
      <c r="L449" s="195" t="str">
        <f t="shared" si="608"/>
        <v xml:space="preserve"> </v>
      </c>
      <c r="M449" s="2"/>
      <c r="N449" s="34" t="str">
        <f t="shared" si="609"/>
        <v>R</v>
      </c>
      <c r="O449" s="34" t="str">
        <f t="shared" si="609"/>
        <v>RR</v>
      </c>
      <c r="P449" s="154">
        <f t="shared" si="610"/>
        <v>0</v>
      </c>
      <c r="Q449" s="2"/>
      <c r="R449" s="12"/>
      <c r="S449" s="12"/>
      <c r="T449" s="12"/>
      <c r="U449" s="12">
        <f>P449</f>
        <v>0</v>
      </c>
      <c r="V449" s="12"/>
      <c r="W449" s="12"/>
      <c r="X449" s="2"/>
      <c r="Y449" s="26">
        <f>((COUNTIF(E446:E451,E449)-1)*$CK$547+SUBSTITUTE(E449,"=",""))</f>
        <v>4</v>
      </c>
      <c r="Z449" s="3">
        <f>INDEX($CK$548:$CK$611,Y449)</f>
        <v>3</v>
      </c>
      <c r="AA449" s="3">
        <f t="shared" ref="AA449:AA451" si="613">IF(LEFT(G449,1)="d",0,IF(LEFT(G449,1)="n",0,1))</f>
        <v>1</v>
      </c>
      <c r="AB449" s="3">
        <f t="shared" si="612"/>
        <v>3</v>
      </c>
      <c r="AC449" s="6">
        <f>IF(ISNA(INDEX(AB446:AB451, MATCH(N449, F446:F451, FALSE))),0,INDEX(AB446:AB451, MATCH(N449, F446:F451, FALSE)))</f>
        <v>0</v>
      </c>
      <c r="AD449" s="3">
        <f>IF(ISNA(INDEX(AB446:AB451, MATCH(O449, F446:F451, FALSE))),0,INDEX(AB446:AB451, MATCH(O449, F446:F451, FALSE)))</f>
        <v>0</v>
      </c>
      <c r="AE449" s="5">
        <f t="shared" si="611"/>
        <v>0</v>
      </c>
      <c r="AF449" s="3">
        <f>COUNTIF(F438:F443:F446:F451,F449)</f>
        <v>0</v>
      </c>
      <c r="AP449" s="100"/>
      <c r="AQ449" s="2"/>
      <c r="AR449" s="2"/>
      <c r="AS449" s="2"/>
      <c r="AT449" s="103"/>
      <c r="AU449" s="103"/>
      <c r="AV449" s="103"/>
      <c r="AW449" s="103"/>
      <c r="AX449" s="103"/>
      <c r="AY449" s="103"/>
      <c r="AZ449" s="103"/>
      <c r="BA449" s="103"/>
      <c r="BB449" s="103"/>
    </row>
    <row r="450" spans="1:54" ht="20.100000000000001" customHeight="1">
      <c r="A450" s="111" t="s">
        <v>146</v>
      </c>
      <c r="B450" s="121" t="s">
        <v>106</v>
      </c>
      <c r="C450" s="121" t="s">
        <v>333</v>
      </c>
      <c r="D450" s="204" t="s">
        <v>1</v>
      </c>
      <c r="E450" s="293">
        <v>5</v>
      </c>
      <c r="F450" s="216"/>
      <c r="G450" s="217" t="s">
        <v>49</v>
      </c>
      <c r="H450" s="133" t="str">
        <f t="shared" si="604"/>
        <v xml:space="preserve"> </v>
      </c>
      <c r="I450" s="114" t="str">
        <f t="shared" si="605"/>
        <v/>
      </c>
      <c r="J450" s="114" t="str">
        <f t="shared" si="606"/>
        <v/>
      </c>
      <c r="K450" s="9" t="str">
        <f t="shared" si="607"/>
        <v/>
      </c>
      <c r="L450" s="195" t="str">
        <f t="shared" si="608"/>
        <v xml:space="preserve"> </v>
      </c>
      <c r="M450" s="2"/>
      <c r="N450" s="34" t="str">
        <f t="shared" si="609"/>
        <v>T</v>
      </c>
      <c r="O450" s="34" t="str">
        <f t="shared" si="609"/>
        <v>TT</v>
      </c>
      <c r="P450" s="154">
        <f t="shared" si="610"/>
        <v>0</v>
      </c>
      <c r="Q450" s="2"/>
      <c r="R450" s="12"/>
      <c r="S450" s="12"/>
      <c r="T450" s="12"/>
      <c r="U450" s="12"/>
      <c r="V450" s="12">
        <f>P450</f>
        <v>0</v>
      </c>
      <c r="W450" s="12"/>
      <c r="X450" s="2"/>
      <c r="Y450" s="26">
        <f>((COUNTIF(E446:E451,E450)-1)*$CK$547+SUBSTITUTE(E450,"=",""))</f>
        <v>5</v>
      </c>
      <c r="Z450" s="3">
        <f t="shared" ref="Z450:Z451" si="614">INDEX($CK$548:$CK$611,Y450)</f>
        <v>2</v>
      </c>
      <c r="AA450" s="3">
        <f t="shared" si="613"/>
        <v>1</v>
      </c>
      <c r="AB450" s="3">
        <f t="shared" si="612"/>
        <v>2</v>
      </c>
      <c r="AC450" s="6">
        <f>IF(ISNA(INDEX(AB446:AB451, MATCH(N450, F446:F451, FALSE))),0,INDEX(AB446:AB451, MATCH(N450,F446:F451, FALSE)))</f>
        <v>0</v>
      </c>
      <c r="AD450" s="3">
        <f>IF(ISNA(INDEX(AB446:AB451, MATCH(O450, F446:F451, FALSE))),0,INDEX(AB446:AB451, MATCH(O450, F446:F451, FALSE)))</f>
        <v>0</v>
      </c>
      <c r="AE450" s="5">
        <f t="shared" si="611"/>
        <v>0</v>
      </c>
      <c r="AF450" s="3">
        <f>COUNTIF(F438:F443:F446:F451,F450)</f>
        <v>0</v>
      </c>
      <c r="AP450" s="100"/>
      <c r="AQ450" s="2"/>
      <c r="AR450" s="2"/>
      <c r="AS450" s="2"/>
      <c r="AT450" s="103"/>
      <c r="AU450" s="103"/>
      <c r="AV450" s="103"/>
      <c r="AW450" s="103"/>
      <c r="AX450" s="103"/>
      <c r="AY450" s="103"/>
      <c r="AZ450" s="103"/>
      <c r="BA450" s="103"/>
      <c r="BB450" s="103"/>
    </row>
    <row r="451" spans="1:54" ht="20.100000000000001" customHeight="1" thickBot="1">
      <c r="A451" s="111" t="s">
        <v>146</v>
      </c>
      <c r="B451" s="121" t="s">
        <v>106</v>
      </c>
      <c r="C451" s="121" t="s">
        <v>333</v>
      </c>
      <c r="D451" s="204" t="s">
        <v>1</v>
      </c>
      <c r="E451" s="294">
        <v>6</v>
      </c>
      <c r="F451" s="216"/>
      <c r="G451" s="219" t="s">
        <v>49</v>
      </c>
      <c r="H451" s="211" t="str">
        <f t="shared" si="604"/>
        <v xml:space="preserve"> </v>
      </c>
      <c r="I451" s="212" t="str">
        <f t="shared" si="605"/>
        <v/>
      </c>
      <c r="J451" s="212" t="str">
        <f t="shared" si="606"/>
        <v/>
      </c>
      <c r="K451" s="138" t="str">
        <f t="shared" si="607"/>
        <v/>
      </c>
      <c r="L451" s="213" t="str">
        <f t="shared" si="608"/>
        <v xml:space="preserve"> </v>
      </c>
      <c r="M451" s="2"/>
      <c r="N451" s="34" t="str">
        <f t="shared" si="609"/>
        <v>J</v>
      </c>
      <c r="O451" s="34" t="str">
        <f t="shared" si="609"/>
        <v>JJ</v>
      </c>
      <c r="P451" s="154">
        <f t="shared" si="610"/>
        <v>0</v>
      </c>
      <c r="Q451" s="2"/>
      <c r="R451" s="12"/>
      <c r="S451" s="12"/>
      <c r="T451" s="12"/>
      <c r="U451" s="12"/>
      <c r="V451" s="12"/>
      <c r="W451" s="12">
        <f>P451</f>
        <v>0</v>
      </c>
      <c r="X451" s="2"/>
      <c r="Y451" s="26">
        <f>((COUNTIF(E446:E451,E451)-1)*$CK$547+SUBSTITUTE(E451,"=",""))</f>
        <v>6</v>
      </c>
      <c r="Z451" s="3">
        <f t="shared" si="614"/>
        <v>1</v>
      </c>
      <c r="AA451" s="3">
        <f t="shared" si="613"/>
        <v>1</v>
      </c>
      <c r="AB451" s="3">
        <f t="shared" si="612"/>
        <v>1</v>
      </c>
      <c r="AC451" s="6">
        <f>IF(ISNA(INDEX(AB446:AB451, MATCH(N451, F446:F451, FALSE))),0,INDEX(AB446:AB451, MATCH(N451, F446:F451, FALSE)))</f>
        <v>0</v>
      </c>
      <c r="AD451" s="3">
        <f>IF(ISNA(INDEX(AB446:AB451, MATCH(O451, F446:F451, FALSE))),0,INDEX(AB446:AB451, MATCH(O451, F446:F451, FALSE)))</f>
        <v>0</v>
      </c>
      <c r="AE451" s="5">
        <f t="shared" si="611"/>
        <v>0</v>
      </c>
      <c r="AF451" s="3">
        <f>COUNTIF(F438:F443:F446:F451,F451)</f>
        <v>0</v>
      </c>
      <c r="AP451" s="100"/>
      <c r="AQ451" s="2"/>
      <c r="AR451" s="2"/>
      <c r="AS451" s="2"/>
      <c r="AT451" s="103"/>
      <c r="AU451" s="103"/>
      <c r="AV451" s="103"/>
      <c r="AW451" s="103"/>
      <c r="AX451" s="103"/>
      <c r="AY451" s="103"/>
      <c r="AZ451" s="103"/>
      <c r="BA451" s="103"/>
      <c r="BB451" s="103"/>
    </row>
    <row r="452" spans="1:54" ht="20.100000000000001" customHeight="1" thickBot="1">
      <c r="A452" s="111" t="s">
        <v>146</v>
      </c>
      <c r="B452" s="121" t="s">
        <v>106</v>
      </c>
      <c r="C452" s="121"/>
      <c r="D452" s="204"/>
      <c r="E452" s="198"/>
      <c r="F452" s="198"/>
      <c r="G452" s="198"/>
      <c r="H452" s="196"/>
      <c r="I452" s="196"/>
      <c r="J452" s="197"/>
      <c r="K452" s="196"/>
      <c r="L452" s="196"/>
      <c r="M452" s="8"/>
      <c r="N452" s="40"/>
      <c r="O452" s="40"/>
      <c r="P452" s="155"/>
      <c r="Q452" s="2"/>
      <c r="R452" s="2"/>
      <c r="S452" s="2"/>
      <c r="T452" s="2"/>
      <c r="U452" s="2"/>
      <c r="V452" s="2"/>
      <c r="W452" s="2"/>
    </row>
    <row r="453" spans="1:54" ht="20.100000000000001" customHeight="1" thickBot="1">
      <c r="A453" s="111" t="s">
        <v>146</v>
      </c>
      <c r="B453" s="121" t="s">
        <v>106</v>
      </c>
      <c r="C453" s="121" t="s">
        <v>93</v>
      </c>
      <c r="D453" s="204" t="s">
        <v>195</v>
      </c>
      <c r="E453" s="419" t="s">
        <v>99</v>
      </c>
      <c r="F453" s="209"/>
      <c r="G453" s="209"/>
      <c r="H453" s="210"/>
      <c r="I453" s="208" t="s">
        <v>181</v>
      </c>
      <c r="J453" s="205"/>
      <c r="K453" s="530">
        <f>DETAILS!K124</f>
        <v>44.8</v>
      </c>
      <c r="L453" s="530"/>
      <c r="M453" s="128"/>
      <c r="N453" s="40"/>
      <c r="O453" s="40"/>
      <c r="P453" s="155"/>
      <c r="Q453" s="2"/>
      <c r="R453" s="2"/>
      <c r="S453" s="2"/>
      <c r="T453" s="2"/>
      <c r="U453" s="2"/>
      <c r="V453" s="2"/>
      <c r="W453" s="2"/>
    </row>
    <row r="454" spans="1:54" ht="30" customHeight="1">
      <c r="A454" s="111" t="s">
        <v>146</v>
      </c>
      <c r="B454" s="121" t="s">
        <v>106</v>
      </c>
      <c r="C454" s="121" t="s">
        <v>93</v>
      </c>
      <c r="D454" s="204" t="s">
        <v>195</v>
      </c>
      <c r="E454" s="292">
        <v>1</v>
      </c>
      <c r="F454" s="214" t="s">
        <v>1197</v>
      </c>
      <c r="G454" s="215">
        <v>48.3</v>
      </c>
      <c r="H454" s="229" t="str">
        <f t="shared" ref="H454:H459" si="615">IF(ISNA((IF(F454=0," ",VLOOKUP(F454,$AR$600:$BC$611,12,FALSE)))),"WRONG LETTER",IF(F454=0," ",VLOOKUP(F454,$AR$600:$BC$611,12,FALSE)))</f>
        <v>Ben Thomas, Iwan Wrey Brown, Luc Pearce, Daniel Teape</v>
      </c>
      <c r="I454" s="201" t="str">
        <f t="shared" ref="I454:I459" si="616">IF(ISNA((IF(F454=0,"",VLOOKUP(F454,$AO$544:$AQ$555,3,FALSE)))),"WRONG LETTER",IF(F454=0,"",VLOOKUP(F454,$AO$544:$AQ$555,3,FALSE)))</f>
        <v>Winchester</v>
      </c>
      <c r="J454" s="201" t="str">
        <f t="shared" ref="J454:J459" si="617">IF(F454=0,"",VLOOKUP(F454,$AO$544:$AR$555,4,FALSE))</f>
        <v>Win</v>
      </c>
      <c r="K454" s="202"/>
      <c r="L454" s="203" t="str">
        <f t="shared" ref="L454:L459" si="618">IF(ISBLANK(G454),"",IF(G454&lt;=BS603,"AW"," "))</f>
        <v xml:space="preserve"> </v>
      </c>
      <c r="M454" s="129"/>
      <c r="N454" s="34" t="str">
        <f t="shared" ref="N454:O459" si="619">N446</f>
        <v>W</v>
      </c>
      <c r="O454" s="34" t="str">
        <f t="shared" si="619"/>
        <v>WW</v>
      </c>
      <c r="P454" s="154">
        <f>AE454</f>
        <v>6</v>
      </c>
      <c r="Q454" s="2"/>
      <c r="R454" s="12">
        <f>P454</f>
        <v>6</v>
      </c>
      <c r="S454" s="12"/>
      <c r="T454" s="12"/>
      <c r="U454" s="12"/>
      <c r="V454" s="12"/>
      <c r="W454" s="12"/>
      <c r="X454" s="6"/>
      <c r="Y454" s="26">
        <f>((COUNTIF(E454:E459,E454)-1)*$CK$547+SUBSTITUTE(E454,"=",""))</f>
        <v>1</v>
      </c>
      <c r="Z454" s="3">
        <f>INDEX($CK$548:$CK$611,Y454)</f>
        <v>6</v>
      </c>
      <c r="AA454" s="3">
        <f>IF(LEFT(G454,1)="d",0,IF(LEFT(G454,1)="n",0,1))</f>
        <v>1</v>
      </c>
      <c r="AB454" s="3">
        <f>Z454*AA454</f>
        <v>6</v>
      </c>
      <c r="AC454" s="6">
        <f>IF(ISNA(INDEX(AB454:AB459, MATCH(N454, F454:F459, FALSE))),0,INDEX(AB454:AB459, MATCH(N454, F454:F459, FALSE)))</f>
        <v>6</v>
      </c>
      <c r="AD454" s="3">
        <f>IF(ISNA(INDEX(AB454:AB459, MATCH(O454, F454:F459, FALSE))),0,INDEX(AB454:AB459, MATCH(O454, F454:F459, FALSE)))</f>
        <v>0</v>
      </c>
      <c r="AE454" s="5">
        <f>SUM(AC454:AD454)</f>
        <v>6</v>
      </c>
      <c r="AF454" s="3">
        <f>COUNTIF(F454:F459,F454)</f>
        <v>1</v>
      </c>
      <c r="AG454" s="31"/>
      <c r="AH454" s="31"/>
      <c r="AI454" s="31"/>
      <c r="AJ454" s="31"/>
      <c r="AK454" s="31"/>
      <c r="AL454" s="31"/>
      <c r="AM454" s="31"/>
      <c r="AN454" s="31"/>
      <c r="AO454" s="31"/>
      <c r="AP454" s="31"/>
      <c r="AQ454" s="31"/>
    </row>
    <row r="455" spans="1:54" ht="30" customHeight="1">
      <c r="A455" s="111" t="s">
        <v>146</v>
      </c>
      <c r="B455" s="121" t="s">
        <v>106</v>
      </c>
      <c r="C455" s="121" t="s">
        <v>93</v>
      </c>
      <c r="D455" s="204" t="s">
        <v>195</v>
      </c>
      <c r="E455" s="293">
        <v>2</v>
      </c>
      <c r="F455" s="216" t="s">
        <v>1196</v>
      </c>
      <c r="G455" s="217">
        <v>49.2</v>
      </c>
      <c r="H455" s="132" t="str">
        <f t="shared" si="615"/>
        <v>Willem Walker-Smith, Fionn Leaney, Roshan Mowatt, Ben Davies</v>
      </c>
      <c r="I455" s="114" t="str">
        <f t="shared" si="616"/>
        <v>Oxford City</v>
      </c>
      <c r="J455" s="114" t="str">
        <f t="shared" si="617"/>
        <v>Oxf C</v>
      </c>
      <c r="K455" s="9"/>
      <c r="L455" s="195" t="str">
        <f t="shared" si="618"/>
        <v xml:space="preserve"> </v>
      </c>
      <c r="M455" s="129"/>
      <c r="N455" s="34" t="str">
        <f t="shared" si="619"/>
        <v>N</v>
      </c>
      <c r="O455" s="34" t="str">
        <f t="shared" si="619"/>
        <v>NN</v>
      </c>
      <c r="P455" s="154">
        <f t="shared" ref="P455:P459" si="620">AE455</f>
        <v>0</v>
      </c>
      <c r="Q455" s="2"/>
      <c r="R455" s="12"/>
      <c r="S455" s="12">
        <f>P455</f>
        <v>0</v>
      </c>
      <c r="T455" s="12"/>
      <c r="U455" s="12"/>
      <c r="V455" s="12"/>
      <c r="W455" s="12"/>
      <c r="X455" s="2"/>
      <c r="Y455" s="26">
        <f>((COUNTIF(E454:E459,E455)-1)*$CK$547+SUBSTITUTE(E455,"=",""))</f>
        <v>2</v>
      </c>
      <c r="Z455" s="3">
        <f>INDEX($CK$548:$CK$611,Y455)</f>
        <v>5</v>
      </c>
      <c r="AA455" s="3">
        <f>IF(LEFT(G455,1)="d",0,IF(LEFT(G455,1)="n",0,1))</f>
        <v>1</v>
      </c>
      <c r="AB455" s="3">
        <f>Z455*AA455</f>
        <v>5</v>
      </c>
      <c r="AC455" s="6">
        <f>IF(ISNA(INDEX(AB454:AB459, MATCH(N455, F454:F459, FALSE))),0,INDEX(AB454:AB459, MATCH(N455, F454:F459, FALSE)))</f>
        <v>0</v>
      </c>
      <c r="AD455" s="3">
        <f>IF(ISNA(INDEX(AB454:AB459, MATCH(O455, F454:F459, FALSE))),0,INDEX(AB454:AB459, MATCH(O455, F454:F459, FALSE)))</f>
        <v>0</v>
      </c>
      <c r="AE455" s="5">
        <f t="shared" ref="AE455:AE459" si="621">SUM(AC455:AD455)</f>
        <v>0</v>
      </c>
      <c r="AF455" s="3">
        <f>COUNTIF(F454:F459,F455)</f>
        <v>1</v>
      </c>
      <c r="AG455" s="19"/>
      <c r="AH455" s="8"/>
      <c r="AI455" s="19"/>
      <c r="AJ455" s="19"/>
      <c r="AK455" s="8"/>
      <c r="AL455" s="19"/>
      <c r="AM455" s="19"/>
      <c r="AN455" s="8"/>
      <c r="AO455" s="19"/>
      <c r="AP455" s="19"/>
      <c r="AQ455" s="8"/>
      <c r="AR455" s="19"/>
      <c r="AS455" s="19"/>
      <c r="AT455" s="8"/>
      <c r="AU455" s="8"/>
      <c r="AV455" s="8"/>
      <c r="AW455" s="8"/>
      <c r="AX455" s="8"/>
      <c r="AY455" s="8"/>
      <c r="AZ455" s="8"/>
      <c r="BA455" s="8"/>
      <c r="BB455" s="8"/>
    </row>
    <row r="456" spans="1:54" ht="30" customHeight="1">
      <c r="A456" s="111" t="s">
        <v>146</v>
      </c>
      <c r="B456" s="121" t="s">
        <v>106</v>
      </c>
      <c r="C456" s="121" t="s">
        <v>93</v>
      </c>
      <c r="D456" s="204" t="s">
        <v>195</v>
      </c>
      <c r="E456" s="293">
        <v>3</v>
      </c>
      <c r="F456" s="216"/>
      <c r="G456" s="217" t="s">
        <v>49</v>
      </c>
      <c r="H456" s="132" t="str">
        <f t="shared" si="615"/>
        <v xml:space="preserve"> </v>
      </c>
      <c r="I456" s="114" t="str">
        <f t="shared" si="616"/>
        <v/>
      </c>
      <c r="J456" s="114" t="str">
        <f t="shared" si="617"/>
        <v/>
      </c>
      <c r="K456" s="9"/>
      <c r="L456" s="195" t="str">
        <f t="shared" si="618"/>
        <v xml:space="preserve"> </v>
      </c>
      <c r="M456" s="129"/>
      <c r="N456" s="34" t="str">
        <f t="shared" si="619"/>
        <v>O</v>
      </c>
      <c r="O456" s="34" t="str">
        <f t="shared" si="619"/>
        <v>OO</v>
      </c>
      <c r="P456" s="154">
        <f t="shared" si="620"/>
        <v>5</v>
      </c>
      <c r="Q456" s="2"/>
      <c r="R456" s="12"/>
      <c r="S456" s="12"/>
      <c r="T456" s="12">
        <f>P456</f>
        <v>5</v>
      </c>
      <c r="U456" s="12"/>
      <c r="V456" s="12"/>
      <c r="W456" s="12"/>
      <c r="X456" s="2"/>
      <c r="Y456" s="26">
        <f>((COUNTIF(E454:E459,E456)-1)*$CK$547+SUBSTITUTE(E456,"=",""))</f>
        <v>3</v>
      </c>
      <c r="Z456" s="3">
        <f>INDEX($CK$548:$CK$611,Y456)</f>
        <v>4</v>
      </c>
      <c r="AA456" s="3">
        <f>IF(LEFT(G456,1)="d",0,IF(LEFT(G456,1)="n",0,1))</f>
        <v>1</v>
      </c>
      <c r="AB456" s="3">
        <f t="shared" ref="AB456:AB459" si="622">Z456*AA456</f>
        <v>4</v>
      </c>
      <c r="AC456" s="6">
        <f>IF(ISNA(INDEX(AB454:AB459, MATCH(N456, F454:F459, FALSE))),0,INDEX(AB454:AB459, MATCH(N456, F454:F459, FALSE)))</f>
        <v>5</v>
      </c>
      <c r="AD456" s="3">
        <f>IF(ISNA(INDEX(AB454:AB459, MATCH(O456, F454:F459, FALSE))),0,INDEX(AB454:AB459, MATCH(O456, F454:F459, FALSE)))</f>
        <v>0</v>
      </c>
      <c r="AE456" s="5">
        <f t="shared" si="621"/>
        <v>5</v>
      </c>
      <c r="AF456" s="3">
        <f>COUNTIF(F454:F459,F456)</f>
        <v>0</v>
      </c>
      <c r="AG456" s="2"/>
      <c r="AH456" s="2"/>
      <c r="AI456" s="2"/>
      <c r="AJ456" s="2"/>
      <c r="AK456" s="2"/>
      <c r="AL456" s="2"/>
      <c r="AM456" s="2"/>
      <c r="AN456" s="2"/>
      <c r="AO456" s="2"/>
      <c r="AP456" s="2"/>
      <c r="AQ456" s="2"/>
      <c r="AR456" s="2"/>
      <c r="AS456" s="2"/>
      <c r="AT456" s="2"/>
      <c r="AU456" s="2"/>
      <c r="AV456" s="2"/>
      <c r="AW456" s="2"/>
      <c r="AX456" s="2"/>
      <c r="AY456" s="2"/>
      <c r="AZ456" s="2"/>
      <c r="BA456" s="2"/>
      <c r="BB456" s="2"/>
    </row>
    <row r="457" spans="1:54" ht="30" customHeight="1">
      <c r="A457" s="111" t="s">
        <v>146</v>
      </c>
      <c r="B457" s="121" t="s">
        <v>106</v>
      </c>
      <c r="C457" s="121" t="s">
        <v>93</v>
      </c>
      <c r="D457" s="204" t="s">
        <v>195</v>
      </c>
      <c r="E457" s="293">
        <v>4</v>
      </c>
      <c r="F457" s="216"/>
      <c r="G457" s="217" t="s">
        <v>49</v>
      </c>
      <c r="H457" s="132" t="str">
        <f t="shared" si="615"/>
        <v xml:space="preserve"> </v>
      </c>
      <c r="I457" s="114" t="str">
        <f t="shared" si="616"/>
        <v/>
      </c>
      <c r="J457" s="114" t="str">
        <f t="shared" si="617"/>
        <v/>
      </c>
      <c r="K457" s="9"/>
      <c r="L457" s="195" t="str">
        <f t="shared" si="618"/>
        <v xml:space="preserve"> </v>
      </c>
      <c r="M457" s="129"/>
      <c r="N457" s="34" t="str">
        <f t="shared" si="619"/>
        <v>R</v>
      </c>
      <c r="O457" s="34" t="str">
        <f t="shared" si="619"/>
        <v>RR</v>
      </c>
      <c r="P457" s="154">
        <f t="shared" si="620"/>
        <v>0</v>
      </c>
      <c r="Q457" s="2"/>
      <c r="R457" s="12"/>
      <c r="S457" s="12"/>
      <c r="T457" s="12"/>
      <c r="U457" s="12">
        <f>P457</f>
        <v>0</v>
      </c>
      <c r="V457" s="12"/>
      <c r="W457" s="12"/>
      <c r="X457" s="2"/>
      <c r="Y457" s="26">
        <f>((COUNTIF(E454:E459,E457)-1)*$CK$547+SUBSTITUTE(E457,"=",""))</f>
        <v>4</v>
      </c>
      <c r="Z457" s="3">
        <f>INDEX($CK$548:$CK$611,Y457)</f>
        <v>3</v>
      </c>
      <c r="AA457" s="3">
        <f t="shared" ref="AA457:AA459" si="623">IF(LEFT(G457,1)="d",0,IF(LEFT(G457,1)="n",0,1))</f>
        <v>1</v>
      </c>
      <c r="AB457" s="3">
        <f t="shared" si="622"/>
        <v>3</v>
      </c>
      <c r="AC457" s="6">
        <f>IF(ISNA(INDEX(AB454:AB459, MATCH(N457, F454:F459, FALSE))),0,INDEX(AB454:AB459, MATCH(N457, F454:F459, FALSE)))</f>
        <v>0</v>
      </c>
      <c r="AD457" s="3">
        <f>IF(ISNA(INDEX(AB454:AB459, MATCH(O457, F454:F459, FALSE))),0,INDEX(AB454:AB459, MATCH(O457, F454:F459, FALSE)))</f>
        <v>0</v>
      </c>
      <c r="AE457" s="5">
        <f t="shared" si="621"/>
        <v>0</v>
      </c>
      <c r="AF457" s="3">
        <f>COUNTIF(F454:F459,F457)</f>
        <v>0</v>
      </c>
      <c r="AG457" s="2"/>
      <c r="AH457" s="2"/>
      <c r="AI457" s="2"/>
      <c r="AJ457" s="2"/>
      <c r="AK457" s="2"/>
      <c r="AL457" s="2"/>
      <c r="AM457" s="2"/>
      <c r="AN457" s="2"/>
      <c r="AO457" s="2"/>
      <c r="AP457" s="2"/>
      <c r="AQ457" s="2"/>
      <c r="AR457" s="2"/>
      <c r="AS457" s="2"/>
      <c r="AT457" s="2"/>
      <c r="AU457" s="2"/>
      <c r="AV457" s="2"/>
      <c r="AW457" s="2"/>
      <c r="AX457" s="2"/>
      <c r="AY457" s="2"/>
      <c r="AZ457" s="2"/>
      <c r="BA457" s="2"/>
      <c r="BB457" s="2"/>
    </row>
    <row r="458" spans="1:54" ht="30" customHeight="1">
      <c r="A458" s="111" t="s">
        <v>146</v>
      </c>
      <c r="B458" s="121" t="s">
        <v>106</v>
      </c>
      <c r="C458" s="121" t="s">
        <v>93</v>
      </c>
      <c r="D458" s="204" t="s">
        <v>195</v>
      </c>
      <c r="E458" s="293">
        <v>5</v>
      </c>
      <c r="F458" s="216"/>
      <c r="G458" s="217" t="s">
        <v>49</v>
      </c>
      <c r="H458" s="132" t="str">
        <f t="shared" si="615"/>
        <v xml:space="preserve"> </v>
      </c>
      <c r="I458" s="114" t="str">
        <f t="shared" si="616"/>
        <v/>
      </c>
      <c r="J458" s="114" t="str">
        <f t="shared" si="617"/>
        <v/>
      </c>
      <c r="K458" s="9"/>
      <c r="L458" s="195" t="str">
        <f t="shared" si="618"/>
        <v xml:space="preserve"> </v>
      </c>
      <c r="M458" s="129"/>
      <c r="N458" s="34" t="str">
        <f t="shared" si="619"/>
        <v>T</v>
      </c>
      <c r="O458" s="34" t="str">
        <f t="shared" si="619"/>
        <v>TT</v>
      </c>
      <c r="P458" s="154">
        <f t="shared" si="620"/>
        <v>0</v>
      </c>
      <c r="Q458" s="2"/>
      <c r="R458" s="12"/>
      <c r="S458" s="12"/>
      <c r="T458" s="12"/>
      <c r="U458" s="12"/>
      <c r="V458" s="12">
        <f>P458</f>
        <v>0</v>
      </c>
      <c r="W458" s="12"/>
      <c r="X458" s="2"/>
      <c r="Y458" s="26">
        <f>((COUNTIF(E454:E459,E458)-1)*$CK$547+SUBSTITUTE(E458,"=",""))</f>
        <v>5</v>
      </c>
      <c r="Z458" s="3">
        <f t="shared" ref="Z458:Z459" si="624">INDEX($CK$548:$CK$611,Y458)</f>
        <v>2</v>
      </c>
      <c r="AA458" s="3">
        <f t="shared" si="623"/>
        <v>1</v>
      </c>
      <c r="AB458" s="3">
        <f t="shared" si="622"/>
        <v>2</v>
      </c>
      <c r="AC458" s="6">
        <f>IF(ISNA(INDEX(AB454:AB459, MATCH(N458, F454:F459, FALSE))),0,INDEX(AB454:AB459, MATCH(N458,F454:F459, FALSE)))</f>
        <v>0</v>
      </c>
      <c r="AD458" s="3">
        <f>IF(ISNA(INDEX(AB454:AB459, MATCH(O458, F454:F459, FALSE))),0,INDEX(AB454:AB459, MATCH(O458, F454:F459, FALSE)))</f>
        <v>0</v>
      </c>
      <c r="AE458" s="5">
        <f t="shared" si="621"/>
        <v>0</v>
      </c>
      <c r="AF458" s="3">
        <f>COUNTIF(F454:F459,F458)</f>
        <v>0</v>
      </c>
      <c r="AG458" s="2"/>
      <c r="AH458" s="2"/>
      <c r="AI458" s="2"/>
      <c r="AJ458" s="2"/>
      <c r="AK458" s="2"/>
      <c r="AL458" s="2"/>
      <c r="AM458" s="2"/>
      <c r="AN458" s="2"/>
      <c r="AO458" s="2"/>
      <c r="AP458" s="2"/>
      <c r="AQ458" s="2"/>
      <c r="AR458" s="2"/>
      <c r="AS458" s="2"/>
      <c r="AT458" s="2"/>
      <c r="AU458" s="2"/>
      <c r="AV458" s="2"/>
      <c r="AW458" s="2"/>
      <c r="AX458" s="2"/>
      <c r="AY458" s="2"/>
      <c r="AZ458" s="2"/>
      <c r="BA458" s="2"/>
      <c r="BB458" s="2"/>
    </row>
    <row r="459" spans="1:54" ht="30" customHeight="1" thickBot="1">
      <c r="A459" s="111" t="s">
        <v>146</v>
      </c>
      <c r="B459" s="121" t="s">
        <v>106</v>
      </c>
      <c r="C459" s="121" t="s">
        <v>93</v>
      </c>
      <c r="D459" s="204" t="s">
        <v>195</v>
      </c>
      <c r="E459" s="294">
        <v>6</v>
      </c>
      <c r="F459" s="216"/>
      <c r="G459" s="219" t="s">
        <v>49</v>
      </c>
      <c r="H459" s="230" t="str">
        <f t="shared" si="615"/>
        <v xml:space="preserve"> </v>
      </c>
      <c r="I459" s="212" t="str">
        <f t="shared" si="616"/>
        <v/>
      </c>
      <c r="J459" s="212" t="str">
        <f t="shared" si="617"/>
        <v/>
      </c>
      <c r="K459" s="138"/>
      <c r="L459" s="213" t="str">
        <f t="shared" si="618"/>
        <v xml:space="preserve"> </v>
      </c>
      <c r="M459" s="129"/>
      <c r="N459" s="34" t="str">
        <f t="shared" si="619"/>
        <v>J</v>
      </c>
      <c r="O459" s="34" t="str">
        <f t="shared" si="619"/>
        <v>JJ</v>
      </c>
      <c r="P459" s="154">
        <f t="shared" si="620"/>
        <v>0</v>
      </c>
      <c r="Q459" s="2"/>
      <c r="R459" s="12"/>
      <c r="S459" s="12"/>
      <c r="T459" s="12"/>
      <c r="U459" s="12"/>
      <c r="V459" s="12"/>
      <c r="W459" s="12">
        <f>P459</f>
        <v>0</v>
      </c>
      <c r="X459" s="2"/>
      <c r="Y459" s="26">
        <f>((COUNTIF(E454:E459,E459)-1)*$CK$547+SUBSTITUTE(E459,"=",""))</f>
        <v>6</v>
      </c>
      <c r="Z459" s="3">
        <f t="shared" si="624"/>
        <v>1</v>
      </c>
      <c r="AA459" s="3">
        <f t="shared" si="623"/>
        <v>1</v>
      </c>
      <c r="AB459" s="3">
        <f t="shared" si="622"/>
        <v>1</v>
      </c>
      <c r="AC459" s="6">
        <f>IF(ISNA(INDEX(AB454:AB459, MATCH(N459, F454:F459, FALSE))),0,INDEX(AB454:AB459, MATCH(N459, F454:F459, FALSE)))</f>
        <v>0</v>
      </c>
      <c r="AD459" s="3">
        <f>IF(ISNA(INDEX(AB454:AB459, MATCH(O459, F454:F459, FALSE))),0,INDEX(AB454:AB459, MATCH(O459, F454:F459, FALSE)))</f>
        <v>0</v>
      </c>
      <c r="AE459" s="5">
        <f t="shared" si="621"/>
        <v>0</v>
      </c>
      <c r="AF459" s="3">
        <f>COUNTIF(F454:F459,F459)</f>
        <v>0</v>
      </c>
      <c r="AG459" s="2"/>
      <c r="AH459" s="2"/>
      <c r="AI459" s="2"/>
      <c r="AJ459" s="2"/>
      <c r="AK459" s="2"/>
      <c r="AL459" s="2"/>
      <c r="AM459" s="2"/>
      <c r="AN459" s="2"/>
      <c r="AO459" s="2"/>
      <c r="AP459" s="2"/>
      <c r="AQ459" s="2"/>
      <c r="AR459" s="2"/>
      <c r="AS459" s="2"/>
      <c r="AT459" s="2"/>
      <c r="AU459" s="2"/>
      <c r="AV459" s="2"/>
      <c r="AW459" s="2"/>
      <c r="AX459" s="2"/>
      <c r="AY459" s="2"/>
      <c r="AZ459" s="2"/>
      <c r="BA459" s="2"/>
      <c r="BB459" s="2"/>
    </row>
    <row r="460" spans="1:54" ht="20.100000000000001" customHeight="1" thickBot="1">
      <c r="A460" s="111" t="s">
        <v>146</v>
      </c>
      <c r="B460" s="121" t="s">
        <v>106</v>
      </c>
      <c r="C460" s="121"/>
      <c r="D460" s="204"/>
      <c r="E460" s="198"/>
      <c r="F460" s="198"/>
      <c r="G460" s="198"/>
      <c r="H460" s="196"/>
      <c r="I460" s="196"/>
      <c r="J460" s="197"/>
      <c r="K460" s="196"/>
      <c r="L460" s="196"/>
      <c r="M460" s="8"/>
      <c r="N460" s="40"/>
      <c r="O460" s="40"/>
      <c r="P460" s="155"/>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row>
    <row r="461" spans="1:54" ht="20.100000000000001" customHeight="1" thickBot="1">
      <c r="A461" s="111" t="s">
        <v>146</v>
      </c>
      <c r="B461" s="121" t="s">
        <v>106</v>
      </c>
      <c r="C461" s="121" t="s">
        <v>196</v>
      </c>
      <c r="D461" s="204" t="s">
        <v>0</v>
      </c>
      <c r="E461" s="419" t="s">
        <v>275</v>
      </c>
      <c r="F461" s="209"/>
      <c r="G461" s="209"/>
      <c r="H461" s="210"/>
      <c r="I461" s="208" t="s">
        <v>181</v>
      </c>
      <c r="J461" s="205"/>
      <c r="K461" s="530">
        <f>DETAILS!K119</f>
        <v>6.99</v>
      </c>
      <c r="L461" s="530"/>
      <c r="M461" s="128"/>
      <c r="N461" s="40"/>
      <c r="O461" s="40"/>
      <c r="P461" s="155"/>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row>
    <row r="462" spans="1:54" ht="20.100000000000001" customHeight="1">
      <c r="A462" s="111" t="s">
        <v>146</v>
      </c>
      <c r="B462" s="121" t="s">
        <v>106</v>
      </c>
      <c r="C462" s="121" t="s">
        <v>196</v>
      </c>
      <c r="D462" s="204" t="s">
        <v>0</v>
      </c>
      <c r="E462" s="292">
        <v>1</v>
      </c>
      <c r="F462" s="214" t="s">
        <v>130</v>
      </c>
      <c r="G462" s="215">
        <v>6.14</v>
      </c>
      <c r="H462" s="206" t="str">
        <f t="shared" ref="H462:H467" si="625">IF(ISNA((IF(F462=0," ",VLOOKUP(F462,$AL$600:$AN$611,3,FALSE)))),"WRONG LETTER",IF(F462=0," ",VLOOKUP(F462,$AL$600:$AN$611,3,FALSE)))</f>
        <v>Ben Thomas</v>
      </c>
      <c r="I462" s="201" t="str">
        <f t="shared" ref="I462:I467" si="626">IF(ISNA((IF(F462=0,"",VLOOKUP(F462,$AO$544:$AQ$555,3,FALSE)))),"WRONG LETTER",IF(F462=0,"",VLOOKUP(F462,$AO$544:$AQ$555,3,FALSE)))</f>
        <v>Winchester</v>
      </c>
      <c r="J462" s="201" t="str">
        <f t="shared" ref="J462:J467" si="627">IF(F462=0,"",VLOOKUP(F462,$AO$544:$AR$555,4,FALSE))</f>
        <v>Win</v>
      </c>
      <c r="K462" s="202" t="str">
        <f t="shared" ref="K462:K467" si="628">IF(G462="","",IF(ISNUMBER(G462),IF($CH$610="T"," ",IF($CH$610="F",IF(G462&gt;=$BX$610,"G1",IF(G462&gt;=$CA$610,"G2",IF(G462&gt;=$CD$610,"G3",IF(G462&gt;=$CG$610,"G4","")))))),""))</f>
        <v>G3</v>
      </c>
      <c r="L462" s="203" t="str">
        <f t="shared" ref="L462:L467" si="629">IF(ISBLANK(G462),"",IF(G462&gt;=BO603,"AW"," "))</f>
        <v>AW</v>
      </c>
      <c r="M462" s="2"/>
      <c r="N462" s="34" t="str">
        <f t="shared" ref="N462:O467" si="630">N454</f>
        <v>W</v>
      </c>
      <c r="O462" s="34" t="str">
        <f t="shared" si="630"/>
        <v>WW</v>
      </c>
      <c r="P462" s="154">
        <f>AE462</f>
        <v>6</v>
      </c>
      <c r="Q462" s="2"/>
      <c r="R462" s="12">
        <f>P462</f>
        <v>6</v>
      </c>
      <c r="S462" s="12"/>
      <c r="T462" s="12"/>
      <c r="U462" s="12"/>
      <c r="V462" s="12"/>
      <c r="W462" s="12"/>
      <c r="X462" s="2"/>
      <c r="Y462" s="26">
        <f>((COUNTIF(E462:E467,E462)-1)*$CK$547+SUBSTITUTE(E462,"=",""))</f>
        <v>1</v>
      </c>
      <c r="Z462" s="3">
        <f>INDEX($CK$548:$CK$611,Y462)</f>
        <v>6</v>
      </c>
      <c r="AA462" s="3">
        <f>IF(LEFT(G462,1)="d",0,IF(LEFT(G462,1)="n",0,1))</f>
        <v>1</v>
      </c>
      <c r="AB462" s="3">
        <f>Z462*AA462</f>
        <v>6</v>
      </c>
      <c r="AC462" s="6">
        <f>IF(ISNA(INDEX(AB462:AB467, MATCH(N462, F462:F467, FALSE))),0,INDEX(AB462:AB467, MATCH(N462, F462:F467, FALSE)))</f>
        <v>6</v>
      </c>
      <c r="AD462" s="3">
        <f>IF(ISNA(INDEX(AB462:AB467, MATCH(O462, F462:F467, FALSE))),0,INDEX(AB462:AB467, MATCH(O462, F462:F467, FALSE)))</f>
        <v>0</v>
      </c>
      <c r="AE462" s="5">
        <f>SUM(AC462:AD462)</f>
        <v>6</v>
      </c>
      <c r="AF462" s="3">
        <f>COUNTIF(F462:F467:F470:F475,F462)</f>
        <v>1</v>
      </c>
      <c r="AG462" s="2"/>
      <c r="AH462" s="2"/>
      <c r="AI462" s="2"/>
      <c r="AJ462" s="2"/>
      <c r="AK462" s="2"/>
      <c r="AL462" s="2"/>
      <c r="AM462" s="2"/>
      <c r="AN462" s="2"/>
      <c r="AO462" s="2"/>
      <c r="AP462" s="2"/>
      <c r="AQ462" s="2"/>
      <c r="AR462" s="2"/>
      <c r="AS462" s="2"/>
      <c r="AT462" s="2"/>
      <c r="AU462" s="2"/>
      <c r="AV462" s="2"/>
      <c r="AW462" s="2"/>
      <c r="AX462" s="2"/>
      <c r="AY462" s="2"/>
      <c r="AZ462" s="2"/>
      <c r="BA462" s="2"/>
      <c r="BB462" s="2"/>
    </row>
    <row r="463" spans="1:54" ht="20.100000000000001" customHeight="1">
      <c r="A463" s="111" t="s">
        <v>146</v>
      </c>
      <c r="B463" s="121" t="s">
        <v>106</v>
      </c>
      <c r="C463" s="121" t="s">
        <v>196</v>
      </c>
      <c r="D463" s="204" t="s">
        <v>0</v>
      </c>
      <c r="E463" s="293">
        <v>2</v>
      </c>
      <c r="F463" s="216" t="s">
        <v>110</v>
      </c>
      <c r="G463" s="217">
        <v>5.69</v>
      </c>
      <c r="H463" s="133" t="str">
        <f t="shared" si="625"/>
        <v>Ben Newman</v>
      </c>
      <c r="I463" s="114" t="str">
        <f t="shared" si="626"/>
        <v>Newbury</v>
      </c>
      <c r="J463" s="114" t="str">
        <f t="shared" si="627"/>
        <v>Newb</v>
      </c>
      <c r="K463" s="9" t="str">
        <f t="shared" si="628"/>
        <v>G4</v>
      </c>
      <c r="L463" s="195" t="str">
        <f t="shared" si="629"/>
        <v>AW</v>
      </c>
      <c r="M463" s="2"/>
      <c r="N463" s="34" t="str">
        <f t="shared" si="630"/>
        <v>N</v>
      </c>
      <c r="O463" s="34" t="str">
        <f t="shared" si="630"/>
        <v>NN</v>
      </c>
      <c r="P463" s="154">
        <f t="shared" ref="P463:P467" si="631">AE463</f>
        <v>5</v>
      </c>
      <c r="Q463" s="2"/>
      <c r="R463" s="12"/>
      <c r="S463" s="12">
        <f>P463</f>
        <v>5</v>
      </c>
      <c r="T463" s="12"/>
      <c r="U463" s="12"/>
      <c r="V463" s="12"/>
      <c r="W463" s="12"/>
      <c r="X463" s="2"/>
      <c r="Y463" s="26">
        <f>((COUNTIF(E462:E467,E463)-1)*$CK$547+SUBSTITUTE(E463,"=",""))</f>
        <v>2</v>
      </c>
      <c r="Z463" s="3">
        <f>INDEX($CK$548:$CK$611,Y463)</f>
        <v>5</v>
      </c>
      <c r="AA463" s="3">
        <f>IF(LEFT(G463,1)="d",0,IF(LEFT(G463,1)="n",0,1))</f>
        <v>1</v>
      </c>
      <c r="AB463" s="3">
        <f>Z463*AA463</f>
        <v>5</v>
      </c>
      <c r="AC463" s="6">
        <f>IF(ISNA(INDEX(AB462:AB467, MATCH(N463, F462:F467, FALSE))),0,INDEX(AB462:AB467, MATCH(N463, F462:F467, FALSE)))</f>
        <v>5</v>
      </c>
      <c r="AD463" s="3">
        <f>IF(ISNA(INDEX(AB462:AB467, MATCH(O463, F462:F467, FALSE))),0,INDEX(AB462:AB467, MATCH(O463, F462:F467, FALSE)))</f>
        <v>0</v>
      </c>
      <c r="AE463" s="5">
        <f t="shared" ref="AE463:AE467" si="632">SUM(AC463:AD463)</f>
        <v>5</v>
      </c>
      <c r="AF463" s="3">
        <f>COUNTIF(F462:F467:F470:F475,F463)</f>
        <v>1</v>
      </c>
      <c r="AG463" s="2"/>
      <c r="AH463" s="2"/>
      <c r="AI463" s="2"/>
      <c r="AJ463" s="2"/>
      <c r="AK463" s="2"/>
      <c r="AL463" s="2"/>
      <c r="AM463" s="2"/>
      <c r="AN463" s="2"/>
      <c r="AO463" s="2"/>
      <c r="AP463" s="2"/>
      <c r="AQ463" s="2"/>
      <c r="AR463" s="2"/>
      <c r="AS463" s="2"/>
      <c r="AT463" s="2"/>
      <c r="AU463" s="2"/>
      <c r="AV463" s="2"/>
      <c r="AW463" s="2"/>
      <c r="AX463" s="2"/>
      <c r="AY463" s="2"/>
      <c r="AZ463" s="2"/>
      <c r="BA463" s="2"/>
      <c r="BB463" s="2"/>
    </row>
    <row r="464" spans="1:54" ht="20.100000000000001" customHeight="1">
      <c r="A464" s="111" t="s">
        <v>146</v>
      </c>
      <c r="B464" s="121" t="s">
        <v>106</v>
      </c>
      <c r="C464" s="121" t="s">
        <v>196</v>
      </c>
      <c r="D464" s="204" t="s">
        <v>0</v>
      </c>
      <c r="E464" s="293">
        <v>3</v>
      </c>
      <c r="F464" s="216" t="s">
        <v>20</v>
      </c>
      <c r="G464" s="217">
        <v>5.56</v>
      </c>
      <c r="H464" s="133" t="str">
        <f t="shared" si="625"/>
        <v>Roshan Mowatt</v>
      </c>
      <c r="I464" s="114" t="str">
        <f t="shared" si="626"/>
        <v>Oxford City</v>
      </c>
      <c r="J464" s="114" t="str">
        <f t="shared" si="627"/>
        <v>Oxf C</v>
      </c>
      <c r="K464" s="9" t="str">
        <f t="shared" si="628"/>
        <v/>
      </c>
      <c r="L464" s="195" t="str">
        <f t="shared" si="629"/>
        <v>AW</v>
      </c>
      <c r="M464" s="2"/>
      <c r="N464" s="34" t="str">
        <f t="shared" si="630"/>
        <v>O</v>
      </c>
      <c r="O464" s="34" t="str">
        <f t="shared" si="630"/>
        <v>OO</v>
      </c>
      <c r="P464" s="154">
        <f t="shared" si="631"/>
        <v>4</v>
      </c>
      <c r="Q464" s="2"/>
      <c r="R464" s="12"/>
      <c r="S464" s="12"/>
      <c r="T464" s="12">
        <f>P464</f>
        <v>4</v>
      </c>
      <c r="U464" s="12"/>
      <c r="V464" s="12"/>
      <c r="W464" s="12"/>
      <c r="X464" s="2"/>
      <c r="Y464" s="26">
        <f>((COUNTIF(E462:E467,E464)-1)*$CK$547+SUBSTITUTE(E464,"=",""))</f>
        <v>3</v>
      </c>
      <c r="Z464" s="3">
        <f>INDEX($CK$548:$CK$611,Y464)</f>
        <v>4</v>
      </c>
      <c r="AA464" s="3">
        <f>IF(LEFT(G464,1)="d",0,IF(LEFT(G464,1)="n",0,1))</f>
        <v>1</v>
      </c>
      <c r="AB464" s="3">
        <f t="shared" ref="AB464:AB467" si="633">Z464*AA464</f>
        <v>4</v>
      </c>
      <c r="AC464" s="6">
        <f>IF(ISNA(INDEX(AB462:AB467, MATCH(N464, F462:F467, FALSE))),0,INDEX(AB462:AB467, MATCH(N464, F462:F467, FALSE)))</f>
        <v>4</v>
      </c>
      <c r="AD464" s="3">
        <f>IF(ISNA(INDEX(AB462:AB467, MATCH(O464, F462:F467, FALSE))),0,INDEX(AB462:AB467, MATCH(O464, F462:F467, FALSE)))</f>
        <v>0</v>
      </c>
      <c r="AE464" s="5">
        <f t="shared" si="632"/>
        <v>4</v>
      </c>
      <c r="AF464" s="3">
        <f>COUNTIF(F462:F467:F470:F475,F464)</f>
        <v>1</v>
      </c>
      <c r="AG464" s="2"/>
      <c r="AH464" s="2"/>
      <c r="AI464" s="2"/>
      <c r="AJ464" s="2"/>
      <c r="AK464" s="2"/>
      <c r="AL464" s="2"/>
      <c r="AM464" s="2"/>
      <c r="AN464" s="2"/>
      <c r="AO464" s="2"/>
      <c r="AP464" s="2"/>
      <c r="AQ464" s="2"/>
      <c r="AR464" s="2"/>
      <c r="AS464" s="2"/>
      <c r="AT464" s="2"/>
      <c r="AU464" s="2"/>
      <c r="AV464" s="2"/>
      <c r="AW464" s="2"/>
      <c r="AX464" s="2"/>
      <c r="AY464" s="2"/>
      <c r="AZ464" s="2"/>
      <c r="BA464" s="2"/>
      <c r="BB464" s="2"/>
    </row>
    <row r="465" spans="1:54" ht="20.100000000000001" customHeight="1">
      <c r="A465" s="111" t="s">
        <v>146</v>
      </c>
      <c r="B465" s="121" t="s">
        <v>106</v>
      </c>
      <c r="C465" s="121" t="s">
        <v>196</v>
      </c>
      <c r="D465" s="204" t="s">
        <v>0</v>
      </c>
      <c r="E465" s="293">
        <v>4</v>
      </c>
      <c r="F465" s="216" t="s">
        <v>127</v>
      </c>
      <c r="G465" s="217">
        <v>4.6500000000000004</v>
      </c>
      <c r="H465" s="133" t="str">
        <f t="shared" si="625"/>
        <v>Daniel Egharevba</v>
      </c>
      <c r="I465" s="114" t="str">
        <f t="shared" si="626"/>
        <v>Slough Juniors</v>
      </c>
      <c r="J465" s="114" t="str">
        <f t="shared" si="627"/>
        <v>Slough J</v>
      </c>
      <c r="K465" s="9" t="str">
        <f t="shared" si="628"/>
        <v/>
      </c>
      <c r="L465" s="195" t="str">
        <f t="shared" si="629"/>
        <v xml:space="preserve"> </v>
      </c>
      <c r="M465" s="2"/>
      <c r="N465" s="34" t="str">
        <f t="shared" si="630"/>
        <v>R</v>
      </c>
      <c r="O465" s="34" t="str">
        <f t="shared" si="630"/>
        <v>RR</v>
      </c>
      <c r="P465" s="154">
        <f t="shared" si="631"/>
        <v>0</v>
      </c>
      <c r="Q465" s="2"/>
      <c r="R465" s="12"/>
      <c r="S465" s="12"/>
      <c r="T465" s="12"/>
      <c r="U465" s="12">
        <f>P465</f>
        <v>0</v>
      </c>
      <c r="V465" s="12"/>
      <c r="W465" s="12"/>
      <c r="X465" s="2"/>
      <c r="Y465" s="26">
        <f>((COUNTIF(E462:E467,E465)-1)*$CK$547+SUBSTITUTE(E465,"=",""))</f>
        <v>4</v>
      </c>
      <c r="Z465" s="3">
        <f>INDEX($CK$548:$CK$611,Y465)</f>
        <v>3</v>
      </c>
      <c r="AA465" s="3">
        <f t="shared" ref="AA465:AA467" si="634">IF(LEFT(G465,1)="d",0,IF(LEFT(G465,1)="n",0,1))</f>
        <v>1</v>
      </c>
      <c r="AB465" s="3">
        <f t="shared" si="633"/>
        <v>3</v>
      </c>
      <c r="AC465" s="6">
        <f>IF(ISNA(INDEX(AB462:AB467, MATCH(N465, F462:F467, FALSE))),0,INDEX(AB462:AB467, MATCH(N465, F462:F467, FALSE)))</f>
        <v>0</v>
      </c>
      <c r="AD465" s="3">
        <f>IF(ISNA(INDEX(AB462:AB467, MATCH(O465, F462:F467, FALSE))),0,INDEX(AB462:AB467, MATCH(O465, F462:F467, FALSE)))</f>
        <v>0</v>
      </c>
      <c r="AE465" s="5">
        <f t="shared" si="632"/>
        <v>0</v>
      </c>
      <c r="AF465" s="3">
        <f>COUNTIF(F462:F467:F470:F475,F465)</f>
        <v>1</v>
      </c>
      <c r="AG465" s="2"/>
      <c r="AH465" s="2"/>
      <c r="AI465" s="2"/>
      <c r="AJ465" s="2"/>
      <c r="AK465" s="2"/>
      <c r="AL465" s="2"/>
      <c r="AM465" s="2"/>
      <c r="AN465" s="2"/>
      <c r="AO465" s="2"/>
      <c r="AP465" s="2"/>
      <c r="AQ465" s="2"/>
      <c r="AR465" s="2"/>
      <c r="AS465" s="2"/>
      <c r="AT465" s="2"/>
      <c r="AU465" s="2"/>
      <c r="AV465" s="2"/>
      <c r="AW465" s="2"/>
      <c r="AX465" s="2"/>
      <c r="AY465" s="2"/>
      <c r="AZ465" s="2"/>
      <c r="BA465" s="2"/>
      <c r="BB465" s="2"/>
    </row>
    <row r="466" spans="1:54" ht="20.100000000000001" customHeight="1">
      <c r="A466" s="111" t="s">
        <v>146</v>
      </c>
      <c r="B466" s="121" t="s">
        <v>106</v>
      </c>
      <c r="C466" s="121" t="s">
        <v>196</v>
      </c>
      <c r="D466" s="204" t="s">
        <v>0</v>
      </c>
      <c r="E466" s="293">
        <v>5</v>
      </c>
      <c r="F466" s="216"/>
      <c r="G466" s="217"/>
      <c r="H466" s="133" t="str">
        <f t="shared" si="625"/>
        <v xml:space="preserve"> </v>
      </c>
      <c r="I466" s="114" t="str">
        <f t="shared" si="626"/>
        <v/>
      </c>
      <c r="J466" s="114" t="str">
        <f t="shared" si="627"/>
        <v/>
      </c>
      <c r="K466" s="9" t="str">
        <f t="shared" si="628"/>
        <v/>
      </c>
      <c r="L466" s="195" t="str">
        <f t="shared" si="629"/>
        <v/>
      </c>
      <c r="M466" s="2"/>
      <c r="N466" s="34" t="str">
        <f t="shared" si="630"/>
        <v>T</v>
      </c>
      <c r="O466" s="34" t="str">
        <f t="shared" si="630"/>
        <v>TT</v>
      </c>
      <c r="P466" s="154">
        <f t="shared" si="631"/>
        <v>0</v>
      </c>
      <c r="Q466" s="2"/>
      <c r="R466" s="12"/>
      <c r="S466" s="12"/>
      <c r="T466" s="12"/>
      <c r="U466" s="12"/>
      <c r="V466" s="12">
        <f>P466</f>
        <v>0</v>
      </c>
      <c r="W466" s="12"/>
      <c r="X466" s="2"/>
      <c r="Y466" s="26">
        <f>((COUNTIF(E462:E467,E466)-1)*$CK$547+SUBSTITUTE(E466,"=",""))</f>
        <v>5</v>
      </c>
      <c r="Z466" s="3">
        <f t="shared" ref="Z466:Z467" si="635">INDEX($CK$548:$CK$611,Y466)</f>
        <v>2</v>
      </c>
      <c r="AA466" s="3">
        <f t="shared" si="634"/>
        <v>1</v>
      </c>
      <c r="AB466" s="3">
        <f t="shared" si="633"/>
        <v>2</v>
      </c>
      <c r="AC466" s="6">
        <f>IF(ISNA(INDEX(AB462:AB467, MATCH(N466, F462:F467, FALSE))),0,INDEX(AB462:AB467, MATCH(N466,F462:F467, FALSE)))</f>
        <v>0</v>
      </c>
      <c r="AD466" s="3">
        <f>IF(ISNA(INDEX(AB462:AB467, MATCH(O466, F462:F467, FALSE))),0,INDEX(AB462:AB467, MATCH(O466, F462:F467, FALSE)))</f>
        <v>0</v>
      </c>
      <c r="AE466" s="5">
        <f t="shared" si="632"/>
        <v>0</v>
      </c>
      <c r="AF466" s="3">
        <f>COUNTIF(F462:F467:F470:F475,F466)</f>
        <v>0</v>
      </c>
      <c r="AG466" s="2"/>
      <c r="AH466" s="2"/>
      <c r="AI466" s="2"/>
      <c r="AJ466" s="2"/>
      <c r="AK466" s="2"/>
      <c r="AL466" s="2"/>
      <c r="AM466" s="2"/>
      <c r="AN466" s="2"/>
      <c r="AO466" s="2"/>
      <c r="AP466" s="2"/>
      <c r="AQ466" s="2"/>
      <c r="AR466" s="2"/>
      <c r="AS466" s="2"/>
      <c r="AT466" s="2"/>
      <c r="AU466" s="2"/>
      <c r="AV466" s="2"/>
      <c r="AW466" s="2"/>
      <c r="AX466" s="2"/>
      <c r="AY466" s="2"/>
      <c r="AZ466" s="2"/>
      <c r="BA466" s="2"/>
      <c r="BB466" s="2"/>
    </row>
    <row r="467" spans="1:54" ht="20.100000000000001" customHeight="1" thickBot="1">
      <c r="A467" s="111" t="s">
        <v>146</v>
      </c>
      <c r="B467" s="121" t="s">
        <v>106</v>
      </c>
      <c r="C467" s="121" t="s">
        <v>196</v>
      </c>
      <c r="D467" s="204" t="s">
        <v>0</v>
      </c>
      <c r="E467" s="294">
        <v>6</v>
      </c>
      <c r="F467" s="216"/>
      <c r="G467" s="219"/>
      <c r="H467" s="211" t="str">
        <f t="shared" si="625"/>
        <v xml:space="preserve"> </v>
      </c>
      <c r="I467" s="212" t="str">
        <f t="shared" si="626"/>
        <v/>
      </c>
      <c r="J467" s="212" t="str">
        <f t="shared" si="627"/>
        <v/>
      </c>
      <c r="K467" s="138" t="str">
        <f t="shared" si="628"/>
        <v/>
      </c>
      <c r="L467" s="213" t="str">
        <f t="shared" si="629"/>
        <v/>
      </c>
      <c r="M467" s="2"/>
      <c r="N467" s="34" t="str">
        <f t="shared" si="630"/>
        <v>J</v>
      </c>
      <c r="O467" s="34" t="str">
        <f t="shared" si="630"/>
        <v>JJ</v>
      </c>
      <c r="P467" s="154">
        <f t="shared" si="631"/>
        <v>3</v>
      </c>
      <c r="Q467" s="2"/>
      <c r="R467" s="12"/>
      <c r="S467" s="12"/>
      <c r="T467" s="12"/>
      <c r="U467" s="12"/>
      <c r="V467" s="12"/>
      <c r="W467" s="12">
        <f>P467</f>
        <v>3</v>
      </c>
      <c r="X467" s="2"/>
      <c r="Y467" s="26">
        <f>((COUNTIF(E462:E467,E467)-1)*$CK$547+SUBSTITUTE(E467,"=",""))</f>
        <v>6</v>
      </c>
      <c r="Z467" s="3">
        <f t="shared" si="635"/>
        <v>1</v>
      </c>
      <c r="AA467" s="3">
        <f t="shared" si="634"/>
        <v>1</v>
      </c>
      <c r="AB467" s="3">
        <f t="shared" si="633"/>
        <v>1</v>
      </c>
      <c r="AC467" s="6">
        <f>IF(ISNA(INDEX(AB462:AB467, MATCH(N467, F462:F467, FALSE))),0,INDEX(AB462:AB467, MATCH(N467, F462:F467, FALSE)))</f>
        <v>3</v>
      </c>
      <c r="AD467" s="3">
        <f>IF(ISNA(INDEX(AB462:AB467, MATCH(O467, F462:F467, FALSE))),0,INDEX(AB462:AB467, MATCH(O467, F462:F467, FALSE)))</f>
        <v>0</v>
      </c>
      <c r="AE467" s="5">
        <f t="shared" si="632"/>
        <v>3</v>
      </c>
      <c r="AF467" s="3">
        <f>COUNTIF(F462:F467:F470:F475,F467)</f>
        <v>0</v>
      </c>
      <c r="AG467" s="2"/>
      <c r="AH467" s="2"/>
      <c r="AI467" s="2"/>
      <c r="AJ467" s="2"/>
      <c r="AK467" s="2"/>
      <c r="AL467" s="2"/>
      <c r="AM467" s="2"/>
      <c r="AN467" s="2"/>
      <c r="AO467" s="2"/>
      <c r="AP467" s="2"/>
      <c r="AQ467" s="2"/>
      <c r="AR467" s="2"/>
      <c r="AS467" s="2"/>
      <c r="AT467" s="2"/>
      <c r="AU467" s="2"/>
      <c r="AV467" s="2"/>
      <c r="AW467" s="2"/>
      <c r="AX467" s="2"/>
      <c r="AY467" s="2"/>
      <c r="AZ467" s="2"/>
      <c r="BA467" s="2"/>
      <c r="BB467" s="2"/>
    </row>
    <row r="468" spans="1:54" ht="20.100000000000001" customHeight="1" thickBot="1">
      <c r="A468" s="111" t="s">
        <v>146</v>
      </c>
      <c r="B468" s="121" t="s">
        <v>106</v>
      </c>
      <c r="C468" s="34"/>
      <c r="D468" s="110"/>
      <c r="E468" s="198"/>
      <c r="F468" s="198"/>
      <c r="G468" s="198"/>
      <c r="H468" s="196"/>
      <c r="I468" s="196"/>
      <c r="J468" s="197"/>
      <c r="K468" s="196"/>
      <c r="L468" s="196"/>
      <c r="M468" s="2"/>
      <c r="N468" s="37"/>
      <c r="O468" s="37"/>
      <c r="P468" s="155"/>
      <c r="Q468" s="2"/>
      <c r="R468" s="2"/>
      <c r="S468" s="2"/>
      <c r="T468" s="2"/>
      <c r="U468" s="2"/>
      <c r="V468" s="2"/>
      <c r="W468" s="2"/>
      <c r="X468" s="2"/>
      <c r="AG468" s="2"/>
      <c r="AH468" s="2"/>
      <c r="AI468" s="2"/>
      <c r="AJ468" s="2"/>
      <c r="AK468" s="2"/>
      <c r="AL468" s="2"/>
      <c r="AM468" s="2"/>
      <c r="AN468" s="2"/>
      <c r="AO468" s="2"/>
      <c r="AP468" s="2"/>
      <c r="AQ468" s="2"/>
      <c r="AR468" s="2"/>
      <c r="AS468" s="2"/>
      <c r="AT468" s="2"/>
      <c r="AU468" s="2"/>
      <c r="AV468" s="2"/>
      <c r="AW468" s="2"/>
      <c r="AX468" s="2"/>
      <c r="AY468" s="2"/>
      <c r="AZ468" s="2"/>
      <c r="BA468" s="2"/>
      <c r="BB468" s="2"/>
    </row>
    <row r="469" spans="1:54" ht="20.100000000000001" customHeight="1" thickBot="1">
      <c r="A469" s="111" t="s">
        <v>146</v>
      </c>
      <c r="B469" s="121" t="s">
        <v>106</v>
      </c>
      <c r="C469" s="121" t="s">
        <v>196</v>
      </c>
      <c r="D469" s="204" t="s">
        <v>1</v>
      </c>
      <c r="E469" s="419" t="s">
        <v>306</v>
      </c>
      <c r="F469" s="209"/>
      <c r="G469" s="209"/>
      <c r="H469" s="210"/>
      <c r="I469" s="208" t="s">
        <v>181</v>
      </c>
      <c r="J469" s="205"/>
      <c r="K469" s="530">
        <f>K461</f>
        <v>6.99</v>
      </c>
      <c r="L469" s="530"/>
      <c r="M469" s="2"/>
      <c r="N469" s="37"/>
      <c r="O469" s="37"/>
      <c r="P469" s="155"/>
      <c r="Q469" s="2"/>
      <c r="R469" s="2"/>
      <c r="S469" s="2"/>
      <c r="T469" s="2"/>
      <c r="U469" s="2"/>
      <c r="V469" s="2"/>
      <c r="W469" s="2"/>
      <c r="X469" s="2"/>
      <c r="AG469" s="2"/>
      <c r="AH469" s="2"/>
      <c r="AI469" s="2"/>
      <c r="AJ469" s="2"/>
      <c r="AK469" s="2"/>
      <c r="AL469" s="2"/>
      <c r="AM469" s="2"/>
      <c r="AN469" s="2"/>
      <c r="AO469" s="2"/>
      <c r="AP469" s="2"/>
      <c r="AQ469" s="2"/>
      <c r="AR469" s="2"/>
      <c r="AS469" s="2"/>
      <c r="AT469" s="2"/>
      <c r="AU469" s="2"/>
      <c r="AV469" s="2"/>
      <c r="AW469" s="2"/>
      <c r="AX469" s="2"/>
      <c r="AY469" s="2"/>
      <c r="AZ469" s="2"/>
      <c r="BA469" s="2"/>
      <c r="BB469" s="2"/>
    </row>
    <row r="470" spans="1:54" ht="20.100000000000001" customHeight="1">
      <c r="A470" s="111" t="s">
        <v>146</v>
      </c>
      <c r="B470" s="121" t="s">
        <v>106</v>
      </c>
      <c r="C470" s="121" t="s">
        <v>196</v>
      </c>
      <c r="D470" s="204" t="s">
        <v>1</v>
      </c>
      <c r="E470" s="292">
        <v>1</v>
      </c>
      <c r="F470" s="214" t="s">
        <v>19</v>
      </c>
      <c r="G470" s="215">
        <v>5.07</v>
      </c>
      <c r="H470" s="206" t="str">
        <f t="shared" ref="H470:H475" si="636">IF(ISNA((IF(F470=0," ",VLOOKUP(F470,$AL$600:$AN$611,3,FALSE)))),"WRONG LETTER",IF(F470=0," ",VLOOKUP(F470,$AL$600:$AN$611,3,FALSE)))</f>
        <v>Willem Walker-Smith</v>
      </c>
      <c r="I470" s="201" t="str">
        <f t="shared" ref="I470:I475" si="637">IF(ISNA((IF(F470=0,"",VLOOKUP(F470,$AO$544:$AQ$555,3,FALSE)))),"WRONG LETTER",IF(F470=0,"",VLOOKUP(F470,$AO$544:$AQ$555,3,FALSE)))</f>
        <v>Oxford City</v>
      </c>
      <c r="J470" s="201" t="str">
        <f t="shared" ref="J470:J475" si="638">IF(F470=0,"",VLOOKUP(F470,$AO$544:$AR$555,4,FALSE))</f>
        <v>Oxf C</v>
      </c>
      <c r="K470" s="202" t="str">
        <f t="shared" ref="K470:K475" si="639">IF(G470="","",IF(ISNUMBER(G470),IF($CH$610="T"," ",IF($CH$610="F",IF(G470&gt;=$BX$610,"G1",IF(G470&gt;=$CA$610,"G2",IF(G470&gt;=$CD$610,"G3",IF(G470&gt;=$CG$610,"G4","")))))),""))</f>
        <v/>
      </c>
      <c r="L470" s="203" t="str">
        <f t="shared" ref="L470:L475" si="640">IF(ISBLANK(G470),"",IF(G470&gt;=BO610,"AW"," "))</f>
        <v xml:space="preserve"> </v>
      </c>
      <c r="M470" s="2"/>
      <c r="N470" s="34" t="str">
        <f t="shared" ref="N470:O475" si="641">N462</f>
        <v>W</v>
      </c>
      <c r="O470" s="34" t="str">
        <f t="shared" si="641"/>
        <v>WW</v>
      </c>
      <c r="P470" s="154">
        <f>AE470</f>
        <v>0</v>
      </c>
      <c r="Q470" s="2"/>
      <c r="R470" s="12">
        <f>P470</f>
        <v>0</v>
      </c>
      <c r="S470" s="12"/>
      <c r="T470" s="12"/>
      <c r="U470" s="12"/>
      <c r="V470" s="12"/>
      <c r="W470" s="12"/>
      <c r="X470" s="2"/>
      <c r="Y470" s="26">
        <f>((COUNTIF(E470:E475,E470)-1)*$CK$547+SUBSTITUTE(E470,"=",""))</f>
        <v>1</v>
      </c>
      <c r="Z470" s="3">
        <f>INDEX($CK$548:$CK$611,Y470)</f>
        <v>6</v>
      </c>
      <c r="AA470" s="3">
        <f>IF(LEFT(G470,1)="d",0,IF(LEFT(G470,1)="n",0,1))</f>
        <v>1</v>
      </c>
      <c r="AB470" s="3">
        <f>Z470*AA470</f>
        <v>6</v>
      </c>
      <c r="AC470" s="6">
        <f>IF(ISNA(INDEX(AB470:AB475, MATCH(N470, F470:F475, FALSE))),0,INDEX(AB470:AB475, MATCH(N470, F470:F475, FALSE)))</f>
        <v>0</v>
      </c>
      <c r="AD470" s="3">
        <f>IF(ISNA(INDEX(AB470:AB475, MATCH(O470, F470:F475, FALSE))),0,INDEX(AB470:AB475, MATCH(O470, F470:F475, FALSE)))</f>
        <v>0</v>
      </c>
      <c r="AE470" s="5">
        <f>SUM(AC470:AD470)</f>
        <v>0</v>
      </c>
      <c r="AF470" s="3">
        <f>COUNTIF(F462:F467:F470:F475,F470)</f>
        <v>1</v>
      </c>
      <c r="AG470" s="2"/>
      <c r="AH470" s="2"/>
      <c r="AI470" s="2"/>
      <c r="AJ470" s="2"/>
      <c r="AK470" s="2"/>
      <c r="AL470" s="2"/>
      <c r="AM470" s="2"/>
      <c r="AN470" s="2"/>
      <c r="AO470" s="2"/>
      <c r="AP470" s="2"/>
      <c r="AQ470" s="2"/>
      <c r="AR470" s="2"/>
      <c r="AS470" s="2"/>
      <c r="AT470" s="2"/>
      <c r="AU470" s="2"/>
      <c r="AV470" s="2"/>
      <c r="AW470" s="2"/>
      <c r="AX470" s="2"/>
      <c r="AY470" s="2"/>
      <c r="AZ470" s="2"/>
      <c r="BA470" s="2"/>
      <c r="BB470" s="2"/>
    </row>
    <row r="471" spans="1:54" ht="20.100000000000001" customHeight="1">
      <c r="A471" s="111" t="s">
        <v>146</v>
      </c>
      <c r="B471" s="121" t="s">
        <v>106</v>
      </c>
      <c r="C471" s="121" t="s">
        <v>196</v>
      </c>
      <c r="D471" s="204" t="s">
        <v>1</v>
      </c>
      <c r="E471" s="293">
        <v>2</v>
      </c>
      <c r="F471" s="216" t="s">
        <v>137</v>
      </c>
      <c r="G471" s="217">
        <v>3.94</v>
      </c>
      <c r="H471" s="133" t="str">
        <f t="shared" si="636"/>
        <v>Max Brech</v>
      </c>
      <c r="I471" s="114" t="str">
        <f t="shared" si="637"/>
        <v>Slough Juniors</v>
      </c>
      <c r="J471" s="114" t="str">
        <f t="shared" si="638"/>
        <v>Slough J</v>
      </c>
      <c r="K471" s="9" t="str">
        <f t="shared" si="639"/>
        <v/>
      </c>
      <c r="L471" s="195" t="str">
        <f t="shared" si="640"/>
        <v xml:space="preserve"> </v>
      </c>
      <c r="M471" s="2"/>
      <c r="N471" s="34" t="str">
        <f t="shared" si="641"/>
        <v>N</v>
      </c>
      <c r="O471" s="34" t="str">
        <f t="shared" si="641"/>
        <v>NN</v>
      </c>
      <c r="P471" s="154">
        <f t="shared" ref="P471:P475" si="642">AE471</f>
        <v>0</v>
      </c>
      <c r="Q471" s="2"/>
      <c r="R471" s="12"/>
      <c r="S471" s="12">
        <f>P471</f>
        <v>0</v>
      </c>
      <c r="T471" s="12"/>
      <c r="U471" s="12"/>
      <c r="V471" s="12"/>
      <c r="W471" s="12"/>
      <c r="X471" s="2"/>
      <c r="Y471" s="26">
        <f>((COUNTIF(E470:E475,E471)-1)*$CK$547+SUBSTITUTE(E471,"=",""))</f>
        <v>2</v>
      </c>
      <c r="Z471" s="3">
        <f>INDEX($CK$548:$CK$611,Y471)</f>
        <v>5</v>
      </c>
      <c r="AA471" s="3">
        <f>IF(LEFT(G471,1)="d",0,IF(LEFT(G471,1)="n",0,1))</f>
        <v>1</v>
      </c>
      <c r="AB471" s="3">
        <f>Z471*AA471</f>
        <v>5</v>
      </c>
      <c r="AC471" s="6">
        <f>IF(ISNA(INDEX(AB470:AB475, MATCH(N471, F470:F475, FALSE))),0,INDEX(AB470:AB475, MATCH(N471, F470:F475, FALSE)))</f>
        <v>0</v>
      </c>
      <c r="AD471" s="3">
        <f>IF(ISNA(INDEX(AB470:AB475, MATCH(O471, F470:F475, FALSE))),0,INDEX(AB470:AB475, MATCH(O471, F470:F475, FALSE)))</f>
        <v>0</v>
      </c>
      <c r="AE471" s="5">
        <f t="shared" ref="AE471:AE475" si="643">SUM(AC471:AD471)</f>
        <v>0</v>
      </c>
      <c r="AF471" s="3">
        <f>COUNTIF(F462:F467:F470:F475,F471)</f>
        <v>1</v>
      </c>
      <c r="AG471" s="2"/>
      <c r="AH471" s="2"/>
      <c r="AI471" s="2"/>
      <c r="AJ471" s="2"/>
      <c r="AK471" s="2"/>
      <c r="AL471" s="2"/>
      <c r="AM471" s="2"/>
      <c r="AN471" s="2"/>
      <c r="AO471" s="2"/>
      <c r="AP471" s="2"/>
      <c r="AQ471" s="2"/>
      <c r="AR471" s="2"/>
      <c r="AS471" s="2"/>
      <c r="AT471" s="2"/>
      <c r="AU471" s="2"/>
      <c r="AV471" s="2"/>
      <c r="AW471" s="2"/>
      <c r="AX471" s="2"/>
      <c r="AY471" s="2"/>
      <c r="AZ471" s="2"/>
      <c r="BA471" s="2"/>
      <c r="BB471" s="2"/>
    </row>
    <row r="472" spans="1:54" ht="20.100000000000001" customHeight="1">
      <c r="A472" s="111" t="s">
        <v>146</v>
      </c>
      <c r="B472" s="121" t="s">
        <v>106</v>
      </c>
      <c r="C472" s="121" t="s">
        <v>196</v>
      </c>
      <c r="D472" s="204" t="s">
        <v>1</v>
      </c>
      <c r="E472" s="293">
        <v>3</v>
      </c>
      <c r="F472" s="216"/>
      <c r="G472" s="217"/>
      <c r="H472" s="133" t="str">
        <f t="shared" si="636"/>
        <v xml:space="preserve"> </v>
      </c>
      <c r="I472" s="114" t="str">
        <f t="shared" si="637"/>
        <v/>
      </c>
      <c r="J472" s="114" t="str">
        <f t="shared" si="638"/>
        <v/>
      </c>
      <c r="K472" s="9" t="str">
        <f t="shared" si="639"/>
        <v/>
      </c>
      <c r="L472" s="195" t="str">
        <f t="shared" si="640"/>
        <v/>
      </c>
      <c r="M472" s="2"/>
      <c r="N472" s="34" t="str">
        <f t="shared" si="641"/>
        <v>O</v>
      </c>
      <c r="O472" s="34" t="str">
        <f t="shared" si="641"/>
        <v>OO</v>
      </c>
      <c r="P472" s="154">
        <f t="shared" si="642"/>
        <v>6</v>
      </c>
      <c r="Q472" s="2"/>
      <c r="R472" s="12"/>
      <c r="S472" s="12"/>
      <c r="T472" s="12">
        <f>P472</f>
        <v>6</v>
      </c>
      <c r="U472" s="12"/>
      <c r="V472" s="12"/>
      <c r="W472" s="12"/>
      <c r="X472" s="2"/>
      <c r="Y472" s="26">
        <f>((COUNTIF(E470:E475,E472)-1)*$CK$547+SUBSTITUTE(E472,"=",""))</f>
        <v>3</v>
      </c>
      <c r="Z472" s="3">
        <f>INDEX($CK$548:$CK$611,Y472)</f>
        <v>4</v>
      </c>
      <c r="AA472" s="3">
        <f>IF(LEFT(G472,1)="d",0,IF(LEFT(G472,1)="n",0,1))</f>
        <v>1</v>
      </c>
      <c r="AB472" s="3">
        <f t="shared" ref="AB472:AB475" si="644">Z472*AA472</f>
        <v>4</v>
      </c>
      <c r="AC472" s="6">
        <f>IF(ISNA(INDEX(AB470:AB475, MATCH(N472, F470:F475, FALSE))),0,INDEX(AB470:AB475, MATCH(N472, F470:F475, FALSE)))</f>
        <v>0</v>
      </c>
      <c r="AD472" s="3">
        <f>IF(ISNA(INDEX(AB470:AB475, MATCH(O472, F470:F475, FALSE))),0,INDEX(AB470:AB475, MATCH(O472, F470:F475, FALSE)))</f>
        <v>6</v>
      </c>
      <c r="AE472" s="5">
        <f t="shared" si="643"/>
        <v>6</v>
      </c>
      <c r="AF472" s="3">
        <f>COUNTIF(F462:F467:F470:F475,F472)</f>
        <v>0</v>
      </c>
      <c r="AG472" s="2"/>
      <c r="AH472" s="2"/>
      <c r="AI472" s="2"/>
      <c r="AJ472" s="2"/>
      <c r="AK472" s="2"/>
      <c r="AL472" s="2"/>
      <c r="AM472" s="2"/>
      <c r="AN472" s="2"/>
      <c r="AO472" s="2"/>
      <c r="AP472" s="2"/>
      <c r="AQ472" s="2"/>
      <c r="AR472" s="2"/>
      <c r="AS472" s="2"/>
      <c r="AT472" s="2"/>
      <c r="AU472" s="2"/>
      <c r="AV472" s="2"/>
      <c r="AW472" s="2"/>
      <c r="AX472" s="2"/>
      <c r="AY472" s="2"/>
      <c r="AZ472" s="2"/>
      <c r="BA472" s="2"/>
      <c r="BB472" s="2"/>
    </row>
    <row r="473" spans="1:54" ht="20.100000000000001" customHeight="1">
      <c r="A473" s="111" t="s">
        <v>146</v>
      </c>
      <c r="B473" s="121" t="s">
        <v>106</v>
      </c>
      <c r="C473" s="121" t="s">
        <v>196</v>
      </c>
      <c r="D473" s="204" t="s">
        <v>1</v>
      </c>
      <c r="E473" s="293">
        <v>4</v>
      </c>
      <c r="F473" s="216"/>
      <c r="G473" s="217"/>
      <c r="H473" s="133" t="str">
        <f t="shared" si="636"/>
        <v xml:space="preserve"> </v>
      </c>
      <c r="I473" s="114" t="str">
        <f t="shared" si="637"/>
        <v/>
      </c>
      <c r="J473" s="114" t="str">
        <f t="shared" si="638"/>
        <v/>
      </c>
      <c r="K473" s="9" t="str">
        <f t="shared" si="639"/>
        <v/>
      </c>
      <c r="L473" s="195" t="str">
        <f t="shared" si="640"/>
        <v/>
      </c>
      <c r="M473" s="2"/>
      <c r="N473" s="34" t="str">
        <f t="shared" si="641"/>
        <v>R</v>
      </c>
      <c r="O473" s="34" t="str">
        <f t="shared" si="641"/>
        <v>RR</v>
      </c>
      <c r="P473" s="154">
        <f t="shared" si="642"/>
        <v>0</v>
      </c>
      <c r="Q473" s="2"/>
      <c r="R473" s="12"/>
      <c r="S473" s="12"/>
      <c r="T473" s="12"/>
      <c r="U473" s="12">
        <f>P473</f>
        <v>0</v>
      </c>
      <c r="V473" s="12"/>
      <c r="W473" s="12"/>
      <c r="X473" s="2"/>
      <c r="Y473" s="26">
        <f>((COUNTIF(E470:E475,E473)-1)*$CK$547+SUBSTITUTE(E473,"=",""))</f>
        <v>4</v>
      </c>
      <c r="Z473" s="3">
        <f>INDEX($CK$548:$CK$611,Y473)</f>
        <v>3</v>
      </c>
      <c r="AA473" s="3">
        <f t="shared" ref="AA473:AA475" si="645">IF(LEFT(G473,1)="d",0,IF(LEFT(G473,1)="n",0,1))</f>
        <v>1</v>
      </c>
      <c r="AB473" s="3">
        <f t="shared" si="644"/>
        <v>3</v>
      </c>
      <c r="AC473" s="6">
        <f>IF(ISNA(INDEX(AB470:AB475, MATCH(N473, F470:F475, FALSE))),0,INDEX(AB470:AB475, MATCH(N473, F470:F475, FALSE)))</f>
        <v>0</v>
      </c>
      <c r="AD473" s="3">
        <f>IF(ISNA(INDEX(AB470:AB475, MATCH(O473, F470:F475, FALSE))),0,INDEX(AB470:AB475, MATCH(O473, F470:F475, FALSE)))</f>
        <v>0</v>
      </c>
      <c r="AE473" s="5">
        <f t="shared" si="643"/>
        <v>0</v>
      </c>
      <c r="AF473" s="3">
        <f>COUNTIF(F462:F467:F470:F475,F473)</f>
        <v>0</v>
      </c>
      <c r="AG473" s="2"/>
      <c r="AH473" s="2"/>
      <c r="AI473" s="2"/>
      <c r="AJ473" s="2"/>
      <c r="AK473" s="2"/>
      <c r="AL473" s="2"/>
      <c r="AM473" s="2"/>
      <c r="AN473" s="2"/>
      <c r="AO473" s="2"/>
      <c r="AP473" s="2"/>
      <c r="AQ473" s="2"/>
      <c r="AR473" s="2"/>
      <c r="AS473" s="2"/>
      <c r="AT473" s="2"/>
      <c r="AU473" s="2"/>
      <c r="AV473" s="2"/>
      <c r="AW473" s="2"/>
      <c r="AX473" s="2"/>
      <c r="AY473" s="2"/>
      <c r="AZ473" s="2"/>
      <c r="BA473" s="2"/>
      <c r="BB473" s="2"/>
    </row>
    <row r="474" spans="1:54" ht="20.100000000000001" customHeight="1">
      <c r="A474" s="111" t="s">
        <v>146</v>
      </c>
      <c r="B474" s="121" t="s">
        <v>106</v>
      </c>
      <c r="C474" s="121" t="s">
        <v>196</v>
      </c>
      <c r="D474" s="204" t="s">
        <v>1</v>
      </c>
      <c r="E474" s="293">
        <v>5</v>
      </c>
      <c r="F474" s="216"/>
      <c r="G474" s="217"/>
      <c r="H474" s="133" t="str">
        <f t="shared" si="636"/>
        <v xml:space="preserve"> </v>
      </c>
      <c r="I474" s="114" t="str">
        <f t="shared" si="637"/>
        <v/>
      </c>
      <c r="J474" s="114" t="str">
        <f t="shared" si="638"/>
        <v/>
      </c>
      <c r="K474" s="9" t="str">
        <f t="shared" si="639"/>
        <v/>
      </c>
      <c r="L474" s="195" t="str">
        <f t="shared" si="640"/>
        <v/>
      </c>
      <c r="M474" s="2"/>
      <c r="N474" s="34" t="str">
        <f t="shared" si="641"/>
        <v>T</v>
      </c>
      <c r="O474" s="34" t="str">
        <f t="shared" si="641"/>
        <v>TT</v>
      </c>
      <c r="P474" s="154">
        <f t="shared" si="642"/>
        <v>0</v>
      </c>
      <c r="Q474" s="2"/>
      <c r="R474" s="12"/>
      <c r="S474" s="12"/>
      <c r="T474" s="12"/>
      <c r="U474" s="12"/>
      <c r="V474" s="12">
        <f>P474</f>
        <v>0</v>
      </c>
      <c r="W474" s="12"/>
      <c r="X474" s="2"/>
      <c r="Y474" s="26">
        <f>((COUNTIF(E470:E475,E474)-1)*$CK$547+SUBSTITUTE(E474,"=",""))</f>
        <v>5</v>
      </c>
      <c r="Z474" s="3">
        <f t="shared" ref="Z474:Z475" si="646">INDEX($CK$548:$CK$611,Y474)</f>
        <v>2</v>
      </c>
      <c r="AA474" s="3">
        <f t="shared" si="645"/>
        <v>1</v>
      </c>
      <c r="AB474" s="3">
        <f t="shared" si="644"/>
        <v>2</v>
      </c>
      <c r="AC474" s="6">
        <f>IF(ISNA(INDEX(AB470:AB475, MATCH(N474, F470:F475, FALSE))),0,INDEX(AB470:AB475, MATCH(N474,F470:F475, FALSE)))</f>
        <v>0</v>
      </c>
      <c r="AD474" s="3">
        <f>IF(ISNA(INDEX(AB470:AB475, MATCH(O474, F470:F475, FALSE))),0,INDEX(AB470:AB475, MATCH(O474, F470:F475, FALSE)))</f>
        <v>0</v>
      </c>
      <c r="AE474" s="5">
        <f t="shared" si="643"/>
        <v>0</v>
      </c>
      <c r="AF474" s="3">
        <f>COUNTIF(F462:F467:F470:F475,F474)</f>
        <v>0</v>
      </c>
      <c r="AG474" s="2"/>
      <c r="AH474" s="2"/>
      <c r="AI474" s="2"/>
      <c r="AJ474" s="2"/>
      <c r="AK474" s="2"/>
      <c r="AL474" s="2"/>
      <c r="AM474" s="2"/>
      <c r="AN474" s="2"/>
      <c r="AO474" s="2"/>
      <c r="AP474" s="2"/>
      <c r="AQ474" s="2"/>
      <c r="AR474" s="2"/>
      <c r="AS474" s="2"/>
      <c r="AT474" s="2"/>
      <c r="AU474" s="2"/>
      <c r="AV474" s="2"/>
      <c r="AW474" s="2"/>
      <c r="AX474" s="2"/>
      <c r="AY474" s="2"/>
      <c r="AZ474" s="2"/>
      <c r="BA474" s="2"/>
      <c r="BB474" s="2"/>
    </row>
    <row r="475" spans="1:54" ht="20.100000000000001" customHeight="1" thickBot="1">
      <c r="A475" s="111" t="s">
        <v>146</v>
      </c>
      <c r="B475" s="121" t="s">
        <v>106</v>
      </c>
      <c r="C475" s="121" t="s">
        <v>196</v>
      </c>
      <c r="D475" s="204" t="s">
        <v>1</v>
      </c>
      <c r="E475" s="294">
        <v>6</v>
      </c>
      <c r="F475" s="216"/>
      <c r="G475" s="219"/>
      <c r="H475" s="211" t="str">
        <f t="shared" si="636"/>
        <v xml:space="preserve"> </v>
      </c>
      <c r="I475" s="212" t="str">
        <f t="shared" si="637"/>
        <v/>
      </c>
      <c r="J475" s="212" t="str">
        <f t="shared" si="638"/>
        <v/>
      </c>
      <c r="K475" s="138" t="str">
        <f t="shared" si="639"/>
        <v/>
      </c>
      <c r="L475" s="213" t="str">
        <f t="shared" si="640"/>
        <v/>
      </c>
      <c r="M475" s="2"/>
      <c r="N475" s="34" t="str">
        <f t="shared" si="641"/>
        <v>J</v>
      </c>
      <c r="O475" s="34" t="str">
        <f t="shared" si="641"/>
        <v>JJ</v>
      </c>
      <c r="P475" s="154">
        <f t="shared" si="642"/>
        <v>5</v>
      </c>
      <c r="Q475" s="2"/>
      <c r="R475" s="12"/>
      <c r="S475" s="12"/>
      <c r="T475" s="12"/>
      <c r="U475" s="12"/>
      <c r="V475" s="12"/>
      <c r="W475" s="12">
        <f>P475</f>
        <v>5</v>
      </c>
      <c r="X475" s="2"/>
      <c r="Y475" s="26">
        <f>((COUNTIF(E470:E475,E475)-1)*$CK$547+SUBSTITUTE(E475,"=",""))</f>
        <v>6</v>
      </c>
      <c r="Z475" s="3">
        <f t="shared" si="646"/>
        <v>1</v>
      </c>
      <c r="AA475" s="3">
        <f t="shared" si="645"/>
        <v>1</v>
      </c>
      <c r="AB475" s="3">
        <f t="shared" si="644"/>
        <v>1</v>
      </c>
      <c r="AC475" s="6">
        <f>IF(ISNA(INDEX(AB470:AB475, MATCH(N475, F470:F475, FALSE))),0,INDEX(AB470:AB475, MATCH(N475, F470:F475, FALSE)))</f>
        <v>0</v>
      </c>
      <c r="AD475" s="3">
        <f>IF(ISNA(INDEX(AB470:AB475, MATCH(O475, F470:F475, FALSE))),0,INDEX(AB470:AB475, MATCH(O475, F470:F475, FALSE)))</f>
        <v>5</v>
      </c>
      <c r="AE475" s="5">
        <f t="shared" si="643"/>
        <v>5</v>
      </c>
      <c r="AF475" s="3">
        <f>COUNTIF(F462:F467:F470:F475,F475)</f>
        <v>0</v>
      </c>
      <c r="AG475" s="2"/>
      <c r="AH475" s="2"/>
      <c r="AI475" s="2"/>
      <c r="AJ475" s="2"/>
      <c r="AK475" s="2"/>
      <c r="AL475" s="2"/>
      <c r="AM475" s="2"/>
      <c r="AN475" s="2"/>
      <c r="AO475" s="2"/>
      <c r="AP475" s="2"/>
      <c r="AQ475" s="2"/>
      <c r="AR475" s="2"/>
      <c r="AS475" s="2"/>
      <c r="AT475" s="2"/>
      <c r="AU475" s="2"/>
      <c r="AV475" s="2"/>
      <c r="AW475" s="2"/>
      <c r="AX475" s="2"/>
      <c r="AY475" s="2"/>
      <c r="AZ475" s="2"/>
      <c r="BA475" s="2"/>
      <c r="BB475" s="2"/>
    </row>
    <row r="476" spans="1:54" ht="20.100000000000001" customHeight="1" thickBot="1">
      <c r="A476" s="111" t="s">
        <v>146</v>
      </c>
      <c r="B476" s="121" t="s">
        <v>106</v>
      </c>
      <c r="C476" s="121"/>
      <c r="D476" s="204"/>
      <c r="E476" s="198"/>
      <c r="F476" s="198"/>
      <c r="G476" s="198"/>
      <c r="H476" s="196"/>
      <c r="I476" s="196"/>
      <c r="J476" s="197"/>
      <c r="K476" s="196"/>
      <c r="L476" s="196"/>
      <c r="M476" s="8"/>
      <c r="N476" s="40"/>
      <c r="O476" s="40"/>
      <c r="P476" s="155"/>
      <c r="Q476" s="2"/>
      <c r="R476" s="2"/>
      <c r="S476" s="2"/>
      <c r="T476" s="2"/>
      <c r="U476" s="2"/>
      <c r="V476" s="2"/>
      <c r="W476" s="2"/>
      <c r="X476" s="2"/>
      <c r="BA476" s="21"/>
      <c r="BB476" s="21"/>
    </row>
    <row r="477" spans="1:54" ht="20.100000000000001" customHeight="1" thickBot="1">
      <c r="A477" s="111" t="s">
        <v>146</v>
      </c>
      <c r="B477" s="121" t="s">
        <v>106</v>
      </c>
      <c r="C477" s="121" t="s">
        <v>199</v>
      </c>
      <c r="D477" s="204" t="s">
        <v>0</v>
      </c>
      <c r="E477" s="419" t="s">
        <v>276</v>
      </c>
      <c r="F477" s="209"/>
      <c r="G477" s="209"/>
      <c r="H477" s="210"/>
      <c r="I477" s="208" t="s">
        <v>181</v>
      </c>
      <c r="J477" s="205"/>
      <c r="K477" s="530">
        <f>DETAILS!K118</f>
        <v>2</v>
      </c>
      <c r="L477" s="530"/>
      <c r="M477" s="128"/>
      <c r="N477" s="40"/>
      <c r="O477" s="40"/>
      <c r="P477" s="155"/>
      <c r="Q477" s="2"/>
      <c r="R477" s="2"/>
      <c r="S477" s="2"/>
      <c r="T477" s="2"/>
      <c r="U477" s="2"/>
      <c r="V477" s="2"/>
      <c r="W477" s="2"/>
      <c r="X477" s="2"/>
      <c r="BA477" s="2"/>
      <c r="BB477" s="2"/>
    </row>
    <row r="478" spans="1:54" ht="20.100000000000001" customHeight="1">
      <c r="A478" s="111" t="s">
        <v>146</v>
      </c>
      <c r="B478" s="121" t="s">
        <v>106</v>
      </c>
      <c r="C478" s="121" t="s">
        <v>199</v>
      </c>
      <c r="D478" s="204" t="s">
        <v>0</v>
      </c>
      <c r="E478" s="292">
        <v>1</v>
      </c>
      <c r="F478" s="214" t="s">
        <v>20</v>
      </c>
      <c r="G478" s="215">
        <v>1.85</v>
      </c>
      <c r="H478" s="206" t="str">
        <f t="shared" ref="H478:H483" si="647">IF(ISNA((IF(F478=0," ",VLOOKUP(F478,$AI$600:$AK$611,3,FALSE)))),"WRONG LETTER",IF(F478=0," ",VLOOKUP(F478,$AI$600:$AK$611,3,FALSE)))</f>
        <v>Roshan Mowatt</v>
      </c>
      <c r="I478" s="201" t="str">
        <f t="shared" ref="I478:I483" si="648">IF(ISNA((IF(F478=0,"",VLOOKUP(F478,$AO$544:$AQ$555,3,FALSE)))),"WRONG LETTER",IF(F478=0,"",VLOOKUP(F478,$AO$544:$AQ$555,3,FALSE)))</f>
        <v>Oxford City</v>
      </c>
      <c r="J478" s="201" t="str">
        <f t="shared" ref="J478:J483" si="649">IF(F478=0,"",VLOOKUP(F478,$AO$544:$AR$555,4,FALSE))</f>
        <v>Oxf C</v>
      </c>
      <c r="K478" s="202" t="str">
        <f t="shared" ref="K478:K483" si="650">IF(G478="","",IF(ISNUMBER(G478),IF($CH$609="T"," ",IF($CH$609="F",IF(G478&gt;=$BX$609,"G1",IF(G478&gt;=$CA$609,"G2",IF(G478&gt;=$CD$609,"G3",IF(G478&gt;=$CG$609,"G4","")))))),""))</f>
        <v>G2</v>
      </c>
      <c r="L478" s="203" t="str">
        <f t="shared" ref="L478:L483" si="651">IF(ISBLANK(G478),"",IF(G478&gt;=BN603,"AW"," "))</f>
        <v>AW</v>
      </c>
      <c r="M478" s="2"/>
      <c r="N478" s="34" t="str">
        <f t="shared" ref="N478:O483" si="652">N470</f>
        <v>W</v>
      </c>
      <c r="O478" s="34" t="str">
        <f t="shared" si="652"/>
        <v>WW</v>
      </c>
      <c r="P478" s="154">
        <f>AE478</f>
        <v>4</v>
      </c>
      <c r="Q478" s="2"/>
      <c r="R478" s="12">
        <f>P478</f>
        <v>4</v>
      </c>
      <c r="S478" s="12"/>
      <c r="T478" s="12"/>
      <c r="U478" s="12"/>
      <c r="V478" s="12"/>
      <c r="W478" s="12"/>
      <c r="X478" s="2"/>
      <c r="Y478" s="26">
        <f>((COUNTIF(E478:E483,E478)-1)*$CK$547+SUBSTITUTE(E478,"=",""))</f>
        <v>1</v>
      </c>
      <c r="Z478" s="3">
        <f>INDEX($CK$548:$CK$611,Y478)</f>
        <v>6</v>
      </c>
      <c r="AA478" s="3">
        <f>IF(LEFT(G478,1)="d",0,IF(LEFT(G478,1)="n",0,1))</f>
        <v>1</v>
      </c>
      <c r="AB478" s="3">
        <f>Z478*AA478</f>
        <v>6</v>
      </c>
      <c r="AC478" s="6">
        <f>IF(ISNA(INDEX(AB478:AB483, MATCH(N478, F478:F483, FALSE))),0,INDEX(AB478:AB483, MATCH(N478, F478:F483, FALSE)))</f>
        <v>4</v>
      </c>
      <c r="AD478" s="3">
        <f>IF(ISNA(INDEX(AB478:AB483, MATCH(O478, F478:F483, FALSE))),0,INDEX(AB478:AB483, MATCH(O478, F478:F483, FALSE)))</f>
        <v>0</v>
      </c>
      <c r="AE478" s="5">
        <f>SUM(AC478:AD478)</f>
        <v>4</v>
      </c>
      <c r="AF478" s="3">
        <f>COUNTIF(F478:F483:F486:F491,F478)</f>
        <v>1</v>
      </c>
    </row>
    <row r="479" spans="1:54" ht="20.100000000000001" customHeight="1">
      <c r="A479" s="111" t="s">
        <v>146</v>
      </c>
      <c r="B479" s="121" t="s">
        <v>106</v>
      </c>
      <c r="C479" s="121" t="s">
        <v>199</v>
      </c>
      <c r="D479" s="204" t="s">
        <v>0</v>
      </c>
      <c r="E479" s="293">
        <v>2</v>
      </c>
      <c r="F479" s="216" t="s">
        <v>111</v>
      </c>
      <c r="G479" s="217">
        <v>1.6</v>
      </c>
      <c r="H479" s="133" t="str">
        <f t="shared" si="647"/>
        <v>Callum Potts</v>
      </c>
      <c r="I479" s="114" t="str">
        <f t="shared" si="648"/>
        <v>Newbury</v>
      </c>
      <c r="J479" s="114" t="str">
        <f t="shared" si="649"/>
        <v>Newb</v>
      </c>
      <c r="K479" s="9" t="str">
        <f t="shared" si="650"/>
        <v/>
      </c>
      <c r="L479" s="195" t="str">
        <f t="shared" si="651"/>
        <v xml:space="preserve"> </v>
      </c>
      <c r="M479" s="2"/>
      <c r="N479" s="34" t="str">
        <f t="shared" si="652"/>
        <v>N</v>
      </c>
      <c r="O479" s="34" t="str">
        <f t="shared" si="652"/>
        <v>NN</v>
      </c>
      <c r="P479" s="154">
        <f t="shared" ref="P479:P483" si="653">AE479</f>
        <v>5</v>
      </c>
      <c r="Q479" s="2"/>
      <c r="R479" s="12"/>
      <c r="S479" s="12">
        <f>P479</f>
        <v>5</v>
      </c>
      <c r="T479" s="12"/>
      <c r="U479" s="12"/>
      <c r="V479" s="12"/>
      <c r="W479" s="12"/>
      <c r="X479" s="2"/>
      <c r="Y479" s="26">
        <f>((COUNTIF(E478:E483,E479)-1)*$CK$547+SUBSTITUTE(E479,"=",""))</f>
        <v>2</v>
      </c>
      <c r="Z479" s="3">
        <f>INDEX($CK$548:$CK$611,Y479)</f>
        <v>5</v>
      </c>
      <c r="AA479" s="3">
        <f>IF(LEFT(G479,1)="d",0,IF(LEFT(G479,1)="n",0,1))</f>
        <v>1</v>
      </c>
      <c r="AB479" s="3">
        <f>Z479*AA479</f>
        <v>5</v>
      </c>
      <c r="AC479" s="6">
        <f>IF(ISNA(INDEX(AB478:AB483, MATCH(N479, F478:F483, FALSE))),0,INDEX(AB478:AB483, MATCH(N479, F478:F483, FALSE)))</f>
        <v>0</v>
      </c>
      <c r="AD479" s="3">
        <f>IF(ISNA(INDEX(AB478:AB483, MATCH(O479, F478:F483, FALSE))),0,INDEX(AB478:AB483, MATCH(O479, F478:F483, FALSE)))</f>
        <v>5</v>
      </c>
      <c r="AE479" s="5">
        <f t="shared" ref="AE479:AE483" si="654">SUM(AC479:AD479)</f>
        <v>5</v>
      </c>
      <c r="AF479" s="3">
        <f>COUNTIF(F478:F483:F486:F491,F479)</f>
        <v>1</v>
      </c>
    </row>
    <row r="480" spans="1:54" ht="20.100000000000001" customHeight="1">
      <c r="A480" s="111" t="s">
        <v>146</v>
      </c>
      <c r="B480" s="121" t="s">
        <v>106</v>
      </c>
      <c r="C480" s="121" t="s">
        <v>199</v>
      </c>
      <c r="D480" s="204" t="s">
        <v>0</v>
      </c>
      <c r="E480" s="293">
        <v>3</v>
      </c>
      <c r="F480" s="216" t="s">
        <v>130</v>
      </c>
      <c r="G480" s="217">
        <v>1.55</v>
      </c>
      <c r="H480" s="133" t="str">
        <f t="shared" si="647"/>
        <v>Daniel Teape</v>
      </c>
      <c r="I480" s="114" t="str">
        <f t="shared" si="648"/>
        <v>Winchester</v>
      </c>
      <c r="J480" s="114" t="str">
        <f t="shared" si="649"/>
        <v>Win</v>
      </c>
      <c r="K480" s="9" t="str">
        <f t="shared" si="650"/>
        <v/>
      </c>
      <c r="L480" s="195" t="str">
        <f t="shared" si="651"/>
        <v xml:space="preserve"> </v>
      </c>
      <c r="M480" s="2"/>
      <c r="N480" s="34" t="str">
        <f t="shared" si="652"/>
        <v>O</v>
      </c>
      <c r="O480" s="34" t="str">
        <f t="shared" si="652"/>
        <v>OO</v>
      </c>
      <c r="P480" s="154">
        <f t="shared" si="653"/>
        <v>6</v>
      </c>
      <c r="Q480" s="2"/>
      <c r="R480" s="12"/>
      <c r="S480" s="12"/>
      <c r="T480" s="12">
        <f>P480</f>
        <v>6</v>
      </c>
      <c r="U480" s="12"/>
      <c r="V480" s="12"/>
      <c r="W480" s="12"/>
      <c r="X480" s="2"/>
      <c r="Y480" s="26">
        <f>((COUNTIF(E478:E483,E480)-1)*$CK$547+SUBSTITUTE(E480,"=",""))</f>
        <v>3</v>
      </c>
      <c r="Z480" s="3">
        <f>INDEX($CK$548:$CK$611,Y480)</f>
        <v>4</v>
      </c>
      <c r="AA480" s="3">
        <f>IF(LEFT(G480,1)="d",0,IF(LEFT(G480,1)="n",0,1))</f>
        <v>1</v>
      </c>
      <c r="AB480" s="3">
        <f t="shared" ref="AB480:AB483" si="655">Z480*AA480</f>
        <v>4</v>
      </c>
      <c r="AC480" s="6">
        <f>IF(ISNA(INDEX(AB478:AB483, MATCH(N480, F478:F483, FALSE))),0,INDEX(AB478:AB483, MATCH(N480, F478:F483, FALSE)))</f>
        <v>6</v>
      </c>
      <c r="AD480" s="3">
        <f>IF(ISNA(INDEX(AB478:AB483, MATCH(O480, F478:F483, FALSE))),0,INDEX(AB478:AB483, MATCH(O480, F478:F483, FALSE)))</f>
        <v>0</v>
      </c>
      <c r="AE480" s="5">
        <f t="shared" si="654"/>
        <v>6</v>
      </c>
      <c r="AF480" s="3">
        <f>COUNTIF(F478:F483:F486:F491,F480)</f>
        <v>1</v>
      </c>
    </row>
    <row r="481" spans="1:54" ht="20.100000000000001" customHeight="1">
      <c r="A481" s="111" t="s">
        <v>146</v>
      </c>
      <c r="B481" s="121" t="s">
        <v>106</v>
      </c>
      <c r="C481" s="121" t="s">
        <v>199</v>
      </c>
      <c r="D481" s="204" t="s">
        <v>0</v>
      </c>
      <c r="E481" s="293">
        <v>4</v>
      </c>
      <c r="F481" s="216" t="s">
        <v>127</v>
      </c>
      <c r="G481" s="217">
        <v>1.5</v>
      </c>
      <c r="H481" s="133" t="str">
        <f t="shared" si="647"/>
        <v>Daniel Egharevba</v>
      </c>
      <c r="I481" s="114" t="str">
        <f t="shared" si="648"/>
        <v>Slough Juniors</v>
      </c>
      <c r="J481" s="114" t="str">
        <f t="shared" si="649"/>
        <v>Slough J</v>
      </c>
      <c r="K481" s="9" t="str">
        <f t="shared" si="650"/>
        <v/>
      </c>
      <c r="L481" s="195" t="str">
        <f t="shared" si="651"/>
        <v xml:space="preserve"> </v>
      </c>
      <c r="M481" s="2"/>
      <c r="N481" s="34" t="str">
        <f t="shared" si="652"/>
        <v>R</v>
      </c>
      <c r="O481" s="34" t="str">
        <f t="shared" si="652"/>
        <v>RR</v>
      </c>
      <c r="P481" s="154">
        <f t="shared" si="653"/>
        <v>0</v>
      </c>
      <c r="Q481" s="2"/>
      <c r="R481" s="12"/>
      <c r="S481" s="12"/>
      <c r="T481" s="12"/>
      <c r="U481" s="12">
        <f>P481</f>
        <v>0</v>
      </c>
      <c r="V481" s="12"/>
      <c r="W481" s="12"/>
      <c r="X481" s="2"/>
      <c r="Y481" s="26">
        <f>((COUNTIF(E478:E483,E481)-1)*$CK$547+SUBSTITUTE(E481,"=",""))</f>
        <v>4</v>
      </c>
      <c r="Z481" s="3">
        <f>INDEX($CK$548:$CK$611,Y481)</f>
        <v>3</v>
      </c>
      <c r="AA481" s="3">
        <f t="shared" ref="AA481:AA483" si="656">IF(LEFT(G481,1)="d",0,IF(LEFT(G481,1)="n",0,1))</f>
        <v>1</v>
      </c>
      <c r="AB481" s="3">
        <f t="shared" si="655"/>
        <v>3</v>
      </c>
      <c r="AC481" s="6">
        <f>IF(ISNA(INDEX(AB478:AB483, MATCH(N481, F478:F483, FALSE))),0,INDEX(AB478:AB483, MATCH(N481, F478:F483, FALSE)))</f>
        <v>0</v>
      </c>
      <c r="AD481" s="3">
        <f>IF(ISNA(INDEX(AB478:AB483, MATCH(O481, F478:F483, FALSE))),0,INDEX(AB478:AB483, MATCH(O481, F478:F483, FALSE)))</f>
        <v>0</v>
      </c>
      <c r="AE481" s="5">
        <f t="shared" si="654"/>
        <v>0</v>
      </c>
      <c r="AF481" s="3">
        <f>COUNTIF(F478:F483:F486:F491,F481)</f>
        <v>1</v>
      </c>
    </row>
    <row r="482" spans="1:54" ht="20.100000000000001" customHeight="1">
      <c r="A482" s="111" t="s">
        <v>146</v>
      </c>
      <c r="B482" s="121" t="s">
        <v>106</v>
      </c>
      <c r="C482" s="121" t="s">
        <v>199</v>
      </c>
      <c r="D482" s="204" t="s">
        <v>0</v>
      </c>
      <c r="E482" s="293">
        <v>5</v>
      </c>
      <c r="F482" s="216"/>
      <c r="G482" s="217"/>
      <c r="H482" s="133" t="str">
        <f t="shared" si="647"/>
        <v xml:space="preserve"> </v>
      </c>
      <c r="I482" s="114" t="str">
        <f t="shared" si="648"/>
        <v/>
      </c>
      <c r="J482" s="114" t="str">
        <f t="shared" si="649"/>
        <v/>
      </c>
      <c r="K482" s="9" t="str">
        <f t="shared" si="650"/>
        <v/>
      </c>
      <c r="L482" s="195" t="str">
        <f t="shared" si="651"/>
        <v/>
      </c>
      <c r="M482" s="2"/>
      <c r="N482" s="34" t="str">
        <f t="shared" si="652"/>
        <v>T</v>
      </c>
      <c r="O482" s="34" t="str">
        <f t="shared" si="652"/>
        <v>TT</v>
      </c>
      <c r="P482" s="154">
        <f t="shared" si="653"/>
        <v>0</v>
      </c>
      <c r="Q482" s="2"/>
      <c r="R482" s="12"/>
      <c r="S482" s="12"/>
      <c r="T482" s="12"/>
      <c r="U482" s="12"/>
      <c r="V482" s="12">
        <f>P482</f>
        <v>0</v>
      </c>
      <c r="W482" s="12"/>
      <c r="X482" s="2"/>
      <c r="Y482" s="26">
        <f>((COUNTIF(E478:E483,E482)-1)*$CK$547+SUBSTITUTE(E482,"=",""))</f>
        <v>5</v>
      </c>
      <c r="Z482" s="3">
        <f t="shared" ref="Z482:Z483" si="657">INDEX($CK$548:$CK$611,Y482)</f>
        <v>2</v>
      </c>
      <c r="AA482" s="3">
        <f t="shared" si="656"/>
        <v>1</v>
      </c>
      <c r="AB482" s="3">
        <f t="shared" si="655"/>
        <v>2</v>
      </c>
      <c r="AC482" s="6">
        <f>IF(ISNA(INDEX(AB478:AB483, MATCH(N482, F478:F483, FALSE))),0,INDEX(AB478:AB483, MATCH(N482,F478:F483, FALSE)))</f>
        <v>0</v>
      </c>
      <c r="AD482" s="3">
        <f>IF(ISNA(INDEX(AB478:AB483, MATCH(O482, F478:F483, FALSE))),0,INDEX(AB478:AB483, MATCH(O482, F478:F483, FALSE)))</f>
        <v>0</v>
      </c>
      <c r="AE482" s="5">
        <f t="shared" si="654"/>
        <v>0</v>
      </c>
      <c r="AF482" s="3">
        <f>COUNTIF(F478:F483:F486:F491,F482)</f>
        <v>0</v>
      </c>
    </row>
    <row r="483" spans="1:54" ht="20.100000000000001" customHeight="1" thickBot="1">
      <c r="A483" s="111" t="s">
        <v>146</v>
      </c>
      <c r="B483" s="121" t="s">
        <v>106</v>
      </c>
      <c r="C483" s="121" t="s">
        <v>199</v>
      </c>
      <c r="D483" s="204" t="s">
        <v>0</v>
      </c>
      <c r="E483" s="294">
        <v>6</v>
      </c>
      <c r="F483" s="216"/>
      <c r="G483" s="219"/>
      <c r="H483" s="211" t="str">
        <f t="shared" si="647"/>
        <v xml:space="preserve"> </v>
      </c>
      <c r="I483" s="212" t="str">
        <f t="shared" si="648"/>
        <v/>
      </c>
      <c r="J483" s="212" t="str">
        <f t="shared" si="649"/>
        <v/>
      </c>
      <c r="K483" s="138" t="str">
        <f t="shared" si="650"/>
        <v/>
      </c>
      <c r="L483" s="213" t="str">
        <f t="shared" si="651"/>
        <v/>
      </c>
      <c r="M483" s="2"/>
      <c r="N483" s="34" t="str">
        <f t="shared" si="652"/>
        <v>J</v>
      </c>
      <c r="O483" s="34" t="str">
        <f t="shared" si="652"/>
        <v>JJ</v>
      </c>
      <c r="P483" s="154">
        <f t="shared" si="653"/>
        <v>3</v>
      </c>
      <c r="Q483" s="2"/>
      <c r="R483" s="12"/>
      <c r="S483" s="12"/>
      <c r="T483" s="12"/>
      <c r="U483" s="12"/>
      <c r="V483" s="12"/>
      <c r="W483" s="12">
        <f>P483</f>
        <v>3</v>
      </c>
      <c r="X483" s="2"/>
      <c r="Y483" s="26">
        <f>((COUNTIF(E478:E483,E483)-1)*$CK$547+SUBSTITUTE(E483,"=",""))</f>
        <v>6</v>
      </c>
      <c r="Z483" s="3">
        <f t="shared" si="657"/>
        <v>1</v>
      </c>
      <c r="AA483" s="3">
        <f t="shared" si="656"/>
        <v>1</v>
      </c>
      <c r="AB483" s="3">
        <f t="shared" si="655"/>
        <v>1</v>
      </c>
      <c r="AC483" s="6">
        <f>IF(ISNA(INDEX(AB478:AB483, MATCH(N483, F478:F483, FALSE))),0,INDEX(AB478:AB483, MATCH(N483, F478:F483, FALSE)))</f>
        <v>3</v>
      </c>
      <c r="AD483" s="3">
        <f>IF(ISNA(INDEX(AB478:AB483, MATCH(O483, F478:F483, FALSE))),0,INDEX(AB478:AB483, MATCH(O483, F478:F483, FALSE)))</f>
        <v>0</v>
      </c>
      <c r="AE483" s="5">
        <f t="shared" si="654"/>
        <v>3</v>
      </c>
      <c r="AF483" s="3">
        <f>COUNTIF(F478:F483:F486:F491,F483)</f>
        <v>0</v>
      </c>
    </row>
    <row r="484" spans="1:54" ht="20.100000000000001" customHeight="1" thickBot="1">
      <c r="A484" s="111" t="s">
        <v>146</v>
      </c>
      <c r="B484" s="121" t="s">
        <v>106</v>
      </c>
      <c r="C484" s="34"/>
      <c r="D484" s="110"/>
      <c r="E484" s="198"/>
      <c r="F484" s="198"/>
      <c r="G484" s="198"/>
      <c r="H484" s="196"/>
      <c r="I484" s="196"/>
      <c r="J484" s="197"/>
      <c r="K484" s="196"/>
      <c r="L484" s="196"/>
      <c r="M484" s="2"/>
      <c r="N484" s="37"/>
      <c r="O484" s="37"/>
      <c r="P484" s="155"/>
      <c r="Q484" s="2"/>
      <c r="R484" s="2"/>
      <c r="S484" s="2"/>
      <c r="T484" s="2"/>
      <c r="U484" s="2"/>
      <c r="V484" s="2"/>
      <c r="W484" s="2"/>
      <c r="X484" s="2"/>
    </row>
    <row r="485" spans="1:54" ht="20.100000000000001" customHeight="1" thickBot="1">
      <c r="A485" s="111" t="s">
        <v>146</v>
      </c>
      <c r="B485" s="121" t="s">
        <v>106</v>
      </c>
      <c r="C485" s="121" t="s">
        <v>199</v>
      </c>
      <c r="D485" s="204" t="s">
        <v>1</v>
      </c>
      <c r="E485" s="419" t="s">
        <v>307</v>
      </c>
      <c r="F485" s="209"/>
      <c r="G485" s="209"/>
      <c r="H485" s="210"/>
      <c r="I485" s="208" t="s">
        <v>181</v>
      </c>
      <c r="J485" s="205"/>
      <c r="K485" s="530">
        <f>K477</f>
        <v>2</v>
      </c>
      <c r="L485" s="530"/>
      <c r="M485" s="2"/>
      <c r="N485" s="37"/>
      <c r="O485" s="37"/>
      <c r="P485" s="155"/>
      <c r="Q485" s="2"/>
      <c r="R485" s="2"/>
      <c r="S485" s="2"/>
      <c r="T485" s="2"/>
      <c r="U485" s="2"/>
      <c r="V485" s="2"/>
      <c r="W485" s="2"/>
      <c r="X485" s="2"/>
    </row>
    <row r="486" spans="1:54" ht="20.100000000000001" customHeight="1">
      <c r="A486" s="111" t="s">
        <v>146</v>
      </c>
      <c r="B486" s="121" t="s">
        <v>106</v>
      </c>
      <c r="C486" s="121" t="s">
        <v>199</v>
      </c>
      <c r="D486" s="204" t="s">
        <v>1</v>
      </c>
      <c r="E486" s="292">
        <v>1</v>
      </c>
      <c r="F486" s="214" t="s">
        <v>110</v>
      </c>
      <c r="G486" s="215">
        <v>1.6</v>
      </c>
      <c r="H486" s="206" t="str">
        <f t="shared" ref="H486:H491" si="658">IF(ISNA((IF(F486=0," ",VLOOKUP(F486,$AI$600:$AK$611,3,FALSE)))),"WRONG LETTER",IF(F486=0," ",VLOOKUP(F486,$AI$600:$AK$611,3,FALSE)))</f>
        <v>Alistair Jardine</v>
      </c>
      <c r="I486" s="201" t="str">
        <f t="shared" ref="I486:I491" si="659">IF(ISNA((IF(F486=0,"",VLOOKUP(F486,$AO$544:$AQ$555,3,FALSE)))),"WRONG LETTER",IF(F486=0,"",VLOOKUP(F486,$AO$544:$AQ$555,3,FALSE)))</f>
        <v>Newbury</v>
      </c>
      <c r="J486" s="201" t="str">
        <f t="shared" ref="J486:J491" si="660">IF(F486=0,"",VLOOKUP(F486,$AO$544:$AR$555,4,FALSE))</f>
        <v>Newb</v>
      </c>
      <c r="K486" s="202" t="str">
        <f t="shared" ref="K486:K491" si="661">IF(G486="","",IF(ISNUMBER(G486),IF($CH$609="T"," ",IF($CH$609="F",IF(G486&gt;=$BX$609,"G1",IF(G486&gt;=$CA$609,"G2",IF(G486&gt;=$CD$609,"G3",IF(G486&gt;=$CG$609,"G4","")))))),""))</f>
        <v/>
      </c>
      <c r="L486" s="203" t="str">
        <f t="shared" ref="L486:L491" si="662">IF(ISBLANK(G486),"",IF(G486&gt;=BN610,"AW"," "))</f>
        <v xml:space="preserve"> </v>
      </c>
      <c r="M486" s="2"/>
      <c r="N486" s="34" t="str">
        <f t="shared" ref="N486:O491" si="663">N478</f>
        <v>W</v>
      </c>
      <c r="O486" s="34" t="str">
        <f t="shared" si="663"/>
        <v>WW</v>
      </c>
      <c r="P486" s="154">
        <f>AE486</f>
        <v>0</v>
      </c>
      <c r="Q486" s="2"/>
      <c r="R486" s="12">
        <f>P486</f>
        <v>0</v>
      </c>
      <c r="S486" s="12"/>
      <c r="T486" s="12"/>
      <c r="U486" s="12"/>
      <c r="V486" s="12"/>
      <c r="W486" s="12"/>
      <c r="X486" s="2"/>
      <c r="Y486" s="26">
        <f>((COUNTIF(E486:E491,E486)-1)*$CK$547+SUBSTITUTE(E486,"=",""))</f>
        <v>1</v>
      </c>
      <c r="Z486" s="3">
        <f>INDEX($CK$548:$CK$611,Y486)</f>
        <v>6</v>
      </c>
      <c r="AA486" s="3">
        <f>IF(LEFT(G486,1)="d",0,IF(LEFT(G486,1)="n",0,1))</f>
        <v>1</v>
      </c>
      <c r="AB486" s="3">
        <f>Z486*AA486</f>
        <v>6</v>
      </c>
      <c r="AC486" s="6">
        <f>IF(ISNA(INDEX(AB486:AB491, MATCH(N486, F486:F491, FALSE))),0,INDEX(AB486:AB491, MATCH(N486, F486:F491, FALSE)))</f>
        <v>0</v>
      </c>
      <c r="AD486" s="3">
        <f>IF(ISNA(INDEX(AB486:AB491, MATCH(O486, F486:F491, FALSE))),0,INDEX(AB486:AB491, MATCH(O486, F486:F491, FALSE)))</f>
        <v>0</v>
      </c>
      <c r="AE486" s="5">
        <f>SUM(AC486:AD486)</f>
        <v>0</v>
      </c>
      <c r="AF486" s="3">
        <f>COUNTIF(F478:F483:F486:F491,F486)</f>
        <v>1</v>
      </c>
    </row>
    <row r="487" spans="1:54" ht="20.100000000000001" customHeight="1">
      <c r="A487" s="111" t="s">
        <v>146</v>
      </c>
      <c r="B487" s="121" t="s">
        <v>106</v>
      </c>
      <c r="C487" s="121" t="s">
        <v>199</v>
      </c>
      <c r="D487" s="204" t="s">
        <v>1</v>
      </c>
      <c r="E487" s="293">
        <v>2</v>
      </c>
      <c r="F487" s="216"/>
      <c r="G487" s="217"/>
      <c r="H487" s="133" t="str">
        <f t="shared" si="658"/>
        <v xml:space="preserve"> </v>
      </c>
      <c r="I487" s="114" t="str">
        <f t="shared" si="659"/>
        <v/>
      </c>
      <c r="J487" s="114" t="str">
        <f t="shared" si="660"/>
        <v/>
      </c>
      <c r="K487" s="9" t="str">
        <f t="shared" si="661"/>
        <v/>
      </c>
      <c r="L487" s="195" t="str">
        <f t="shared" si="662"/>
        <v/>
      </c>
      <c r="M487" s="2"/>
      <c r="N487" s="34" t="str">
        <f t="shared" si="663"/>
        <v>N</v>
      </c>
      <c r="O487" s="34" t="str">
        <f t="shared" si="663"/>
        <v>NN</v>
      </c>
      <c r="P487" s="154">
        <f t="shared" ref="P487:P491" si="664">AE487</f>
        <v>6</v>
      </c>
      <c r="Q487" s="2"/>
      <c r="R487" s="12"/>
      <c r="S487" s="12">
        <f>P487</f>
        <v>6</v>
      </c>
      <c r="T487" s="12"/>
      <c r="U487" s="12"/>
      <c r="V487" s="12"/>
      <c r="W487" s="12"/>
      <c r="X487" s="2"/>
      <c r="Y487" s="26">
        <f>((COUNTIF(E486:E491,E487)-1)*$CK$547+SUBSTITUTE(E487,"=",""))</f>
        <v>2</v>
      </c>
      <c r="Z487" s="3">
        <f>INDEX($CK$548:$CK$611,Y487)</f>
        <v>5</v>
      </c>
      <c r="AA487" s="3">
        <f>IF(LEFT(G487,1)="d",0,IF(LEFT(G487,1)="n",0,1))</f>
        <v>1</v>
      </c>
      <c r="AB487" s="3">
        <f>Z487*AA487</f>
        <v>5</v>
      </c>
      <c r="AC487" s="6">
        <f>IF(ISNA(INDEX(AB486:AB491, MATCH(N487, F486:F491, FALSE))),0,INDEX(AB486:AB491, MATCH(N487, F486:F491, FALSE)))</f>
        <v>6</v>
      </c>
      <c r="AD487" s="3">
        <f>IF(ISNA(INDEX(AB486:AB491, MATCH(O487, F486:F491, FALSE))),0,INDEX(AB486:AB491, MATCH(O487, F486:F491, FALSE)))</f>
        <v>0</v>
      </c>
      <c r="AE487" s="5">
        <f t="shared" ref="AE487:AE491" si="665">SUM(AC487:AD487)</f>
        <v>6</v>
      </c>
      <c r="AF487" s="3">
        <f>COUNTIF(F478:F483:F486:F491,F487)</f>
        <v>0</v>
      </c>
    </row>
    <row r="488" spans="1:54" ht="20.100000000000001" customHeight="1">
      <c r="A488" s="111" t="s">
        <v>146</v>
      </c>
      <c r="B488" s="121" t="s">
        <v>106</v>
      </c>
      <c r="C488" s="121" t="s">
        <v>199</v>
      </c>
      <c r="D488" s="204" t="s">
        <v>1</v>
      </c>
      <c r="E488" s="293">
        <v>3</v>
      </c>
      <c r="F488" s="216"/>
      <c r="G488" s="217"/>
      <c r="H488" s="133" t="str">
        <f t="shared" si="658"/>
        <v xml:space="preserve"> </v>
      </c>
      <c r="I488" s="114" t="str">
        <f t="shared" si="659"/>
        <v/>
      </c>
      <c r="J488" s="114" t="str">
        <f t="shared" si="660"/>
        <v/>
      </c>
      <c r="K488" s="9" t="str">
        <f t="shared" si="661"/>
        <v/>
      </c>
      <c r="L488" s="195" t="str">
        <f t="shared" si="662"/>
        <v/>
      </c>
      <c r="M488" s="2"/>
      <c r="N488" s="34" t="str">
        <f t="shared" si="663"/>
        <v>O</v>
      </c>
      <c r="O488" s="34" t="str">
        <f t="shared" si="663"/>
        <v>OO</v>
      </c>
      <c r="P488" s="154">
        <f t="shared" si="664"/>
        <v>0</v>
      </c>
      <c r="Q488" s="2"/>
      <c r="R488" s="12"/>
      <c r="S488" s="12"/>
      <c r="T488" s="12">
        <f>P488</f>
        <v>0</v>
      </c>
      <c r="U488" s="12"/>
      <c r="V488" s="12"/>
      <c r="W488" s="12"/>
      <c r="X488" s="2"/>
      <c r="Y488" s="26">
        <f>((COUNTIF(E486:E491,E488)-1)*$CK$547+SUBSTITUTE(E488,"=",""))</f>
        <v>3</v>
      </c>
      <c r="Z488" s="3">
        <f>INDEX($CK$548:$CK$611,Y488)</f>
        <v>4</v>
      </c>
      <c r="AA488" s="3">
        <f>IF(LEFT(G488,1)="d",0,IF(LEFT(G488,1)="n",0,1))</f>
        <v>1</v>
      </c>
      <c r="AB488" s="3">
        <f t="shared" ref="AB488:AB491" si="666">Z488*AA488</f>
        <v>4</v>
      </c>
      <c r="AC488" s="6">
        <f>IF(ISNA(INDEX(AB486:AB491, MATCH(N488, F486:F491, FALSE))),0,INDEX(AB486:AB491, MATCH(N488, F486:F491, FALSE)))</f>
        <v>0</v>
      </c>
      <c r="AD488" s="3">
        <f>IF(ISNA(INDEX(AB486:AB491, MATCH(O488, F486:F491, FALSE))),0,INDEX(AB486:AB491, MATCH(O488, F486:F491, FALSE)))</f>
        <v>0</v>
      </c>
      <c r="AE488" s="5">
        <f t="shared" si="665"/>
        <v>0</v>
      </c>
      <c r="AF488" s="3">
        <f>COUNTIF(F478:F483:F486:F491,F488)</f>
        <v>0</v>
      </c>
    </row>
    <row r="489" spans="1:54" ht="20.100000000000001" customHeight="1">
      <c r="A489" s="111" t="s">
        <v>146</v>
      </c>
      <c r="B489" s="121" t="s">
        <v>106</v>
      </c>
      <c r="C489" s="121" t="s">
        <v>199</v>
      </c>
      <c r="D489" s="204" t="s">
        <v>1</v>
      </c>
      <c r="E489" s="293">
        <v>4</v>
      </c>
      <c r="F489" s="216"/>
      <c r="G489" s="217"/>
      <c r="H489" s="133" t="str">
        <f t="shared" si="658"/>
        <v xml:space="preserve"> </v>
      </c>
      <c r="I489" s="114" t="str">
        <f t="shared" si="659"/>
        <v/>
      </c>
      <c r="J489" s="114" t="str">
        <f t="shared" si="660"/>
        <v/>
      </c>
      <c r="K489" s="9" t="str">
        <f t="shared" si="661"/>
        <v/>
      </c>
      <c r="L489" s="195" t="str">
        <f t="shared" si="662"/>
        <v/>
      </c>
      <c r="M489" s="2"/>
      <c r="N489" s="34" t="str">
        <f t="shared" si="663"/>
        <v>R</v>
      </c>
      <c r="O489" s="34" t="str">
        <f t="shared" si="663"/>
        <v>RR</v>
      </c>
      <c r="P489" s="154">
        <f t="shared" si="664"/>
        <v>0</v>
      </c>
      <c r="Q489" s="2"/>
      <c r="R489" s="12"/>
      <c r="S489" s="12"/>
      <c r="T489" s="12"/>
      <c r="U489" s="12">
        <f>P489</f>
        <v>0</v>
      </c>
      <c r="V489" s="12"/>
      <c r="W489" s="12"/>
      <c r="X489" s="2"/>
      <c r="Y489" s="26">
        <f>((COUNTIF(E486:E491,E489)-1)*$CK$547+SUBSTITUTE(E489,"=",""))</f>
        <v>4</v>
      </c>
      <c r="Z489" s="3">
        <f>INDEX($CK$548:$CK$611,Y489)</f>
        <v>3</v>
      </c>
      <c r="AA489" s="3">
        <f t="shared" ref="AA489:AA491" si="667">IF(LEFT(G489,1)="d",0,IF(LEFT(G489,1)="n",0,1))</f>
        <v>1</v>
      </c>
      <c r="AB489" s="3">
        <f t="shared" si="666"/>
        <v>3</v>
      </c>
      <c r="AC489" s="6">
        <f>IF(ISNA(INDEX(AB486:AB491, MATCH(N489, F486:F491, FALSE))),0,INDEX(AB486:AB491, MATCH(N489, F486:F491, FALSE)))</f>
        <v>0</v>
      </c>
      <c r="AD489" s="3">
        <f>IF(ISNA(INDEX(AB486:AB491, MATCH(O489, F486:F491, FALSE))),0,INDEX(AB486:AB491, MATCH(O489, F486:F491, FALSE)))</f>
        <v>0</v>
      </c>
      <c r="AE489" s="5">
        <f t="shared" si="665"/>
        <v>0</v>
      </c>
      <c r="AF489" s="3">
        <f>COUNTIF(F478:F483:F486:F491,F489)</f>
        <v>0</v>
      </c>
    </row>
    <row r="490" spans="1:54" ht="20.100000000000001" customHeight="1">
      <c r="A490" s="111" t="s">
        <v>146</v>
      </c>
      <c r="B490" s="121" t="s">
        <v>106</v>
      </c>
      <c r="C490" s="121" t="s">
        <v>199</v>
      </c>
      <c r="D490" s="204" t="s">
        <v>1</v>
      </c>
      <c r="E490" s="293">
        <v>5</v>
      </c>
      <c r="F490" s="216"/>
      <c r="G490" s="217"/>
      <c r="H490" s="133" t="str">
        <f t="shared" si="658"/>
        <v xml:space="preserve"> </v>
      </c>
      <c r="I490" s="114" t="str">
        <f t="shared" si="659"/>
        <v/>
      </c>
      <c r="J490" s="114" t="str">
        <f t="shared" si="660"/>
        <v/>
      </c>
      <c r="K490" s="9" t="str">
        <f t="shared" si="661"/>
        <v/>
      </c>
      <c r="L490" s="195" t="str">
        <f t="shared" si="662"/>
        <v/>
      </c>
      <c r="M490" s="2"/>
      <c r="N490" s="34" t="str">
        <f t="shared" si="663"/>
        <v>T</v>
      </c>
      <c r="O490" s="34" t="str">
        <f t="shared" si="663"/>
        <v>TT</v>
      </c>
      <c r="P490" s="154">
        <f t="shared" si="664"/>
        <v>0</v>
      </c>
      <c r="Q490" s="2"/>
      <c r="R490" s="12"/>
      <c r="S490" s="12"/>
      <c r="T490" s="12"/>
      <c r="U490" s="12"/>
      <c r="V490" s="12">
        <f>P490</f>
        <v>0</v>
      </c>
      <c r="W490" s="12"/>
      <c r="X490" s="2"/>
      <c r="Y490" s="26">
        <f>((COUNTIF(E486:E491,E490)-1)*$CK$547+SUBSTITUTE(E490,"=",""))</f>
        <v>5</v>
      </c>
      <c r="Z490" s="3">
        <f t="shared" ref="Z490:Z491" si="668">INDEX($CK$548:$CK$611,Y490)</f>
        <v>2</v>
      </c>
      <c r="AA490" s="3">
        <f t="shared" si="667"/>
        <v>1</v>
      </c>
      <c r="AB490" s="3">
        <f t="shared" si="666"/>
        <v>2</v>
      </c>
      <c r="AC490" s="6">
        <f>IF(ISNA(INDEX(AB486:AB491, MATCH(N490, F486:F491, FALSE))),0,INDEX(AB486:AB491, MATCH(N490,F486:F491, FALSE)))</f>
        <v>0</v>
      </c>
      <c r="AD490" s="3">
        <f>IF(ISNA(INDEX(AB486:AB491, MATCH(O490, F486:F491, FALSE))),0,INDEX(AB486:AB491, MATCH(O490, F486:F491, FALSE)))</f>
        <v>0</v>
      </c>
      <c r="AE490" s="5">
        <f t="shared" si="665"/>
        <v>0</v>
      </c>
      <c r="AF490" s="3">
        <f>COUNTIF(F478:F483:F486:F491,F490)</f>
        <v>0</v>
      </c>
    </row>
    <row r="491" spans="1:54" ht="20.100000000000001" customHeight="1" thickBot="1">
      <c r="A491" s="111" t="s">
        <v>146</v>
      </c>
      <c r="B491" s="121" t="s">
        <v>106</v>
      </c>
      <c r="C491" s="121" t="s">
        <v>199</v>
      </c>
      <c r="D491" s="204" t="s">
        <v>1</v>
      </c>
      <c r="E491" s="294">
        <v>6</v>
      </c>
      <c r="F491" s="216"/>
      <c r="G491" s="219"/>
      <c r="H491" s="211" t="str">
        <f t="shared" si="658"/>
        <v xml:space="preserve"> </v>
      </c>
      <c r="I491" s="212" t="str">
        <f t="shared" si="659"/>
        <v/>
      </c>
      <c r="J491" s="212" t="str">
        <f t="shared" si="660"/>
        <v/>
      </c>
      <c r="K491" s="138" t="str">
        <f t="shared" si="661"/>
        <v/>
      </c>
      <c r="L491" s="213" t="str">
        <f t="shared" si="662"/>
        <v/>
      </c>
      <c r="M491" s="2"/>
      <c r="N491" s="34" t="str">
        <f t="shared" si="663"/>
        <v>J</v>
      </c>
      <c r="O491" s="34" t="str">
        <f t="shared" si="663"/>
        <v>JJ</v>
      </c>
      <c r="P491" s="154">
        <f t="shared" si="664"/>
        <v>0</v>
      </c>
      <c r="Q491" s="2"/>
      <c r="R491" s="12"/>
      <c r="S491" s="12"/>
      <c r="T491" s="12"/>
      <c r="U491" s="12"/>
      <c r="V491" s="12"/>
      <c r="W491" s="12">
        <f>P491</f>
        <v>0</v>
      </c>
      <c r="X491" s="2"/>
      <c r="Y491" s="26">
        <f>((COUNTIF(E486:E491,E491)-1)*$CK$547+SUBSTITUTE(E491,"=",""))</f>
        <v>6</v>
      </c>
      <c r="Z491" s="3">
        <f t="shared" si="668"/>
        <v>1</v>
      </c>
      <c r="AA491" s="3">
        <f t="shared" si="667"/>
        <v>1</v>
      </c>
      <c r="AB491" s="3">
        <f t="shared" si="666"/>
        <v>1</v>
      </c>
      <c r="AC491" s="6">
        <f>IF(ISNA(INDEX(AB486:AB491, MATCH(N491, F486:F491, FALSE))),0,INDEX(AB486:AB491, MATCH(N491, F486:F491, FALSE)))</f>
        <v>0</v>
      </c>
      <c r="AD491" s="3">
        <f>IF(ISNA(INDEX(AB486:AB491, MATCH(O491, F486:F491, FALSE))),0,INDEX(AB486:AB491, MATCH(O491, F486:F491, FALSE)))</f>
        <v>0</v>
      </c>
      <c r="AE491" s="5">
        <f t="shared" si="665"/>
        <v>0</v>
      </c>
      <c r="AF491" s="3">
        <f>COUNTIF(F478:F483:F486:F491,F491)</f>
        <v>0</v>
      </c>
    </row>
    <row r="492" spans="1:54" ht="20.100000000000001" customHeight="1" thickBot="1">
      <c r="A492" s="111" t="s">
        <v>146</v>
      </c>
      <c r="B492" s="121" t="s">
        <v>106</v>
      </c>
      <c r="C492" s="121"/>
      <c r="D492" s="204"/>
      <c r="E492" s="198"/>
      <c r="F492" s="198"/>
      <c r="G492" s="198"/>
      <c r="H492" s="196"/>
      <c r="I492" s="196"/>
      <c r="J492" s="197"/>
      <c r="K492" s="196"/>
      <c r="L492" s="196"/>
      <c r="M492" s="8"/>
      <c r="N492" s="40"/>
      <c r="O492" s="40"/>
      <c r="P492" s="155"/>
      <c r="Q492" s="2"/>
      <c r="R492" s="2"/>
      <c r="S492" s="2"/>
      <c r="T492" s="2"/>
      <c r="U492" s="2"/>
      <c r="V492" s="2"/>
      <c r="W492" s="2"/>
      <c r="X492" s="2"/>
      <c r="BA492" s="2"/>
      <c r="BB492" s="2"/>
    </row>
    <row r="493" spans="1:54" ht="20.100000000000001" customHeight="1" thickBot="1">
      <c r="A493" s="111" t="s">
        <v>146</v>
      </c>
      <c r="B493" s="121" t="s">
        <v>106</v>
      </c>
      <c r="C493" s="121" t="s">
        <v>337</v>
      </c>
      <c r="D493" s="204" t="s">
        <v>0</v>
      </c>
      <c r="E493" s="419" t="s">
        <v>277</v>
      </c>
      <c r="F493" s="209"/>
      <c r="G493" s="209"/>
      <c r="H493" s="210"/>
      <c r="I493" s="208" t="s">
        <v>181</v>
      </c>
      <c r="J493" s="205"/>
      <c r="K493" s="530">
        <f>DETAILS!K121</f>
        <v>15.98</v>
      </c>
      <c r="L493" s="530"/>
      <c r="M493" s="128"/>
      <c r="N493" s="40"/>
      <c r="O493" s="40"/>
      <c r="P493" s="155"/>
      <c r="Q493" s="2"/>
      <c r="R493" s="2"/>
      <c r="S493" s="2"/>
      <c r="T493" s="2"/>
      <c r="U493" s="2"/>
      <c r="V493" s="2"/>
      <c r="W493" s="2"/>
      <c r="X493" s="2"/>
      <c r="BA493" s="2"/>
      <c r="BB493" s="2"/>
    </row>
    <row r="494" spans="1:54" ht="20.100000000000001" customHeight="1">
      <c r="A494" s="111" t="s">
        <v>146</v>
      </c>
      <c r="B494" s="121" t="s">
        <v>106</v>
      </c>
      <c r="C494" s="121" t="s">
        <v>337</v>
      </c>
      <c r="D494" s="204" t="s">
        <v>0</v>
      </c>
      <c r="E494" s="292">
        <v>1</v>
      </c>
      <c r="F494" s="214" t="s">
        <v>130</v>
      </c>
      <c r="G494" s="215">
        <v>11.37</v>
      </c>
      <c r="H494" s="206" t="str">
        <f t="shared" ref="H494:H499" si="669">IF(ISNA((IF(F494=0," ",VLOOKUP(F494,$AC$614:$AE$625,3,FALSE)))),"WRONG LETTER",IF(F494=0," ",VLOOKUP(F494,$AC$614:$AE$625,3,FALSE)))</f>
        <v>Sam Cliffton</v>
      </c>
      <c r="I494" s="201" t="str">
        <f t="shared" ref="I494:I499" si="670">IF(ISNA((IF(F494=0,"",VLOOKUP(F494,$AO$544:$AQ$555,3,FALSE)))),"WRONG LETTER",IF(F494=0,"",VLOOKUP(F494,$AO$544:$AQ$555,3,FALSE)))</f>
        <v>Winchester</v>
      </c>
      <c r="J494" s="201" t="str">
        <f t="shared" ref="J494:J499" si="671">IF(F494=0,"",VLOOKUP(F494,$AO$544:$AR$555,4,FALSE))</f>
        <v>Win</v>
      </c>
      <c r="K494" s="202" t="str">
        <f t="shared" ref="K494:K499" si="672">IF(G494="","",IF(ISNUMBER(G494),IF($CH$613="T"," ",IF($CH$613="F",IF(G494&gt;=$BX$613,"G1",IF(G494&gt;=$CA$613,"G2",IF(G494&gt;=$CD$613,"G3",IF(G494&gt;=$CG$613,"G4","")))))),""))</f>
        <v>G4</v>
      </c>
      <c r="L494" s="203" t="str">
        <f t="shared" ref="L494:L499" si="673">IF(ISBLANK(G494),"",IF(G494&gt;=BP603,"AW"," "))</f>
        <v>AW</v>
      </c>
      <c r="M494" s="2"/>
      <c r="N494" s="34" t="str">
        <f t="shared" ref="N494:O499" si="674">N486</f>
        <v>W</v>
      </c>
      <c r="O494" s="34" t="str">
        <f t="shared" si="674"/>
        <v>WW</v>
      </c>
      <c r="P494" s="154">
        <f>AE494</f>
        <v>6</v>
      </c>
      <c r="Q494" s="2"/>
      <c r="R494" s="12">
        <f>P494</f>
        <v>6</v>
      </c>
      <c r="S494" s="12"/>
      <c r="T494" s="12"/>
      <c r="U494" s="12"/>
      <c r="V494" s="12"/>
      <c r="W494" s="12"/>
      <c r="X494" s="2"/>
      <c r="Y494" s="26">
        <f>((COUNTIF(E494:E499,E494)-1)*$CK$547+SUBSTITUTE(E494,"=",""))</f>
        <v>1</v>
      </c>
      <c r="Z494" s="3">
        <f>INDEX($CK$548:$CK$611,Y494)</f>
        <v>6</v>
      </c>
      <c r="AA494" s="3">
        <f>IF(LEFT(G494,1)="d",0,IF(LEFT(G494,1)="n",0,1))</f>
        <v>1</v>
      </c>
      <c r="AB494" s="3">
        <f>Z494*AA494</f>
        <v>6</v>
      </c>
      <c r="AC494" s="6">
        <f>IF(ISNA(INDEX(AB494:AB499, MATCH(N494, F494:F499, FALSE))),0,INDEX(AB494:AB499, MATCH(N494, F494:F499, FALSE)))</f>
        <v>6</v>
      </c>
      <c r="AD494" s="3">
        <f>IF(ISNA(INDEX(AB494:AB499, MATCH(O494, F494:F499, FALSE))),0,INDEX(AB494:AB499, MATCH(O494, F494:F499, FALSE)))</f>
        <v>0</v>
      </c>
      <c r="AE494" s="5">
        <f>SUM(AC494:AD494)</f>
        <v>6</v>
      </c>
      <c r="AF494" s="3">
        <f>COUNTIF(F494:F499:F502:F507,F494)</f>
        <v>1</v>
      </c>
      <c r="BA494" s="2"/>
      <c r="BB494" s="2"/>
    </row>
    <row r="495" spans="1:54" ht="20.100000000000001" customHeight="1">
      <c r="A495" s="111" t="s">
        <v>146</v>
      </c>
      <c r="B495" s="121" t="s">
        <v>106</v>
      </c>
      <c r="C495" s="121" t="s">
        <v>337</v>
      </c>
      <c r="D495" s="204" t="s">
        <v>0</v>
      </c>
      <c r="E495" s="293">
        <v>2</v>
      </c>
      <c r="F495" s="216" t="s">
        <v>20</v>
      </c>
      <c r="G495" s="217">
        <v>11.36</v>
      </c>
      <c r="H495" s="133" t="str">
        <f t="shared" si="669"/>
        <v>Billy McCauley</v>
      </c>
      <c r="I495" s="114" t="str">
        <f t="shared" si="670"/>
        <v>Oxford City</v>
      </c>
      <c r="J495" s="114" t="str">
        <f t="shared" si="671"/>
        <v>Oxf C</v>
      </c>
      <c r="K495" s="9" t="str">
        <f t="shared" si="672"/>
        <v>G4</v>
      </c>
      <c r="L495" s="195" t="str">
        <f t="shared" si="673"/>
        <v>AW</v>
      </c>
      <c r="M495" s="2"/>
      <c r="N495" s="34" t="str">
        <f t="shared" si="674"/>
        <v>N</v>
      </c>
      <c r="O495" s="34" t="str">
        <f t="shared" si="674"/>
        <v>NN</v>
      </c>
      <c r="P495" s="154">
        <f t="shared" ref="P495:P499" si="675">AE495</f>
        <v>2</v>
      </c>
      <c r="Q495" s="2"/>
      <c r="R495" s="12"/>
      <c r="S495" s="12">
        <f>P495</f>
        <v>2</v>
      </c>
      <c r="T495" s="12"/>
      <c r="U495" s="12"/>
      <c r="V495" s="12"/>
      <c r="W495" s="12"/>
      <c r="X495" s="2"/>
      <c r="Y495" s="26">
        <f>((COUNTIF(E494:E499,E495)-1)*$CK$547+SUBSTITUTE(E495,"=",""))</f>
        <v>2</v>
      </c>
      <c r="Z495" s="3">
        <f>INDEX($CK$548:$CK$611,Y495)</f>
        <v>5</v>
      </c>
      <c r="AA495" s="3">
        <f>IF(LEFT(G495,1)="d",0,IF(LEFT(G495,1)="n",0,1))</f>
        <v>1</v>
      </c>
      <c r="AB495" s="3">
        <f>Z495*AA495</f>
        <v>5</v>
      </c>
      <c r="AC495" s="6">
        <f>IF(ISNA(INDEX(AB494:AB499, MATCH(N495, F494:F499, FALSE))),0,INDEX(AB494:AB499, MATCH(N495, F494:F499, FALSE)))</f>
        <v>2</v>
      </c>
      <c r="AD495" s="3">
        <f>IF(ISNA(INDEX(AB494:AB499, MATCH(O495, F494:F499, FALSE))),0,INDEX(AB494:AB499, MATCH(O495, F494:F499, FALSE)))</f>
        <v>0</v>
      </c>
      <c r="AE495" s="5">
        <f t="shared" ref="AE495:AE499" si="676">SUM(AC495:AD495)</f>
        <v>2</v>
      </c>
      <c r="AF495" s="3">
        <f>COUNTIF(F494:F499:F502:F507,F495)</f>
        <v>1</v>
      </c>
      <c r="BA495" s="2"/>
      <c r="BB495" s="2"/>
    </row>
    <row r="496" spans="1:54" ht="20.100000000000001" customHeight="1">
      <c r="A496" s="111" t="s">
        <v>146</v>
      </c>
      <c r="B496" s="121" t="s">
        <v>106</v>
      </c>
      <c r="C496" s="121" t="s">
        <v>337</v>
      </c>
      <c r="D496" s="204" t="s">
        <v>0</v>
      </c>
      <c r="E496" s="293">
        <v>3</v>
      </c>
      <c r="F496" s="216" t="s">
        <v>108</v>
      </c>
      <c r="G496" s="217">
        <v>8.68</v>
      </c>
      <c r="H496" s="133" t="str">
        <f t="shared" si="669"/>
        <v>Ben Llewelyn</v>
      </c>
      <c r="I496" s="114" t="str">
        <f t="shared" si="670"/>
        <v>MADJA</v>
      </c>
      <c r="J496" s="114" t="str">
        <f t="shared" si="671"/>
        <v>Marl J</v>
      </c>
      <c r="K496" s="9" t="str">
        <f t="shared" si="672"/>
        <v/>
      </c>
      <c r="L496" s="195" t="str">
        <f t="shared" si="673"/>
        <v xml:space="preserve"> </v>
      </c>
      <c r="M496" s="2"/>
      <c r="N496" s="34" t="str">
        <f t="shared" si="674"/>
        <v>O</v>
      </c>
      <c r="O496" s="34" t="str">
        <f t="shared" si="674"/>
        <v>OO</v>
      </c>
      <c r="P496" s="154">
        <f t="shared" si="675"/>
        <v>5</v>
      </c>
      <c r="Q496" s="2"/>
      <c r="R496" s="12"/>
      <c r="S496" s="12"/>
      <c r="T496" s="12">
        <f>P496</f>
        <v>5</v>
      </c>
      <c r="U496" s="12"/>
      <c r="V496" s="12"/>
      <c r="W496" s="12"/>
      <c r="X496" s="2"/>
      <c r="Y496" s="26">
        <f>((COUNTIF(E494:E499,E496)-1)*$CK$547+SUBSTITUTE(E496,"=",""))</f>
        <v>3</v>
      </c>
      <c r="Z496" s="3">
        <f>INDEX($CK$548:$CK$611,Y496)</f>
        <v>4</v>
      </c>
      <c r="AA496" s="3">
        <f>IF(LEFT(G496,1)="d",0,IF(LEFT(G496,1)="n",0,1))</f>
        <v>1</v>
      </c>
      <c r="AB496" s="3">
        <f t="shared" ref="AB496:AB499" si="677">Z496*AA496</f>
        <v>4</v>
      </c>
      <c r="AC496" s="6">
        <f>IF(ISNA(INDEX(AB494:AB499, MATCH(N496, F494:F499, FALSE))),0,INDEX(AB494:AB499, MATCH(N496, F494:F499, FALSE)))</f>
        <v>5</v>
      </c>
      <c r="AD496" s="3">
        <f>IF(ISNA(INDEX(AB494:AB499, MATCH(O496, F494:F499, FALSE))),0,INDEX(AB494:AB499, MATCH(O496, F494:F499, FALSE)))</f>
        <v>0</v>
      </c>
      <c r="AE496" s="5">
        <f t="shared" si="676"/>
        <v>5</v>
      </c>
      <c r="AF496" s="3">
        <f>COUNTIF(F494:F499:F502:F507,F496)</f>
        <v>1</v>
      </c>
      <c r="BA496" s="2"/>
      <c r="BB496" s="2"/>
    </row>
    <row r="497" spans="1:54" ht="20.100000000000001" customHeight="1">
      <c r="A497" s="111" t="s">
        <v>146</v>
      </c>
      <c r="B497" s="121" t="s">
        <v>106</v>
      </c>
      <c r="C497" s="121" t="s">
        <v>337</v>
      </c>
      <c r="D497" s="204" t="s">
        <v>0</v>
      </c>
      <c r="E497" s="293">
        <v>4</v>
      </c>
      <c r="F497" s="216" t="s">
        <v>127</v>
      </c>
      <c r="G497" s="217">
        <v>8.5</v>
      </c>
      <c r="H497" s="133" t="str">
        <f t="shared" si="669"/>
        <v>Danyal Choudhry</v>
      </c>
      <c r="I497" s="114" t="str">
        <f t="shared" si="670"/>
        <v>Slough Juniors</v>
      </c>
      <c r="J497" s="114" t="str">
        <f t="shared" si="671"/>
        <v>Slough J</v>
      </c>
      <c r="K497" s="9" t="str">
        <f t="shared" si="672"/>
        <v/>
      </c>
      <c r="L497" s="195" t="str">
        <f t="shared" si="673"/>
        <v xml:space="preserve"> </v>
      </c>
      <c r="M497" s="2"/>
      <c r="N497" s="34" t="str">
        <f t="shared" si="674"/>
        <v>R</v>
      </c>
      <c r="O497" s="34" t="str">
        <f t="shared" si="674"/>
        <v>RR</v>
      </c>
      <c r="P497" s="154">
        <f t="shared" si="675"/>
        <v>4</v>
      </c>
      <c r="Q497" s="2"/>
      <c r="R497" s="12"/>
      <c r="S497" s="12"/>
      <c r="T497" s="12"/>
      <c r="U497" s="12">
        <f>P497</f>
        <v>4</v>
      </c>
      <c r="V497" s="12"/>
      <c r="W497" s="12"/>
      <c r="X497" s="2"/>
      <c r="Y497" s="26">
        <f>((COUNTIF(E494:E499,E497)-1)*$CK$547+SUBSTITUTE(E497,"=",""))</f>
        <v>4</v>
      </c>
      <c r="Z497" s="3">
        <f>INDEX($CK$548:$CK$611,Y497)</f>
        <v>3</v>
      </c>
      <c r="AA497" s="3">
        <f t="shared" ref="AA497:AA499" si="678">IF(LEFT(G497,1)="d",0,IF(LEFT(G497,1)="n",0,1))</f>
        <v>1</v>
      </c>
      <c r="AB497" s="3">
        <f t="shared" si="677"/>
        <v>3</v>
      </c>
      <c r="AC497" s="6">
        <f>IF(ISNA(INDEX(AB494:AB499, MATCH(N497, F494:F499, FALSE))),0,INDEX(AB494:AB499, MATCH(N497, F494:F499, FALSE)))</f>
        <v>4</v>
      </c>
      <c r="AD497" s="3">
        <f>IF(ISNA(INDEX(AB494:AB499, MATCH(O497, F494:F499, FALSE))),0,INDEX(AB494:AB499, MATCH(O497, F494:F499, FALSE)))</f>
        <v>0</v>
      </c>
      <c r="AE497" s="5">
        <f t="shared" si="676"/>
        <v>4</v>
      </c>
      <c r="AF497" s="3">
        <f>COUNTIF(F494:F499:F502:F507,F497)</f>
        <v>1</v>
      </c>
      <c r="BA497" s="2"/>
      <c r="BB497" s="2"/>
    </row>
    <row r="498" spans="1:54" ht="20.100000000000001" customHeight="1">
      <c r="A498" s="111" t="s">
        <v>146</v>
      </c>
      <c r="B498" s="121" t="s">
        <v>106</v>
      </c>
      <c r="C498" s="121" t="s">
        <v>337</v>
      </c>
      <c r="D498" s="204" t="s">
        <v>0</v>
      </c>
      <c r="E498" s="293">
        <v>5</v>
      </c>
      <c r="F498" s="216" t="s">
        <v>110</v>
      </c>
      <c r="G498" s="217">
        <v>8.2799999999999994</v>
      </c>
      <c r="H498" s="133" t="str">
        <f t="shared" si="669"/>
        <v>Ben Newman</v>
      </c>
      <c r="I498" s="114" t="str">
        <f t="shared" si="670"/>
        <v>Newbury</v>
      </c>
      <c r="J498" s="114" t="str">
        <f t="shared" si="671"/>
        <v>Newb</v>
      </c>
      <c r="K498" s="9" t="str">
        <f t="shared" si="672"/>
        <v/>
      </c>
      <c r="L498" s="195" t="str">
        <f t="shared" si="673"/>
        <v xml:space="preserve"> </v>
      </c>
      <c r="M498" s="2"/>
      <c r="N498" s="34" t="str">
        <f t="shared" si="674"/>
        <v>T</v>
      </c>
      <c r="O498" s="34" t="str">
        <f t="shared" si="674"/>
        <v>TT</v>
      </c>
      <c r="P498" s="154">
        <f t="shared" si="675"/>
        <v>0</v>
      </c>
      <c r="Q498" s="2"/>
      <c r="R498" s="12"/>
      <c r="S498" s="12"/>
      <c r="T498" s="12"/>
      <c r="U498" s="12"/>
      <c r="V498" s="12">
        <f>P498</f>
        <v>0</v>
      </c>
      <c r="W498" s="12"/>
      <c r="X498" s="2"/>
      <c r="Y498" s="26">
        <f>((COUNTIF(E494:E499,E498)-1)*$CK$547+SUBSTITUTE(E498,"=",""))</f>
        <v>5</v>
      </c>
      <c r="Z498" s="3">
        <f t="shared" ref="Z498:Z499" si="679">INDEX($CK$548:$CK$611,Y498)</f>
        <v>2</v>
      </c>
      <c r="AA498" s="3">
        <f t="shared" si="678"/>
        <v>1</v>
      </c>
      <c r="AB498" s="3">
        <f t="shared" si="677"/>
        <v>2</v>
      </c>
      <c r="AC498" s="6">
        <f>IF(ISNA(INDEX(AB494:AB499, MATCH(N498, F494:F499, FALSE))),0,INDEX(AB494:AB499, MATCH(N498,F494:F499, FALSE)))</f>
        <v>0</v>
      </c>
      <c r="AD498" s="3">
        <f>IF(ISNA(INDEX(AB494:AB499, MATCH(O498, F494:F499, FALSE))),0,INDEX(AB494:AB499, MATCH(O498, F494:F499, FALSE)))</f>
        <v>0</v>
      </c>
      <c r="AE498" s="5">
        <f t="shared" si="676"/>
        <v>0</v>
      </c>
      <c r="AF498" s="3">
        <f>COUNTIF(F494:F499:F502:F507,F498)</f>
        <v>1</v>
      </c>
      <c r="BA498" s="2"/>
      <c r="BB498" s="2"/>
    </row>
    <row r="499" spans="1:54" ht="20.100000000000001" customHeight="1" thickBot="1">
      <c r="A499" s="111" t="s">
        <v>146</v>
      </c>
      <c r="B499" s="121" t="s">
        <v>106</v>
      </c>
      <c r="C499" s="121" t="s">
        <v>337</v>
      </c>
      <c r="D499" s="204" t="s">
        <v>0</v>
      </c>
      <c r="E499" s="294">
        <v>6</v>
      </c>
      <c r="F499" s="216"/>
      <c r="G499" s="219"/>
      <c r="H499" s="211" t="str">
        <f t="shared" si="669"/>
        <v xml:space="preserve"> </v>
      </c>
      <c r="I499" s="212" t="str">
        <f t="shared" si="670"/>
        <v/>
      </c>
      <c r="J499" s="212" t="str">
        <f t="shared" si="671"/>
        <v/>
      </c>
      <c r="K499" s="138" t="str">
        <f t="shared" si="672"/>
        <v/>
      </c>
      <c r="L499" s="213" t="str">
        <f t="shared" si="673"/>
        <v/>
      </c>
      <c r="M499" s="2"/>
      <c r="N499" s="34" t="str">
        <f t="shared" si="674"/>
        <v>J</v>
      </c>
      <c r="O499" s="34" t="str">
        <f t="shared" si="674"/>
        <v>JJ</v>
      </c>
      <c r="P499" s="154">
        <f t="shared" si="675"/>
        <v>3</v>
      </c>
      <c r="Q499" s="2"/>
      <c r="R499" s="12"/>
      <c r="S499" s="12"/>
      <c r="T499" s="12"/>
      <c r="U499" s="12"/>
      <c r="V499" s="12"/>
      <c r="W499" s="12">
        <f>P499</f>
        <v>3</v>
      </c>
      <c r="X499" s="2"/>
      <c r="Y499" s="26">
        <f>((COUNTIF(E494:E499,E499)-1)*$CK$547+SUBSTITUTE(E499,"=",""))</f>
        <v>6</v>
      </c>
      <c r="Z499" s="3">
        <f t="shared" si="679"/>
        <v>1</v>
      </c>
      <c r="AA499" s="3">
        <f t="shared" si="678"/>
        <v>1</v>
      </c>
      <c r="AB499" s="3">
        <f t="shared" si="677"/>
        <v>1</v>
      </c>
      <c r="AC499" s="6">
        <f>IF(ISNA(INDEX(AB494:AB499, MATCH(N499, F494:F499, FALSE))),0,INDEX(AB494:AB499, MATCH(N499, F494:F499, FALSE)))</f>
        <v>3</v>
      </c>
      <c r="AD499" s="3">
        <f>IF(ISNA(INDEX(AB494:AB499, MATCH(O499, F494:F499, FALSE))),0,INDEX(AB494:AB499, MATCH(O499, F494:F499, FALSE)))</f>
        <v>0</v>
      </c>
      <c r="AE499" s="5">
        <f t="shared" si="676"/>
        <v>3</v>
      </c>
      <c r="AF499" s="3">
        <f>COUNTIF(F494:F499:F502:F507,F499)</f>
        <v>0</v>
      </c>
      <c r="BA499" s="2"/>
      <c r="BB499" s="2"/>
    </row>
    <row r="500" spans="1:54" ht="20.100000000000001" customHeight="1" thickBot="1">
      <c r="A500" s="111" t="s">
        <v>146</v>
      </c>
      <c r="B500" s="121" t="s">
        <v>106</v>
      </c>
      <c r="C500" s="34"/>
      <c r="D500" s="110"/>
      <c r="E500" s="198"/>
      <c r="F500" s="198"/>
      <c r="G500" s="198"/>
      <c r="H500" s="196"/>
      <c r="I500" s="196"/>
      <c r="J500" s="197"/>
      <c r="K500" s="196"/>
      <c r="L500" s="196"/>
      <c r="M500" s="2"/>
      <c r="N500" s="37"/>
      <c r="O500" s="37"/>
      <c r="P500" s="155"/>
      <c r="Q500" s="2"/>
      <c r="R500" s="2"/>
      <c r="S500" s="2"/>
      <c r="T500" s="2"/>
      <c r="U500" s="2"/>
      <c r="V500" s="2"/>
      <c r="W500" s="2"/>
      <c r="X500" s="2"/>
      <c r="BA500" s="2"/>
      <c r="BB500" s="2"/>
    </row>
    <row r="501" spans="1:54" ht="20.100000000000001" customHeight="1" thickBot="1">
      <c r="A501" s="111" t="s">
        <v>146</v>
      </c>
      <c r="B501" s="121" t="s">
        <v>106</v>
      </c>
      <c r="C501" s="121" t="s">
        <v>337</v>
      </c>
      <c r="D501" s="204" t="s">
        <v>1</v>
      </c>
      <c r="E501" s="419" t="s">
        <v>308</v>
      </c>
      <c r="F501" s="209"/>
      <c r="G501" s="209"/>
      <c r="H501" s="210"/>
      <c r="I501" s="208" t="s">
        <v>181</v>
      </c>
      <c r="J501" s="205"/>
      <c r="K501" s="530">
        <f>K493</f>
        <v>15.98</v>
      </c>
      <c r="L501" s="530"/>
      <c r="M501" s="2"/>
      <c r="N501" s="37"/>
      <c r="O501" s="37"/>
      <c r="P501" s="155"/>
      <c r="Q501" s="2"/>
      <c r="R501" s="2"/>
      <c r="S501" s="2"/>
      <c r="T501" s="2"/>
      <c r="U501" s="2"/>
      <c r="V501" s="2"/>
      <c r="W501" s="2"/>
      <c r="X501" s="2"/>
      <c r="BA501" s="2"/>
      <c r="BB501" s="2"/>
    </row>
    <row r="502" spans="1:54" ht="20.100000000000001" customHeight="1">
      <c r="A502" s="111" t="s">
        <v>146</v>
      </c>
      <c r="B502" s="121" t="s">
        <v>106</v>
      </c>
      <c r="C502" s="121" t="s">
        <v>337</v>
      </c>
      <c r="D502" s="204" t="s">
        <v>1</v>
      </c>
      <c r="E502" s="292">
        <v>1</v>
      </c>
      <c r="F502" s="214" t="s">
        <v>19</v>
      </c>
      <c r="G502" s="215">
        <v>6.04</v>
      </c>
      <c r="H502" s="206" t="str">
        <f t="shared" ref="H502:H507" si="680">IF(ISNA((IF(F502=0," ",VLOOKUP(F502,$AC$614:$AE$625,3,FALSE)))),"WRONG LETTER",IF(F502=0," ",VLOOKUP(F502,$AC$614:$AE$625,3,FALSE)))</f>
        <v>Drew Hogger</v>
      </c>
      <c r="I502" s="201" t="str">
        <f t="shared" ref="I502:I507" si="681">IF(ISNA((IF(F502=0,"",VLOOKUP(F502,$AO$544:$AQ$555,3,FALSE)))),"WRONG LETTER",IF(F502=0,"",VLOOKUP(F502,$AO$544:$AQ$555,3,FALSE)))</f>
        <v>Oxford City</v>
      </c>
      <c r="J502" s="201" t="str">
        <f t="shared" ref="J502:J507" si="682">IF(F502=0,"",VLOOKUP(F502,$AO$544:$AR$555,4,FALSE))</f>
        <v>Oxf C</v>
      </c>
      <c r="K502" s="202" t="str">
        <f t="shared" ref="K502:K507" si="683">IF(G502="","",IF(ISNUMBER(G502),IF($CH$613="T"," ",IF($CH$613="F",IF(G502&gt;=$BX$613,"G1",IF(G502&gt;=$CA$613,"G2",IF(G502&gt;=$CD$613,"G3",IF(G502&gt;=$CG$613,"G4","")))))),""))</f>
        <v/>
      </c>
      <c r="L502" s="203" t="str">
        <f t="shared" ref="L502:L507" si="684">IF(ISBLANK(G502),"",IF(G502&gt;=BP610,"AW"," "))</f>
        <v xml:space="preserve"> </v>
      </c>
      <c r="M502" s="2"/>
      <c r="N502" s="34" t="str">
        <f t="shared" ref="N502:O507" si="685">N494</f>
        <v>W</v>
      </c>
      <c r="O502" s="34" t="str">
        <f t="shared" si="685"/>
        <v>WW</v>
      </c>
      <c r="P502" s="154">
        <f>AE502</f>
        <v>0</v>
      </c>
      <c r="Q502" s="2"/>
      <c r="R502" s="12">
        <f>P502</f>
        <v>0</v>
      </c>
      <c r="S502" s="12"/>
      <c r="T502" s="12"/>
      <c r="U502" s="12"/>
      <c r="V502" s="12"/>
      <c r="W502" s="12"/>
      <c r="X502" s="2"/>
      <c r="Y502" s="26">
        <f>((COUNTIF(E502:E507,E502)-1)*$CK$547+SUBSTITUTE(E502,"=",""))</f>
        <v>1</v>
      </c>
      <c r="Z502" s="3">
        <f>INDEX($CK$548:$CK$611,Y502)</f>
        <v>6</v>
      </c>
      <c r="AA502" s="3">
        <f>IF(LEFT(G502,1)="d",0,IF(LEFT(G502,1)="n",0,1))</f>
        <v>1</v>
      </c>
      <c r="AB502" s="3">
        <f>Z502*AA502</f>
        <v>6</v>
      </c>
      <c r="AC502" s="6">
        <f>IF(ISNA(INDEX(AB502:AB507, MATCH(N502, F502:F507, FALSE))),0,INDEX(AB502:AB507, MATCH(N502, F502:F507, FALSE)))</f>
        <v>0</v>
      </c>
      <c r="AD502" s="3">
        <f>IF(ISNA(INDEX(AB502:AB507, MATCH(O502, F502:F507, FALSE))),0,INDEX(AB502:AB507, MATCH(O502, F502:F507, FALSE)))</f>
        <v>0</v>
      </c>
      <c r="AE502" s="5">
        <f>SUM(AC502:AD502)</f>
        <v>0</v>
      </c>
      <c r="AF502" s="3">
        <f>COUNTIF(F494:F499:F502:F507,F502)</f>
        <v>1</v>
      </c>
      <c r="BA502" s="2"/>
      <c r="BB502" s="2"/>
    </row>
    <row r="503" spans="1:54" ht="20.100000000000001" customHeight="1">
      <c r="A503" s="111" t="s">
        <v>146</v>
      </c>
      <c r="B503" s="121" t="s">
        <v>106</v>
      </c>
      <c r="C503" s="121" t="s">
        <v>337</v>
      </c>
      <c r="D503" s="204" t="s">
        <v>1</v>
      </c>
      <c r="E503" s="293">
        <v>2</v>
      </c>
      <c r="F503" s="216"/>
      <c r="G503" s="217"/>
      <c r="H503" s="133" t="str">
        <f t="shared" si="680"/>
        <v xml:space="preserve"> </v>
      </c>
      <c r="I503" s="114" t="str">
        <f t="shared" si="681"/>
        <v/>
      </c>
      <c r="J503" s="114" t="str">
        <f t="shared" si="682"/>
        <v/>
      </c>
      <c r="K503" s="9" t="str">
        <f t="shared" si="683"/>
        <v/>
      </c>
      <c r="L503" s="195" t="str">
        <f t="shared" si="684"/>
        <v/>
      </c>
      <c r="M503" s="2"/>
      <c r="N503" s="34" t="str">
        <f t="shared" si="685"/>
        <v>N</v>
      </c>
      <c r="O503" s="34" t="str">
        <f t="shared" si="685"/>
        <v>NN</v>
      </c>
      <c r="P503" s="154">
        <f t="shared" ref="P503:P507" si="686">AE503</f>
        <v>0</v>
      </c>
      <c r="Q503" s="2"/>
      <c r="R503" s="12"/>
      <c r="S503" s="12">
        <f>P503</f>
        <v>0</v>
      </c>
      <c r="T503" s="12"/>
      <c r="U503" s="12"/>
      <c r="V503" s="12"/>
      <c r="W503" s="12"/>
      <c r="X503" s="2"/>
      <c r="Y503" s="26">
        <f>((COUNTIF(E502:E507,E503)-1)*$CK$547+SUBSTITUTE(E503,"=",""))</f>
        <v>2</v>
      </c>
      <c r="Z503" s="3">
        <f>INDEX($CK$548:$CK$611,Y503)</f>
        <v>5</v>
      </c>
      <c r="AA503" s="3">
        <f>IF(LEFT(G503,1)="d",0,IF(LEFT(G503,1)="n",0,1))</f>
        <v>1</v>
      </c>
      <c r="AB503" s="3">
        <f>Z503*AA503</f>
        <v>5</v>
      </c>
      <c r="AC503" s="6">
        <f>IF(ISNA(INDEX(AB502:AB507, MATCH(N503, F502:F507, FALSE))),0,INDEX(AB502:AB507, MATCH(N503, F502:F507, FALSE)))</f>
        <v>0</v>
      </c>
      <c r="AD503" s="3">
        <f>IF(ISNA(INDEX(AB502:AB507, MATCH(O503, F502:F507, FALSE))),0,INDEX(AB502:AB507, MATCH(O503, F502:F507, FALSE)))</f>
        <v>0</v>
      </c>
      <c r="AE503" s="5">
        <f t="shared" ref="AE503:AE507" si="687">SUM(AC503:AD503)</f>
        <v>0</v>
      </c>
      <c r="AF503" s="3">
        <f>COUNTIF(F494:F499:F502:F507,F503)</f>
        <v>0</v>
      </c>
      <c r="BA503" s="2"/>
      <c r="BB503" s="2"/>
    </row>
    <row r="504" spans="1:54" ht="20.100000000000001" customHeight="1">
      <c r="A504" s="111" t="s">
        <v>146</v>
      </c>
      <c r="B504" s="121" t="s">
        <v>106</v>
      </c>
      <c r="C504" s="121" t="s">
        <v>337</v>
      </c>
      <c r="D504" s="204" t="s">
        <v>1</v>
      </c>
      <c r="E504" s="293">
        <v>3</v>
      </c>
      <c r="F504" s="216"/>
      <c r="G504" s="217"/>
      <c r="H504" s="133" t="str">
        <f t="shared" si="680"/>
        <v xml:space="preserve"> </v>
      </c>
      <c r="I504" s="114" t="str">
        <f t="shared" si="681"/>
        <v/>
      </c>
      <c r="J504" s="114" t="str">
        <f t="shared" si="682"/>
        <v/>
      </c>
      <c r="K504" s="9" t="str">
        <f t="shared" si="683"/>
        <v/>
      </c>
      <c r="L504" s="195" t="str">
        <f t="shared" si="684"/>
        <v/>
      </c>
      <c r="M504" s="2"/>
      <c r="N504" s="34" t="str">
        <f t="shared" si="685"/>
        <v>O</v>
      </c>
      <c r="O504" s="34" t="str">
        <f t="shared" si="685"/>
        <v>OO</v>
      </c>
      <c r="P504" s="154">
        <f t="shared" si="686"/>
        <v>6</v>
      </c>
      <c r="Q504" s="2"/>
      <c r="R504" s="12"/>
      <c r="S504" s="12"/>
      <c r="T504" s="12">
        <f>P504</f>
        <v>6</v>
      </c>
      <c r="U504" s="12"/>
      <c r="V504" s="12"/>
      <c r="W504" s="12"/>
      <c r="X504" s="2"/>
      <c r="Y504" s="26">
        <f>((COUNTIF(E502:E507,E504)-1)*$CK$547+SUBSTITUTE(E504,"=",""))</f>
        <v>3</v>
      </c>
      <c r="Z504" s="3">
        <f>INDEX($CK$548:$CK$611,Y504)</f>
        <v>4</v>
      </c>
      <c r="AA504" s="3">
        <f>IF(LEFT(G504,1)="d",0,IF(LEFT(G504,1)="n",0,1))</f>
        <v>1</v>
      </c>
      <c r="AB504" s="3">
        <f t="shared" ref="AB504:AB507" si="688">Z504*AA504</f>
        <v>4</v>
      </c>
      <c r="AC504" s="6">
        <f>IF(ISNA(INDEX(AB502:AB507, MATCH(N504, F502:F507, FALSE))),0,INDEX(AB502:AB507, MATCH(N504, F502:F507, FALSE)))</f>
        <v>0</v>
      </c>
      <c r="AD504" s="3">
        <f>IF(ISNA(INDEX(AB502:AB507, MATCH(O504, F502:F507, FALSE))),0,INDEX(AB502:AB507, MATCH(O504, F502:F507, FALSE)))</f>
        <v>6</v>
      </c>
      <c r="AE504" s="5">
        <f t="shared" si="687"/>
        <v>6</v>
      </c>
      <c r="AF504" s="3">
        <f>COUNTIF(F494:F499:F502:F507,F504)</f>
        <v>0</v>
      </c>
      <c r="BA504" s="2"/>
      <c r="BB504" s="2"/>
    </row>
    <row r="505" spans="1:54" ht="20.100000000000001" customHeight="1">
      <c r="A505" s="111" t="s">
        <v>146</v>
      </c>
      <c r="B505" s="121" t="s">
        <v>106</v>
      </c>
      <c r="C505" s="121" t="s">
        <v>337</v>
      </c>
      <c r="D505" s="204" t="s">
        <v>1</v>
      </c>
      <c r="E505" s="293">
        <v>4</v>
      </c>
      <c r="F505" s="216"/>
      <c r="G505" s="217"/>
      <c r="H505" s="133" t="str">
        <f t="shared" si="680"/>
        <v xml:space="preserve"> </v>
      </c>
      <c r="I505" s="114" t="str">
        <f t="shared" si="681"/>
        <v/>
      </c>
      <c r="J505" s="114" t="str">
        <f t="shared" si="682"/>
        <v/>
      </c>
      <c r="K505" s="9" t="str">
        <f t="shared" si="683"/>
        <v/>
      </c>
      <c r="L505" s="195" t="str">
        <f t="shared" si="684"/>
        <v/>
      </c>
      <c r="M505" s="2"/>
      <c r="N505" s="34" t="str">
        <f t="shared" si="685"/>
        <v>R</v>
      </c>
      <c r="O505" s="34" t="str">
        <f t="shared" si="685"/>
        <v>RR</v>
      </c>
      <c r="P505" s="154">
        <f t="shared" si="686"/>
        <v>0</v>
      </c>
      <c r="Q505" s="2"/>
      <c r="R505" s="12"/>
      <c r="S505" s="12"/>
      <c r="T505" s="12"/>
      <c r="U505" s="12">
        <f>P505</f>
        <v>0</v>
      </c>
      <c r="V505" s="12"/>
      <c r="W505" s="12"/>
      <c r="X505" s="2"/>
      <c r="Y505" s="26">
        <f>((COUNTIF(E502:E507,E505)-1)*$CK$547+SUBSTITUTE(E505,"=",""))</f>
        <v>4</v>
      </c>
      <c r="Z505" s="3">
        <f>INDEX($CK$548:$CK$611,Y505)</f>
        <v>3</v>
      </c>
      <c r="AA505" s="3">
        <f t="shared" ref="AA505:AA507" si="689">IF(LEFT(G505,1)="d",0,IF(LEFT(G505,1)="n",0,1))</f>
        <v>1</v>
      </c>
      <c r="AB505" s="3">
        <f t="shared" si="688"/>
        <v>3</v>
      </c>
      <c r="AC505" s="6">
        <f>IF(ISNA(INDEX(AB502:AB507, MATCH(N505, F502:F507, FALSE))),0,INDEX(AB502:AB507, MATCH(N505, F502:F507, FALSE)))</f>
        <v>0</v>
      </c>
      <c r="AD505" s="3">
        <f>IF(ISNA(INDEX(AB502:AB507, MATCH(O505, F502:F507, FALSE))),0,INDEX(AB502:AB507, MATCH(O505, F502:F507, FALSE)))</f>
        <v>0</v>
      </c>
      <c r="AE505" s="5">
        <f t="shared" si="687"/>
        <v>0</v>
      </c>
      <c r="AF505" s="3">
        <f>COUNTIF(F494:F499:F502:F507,F505)</f>
        <v>0</v>
      </c>
      <c r="BA505" s="2"/>
      <c r="BB505" s="2"/>
    </row>
    <row r="506" spans="1:54" ht="20.100000000000001" customHeight="1">
      <c r="A506" s="111" t="s">
        <v>146</v>
      </c>
      <c r="B506" s="121" t="s">
        <v>106</v>
      </c>
      <c r="C506" s="121" t="s">
        <v>337</v>
      </c>
      <c r="D506" s="204" t="s">
        <v>1</v>
      </c>
      <c r="E506" s="293">
        <v>5</v>
      </c>
      <c r="F506" s="216"/>
      <c r="G506" s="217"/>
      <c r="H506" s="133" t="str">
        <f t="shared" si="680"/>
        <v xml:space="preserve"> </v>
      </c>
      <c r="I506" s="114" t="str">
        <f t="shared" si="681"/>
        <v/>
      </c>
      <c r="J506" s="114" t="str">
        <f t="shared" si="682"/>
        <v/>
      </c>
      <c r="K506" s="9" t="str">
        <f t="shared" si="683"/>
        <v/>
      </c>
      <c r="L506" s="195" t="str">
        <f t="shared" si="684"/>
        <v/>
      </c>
      <c r="M506" s="2"/>
      <c r="N506" s="34" t="str">
        <f t="shared" si="685"/>
        <v>T</v>
      </c>
      <c r="O506" s="34" t="str">
        <f t="shared" si="685"/>
        <v>TT</v>
      </c>
      <c r="P506" s="154">
        <f t="shared" si="686"/>
        <v>0</v>
      </c>
      <c r="Q506" s="2"/>
      <c r="R506" s="12"/>
      <c r="S506" s="12"/>
      <c r="T506" s="12"/>
      <c r="U506" s="12"/>
      <c r="V506" s="12">
        <f>P506</f>
        <v>0</v>
      </c>
      <c r="W506" s="12"/>
      <c r="X506" s="2"/>
      <c r="Y506" s="26">
        <f>((COUNTIF(E502:E507,E506)-1)*$CK$547+SUBSTITUTE(E506,"=",""))</f>
        <v>5</v>
      </c>
      <c r="Z506" s="3">
        <f t="shared" ref="Z506:Z507" si="690">INDEX($CK$548:$CK$611,Y506)</f>
        <v>2</v>
      </c>
      <c r="AA506" s="3">
        <f t="shared" si="689"/>
        <v>1</v>
      </c>
      <c r="AB506" s="3">
        <f t="shared" si="688"/>
        <v>2</v>
      </c>
      <c r="AC506" s="6">
        <f>IF(ISNA(INDEX(AB502:AB507, MATCH(N506, F502:F507, FALSE))),0,INDEX(AB502:AB507, MATCH(N506,F502:F507, FALSE)))</f>
        <v>0</v>
      </c>
      <c r="AD506" s="3">
        <f>IF(ISNA(INDEX(AB502:AB507, MATCH(O506, F502:F507, FALSE))),0,INDEX(AB502:AB507, MATCH(O506, F502:F507, FALSE)))</f>
        <v>0</v>
      </c>
      <c r="AE506" s="5">
        <f t="shared" si="687"/>
        <v>0</v>
      </c>
      <c r="AF506" s="3">
        <f>COUNTIF(F494:F499:F502:F507,F506)</f>
        <v>0</v>
      </c>
      <c r="BA506" s="2"/>
      <c r="BB506" s="2"/>
    </row>
    <row r="507" spans="1:54" ht="20.100000000000001" customHeight="1" thickBot="1">
      <c r="A507" s="111" t="s">
        <v>146</v>
      </c>
      <c r="B507" s="121" t="s">
        <v>106</v>
      </c>
      <c r="C507" s="121" t="s">
        <v>337</v>
      </c>
      <c r="D507" s="204" t="s">
        <v>1</v>
      </c>
      <c r="E507" s="294">
        <v>6</v>
      </c>
      <c r="F507" s="216"/>
      <c r="G507" s="219"/>
      <c r="H507" s="211" t="str">
        <f t="shared" si="680"/>
        <v xml:space="preserve"> </v>
      </c>
      <c r="I507" s="212" t="str">
        <f t="shared" si="681"/>
        <v/>
      </c>
      <c r="J507" s="212" t="str">
        <f t="shared" si="682"/>
        <v/>
      </c>
      <c r="K507" s="138" t="str">
        <f t="shared" si="683"/>
        <v/>
      </c>
      <c r="L507" s="213" t="str">
        <f t="shared" si="684"/>
        <v/>
      </c>
      <c r="M507" s="2"/>
      <c r="N507" s="34" t="str">
        <f t="shared" si="685"/>
        <v>J</v>
      </c>
      <c r="O507" s="34" t="str">
        <f t="shared" si="685"/>
        <v>JJ</v>
      </c>
      <c r="P507" s="154">
        <f t="shared" si="686"/>
        <v>0</v>
      </c>
      <c r="Q507" s="2"/>
      <c r="R507" s="12"/>
      <c r="S507" s="12"/>
      <c r="T507" s="12"/>
      <c r="U507" s="12"/>
      <c r="V507" s="12"/>
      <c r="W507" s="12">
        <f>P507</f>
        <v>0</v>
      </c>
      <c r="X507" s="2"/>
      <c r="Y507" s="26">
        <f>((COUNTIF(E502:E507,E507)-1)*$CK$547+SUBSTITUTE(E507,"=",""))</f>
        <v>6</v>
      </c>
      <c r="Z507" s="3">
        <f t="shared" si="690"/>
        <v>1</v>
      </c>
      <c r="AA507" s="3">
        <f t="shared" si="689"/>
        <v>1</v>
      </c>
      <c r="AB507" s="3">
        <f t="shared" si="688"/>
        <v>1</v>
      </c>
      <c r="AC507" s="6">
        <f>IF(ISNA(INDEX(AB502:AB507, MATCH(N507, F502:F507, FALSE))),0,INDEX(AB502:AB507, MATCH(N507, F502:F507, FALSE)))</f>
        <v>0</v>
      </c>
      <c r="AD507" s="3">
        <f>IF(ISNA(INDEX(AB502:AB507, MATCH(O507, F502:F507, FALSE))),0,INDEX(AB502:AB507, MATCH(O507, F502:F507, FALSE)))</f>
        <v>0</v>
      </c>
      <c r="AE507" s="5">
        <f t="shared" si="687"/>
        <v>0</v>
      </c>
      <c r="AF507" s="3">
        <f>COUNTIF(F494:F499:F502:F507,F507)</f>
        <v>0</v>
      </c>
      <c r="BA507" s="2"/>
      <c r="BB507" s="2"/>
    </row>
    <row r="508" spans="1:54" ht="20.100000000000001" customHeight="1" thickBot="1">
      <c r="A508" s="111" t="s">
        <v>146</v>
      </c>
      <c r="B508" s="121" t="s">
        <v>106</v>
      </c>
      <c r="C508" s="121"/>
      <c r="D508" s="204"/>
      <c r="E508" s="198"/>
      <c r="F508" s="198"/>
      <c r="G508" s="198"/>
      <c r="H508" s="196"/>
      <c r="I508" s="196"/>
      <c r="J508" s="197"/>
      <c r="K508" s="196"/>
      <c r="L508" s="196"/>
      <c r="M508" s="8"/>
      <c r="N508" s="40"/>
      <c r="O508" s="40"/>
      <c r="P508" s="155"/>
      <c r="Q508" s="2"/>
      <c r="R508" s="2"/>
      <c r="S508" s="2"/>
      <c r="T508" s="2"/>
      <c r="U508" s="2"/>
      <c r="V508" s="2"/>
      <c r="W508" s="2"/>
    </row>
    <row r="509" spans="1:54" ht="20.100000000000001" customHeight="1" thickBot="1">
      <c r="A509" s="111" t="s">
        <v>146</v>
      </c>
      <c r="B509" s="121" t="s">
        <v>106</v>
      </c>
      <c r="C509" s="121" t="s">
        <v>338</v>
      </c>
      <c r="D509" s="204" t="s">
        <v>0</v>
      </c>
      <c r="E509" s="419" t="s">
        <v>278</v>
      </c>
      <c r="F509" s="209"/>
      <c r="G509" s="209"/>
      <c r="H509" s="210"/>
      <c r="I509" s="208" t="s">
        <v>181</v>
      </c>
      <c r="J509" s="205"/>
      <c r="K509" s="530">
        <f>DETAILS!K122</f>
        <v>51.03</v>
      </c>
      <c r="L509" s="530"/>
      <c r="M509" s="128"/>
      <c r="N509" s="40"/>
      <c r="O509" s="40"/>
      <c r="P509" s="155"/>
      <c r="Q509" s="2"/>
      <c r="R509" s="2"/>
      <c r="S509" s="2"/>
      <c r="T509" s="2"/>
      <c r="U509" s="2"/>
      <c r="V509" s="2"/>
      <c r="W509" s="2"/>
    </row>
    <row r="510" spans="1:54" ht="20.100000000000001" customHeight="1">
      <c r="A510" s="111" t="s">
        <v>146</v>
      </c>
      <c r="B510" s="121" t="s">
        <v>106</v>
      </c>
      <c r="C510" s="121" t="s">
        <v>338</v>
      </c>
      <c r="D510" s="204" t="s">
        <v>0</v>
      </c>
      <c r="E510" s="292">
        <v>1</v>
      </c>
      <c r="F510" s="214" t="s">
        <v>20</v>
      </c>
      <c r="G510" s="215">
        <v>32.56</v>
      </c>
      <c r="H510" s="206" t="str">
        <f t="shared" ref="H510:H515" si="691">IF(ISNA((IF(F510=0," ",VLOOKUP(F510,$AI$614:$AK$625,3,FALSE)))),"WRONG LETTER",IF(F510=0," ",VLOOKUP(F510,$AI$614:$AK$625,3,FALSE)))</f>
        <v>Billy McCauley</v>
      </c>
      <c r="I510" s="201" t="str">
        <f t="shared" ref="I510:I515" si="692">IF(ISNA((IF(F510=0,"",VLOOKUP(F510,$AO$544:$AQ$555,3,FALSE)))),"WRONG LETTER",IF(F510=0,"",VLOOKUP(F510,$AO$544:$AQ$555,3,FALSE)))</f>
        <v>Oxford City</v>
      </c>
      <c r="J510" s="201" t="str">
        <f t="shared" ref="J510:J515" si="693">IF(F510=0,"",VLOOKUP(F510,$AO$544:$AR$555,4,FALSE))</f>
        <v>Oxf C</v>
      </c>
      <c r="K510" s="202" t="str">
        <f t="shared" ref="K510:K515" si="694">IF(G510="","",IF(ISNUMBER(G510),IF($CH$612="T"," ",IF($CH$612="F",IF(G510&gt;=$BX$612,"G1",IF(G510&gt;=$CA$612,"G2",IF(G510&gt;=$CD$612,"G3",IF(G510&gt;=$CG$612,"G4","")))))),""))</f>
        <v>G4</v>
      </c>
      <c r="L510" s="203" t="str">
        <f t="shared" ref="L510:L515" si="695">IF(ISBLANK(G510),"",IF(G510&gt;=BQ603,"AW"," "))</f>
        <v>AW</v>
      </c>
      <c r="M510" s="2"/>
      <c r="N510" s="34" t="str">
        <f t="shared" ref="N510:O515" si="696">N502</f>
        <v>W</v>
      </c>
      <c r="O510" s="34" t="str">
        <f t="shared" si="696"/>
        <v>WW</v>
      </c>
      <c r="P510" s="154">
        <f>AE510</f>
        <v>4</v>
      </c>
      <c r="Q510" s="2"/>
      <c r="R510" s="12">
        <f>P510</f>
        <v>4</v>
      </c>
      <c r="S510" s="12"/>
      <c r="T510" s="12"/>
      <c r="U510" s="12"/>
      <c r="V510" s="12"/>
      <c r="W510" s="12"/>
      <c r="X510" s="6"/>
      <c r="Y510" s="26">
        <f>((COUNTIF(E510:E515,E510)-1)*$CK$547+SUBSTITUTE(E510,"=",""))</f>
        <v>1</v>
      </c>
      <c r="Z510" s="3">
        <f>INDEX($CK$548:$CK$611,Y510)</f>
        <v>6</v>
      </c>
      <c r="AA510" s="3">
        <f>IF(LEFT(G510,1)="d",0,IF(LEFT(G510,1)="n",0,1))</f>
        <v>1</v>
      </c>
      <c r="AB510" s="3">
        <f>Z510*AA510</f>
        <v>6</v>
      </c>
      <c r="AC510" s="6">
        <f>IF(ISNA(INDEX(AB510:AB515, MATCH(N510, F510:F515, FALSE))),0,INDEX(AB510:AB515, MATCH(N510, F510:F515, FALSE)))</f>
        <v>4</v>
      </c>
      <c r="AD510" s="3">
        <f>IF(ISNA(INDEX(AB510:AB515, MATCH(O510, F510:F515, FALSE))),0,INDEX(AB510:AB515, MATCH(O510, F510:F515, FALSE)))</f>
        <v>0</v>
      </c>
      <c r="AE510" s="5">
        <f>SUM(AC510:AD510)</f>
        <v>4</v>
      </c>
      <c r="AF510" s="3">
        <f>COUNTIF(F510:F515:F518:F523,F510)</f>
        <v>1</v>
      </c>
      <c r="BA510" s="31"/>
      <c r="BB510" s="31"/>
    </row>
    <row r="511" spans="1:54" ht="20.100000000000001" customHeight="1">
      <c r="A511" s="111" t="s">
        <v>146</v>
      </c>
      <c r="B511" s="121" t="s">
        <v>106</v>
      </c>
      <c r="C511" s="121" t="s">
        <v>338</v>
      </c>
      <c r="D511" s="204" t="s">
        <v>0</v>
      </c>
      <c r="E511" s="293">
        <v>2</v>
      </c>
      <c r="F511" s="216" t="s">
        <v>127</v>
      </c>
      <c r="G511" s="217">
        <v>26.9</v>
      </c>
      <c r="H511" s="133" t="str">
        <f t="shared" si="691"/>
        <v>Danyal Choudhry</v>
      </c>
      <c r="I511" s="114" t="str">
        <f t="shared" si="692"/>
        <v>Slough Juniors</v>
      </c>
      <c r="J511" s="114" t="str">
        <f t="shared" si="693"/>
        <v>Slough J</v>
      </c>
      <c r="K511" s="9" t="str">
        <f t="shared" si="694"/>
        <v/>
      </c>
      <c r="L511" s="195" t="str">
        <f t="shared" si="695"/>
        <v>AW</v>
      </c>
      <c r="M511" s="2"/>
      <c r="N511" s="34" t="str">
        <f t="shared" si="696"/>
        <v>N</v>
      </c>
      <c r="O511" s="34" t="str">
        <f t="shared" si="696"/>
        <v>NN</v>
      </c>
      <c r="P511" s="154">
        <f t="shared" ref="P511:P515" si="697">AE511</f>
        <v>0</v>
      </c>
      <c r="Q511" s="2"/>
      <c r="R511" s="12"/>
      <c r="S511" s="12">
        <f>P511</f>
        <v>0</v>
      </c>
      <c r="T511" s="12"/>
      <c r="U511" s="12"/>
      <c r="V511" s="12"/>
      <c r="W511" s="12"/>
      <c r="X511" s="2"/>
      <c r="Y511" s="26">
        <f>((COUNTIF(E510:E515,E511)-1)*$CK$547+SUBSTITUTE(E511,"=",""))</f>
        <v>2</v>
      </c>
      <c r="Z511" s="3">
        <f>INDEX($CK$548:$CK$611,Y511)</f>
        <v>5</v>
      </c>
      <c r="AA511" s="3">
        <f>IF(LEFT(G511,1)="d",0,IF(LEFT(G511,1)="n",0,1))</f>
        <v>1</v>
      </c>
      <c r="AB511" s="3">
        <f>Z511*AA511</f>
        <v>5</v>
      </c>
      <c r="AC511" s="6">
        <f>IF(ISNA(INDEX(AB510:AB515, MATCH(N511, F510:F515, FALSE))),0,INDEX(AB510:AB515, MATCH(N511, F510:F515, FALSE)))</f>
        <v>0</v>
      </c>
      <c r="AD511" s="3">
        <f>IF(ISNA(INDEX(AB510:AB515, MATCH(O511, F510:F515, FALSE))),0,INDEX(AB510:AB515, MATCH(O511, F510:F515, FALSE)))</f>
        <v>0</v>
      </c>
      <c r="AE511" s="5">
        <f t="shared" ref="AE511:AE515" si="698">SUM(AC511:AD511)</f>
        <v>0</v>
      </c>
      <c r="AF511" s="3">
        <f>COUNTIF(F510:F515:F518:F523,F511)</f>
        <v>1</v>
      </c>
      <c r="BA511" s="8"/>
      <c r="BB511" s="8"/>
    </row>
    <row r="512" spans="1:54" ht="20.100000000000001" customHeight="1">
      <c r="A512" s="111" t="s">
        <v>146</v>
      </c>
      <c r="B512" s="121" t="s">
        <v>106</v>
      </c>
      <c r="C512" s="121" t="s">
        <v>338</v>
      </c>
      <c r="D512" s="204" t="s">
        <v>0</v>
      </c>
      <c r="E512" s="293">
        <v>3</v>
      </c>
      <c r="F512" s="216" t="s">
        <v>130</v>
      </c>
      <c r="G512" s="217">
        <v>23.81</v>
      </c>
      <c r="H512" s="133" t="str">
        <f t="shared" si="691"/>
        <v>Sam Cliffton</v>
      </c>
      <c r="I512" s="114" t="str">
        <f t="shared" si="692"/>
        <v>Winchester</v>
      </c>
      <c r="J512" s="114" t="str">
        <f t="shared" si="693"/>
        <v>Win</v>
      </c>
      <c r="K512" s="9" t="str">
        <f t="shared" si="694"/>
        <v/>
      </c>
      <c r="L512" s="195" t="str">
        <f t="shared" si="695"/>
        <v xml:space="preserve"> </v>
      </c>
      <c r="M512" s="2"/>
      <c r="N512" s="34" t="str">
        <f t="shared" si="696"/>
        <v>O</v>
      </c>
      <c r="O512" s="34" t="str">
        <f t="shared" si="696"/>
        <v>OO</v>
      </c>
      <c r="P512" s="154">
        <f t="shared" si="697"/>
        <v>6</v>
      </c>
      <c r="Q512" s="2"/>
      <c r="R512" s="12"/>
      <c r="S512" s="12"/>
      <c r="T512" s="12">
        <f>P512</f>
        <v>6</v>
      </c>
      <c r="U512" s="12"/>
      <c r="V512" s="12"/>
      <c r="W512" s="12"/>
      <c r="X512" s="2"/>
      <c r="Y512" s="26">
        <f>((COUNTIF(E510:E515,E512)-1)*$CK$547+SUBSTITUTE(E512,"=",""))</f>
        <v>3</v>
      </c>
      <c r="Z512" s="3">
        <f>INDEX($CK$548:$CK$611,Y512)</f>
        <v>4</v>
      </c>
      <c r="AA512" s="3">
        <f>IF(LEFT(G512,1)="d",0,IF(LEFT(G512,1)="n",0,1))</f>
        <v>1</v>
      </c>
      <c r="AB512" s="3">
        <f t="shared" ref="AB512:AB515" si="699">Z512*AA512</f>
        <v>4</v>
      </c>
      <c r="AC512" s="6">
        <f>IF(ISNA(INDEX(AB510:AB515, MATCH(N512, F510:F515, FALSE))),0,INDEX(AB510:AB515, MATCH(N512, F510:F515, FALSE)))</f>
        <v>6</v>
      </c>
      <c r="AD512" s="3">
        <f>IF(ISNA(INDEX(AB510:AB515, MATCH(O512, F510:F515, FALSE))),0,INDEX(AB510:AB515, MATCH(O512, F510:F515, FALSE)))</f>
        <v>0</v>
      </c>
      <c r="AE512" s="5">
        <f t="shared" si="698"/>
        <v>6</v>
      </c>
      <c r="AF512" s="3">
        <f>COUNTIF(F510:F515:F518:F523,F512)</f>
        <v>1</v>
      </c>
      <c r="BA512" s="2"/>
      <c r="BB512" s="2"/>
    </row>
    <row r="513" spans="1:54" ht="20.100000000000001" customHeight="1">
      <c r="A513" s="111" t="s">
        <v>146</v>
      </c>
      <c r="B513" s="121" t="s">
        <v>106</v>
      </c>
      <c r="C513" s="121" t="s">
        <v>338</v>
      </c>
      <c r="D513" s="204" t="s">
        <v>0</v>
      </c>
      <c r="E513" s="293">
        <v>4</v>
      </c>
      <c r="F513" s="216"/>
      <c r="G513" s="217"/>
      <c r="H513" s="133" t="str">
        <f t="shared" si="691"/>
        <v xml:space="preserve"> </v>
      </c>
      <c r="I513" s="114" t="str">
        <f t="shared" si="692"/>
        <v/>
      </c>
      <c r="J513" s="114" t="str">
        <f t="shared" si="693"/>
        <v/>
      </c>
      <c r="K513" s="9" t="str">
        <f t="shared" si="694"/>
        <v/>
      </c>
      <c r="L513" s="195" t="str">
        <f t="shared" si="695"/>
        <v/>
      </c>
      <c r="M513" s="2"/>
      <c r="N513" s="34" t="str">
        <f t="shared" si="696"/>
        <v>R</v>
      </c>
      <c r="O513" s="34" t="str">
        <f t="shared" si="696"/>
        <v>RR</v>
      </c>
      <c r="P513" s="154">
        <f t="shared" si="697"/>
        <v>0</v>
      </c>
      <c r="Q513" s="2"/>
      <c r="R513" s="12"/>
      <c r="S513" s="12"/>
      <c r="T513" s="12"/>
      <c r="U513" s="12">
        <f>P513</f>
        <v>0</v>
      </c>
      <c r="V513" s="12"/>
      <c r="W513" s="12"/>
      <c r="X513" s="2"/>
      <c r="Y513" s="26">
        <f>((COUNTIF(E510:E515,E513)-1)*$CK$547+SUBSTITUTE(E513,"=",""))</f>
        <v>4</v>
      </c>
      <c r="Z513" s="3">
        <f>INDEX($CK$548:$CK$611,Y513)</f>
        <v>3</v>
      </c>
      <c r="AA513" s="3">
        <f t="shared" ref="AA513:AA515" si="700">IF(LEFT(G513,1)="d",0,IF(LEFT(G513,1)="n",0,1))</f>
        <v>1</v>
      </c>
      <c r="AB513" s="3">
        <f t="shared" si="699"/>
        <v>3</v>
      </c>
      <c r="AC513" s="6">
        <f>IF(ISNA(INDEX(AB510:AB515, MATCH(N513, F510:F515, FALSE))),0,INDEX(AB510:AB515, MATCH(N513, F510:F515, FALSE)))</f>
        <v>0</v>
      </c>
      <c r="AD513" s="3">
        <f>IF(ISNA(INDEX(AB510:AB515, MATCH(O513, F510:F515, FALSE))),0,INDEX(AB510:AB515, MATCH(O513, F510:F515, FALSE)))</f>
        <v>0</v>
      </c>
      <c r="AE513" s="5">
        <f t="shared" si="698"/>
        <v>0</v>
      </c>
      <c r="AF513" s="3">
        <f>COUNTIF(F510:F515:F518:F523,F513)</f>
        <v>0</v>
      </c>
      <c r="BA513" s="2"/>
      <c r="BB513" s="2"/>
    </row>
    <row r="514" spans="1:54" ht="20.100000000000001" customHeight="1">
      <c r="A514" s="111" t="s">
        <v>146</v>
      </c>
      <c r="B514" s="121" t="s">
        <v>106</v>
      </c>
      <c r="C514" s="121" t="s">
        <v>338</v>
      </c>
      <c r="D514" s="204" t="s">
        <v>0</v>
      </c>
      <c r="E514" s="293">
        <v>5</v>
      </c>
      <c r="F514" s="216"/>
      <c r="G514" s="217"/>
      <c r="H514" s="133" t="str">
        <f t="shared" si="691"/>
        <v xml:space="preserve"> </v>
      </c>
      <c r="I514" s="114" t="str">
        <f t="shared" si="692"/>
        <v/>
      </c>
      <c r="J514" s="114" t="str">
        <f t="shared" si="693"/>
        <v/>
      </c>
      <c r="K514" s="9" t="str">
        <f t="shared" si="694"/>
        <v/>
      </c>
      <c r="L514" s="195" t="str">
        <f t="shared" si="695"/>
        <v/>
      </c>
      <c r="M514" s="2"/>
      <c r="N514" s="34" t="str">
        <f t="shared" si="696"/>
        <v>T</v>
      </c>
      <c r="O514" s="34" t="str">
        <f t="shared" si="696"/>
        <v>TT</v>
      </c>
      <c r="P514" s="154">
        <f t="shared" si="697"/>
        <v>0</v>
      </c>
      <c r="Q514" s="2"/>
      <c r="R514" s="12"/>
      <c r="S514" s="12"/>
      <c r="T514" s="12"/>
      <c r="U514" s="12"/>
      <c r="V514" s="12">
        <f>P514</f>
        <v>0</v>
      </c>
      <c r="W514" s="12"/>
      <c r="X514" s="2"/>
      <c r="Y514" s="26">
        <f>((COUNTIF(E510:E515,E514)-1)*$CK$547+SUBSTITUTE(E514,"=",""))</f>
        <v>5</v>
      </c>
      <c r="Z514" s="3">
        <f t="shared" ref="Z514:Z515" si="701">INDEX($CK$548:$CK$611,Y514)</f>
        <v>2</v>
      </c>
      <c r="AA514" s="3">
        <f t="shared" si="700"/>
        <v>1</v>
      </c>
      <c r="AB514" s="3">
        <f t="shared" si="699"/>
        <v>2</v>
      </c>
      <c r="AC514" s="6">
        <f>IF(ISNA(INDEX(AB510:AB515, MATCH(N514, F510:F515, FALSE))),0,INDEX(AB510:AB515, MATCH(N514,F510:F515, FALSE)))</f>
        <v>0</v>
      </c>
      <c r="AD514" s="3">
        <f>IF(ISNA(INDEX(AB510:AB515, MATCH(O514, F510:F515, FALSE))),0,INDEX(AB510:AB515, MATCH(O514, F510:F515, FALSE)))</f>
        <v>0</v>
      </c>
      <c r="AE514" s="5">
        <f t="shared" si="698"/>
        <v>0</v>
      </c>
      <c r="AF514" s="3">
        <f>COUNTIF(F510:F515:F518:F523,F514)</f>
        <v>0</v>
      </c>
      <c r="BA514" s="2"/>
      <c r="BB514" s="2"/>
    </row>
    <row r="515" spans="1:54" ht="20.100000000000001" customHeight="1" thickBot="1">
      <c r="A515" s="111" t="s">
        <v>146</v>
      </c>
      <c r="B515" s="121" t="s">
        <v>106</v>
      </c>
      <c r="C515" s="121" t="s">
        <v>338</v>
      </c>
      <c r="D515" s="204" t="s">
        <v>0</v>
      </c>
      <c r="E515" s="294">
        <v>6</v>
      </c>
      <c r="F515" s="216"/>
      <c r="G515" s="219"/>
      <c r="H515" s="211" t="str">
        <f t="shared" si="691"/>
        <v xml:space="preserve"> </v>
      </c>
      <c r="I515" s="212" t="str">
        <f t="shared" si="692"/>
        <v/>
      </c>
      <c r="J515" s="212" t="str">
        <f t="shared" si="693"/>
        <v/>
      </c>
      <c r="K515" s="138" t="str">
        <f t="shared" si="694"/>
        <v/>
      </c>
      <c r="L515" s="213" t="str">
        <f t="shared" si="695"/>
        <v/>
      </c>
      <c r="M515" s="2"/>
      <c r="N515" s="34" t="str">
        <f t="shared" si="696"/>
        <v>J</v>
      </c>
      <c r="O515" s="34" t="str">
        <f t="shared" si="696"/>
        <v>JJ</v>
      </c>
      <c r="P515" s="154">
        <f t="shared" si="697"/>
        <v>5</v>
      </c>
      <c r="Q515" s="2"/>
      <c r="R515" s="12"/>
      <c r="S515" s="12"/>
      <c r="T515" s="12"/>
      <c r="U515" s="12"/>
      <c r="V515" s="12"/>
      <c r="W515" s="12">
        <f>P515</f>
        <v>5</v>
      </c>
      <c r="X515" s="2"/>
      <c r="Y515" s="26">
        <f>((COUNTIF(E510:E515,E515)-1)*$CK$547+SUBSTITUTE(E515,"=",""))</f>
        <v>6</v>
      </c>
      <c r="Z515" s="3">
        <f t="shared" si="701"/>
        <v>1</v>
      </c>
      <c r="AA515" s="3">
        <f t="shared" si="700"/>
        <v>1</v>
      </c>
      <c r="AB515" s="3">
        <f t="shared" si="699"/>
        <v>1</v>
      </c>
      <c r="AC515" s="6">
        <f>IF(ISNA(INDEX(AB510:AB515, MATCH(N515, F510:F515, FALSE))),0,INDEX(AB510:AB515, MATCH(N515, F510:F515, FALSE)))</f>
        <v>5</v>
      </c>
      <c r="AD515" s="3">
        <f>IF(ISNA(INDEX(AB510:AB515, MATCH(O515, F510:F515, FALSE))),0,INDEX(AB510:AB515, MATCH(O515, F510:F515, FALSE)))</f>
        <v>0</v>
      </c>
      <c r="AE515" s="5">
        <f t="shared" si="698"/>
        <v>5</v>
      </c>
      <c r="AF515" s="3">
        <f>COUNTIF(F510:F515:F518:F523,F515)</f>
        <v>0</v>
      </c>
      <c r="BA515" s="2"/>
      <c r="BB515" s="2"/>
    </row>
    <row r="516" spans="1:54" ht="20.100000000000001" customHeight="1" thickBot="1">
      <c r="A516" s="111" t="s">
        <v>146</v>
      </c>
      <c r="B516" s="121" t="s">
        <v>106</v>
      </c>
      <c r="C516" s="34"/>
      <c r="D516" s="110"/>
      <c r="E516" s="198"/>
      <c r="F516" s="198"/>
      <c r="G516" s="198"/>
      <c r="H516" s="196"/>
      <c r="I516" s="196"/>
      <c r="J516" s="197"/>
      <c r="K516" s="196"/>
      <c r="L516" s="196"/>
      <c r="M516" s="2"/>
      <c r="N516" s="37"/>
      <c r="O516" s="37"/>
      <c r="P516" s="155"/>
      <c r="Q516" s="2"/>
      <c r="R516" s="2"/>
      <c r="S516" s="2"/>
      <c r="T516" s="2"/>
      <c r="U516" s="2"/>
      <c r="V516" s="2"/>
      <c r="W516" s="2"/>
      <c r="X516" s="2"/>
      <c r="BA516" s="2"/>
      <c r="BB516" s="2"/>
    </row>
    <row r="517" spans="1:54" ht="20.100000000000001" customHeight="1" thickBot="1">
      <c r="A517" s="111" t="s">
        <v>146</v>
      </c>
      <c r="B517" s="121" t="s">
        <v>106</v>
      </c>
      <c r="C517" s="121" t="s">
        <v>338</v>
      </c>
      <c r="D517" s="204" t="s">
        <v>1</v>
      </c>
      <c r="E517" s="419" t="s">
        <v>309</v>
      </c>
      <c r="F517" s="209"/>
      <c r="G517" s="209"/>
      <c r="H517" s="210"/>
      <c r="I517" s="208" t="s">
        <v>181</v>
      </c>
      <c r="J517" s="205"/>
      <c r="K517" s="530">
        <f>K509</f>
        <v>51.03</v>
      </c>
      <c r="L517" s="530"/>
      <c r="M517" s="2"/>
      <c r="N517" s="37"/>
      <c r="O517" s="37"/>
      <c r="P517" s="155"/>
      <c r="Q517" s="2"/>
      <c r="R517" s="2"/>
      <c r="S517" s="2"/>
      <c r="T517" s="2"/>
      <c r="U517" s="2"/>
      <c r="V517" s="2"/>
      <c r="W517" s="2"/>
      <c r="X517" s="2"/>
      <c r="BA517" s="2"/>
      <c r="BB517" s="2"/>
    </row>
    <row r="518" spans="1:54" ht="20.100000000000001" customHeight="1">
      <c r="A518" s="111" t="s">
        <v>146</v>
      </c>
      <c r="B518" s="121" t="s">
        <v>106</v>
      </c>
      <c r="C518" s="121" t="s">
        <v>338</v>
      </c>
      <c r="D518" s="204" t="s">
        <v>1</v>
      </c>
      <c r="E518" s="292">
        <v>1</v>
      </c>
      <c r="F518" s="214" t="s">
        <v>19</v>
      </c>
      <c r="G518" s="215">
        <v>17.59</v>
      </c>
      <c r="H518" s="206" t="str">
        <f t="shared" ref="H518:H523" si="702">IF(ISNA((IF(F518=0," ",VLOOKUP(F518,$AI$614:$AK$625,3,FALSE)))),"WRONG LETTER",IF(F518=0," ",VLOOKUP(F518,$AI$614:$AK$625,3,FALSE)))</f>
        <v>Fionn Leaney</v>
      </c>
      <c r="I518" s="201" t="str">
        <f t="shared" ref="I518:I523" si="703">IF(ISNA((IF(F518=0,"",VLOOKUP(F518,$AO$544:$AQ$555,3,FALSE)))),"WRONG LETTER",IF(F518=0,"",VLOOKUP(F518,$AO$544:$AQ$555,3,FALSE)))</f>
        <v>Oxford City</v>
      </c>
      <c r="J518" s="201" t="str">
        <f t="shared" ref="J518:J523" si="704">IF(F518=0,"",VLOOKUP(F518,$AO$544:$AR$555,4,FALSE))</f>
        <v>Oxf C</v>
      </c>
      <c r="K518" s="202" t="str">
        <f t="shared" ref="K518:K523" si="705">IF(G518="","",IF(ISNUMBER(G518),IF($CH$612="T"," ",IF($CH$612="F",IF(G518&gt;=$BX$612,"G1",IF(G518&gt;=$CA$612,"G2",IF(G518&gt;=$CD$612,"G3",IF(G518&gt;=$CG$612,"G4","")))))),""))</f>
        <v/>
      </c>
      <c r="L518" s="203" t="str">
        <f t="shared" ref="L518:L523" si="706">IF(ISBLANK(G518),"",IF(G518&gt;=BQ610,"AW"," "))</f>
        <v xml:space="preserve"> </v>
      </c>
      <c r="M518" s="2"/>
      <c r="N518" s="34" t="str">
        <f t="shared" ref="N518:O523" si="707">N510</f>
        <v>W</v>
      </c>
      <c r="O518" s="34" t="str">
        <f t="shared" si="707"/>
        <v>WW</v>
      </c>
      <c r="P518" s="154">
        <f>AE518</f>
        <v>0</v>
      </c>
      <c r="Q518" s="2"/>
      <c r="R518" s="12">
        <f>P518</f>
        <v>0</v>
      </c>
      <c r="S518" s="12"/>
      <c r="T518" s="12"/>
      <c r="U518" s="12"/>
      <c r="V518" s="12"/>
      <c r="W518" s="12"/>
      <c r="X518" s="2"/>
      <c r="Y518" s="26">
        <f>((COUNTIF(E518:E523,E518)-1)*$CK$547+SUBSTITUTE(E518,"=",""))</f>
        <v>1</v>
      </c>
      <c r="Z518" s="3">
        <f>INDEX($CK$548:$CK$611,Y518)</f>
        <v>6</v>
      </c>
      <c r="AA518" s="3">
        <f>IF(LEFT(G518,1)="d",0,IF(LEFT(G518,1)="n",0,1))</f>
        <v>1</v>
      </c>
      <c r="AB518" s="3">
        <f>Z518*AA518</f>
        <v>6</v>
      </c>
      <c r="AC518" s="6">
        <f>IF(ISNA(INDEX(AB518:AB523, MATCH(N518, F518:F523, FALSE))),0,INDEX(AB518:AB523, MATCH(N518, F518:F523, FALSE)))</f>
        <v>0</v>
      </c>
      <c r="AD518" s="3">
        <f>IF(ISNA(INDEX(AB518:AB523, MATCH(O518, F518:F523, FALSE))),0,INDEX(AB518:AB523, MATCH(O518, F518:F523, FALSE)))</f>
        <v>0</v>
      </c>
      <c r="AE518" s="5">
        <f>SUM(AC518:AD518)</f>
        <v>0</v>
      </c>
      <c r="AF518" s="3">
        <f>COUNTIF(F510:F515:F518:F523,F518)</f>
        <v>1</v>
      </c>
      <c r="BA518" s="2"/>
      <c r="BB518" s="2"/>
    </row>
    <row r="519" spans="1:54" ht="20.100000000000001" customHeight="1">
      <c r="A519" s="111" t="s">
        <v>146</v>
      </c>
      <c r="B519" s="121" t="s">
        <v>106</v>
      </c>
      <c r="C519" s="121" t="s">
        <v>338</v>
      </c>
      <c r="D519" s="204" t="s">
        <v>1</v>
      </c>
      <c r="E519" s="293">
        <v>2</v>
      </c>
      <c r="F519" s="216"/>
      <c r="G519" s="217"/>
      <c r="H519" s="133" t="str">
        <f t="shared" si="702"/>
        <v xml:space="preserve"> </v>
      </c>
      <c r="I519" s="114" t="str">
        <f t="shared" si="703"/>
        <v/>
      </c>
      <c r="J519" s="114" t="str">
        <f t="shared" si="704"/>
        <v/>
      </c>
      <c r="K519" s="9" t="str">
        <f t="shared" si="705"/>
        <v/>
      </c>
      <c r="L519" s="195" t="str">
        <f t="shared" si="706"/>
        <v/>
      </c>
      <c r="M519" s="2"/>
      <c r="N519" s="34" t="str">
        <f t="shared" si="707"/>
        <v>N</v>
      </c>
      <c r="O519" s="34" t="str">
        <f t="shared" si="707"/>
        <v>NN</v>
      </c>
      <c r="P519" s="154">
        <f t="shared" ref="P519:P523" si="708">AE519</f>
        <v>0</v>
      </c>
      <c r="Q519" s="2"/>
      <c r="R519" s="12"/>
      <c r="S519" s="12">
        <f>P519</f>
        <v>0</v>
      </c>
      <c r="T519" s="12"/>
      <c r="U519" s="12"/>
      <c r="V519" s="12"/>
      <c r="W519" s="12"/>
      <c r="X519" s="2"/>
      <c r="Y519" s="26">
        <f>((COUNTIF(E518:E523,E519)-1)*$CK$547+SUBSTITUTE(E519,"=",""))</f>
        <v>2</v>
      </c>
      <c r="Z519" s="3">
        <f>INDEX($CK$548:$CK$611,Y519)</f>
        <v>5</v>
      </c>
      <c r="AA519" s="3">
        <f>IF(LEFT(G519,1)="d",0,IF(LEFT(G519,1)="n",0,1))</f>
        <v>1</v>
      </c>
      <c r="AB519" s="3">
        <f>Z519*AA519</f>
        <v>5</v>
      </c>
      <c r="AC519" s="6">
        <f>IF(ISNA(INDEX(AB518:AB523, MATCH(N519, F518:F523, FALSE))),0,INDEX(AB518:AB523, MATCH(N519, F518:F523, FALSE)))</f>
        <v>0</v>
      </c>
      <c r="AD519" s="3">
        <f>IF(ISNA(INDEX(AB518:AB523, MATCH(O519, F518:F523, FALSE))),0,INDEX(AB518:AB523, MATCH(O519, F518:F523, FALSE)))</f>
        <v>0</v>
      </c>
      <c r="AE519" s="5">
        <f t="shared" ref="AE519:AE523" si="709">SUM(AC519:AD519)</f>
        <v>0</v>
      </c>
      <c r="AF519" s="3">
        <f>COUNTIF(F510:F515:F518:F523,F519)</f>
        <v>0</v>
      </c>
      <c r="BA519" s="2"/>
      <c r="BB519" s="2"/>
    </row>
    <row r="520" spans="1:54" ht="20.100000000000001" customHeight="1">
      <c r="A520" s="111" t="s">
        <v>146</v>
      </c>
      <c r="B520" s="121" t="s">
        <v>106</v>
      </c>
      <c r="C520" s="121" t="s">
        <v>338</v>
      </c>
      <c r="D520" s="204" t="s">
        <v>1</v>
      </c>
      <c r="E520" s="293">
        <v>3</v>
      </c>
      <c r="F520" s="216"/>
      <c r="G520" s="217"/>
      <c r="H520" s="133" t="str">
        <f t="shared" si="702"/>
        <v xml:space="preserve"> </v>
      </c>
      <c r="I520" s="114" t="str">
        <f t="shared" si="703"/>
        <v/>
      </c>
      <c r="J520" s="114" t="str">
        <f t="shared" si="704"/>
        <v/>
      </c>
      <c r="K520" s="9" t="str">
        <f t="shared" si="705"/>
        <v/>
      </c>
      <c r="L520" s="195" t="str">
        <f t="shared" si="706"/>
        <v/>
      </c>
      <c r="M520" s="2"/>
      <c r="N520" s="34" t="str">
        <f t="shared" si="707"/>
        <v>O</v>
      </c>
      <c r="O520" s="34" t="str">
        <f t="shared" si="707"/>
        <v>OO</v>
      </c>
      <c r="P520" s="154">
        <f t="shared" si="708"/>
        <v>6</v>
      </c>
      <c r="Q520" s="2"/>
      <c r="R520" s="12"/>
      <c r="S520" s="12"/>
      <c r="T520" s="12">
        <f>P520</f>
        <v>6</v>
      </c>
      <c r="U520" s="12"/>
      <c r="V520" s="12"/>
      <c r="W520" s="12"/>
      <c r="X520" s="2"/>
      <c r="Y520" s="26">
        <f>((COUNTIF(E518:E523,E520)-1)*$CK$547+SUBSTITUTE(E520,"=",""))</f>
        <v>3</v>
      </c>
      <c r="Z520" s="3">
        <f>INDEX($CK$548:$CK$611,Y520)</f>
        <v>4</v>
      </c>
      <c r="AA520" s="3">
        <f>IF(LEFT(G520,1)="d",0,IF(LEFT(G520,1)="n",0,1))</f>
        <v>1</v>
      </c>
      <c r="AB520" s="3">
        <f t="shared" ref="AB520:AB523" si="710">Z520*AA520</f>
        <v>4</v>
      </c>
      <c r="AC520" s="6">
        <f>IF(ISNA(INDEX(AB518:AB523, MATCH(N520, F518:F523, FALSE))),0,INDEX(AB518:AB523, MATCH(N520, F518:F523, FALSE)))</f>
        <v>0</v>
      </c>
      <c r="AD520" s="3">
        <f>IF(ISNA(INDEX(AB518:AB523, MATCH(O520, F518:F523, FALSE))),0,INDEX(AB518:AB523, MATCH(O520, F518:F523, FALSE)))</f>
        <v>6</v>
      </c>
      <c r="AE520" s="5">
        <f t="shared" si="709"/>
        <v>6</v>
      </c>
      <c r="AF520" s="3">
        <f>COUNTIF(F510:F515:F518:F523,F520)</f>
        <v>0</v>
      </c>
      <c r="BA520" s="2"/>
      <c r="BB520" s="2"/>
    </row>
    <row r="521" spans="1:54" ht="20.100000000000001" customHeight="1">
      <c r="A521" s="111" t="s">
        <v>146</v>
      </c>
      <c r="B521" s="121" t="s">
        <v>106</v>
      </c>
      <c r="C521" s="121" t="s">
        <v>338</v>
      </c>
      <c r="D521" s="204" t="s">
        <v>1</v>
      </c>
      <c r="E521" s="293">
        <v>4</v>
      </c>
      <c r="F521" s="216"/>
      <c r="G521" s="217"/>
      <c r="H521" s="133" t="str">
        <f t="shared" si="702"/>
        <v xml:space="preserve"> </v>
      </c>
      <c r="I521" s="114" t="str">
        <f t="shared" si="703"/>
        <v/>
      </c>
      <c r="J521" s="114" t="str">
        <f t="shared" si="704"/>
        <v/>
      </c>
      <c r="K521" s="9" t="str">
        <f t="shared" si="705"/>
        <v/>
      </c>
      <c r="L521" s="195" t="str">
        <f t="shared" si="706"/>
        <v/>
      </c>
      <c r="M521" s="2"/>
      <c r="N521" s="34" t="str">
        <f t="shared" si="707"/>
        <v>R</v>
      </c>
      <c r="O521" s="34" t="str">
        <f t="shared" si="707"/>
        <v>RR</v>
      </c>
      <c r="P521" s="154">
        <f t="shared" si="708"/>
        <v>0</v>
      </c>
      <c r="Q521" s="2"/>
      <c r="R521" s="12"/>
      <c r="S521" s="12"/>
      <c r="T521" s="12"/>
      <c r="U521" s="12">
        <f>P521</f>
        <v>0</v>
      </c>
      <c r="V521" s="12"/>
      <c r="W521" s="12"/>
      <c r="X521" s="2"/>
      <c r="Y521" s="26">
        <f>((COUNTIF(E518:E523,E521)-1)*$CK$547+SUBSTITUTE(E521,"=",""))</f>
        <v>4</v>
      </c>
      <c r="Z521" s="3">
        <f>INDEX($CK$548:$CK$611,Y521)</f>
        <v>3</v>
      </c>
      <c r="AA521" s="3">
        <f t="shared" ref="AA521:AA523" si="711">IF(LEFT(G521,1)="d",0,IF(LEFT(G521,1)="n",0,1))</f>
        <v>1</v>
      </c>
      <c r="AB521" s="3">
        <f t="shared" si="710"/>
        <v>3</v>
      </c>
      <c r="AC521" s="6">
        <f>IF(ISNA(INDEX(AB518:AB523, MATCH(N521, F518:F523, FALSE))),0,INDEX(AB518:AB523, MATCH(N521, F518:F523, FALSE)))</f>
        <v>0</v>
      </c>
      <c r="AD521" s="3">
        <f>IF(ISNA(INDEX(AB518:AB523, MATCH(O521, F518:F523, FALSE))),0,INDEX(AB518:AB523, MATCH(O521, F518:F523, FALSE)))</f>
        <v>0</v>
      </c>
      <c r="AE521" s="5">
        <f t="shared" si="709"/>
        <v>0</v>
      </c>
      <c r="AF521" s="3">
        <f>COUNTIF(F510:F515:F518:F523,F521)</f>
        <v>0</v>
      </c>
      <c r="BA521" s="2"/>
      <c r="BB521" s="2"/>
    </row>
    <row r="522" spans="1:54" ht="20.100000000000001" customHeight="1">
      <c r="A522" s="111" t="s">
        <v>146</v>
      </c>
      <c r="B522" s="121" t="s">
        <v>106</v>
      </c>
      <c r="C522" s="121" t="s">
        <v>338</v>
      </c>
      <c r="D522" s="204" t="s">
        <v>1</v>
      </c>
      <c r="E522" s="293">
        <v>5</v>
      </c>
      <c r="F522" s="216"/>
      <c r="G522" s="217"/>
      <c r="H522" s="133" t="str">
        <f t="shared" si="702"/>
        <v xml:space="preserve"> </v>
      </c>
      <c r="I522" s="114" t="str">
        <f t="shared" si="703"/>
        <v/>
      </c>
      <c r="J522" s="114" t="str">
        <f t="shared" si="704"/>
        <v/>
      </c>
      <c r="K522" s="9" t="str">
        <f t="shared" si="705"/>
        <v/>
      </c>
      <c r="L522" s="195" t="str">
        <f t="shared" si="706"/>
        <v/>
      </c>
      <c r="M522" s="2"/>
      <c r="N522" s="34" t="str">
        <f t="shared" si="707"/>
        <v>T</v>
      </c>
      <c r="O522" s="34" t="str">
        <f t="shared" si="707"/>
        <v>TT</v>
      </c>
      <c r="P522" s="154">
        <f t="shared" si="708"/>
        <v>0</v>
      </c>
      <c r="Q522" s="2"/>
      <c r="R522" s="12"/>
      <c r="S522" s="12"/>
      <c r="T522" s="12"/>
      <c r="U522" s="12"/>
      <c r="V522" s="12">
        <f>P522</f>
        <v>0</v>
      </c>
      <c r="W522" s="12"/>
      <c r="X522" s="2"/>
      <c r="Y522" s="26">
        <f>((COUNTIF(E518:E523,E522)-1)*$CK$547+SUBSTITUTE(E522,"=",""))</f>
        <v>5</v>
      </c>
      <c r="Z522" s="3">
        <f t="shared" ref="Z522:Z523" si="712">INDEX($CK$548:$CK$611,Y522)</f>
        <v>2</v>
      </c>
      <c r="AA522" s="3">
        <f t="shared" si="711"/>
        <v>1</v>
      </c>
      <c r="AB522" s="3">
        <f t="shared" si="710"/>
        <v>2</v>
      </c>
      <c r="AC522" s="6">
        <f>IF(ISNA(INDEX(AB518:AB523, MATCH(N522, F518:F523, FALSE))),0,INDEX(AB518:AB523, MATCH(N522,F518:F523, FALSE)))</f>
        <v>0</v>
      </c>
      <c r="AD522" s="3">
        <f>IF(ISNA(INDEX(AB518:AB523, MATCH(O522, F518:F523, FALSE))),0,INDEX(AB518:AB523, MATCH(O522, F518:F523, FALSE)))</f>
        <v>0</v>
      </c>
      <c r="AE522" s="5">
        <f t="shared" si="709"/>
        <v>0</v>
      </c>
      <c r="AF522" s="3">
        <f>COUNTIF(F510:F515:F518:F523,F522)</f>
        <v>0</v>
      </c>
      <c r="BA522" s="2"/>
      <c r="BB522" s="2"/>
    </row>
    <row r="523" spans="1:54" ht="20.100000000000001" customHeight="1" thickBot="1">
      <c r="A523" s="111" t="s">
        <v>146</v>
      </c>
      <c r="B523" s="121" t="s">
        <v>106</v>
      </c>
      <c r="C523" s="121" t="s">
        <v>338</v>
      </c>
      <c r="D523" s="204" t="s">
        <v>1</v>
      </c>
      <c r="E523" s="294">
        <v>6</v>
      </c>
      <c r="F523" s="216"/>
      <c r="G523" s="219"/>
      <c r="H523" s="211" t="str">
        <f t="shared" si="702"/>
        <v xml:space="preserve"> </v>
      </c>
      <c r="I523" s="212" t="str">
        <f t="shared" si="703"/>
        <v/>
      </c>
      <c r="J523" s="212" t="str">
        <f t="shared" si="704"/>
        <v/>
      </c>
      <c r="K523" s="138" t="str">
        <f t="shared" si="705"/>
        <v/>
      </c>
      <c r="L523" s="213" t="str">
        <f t="shared" si="706"/>
        <v/>
      </c>
      <c r="M523" s="2"/>
      <c r="N523" s="34" t="str">
        <f t="shared" si="707"/>
        <v>J</v>
      </c>
      <c r="O523" s="34" t="str">
        <f t="shared" si="707"/>
        <v>JJ</v>
      </c>
      <c r="P523" s="154">
        <f t="shared" si="708"/>
        <v>0</v>
      </c>
      <c r="Q523" s="2"/>
      <c r="R523" s="12"/>
      <c r="S523" s="12"/>
      <c r="T523" s="12"/>
      <c r="U523" s="12"/>
      <c r="V523" s="12"/>
      <c r="W523" s="12">
        <f>P523</f>
        <v>0</v>
      </c>
      <c r="X523" s="2"/>
      <c r="Y523" s="26">
        <f>((COUNTIF(E518:E523,E523)-1)*$CK$547+SUBSTITUTE(E523,"=",""))</f>
        <v>6</v>
      </c>
      <c r="Z523" s="3">
        <f t="shared" si="712"/>
        <v>1</v>
      </c>
      <c r="AA523" s="3">
        <f t="shared" si="711"/>
        <v>1</v>
      </c>
      <c r="AB523" s="3">
        <f t="shared" si="710"/>
        <v>1</v>
      </c>
      <c r="AC523" s="6">
        <f>IF(ISNA(INDEX(AB518:AB523, MATCH(N523, F518:F523, FALSE))),0,INDEX(AB518:AB523, MATCH(N523, F518:F523, FALSE)))</f>
        <v>0</v>
      </c>
      <c r="AD523" s="3">
        <f>IF(ISNA(INDEX(AB518:AB523, MATCH(O523, F518:F523, FALSE))),0,INDEX(AB518:AB523, MATCH(O523, F518:F523, FALSE)))</f>
        <v>0</v>
      </c>
      <c r="AE523" s="5">
        <f t="shared" si="709"/>
        <v>0</v>
      </c>
      <c r="AF523" s="3">
        <f>COUNTIF(F510:F515:F518:F523,F523)</f>
        <v>0</v>
      </c>
      <c r="BA523" s="2"/>
      <c r="BB523" s="2"/>
    </row>
    <row r="524" spans="1:54" ht="20.100000000000001" customHeight="1" thickBot="1">
      <c r="A524" s="111" t="s">
        <v>146</v>
      </c>
      <c r="B524" s="121" t="s">
        <v>106</v>
      </c>
      <c r="C524" s="122"/>
      <c r="D524" s="231"/>
      <c r="E524" s="198"/>
      <c r="F524" s="198"/>
      <c r="G524" s="198"/>
      <c r="H524" s="196"/>
      <c r="I524" s="196"/>
      <c r="J524" s="197"/>
      <c r="K524" s="196"/>
      <c r="L524" s="196"/>
      <c r="M524" s="8"/>
      <c r="N524" s="40"/>
      <c r="O524" s="40"/>
      <c r="P524" s="155"/>
      <c r="Q524" s="2"/>
      <c r="R524" s="2"/>
      <c r="S524" s="2"/>
      <c r="T524" s="2"/>
      <c r="U524" s="2"/>
      <c r="V524" s="2"/>
      <c r="W524" s="2"/>
    </row>
    <row r="525" spans="1:54" ht="20.100000000000001" customHeight="1" thickBot="1">
      <c r="A525" s="111" t="s">
        <v>146</v>
      </c>
      <c r="B525" s="121" t="s">
        <v>106</v>
      </c>
      <c r="C525" s="121" t="s">
        <v>339</v>
      </c>
      <c r="D525" s="204" t="s">
        <v>0</v>
      </c>
      <c r="E525" s="419" t="s">
        <v>279</v>
      </c>
      <c r="F525" s="209"/>
      <c r="G525" s="209"/>
      <c r="H525" s="210"/>
      <c r="I525" s="208" t="s">
        <v>181</v>
      </c>
      <c r="J525" s="205"/>
      <c r="K525" s="530">
        <f>DETAILS!K123</f>
        <v>70.02</v>
      </c>
      <c r="L525" s="530"/>
      <c r="M525" s="128"/>
      <c r="N525" s="40"/>
      <c r="O525" s="40"/>
      <c r="P525" s="155"/>
      <c r="Q525" s="2"/>
      <c r="R525" s="2"/>
      <c r="S525" s="2"/>
      <c r="T525" s="2"/>
      <c r="U525" s="2"/>
      <c r="V525" s="2"/>
      <c r="W525" s="2"/>
    </row>
    <row r="526" spans="1:54" ht="20.100000000000001" customHeight="1">
      <c r="A526" s="111" t="s">
        <v>146</v>
      </c>
      <c r="B526" s="121" t="s">
        <v>106</v>
      </c>
      <c r="C526" s="121" t="s">
        <v>339</v>
      </c>
      <c r="D526" s="204" t="s">
        <v>0</v>
      </c>
      <c r="E526" s="289">
        <v>1</v>
      </c>
      <c r="F526" s="214" t="s">
        <v>130</v>
      </c>
      <c r="G526" s="215">
        <v>25.13</v>
      </c>
      <c r="H526" s="201" t="str">
        <f t="shared" ref="H526:H531" si="713">IF(ISNA((IF(F526=0," ",VLOOKUP(F526,$AC$600:$AE$611,3,FALSE)))),"WRONG LETTER",IF(F526=0," ",VLOOKUP(F526,$AC$600:$AE$611,3,FALSE)))</f>
        <v>Sam Cliffton</v>
      </c>
      <c r="I526" s="201" t="str">
        <f t="shared" ref="I526:I531" si="714">IF(ISNA((IF(F526=0,"",VLOOKUP(F526,$AO$544:$AQ$555,3,FALSE)))),"WRONG LETTER",IF(F526=0,"",VLOOKUP(F526,$AO$544:$AQ$555,3,FALSE)))</f>
        <v>Winchester</v>
      </c>
      <c r="J526" s="201" t="str">
        <f t="shared" ref="J526:J531" si="715">IF(F526=0,"",VLOOKUP(F526,$AO$544:$AR$555,4,FALSE))</f>
        <v>Win</v>
      </c>
      <c r="K526" s="202" t="str">
        <f t="shared" ref="K526:K531" si="716">IF(G526="","",IF(ISNUMBER(G526),IF($CH$611="T"," ",IF($CH$611="F",IF(G526&gt;=$BX$611,"G1",IF(G526&gt;=$CA$611,"G2",IF(G526&gt;=$CD$611,"G3",IF(G526&gt;=$CG$611,"G4","")))))),""))</f>
        <v/>
      </c>
      <c r="L526" s="203" t="str">
        <f t="shared" ref="L526:L531" si="717">IF(ISBLANK(G526),"",IF(G526&gt;=BR603,"AW"," "))</f>
        <v xml:space="preserve"> </v>
      </c>
      <c r="M526" s="2"/>
      <c r="N526" s="34" t="str">
        <f t="shared" ref="N526:O531" si="718">N518</f>
        <v>W</v>
      </c>
      <c r="O526" s="34" t="str">
        <f t="shared" si="718"/>
        <v>WW</v>
      </c>
      <c r="P526" s="154">
        <f>AE526</f>
        <v>6</v>
      </c>
      <c r="Q526" s="2"/>
      <c r="R526" s="12">
        <f>P526</f>
        <v>6</v>
      </c>
      <c r="S526" s="12"/>
      <c r="T526" s="12"/>
      <c r="U526" s="12"/>
      <c r="V526" s="12"/>
      <c r="W526" s="12"/>
      <c r="Y526" s="26">
        <f>((COUNTIF(E526:E531,E526)-1)*$CK$547+SUBSTITUTE(E526,"=",""))</f>
        <v>1</v>
      </c>
      <c r="Z526" s="3">
        <f>INDEX($CK$548:$CK$611,Y526)</f>
        <v>6</v>
      </c>
      <c r="AA526" s="3">
        <f>IF(LEFT(G526,1)="d",0,IF(LEFT(G526,1)="n",0,1))</f>
        <v>1</v>
      </c>
      <c r="AB526" s="3">
        <f>Z526*AA526</f>
        <v>6</v>
      </c>
      <c r="AC526" s="6">
        <f>IF(ISNA(INDEX(AB526:AB531, MATCH(N526, F526:F531, FALSE))),0,INDEX(AB526:AB531, MATCH(N526, F526:F531, FALSE)))</f>
        <v>6</v>
      </c>
      <c r="AD526" s="3">
        <f>IF(ISNA(INDEX(AB526:AB531, MATCH(O526, F526:F531, FALSE))),0,INDEX(AB526:AB531, MATCH(O526, F526:F531, FALSE)))</f>
        <v>0</v>
      </c>
      <c r="AE526" s="5">
        <f>SUM(AC526:AD526)</f>
        <v>6</v>
      </c>
      <c r="AF526" s="3">
        <f>COUNTIF(F526:F531:F534:F539,F526)</f>
        <v>1</v>
      </c>
    </row>
    <row r="527" spans="1:54" ht="20.100000000000001" customHeight="1">
      <c r="A527" s="111" t="s">
        <v>146</v>
      </c>
      <c r="B527" s="121" t="s">
        <v>106</v>
      </c>
      <c r="C527" s="121" t="s">
        <v>339</v>
      </c>
      <c r="D527" s="204" t="s">
        <v>0</v>
      </c>
      <c r="E527" s="290">
        <v>2</v>
      </c>
      <c r="F527" s="216" t="s">
        <v>127</v>
      </c>
      <c r="G527" s="217">
        <v>19.36</v>
      </c>
      <c r="H527" s="114" t="str">
        <f t="shared" si="713"/>
        <v>Danyal Choudhry</v>
      </c>
      <c r="I527" s="114" t="str">
        <f t="shared" si="714"/>
        <v>Slough Juniors</v>
      </c>
      <c r="J527" s="114" t="str">
        <f t="shared" si="715"/>
        <v>Slough J</v>
      </c>
      <c r="K527" s="9" t="str">
        <f t="shared" si="716"/>
        <v/>
      </c>
      <c r="L527" s="195" t="str">
        <f t="shared" si="717"/>
        <v xml:space="preserve"> </v>
      </c>
      <c r="M527" s="2"/>
      <c r="N527" s="34" t="str">
        <f t="shared" si="718"/>
        <v>N</v>
      </c>
      <c r="O527" s="34" t="str">
        <f t="shared" si="718"/>
        <v>NN</v>
      </c>
      <c r="P527" s="154">
        <f t="shared" ref="P527:P531" si="719">AE527</f>
        <v>0</v>
      </c>
      <c r="Q527" s="2"/>
      <c r="R527" s="12"/>
      <c r="S527" s="12">
        <f>P527</f>
        <v>0</v>
      </c>
      <c r="T527" s="12"/>
      <c r="U527" s="12"/>
      <c r="V527" s="12"/>
      <c r="W527" s="12"/>
      <c r="Y527" s="26">
        <f>((COUNTIF(E526:E531,E527)-1)*$CK$547+SUBSTITUTE(E527,"=",""))</f>
        <v>2</v>
      </c>
      <c r="Z527" s="3">
        <f>INDEX($CK$548:$CK$611,Y527)</f>
        <v>5</v>
      </c>
      <c r="AA527" s="3">
        <f>IF(LEFT(G527,1)="d",0,IF(LEFT(G527,1)="n",0,1))</f>
        <v>1</v>
      </c>
      <c r="AB527" s="3">
        <f>Z527*AA527</f>
        <v>5</v>
      </c>
      <c r="AC527" s="6">
        <f>IF(ISNA(INDEX(AB526:AB531, MATCH(N527, F526:F531, FALSE))),0,INDEX(AB526:AB531, MATCH(N527, F526:F531, FALSE)))</f>
        <v>0</v>
      </c>
      <c r="AD527" s="3">
        <f>IF(ISNA(INDEX(AB526:AB531, MATCH(O527, F526:F531, FALSE))),0,INDEX(AB526:AB531, MATCH(O527, F526:F531, FALSE)))</f>
        <v>0</v>
      </c>
      <c r="AE527" s="5">
        <f t="shared" ref="AE527:AE531" si="720">SUM(AC527:AD527)</f>
        <v>0</v>
      </c>
      <c r="AF527" s="3">
        <f>COUNTIF(F526:F531:F534:F539,F527)</f>
        <v>1</v>
      </c>
    </row>
    <row r="528" spans="1:54" ht="20.100000000000001" customHeight="1">
      <c r="A528" s="111" t="s">
        <v>146</v>
      </c>
      <c r="B528" s="121" t="s">
        <v>106</v>
      </c>
      <c r="C528" s="121" t="s">
        <v>339</v>
      </c>
      <c r="D528" s="204" t="s">
        <v>0</v>
      </c>
      <c r="E528" s="290">
        <v>3</v>
      </c>
      <c r="F528" s="216" t="s">
        <v>20</v>
      </c>
      <c r="G528" s="217">
        <v>17.84</v>
      </c>
      <c r="H528" s="114" t="str">
        <f t="shared" si="713"/>
        <v>Ben Davies</v>
      </c>
      <c r="I528" s="114" t="str">
        <f t="shared" si="714"/>
        <v>Oxford City</v>
      </c>
      <c r="J528" s="114" t="str">
        <f t="shared" si="715"/>
        <v>Oxf C</v>
      </c>
      <c r="K528" s="9" t="str">
        <f t="shared" si="716"/>
        <v/>
      </c>
      <c r="L528" s="195" t="str">
        <f t="shared" si="717"/>
        <v xml:space="preserve"> </v>
      </c>
      <c r="M528" s="2"/>
      <c r="N528" s="34" t="str">
        <f t="shared" si="718"/>
        <v>O</v>
      </c>
      <c r="O528" s="34" t="str">
        <f t="shared" si="718"/>
        <v>OO</v>
      </c>
      <c r="P528" s="154">
        <f t="shared" si="719"/>
        <v>4</v>
      </c>
      <c r="Q528" s="2"/>
      <c r="R528" s="12"/>
      <c r="S528" s="12"/>
      <c r="T528" s="12">
        <f>P528</f>
        <v>4</v>
      </c>
      <c r="U528" s="12"/>
      <c r="V528" s="12"/>
      <c r="W528" s="12"/>
      <c r="Y528" s="26">
        <f>((COUNTIF(E526:E531,E528)-1)*$CK$547+SUBSTITUTE(E528,"=",""))</f>
        <v>3</v>
      </c>
      <c r="Z528" s="3">
        <f>INDEX($CK$548:$CK$611,Y528)</f>
        <v>4</v>
      </c>
      <c r="AA528" s="3">
        <f>IF(LEFT(G528,1)="d",0,IF(LEFT(G528,1)="n",0,1))</f>
        <v>1</v>
      </c>
      <c r="AB528" s="3">
        <f t="shared" ref="AB528:AB531" si="721">Z528*AA528</f>
        <v>4</v>
      </c>
      <c r="AC528" s="6">
        <f>IF(ISNA(INDEX(AB526:AB531, MATCH(N528, F526:F531, FALSE))),0,INDEX(AB526:AB531, MATCH(N528, F526:F531, FALSE)))</f>
        <v>4</v>
      </c>
      <c r="AD528" s="3">
        <f>IF(ISNA(INDEX(AB526:AB531, MATCH(O528, F526:F531, FALSE))),0,INDEX(AB526:AB531, MATCH(O528, F526:F531, FALSE)))</f>
        <v>0</v>
      </c>
      <c r="AE528" s="5">
        <f t="shared" si="720"/>
        <v>4</v>
      </c>
      <c r="AF528" s="3">
        <f>COUNTIF(F526:F531:F534:F539,F528)</f>
        <v>1</v>
      </c>
    </row>
    <row r="529" spans="1:55" ht="20.100000000000001" customHeight="1">
      <c r="A529" s="111" t="s">
        <v>146</v>
      </c>
      <c r="B529" s="121" t="s">
        <v>106</v>
      </c>
      <c r="C529" s="121" t="s">
        <v>339</v>
      </c>
      <c r="D529" s="204" t="s">
        <v>0</v>
      </c>
      <c r="E529" s="290">
        <v>4</v>
      </c>
      <c r="F529" s="216"/>
      <c r="G529" s="217"/>
      <c r="H529" s="114" t="str">
        <f t="shared" si="713"/>
        <v xml:space="preserve"> </v>
      </c>
      <c r="I529" s="114" t="str">
        <f t="shared" si="714"/>
        <v/>
      </c>
      <c r="J529" s="114" t="str">
        <f t="shared" si="715"/>
        <v/>
      </c>
      <c r="K529" s="9" t="str">
        <f t="shared" si="716"/>
        <v/>
      </c>
      <c r="L529" s="195" t="str">
        <f t="shared" si="717"/>
        <v/>
      </c>
      <c r="M529" s="2"/>
      <c r="N529" s="34" t="str">
        <f t="shared" si="718"/>
        <v>R</v>
      </c>
      <c r="O529" s="34" t="str">
        <f t="shared" si="718"/>
        <v>RR</v>
      </c>
      <c r="P529" s="154">
        <f t="shared" si="719"/>
        <v>0</v>
      </c>
      <c r="Q529" s="2"/>
      <c r="R529" s="12"/>
      <c r="S529" s="12"/>
      <c r="T529" s="12"/>
      <c r="U529" s="12">
        <f>P529</f>
        <v>0</v>
      </c>
      <c r="V529" s="12"/>
      <c r="W529" s="12"/>
      <c r="Y529" s="26">
        <f>((COUNTIF(E526:E531,E529)-1)*$CK$547+SUBSTITUTE(E529,"=",""))</f>
        <v>4</v>
      </c>
      <c r="Z529" s="3">
        <f>INDEX($CK$548:$CK$611,Y529)</f>
        <v>3</v>
      </c>
      <c r="AA529" s="3">
        <f t="shared" ref="AA529:AA531" si="722">IF(LEFT(G529,1)="d",0,IF(LEFT(G529,1)="n",0,1))</f>
        <v>1</v>
      </c>
      <c r="AB529" s="3">
        <f t="shared" si="721"/>
        <v>3</v>
      </c>
      <c r="AC529" s="6">
        <f>IF(ISNA(INDEX(AB526:AB531, MATCH(N529, F526:F531, FALSE))),0,INDEX(AB526:AB531, MATCH(N529, F526:F531, FALSE)))</f>
        <v>0</v>
      </c>
      <c r="AD529" s="3">
        <f>IF(ISNA(INDEX(AB526:AB531, MATCH(O529, F526:F531, FALSE))),0,INDEX(AB526:AB531, MATCH(O529, F526:F531, FALSE)))</f>
        <v>0</v>
      </c>
      <c r="AE529" s="5">
        <f t="shared" si="720"/>
        <v>0</v>
      </c>
      <c r="AF529" s="3">
        <f>COUNTIF(F526:F531:F534:F539,F529)</f>
        <v>0</v>
      </c>
    </row>
    <row r="530" spans="1:55" ht="20.100000000000001" customHeight="1">
      <c r="A530" s="111" t="s">
        <v>146</v>
      </c>
      <c r="B530" s="121" t="s">
        <v>106</v>
      </c>
      <c r="C530" s="121" t="s">
        <v>339</v>
      </c>
      <c r="D530" s="204" t="s">
        <v>0</v>
      </c>
      <c r="E530" s="290">
        <v>5</v>
      </c>
      <c r="F530" s="216"/>
      <c r="G530" s="217"/>
      <c r="H530" s="114" t="str">
        <f t="shared" si="713"/>
        <v xml:space="preserve"> </v>
      </c>
      <c r="I530" s="114" t="str">
        <f t="shared" si="714"/>
        <v/>
      </c>
      <c r="J530" s="114" t="str">
        <f t="shared" si="715"/>
        <v/>
      </c>
      <c r="K530" s="9" t="str">
        <f t="shared" si="716"/>
        <v/>
      </c>
      <c r="L530" s="195" t="str">
        <f t="shared" si="717"/>
        <v/>
      </c>
      <c r="M530" s="2"/>
      <c r="N530" s="34" t="str">
        <f t="shared" si="718"/>
        <v>T</v>
      </c>
      <c r="O530" s="34" t="str">
        <f t="shared" si="718"/>
        <v>TT</v>
      </c>
      <c r="P530" s="154">
        <f t="shared" si="719"/>
        <v>0</v>
      </c>
      <c r="Q530" s="2"/>
      <c r="R530" s="12"/>
      <c r="S530" s="12"/>
      <c r="T530" s="12"/>
      <c r="U530" s="12"/>
      <c r="V530" s="12">
        <f>P530</f>
        <v>0</v>
      </c>
      <c r="W530" s="12"/>
      <c r="Y530" s="26">
        <f>((COUNTIF(E526:E531,E530)-1)*$CK$547+SUBSTITUTE(E530,"=",""))</f>
        <v>5</v>
      </c>
      <c r="Z530" s="3">
        <f t="shared" ref="Z530:Z531" si="723">INDEX($CK$548:$CK$611,Y530)</f>
        <v>2</v>
      </c>
      <c r="AA530" s="3">
        <f t="shared" si="722"/>
        <v>1</v>
      </c>
      <c r="AB530" s="3">
        <f t="shared" si="721"/>
        <v>2</v>
      </c>
      <c r="AC530" s="6">
        <f>IF(ISNA(INDEX(AB526:AB531, MATCH(N530, F526:F531, FALSE))),0,INDEX(AB526:AB531, MATCH(N530,F526:F531, FALSE)))</f>
        <v>0</v>
      </c>
      <c r="AD530" s="3">
        <f>IF(ISNA(INDEX(AB526:AB531, MATCH(O530, F526:F531, FALSE))),0,INDEX(AB526:AB531, MATCH(O530, F526:F531, FALSE)))</f>
        <v>0</v>
      </c>
      <c r="AE530" s="5">
        <f t="shared" si="720"/>
        <v>0</v>
      </c>
      <c r="AF530" s="3">
        <f>COUNTIF(F526:F531:F534:F539,F530)</f>
        <v>0</v>
      </c>
    </row>
    <row r="531" spans="1:55" ht="20.100000000000001" customHeight="1" thickBot="1">
      <c r="A531" s="111" t="s">
        <v>146</v>
      </c>
      <c r="B531" s="121" t="s">
        <v>106</v>
      </c>
      <c r="C531" s="121" t="s">
        <v>339</v>
      </c>
      <c r="D531" s="204" t="s">
        <v>0</v>
      </c>
      <c r="E531" s="291">
        <v>6</v>
      </c>
      <c r="F531" s="216"/>
      <c r="G531" s="219"/>
      <c r="H531" s="212" t="str">
        <f t="shared" si="713"/>
        <v xml:space="preserve"> </v>
      </c>
      <c r="I531" s="212" t="str">
        <f t="shared" si="714"/>
        <v/>
      </c>
      <c r="J531" s="212" t="str">
        <f t="shared" si="715"/>
        <v/>
      </c>
      <c r="K531" s="138" t="str">
        <f t="shared" si="716"/>
        <v/>
      </c>
      <c r="L531" s="213" t="str">
        <f t="shared" si="717"/>
        <v/>
      </c>
      <c r="M531" s="2"/>
      <c r="N531" s="34" t="str">
        <f t="shared" si="718"/>
        <v>J</v>
      </c>
      <c r="O531" s="34" t="str">
        <f t="shared" si="718"/>
        <v>JJ</v>
      </c>
      <c r="P531" s="154">
        <f t="shared" si="719"/>
        <v>5</v>
      </c>
      <c r="Q531" s="2"/>
      <c r="R531" s="12"/>
      <c r="S531" s="12"/>
      <c r="T531" s="12"/>
      <c r="U531" s="12"/>
      <c r="V531" s="12"/>
      <c r="W531" s="12">
        <f>P531</f>
        <v>5</v>
      </c>
      <c r="Y531" s="26">
        <f>((COUNTIF(E526:E531,E531)-1)*$CK$547+SUBSTITUTE(E531,"=",""))</f>
        <v>6</v>
      </c>
      <c r="Z531" s="3">
        <f t="shared" si="723"/>
        <v>1</v>
      </c>
      <c r="AA531" s="3">
        <f t="shared" si="722"/>
        <v>1</v>
      </c>
      <c r="AB531" s="3">
        <f t="shared" si="721"/>
        <v>1</v>
      </c>
      <c r="AC531" s="6">
        <f>IF(ISNA(INDEX(AB526:AB531, MATCH(N531, F526:F531, FALSE))),0,INDEX(AB526:AB531, MATCH(N531, F526:F531, FALSE)))</f>
        <v>5</v>
      </c>
      <c r="AD531" s="3">
        <f>IF(ISNA(INDEX(AB526:AB531, MATCH(O531, F526:F531, FALSE))),0,INDEX(AB526:AB531, MATCH(O531, F526:F531, FALSE)))</f>
        <v>0</v>
      </c>
      <c r="AE531" s="5">
        <f t="shared" si="720"/>
        <v>5</v>
      </c>
      <c r="AF531" s="3">
        <f>COUNTIF(F526:F531:F534:F539,F531)</f>
        <v>0</v>
      </c>
    </row>
    <row r="532" spans="1:55" ht="20.100000000000001" customHeight="1" thickBot="1">
      <c r="A532" s="111" t="s">
        <v>146</v>
      </c>
      <c r="B532" s="121" t="s">
        <v>106</v>
      </c>
      <c r="C532" s="34"/>
      <c r="D532" s="110"/>
      <c r="E532" s="198"/>
      <c r="F532" s="198"/>
      <c r="G532" s="198"/>
      <c r="H532" s="196"/>
      <c r="I532" s="196"/>
      <c r="J532" s="197"/>
      <c r="K532" s="196"/>
      <c r="L532" s="196"/>
      <c r="M532" s="2"/>
      <c r="N532" s="37"/>
      <c r="O532" s="37"/>
      <c r="P532" s="155"/>
      <c r="Q532" s="2"/>
      <c r="R532" s="2"/>
      <c r="S532" s="2"/>
      <c r="T532" s="2"/>
      <c r="U532" s="2"/>
      <c r="V532" s="2"/>
      <c r="W532" s="2"/>
    </row>
    <row r="533" spans="1:55" ht="20.100000000000001" customHeight="1" thickBot="1">
      <c r="A533" s="111" t="s">
        <v>146</v>
      </c>
      <c r="B533" s="121" t="s">
        <v>106</v>
      </c>
      <c r="C533" s="121" t="s">
        <v>339</v>
      </c>
      <c r="D533" s="204" t="s">
        <v>1</v>
      </c>
      <c r="E533" s="419" t="s">
        <v>310</v>
      </c>
      <c r="F533" s="209"/>
      <c r="G533" s="209"/>
      <c r="H533" s="210"/>
      <c r="I533" s="208" t="s">
        <v>181</v>
      </c>
      <c r="J533" s="205"/>
      <c r="K533" s="530">
        <f>K525</f>
        <v>70.02</v>
      </c>
      <c r="L533" s="530"/>
      <c r="M533" s="2"/>
      <c r="N533" s="37"/>
      <c r="O533" s="37"/>
      <c r="P533" s="155"/>
      <c r="Q533" s="2"/>
      <c r="R533" s="2"/>
      <c r="S533" s="2"/>
      <c r="T533" s="2"/>
      <c r="U533" s="2"/>
      <c r="V533" s="2"/>
      <c r="W533" s="2"/>
    </row>
    <row r="534" spans="1:55" ht="20.100000000000001" customHeight="1">
      <c r="A534" s="111" t="s">
        <v>146</v>
      </c>
      <c r="B534" s="121" t="s">
        <v>106</v>
      </c>
      <c r="C534" s="121" t="s">
        <v>339</v>
      </c>
      <c r="D534" s="204" t="s">
        <v>1</v>
      </c>
      <c r="E534" s="289">
        <v>1</v>
      </c>
      <c r="F534" s="214" t="s">
        <v>19</v>
      </c>
      <c r="G534" s="215">
        <v>17.420000000000002</v>
      </c>
      <c r="H534" s="201" t="str">
        <f t="shared" ref="H534:H539" si="724">IF(ISNA((IF(F534=0," ",VLOOKUP(F534,$AC$600:$AE$611,3,FALSE)))),"WRONG LETTER",IF(F534=0," ",VLOOKUP(F534,$AC$600:$AE$611,3,FALSE)))</f>
        <v>Willem Walker-Smith</v>
      </c>
      <c r="I534" s="201" t="str">
        <f t="shared" ref="I534:I539" si="725">IF(ISNA((IF(F534=0,"",VLOOKUP(F534,$AO$544:$AQ$555,3,FALSE)))),"WRONG LETTER",IF(F534=0,"",VLOOKUP(F534,$AO$544:$AQ$555,3,FALSE)))</f>
        <v>Oxford City</v>
      </c>
      <c r="J534" s="201" t="str">
        <f t="shared" ref="J534:J539" si="726">IF(F534=0,"",VLOOKUP(F534,$AO$544:$AR$555,4,FALSE))</f>
        <v>Oxf C</v>
      </c>
      <c r="K534" s="202" t="str">
        <f t="shared" ref="K534:K539" si="727">IF(G534="","",IF(ISNUMBER(G534),IF($CH$611="T"," ",IF($CH$611="F",IF(G534&gt;=$BX$611,"G1",IF(G534&gt;=$CA$611,"G2",IF(G534&gt;=$CD$611,"G3",IF(G534&gt;=$CG$611,"G4","")))))),""))</f>
        <v/>
      </c>
      <c r="L534" s="203" t="str">
        <f t="shared" ref="L534:L539" si="728">IF(ISBLANK(G534),"",IF(G534&gt;=BR610,"AW"," "))</f>
        <v xml:space="preserve"> </v>
      </c>
      <c r="M534" s="2"/>
      <c r="N534" s="34" t="str">
        <f t="shared" ref="N534:O539" si="729">N526</f>
        <v>W</v>
      </c>
      <c r="O534" s="34" t="str">
        <f t="shared" si="729"/>
        <v>WW</v>
      </c>
      <c r="P534" s="154">
        <f>AE534</f>
        <v>5</v>
      </c>
      <c r="Q534" s="2"/>
      <c r="R534" s="12">
        <f>P534</f>
        <v>5</v>
      </c>
      <c r="S534" s="12"/>
      <c r="T534" s="12"/>
      <c r="U534" s="12"/>
      <c r="V534" s="12"/>
      <c r="W534" s="12"/>
      <c r="Y534" s="26">
        <f>((COUNTIF(E534:E539,E534)-1)*$CK$547+SUBSTITUTE(E534,"=",""))</f>
        <v>1</v>
      </c>
      <c r="Z534" s="3">
        <f>INDEX($CK$548:$CK$611,Y534)</f>
        <v>6</v>
      </c>
      <c r="AA534" s="3">
        <f>IF(LEFT(G534,1)="d",0,IF(LEFT(G534,1)="n",0,1))</f>
        <v>1</v>
      </c>
      <c r="AB534" s="3">
        <f>Z534*AA534</f>
        <v>6</v>
      </c>
      <c r="AC534" s="6">
        <f>IF(ISNA(INDEX(AB534:AB539, MATCH(N534, F534:F539, FALSE))),0,INDEX(AB534:AB539, MATCH(N534, F534:F539, FALSE)))</f>
        <v>0</v>
      </c>
      <c r="AD534" s="3">
        <f>IF(ISNA(INDEX(AB534:AB539, MATCH(O534, F534:F539, FALSE))),0,INDEX(AB534:AB539, MATCH(O534, F534:F539, FALSE)))</f>
        <v>5</v>
      </c>
      <c r="AE534" s="5">
        <f>SUM(AC534:AD534)</f>
        <v>5</v>
      </c>
      <c r="AF534" s="3">
        <f>COUNTIF(F526:F531:F534:F539,F534)</f>
        <v>1</v>
      </c>
    </row>
    <row r="535" spans="1:55" ht="20.100000000000001" customHeight="1">
      <c r="A535" s="111" t="s">
        <v>146</v>
      </c>
      <c r="B535" s="121" t="s">
        <v>106</v>
      </c>
      <c r="C535" s="121" t="s">
        <v>339</v>
      </c>
      <c r="D535" s="204" t="s">
        <v>1</v>
      </c>
      <c r="E535" s="290">
        <v>2</v>
      </c>
      <c r="F535" s="216" t="s">
        <v>140</v>
      </c>
      <c r="G535" s="217">
        <v>16.12</v>
      </c>
      <c r="H535" s="114" t="str">
        <f t="shared" si="724"/>
        <v>Iwan Wrey Brown</v>
      </c>
      <c r="I535" s="114" t="str">
        <f t="shared" si="725"/>
        <v>Winchester</v>
      </c>
      <c r="J535" s="114" t="str">
        <f t="shared" si="726"/>
        <v>Win</v>
      </c>
      <c r="K535" s="9" t="str">
        <f t="shared" si="727"/>
        <v/>
      </c>
      <c r="L535" s="195" t="str">
        <f t="shared" si="728"/>
        <v xml:space="preserve"> </v>
      </c>
      <c r="M535" s="2"/>
      <c r="N535" s="34" t="str">
        <f t="shared" si="729"/>
        <v>N</v>
      </c>
      <c r="O535" s="34" t="str">
        <f t="shared" si="729"/>
        <v>NN</v>
      </c>
      <c r="P535" s="154">
        <f t="shared" ref="P535:P539" si="730">AE535</f>
        <v>0</v>
      </c>
      <c r="Q535" s="2"/>
      <c r="R535" s="12"/>
      <c r="S535" s="12">
        <f>P535</f>
        <v>0</v>
      </c>
      <c r="T535" s="12"/>
      <c r="U535" s="12"/>
      <c r="V535" s="12"/>
      <c r="W535" s="12"/>
      <c r="Y535" s="26">
        <f>((COUNTIF(E534:E539,E535)-1)*$CK$547+SUBSTITUTE(E535,"=",""))</f>
        <v>2</v>
      </c>
      <c r="Z535" s="3">
        <f>INDEX($CK$548:$CK$611,Y535)</f>
        <v>5</v>
      </c>
      <c r="AA535" s="3">
        <f>IF(LEFT(G535,1)="d",0,IF(LEFT(G535,1)="n",0,1))</f>
        <v>1</v>
      </c>
      <c r="AB535" s="3">
        <f>Z535*AA535</f>
        <v>5</v>
      </c>
      <c r="AC535" s="6">
        <f>IF(ISNA(INDEX(AB534:AB539, MATCH(N535, F534:F539, FALSE))),0,INDEX(AB534:AB539, MATCH(N535, F534:F539, FALSE)))</f>
        <v>0</v>
      </c>
      <c r="AD535" s="3">
        <f>IF(ISNA(INDEX(AB534:AB539, MATCH(O535, F534:F539, FALSE))),0,INDEX(AB534:AB539, MATCH(O535, F534:F539, FALSE)))</f>
        <v>0</v>
      </c>
      <c r="AE535" s="5">
        <f t="shared" ref="AE535:AE539" si="731">SUM(AC535:AD535)</f>
        <v>0</v>
      </c>
      <c r="AF535" s="3">
        <f>COUNTIF(F526:F531:F534:F539,F535)</f>
        <v>1</v>
      </c>
    </row>
    <row r="536" spans="1:55" ht="20.100000000000001" customHeight="1">
      <c r="A536" s="111" t="s">
        <v>146</v>
      </c>
      <c r="B536" s="121" t="s">
        <v>106</v>
      </c>
      <c r="C536" s="121" t="s">
        <v>339</v>
      </c>
      <c r="D536" s="204" t="s">
        <v>1</v>
      </c>
      <c r="E536" s="290">
        <v>3</v>
      </c>
      <c r="F536" s="216"/>
      <c r="G536" s="217"/>
      <c r="H536" s="114" t="str">
        <f t="shared" si="724"/>
        <v xml:space="preserve"> </v>
      </c>
      <c r="I536" s="114" t="str">
        <f t="shared" si="725"/>
        <v/>
      </c>
      <c r="J536" s="114" t="str">
        <f t="shared" si="726"/>
        <v/>
      </c>
      <c r="K536" s="9" t="str">
        <f t="shared" si="727"/>
        <v/>
      </c>
      <c r="L536" s="195" t="str">
        <f t="shared" si="728"/>
        <v/>
      </c>
      <c r="M536" s="2"/>
      <c r="N536" s="34" t="str">
        <f t="shared" si="729"/>
        <v>O</v>
      </c>
      <c r="O536" s="34" t="str">
        <f t="shared" si="729"/>
        <v>OO</v>
      </c>
      <c r="P536" s="154">
        <f t="shared" si="730"/>
        <v>6</v>
      </c>
      <c r="Q536" s="2"/>
      <c r="R536" s="12"/>
      <c r="S536" s="12"/>
      <c r="T536" s="12">
        <f>P536</f>
        <v>6</v>
      </c>
      <c r="U536" s="12"/>
      <c r="V536" s="12"/>
      <c r="W536" s="12"/>
      <c r="Y536" s="26">
        <f>((COUNTIF(E534:E539,E536)-1)*$CK$547+SUBSTITUTE(E536,"=",""))</f>
        <v>3</v>
      </c>
      <c r="Z536" s="3">
        <f>INDEX($CK$548:$CK$611,Y536)</f>
        <v>4</v>
      </c>
      <c r="AA536" s="3">
        <f>IF(LEFT(G536,1)="d",0,IF(LEFT(G536,1)="n",0,1))</f>
        <v>1</v>
      </c>
      <c r="AB536" s="3">
        <f t="shared" ref="AB536:AB539" si="732">Z536*AA536</f>
        <v>4</v>
      </c>
      <c r="AC536" s="6">
        <f>IF(ISNA(INDEX(AB534:AB539, MATCH(N536, F534:F539, FALSE))),0,INDEX(AB534:AB539, MATCH(N536, F534:F539, FALSE)))</f>
        <v>0</v>
      </c>
      <c r="AD536" s="3">
        <f>IF(ISNA(INDEX(AB534:AB539, MATCH(O536, F534:F539, FALSE))),0,INDEX(AB534:AB539, MATCH(O536, F534:F539, FALSE)))</f>
        <v>6</v>
      </c>
      <c r="AE536" s="5">
        <f t="shared" si="731"/>
        <v>6</v>
      </c>
      <c r="AF536" s="3">
        <f>COUNTIF(F526:F531:F534:F539,F536)</f>
        <v>0</v>
      </c>
    </row>
    <row r="537" spans="1:55" ht="20.100000000000001" customHeight="1">
      <c r="A537" s="111" t="s">
        <v>146</v>
      </c>
      <c r="B537" s="121" t="s">
        <v>106</v>
      </c>
      <c r="C537" s="121" t="s">
        <v>339</v>
      </c>
      <c r="D537" s="204" t="s">
        <v>1</v>
      </c>
      <c r="E537" s="290">
        <v>4</v>
      </c>
      <c r="F537" s="216"/>
      <c r="G537" s="217"/>
      <c r="H537" s="114" t="str">
        <f t="shared" si="724"/>
        <v xml:space="preserve"> </v>
      </c>
      <c r="I537" s="114" t="str">
        <f t="shared" si="725"/>
        <v/>
      </c>
      <c r="J537" s="114" t="str">
        <f t="shared" si="726"/>
        <v/>
      </c>
      <c r="K537" s="9" t="str">
        <f t="shared" si="727"/>
        <v/>
      </c>
      <c r="L537" s="195" t="str">
        <f t="shared" si="728"/>
        <v/>
      </c>
      <c r="M537" s="2"/>
      <c r="N537" s="34" t="str">
        <f t="shared" si="729"/>
        <v>R</v>
      </c>
      <c r="O537" s="34" t="str">
        <f t="shared" si="729"/>
        <v>RR</v>
      </c>
      <c r="P537" s="154">
        <f t="shared" si="730"/>
        <v>0</v>
      </c>
      <c r="Q537" s="2"/>
      <c r="R537" s="12"/>
      <c r="S537" s="12"/>
      <c r="T537" s="12"/>
      <c r="U537" s="12">
        <f>P537</f>
        <v>0</v>
      </c>
      <c r="V537" s="12"/>
      <c r="W537" s="12"/>
      <c r="Y537" s="26">
        <f>((COUNTIF(E534:E539,E537)-1)*$CK$547+SUBSTITUTE(E537,"=",""))</f>
        <v>4</v>
      </c>
      <c r="Z537" s="3">
        <f>INDEX($CK$548:$CK$611,Y537)</f>
        <v>3</v>
      </c>
      <c r="AA537" s="3">
        <f t="shared" ref="AA537:AA539" si="733">IF(LEFT(G537,1)="d",0,IF(LEFT(G537,1)="n",0,1))</f>
        <v>1</v>
      </c>
      <c r="AB537" s="3">
        <f t="shared" si="732"/>
        <v>3</v>
      </c>
      <c r="AC537" s="6">
        <f>IF(ISNA(INDEX(AB534:AB539, MATCH(N537, F534:F539, FALSE))),0,INDEX(AB534:AB539, MATCH(N537, F534:F539, FALSE)))</f>
        <v>0</v>
      </c>
      <c r="AD537" s="3">
        <f>IF(ISNA(INDEX(AB534:AB539, MATCH(O537, F534:F539, FALSE))),0,INDEX(AB534:AB539, MATCH(O537, F534:F539, FALSE)))</f>
        <v>0</v>
      </c>
      <c r="AE537" s="5">
        <f t="shared" si="731"/>
        <v>0</v>
      </c>
      <c r="AF537" s="3">
        <f>COUNTIF(F526:F531:F534:F539,F537)</f>
        <v>0</v>
      </c>
    </row>
    <row r="538" spans="1:55" ht="20.100000000000001" customHeight="1">
      <c r="A538" s="111" t="s">
        <v>146</v>
      </c>
      <c r="B538" s="121" t="s">
        <v>106</v>
      </c>
      <c r="C538" s="121" t="s">
        <v>339</v>
      </c>
      <c r="D538" s="204" t="s">
        <v>1</v>
      </c>
      <c r="E538" s="290">
        <v>5</v>
      </c>
      <c r="F538" s="216"/>
      <c r="G538" s="217"/>
      <c r="H538" s="114" t="str">
        <f t="shared" si="724"/>
        <v xml:space="preserve"> </v>
      </c>
      <c r="I538" s="114" t="str">
        <f t="shared" si="725"/>
        <v/>
      </c>
      <c r="J538" s="114" t="str">
        <f t="shared" si="726"/>
        <v/>
      </c>
      <c r="K538" s="9" t="str">
        <f t="shared" si="727"/>
        <v/>
      </c>
      <c r="L538" s="195" t="str">
        <f t="shared" si="728"/>
        <v/>
      </c>
      <c r="M538" s="2"/>
      <c r="N538" s="34" t="str">
        <f t="shared" si="729"/>
        <v>T</v>
      </c>
      <c r="O538" s="34" t="str">
        <f t="shared" si="729"/>
        <v>TT</v>
      </c>
      <c r="P538" s="154">
        <f t="shared" si="730"/>
        <v>0</v>
      </c>
      <c r="Q538" s="2"/>
      <c r="R538" s="12"/>
      <c r="S538" s="12"/>
      <c r="T538" s="12"/>
      <c r="U538" s="12"/>
      <c r="V538" s="12">
        <f>P538</f>
        <v>0</v>
      </c>
      <c r="W538" s="12"/>
      <c r="Y538" s="26">
        <f>((COUNTIF(E534:E539,E538)-1)*$CK$547+SUBSTITUTE(E538,"=",""))</f>
        <v>5</v>
      </c>
      <c r="Z538" s="3">
        <f t="shared" ref="Z538:Z539" si="734">INDEX($CK$548:$CK$611,Y538)</f>
        <v>2</v>
      </c>
      <c r="AA538" s="3">
        <f t="shared" si="733"/>
        <v>1</v>
      </c>
      <c r="AB538" s="3">
        <f t="shared" si="732"/>
        <v>2</v>
      </c>
      <c r="AC538" s="6">
        <f>IF(ISNA(INDEX(AB534:AB539, MATCH(N538, F534:F539, FALSE))),0,INDEX(AB534:AB539, MATCH(N538,F534:F539, FALSE)))</f>
        <v>0</v>
      </c>
      <c r="AD538" s="3">
        <f>IF(ISNA(INDEX(AB534:AB539, MATCH(O538, F534:F539, FALSE))),0,INDEX(AB534:AB539, MATCH(O538, F534:F539, FALSE)))</f>
        <v>0</v>
      </c>
      <c r="AE538" s="5">
        <f t="shared" si="731"/>
        <v>0</v>
      </c>
      <c r="AF538" s="3">
        <f>COUNTIF(F526:F531:F534:F539,F538)</f>
        <v>0</v>
      </c>
    </row>
    <row r="539" spans="1:55" ht="20.100000000000001" customHeight="1" thickBot="1">
      <c r="A539" s="111" t="s">
        <v>146</v>
      </c>
      <c r="B539" s="121" t="s">
        <v>106</v>
      </c>
      <c r="C539" s="121" t="s">
        <v>339</v>
      </c>
      <c r="D539" s="204" t="s">
        <v>1</v>
      </c>
      <c r="E539" s="291">
        <v>6</v>
      </c>
      <c r="F539" s="216"/>
      <c r="G539" s="219"/>
      <c r="H539" s="212" t="str">
        <f t="shared" si="724"/>
        <v xml:space="preserve"> </v>
      </c>
      <c r="I539" s="212" t="str">
        <f t="shared" si="725"/>
        <v/>
      </c>
      <c r="J539" s="212" t="str">
        <f t="shared" si="726"/>
        <v/>
      </c>
      <c r="K539" s="138" t="str">
        <f t="shared" si="727"/>
        <v/>
      </c>
      <c r="L539" s="213" t="str">
        <f t="shared" si="728"/>
        <v/>
      </c>
      <c r="M539" s="2"/>
      <c r="N539" s="34" t="str">
        <f t="shared" si="729"/>
        <v>J</v>
      </c>
      <c r="O539" s="34" t="str">
        <f t="shared" si="729"/>
        <v>JJ</v>
      </c>
      <c r="P539" s="154">
        <f t="shared" si="730"/>
        <v>0</v>
      </c>
      <c r="Q539" s="2"/>
      <c r="R539" s="12"/>
      <c r="S539" s="12"/>
      <c r="T539" s="12"/>
      <c r="U539" s="12"/>
      <c r="V539" s="12"/>
      <c r="W539" s="12">
        <f>P539</f>
        <v>0</v>
      </c>
      <c r="Y539" s="26">
        <f>((COUNTIF(E534:E539,E539)-1)*$CK$547+SUBSTITUTE(E539,"=",""))</f>
        <v>6</v>
      </c>
      <c r="Z539" s="3">
        <f t="shared" si="734"/>
        <v>1</v>
      </c>
      <c r="AA539" s="3">
        <f t="shared" si="733"/>
        <v>1</v>
      </c>
      <c r="AB539" s="3">
        <f t="shared" si="732"/>
        <v>1</v>
      </c>
      <c r="AC539" s="6">
        <f>IF(ISNA(INDEX(AB534:AB539, MATCH(N539, F534:F539, FALSE))),0,INDEX(AB534:AB539, MATCH(N539, F534:F539, FALSE)))</f>
        <v>0</v>
      </c>
      <c r="AD539" s="3">
        <f>IF(ISNA(INDEX(AB534:AB539, MATCH(O539, F534:F539, FALSE))),0,INDEX(AB534:AB539, MATCH(O539, F534:F539, FALSE)))</f>
        <v>0</v>
      </c>
      <c r="AE539" s="5">
        <f t="shared" si="731"/>
        <v>0</v>
      </c>
      <c r="AF539" s="3">
        <f>COUNTIF(F526:F531:F534:F539,F539)</f>
        <v>0</v>
      </c>
    </row>
    <row r="540" spans="1:55" ht="20.100000000000001" customHeight="1">
      <c r="A540" s="111" t="s">
        <v>146</v>
      </c>
      <c r="B540" s="121" t="s">
        <v>106</v>
      </c>
      <c r="C540" s="121"/>
      <c r="D540" s="204"/>
      <c r="E540" s="196"/>
      <c r="F540" s="198"/>
      <c r="G540" s="198"/>
      <c r="H540" s="196"/>
      <c r="I540" s="196"/>
      <c r="J540" s="197"/>
      <c r="K540" s="196"/>
      <c r="L540" s="196"/>
      <c r="M540" s="8"/>
      <c r="N540" s="40"/>
      <c r="O540" s="40"/>
      <c r="P540" s="37"/>
      <c r="Q540" s="2"/>
      <c r="R540" s="228">
        <f t="shared" ref="R540:W540" si="735">SUM(R358:R539)</f>
        <v>78</v>
      </c>
      <c r="S540" s="228">
        <f t="shared" si="735"/>
        <v>54</v>
      </c>
      <c r="T540" s="228">
        <f t="shared" si="735"/>
        <v>117</v>
      </c>
      <c r="U540" s="228">
        <f t="shared" si="735"/>
        <v>17</v>
      </c>
      <c r="V540" s="228">
        <f t="shared" si="735"/>
        <v>0</v>
      </c>
      <c r="W540" s="228">
        <f t="shared" si="735"/>
        <v>32</v>
      </c>
    </row>
    <row r="541" spans="1:55" ht="20.100000000000001" customHeight="1">
      <c r="A541" s="111" t="s">
        <v>371</v>
      </c>
      <c r="E541" s="8"/>
      <c r="F541" s="8"/>
      <c r="G541" s="38"/>
      <c r="H541" s="232"/>
      <c r="I541" s="232"/>
      <c r="J541" s="232"/>
      <c r="K541" s="93"/>
      <c r="L541" s="93"/>
      <c r="N541" s="37"/>
      <c r="O541" s="37"/>
      <c r="P541" s="37"/>
      <c r="Q541" s="2"/>
      <c r="R541" s="2"/>
      <c r="S541" s="2"/>
      <c r="T541" s="2"/>
      <c r="U541" s="2"/>
      <c r="V541" s="2"/>
      <c r="W541" s="2"/>
    </row>
    <row r="542" spans="1:55" ht="20.100000000000001" hidden="1" customHeight="1">
      <c r="A542" s="29" t="s">
        <v>371</v>
      </c>
      <c r="B542" s="29"/>
      <c r="C542" s="29"/>
      <c r="D542" s="29"/>
      <c r="N542" s="37"/>
      <c r="O542" s="37"/>
      <c r="P542" s="37"/>
      <c r="Q542" s="2"/>
      <c r="R542" s="2"/>
      <c r="S542" s="2"/>
      <c r="T542" s="2"/>
      <c r="U542" s="2"/>
      <c r="V542" s="2"/>
      <c r="W542" s="2"/>
      <c r="AK542" s="3" t="s">
        <v>47</v>
      </c>
      <c r="AN542" s="3" t="s">
        <v>69</v>
      </c>
      <c r="AT542" s="3" t="s">
        <v>110</v>
      </c>
      <c r="AV542" s="3" t="s">
        <v>110</v>
      </c>
      <c r="AX542" s="3" t="s">
        <v>110</v>
      </c>
      <c r="AZ542" s="3" t="s">
        <v>110</v>
      </c>
    </row>
    <row r="543" spans="1:55" ht="20.100000000000001" hidden="1" customHeight="1">
      <c r="A543" s="111" t="s">
        <v>368</v>
      </c>
      <c r="N543" s="37"/>
      <c r="O543" s="37"/>
      <c r="P543" s="37"/>
      <c r="Q543" s="2"/>
      <c r="R543" s="2"/>
      <c r="S543" s="2"/>
      <c r="T543" s="2"/>
      <c r="U543" s="2"/>
      <c r="V543" s="2"/>
      <c r="W543" s="2"/>
      <c r="Y543" s="11" t="s">
        <v>16</v>
      </c>
      <c r="Z543" s="10"/>
      <c r="AA543" s="10"/>
      <c r="AB543" s="35">
        <v>100</v>
      </c>
      <c r="AC543" s="35"/>
      <c r="AD543" s="35"/>
      <c r="AE543" s="35">
        <v>200</v>
      </c>
      <c r="AF543" s="35"/>
      <c r="AG543" s="35"/>
      <c r="AH543" s="35">
        <v>800</v>
      </c>
      <c r="AI543" s="35"/>
      <c r="AJ543" s="35"/>
      <c r="AK543" s="35">
        <v>1500</v>
      </c>
      <c r="AL543" s="35"/>
      <c r="AM543" s="35"/>
      <c r="AN543" s="35" t="s">
        <v>26</v>
      </c>
      <c r="AO543" s="531" t="s">
        <v>24</v>
      </c>
      <c r="AP543" s="531"/>
      <c r="AQ543" s="531"/>
      <c r="AR543" s="531"/>
      <c r="AS543" s="531"/>
      <c r="AT543" s="531"/>
      <c r="AU543" s="531"/>
      <c r="AV543" s="531"/>
      <c r="AW543" s="531"/>
      <c r="AX543" s="531"/>
      <c r="AY543" s="531"/>
      <c r="AZ543" s="531"/>
    </row>
    <row r="544" spans="1:55" ht="20.100000000000001" hidden="1" customHeight="1">
      <c r="A544" s="111" t="s">
        <v>368</v>
      </c>
      <c r="N544" s="37"/>
      <c r="O544" s="37"/>
      <c r="P544" s="37"/>
      <c r="Q544" s="2"/>
      <c r="R544" s="2"/>
      <c r="S544" s="2"/>
      <c r="T544" s="2"/>
      <c r="U544" s="2"/>
      <c r="V544" s="2"/>
      <c r="W544" s="199" t="s">
        <v>39</v>
      </c>
      <c r="X544" s="141">
        <v>1</v>
      </c>
      <c r="Y544" s="138" t="str">
        <f>DETAILS!B5</f>
        <v>Winchester</v>
      </c>
      <c r="Z544" s="12" t="str">
        <f>DETAILS!D5</f>
        <v>W</v>
      </c>
      <c r="AA544" s="12" t="s">
        <v>0</v>
      </c>
      <c r="AB544" s="200" t="str">
        <f>IF(ISNA((INDEX(HOST!A$38:A$63,MATCH(AA544,HOST!L$38:L$63,0)))),"NOT DECLARED",INDEX(HOST!A$38:A$63,MATCH(AA544,HOST!L$38:L$63,0)))</f>
        <v>Timon Francis</v>
      </c>
      <c r="AC544" s="12" t="str">
        <f t="shared" ref="AC544:AC553" si="736">Z544</f>
        <v>W</v>
      </c>
      <c r="AD544" s="12" t="s">
        <v>0</v>
      </c>
      <c r="AE544" s="12" t="str">
        <f>IF(ISNA((INDEX(HOST!A$38:A$63,MATCH(AD544,HOST!H$38:H$63,0)))),"NOT DECLARED",INDEX(HOST!A$38:A$63,MATCH(AD544,HOST!H$38:H$63,0)))</f>
        <v>Timon Francis</v>
      </c>
      <c r="AF544" s="12" t="str">
        <f t="shared" ref="AF544:AF553" si="737">AC544</f>
        <v>W</v>
      </c>
      <c r="AG544" s="12" t="s">
        <v>0</v>
      </c>
      <c r="AH544" s="12" t="str">
        <f>IF(ISNA((INDEX(HOST!A$38:A$63,MATCH(AG544,HOST!J$38:J$63,0)))),"NOT DECLARED",INDEX(HOST!A$38:A$63,MATCH(AG544,HOST!J$38:J$63,0)))</f>
        <v xml:space="preserve">Reuben Hobbs </v>
      </c>
      <c r="AI544" s="12" t="str">
        <f t="shared" ref="AI544:AI553" si="738">AF544</f>
        <v>W</v>
      </c>
      <c r="AJ544" s="12" t="s">
        <v>0</v>
      </c>
      <c r="AK544" s="12" t="str">
        <f>IF(ISNA((INDEX(HOST!A$38:A$63,MATCH(AJ544,HOST!F$38:F$63,0)))),"NOT DECLARED",INDEX(HOST!A$38:A$63,MATCH(AJ544,HOST!F$38:F$63,0)))</f>
        <v>Stan Parkinson</v>
      </c>
      <c r="AL544" s="12" t="str">
        <f t="shared" ref="AL544:AL553" si="739">AI544</f>
        <v>W</v>
      </c>
      <c r="AM544" s="12" t="s">
        <v>0</v>
      </c>
      <c r="AN544" s="12" t="str">
        <f>IF(ISNA((INDEX(HOST!A$38:A$63,MATCH(AM544,HOST!D$38:D$63,0)))),"NOT DECLARED",INDEX(HOST!A$38:A$63,MATCH(AM544,HOST!D$38:D$63,0)))</f>
        <v xml:space="preserve">Ruben Price </v>
      </c>
      <c r="AO544" s="12" t="str">
        <f t="shared" ref="AO544:AO553" si="740">AL544</f>
        <v>W</v>
      </c>
      <c r="AP544" s="12" t="s">
        <v>0</v>
      </c>
      <c r="AQ544" s="12" t="str">
        <f>IF(ISNA((DETAILS!B5)),"NOT DECLARED",DETAILS!B5)</f>
        <v>Winchester</v>
      </c>
      <c r="AR544" s="12" t="str">
        <f>DETAILS!C5</f>
        <v>Win</v>
      </c>
      <c r="AS544" s="12">
        <v>1</v>
      </c>
      <c r="AT544" s="12" t="str">
        <f>IF(ISNA((INDEX(HOST!A$38:A$63,MATCH(AS544,HOST!N$38:N$63,0)))),"NOT DECLARED",INDEX(HOST!A$38:A$63,MATCH(AS544,HOST!N$38:N$63,0)))</f>
        <v>Philip Cain</v>
      </c>
      <c r="AU544" s="12">
        <v>2</v>
      </c>
      <c r="AV544" s="12" t="str">
        <f>IF(ISNA((INDEX(HOST!A$38:A$63,MATCH(AU544,HOST!N$38:N$63,0)))),"NOT DECLARED",INDEX(HOST!A$38:A$63,MATCH(AU544,HOST!N$38:N$63,0)))</f>
        <v>Musa Sanyang</v>
      </c>
      <c r="AW544" s="12">
        <v>3</v>
      </c>
      <c r="AX544" s="12" t="str">
        <f>IF(ISNA((INDEX(HOST!A$38:A$63,MATCH(AW544,HOST!N$38:N$63,0)))),"NOT DECLARED",INDEX(HOST!A$38:A$63,MATCH(AW544,HOST!N$38:N$63,0)))</f>
        <v xml:space="preserve">Benjamin Bewick </v>
      </c>
      <c r="AY544" s="12">
        <v>4</v>
      </c>
      <c r="AZ544" s="12" t="str">
        <f>IF(ISNA((INDEX(HOST!A$38:A$63,MATCH(AY544,HOST!N$38:N$63,0)))),"NOT DECLARED",INDEX(HOST!A$38:A$63,MATCH(AY544,HOST!N$38:N$63,0)))</f>
        <v>Timon Francis</v>
      </c>
      <c r="BC544" s="3" t="str">
        <f>+AT544&amp;", "&amp;AV544&amp;", "&amp;AX544&amp;", "&amp;AZ544</f>
        <v>Philip Cain, Musa Sanyang, Benjamin Bewick , Timon Francis</v>
      </c>
    </row>
    <row r="545" spans="1:89" ht="20.100000000000001" hidden="1" customHeight="1">
      <c r="A545" s="111" t="s">
        <v>368</v>
      </c>
      <c r="N545" s="37"/>
      <c r="O545" s="37"/>
      <c r="P545" s="37"/>
      <c r="Q545" s="2"/>
      <c r="R545" s="2"/>
      <c r="S545" s="2"/>
      <c r="T545" s="2"/>
      <c r="U545" s="2"/>
      <c r="V545" s="2"/>
      <c r="W545" s="199" t="s">
        <v>39</v>
      </c>
      <c r="X545" s="141">
        <v>1</v>
      </c>
      <c r="Y545" s="140" t="str">
        <f>Y544</f>
        <v>Winchester</v>
      </c>
      <c r="Z545" s="12" t="str">
        <f>DETAILS!E5</f>
        <v>WW</v>
      </c>
      <c r="AA545" s="12" t="s">
        <v>1</v>
      </c>
      <c r="AB545" s="265" t="str">
        <f>IF(ISNA((INDEX(HOST!A$38:A$63,MATCH(AA545,HOST!L$38:L$63,0)))),"NOT DECLARED",INDEX(HOST!A$38:A$63,MATCH(AA545,HOST!L$38:L$63,0)))</f>
        <v>Philip Cain</v>
      </c>
      <c r="AC545" s="12" t="str">
        <f t="shared" si="736"/>
        <v>WW</v>
      </c>
      <c r="AD545" s="12" t="s">
        <v>1</v>
      </c>
      <c r="AE545" s="12" t="str">
        <f>IF(ISNA((INDEX(HOST!A$38:A$63,MATCH(AD545,HOST!H$38:H$63,0)))),"NOT DECLARED",INDEX(HOST!A$38:A$63,MATCH(AD545,HOST!H$38:H$63,0)))</f>
        <v>Musa Sanyang</v>
      </c>
      <c r="AF545" s="12" t="str">
        <f t="shared" si="737"/>
        <v>WW</v>
      </c>
      <c r="AG545" s="12" t="s">
        <v>1</v>
      </c>
      <c r="AH545" s="12" t="str">
        <f>IF(ISNA((INDEX(HOST!A$38:A$63,MATCH(AG545,HOST!J$38:J$63,0)))),"NOT DECLARED",INDEX(HOST!A$38:A$63,MATCH(AG545,HOST!J$38:J$63,0)))</f>
        <v xml:space="preserve">Ieuan Thomas </v>
      </c>
      <c r="AI545" s="12" t="str">
        <f t="shared" si="738"/>
        <v>WW</v>
      </c>
      <c r="AJ545" s="12" t="s">
        <v>1</v>
      </c>
      <c r="AK545" s="12" t="str">
        <f>IF(ISNA((INDEX(HOST!A$38:A$63,MATCH(AJ545,HOST!F$38:F$63,0)))),"NOT DECLARED",INDEX(HOST!A$38:A$63,MATCH(AJ545,HOST!F$38:F$63,0)))</f>
        <v xml:space="preserve">Jack Moores </v>
      </c>
      <c r="AL545" s="12" t="str">
        <f t="shared" si="739"/>
        <v>WW</v>
      </c>
      <c r="AM545" s="12" t="s">
        <v>1</v>
      </c>
      <c r="AN545" s="12" t="str">
        <f>IF(ISNA((INDEX(HOST!A$38:A$63,MATCH(AM545,HOST!D$38:D$63,0)))),"NOT DECLARED",INDEX(HOST!A$38:A$63,MATCH(AM545,HOST!D$38:D$63,0)))</f>
        <v xml:space="preserve">Ethan Imhofe </v>
      </c>
      <c r="AO545" s="12" t="str">
        <f t="shared" si="740"/>
        <v>WW</v>
      </c>
      <c r="AP545" s="12" t="s">
        <v>1</v>
      </c>
      <c r="AQ545" s="12" t="str">
        <f>IF(ISNA((DETAILS!B5)),"NOT DECLARED",DETAILS!B5)</f>
        <v>Winchester</v>
      </c>
      <c r="AR545" s="12" t="str">
        <f>DETAILS!C5</f>
        <v>Win</v>
      </c>
      <c r="AS545" s="12">
        <v>1</v>
      </c>
      <c r="AT545" s="12" t="str">
        <f>IF(ISNA((INDEX(HOST!A$38:A$63,MATCH(AS545,HOST!N$38:N$63,0)))),"NOT DECLARED",INDEX(HOST!A$38:A$63,MATCH(AS545,HOST!N$38:N$63,0)))</f>
        <v>Philip Cain</v>
      </c>
      <c r="AU545" s="12">
        <v>2</v>
      </c>
      <c r="AV545" s="12" t="str">
        <f>IF(ISNA((INDEX(HOST!A$38:A$63,MATCH(AU545,HOST!N$38:N$63,0)))),"NOT DECLARED",INDEX(HOST!A$38:A$63,MATCH(AU545,HOST!N$38:N$63,0)))</f>
        <v>Musa Sanyang</v>
      </c>
      <c r="AW545" s="12">
        <v>3</v>
      </c>
      <c r="AX545" s="12" t="str">
        <f>IF(ISNA((INDEX(HOST!A$38:A$63,MATCH(AW545,HOST!N$38:N$63,0)))),"NOT DECLARED",INDEX(HOST!A$38:A$63,MATCH(AW545,HOST!N$38:N$63,0)))</f>
        <v xml:space="preserve">Benjamin Bewick </v>
      </c>
      <c r="AY545" s="12">
        <v>4</v>
      </c>
      <c r="AZ545" s="12" t="str">
        <f>IF(ISNA((INDEX(HOST!A$38:A$63,MATCH(AY545,HOST!N$38:N$63,0)))),"NOT DECLARED",INDEX(HOST!A$38:A$63,MATCH(AY545,HOST!N$38:N$63,0)))</f>
        <v>Timon Francis</v>
      </c>
      <c r="BC545" s="3" t="str">
        <f>+AT545&amp;", "&amp;AV545&amp;", "&amp;AX545&amp;", "&amp;AZ545</f>
        <v>Philip Cain, Musa Sanyang, Benjamin Bewick , Timon Francis</v>
      </c>
    </row>
    <row r="546" spans="1:89" ht="20.100000000000001" hidden="1" customHeight="1">
      <c r="A546" s="111" t="s">
        <v>368</v>
      </c>
      <c r="N546" s="37"/>
      <c r="O546" s="37"/>
      <c r="P546" s="37"/>
      <c r="Q546" s="2"/>
      <c r="R546" s="2"/>
      <c r="S546" s="2"/>
      <c r="T546" s="2"/>
      <c r="U546" s="2"/>
      <c r="V546" s="2"/>
      <c r="W546" s="199" t="s">
        <v>35</v>
      </c>
      <c r="X546" s="141">
        <v>2</v>
      </c>
      <c r="Y546" s="138" t="str">
        <f>DETAILS!B6</f>
        <v>Newbury</v>
      </c>
      <c r="Z546" s="12" t="str">
        <f>DETAILS!D6</f>
        <v>N</v>
      </c>
      <c r="AA546" s="12" t="s">
        <v>0</v>
      </c>
      <c r="AB546" s="12" t="str">
        <f>IF(ISNA((INDEX('TEAM 2'!A$38:A$63,MATCH(AA546,'TEAM 2'!L$38:L$63,0)))),"NOT DECLARED",INDEX('TEAM 2'!A$38:A$63,MATCH(AA546,'TEAM 2'!L$38:L$63,0)))</f>
        <v>Lincoln Williams</v>
      </c>
      <c r="AC546" s="12" t="str">
        <f t="shared" si="736"/>
        <v>N</v>
      </c>
      <c r="AD546" s="12" t="s">
        <v>0</v>
      </c>
      <c r="AE546" s="12" t="str">
        <f>IF(ISNA((INDEX('TEAM 2'!A$38:A$63,MATCH(AD546,'TEAM 2'!H$38:H$63,0)))),"NOT DECLARED",INDEX('TEAM 2'!A$38:A$63,MATCH(AD546,'TEAM 2'!H$38:H$63,0)))</f>
        <v>Lincoln Williams</v>
      </c>
      <c r="AF546" s="12" t="str">
        <f t="shared" si="737"/>
        <v>N</v>
      </c>
      <c r="AG546" s="12" t="s">
        <v>0</v>
      </c>
      <c r="AH546" s="12" t="str">
        <f>IF(ISNA((INDEX('TEAM 2'!A$38:A$63,MATCH(AG546,'TEAM 2'!J$38:J$63,0)))),"NOT DECLARED",INDEX('TEAM 2'!A$38:A$63,MATCH(AG546,'TEAM 2'!J$38:J$63,0)))</f>
        <v>Aston Howse</v>
      </c>
      <c r="AI546" s="12" t="str">
        <f t="shared" si="738"/>
        <v>N</v>
      </c>
      <c r="AJ546" s="12" t="s">
        <v>0</v>
      </c>
      <c r="AK546" s="12" t="str">
        <f>IF(ISNA((INDEX('TEAM 2'!A$38:A$63,MATCH(AJ546,'TEAM 2'!F$38:F$63,0)))),"NOT DECLARED",INDEX('TEAM 2'!A$38:A$63,MATCH(AJ546,'TEAM 2'!F$38:F$63,0)))</f>
        <v>James Houghton</v>
      </c>
      <c r="AL546" s="12" t="str">
        <f t="shared" si="739"/>
        <v>N</v>
      </c>
      <c r="AM546" s="12" t="s">
        <v>0</v>
      </c>
      <c r="AN546" s="12" t="str">
        <f>IF(ISNA((INDEX('TEAM 2'!A$38:A$63,MATCH(AM546,'TEAM 2'!D$38:D$63,0)))),"NOT DECLARED",INDEX('TEAM 2'!A$38:A$63,MATCH(AM546,'TEAM 2'!D$38:D$63,0)))</f>
        <v>Mawgan Bird</v>
      </c>
      <c r="AO546" s="12" t="str">
        <f t="shared" si="740"/>
        <v>N</v>
      </c>
      <c r="AP546" s="12" t="s">
        <v>0</v>
      </c>
      <c r="AQ546" s="12" t="str">
        <f>IF(ISNA((DETAILS!B6)),"NOT DECLARED",DETAILS!B6)</f>
        <v>Newbury</v>
      </c>
      <c r="AR546" s="12" t="str">
        <f>DETAILS!C6</f>
        <v>Newb</v>
      </c>
      <c r="AS546" s="12">
        <v>1</v>
      </c>
      <c r="AT546" s="12" t="str">
        <f>IF(ISNA((INDEX('TEAM 2'!A$38:A$63,MATCH(AS546,'TEAM 2'!N$38:N$63,0)))),"NOT DECLARED",INDEX('TEAM 2'!A$38:A$63,MATCH(AS546,'TEAM 2'!N$38:N$63,0)))</f>
        <v>Aston Howse</v>
      </c>
      <c r="AU546" s="12">
        <v>2</v>
      </c>
      <c r="AV546" s="12" t="str">
        <f>IF(ISNA((INDEX('TEAM 2'!A$38:A$63,MATCH(AU546,'TEAM 2'!N$38:N$63,0)))),"NOT DECLARED",INDEX('TEAM 2'!A$38:A$63,MATCH(AU546,'TEAM 2'!N$38:N$63,0)))</f>
        <v>Archie Matthews</v>
      </c>
      <c r="AW546" s="12">
        <v>3</v>
      </c>
      <c r="AX546" s="12" t="str">
        <f>IF(ISNA((INDEX('TEAM 2'!A$38:A$63,MATCH(AW546,'TEAM 2'!N$38:N$63,0)))),"NOT DECLARED",INDEX('TEAM 2'!A$38:A$63,MATCH(AW546,'TEAM 2'!N$38:N$63,0)))</f>
        <v>Mawgan Bird</v>
      </c>
      <c r="AY546" s="12">
        <v>4</v>
      </c>
      <c r="AZ546" s="12" t="str">
        <f>IF(ISNA((INDEX('TEAM 2'!A$38:A$63,MATCH(AY546,'TEAM 2'!N$38:N$63,0)))),"NOT DECLARED",INDEX('TEAM 2'!A$38:A$63,MATCH(AY546,'TEAM 2'!N$38:N$63,0)))</f>
        <v>Lincoln Williams</v>
      </c>
      <c r="BC546" s="3" t="str">
        <f>+AT546&amp;", "&amp;AV546&amp;", "&amp;AX546&amp;", "&amp;AZ546</f>
        <v>Aston Howse, Archie Matthews, Mawgan Bird, Lincoln Williams</v>
      </c>
      <c r="BD546" s="34" t="str">
        <f>grades!N25</f>
        <v>Event</v>
      </c>
      <c r="BE546" s="34">
        <f>grades!O25</f>
        <v>100</v>
      </c>
      <c r="BF546" s="34">
        <f>grades!P25</f>
        <v>200</v>
      </c>
      <c r="BG546" s="34" t="str">
        <f>grades!Q25</f>
        <v>300 / 400</v>
      </c>
      <c r="BH546" s="34">
        <f>grades!R25</f>
        <v>800</v>
      </c>
      <c r="BI546" s="34">
        <f>grades!S25</f>
        <v>1500</v>
      </c>
      <c r="BJ546" s="34" t="str">
        <f>grades!T25</f>
        <v>75H</v>
      </c>
      <c r="BK546" s="34" t="str">
        <f>grades!U25</f>
        <v>80H</v>
      </c>
      <c r="BL546" s="34" t="str">
        <f>grades!V25</f>
        <v>100H</v>
      </c>
      <c r="BM546" s="34" t="str">
        <f>grades!W25</f>
        <v>400H</v>
      </c>
      <c r="BN546" s="34" t="str">
        <f>grades!X25</f>
        <v>HJ</v>
      </c>
      <c r="BO546" s="34" t="str">
        <f>grades!Y25</f>
        <v>LJ</v>
      </c>
      <c r="BP546" s="34" t="str">
        <f>grades!Z25</f>
        <v>SP</v>
      </c>
      <c r="BQ546" s="34" t="str">
        <f>grades!AA25</f>
        <v>DT</v>
      </c>
      <c r="BR546" s="34" t="str">
        <f>grades!AB25</f>
        <v>JT</v>
      </c>
      <c r="BS546" s="34" t="str">
        <f>grades!AC25</f>
        <v>4x100</v>
      </c>
      <c r="BU546" s="35" t="s">
        <v>16</v>
      </c>
      <c r="BV546" s="35"/>
      <c r="BW546" s="35"/>
      <c r="BX546" s="35" t="s">
        <v>58</v>
      </c>
      <c r="BY546" s="35"/>
      <c r="BZ546" s="35"/>
      <c r="CA546" s="35" t="s">
        <v>59</v>
      </c>
      <c r="CB546" s="35"/>
      <c r="CC546" s="35"/>
      <c r="CD546" s="35" t="s">
        <v>60</v>
      </c>
      <c r="CE546" s="35"/>
      <c r="CF546" s="35"/>
      <c r="CG546" s="35" t="s">
        <v>61</v>
      </c>
      <c r="CH546" s="95"/>
      <c r="CJ546" s="418" t="s">
        <v>551</v>
      </c>
      <c r="CK546" s="418"/>
    </row>
    <row r="547" spans="1:89" ht="20.100000000000001" hidden="1" customHeight="1">
      <c r="A547" s="111" t="s">
        <v>368</v>
      </c>
      <c r="N547" s="37"/>
      <c r="O547" s="37"/>
      <c r="Q547" s="2"/>
      <c r="R547" s="2"/>
      <c r="S547" s="2"/>
      <c r="T547" s="2"/>
      <c r="U547" s="2"/>
      <c r="V547" s="2"/>
      <c r="W547" s="199" t="s">
        <v>35</v>
      </c>
      <c r="X547" s="141">
        <v>2</v>
      </c>
      <c r="Y547" s="140" t="str">
        <f>Y546</f>
        <v>Newbury</v>
      </c>
      <c r="Z547" s="12" t="str">
        <f>DETAILS!E6</f>
        <v>NN</v>
      </c>
      <c r="AA547" s="12" t="s">
        <v>1</v>
      </c>
      <c r="AB547" s="12" t="str">
        <f>IF(ISNA((INDEX('TEAM 2'!A$38:A$63,MATCH(AA547,'TEAM 2'!L$38:L$63,0)))),"NOT DECLARED",INDEX('TEAM 2'!A$38:A$63,MATCH(AA547,'TEAM 2'!L$38:L$63,0)))</f>
        <v>Archie Matthews</v>
      </c>
      <c r="AC547" s="12" t="str">
        <f t="shared" si="736"/>
        <v>NN</v>
      </c>
      <c r="AD547" s="12" t="s">
        <v>1</v>
      </c>
      <c r="AE547" s="12" t="str">
        <f>IF(ISNA((INDEX('TEAM 2'!A$38:A$63,MATCH(AD547,'TEAM 2'!H$38:H$63,0)))),"NOT DECLARED",INDEX('TEAM 2'!A$38:A$63,MATCH(AD547,'TEAM 2'!H$38:H$63,0)))</f>
        <v>Archie Matthews</v>
      </c>
      <c r="AF547" s="12" t="str">
        <f t="shared" si="737"/>
        <v>NN</v>
      </c>
      <c r="AG547" s="12" t="s">
        <v>1</v>
      </c>
      <c r="AH547" s="12" t="str">
        <f>IF(ISNA((INDEX('TEAM 2'!A$38:A$63,MATCH(AG547,'TEAM 2'!J$38:J$63,0)))),"NOT DECLARED",INDEX('TEAM 2'!A$38:A$63,MATCH(AG547,'TEAM 2'!J$38:J$63,0)))</f>
        <v>Elliot Robins</v>
      </c>
      <c r="AI547" s="12" t="str">
        <f t="shared" si="738"/>
        <v>NN</v>
      </c>
      <c r="AJ547" s="12" t="s">
        <v>1</v>
      </c>
      <c r="AK547" s="12" t="str">
        <f>IF(ISNA((INDEX('TEAM 2'!A$38:A$63,MATCH(AJ547,'TEAM 2'!F$38:F$63,0)))),"NOT DECLARED",INDEX('TEAM 2'!A$38:A$63,MATCH(AJ547,'TEAM 2'!F$38:F$63,0)))</f>
        <v>NOT DECLARED</v>
      </c>
      <c r="AL547" s="12" t="str">
        <f t="shared" si="739"/>
        <v>NN</v>
      </c>
      <c r="AM547" s="12" t="s">
        <v>1</v>
      </c>
      <c r="AN547" s="12" t="str">
        <f>IF(ISNA((INDEX('TEAM 2'!A$38:A$63,MATCH(AM547,'TEAM 2'!D$38:D$63,0)))),"NOT DECLARED",INDEX('TEAM 2'!A$38:A$63,MATCH(AM547,'TEAM 2'!D$38:D$63,0)))</f>
        <v>William Hennah</v>
      </c>
      <c r="AO547" s="12" t="str">
        <f t="shared" si="740"/>
        <v>NN</v>
      </c>
      <c r="AP547" s="12" t="s">
        <v>1</v>
      </c>
      <c r="AQ547" s="12" t="str">
        <f>IF(ISNA((DETAILS!B6)),"NOT DECLARED",DETAILS!B6)</f>
        <v>Newbury</v>
      </c>
      <c r="AR547" s="12" t="str">
        <f>DETAILS!C6</f>
        <v>Newb</v>
      </c>
      <c r="AS547" s="12">
        <v>1</v>
      </c>
      <c r="AT547" s="12" t="str">
        <f>IF(ISNA((INDEX('TEAM 2'!A$38:A$63,MATCH(AS547,'TEAM 2'!N$38:N$63,0)))),"NOT DECLARED",INDEX('TEAM 2'!A$38:A$63,MATCH(AS547,'TEAM 2'!N$38:N$63,0)))</f>
        <v>Aston Howse</v>
      </c>
      <c r="AU547" s="12">
        <v>2</v>
      </c>
      <c r="AV547" s="12" t="str">
        <f>IF(ISNA((INDEX('TEAM 2'!A$38:A$63,MATCH(AU547,'TEAM 2'!N$38:N$63,0)))),"NOT DECLARED",INDEX('TEAM 2'!A$38:A$63,MATCH(AU547,'TEAM 2'!N$38:N$63,0)))</f>
        <v>Archie Matthews</v>
      </c>
      <c r="AW547" s="12">
        <v>3</v>
      </c>
      <c r="AX547" s="12" t="str">
        <f>IF(ISNA((INDEX('TEAM 2'!A$38:A$63,MATCH(AW547,'TEAM 2'!N$38:N$63,0)))),"NOT DECLARED",INDEX('TEAM 2'!A$38:A$63,MATCH(AW547,'TEAM 2'!N$38:N$63,0)))</f>
        <v>Mawgan Bird</v>
      </c>
      <c r="AY547" s="12">
        <v>4</v>
      </c>
      <c r="AZ547" s="12" t="str">
        <f>IF(ISNA((INDEX('TEAM 2'!A$38:A$63,MATCH(AY547,'TEAM 2'!N$38:N$63,0)))),"NOT DECLARED",INDEX('TEAM 2'!A$38:A$63,MATCH(AY547,'TEAM 2'!N$38:N$63,0)))</f>
        <v>Lincoln Williams</v>
      </c>
      <c r="BC547" s="3" t="str">
        <f>+AT547&amp;", "&amp;AV547&amp;", "&amp;AX547&amp;", "&amp;AZ547</f>
        <v>Aston Howse, Archie Matthews, Mawgan Bird, Lincoln Williams</v>
      </c>
      <c r="BD547" s="112" t="str">
        <f>grades!N26</f>
        <v xml:space="preserve">U13 </v>
      </c>
      <c r="BE547" s="112">
        <f>grades!O26</f>
        <v>14.2</v>
      </c>
      <c r="BF547" s="112">
        <f>grades!P26</f>
        <v>29.75</v>
      </c>
      <c r="BG547" s="112" t="str">
        <f>grades!Q26</f>
        <v>-</v>
      </c>
      <c r="BH547" s="97">
        <f>grades!R26</f>
        <v>1.8287037037037037E-3</v>
      </c>
      <c r="BI547" s="97">
        <f>grades!S26</f>
        <v>3.7615740740740739E-3</v>
      </c>
      <c r="BJ547" s="112">
        <f>grades!T26</f>
        <v>16</v>
      </c>
      <c r="BK547" s="112">
        <f>grades!U26</f>
        <v>0</v>
      </c>
      <c r="BL547" s="112">
        <f>grades!V26</f>
        <v>0</v>
      </c>
      <c r="BM547" s="112">
        <f>grades!W26</f>
        <v>0</v>
      </c>
      <c r="BN547" s="112">
        <f>grades!X26</f>
        <v>1.25</v>
      </c>
      <c r="BO547" s="112">
        <f>grades!Y26</f>
        <v>4</v>
      </c>
      <c r="BP547" s="112">
        <f>grades!Z26</f>
        <v>6.5</v>
      </c>
      <c r="BQ547" s="112">
        <f>grades!AA26</f>
        <v>14</v>
      </c>
      <c r="BR547" s="112">
        <f>grades!AB26</f>
        <v>18</v>
      </c>
      <c r="BS547" s="112">
        <f>grades!AC26</f>
        <v>56</v>
      </c>
      <c r="BU547" s="34" t="str">
        <f>grades!A44</f>
        <v>100m</v>
      </c>
      <c r="BV547" s="34"/>
      <c r="BW547" s="34"/>
      <c r="BX547" s="34">
        <f>grades!C44</f>
        <v>13</v>
      </c>
      <c r="BY547" s="34"/>
      <c r="BZ547" s="34"/>
      <c r="CA547" s="34">
        <f>grades!E44</f>
        <v>13.2</v>
      </c>
      <c r="CB547" s="34"/>
      <c r="CC547" s="34"/>
      <c r="CD547" s="34">
        <f>grades!G44</f>
        <v>13.5</v>
      </c>
      <c r="CE547" s="34"/>
      <c r="CF547" s="34"/>
      <c r="CG547" s="34">
        <f>grades!I44</f>
        <v>13.9</v>
      </c>
      <c r="CH547" s="34" t="str">
        <f>grades!J4</f>
        <v>T</v>
      </c>
      <c r="CJ547" s="95" t="s">
        <v>538</v>
      </c>
      <c r="CK547" s="95">
        <v>8</v>
      </c>
    </row>
    <row r="548" spans="1:89" ht="20.100000000000001" hidden="1" customHeight="1">
      <c r="A548" s="111" t="s">
        <v>368</v>
      </c>
      <c r="N548" s="37"/>
      <c r="O548" s="37"/>
      <c r="P548" s="37"/>
      <c r="Q548" s="2"/>
      <c r="R548" s="2"/>
      <c r="S548" s="2"/>
      <c r="T548" s="2"/>
      <c r="U548" s="2"/>
      <c r="V548" s="2"/>
      <c r="W548" s="199" t="s">
        <v>36</v>
      </c>
      <c r="X548" s="141">
        <v>3</v>
      </c>
      <c r="Y548" s="138" t="str">
        <f>DETAILS!B7</f>
        <v>Oxford City</v>
      </c>
      <c r="Z548" s="12" t="str">
        <f>DETAILS!D7</f>
        <v>O</v>
      </c>
      <c r="AA548" s="12" t="s">
        <v>0</v>
      </c>
      <c r="AB548" s="12" t="str">
        <f>IF(ISNA((INDEX('TEAM 3'!A$38:A$63,MATCH(AA548,'TEAM 3'!L$38:L$63,0)))),"NOT DECLARED",INDEX('TEAM 3'!A$38:A$63,MATCH(AA548,'TEAM 3'!L$38:L$63,0)))</f>
        <v>Albert Wootten</v>
      </c>
      <c r="AC548" s="12" t="str">
        <f t="shared" si="736"/>
        <v>O</v>
      </c>
      <c r="AD548" s="12" t="s">
        <v>0</v>
      </c>
      <c r="AE548" s="12" t="str">
        <f>IF(ISNA((INDEX('TEAM 3'!A$38:A$63,MATCH(AD548,'TEAM 3'!H$38:H$63,0)))),"NOT DECLARED",INDEX('TEAM 3'!A$38:A$63,MATCH(AD548,'TEAM 3'!H$38:H$63,0)))</f>
        <v>Ben Jackson</v>
      </c>
      <c r="AF548" s="12" t="str">
        <f t="shared" si="737"/>
        <v>O</v>
      </c>
      <c r="AG548" s="12" t="s">
        <v>0</v>
      </c>
      <c r="AH548" s="12" t="str">
        <f>IF(ISNA((INDEX('TEAM 3'!A$38:A$63,MATCH(AG548,'TEAM 3'!J$38:J$63,0)))),"NOT DECLARED",INDEX('TEAM 3'!A$38:A$63,MATCH(AG548,'TEAM 3'!J$38:J$63,0)))</f>
        <v>Jonty Poole</v>
      </c>
      <c r="AI548" s="12" t="str">
        <f t="shared" si="738"/>
        <v>O</v>
      </c>
      <c r="AJ548" s="12" t="s">
        <v>0</v>
      </c>
      <c r="AK548" s="12" t="str">
        <f>IF(ISNA((INDEX('TEAM 3'!A$38:A$63,MATCH(AJ548,'TEAM 3'!F$38:F$63,0)))),"NOT DECLARED",INDEX('TEAM 3'!A$38:A$63,MATCH(AJ548,'TEAM 3'!F$38:F$63,0)))</f>
        <v>Julian Laird</v>
      </c>
      <c r="AL548" s="12" t="str">
        <f t="shared" si="739"/>
        <v>O</v>
      </c>
      <c r="AM548" s="12" t="s">
        <v>0</v>
      </c>
      <c r="AN548" s="12" t="str">
        <f>IF(ISNA((INDEX('TEAM 3'!A$38:A$63,MATCH(AM548,'TEAM 3'!D$38:D$63,0)))),"NOT DECLARED",INDEX('TEAM 3'!A$38:A$63,MATCH(AM548,'TEAM 3'!D$38:D$63,0)))</f>
        <v>Connor Legg</v>
      </c>
      <c r="AO548" s="12" t="str">
        <f t="shared" si="740"/>
        <v>O</v>
      </c>
      <c r="AP548" s="12" t="s">
        <v>0</v>
      </c>
      <c r="AQ548" s="12" t="str">
        <f>IF(ISNA((DETAILS!B7)),"NOT DECLARED",DETAILS!B7)</f>
        <v>Oxford City</v>
      </c>
      <c r="AR548" s="12" t="str">
        <f>DETAILS!C7</f>
        <v>Oxf C</v>
      </c>
      <c r="AS548" s="12">
        <v>1</v>
      </c>
      <c r="AT548" s="12" t="str">
        <f>IF(ISNA((INDEX('TEAM 3'!A$38:A$63,MATCH(AS548,'TEAM 3'!N$38:N$63,0)))),"NOT DECLARED",INDEX('TEAM 3'!A$38:A$63,MATCH(AS548,'TEAM 3'!N$38:N$63,0)))</f>
        <v>Albert Wootten</v>
      </c>
      <c r="AU548" s="12">
        <v>2</v>
      </c>
      <c r="AV548" s="12" t="str">
        <f>IF(ISNA((INDEX('TEAM 3'!A$38:A$63,MATCH(AU548,'TEAM 3'!N$38:N$63,0)))),"NOT DECLARED",INDEX('TEAM 3'!A$38:A$63,MATCH(AU548,'TEAM 3'!N$38:N$63,0)))</f>
        <v>Euan Lewis</v>
      </c>
      <c r="AW548" s="12">
        <v>3</v>
      </c>
      <c r="AX548" s="12" t="str">
        <f>IF(ISNA((INDEX('TEAM 3'!A$38:A$63,MATCH(AW548,'TEAM 3'!N$38:N$63,0)))),"NOT DECLARED",INDEX('TEAM 3'!A$38:A$63,MATCH(AW548,'TEAM 3'!N$38:N$63,0)))</f>
        <v>Ben Jackson</v>
      </c>
      <c r="AY548" s="12">
        <v>4</v>
      </c>
      <c r="AZ548" s="12" t="str">
        <f>IF(ISNA((INDEX('TEAM 3'!A$38:A$63,MATCH(AY548,'TEAM 3'!N$38:N$63,0)))),"NOT DECLARED",INDEX('TEAM 3'!A$38:A$63,MATCH(AY548,'TEAM 3'!N$38:N$63,0)))</f>
        <v>Ben Straughan</v>
      </c>
      <c r="BC548" s="3" t="str">
        <f t="shared" ref="BC548:BC555" si="741">+AT548&amp;", "&amp;AV548&amp;", "&amp;AX548&amp;", "&amp;AZ548</f>
        <v>Albert Wootten, Euan Lewis, Ben Jackson, Ben Straughan</v>
      </c>
      <c r="BD548" s="112" t="str">
        <f t="shared" ref="BD548:BS553" si="742">BD547</f>
        <v xml:space="preserve">U13 </v>
      </c>
      <c r="BE548" s="96">
        <f t="shared" si="742"/>
        <v>14.2</v>
      </c>
      <c r="BF548" s="96">
        <f t="shared" si="742"/>
        <v>29.75</v>
      </c>
      <c r="BG548" s="96" t="str">
        <f t="shared" si="742"/>
        <v>-</v>
      </c>
      <c r="BH548" s="97">
        <f t="shared" si="742"/>
        <v>1.8287037037037037E-3</v>
      </c>
      <c r="BI548" s="97">
        <f t="shared" si="742"/>
        <v>3.7615740740740739E-3</v>
      </c>
      <c r="BJ548" s="96">
        <f t="shared" si="742"/>
        <v>16</v>
      </c>
      <c r="BK548" s="96">
        <f t="shared" si="742"/>
        <v>0</v>
      </c>
      <c r="BL548" s="96">
        <f t="shared" si="742"/>
        <v>0</v>
      </c>
      <c r="BM548" s="96">
        <f t="shared" si="742"/>
        <v>0</v>
      </c>
      <c r="BN548" s="96">
        <f t="shared" si="742"/>
        <v>1.25</v>
      </c>
      <c r="BO548" s="96">
        <f t="shared" si="742"/>
        <v>4</v>
      </c>
      <c r="BP548" s="96">
        <f t="shared" si="742"/>
        <v>6.5</v>
      </c>
      <c r="BQ548" s="96">
        <f t="shared" si="742"/>
        <v>14</v>
      </c>
      <c r="BR548" s="96">
        <f t="shared" si="742"/>
        <v>18</v>
      </c>
      <c r="BS548" s="96">
        <f t="shared" si="742"/>
        <v>56</v>
      </c>
      <c r="BU548" s="34" t="str">
        <f>grades!A45</f>
        <v>200m</v>
      </c>
      <c r="BV548" s="34"/>
      <c r="BW548" s="34"/>
      <c r="BX548" s="34">
        <f>grades!C45</f>
        <v>26.8</v>
      </c>
      <c r="BY548" s="34"/>
      <c r="BZ548" s="34"/>
      <c r="CA548" s="34">
        <f>grades!E45</f>
        <v>27.4</v>
      </c>
      <c r="CB548" s="34"/>
      <c r="CC548" s="34"/>
      <c r="CD548" s="34">
        <f>grades!G45</f>
        <v>28.1</v>
      </c>
      <c r="CE548" s="34"/>
      <c r="CF548" s="34"/>
      <c r="CG548" s="34">
        <f>grades!I45</f>
        <v>29.1</v>
      </c>
      <c r="CH548" s="34" t="str">
        <f>grades!J5</f>
        <v>T</v>
      </c>
      <c r="CJ548" s="95">
        <v>1</v>
      </c>
      <c r="CK548" s="95">
        <v>6</v>
      </c>
    </row>
    <row r="549" spans="1:89" ht="20.100000000000001" hidden="1" customHeight="1">
      <c r="A549" s="111" t="s">
        <v>368</v>
      </c>
      <c r="N549" s="37"/>
      <c r="O549" s="37"/>
      <c r="P549" s="37"/>
      <c r="Q549" s="2"/>
      <c r="R549" s="2"/>
      <c r="S549" s="2"/>
      <c r="T549" s="2"/>
      <c r="U549" s="2"/>
      <c r="V549" s="2"/>
      <c r="W549" s="199" t="s">
        <v>36</v>
      </c>
      <c r="X549" s="141">
        <v>3</v>
      </c>
      <c r="Y549" s="140" t="str">
        <f>Y548</f>
        <v>Oxford City</v>
      </c>
      <c r="Z549" s="12" t="str">
        <f>DETAILS!E7</f>
        <v>OO</v>
      </c>
      <c r="AA549" s="12" t="s">
        <v>1</v>
      </c>
      <c r="AB549" s="12" t="str">
        <f>IF(ISNA((INDEX('TEAM 3'!A$38:A$63,MATCH(AA549,'TEAM 3'!L$38:L$63,0)))),"NOT DECLARED",INDEX('TEAM 3'!A$38:A$63,MATCH(AA549,'TEAM 3'!L$38:L$63,0)))</f>
        <v>Ben Straughan</v>
      </c>
      <c r="AC549" s="12" t="str">
        <f t="shared" si="736"/>
        <v>OO</v>
      </c>
      <c r="AD549" s="12" t="s">
        <v>1</v>
      </c>
      <c r="AE549" s="12" t="str">
        <f>IF(ISNA((INDEX('TEAM 3'!A$38:A$63,MATCH(AD549,'TEAM 3'!H$38:H$63,0)))),"NOT DECLARED",INDEX('TEAM 3'!A$38:A$63,MATCH(AD549,'TEAM 3'!H$38:H$63,0)))</f>
        <v>Euan Lewis</v>
      </c>
      <c r="AF549" s="12" t="str">
        <f t="shared" si="737"/>
        <v>OO</v>
      </c>
      <c r="AG549" s="12" t="s">
        <v>1</v>
      </c>
      <c r="AH549" s="12" t="str">
        <f>IF(ISNA((INDEX('TEAM 3'!A$38:A$63,MATCH(AG549,'TEAM 3'!J$38:J$63,0)))),"NOT DECLARED",INDEX('TEAM 3'!A$38:A$63,MATCH(AG549,'TEAM 3'!J$38:J$63,0)))</f>
        <v>Harry Cann</v>
      </c>
      <c r="AI549" s="12" t="str">
        <f t="shared" si="738"/>
        <v>OO</v>
      </c>
      <c r="AJ549" s="12" t="s">
        <v>1</v>
      </c>
      <c r="AK549" s="12" t="str">
        <f>IF(ISNA((INDEX('TEAM 3'!A$38:A$63,MATCH(AJ549,'TEAM 3'!F$38:F$63,0)))),"NOT DECLARED",INDEX('TEAM 3'!A$38:A$63,MATCH(AJ549,'TEAM 3'!F$38:F$63,0)))</f>
        <v>Euan Lewis</v>
      </c>
      <c r="AL549" s="12" t="str">
        <f t="shared" si="739"/>
        <v>OO</v>
      </c>
      <c r="AM549" s="12" t="s">
        <v>1</v>
      </c>
      <c r="AN549" s="12" t="str">
        <f>IF(ISNA((INDEX('TEAM 3'!A$38:A$63,MATCH(AM549,'TEAM 3'!D$38:D$63,0)))),"NOT DECLARED",INDEX('TEAM 3'!A$38:A$63,MATCH(AM549,'TEAM 3'!D$38:D$63,0)))</f>
        <v>Harry Cann</v>
      </c>
      <c r="AO549" s="12" t="str">
        <f t="shared" si="740"/>
        <v>OO</v>
      </c>
      <c r="AP549" s="12" t="s">
        <v>1</v>
      </c>
      <c r="AQ549" s="12" t="str">
        <f>IF(ISNA((DETAILS!B7)),"NOT DECLARED",DETAILS!B7)</f>
        <v>Oxford City</v>
      </c>
      <c r="AR549" s="12" t="str">
        <f>DETAILS!C7</f>
        <v>Oxf C</v>
      </c>
      <c r="AS549" s="12">
        <v>1</v>
      </c>
      <c r="AT549" s="12" t="str">
        <f>IF(ISNA((INDEX('TEAM 3'!A$38:A$63,MATCH(AS549,'TEAM 3'!N$38:N$63,0)))),"NOT DECLARED",INDEX('TEAM 3'!A$38:A$63,MATCH(AS549,'TEAM 3'!N$38:N$63,0)))</f>
        <v>Albert Wootten</v>
      </c>
      <c r="AU549" s="12">
        <v>2</v>
      </c>
      <c r="AV549" s="12" t="str">
        <f>IF(ISNA((INDEX('TEAM 3'!A$38:A$63,MATCH(AU549,'TEAM 3'!N$38:N$63,0)))),"NOT DECLARED",INDEX('TEAM 3'!A$38:A$63,MATCH(AU549,'TEAM 3'!N$38:N$63,0)))</f>
        <v>Euan Lewis</v>
      </c>
      <c r="AW549" s="12">
        <v>3</v>
      </c>
      <c r="AX549" s="12" t="str">
        <f>IF(ISNA((INDEX('TEAM 3'!A$38:A$63,MATCH(AW549,'TEAM 3'!N$38:N$63,0)))),"NOT DECLARED",INDEX('TEAM 3'!A$38:A$63,MATCH(AW549,'TEAM 3'!N$38:N$63,0)))</f>
        <v>Ben Jackson</v>
      </c>
      <c r="AY549" s="12">
        <v>4</v>
      </c>
      <c r="AZ549" s="12" t="str">
        <f>IF(ISNA((INDEX('TEAM 3'!A$38:A$63,MATCH(AY549,'TEAM 3'!N$38:N$63,0)))),"NOT DECLARED",INDEX('TEAM 3'!A$38:A$63,MATCH(AY549,'TEAM 3'!N$38:N$63,0)))</f>
        <v>Ben Straughan</v>
      </c>
      <c r="BC549" s="3" t="str">
        <f t="shared" si="741"/>
        <v>Albert Wootten, Euan Lewis, Ben Jackson, Ben Straughan</v>
      </c>
      <c r="BD549" s="112" t="str">
        <f t="shared" si="742"/>
        <v xml:space="preserve">U13 </v>
      </c>
      <c r="BE549" s="96">
        <f t="shared" si="742"/>
        <v>14.2</v>
      </c>
      <c r="BF549" s="96">
        <f t="shared" si="742"/>
        <v>29.75</v>
      </c>
      <c r="BG549" s="96" t="str">
        <f t="shared" si="742"/>
        <v>-</v>
      </c>
      <c r="BH549" s="97">
        <f t="shared" si="742"/>
        <v>1.8287037037037037E-3</v>
      </c>
      <c r="BI549" s="97">
        <f t="shared" si="742"/>
        <v>3.7615740740740739E-3</v>
      </c>
      <c r="BJ549" s="96">
        <f t="shared" si="742"/>
        <v>16</v>
      </c>
      <c r="BK549" s="96">
        <f t="shared" si="742"/>
        <v>0</v>
      </c>
      <c r="BL549" s="96">
        <f t="shared" si="742"/>
        <v>0</v>
      </c>
      <c r="BM549" s="96">
        <f t="shared" si="742"/>
        <v>0</v>
      </c>
      <c r="BN549" s="96">
        <f t="shared" si="742"/>
        <v>1.25</v>
      </c>
      <c r="BO549" s="96">
        <f t="shared" si="742"/>
        <v>4</v>
      </c>
      <c r="BP549" s="96">
        <f t="shared" si="742"/>
        <v>6.5</v>
      </c>
      <c r="BQ549" s="96">
        <f t="shared" si="742"/>
        <v>14</v>
      </c>
      <c r="BR549" s="96">
        <f t="shared" si="742"/>
        <v>18</v>
      </c>
      <c r="BS549" s="96">
        <f t="shared" si="742"/>
        <v>56</v>
      </c>
      <c r="BU549" s="34" t="str">
        <f>grades!A46</f>
        <v>800m</v>
      </c>
      <c r="BV549" s="34"/>
      <c r="BW549" s="34"/>
      <c r="BX549" s="97">
        <f>grades!C46</f>
        <v>1.6493055555555556E-3</v>
      </c>
      <c r="BY549" s="97"/>
      <c r="BZ549" s="97"/>
      <c r="CA549" s="97">
        <f>grades!E46</f>
        <v>1.6724537037037036E-3</v>
      </c>
      <c r="CB549" s="97"/>
      <c r="CC549" s="97"/>
      <c r="CD549" s="97">
        <f>grades!G46</f>
        <v>1.707175925925926E-3</v>
      </c>
      <c r="CE549" s="97"/>
      <c r="CF549" s="97"/>
      <c r="CG549" s="97">
        <f>grades!I46</f>
        <v>1.7824074074074072E-3</v>
      </c>
      <c r="CH549" s="34" t="str">
        <f>grades!J6</f>
        <v>T</v>
      </c>
      <c r="CJ549" s="95">
        <v>2</v>
      </c>
      <c r="CK549" s="95">
        <v>5</v>
      </c>
    </row>
    <row r="550" spans="1:89" ht="20.100000000000001" hidden="1" customHeight="1">
      <c r="A550" s="111" t="s">
        <v>368</v>
      </c>
      <c r="N550" s="37"/>
      <c r="O550" s="37"/>
      <c r="P550" s="37"/>
      <c r="Q550" s="2"/>
      <c r="R550" s="2"/>
      <c r="S550" s="2"/>
      <c r="T550" s="2"/>
      <c r="U550" s="2"/>
      <c r="V550" s="2"/>
      <c r="W550" s="199" t="s">
        <v>37</v>
      </c>
      <c r="X550" s="141">
        <v>4</v>
      </c>
      <c r="Y550" s="138" t="str">
        <f>DETAILS!B8</f>
        <v>MADJA</v>
      </c>
      <c r="Z550" s="12" t="str">
        <f>DETAILS!D8</f>
        <v>R</v>
      </c>
      <c r="AA550" s="12" t="s">
        <v>0</v>
      </c>
      <c r="AB550" s="12" t="str">
        <f>IF(ISNA((INDEX('TEAM 4'!A$38:A$63,MATCH(AA550,'TEAM 4'!L$38:L$63,0)))),"NOT DECLARED",INDEX('TEAM 4'!A$38:A$63,MATCH(AA550,'TEAM 4'!L$38:L$63,0)))</f>
        <v>NOT DECLARED</v>
      </c>
      <c r="AC550" s="12" t="str">
        <f t="shared" si="736"/>
        <v>R</v>
      </c>
      <c r="AD550" s="12" t="s">
        <v>0</v>
      </c>
      <c r="AE550" s="12" t="str">
        <f>IF(ISNA((INDEX('TEAM 4'!A$38:A$63,MATCH(AD550,'TEAM 4'!H$38:H$63,0)))),"NOT DECLARED",INDEX('TEAM 4'!A$38:A$63,MATCH(AD550,'TEAM 4'!H$38:H$63,0)))</f>
        <v>William Hook</v>
      </c>
      <c r="AF550" s="12" t="str">
        <f t="shared" si="737"/>
        <v>R</v>
      </c>
      <c r="AG550" s="12" t="s">
        <v>0</v>
      </c>
      <c r="AH550" s="12" t="str">
        <f>IF(ISNA((INDEX('TEAM 4'!A$38:A$63,MATCH(AG550,'TEAM 4'!J$38:J$63,0)))),"NOT DECLARED",INDEX('TEAM 4'!A$38:A$63,MATCH(AG550,'TEAM 4'!J$38:J$63,0)))</f>
        <v>William Hook</v>
      </c>
      <c r="AI550" s="12" t="str">
        <f t="shared" si="738"/>
        <v>R</v>
      </c>
      <c r="AJ550" s="12" t="s">
        <v>0</v>
      </c>
      <c r="AK550" s="12" t="str">
        <f>IF(ISNA((INDEX('TEAM 4'!A$38:A$63,MATCH(AJ550,'TEAM 4'!F$38:F$63,0)))),"NOT DECLARED",INDEX('TEAM 4'!A$38:A$63,MATCH(AJ550,'TEAM 4'!F$38:F$63,0)))</f>
        <v>NOT DECLARED</v>
      </c>
      <c r="AL550" s="12" t="str">
        <f t="shared" si="739"/>
        <v>R</v>
      </c>
      <c r="AM550" s="12" t="s">
        <v>0</v>
      </c>
      <c r="AN550" s="12" t="str">
        <f>IF(ISNA((INDEX('TEAM 4'!A$38:A$63,MATCH(AM550,'TEAM 4'!D$38:D$63,0)))),"NOT DECLARED",INDEX('TEAM 4'!A$38:A$63,MATCH(AM550,'TEAM 4'!D$38:D$63,0)))</f>
        <v>NOT DECLARED</v>
      </c>
      <c r="AO550" s="12" t="str">
        <f t="shared" si="740"/>
        <v>R</v>
      </c>
      <c r="AP550" s="12" t="s">
        <v>0</v>
      </c>
      <c r="AQ550" s="12" t="str">
        <f>IF(ISNA((DETAILS!B8)),"NOT DECLARED",DETAILS!B8)</f>
        <v>MADJA</v>
      </c>
      <c r="AR550" s="12" t="str">
        <f>DETAILS!C8</f>
        <v>Marl J</v>
      </c>
      <c r="AS550" s="12">
        <v>1</v>
      </c>
      <c r="AT550" s="12" t="str">
        <f>IF(ISNA((INDEX('TEAM 4'!A$38:A$63,MATCH(AS550,'TEAM 4'!N$38:N$63,0)))),"NOT DECLARED",INDEX('TEAM 4'!A$38:A$63,MATCH(AS550,'TEAM 4'!N$38:N$63,0)))</f>
        <v>NOT DECLARED</v>
      </c>
      <c r="AU550" s="12">
        <v>2</v>
      </c>
      <c r="AV550" s="12" t="str">
        <f>IF(ISNA((INDEX('TEAM 4'!A$38:A$63,MATCH(AU550,'TEAM 4'!N$38:N$63,0)))),"NOT DECLARED",INDEX('TEAM 4'!A$38:A$63,MATCH(AU550,'TEAM 4'!N$38:N$63,0)))</f>
        <v>NOT DECLARED</v>
      </c>
      <c r="AW550" s="12">
        <v>3</v>
      </c>
      <c r="AX550" s="12" t="str">
        <f>IF(ISNA((INDEX('TEAM 4'!A$38:A$63,MATCH(AW550,'TEAM 4'!N$38:N$63,0)))),"NOT DECLARED",INDEX('TEAM 4'!A$38:A$63,MATCH(AW550,'TEAM 4'!N$38:N$63,0)))</f>
        <v>NOT DECLARED</v>
      </c>
      <c r="AY550" s="12">
        <v>4</v>
      </c>
      <c r="AZ550" s="12" t="str">
        <f>IF(ISNA((INDEX('TEAM 4'!A$38:A$63,MATCH(AY550,'TEAM 4'!N$38:N$63,0)))),"NOT DECLARED",INDEX('TEAM 4'!A$38:A$63,MATCH(AY550,'TEAM 4'!N$38:N$63,0)))</f>
        <v>NOT DECLARED</v>
      </c>
      <c r="BC550" s="3" t="str">
        <f t="shared" si="741"/>
        <v>NOT DECLARED, NOT DECLARED, NOT DECLARED, NOT DECLARED</v>
      </c>
      <c r="BD550" s="112" t="str">
        <f t="shared" si="742"/>
        <v xml:space="preserve">U13 </v>
      </c>
      <c r="BE550" s="96">
        <f t="shared" si="742"/>
        <v>14.2</v>
      </c>
      <c r="BF550" s="96">
        <f t="shared" si="742"/>
        <v>29.75</v>
      </c>
      <c r="BG550" s="96" t="str">
        <f t="shared" si="742"/>
        <v>-</v>
      </c>
      <c r="BH550" s="97">
        <f t="shared" si="742"/>
        <v>1.8287037037037037E-3</v>
      </c>
      <c r="BI550" s="97">
        <f t="shared" si="742"/>
        <v>3.7615740740740739E-3</v>
      </c>
      <c r="BJ550" s="96">
        <f t="shared" si="742"/>
        <v>16</v>
      </c>
      <c r="BK550" s="96">
        <f t="shared" si="742"/>
        <v>0</v>
      </c>
      <c r="BL550" s="96">
        <f t="shared" si="742"/>
        <v>0</v>
      </c>
      <c r="BM550" s="96">
        <f t="shared" si="742"/>
        <v>0</v>
      </c>
      <c r="BN550" s="96">
        <f t="shared" si="742"/>
        <v>1.25</v>
      </c>
      <c r="BO550" s="96">
        <f t="shared" si="742"/>
        <v>4</v>
      </c>
      <c r="BP550" s="96">
        <f t="shared" si="742"/>
        <v>6.5</v>
      </c>
      <c r="BQ550" s="96">
        <f t="shared" si="742"/>
        <v>14</v>
      </c>
      <c r="BR550" s="96">
        <f t="shared" si="742"/>
        <v>18</v>
      </c>
      <c r="BS550" s="96">
        <f t="shared" si="742"/>
        <v>56</v>
      </c>
      <c r="BU550" s="34" t="str">
        <f>grades!A47</f>
        <v>1500m</v>
      </c>
      <c r="BV550" s="34"/>
      <c r="BW550" s="34"/>
      <c r="BX550" s="97">
        <f>grades!C47</f>
        <v>3.3564814814814811E-3</v>
      </c>
      <c r="BY550" s="97"/>
      <c r="BZ550" s="97"/>
      <c r="CA550" s="97">
        <f>grades!E47</f>
        <v>3.414351851851852E-3</v>
      </c>
      <c r="CB550" s="97"/>
      <c r="CC550" s="97"/>
      <c r="CD550" s="97">
        <f>grades!G47</f>
        <v>3.5069444444444445E-3</v>
      </c>
      <c r="CE550" s="97"/>
      <c r="CF550" s="97"/>
      <c r="CG550" s="97">
        <f>grades!I47</f>
        <v>3.645833333333333E-3</v>
      </c>
      <c r="CH550" s="34" t="str">
        <f>grades!J7</f>
        <v>T</v>
      </c>
      <c r="CJ550" s="95">
        <v>3</v>
      </c>
      <c r="CK550" s="95">
        <v>4</v>
      </c>
    </row>
    <row r="551" spans="1:89" ht="20.100000000000001" hidden="1" customHeight="1">
      <c r="A551" s="111" t="s">
        <v>368</v>
      </c>
      <c r="N551" s="37"/>
      <c r="O551" s="37"/>
      <c r="P551" s="37"/>
      <c r="Q551" s="2"/>
      <c r="R551" s="2"/>
      <c r="S551" s="2"/>
      <c r="T551" s="2"/>
      <c r="U551" s="2"/>
      <c r="V551" s="2"/>
      <c r="W551" s="199" t="s">
        <v>37</v>
      </c>
      <c r="X551" s="141">
        <v>4</v>
      </c>
      <c r="Y551" s="140" t="str">
        <f>Y550</f>
        <v>MADJA</v>
      </c>
      <c r="Z551" s="12" t="str">
        <f>DETAILS!E8</f>
        <v>RR</v>
      </c>
      <c r="AA551" s="12" t="s">
        <v>1</v>
      </c>
      <c r="AB551" s="12" t="str">
        <f>IF(ISNA((INDEX('TEAM 4'!A$38:A$63,MATCH(AA551,'TEAM 4'!L$38:L$63,0)))),"NOT DECLARED",INDEX('TEAM 4'!A$38:A$63,MATCH(AA551,'TEAM 4'!L$38:L$63,0)))</f>
        <v>NOT DECLARED</v>
      </c>
      <c r="AC551" s="12" t="str">
        <f t="shared" si="736"/>
        <v>RR</v>
      </c>
      <c r="AD551" s="12" t="s">
        <v>1</v>
      </c>
      <c r="AE551" s="12" t="str">
        <f>IF(ISNA((INDEX('TEAM 4'!A$38:A$63,MATCH(AD551,'TEAM 4'!H$38:H$63,0)))),"NOT DECLARED",INDEX('TEAM 4'!A$38:A$63,MATCH(AD551,'TEAM 4'!H$38:H$63,0)))</f>
        <v>NOT DECLARED</v>
      </c>
      <c r="AF551" s="12" t="str">
        <f t="shared" si="737"/>
        <v>RR</v>
      </c>
      <c r="AG551" s="12" t="s">
        <v>1</v>
      </c>
      <c r="AH551" s="12" t="str">
        <f>IF(ISNA((INDEX('TEAM 4'!A$38:A$63,MATCH(AG551,'TEAM 4'!J$38:J$63,0)))),"NOT DECLARED",INDEX('TEAM 4'!A$38:A$63,MATCH(AG551,'TEAM 4'!J$38:J$63,0)))</f>
        <v>Kai McGarry</v>
      </c>
      <c r="AI551" s="12" t="str">
        <f t="shared" si="738"/>
        <v>RR</v>
      </c>
      <c r="AJ551" s="12" t="s">
        <v>1</v>
      </c>
      <c r="AK551" s="12" t="str">
        <f>IF(ISNA((INDEX('TEAM 4'!A$38:A$63,MATCH(AJ551,'TEAM 4'!F$38:F$63,0)))),"NOT DECLARED",INDEX('TEAM 4'!A$38:A$63,MATCH(AJ551,'TEAM 4'!F$38:F$63,0)))</f>
        <v>NOT DECLARED</v>
      </c>
      <c r="AL551" s="12" t="str">
        <f t="shared" si="739"/>
        <v>RR</v>
      </c>
      <c r="AM551" s="12" t="s">
        <v>1</v>
      </c>
      <c r="AN551" s="12" t="str">
        <f>IF(ISNA((INDEX('TEAM 4'!A$38:A$63,MATCH(AM551,'TEAM 4'!D$38:D$63,0)))),"NOT DECLARED",INDEX('TEAM 4'!A$38:A$63,MATCH(AM551,'TEAM 4'!D$38:D$63,0)))</f>
        <v>NOT DECLARED</v>
      </c>
      <c r="AO551" s="12" t="str">
        <f t="shared" si="740"/>
        <v>RR</v>
      </c>
      <c r="AP551" s="12" t="s">
        <v>1</v>
      </c>
      <c r="AQ551" s="12" t="str">
        <f>IF(ISNA((DETAILS!B8)),"NOT DECLARED",DETAILS!B8)</f>
        <v>MADJA</v>
      </c>
      <c r="AR551" s="12" t="str">
        <f>DETAILS!C8</f>
        <v>Marl J</v>
      </c>
      <c r="AS551" s="12">
        <v>1</v>
      </c>
      <c r="AT551" s="12" t="str">
        <f>IF(ISNA((INDEX('TEAM 4'!A$38:A$63,MATCH(AS551,'TEAM 4'!N$38:N$63,0)))),"NOT DECLARED",INDEX('TEAM 4'!A$38:A$63,MATCH(AS551,'TEAM 4'!N$38:N$63,0)))</f>
        <v>NOT DECLARED</v>
      </c>
      <c r="AU551" s="12">
        <v>2</v>
      </c>
      <c r="AV551" s="12" t="str">
        <f>IF(ISNA((INDEX('TEAM 4'!A$38:A$63,MATCH(AU551,'TEAM 4'!N$38:N$63,0)))),"NOT DECLARED",INDEX('TEAM 4'!A$38:A$63,MATCH(AU551,'TEAM 4'!N$38:N$63,0)))</f>
        <v>NOT DECLARED</v>
      </c>
      <c r="AW551" s="12">
        <v>3</v>
      </c>
      <c r="AX551" s="12" t="str">
        <f>IF(ISNA((INDEX('TEAM 4'!A$38:A$63,MATCH(AW551,'TEAM 4'!N$38:N$63,0)))),"NOT DECLARED",INDEX('TEAM 4'!A$38:A$63,MATCH(AW551,'TEAM 4'!N$38:N$63,0)))</f>
        <v>NOT DECLARED</v>
      </c>
      <c r="AY551" s="12">
        <v>4</v>
      </c>
      <c r="AZ551" s="12" t="str">
        <f>IF(ISNA((INDEX('TEAM 4'!A$38:A$63,MATCH(AY551,'TEAM 4'!N$38:N$63,0)))),"NOT DECLARED",INDEX('TEAM 4'!A$38:A$63,MATCH(AY551,'TEAM 4'!N$38:N$63,0)))</f>
        <v>NOT DECLARED</v>
      </c>
      <c r="BC551" s="3" t="str">
        <f t="shared" si="741"/>
        <v>NOT DECLARED, NOT DECLARED, NOT DECLARED, NOT DECLARED</v>
      </c>
      <c r="BD551" s="112" t="str">
        <f t="shared" si="742"/>
        <v xml:space="preserve">U13 </v>
      </c>
      <c r="BE551" s="96">
        <f t="shared" si="742"/>
        <v>14.2</v>
      </c>
      <c r="BF551" s="96">
        <f t="shared" si="742"/>
        <v>29.75</v>
      </c>
      <c r="BG551" s="96" t="str">
        <f t="shared" si="742"/>
        <v>-</v>
      </c>
      <c r="BH551" s="97">
        <f t="shared" si="742"/>
        <v>1.8287037037037037E-3</v>
      </c>
      <c r="BI551" s="97">
        <f t="shared" si="742"/>
        <v>3.7615740740740739E-3</v>
      </c>
      <c r="BJ551" s="96">
        <f t="shared" si="742"/>
        <v>16</v>
      </c>
      <c r="BK551" s="96">
        <f t="shared" si="742"/>
        <v>0</v>
      </c>
      <c r="BL551" s="96">
        <f t="shared" si="742"/>
        <v>0</v>
      </c>
      <c r="BM551" s="96">
        <f t="shared" si="742"/>
        <v>0</v>
      </c>
      <c r="BN551" s="96">
        <f t="shared" si="742"/>
        <v>1.25</v>
      </c>
      <c r="BO551" s="96">
        <f t="shared" si="742"/>
        <v>4</v>
      </c>
      <c r="BP551" s="96">
        <f t="shared" si="742"/>
        <v>6.5</v>
      </c>
      <c r="BQ551" s="96">
        <f t="shared" si="742"/>
        <v>14</v>
      </c>
      <c r="BR551" s="96">
        <f t="shared" si="742"/>
        <v>18</v>
      </c>
      <c r="BS551" s="96">
        <f t="shared" si="742"/>
        <v>56</v>
      </c>
      <c r="BU551" s="34" t="str">
        <f>grades!A48</f>
        <v>75m hurdles</v>
      </c>
      <c r="BV551" s="34"/>
      <c r="BW551" s="34"/>
      <c r="BX551" s="34">
        <f>grades!C48</f>
        <v>12.9</v>
      </c>
      <c r="BY551" s="34"/>
      <c r="BZ551" s="34"/>
      <c r="CA551" s="34">
        <f>grades!E48</f>
        <v>13.3</v>
      </c>
      <c r="CB551" s="34"/>
      <c r="CC551" s="34"/>
      <c r="CD551" s="34">
        <f>grades!G48</f>
        <v>14.2</v>
      </c>
      <c r="CE551" s="34"/>
      <c r="CF551" s="34"/>
      <c r="CG551" s="34">
        <f>grades!I48</f>
        <v>15.3</v>
      </c>
      <c r="CH551" s="34" t="str">
        <f>grades!J8</f>
        <v>T</v>
      </c>
      <c r="CJ551" s="95">
        <v>4</v>
      </c>
      <c r="CK551" s="95">
        <v>3</v>
      </c>
    </row>
    <row r="552" spans="1:89" ht="20.100000000000001" hidden="1" customHeight="1">
      <c r="A552" s="111" t="s">
        <v>368</v>
      </c>
      <c r="N552" s="37"/>
      <c r="O552" s="37"/>
      <c r="P552" s="37"/>
      <c r="Q552" s="2"/>
      <c r="R552" s="2"/>
      <c r="S552" s="2"/>
      <c r="T552" s="2"/>
      <c r="U552" s="2"/>
      <c r="V552" s="2"/>
      <c r="W552" s="199" t="s">
        <v>38</v>
      </c>
      <c r="X552" s="141">
        <v>5</v>
      </c>
      <c r="Y552" s="138" t="str">
        <f>DETAILS!B9</f>
        <v>Salisbury</v>
      </c>
      <c r="Z552" s="12" t="str">
        <f>DETAILS!D9</f>
        <v>T</v>
      </c>
      <c r="AA552" s="12" t="s">
        <v>0</v>
      </c>
      <c r="AB552" s="12" t="str">
        <f>IF(ISNA((INDEX('TEAM 5'!A$38:A$63,MATCH(AA552,'TEAM 5'!L$38:L$63,0)))),"NOT DECLARED",INDEX('TEAM 5'!A$38:A$63,MATCH(AA552,'TEAM 5'!L$38:L$63,0)))</f>
        <v>Joseph Holme</v>
      </c>
      <c r="AC552" s="12" t="str">
        <f t="shared" si="736"/>
        <v>T</v>
      </c>
      <c r="AD552" s="12" t="s">
        <v>0</v>
      </c>
      <c r="AE552" s="12" t="str">
        <f>IF(ISNA((INDEX('TEAM 5'!A$38:A$63,MATCH(AD552,'TEAM 5'!H$38:H$63,0)))),"NOT DECLARED",INDEX('TEAM 5'!A$38:A$63,MATCH(AD552,'TEAM 5'!H$38:H$63,0)))</f>
        <v>Caleb Etheridge</v>
      </c>
      <c r="AF552" s="12" t="str">
        <f t="shared" si="737"/>
        <v>T</v>
      </c>
      <c r="AG552" s="12" t="s">
        <v>0</v>
      </c>
      <c r="AH552" s="12" t="str">
        <f>IF(ISNA((INDEX('TEAM 5'!A$38:A$63,MATCH(AG552,'TEAM 5'!J$38:J$63,0)))),"NOT DECLARED",INDEX('TEAM 5'!A$38:A$63,MATCH(AG552,'TEAM 5'!J$38:J$63,0)))</f>
        <v>Harry Jordan</v>
      </c>
      <c r="AI552" s="12" t="str">
        <f t="shared" si="738"/>
        <v>T</v>
      </c>
      <c r="AJ552" s="12" t="s">
        <v>0</v>
      </c>
      <c r="AK552" s="12" t="str">
        <f>IF(ISNA((INDEX('TEAM 5'!A$38:A$63,MATCH(AJ552,'TEAM 5'!F$38:F$63,0)))),"NOT DECLARED",INDEX('TEAM 5'!A$38:A$63,MATCH(AJ552,'TEAM 5'!F$38:F$63,0)))</f>
        <v>Caleb Etheridge</v>
      </c>
      <c r="AL552" s="12" t="str">
        <f t="shared" si="739"/>
        <v>T</v>
      </c>
      <c r="AM552" s="12" t="s">
        <v>0</v>
      </c>
      <c r="AN552" s="12" t="str">
        <f>IF(ISNA((INDEX('TEAM 5'!A$38:A$63,MATCH(AM552,'TEAM 5'!D$38:D$63,0)))),"NOT DECLARED",INDEX('TEAM 5'!A$38:A$63,MATCH(AM552,'TEAM 5'!D$38:D$63,0)))</f>
        <v>Thomas Holme</v>
      </c>
      <c r="AO552" s="12" t="str">
        <f t="shared" si="740"/>
        <v>T</v>
      </c>
      <c r="AP552" s="12" t="s">
        <v>0</v>
      </c>
      <c r="AQ552" s="12" t="str">
        <f>IF(ISNA((DETAILS!B9)),"NOT DECLARED",DETAILS!B9)</f>
        <v>Salisbury</v>
      </c>
      <c r="AR552" s="12" t="str">
        <f>DETAILS!C9</f>
        <v>Salis</v>
      </c>
      <c r="AS552" s="12">
        <v>1</v>
      </c>
      <c r="AT552" s="12" t="str">
        <f>IF(ISNA((INDEX('TEAM 5'!A$38:A$63,MATCH(AS552,'TEAM 5'!N$38:N$63,0)))),"NOT DECLARED",INDEX('TEAM 5'!A$38:A$63,MATCH(AS552,'TEAM 5'!N$38:N$63,0)))</f>
        <v>Will Miles</v>
      </c>
      <c r="AU552" s="12">
        <v>2</v>
      </c>
      <c r="AV552" s="12" t="str">
        <f>IF(ISNA((INDEX('TEAM 5'!A$38:A$63,MATCH(AU552,'TEAM 5'!N$38:N$63,0)))),"NOT DECLARED",INDEX('TEAM 5'!A$38:A$63,MATCH(AU552,'TEAM 5'!N$38:N$63,0)))</f>
        <v>Caleb Etheridge</v>
      </c>
      <c r="AW552" s="12">
        <v>3</v>
      </c>
      <c r="AX552" s="12" t="str">
        <f>IF(ISNA((INDEX('TEAM 5'!A$38:A$63,MATCH(AW552,'TEAM 5'!N$38:N$63,0)))),"NOT DECLARED",INDEX('TEAM 5'!A$38:A$63,MATCH(AW552,'TEAM 5'!N$38:N$63,0)))</f>
        <v>Isaac Routledge</v>
      </c>
      <c r="AY552" s="12">
        <v>4</v>
      </c>
      <c r="AZ552" s="12" t="str">
        <f>IF(ISNA((INDEX('TEAM 5'!A$38:A$63,MATCH(AY552,'TEAM 5'!N$38:N$63,0)))),"NOT DECLARED",INDEX('TEAM 5'!A$38:A$63,MATCH(AY552,'TEAM 5'!N$38:N$63,0)))</f>
        <v>Joseph Holme</v>
      </c>
      <c r="BC552" s="3" t="str">
        <f t="shared" si="741"/>
        <v>Will Miles, Caleb Etheridge, Isaac Routledge, Joseph Holme</v>
      </c>
      <c r="BD552" s="112" t="str">
        <f t="shared" si="742"/>
        <v xml:space="preserve">U13 </v>
      </c>
      <c r="BE552" s="96">
        <f t="shared" si="742"/>
        <v>14.2</v>
      </c>
      <c r="BF552" s="96">
        <f t="shared" si="742"/>
        <v>29.75</v>
      </c>
      <c r="BG552" s="96" t="str">
        <f t="shared" si="742"/>
        <v>-</v>
      </c>
      <c r="BH552" s="97">
        <f t="shared" si="742"/>
        <v>1.8287037037037037E-3</v>
      </c>
      <c r="BI552" s="97">
        <f t="shared" si="742"/>
        <v>3.7615740740740739E-3</v>
      </c>
      <c r="BJ552" s="96">
        <f t="shared" si="742"/>
        <v>16</v>
      </c>
      <c r="BK552" s="96">
        <f t="shared" si="742"/>
        <v>0</v>
      </c>
      <c r="BL552" s="96">
        <f t="shared" si="742"/>
        <v>0</v>
      </c>
      <c r="BM552" s="96">
        <f t="shared" si="742"/>
        <v>0</v>
      </c>
      <c r="BN552" s="96">
        <f t="shared" si="742"/>
        <v>1.25</v>
      </c>
      <c r="BO552" s="96">
        <f t="shared" si="742"/>
        <v>4</v>
      </c>
      <c r="BP552" s="96">
        <f t="shared" si="742"/>
        <v>6.5</v>
      </c>
      <c r="BQ552" s="96">
        <f t="shared" si="742"/>
        <v>14</v>
      </c>
      <c r="BR552" s="96">
        <f t="shared" si="742"/>
        <v>18</v>
      </c>
      <c r="BS552" s="96">
        <f t="shared" si="742"/>
        <v>56</v>
      </c>
      <c r="BU552" s="34" t="str">
        <f>grades!A49</f>
        <v>high jump</v>
      </c>
      <c r="BV552" s="34"/>
      <c r="BW552" s="34"/>
      <c r="BX552" s="34">
        <f>grades!C49</f>
        <v>1.47</v>
      </c>
      <c r="BY552" s="34"/>
      <c r="BZ552" s="34"/>
      <c r="CA552" s="34">
        <f>grades!E49</f>
        <v>1.41</v>
      </c>
      <c r="CB552" s="34"/>
      <c r="CC552" s="34"/>
      <c r="CD552" s="34">
        <f>grades!G49</f>
        <v>1.35</v>
      </c>
      <c r="CE552" s="34"/>
      <c r="CF552" s="34"/>
      <c r="CG552" s="34">
        <f>grades!I49</f>
        <v>1.3</v>
      </c>
      <c r="CH552" s="34" t="str">
        <f>grades!J9</f>
        <v>F</v>
      </c>
      <c r="CJ552" s="95">
        <v>5</v>
      </c>
      <c r="CK552" s="95">
        <v>2</v>
      </c>
    </row>
    <row r="553" spans="1:89" ht="20.100000000000001" hidden="1" customHeight="1">
      <c r="A553" s="111" t="s">
        <v>368</v>
      </c>
      <c r="N553" s="37"/>
      <c r="O553" s="37"/>
      <c r="P553" s="37"/>
      <c r="Q553" s="2"/>
      <c r="R553" s="2"/>
      <c r="S553" s="2"/>
      <c r="T553" s="2"/>
      <c r="U553" s="2"/>
      <c r="V553" s="2"/>
      <c r="W553" s="199" t="s">
        <v>38</v>
      </c>
      <c r="X553" s="141">
        <v>5</v>
      </c>
      <c r="Y553" s="140" t="str">
        <f>Y552</f>
        <v>Salisbury</v>
      </c>
      <c r="Z553" s="12" t="str">
        <f>DETAILS!E9</f>
        <v>TT</v>
      </c>
      <c r="AA553" s="12" t="s">
        <v>1</v>
      </c>
      <c r="AB553" s="12" t="str">
        <f>IF(ISNA((INDEX('TEAM 5'!A$38:A$63,MATCH(AA553,'TEAM 5'!L$38:L$63,0)))),"NOT DECLARED",INDEX('TEAM 5'!A$38:A$63,MATCH(AA553,'TEAM 5'!L$38:L$63,0)))</f>
        <v>Isaac Routledge</v>
      </c>
      <c r="AC553" s="12" t="str">
        <f t="shared" si="736"/>
        <v>TT</v>
      </c>
      <c r="AD553" s="12" t="s">
        <v>1</v>
      </c>
      <c r="AE553" s="12" t="str">
        <f>IF(ISNA((INDEX('TEAM 5'!A$38:A$63,MATCH(AD553,'TEAM 5'!H$38:H$63,0)))),"NOT DECLARED",INDEX('TEAM 5'!A$38:A$63,MATCH(AD553,'TEAM 5'!H$38:H$63,0)))</f>
        <v>Charlie Coles</v>
      </c>
      <c r="AF553" s="12" t="str">
        <f t="shared" si="737"/>
        <v>TT</v>
      </c>
      <c r="AG553" s="12" t="s">
        <v>1</v>
      </c>
      <c r="AH553" s="12" t="str">
        <f>IF(ISNA((INDEX('TEAM 5'!A$38:A$63,MATCH(AG553,'TEAM 5'!J$38:J$63,0)))),"NOT DECLARED",INDEX('TEAM 5'!A$38:A$63,MATCH(AG553,'TEAM 5'!J$38:J$63,0)))</f>
        <v>Isaac Routledge</v>
      </c>
      <c r="AI553" s="12" t="str">
        <f t="shared" si="738"/>
        <v>TT</v>
      </c>
      <c r="AJ553" s="12" t="s">
        <v>1</v>
      </c>
      <c r="AK553" s="12" t="str">
        <f>IF(ISNA((INDEX('TEAM 5'!A$38:A$63,MATCH(AJ553,'TEAM 5'!F$38:F$63,0)))),"NOT DECLARED",INDEX('TEAM 5'!A$38:A$63,MATCH(AJ553,'TEAM 5'!F$38:F$63,0)))</f>
        <v>Charlie Coles</v>
      </c>
      <c r="AL553" s="12" t="str">
        <f t="shared" si="739"/>
        <v>TT</v>
      </c>
      <c r="AM553" s="12" t="s">
        <v>1</v>
      </c>
      <c r="AN553" s="12" t="str">
        <f>IF(ISNA((INDEX('TEAM 5'!A$38:A$63,MATCH(AM553,'TEAM 5'!D$38:D$63,0)))),"NOT DECLARED",INDEX('TEAM 5'!A$38:A$63,MATCH(AM553,'TEAM 5'!D$38:D$63,0)))</f>
        <v>Kieran McCullam</v>
      </c>
      <c r="AO553" s="12" t="str">
        <f t="shared" si="740"/>
        <v>TT</v>
      </c>
      <c r="AP553" s="12" t="s">
        <v>1</v>
      </c>
      <c r="AQ553" s="12" t="str">
        <f>IF(ISNA((DETAILS!B9)),"NOT DECLARED",DETAILS!B9)</f>
        <v>Salisbury</v>
      </c>
      <c r="AR553" s="12" t="str">
        <f>DETAILS!C9</f>
        <v>Salis</v>
      </c>
      <c r="AS553" s="12">
        <v>1</v>
      </c>
      <c r="AT553" s="12" t="str">
        <f>IF(ISNA((INDEX('TEAM 5'!A$38:A$63,MATCH(AS553,'TEAM 5'!N$38:N$63,0)))),"NOT DECLARED",INDEX('TEAM 5'!A$38:A$63,MATCH(AS553,'TEAM 5'!N$38:N$63,0)))</f>
        <v>Will Miles</v>
      </c>
      <c r="AU553" s="12">
        <v>2</v>
      </c>
      <c r="AV553" s="12" t="str">
        <f>IF(ISNA((INDEX('TEAM 5'!A$38:A$63,MATCH(AU553,'TEAM 5'!N$38:N$63,0)))),"NOT DECLARED",INDEX('TEAM 5'!A$38:A$63,MATCH(AU553,'TEAM 5'!N$38:N$63,0)))</f>
        <v>Caleb Etheridge</v>
      </c>
      <c r="AW553" s="12">
        <v>3</v>
      </c>
      <c r="AX553" s="12" t="str">
        <f>IF(ISNA((INDEX('TEAM 5'!A$38:A$63,MATCH(AW553,'TEAM 5'!N$38:N$63,0)))),"NOT DECLARED",INDEX('TEAM 5'!A$38:A$63,MATCH(AW553,'TEAM 5'!N$38:N$63,0)))</f>
        <v>Isaac Routledge</v>
      </c>
      <c r="AY553" s="12">
        <v>4</v>
      </c>
      <c r="AZ553" s="12" t="str">
        <f>IF(ISNA((INDEX('TEAM 5'!A$38:A$63,MATCH(AY553,'TEAM 5'!N$38:N$63,0)))),"NOT DECLARED",INDEX('TEAM 5'!A$38:A$63,MATCH(AY553,'TEAM 5'!N$38:N$63,0)))</f>
        <v>Joseph Holme</v>
      </c>
      <c r="BC553" s="3" t="str">
        <f t="shared" si="741"/>
        <v>Will Miles, Caleb Etheridge, Isaac Routledge, Joseph Holme</v>
      </c>
      <c r="BD553" s="112" t="str">
        <f t="shared" si="742"/>
        <v xml:space="preserve">U13 </v>
      </c>
      <c r="BE553" s="96">
        <f t="shared" si="742"/>
        <v>14.2</v>
      </c>
      <c r="BF553" s="96">
        <f t="shared" si="742"/>
        <v>29.75</v>
      </c>
      <c r="BG553" s="96" t="str">
        <f t="shared" si="742"/>
        <v>-</v>
      </c>
      <c r="BH553" s="97">
        <f t="shared" si="742"/>
        <v>1.8287037037037037E-3</v>
      </c>
      <c r="BI553" s="97">
        <f t="shared" si="742"/>
        <v>3.7615740740740739E-3</v>
      </c>
      <c r="BJ553" s="96">
        <f t="shared" si="742"/>
        <v>16</v>
      </c>
      <c r="BK553" s="96">
        <f t="shared" si="742"/>
        <v>0</v>
      </c>
      <c r="BL553" s="96">
        <f t="shared" si="742"/>
        <v>0</v>
      </c>
      <c r="BM553" s="96">
        <f t="shared" si="742"/>
        <v>0</v>
      </c>
      <c r="BN553" s="96">
        <f t="shared" si="742"/>
        <v>1.25</v>
      </c>
      <c r="BO553" s="96">
        <f t="shared" si="742"/>
        <v>4</v>
      </c>
      <c r="BP553" s="96">
        <f t="shared" si="742"/>
        <v>6.5</v>
      </c>
      <c r="BQ553" s="96">
        <f t="shared" si="742"/>
        <v>14</v>
      </c>
      <c r="BR553" s="96">
        <f t="shared" si="742"/>
        <v>18</v>
      </c>
      <c r="BS553" s="96">
        <f t="shared" si="742"/>
        <v>56</v>
      </c>
      <c r="BU553" s="34" t="str">
        <f>grades!A50</f>
        <v>long jump</v>
      </c>
      <c r="BV553" s="34"/>
      <c r="BW553" s="34"/>
      <c r="BX553" s="34">
        <f>grades!C50</f>
        <v>4.75</v>
      </c>
      <c r="BY553" s="34"/>
      <c r="BZ553" s="34"/>
      <c r="CA553" s="34">
        <f>grades!E50</f>
        <v>4.55</v>
      </c>
      <c r="CB553" s="34"/>
      <c r="CC553" s="34"/>
      <c r="CD553" s="34">
        <f>grades!G50</f>
        <v>4.4000000000000004</v>
      </c>
      <c r="CE553" s="34"/>
      <c r="CF553" s="34"/>
      <c r="CG553" s="34">
        <f>grades!I50</f>
        <v>4.1500000000000004</v>
      </c>
      <c r="CH553" s="34" t="str">
        <f>grades!J10</f>
        <v>F</v>
      </c>
      <c r="CJ553" s="95">
        <v>6</v>
      </c>
      <c r="CK553" s="95">
        <v>1</v>
      </c>
    </row>
    <row r="554" spans="1:89" ht="20.100000000000001" hidden="1" customHeight="1">
      <c r="A554" s="111" t="s">
        <v>368</v>
      </c>
      <c r="N554" s="37"/>
      <c r="O554" s="37"/>
      <c r="P554" s="37"/>
      <c r="Q554" s="2"/>
      <c r="R554" s="2"/>
      <c r="S554" s="2"/>
      <c r="T554" s="2"/>
      <c r="U554" s="2"/>
      <c r="V554" s="2"/>
      <c r="W554" s="199" t="s">
        <v>363</v>
      </c>
      <c r="X554" s="141">
        <v>6</v>
      </c>
      <c r="Y554" s="138" t="str">
        <f>DETAILS!B10</f>
        <v>Slough Juniors</v>
      </c>
      <c r="Z554" s="12" t="str">
        <f>DETAILS!D10</f>
        <v>J</v>
      </c>
      <c r="AA554" s="12" t="s">
        <v>0</v>
      </c>
      <c r="AB554" s="12" t="str">
        <f>IF(ISNA((INDEX('TEAM 6'!A$38:A$63,MATCH(AA554,'TEAM 6'!L$38:L$63,0)))),"NOT DECLARED",INDEX('TEAM 6'!A$38:A$63,MATCH(AA554,'TEAM 6'!L$38:L$63,0)))</f>
        <v>Aedan Sharp</v>
      </c>
      <c r="AC554" s="12" t="str">
        <f>Z554</f>
        <v>J</v>
      </c>
      <c r="AD554" s="12" t="s">
        <v>0</v>
      </c>
      <c r="AE554" s="12" t="str">
        <f>IF(ISNA((INDEX('TEAM 6'!A$38:A$63,MATCH(AD554,'TEAM 6'!H$38:H$63,0)))),"NOT DECLARED",INDEX('TEAM 6'!A$38:A$63,MATCH(AD554,'TEAM 6'!H$38:H$63,0)))</f>
        <v>Sonny Wilkinson</v>
      </c>
      <c r="AF554" s="12" t="str">
        <f>AC554</f>
        <v>J</v>
      </c>
      <c r="AG554" s="12" t="s">
        <v>0</v>
      </c>
      <c r="AH554" s="12" t="str">
        <f>IF(ISNA((INDEX('TEAM 6'!A$38:A$63,MATCH(AG554,'TEAM 6'!J$38:J$63,0)))),"NOT DECLARED",INDEX('TEAM 6'!A$38:A$63,MATCH(AG554,'TEAM 6'!J$38:J$63,0)))</f>
        <v>Joshua Pilgerstorfer</v>
      </c>
      <c r="AI554" s="12" t="str">
        <f>AF554</f>
        <v>J</v>
      </c>
      <c r="AJ554" s="12" t="s">
        <v>0</v>
      </c>
      <c r="AK554" s="12" t="str">
        <f>IF(ISNA((INDEX('TEAM 6'!A$38:A$63,MATCH(AJ554,'TEAM 6'!F$38:F$63,0)))),"NOT DECLARED",INDEX('TEAM 6'!A$38:A$63,MATCH(AJ554,'TEAM 6'!F$38:F$63,0)))</f>
        <v xml:space="preserve">Harry Roberts </v>
      </c>
      <c r="AL554" s="12" t="str">
        <f>AI554</f>
        <v>J</v>
      </c>
      <c r="AM554" s="12" t="s">
        <v>0</v>
      </c>
      <c r="AN554" s="12" t="str">
        <f>IF(ISNA((INDEX('TEAM 6'!A$38:A$63,MATCH(AM554,'TEAM 6'!D$38:D$63,0)))),"NOT DECLARED",INDEX('TEAM 6'!A$38:A$63,MATCH(AM554,'TEAM 6'!D$38:D$63,0)))</f>
        <v>Abraham Gaye</v>
      </c>
      <c r="AO554" s="12" t="str">
        <f>AL554</f>
        <v>J</v>
      </c>
      <c r="AP554" s="12" t="s">
        <v>0</v>
      </c>
      <c r="AQ554" s="12" t="str">
        <f>IF(ISNA((DETAILS!B10)),"NOT DECLARED",DETAILS!B10)</f>
        <v>Slough Juniors</v>
      </c>
      <c r="AR554" s="12" t="str">
        <f>DETAILS!C10</f>
        <v>Slough J</v>
      </c>
      <c r="AS554" s="12">
        <v>1</v>
      </c>
      <c r="AT554" s="12" t="str">
        <f>IF(ISNA((INDEX('TEAM 6'!A$38:A$63,MATCH(AS554,'TEAM 6'!N$38:N$63,0)))),"NOT DECLARED",INDEX('TEAM 6'!A$38:A$63,MATCH(AS554,'TEAM 6'!N$38:N$63,0)))</f>
        <v xml:space="preserve">Harry Roberts </v>
      </c>
      <c r="AU554" s="12">
        <v>2</v>
      </c>
      <c r="AV554" s="12" t="str">
        <f>IF(ISNA((INDEX('TEAM 6'!A$38:A$63,MATCH(AU554,'TEAM 6'!N$38:N$63,0)))),"NOT DECLARED",INDEX('TEAM 6'!A$38:A$63,MATCH(AU554,'TEAM 6'!N$38:N$63,0)))</f>
        <v>Abraham Gaye</v>
      </c>
      <c r="AW554" s="12">
        <v>3</v>
      </c>
      <c r="AX554" s="12" t="str">
        <f>IF(ISNA((INDEX('TEAM 6'!A$38:A$63,MATCH(AW554,'TEAM 6'!N$38:N$63,0)))),"NOT DECLARED",INDEX('TEAM 6'!A$38:A$63,MATCH(AW554,'TEAM 6'!N$38:N$63,0)))</f>
        <v>Sonny Wilkinson</v>
      </c>
      <c r="AY554" s="12">
        <v>4</v>
      </c>
      <c r="AZ554" s="12" t="str">
        <f>IF(ISNA((INDEX('TEAM 6'!A$38:A$63,MATCH(AY554,'TEAM 6'!N$38:N$63,0)))),"NOT DECLARED",INDEX('TEAM 6'!A$38:A$63,MATCH(AY554,'TEAM 6'!N$38:N$63,0)))</f>
        <v>Aedan Sharp</v>
      </c>
      <c r="BC554" s="3" t="str">
        <f t="shared" si="741"/>
        <v>Harry Roberts , Abraham Gaye, Sonny Wilkinson, Aedan Sharp</v>
      </c>
      <c r="BD554" s="112" t="str">
        <f t="shared" ref="BD554:BD564" si="743">BD553</f>
        <v xml:space="preserve">U13 </v>
      </c>
      <c r="BE554" s="96">
        <f t="shared" ref="BE554:BE564" si="744">BE553</f>
        <v>14.2</v>
      </c>
      <c r="BF554" s="96">
        <f t="shared" ref="BF554:BF564" si="745">BF553</f>
        <v>29.75</v>
      </c>
      <c r="BG554" s="96" t="str">
        <f t="shared" ref="BG554:BG564" si="746">BG553</f>
        <v>-</v>
      </c>
      <c r="BH554" s="97">
        <f t="shared" ref="BH554:BH564" si="747">BH553</f>
        <v>1.8287037037037037E-3</v>
      </c>
      <c r="BI554" s="97">
        <f t="shared" ref="BI554:BI564" si="748">BI553</f>
        <v>3.7615740740740739E-3</v>
      </c>
      <c r="BJ554" s="96">
        <f t="shared" ref="BJ554:BJ564" si="749">BJ553</f>
        <v>16</v>
      </c>
      <c r="BK554" s="96">
        <f t="shared" ref="BK554:BK564" si="750">BK553</f>
        <v>0</v>
      </c>
      <c r="BL554" s="96">
        <f t="shared" ref="BL554:BL564" si="751">BL553</f>
        <v>0</v>
      </c>
      <c r="BM554" s="96">
        <f t="shared" ref="BM554:BM564" si="752">BM553</f>
        <v>0</v>
      </c>
      <c r="BN554" s="96">
        <f t="shared" ref="BN554:BN564" si="753">BN553</f>
        <v>1.25</v>
      </c>
      <c r="BO554" s="96">
        <f t="shared" ref="BO554:BO564" si="754">BO553</f>
        <v>4</v>
      </c>
      <c r="BP554" s="96">
        <f t="shared" ref="BP554:BP564" si="755">BP553</f>
        <v>6.5</v>
      </c>
      <c r="BQ554" s="96">
        <f t="shared" ref="BQ554:BQ564" si="756">BQ553</f>
        <v>14</v>
      </c>
      <c r="BR554" s="96">
        <f t="shared" ref="BR554:BR564" si="757">BR553</f>
        <v>18</v>
      </c>
      <c r="BS554" s="96">
        <f t="shared" ref="BS554:BS564" si="758">BS553</f>
        <v>56</v>
      </c>
      <c r="BU554" s="34" t="str">
        <f>grades!A51</f>
        <v>javelin</v>
      </c>
      <c r="BV554" s="34"/>
      <c r="BW554" s="34"/>
      <c r="BX554" s="34">
        <f>grades!C51</f>
        <v>31.15</v>
      </c>
      <c r="BY554" s="34"/>
      <c r="BZ554" s="34"/>
      <c r="CA554" s="34">
        <f>grades!E51</f>
        <v>29</v>
      </c>
      <c r="CB554" s="34"/>
      <c r="CC554" s="34"/>
      <c r="CD554" s="34">
        <f>grades!G51</f>
        <v>26.1</v>
      </c>
      <c r="CE554" s="34"/>
      <c r="CF554" s="34"/>
      <c r="CG554" s="34">
        <f>grades!I51</f>
        <v>21.3</v>
      </c>
      <c r="CH554" s="34" t="str">
        <f>grades!J11</f>
        <v>F</v>
      </c>
      <c r="CJ554" s="95">
        <v>7</v>
      </c>
      <c r="CK554" s="95">
        <v>0</v>
      </c>
    </row>
    <row r="555" spans="1:89" ht="20.100000000000001" hidden="1" customHeight="1">
      <c r="A555" s="111" t="s">
        <v>368</v>
      </c>
      <c r="N555" s="37"/>
      <c r="O555" s="37"/>
      <c r="P555" s="37"/>
      <c r="Q555" s="2"/>
      <c r="R555" s="2"/>
      <c r="S555" s="2"/>
      <c r="T555" s="2"/>
      <c r="U555" s="2"/>
      <c r="V555" s="2"/>
      <c r="W555" s="199" t="s">
        <v>363</v>
      </c>
      <c r="X555" s="141">
        <v>6</v>
      </c>
      <c r="Y555" s="140" t="str">
        <f>Y554</f>
        <v>Slough Juniors</v>
      </c>
      <c r="Z555" s="12" t="str">
        <f>DETAILS!E10</f>
        <v>JJ</v>
      </c>
      <c r="AA555" s="12" t="s">
        <v>1</v>
      </c>
      <c r="AB555" s="12" t="str">
        <f>IF(ISNA((INDEX('TEAM 6'!A$38:A$63,MATCH(AA555,'TEAM 6'!L$38:L$63,0)))),"NOT DECLARED",INDEX('TEAM 6'!A$38:A$63,MATCH(AA555,'TEAM 6'!L$38:L$63,0)))</f>
        <v>Abraham Gaye</v>
      </c>
      <c r="AC555" s="12" t="str">
        <f>Z555</f>
        <v>JJ</v>
      </c>
      <c r="AD555" s="12" t="s">
        <v>1</v>
      </c>
      <c r="AE555" s="12" t="str">
        <f>IF(ISNA((INDEX('TEAM 6'!A$38:A$63,MATCH(AD555,'TEAM 6'!H$38:H$63,0)))),"NOT DECLARED",INDEX('TEAM 6'!A$38:A$63,MATCH(AD555,'TEAM 6'!H$38:H$63,0)))</f>
        <v>Elliott Tucker</v>
      </c>
      <c r="AF555" s="12" t="str">
        <f>AC555</f>
        <v>JJ</v>
      </c>
      <c r="AG555" s="12" t="s">
        <v>1</v>
      </c>
      <c r="AH555" s="12" t="str">
        <f>IF(ISNA((INDEX('TEAM 6'!A$38:A$63,MATCH(AG555,'TEAM 6'!J$38:J$63,0)))),"NOT DECLARED",INDEX('TEAM 6'!A$38:A$63,MATCH(AG555,'TEAM 6'!J$38:J$63,0)))</f>
        <v>Elliott Tucker</v>
      </c>
      <c r="AI555" s="12" t="str">
        <f>AF555</f>
        <v>JJ</v>
      </c>
      <c r="AJ555" s="12" t="s">
        <v>1</v>
      </c>
      <c r="AK555" s="12" t="str">
        <f>IF(ISNA((INDEX('TEAM 6'!A$38:A$63,MATCH(AJ555,'TEAM 6'!F$38:F$63,0)))),"NOT DECLARED",INDEX('TEAM 6'!A$38:A$63,MATCH(AJ555,'TEAM 6'!F$38:F$63,0)))</f>
        <v>Arjun Gupta</v>
      </c>
      <c r="AL555" s="12" t="str">
        <f>AI555</f>
        <v>JJ</v>
      </c>
      <c r="AM555" s="12" t="s">
        <v>1</v>
      </c>
      <c r="AN555" s="12" t="str">
        <f>IF(ISNA((INDEX('TEAM 6'!A$38:A$63,MATCH(AM555,'TEAM 6'!D$38:D$63,0)))),"NOT DECLARED",INDEX('TEAM 6'!A$38:A$63,MATCH(AM555,'TEAM 6'!D$38:D$63,0)))</f>
        <v xml:space="preserve">Harry Roberts </v>
      </c>
      <c r="AO555" s="12" t="str">
        <f>AL555</f>
        <v>JJ</v>
      </c>
      <c r="AP555" s="12" t="s">
        <v>1</v>
      </c>
      <c r="AQ555" s="12" t="str">
        <f>IF(ISNA((DETAILS!B10)),"NOT DECLARED",DETAILS!B10)</f>
        <v>Slough Juniors</v>
      </c>
      <c r="AR555" s="12" t="str">
        <f>DETAILS!C10</f>
        <v>Slough J</v>
      </c>
      <c r="AS555" s="12">
        <v>1</v>
      </c>
      <c r="AT555" s="12" t="str">
        <f>IF(ISNA((INDEX('TEAM 6'!A$38:A$63,MATCH(AS555,'TEAM 6'!N$38:N$63,0)))),"NOT DECLARED",INDEX('TEAM 6'!A$38:A$63,MATCH(AS555,'TEAM 6'!N$38:N$63,0)))</f>
        <v xml:space="preserve">Harry Roberts </v>
      </c>
      <c r="AU555" s="12">
        <v>2</v>
      </c>
      <c r="AV555" s="12" t="str">
        <f>IF(ISNA((INDEX('TEAM 6'!A$38:A$63,MATCH(AU555,'TEAM 6'!N$38:N$63,0)))),"NOT DECLARED",INDEX('TEAM 6'!A$38:A$63,MATCH(AU555,'TEAM 6'!N$38:N$63,0)))</f>
        <v>Abraham Gaye</v>
      </c>
      <c r="AW555" s="12">
        <v>3</v>
      </c>
      <c r="AX555" s="12" t="str">
        <f>IF(ISNA((INDEX('TEAM 6'!A$38:A$63,MATCH(AW555,'TEAM 6'!N$38:N$63,0)))),"NOT DECLARED",INDEX('TEAM 6'!A$38:A$63,MATCH(AW555,'TEAM 6'!N$38:N$63,0)))</f>
        <v>Sonny Wilkinson</v>
      </c>
      <c r="AY555" s="12">
        <v>4</v>
      </c>
      <c r="AZ555" s="12" t="str">
        <f>IF(ISNA((INDEX('TEAM 6'!A$38:A$63,MATCH(AY555,'TEAM 6'!N$38:N$63,0)))),"NOT DECLARED",INDEX('TEAM 6'!A$38:A$63,MATCH(AY555,'TEAM 6'!N$38:N$63,0)))</f>
        <v>Aedan Sharp</v>
      </c>
      <c r="BC555" s="3" t="str">
        <f t="shared" si="741"/>
        <v>Harry Roberts , Abraham Gaye, Sonny Wilkinson, Aedan Sharp</v>
      </c>
      <c r="BD555" s="112" t="str">
        <f t="shared" si="743"/>
        <v xml:space="preserve">U13 </v>
      </c>
      <c r="BE555" s="96">
        <f t="shared" si="744"/>
        <v>14.2</v>
      </c>
      <c r="BF555" s="96">
        <f t="shared" si="745"/>
        <v>29.75</v>
      </c>
      <c r="BG555" s="96" t="str">
        <f t="shared" si="746"/>
        <v>-</v>
      </c>
      <c r="BH555" s="97">
        <f t="shared" si="747"/>
        <v>1.8287037037037037E-3</v>
      </c>
      <c r="BI555" s="97">
        <f t="shared" si="748"/>
        <v>3.7615740740740739E-3</v>
      </c>
      <c r="BJ555" s="96">
        <f t="shared" si="749"/>
        <v>16</v>
      </c>
      <c r="BK555" s="96">
        <f t="shared" si="750"/>
        <v>0</v>
      </c>
      <c r="BL555" s="96">
        <f t="shared" si="751"/>
        <v>0</v>
      </c>
      <c r="BM555" s="96">
        <f t="shared" si="752"/>
        <v>0</v>
      </c>
      <c r="BN555" s="96">
        <f t="shared" si="753"/>
        <v>1.25</v>
      </c>
      <c r="BO555" s="96">
        <f t="shared" si="754"/>
        <v>4</v>
      </c>
      <c r="BP555" s="96">
        <f t="shared" si="755"/>
        <v>6.5</v>
      </c>
      <c r="BQ555" s="96">
        <f t="shared" si="756"/>
        <v>14</v>
      </c>
      <c r="BR555" s="96">
        <f t="shared" si="757"/>
        <v>18</v>
      </c>
      <c r="BS555" s="96">
        <f t="shared" si="758"/>
        <v>56</v>
      </c>
      <c r="BU555" s="34" t="str">
        <f>grades!A52</f>
        <v xml:space="preserve">discus </v>
      </c>
      <c r="BV555" s="34"/>
      <c r="BW555" s="34"/>
      <c r="BX555" s="34">
        <f>grades!C52</f>
        <v>24.9</v>
      </c>
      <c r="BY555" s="34"/>
      <c r="BZ555" s="34"/>
      <c r="CA555" s="34">
        <f>grades!E52</f>
        <v>22.1</v>
      </c>
      <c r="CB555" s="34"/>
      <c r="CC555" s="34"/>
      <c r="CD555" s="34">
        <f>grades!G52</f>
        <v>19.100000000000001</v>
      </c>
      <c r="CE555" s="34"/>
      <c r="CF555" s="34"/>
      <c r="CG555" s="34">
        <f>grades!I52</f>
        <v>15.9</v>
      </c>
      <c r="CH555" s="34" t="str">
        <f>grades!J12</f>
        <v>F</v>
      </c>
      <c r="CJ555" s="95">
        <v>8</v>
      </c>
      <c r="CK555" s="95">
        <v>0</v>
      </c>
    </row>
    <row r="556" spans="1:89" ht="20.100000000000001" hidden="1" customHeight="1">
      <c r="A556" s="111" t="s">
        <v>368</v>
      </c>
      <c r="Y556" s="19"/>
      <c r="AB556" s="266" t="s">
        <v>106</v>
      </c>
      <c r="AC556" s="5"/>
      <c r="AD556" s="5"/>
      <c r="AE556" s="266" t="s">
        <v>120</v>
      </c>
      <c r="AF556" s="5"/>
      <c r="AG556" s="5"/>
      <c r="AH556" s="266" t="s">
        <v>71</v>
      </c>
      <c r="AI556" s="5"/>
      <c r="AJ556" s="5"/>
      <c r="AK556" s="266" t="s">
        <v>70</v>
      </c>
      <c r="AL556" s="5"/>
      <c r="AM556" s="5"/>
      <c r="AN556" s="266" t="s">
        <v>125</v>
      </c>
      <c r="BD556" s="112" t="str">
        <f t="shared" si="743"/>
        <v xml:space="preserve">U13 </v>
      </c>
      <c r="BE556" s="96">
        <f t="shared" si="744"/>
        <v>14.2</v>
      </c>
      <c r="BF556" s="96">
        <f t="shared" si="745"/>
        <v>29.75</v>
      </c>
      <c r="BG556" s="96" t="str">
        <f t="shared" si="746"/>
        <v>-</v>
      </c>
      <c r="BH556" s="97">
        <f t="shared" si="747"/>
        <v>1.8287037037037037E-3</v>
      </c>
      <c r="BI556" s="97">
        <f t="shared" si="748"/>
        <v>3.7615740740740739E-3</v>
      </c>
      <c r="BJ556" s="96">
        <f t="shared" si="749"/>
        <v>16</v>
      </c>
      <c r="BK556" s="96">
        <f t="shared" si="750"/>
        <v>0</v>
      </c>
      <c r="BL556" s="96">
        <f t="shared" si="751"/>
        <v>0</v>
      </c>
      <c r="BM556" s="96">
        <f t="shared" si="752"/>
        <v>0</v>
      </c>
      <c r="BN556" s="96">
        <f t="shared" si="753"/>
        <v>1.25</v>
      </c>
      <c r="BO556" s="96">
        <f t="shared" si="754"/>
        <v>4</v>
      </c>
      <c r="BP556" s="96">
        <f t="shared" si="755"/>
        <v>6.5</v>
      </c>
      <c r="BQ556" s="96">
        <f t="shared" si="756"/>
        <v>14</v>
      </c>
      <c r="BR556" s="96">
        <f t="shared" si="757"/>
        <v>18</v>
      </c>
      <c r="BS556" s="96">
        <f t="shared" si="758"/>
        <v>56</v>
      </c>
      <c r="BU556" s="34" t="str">
        <f>grades!A53</f>
        <v>shot</v>
      </c>
      <c r="BV556" s="34"/>
      <c r="BW556" s="34"/>
      <c r="BX556" s="34">
        <f>grades!C53</f>
        <v>9.25</v>
      </c>
      <c r="BY556" s="34"/>
      <c r="BZ556" s="34"/>
      <c r="CA556" s="34">
        <f>grades!E53</f>
        <v>8.5500000000000007</v>
      </c>
      <c r="CB556" s="34"/>
      <c r="CC556" s="34"/>
      <c r="CD556" s="34">
        <f>grades!G53</f>
        <v>7.95</v>
      </c>
      <c r="CE556" s="34"/>
      <c r="CF556" s="34"/>
      <c r="CG556" s="34">
        <f>grades!I53</f>
        <v>7.05</v>
      </c>
      <c r="CH556" s="34" t="str">
        <f>grades!J13</f>
        <v>F</v>
      </c>
      <c r="CJ556" s="95" t="s">
        <v>521</v>
      </c>
      <c r="CK556" s="95">
        <v>5.5</v>
      </c>
    </row>
    <row r="557" spans="1:89" ht="20.100000000000001" hidden="1" customHeight="1">
      <c r="A557" s="111" t="s">
        <v>368</v>
      </c>
      <c r="Y557" s="11" t="str">
        <f>Y543</f>
        <v>UNDER 13 BOYS</v>
      </c>
      <c r="Z557" s="10"/>
      <c r="AA557" s="10"/>
      <c r="AB557" s="36" t="s">
        <v>7</v>
      </c>
      <c r="AC557" s="36"/>
      <c r="AD557" s="36"/>
      <c r="AE557" s="36" t="s">
        <v>27</v>
      </c>
      <c r="AF557" s="36"/>
      <c r="AG557" s="36"/>
      <c r="AH557" s="35" t="s">
        <v>73</v>
      </c>
      <c r="AI557" s="36"/>
      <c r="AJ557" s="36"/>
      <c r="AK557" s="36" t="s">
        <v>25</v>
      </c>
      <c r="AL557" s="36"/>
      <c r="AM557" s="36"/>
      <c r="AN557" s="36" t="s">
        <v>28</v>
      </c>
      <c r="AO557" s="19"/>
      <c r="AP557" s="19"/>
      <c r="AQ557" s="8"/>
      <c r="AR557" s="19"/>
      <c r="AS557" s="19"/>
      <c r="AT557" s="8"/>
      <c r="AU557" s="8"/>
      <c r="AV557" s="8"/>
      <c r="AW557" s="8"/>
      <c r="AX557" s="8"/>
      <c r="AY557" s="8"/>
      <c r="AZ557" s="8"/>
      <c r="BD557" s="112" t="str">
        <f t="shared" si="743"/>
        <v xml:space="preserve">U13 </v>
      </c>
      <c r="BE557" s="96">
        <f t="shared" si="744"/>
        <v>14.2</v>
      </c>
      <c r="BF557" s="96">
        <f t="shared" si="745"/>
        <v>29.75</v>
      </c>
      <c r="BG557" s="96" t="str">
        <f t="shared" si="746"/>
        <v>-</v>
      </c>
      <c r="BH557" s="97">
        <f t="shared" si="747"/>
        <v>1.8287037037037037E-3</v>
      </c>
      <c r="BI557" s="97">
        <f t="shared" si="748"/>
        <v>3.7615740740740739E-3</v>
      </c>
      <c r="BJ557" s="96">
        <f t="shared" si="749"/>
        <v>16</v>
      </c>
      <c r="BK557" s="96">
        <f t="shared" si="750"/>
        <v>0</v>
      </c>
      <c r="BL557" s="96">
        <f t="shared" si="751"/>
        <v>0</v>
      </c>
      <c r="BM557" s="96">
        <f t="shared" si="752"/>
        <v>0</v>
      </c>
      <c r="BN557" s="96">
        <f t="shared" si="753"/>
        <v>1.25</v>
      </c>
      <c r="BO557" s="96">
        <f t="shared" si="754"/>
        <v>4</v>
      </c>
      <c r="BP557" s="96">
        <f t="shared" si="755"/>
        <v>6.5</v>
      </c>
      <c r="BQ557" s="96">
        <f t="shared" si="756"/>
        <v>14</v>
      </c>
      <c r="BR557" s="96">
        <f t="shared" si="757"/>
        <v>18</v>
      </c>
      <c r="BS557" s="96">
        <f t="shared" si="758"/>
        <v>56</v>
      </c>
      <c r="CJ557" s="95" t="s">
        <v>522</v>
      </c>
      <c r="CK557" s="95">
        <v>4.5</v>
      </c>
    </row>
    <row r="558" spans="1:89" ht="20.100000000000001" hidden="1" customHeight="1">
      <c r="A558" s="111" t="s">
        <v>368</v>
      </c>
      <c r="B558" s="1"/>
      <c r="D558" s="1"/>
      <c r="W558" s="199" t="s">
        <v>39</v>
      </c>
      <c r="X558" s="141">
        <v>1</v>
      </c>
      <c r="Y558" s="138" t="str">
        <f>Y544</f>
        <v>Winchester</v>
      </c>
      <c r="Z558" s="12" t="str">
        <f>Z544</f>
        <v>W</v>
      </c>
      <c r="AA558" s="12" t="s">
        <v>0</v>
      </c>
      <c r="AB558" s="12" t="str">
        <f>IF(ISNA((INDEX(HOST!A$38:A$63,MATCH(AA558,HOST!M$38:M$63,0)))),"NOT DECLARED",INDEX(HOST!A$38:A$63,MATCH(AA558,HOST!M$38:M$63,0)))</f>
        <v xml:space="preserve">Oscar Webb </v>
      </c>
      <c r="AC558" s="12" t="str">
        <f t="shared" ref="AC558:AC567" si="759">Z558</f>
        <v>W</v>
      </c>
      <c r="AD558" s="12" t="s">
        <v>0</v>
      </c>
      <c r="AE558" s="12" t="str">
        <f>IF(ISNA((INDEX(HOST!A$38:A$63,MATCH(AD558,HOST!I$38:I$63,0)))),"NOT DECLARED",INDEX(HOST!A$38:A$63,MATCH(AD558,HOST!I$38:I$63,0)))</f>
        <v>Andrew White</v>
      </c>
      <c r="AF558" s="12" t="str">
        <f t="shared" ref="AF558:AF567" si="760">AC558</f>
        <v>W</v>
      </c>
      <c r="AG558" s="12" t="s">
        <v>0</v>
      </c>
      <c r="AH558" s="12" t="str">
        <f>IF(ISNA((INDEX(HOST!A$38:A$63,MATCH(AG558,HOST!E$38:E$63,0)))),"NOT DECLARED",INDEX(HOST!A$38:A$63,MATCH(AG558,HOST!E$38:E$63,0)))</f>
        <v xml:space="preserve">Oscar Webb </v>
      </c>
      <c r="AI558" s="12" t="str">
        <f t="shared" ref="AI558:AI567" si="761">AF558</f>
        <v>W</v>
      </c>
      <c r="AJ558" s="12" t="s">
        <v>0</v>
      </c>
      <c r="AK558" s="12" t="str">
        <f>IF(ISNA((INDEX(HOST!A$38:A$63,MATCH(AJ558,HOST!G$38:G$63,0)))),"NOT DECLARED",INDEX(HOST!A$38:A$63,MATCH(AJ558,HOST!G$38:G$63,0)))</f>
        <v xml:space="preserve">Oscar Webb </v>
      </c>
      <c r="AL558" s="12" t="str">
        <f t="shared" ref="AL558:AL567" si="762">AI558</f>
        <v>W</v>
      </c>
      <c r="AM558" s="12" t="s">
        <v>0</v>
      </c>
      <c r="AN558" s="12" t="str">
        <f>IF(ISNA((INDEX(HOST!A$38:A$63,MATCH(AM558,HOST!K$38:K$63,0)))),"NOT DECLARED",INDEX(HOST!A$38:A$63,MATCH(AM558,HOST!K$38:K$63,0)))</f>
        <v>Andrew White</v>
      </c>
      <c r="AO558" s="2"/>
      <c r="AP558" s="2"/>
      <c r="AQ558" s="2"/>
      <c r="AR558" s="2"/>
      <c r="AS558" s="2"/>
      <c r="AT558" s="2"/>
      <c r="AU558" s="2"/>
      <c r="AV558" s="2"/>
      <c r="AW558" s="2"/>
      <c r="AX558" s="2"/>
      <c r="AY558" s="2"/>
      <c r="AZ558" s="2"/>
      <c r="BD558" s="112" t="str">
        <f t="shared" si="743"/>
        <v xml:space="preserve">U13 </v>
      </c>
      <c r="BE558" s="96">
        <f t="shared" si="744"/>
        <v>14.2</v>
      </c>
      <c r="BF558" s="96">
        <f t="shared" si="745"/>
        <v>29.75</v>
      </c>
      <c r="BG558" s="96" t="str">
        <f t="shared" si="746"/>
        <v>-</v>
      </c>
      <c r="BH558" s="97">
        <f t="shared" si="747"/>
        <v>1.8287037037037037E-3</v>
      </c>
      <c r="BI558" s="97">
        <f t="shared" si="748"/>
        <v>3.7615740740740739E-3</v>
      </c>
      <c r="BJ558" s="96">
        <f t="shared" si="749"/>
        <v>16</v>
      </c>
      <c r="BK558" s="96">
        <f t="shared" si="750"/>
        <v>0</v>
      </c>
      <c r="BL558" s="96">
        <f t="shared" si="751"/>
        <v>0</v>
      </c>
      <c r="BM558" s="96">
        <f t="shared" si="752"/>
        <v>0</v>
      </c>
      <c r="BN558" s="96">
        <f t="shared" si="753"/>
        <v>1.25</v>
      </c>
      <c r="BO558" s="96">
        <f t="shared" si="754"/>
        <v>4</v>
      </c>
      <c r="BP558" s="96">
        <f t="shared" si="755"/>
        <v>6.5</v>
      </c>
      <c r="BQ558" s="96">
        <f t="shared" si="756"/>
        <v>14</v>
      </c>
      <c r="BR558" s="96">
        <f t="shared" si="757"/>
        <v>18</v>
      </c>
      <c r="BS558" s="96">
        <f t="shared" si="758"/>
        <v>56</v>
      </c>
      <c r="CJ558" s="95" t="s">
        <v>523</v>
      </c>
      <c r="CK558" s="95">
        <v>3.5</v>
      </c>
    </row>
    <row r="559" spans="1:89" ht="20.100000000000001" hidden="1" customHeight="1">
      <c r="A559" s="111" t="s">
        <v>368</v>
      </c>
      <c r="B559" s="1"/>
      <c r="D559" s="1"/>
      <c r="W559" s="199" t="s">
        <v>39</v>
      </c>
      <c r="X559" s="141">
        <v>1</v>
      </c>
      <c r="Y559" s="138" t="str">
        <f t="shared" ref="Y559:Z569" si="763">Y545</f>
        <v>Winchester</v>
      </c>
      <c r="Z559" s="12" t="str">
        <f>Z545</f>
        <v>WW</v>
      </c>
      <c r="AA559" s="12" t="s">
        <v>1</v>
      </c>
      <c r="AB559" s="12" t="str">
        <f>IF(ISNA((INDEX(HOST!A$38:A$63,MATCH(AA559,HOST!M$38:M$63,0)))),"NOT DECLARED",INDEX(HOST!A$38:A$63,MATCH(AA559,HOST!M$38:M$63,0)))</f>
        <v xml:space="preserve">Benjamin Bewick </v>
      </c>
      <c r="AC559" s="12" t="str">
        <f t="shared" si="759"/>
        <v>WW</v>
      </c>
      <c r="AD559" s="12" t="s">
        <v>1</v>
      </c>
      <c r="AE559" s="12" t="str">
        <f>IF(ISNA((INDEX(HOST!A$38:A$63,MATCH(AD559,HOST!I$38:I$63,0)))),"NOT DECLARED",INDEX(HOST!A$38:A$63,MATCH(AD559,HOST!I$38:I$63,0)))</f>
        <v>Andrew Griffin</v>
      </c>
      <c r="AF559" s="12" t="str">
        <f t="shared" si="760"/>
        <v>WW</v>
      </c>
      <c r="AG559" s="12" t="s">
        <v>1</v>
      </c>
      <c r="AH559" s="12" t="str">
        <f>IF(ISNA((INDEX(HOST!A$38:A$63,MATCH(AG559,HOST!E$38:E$63,0)))),"NOT DECLARED",INDEX(HOST!A$38:A$63,MATCH(AG559,HOST!E$38:E$63,0)))</f>
        <v>Orlando Hutchinson</v>
      </c>
      <c r="AI559" s="12" t="str">
        <f t="shared" si="761"/>
        <v>WW</v>
      </c>
      <c r="AJ559" s="12" t="s">
        <v>1</v>
      </c>
      <c r="AK559" s="12" t="str">
        <f>IF(ISNA((INDEX(HOST!A$38:A$63,MATCH(AJ559,HOST!G$38:G$63,0)))),"NOT DECLARED",INDEX(HOST!A$38:A$63,MATCH(AJ559,HOST!G$38:G$63,0)))</f>
        <v xml:space="preserve">Benjamin Bewick </v>
      </c>
      <c r="AL559" s="12" t="str">
        <f t="shared" si="762"/>
        <v>WW</v>
      </c>
      <c r="AM559" s="12" t="s">
        <v>1</v>
      </c>
      <c r="AN559" s="12" t="str">
        <f>IF(ISNA((INDEX(HOST!A$38:A$63,MATCH(AM559,HOST!K$38:K$63,0)))),"NOT DECLARED",INDEX(HOST!A$38:A$63,MATCH(AM559,HOST!K$38:K$63,0)))</f>
        <v>Sam Nicholson</v>
      </c>
      <c r="AO559" s="2"/>
      <c r="AP559" s="2"/>
      <c r="AQ559" s="2"/>
      <c r="AR559" s="2"/>
      <c r="AS559" s="2"/>
      <c r="AT559" s="2"/>
      <c r="AU559" s="2"/>
      <c r="AV559" s="2"/>
      <c r="AW559" s="2"/>
      <c r="AX559" s="2"/>
      <c r="AY559" s="2"/>
      <c r="AZ559" s="2"/>
      <c r="BD559" s="112" t="str">
        <f t="shared" si="743"/>
        <v xml:space="preserve">U13 </v>
      </c>
      <c r="BE559" s="96">
        <f t="shared" si="744"/>
        <v>14.2</v>
      </c>
      <c r="BF559" s="96">
        <f t="shared" si="745"/>
        <v>29.75</v>
      </c>
      <c r="BG559" s="96" t="str">
        <f t="shared" si="746"/>
        <v>-</v>
      </c>
      <c r="BH559" s="97">
        <f t="shared" si="747"/>
        <v>1.8287037037037037E-3</v>
      </c>
      <c r="BI559" s="97">
        <f t="shared" si="748"/>
        <v>3.7615740740740739E-3</v>
      </c>
      <c r="BJ559" s="96">
        <f t="shared" si="749"/>
        <v>16</v>
      </c>
      <c r="BK559" s="96">
        <f t="shared" si="750"/>
        <v>0</v>
      </c>
      <c r="BL559" s="96">
        <f t="shared" si="751"/>
        <v>0</v>
      </c>
      <c r="BM559" s="96">
        <f t="shared" si="752"/>
        <v>0</v>
      </c>
      <c r="BN559" s="96">
        <f t="shared" si="753"/>
        <v>1.25</v>
      </c>
      <c r="BO559" s="96">
        <f t="shared" si="754"/>
        <v>4</v>
      </c>
      <c r="BP559" s="96">
        <f t="shared" si="755"/>
        <v>6.5</v>
      </c>
      <c r="BQ559" s="96">
        <f t="shared" si="756"/>
        <v>14</v>
      </c>
      <c r="BR559" s="96">
        <f t="shared" si="757"/>
        <v>18</v>
      </c>
      <c r="BS559" s="96">
        <f t="shared" si="758"/>
        <v>56</v>
      </c>
      <c r="CJ559" s="95" t="s">
        <v>495</v>
      </c>
      <c r="CK559" s="95">
        <v>2.5</v>
      </c>
    </row>
    <row r="560" spans="1:89" ht="20.100000000000001" hidden="1" customHeight="1">
      <c r="A560" s="111" t="s">
        <v>368</v>
      </c>
      <c r="B560" s="1"/>
      <c r="D560" s="1"/>
      <c r="W560" s="199" t="s">
        <v>35</v>
      </c>
      <c r="X560" s="141">
        <v>2</v>
      </c>
      <c r="Y560" s="138" t="str">
        <f t="shared" si="763"/>
        <v>Newbury</v>
      </c>
      <c r="Z560" s="12" t="str">
        <f t="shared" si="763"/>
        <v>N</v>
      </c>
      <c r="AA560" s="12" t="s">
        <v>0</v>
      </c>
      <c r="AB560" s="12" t="str">
        <f>IF(ISNA((INDEX('TEAM 2'!A$38:A$63,MATCH(AA560,'TEAM 2'!M$38:M$63,0)))),"NOT DECLARED",INDEX('TEAM 2'!A$38:A$63,MATCH(AA560,'TEAM 2'!M$38:M$63,0)))</f>
        <v>James Humphreys</v>
      </c>
      <c r="AC560" s="12" t="str">
        <f t="shared" si="759"/>
        <v>N</v>
      </c>
      <c r="AD560" s="12" t="s">
        <v>0</v>
      </c>
      <c r="AE560" s="12" t="str">
        <f>IF(ISNA((INDEX('TEAM 2'!A$38:A$63,MATCH(AD560,'TEAM 2'!I$38:I$63,0)))),"NOT DECLARED",INDEX('TEAM 2'!A$38:A$63,MATCH(AD560,'TEAM 2'!I$38:I$63,0)))</f>
        <v>Aston Howse</v>
      </c>
      <c r="AF560" s="12" t="str">
        <f t="shared" si="760"/>
        <v>N</v>
      </c>
      <c r="AG560" s="12" t="s">
        <v>0</v>
      </c>
      <c r="AH560" s="12" t="str">
        <f>IF(ISNA((INDEX('TEAM 2'!A$38:A$63,MATCH(AG560,'TEAM 2'!E$38:E$63,0)))),"NOT DECLARED",INDEX('TEAM 2'!A$38:A$63,MATCH(AG560,'TEAM 2'!E$38:E$63,0)))</f>
        <v>Jacob Brocklesby</v>
      </c>
      <c r="AI560" s="12" t="str">
        <f t="shared" si="761"/>
        <v>N</v>
      </c>
      <c r="AJ560" s="12" t="s">
        <v>0</v>
      </c>
      <c r="AK560" s="12" t="str">
        <f>IF(ISNA((INDEX('TEAM 2'!A$38:A$63,MATCH(AJ560,'TEAM 2'!G$38:G$63,0)))),"NOT DECLARED",INDEX('TEAM 2'!A$38:A$63,MATCH(AJ560,'TEAM 2'!G$38:G$63,0)))</f>
        <v>James Humphreys</v>
      </c>
      <c r="AL560" s="12" t="str">
        <f t="shared" si="762"/>
        <v>N</v>
      </c>
      <c r="AM560" s="12" t="s">
        <v>0</v>
      </c>
      <c r="AN560" s="12" t="str">
        <f>IF(ISNA((INDEX('TEAM 2'!A$38:A$63,MATCH(AM560,'TEAM 2'!K$38:K$63,0)))),"NOT DECLARED",INDEX('TEAM 2'!A$38:A$63,MATCH(AM560,'TEAM 2'!K$38:K$63,0)))</f>
        <v>James Humphreys</v>
      </c>
      <c r="AO560" s="2"/>
      <c r="AP560" s="2"/>
      <c r="AQ560" s="2"/>
      <c r="AR560" s="2"/>
      <c r="AS560" s="2"/>
      <c r="AT560" s="2"/>
      <c r="AU560" s="2"/>
      <c r="AV560" s="2"/>
      <c r="AW560" s="2"/>
      <c r="AX560" s="2"/>
      <c r="AY560" s="2"/>
      <c r="AZ560" s="2"/>
      <c r="BD560" s="112" t="str">
        <f t="shared" si="743"/>
        <v xml:space="preserve">U13 </v>
      </c>
      <c r="BE560" s="96">
        <f t="shared" si="744"/>
        <v>14.2</v>
      </c>
      <c r="BF560" s="96">
        <f t="shared" si="745"/>
        <v>29.75</v>
      </c>
      <c r="BG560" s="96" t="str">
        <f t="shared" si="746"/>
        <v>-</v>
      </c>
      <c r="BH560" s="97">
        <f t="shared" si="747"/>
        <v>1.8287037037037037E-3</v>
      </c>
      <c r="BI560" s="97">
        <f t="shared" si="748"/>
        <v>3.7615740740740739E-3</v>
      </c>
      <c r="BJ560" s="96">
        <f t="shared" si="749"/>
        <v>16</v>
      </c>
      <c r="BK560" s="96">
        <f t="shared" si="750"/>
        <v>0</v>
      </c>
      <c r="BL560" s="96">
        <f t="shared" si="751"/>
        <v>0</v>
      </c>
      <c r="BM560" s="96">
        <f t="shared" si="752"/>
        <v>0</v>
      </c>
      <c r="BN560" s="96">
        <f t="shared" si="753"/>
        <v>1.25</v>
      </c>
      <c r="BO560" s="96">
        <f t="shared" si="754"/>
        <v>4</v>
      </c>
      <c r="BP560" s="96">
        <f t="shared" si="755"/>
        <v>6.5</v>
      </c>
      <c r="BQ560" s="96">
        <f t="shared" si="756"/>
        <v>14</v>
      </c>
      <c r="BR560" s="96">
        <f t="shared" si="757"/>
        <v>18</v>
      </c>
      <c r="BS560" s="96">
        <f t="shared" si="758"/>
        <v>56</v>
      </c>
      <c r="CJ560" s="95" t="s">
        <v>524</v>
      </c>
      <c r="CK560" s="95">
        <v>1.5</v>
      </c>
    </row>
    <row r="561" spans="1:89" ht="20.100000000000001" hidden="1" customHeight="1">
      <c r="A561" s="111" t="s">
        <v>368</v>
      </c>
      <c r="B561" s="1"/>
      <c r="D561" s="1"/>
      <c r="W561" s="199" t="s">
        <v>35</v>
      </c>
      <c r="X561" s="141">
        <v>2</v>
      </c>
      <c r="Y561" s="138" t="str">
        <f t="shared" si="763"/>
        <v>Newbury</v>
      </c>
      <c r="Z561" s="12" t="str">
        <f t="shared" si="763"/>
        <v>NN</v>
      </c>
      <c r="AA561" s="12" t="s">
        <v>1</v>
      </c>
      <c r="AB561" s="12" t="str">
        <f>IF(ISNA((INDEX('TEAM 2'!A$38:A$63,MATCH(AA561,'TEAM 2'!M$38:M$63,0)))),"NOT DECLARED",INDEX('TEAM 2'!A$38:A$63,MATCH(AA561,'TEAM 2'!M$38:M$63,0)))</f>
        <v>Archie Matthews</v>
      </c>
      <c r="AC561" s="12" t="str">
        <f t="shared" si="759"/>
        <v>NN</v>
      </c>
      <c r="AD561" s="12" t="s">
        <v>1</v>
      </c>
      <c r="AE561" s="12" t="str">
        <f>IF(ISNA((INDEX('TEAM 2'!A$38:A$63,MATCH(AD561,'TEAM 2'!I$38:I$63,0)))),"NOT DECLARED",INDEX('TEAM 2'!A$38:A$63,MATCH(AD561,'TEAM 2'!I$38:I$63,0)))</f>
        <v>William Hennah</v>
      </c>
      <c r="AF561" s="12" t="str">
        <f t="shared" si="760"/>
        <v>NN</v>
      </c>
      <c r="AG561" s="12" t="s">
        <v>1</v>
      </c>
      <c r="AH561" s="12" t="str">
        <f>IF(ISNA((INDEX('TEAM 2'!A$38:A$63,MATCH(AG561,'TEAM 2'!E$38:E$63,0)))),"NOT DECLARED",INDEX('TEAM 2'!A$38:A$63,MATCH(AG561,'TEAM 2'!E$38:E$63,0)))</f>
        <v>James Houghton</v>
      </c>
      <c r="AI561" s="12" t="str">
        <f t="shared" si="761"/>
        <v>NN</v>
      </c>
      <c r="AJ561" s="12" t="s">
        <v>1</v>
      </c>
      <c r="AK561" s="12" t="str">
        <f>IF(ISNA((INDEX('TEAM 2'!A$38:A$63,MATCH(AJ561,'TEAM 2'!G$38:G$63,0)))),"NOT DECLARED",INDEX('TEAM 2'!A$38:A$63,MATCH(AJ561,'TEAM 2'!G$38:G$63,0)))</f>
        <v>Elliot Robins</v>
      </c>
      <c r="AL561" s="12" t="str">
        <f t="shared" si="762"/>
        <v>NN</v>
      </c>
      <c r="AM561" s="12" t="s">
        <v>1</v>
      </c>
      <c r="AN561" s="12" t="str">
        <f>IF(ISNA((INDEX('TEAM 2'!A$38:A$63,MATCH(AM561,'TEAM 2'!K$38:K$63,0)))),"NOT DECLARED",INDEX('TEAM 2'!A$38:A$63,MATCH(AM561,'TEAM 2'!K$38:K$63,0)))</f>
        <v>Aston Howse</v>
      </c>
      <c r="AO561" s="2"/>
      <c r="AP561" s="2"/>
      <c r="AQ561" s="2"/>
      <c r="AR561" s="2"/>
      <c r="AS561" s="2"/>
      <c r="AT561" s="2"/>
      <c r="AU561" s="2"/>
      <c r="AV561" s="2"/>
      <c r="AW561" s="2"/>
      <c r="AX561" s="2"/>
      <c r="AY561" s="2"/>
      <c r="AZ561" s="2"/>
      <c r="BD561" s="112" t="str">
        <f t="shared" si="743"/>
        <v xml:space="preserve">U13 </v>
      </c>
      <c r="BE561" s="96">
        <f t="shared" si="744"/>
        <v>14.2</v>
      </c>
      <c r="BF561" s="96">
        <f t="shared" si="745"/>
        <v>29.75</v>
      </c>
      <c r="BG561" s="96" t="str">
        <f t="shared" si="746"/>
        <v>-</v>
      </c>
      <c r="BH561" s="97">
        <f t="shared" si="747"/>
        <v>1.8287037037037037E-3</v>
      </c>
      <c r="BI561" s="97">
        <f t="shared" si="748"/>
        <v>3.7615740740740739E-3</v>
      </c>
      <c r="BJ561" s="96">
        <f t="shared" si="749"/>
        <v>16</v>
      </c>
      <c r="BK561" s="96">
        <f t="shared" si="750"/>
        <v>0</v>
      </c>
      <c r="BL561" s="96">
        <f t="shared" si="751"/>
        <v>0</v>
      </c>
      <c r="BM561" s="96">
        <f t="shared" si="752"/>
        <v>0</v>
      </c>
      <c r="BN561" s="96">
        <f t="shared" si="753"/>
        <v>1.25</v>
      </c>
      <c r="BO561" s="96">
        <f t="shared" si="754"/>
        <v>4</v>
      </c>
      <c r="BP561" s="96">
        <f t="shared" si="755"/>
        <v>6.5</v>
      </c>
      <c r="BQ561" s="96">
        <f t="shared" si="756"/>
        <v>14</v>
      </c>
      <c r="BR561" s="96">
        <f t="shared" si="757"/>
        <v>18</v>
      </c>
      <c r="BS561" s="96">
        <f t="shared" si="758"/>
        <v>56</v>
      </c>
      <c r="CJ561" s="95" t="s">
        <v>525</v>
      </c>
      <c r="CK561" s="95">
        <v>0</v>
      </c>
    </row>
    <row r="562" spans="1:89" ht="20.100000000000001" hidden="1" customHeight="1">
      <c r="A562" s="111" t="s">
        <v>368</v>
      </c>
      <c r="B562" s="1"/>
      <c r="D562" s="1"/>
      <c r="W562" s="199" t="s">
        <v>36</v>
      </c>
      <c r="X562" s="141">
        <v>3</v>
      </c>
      <c r="Y562" s="138" t="str">
        <f t="shared" si="763"/>
        <v>Oxford City</v>
      </c>
      <c r="Z562" s="12" t="str">
        <f t="shared" si="763"/>
        <v>O</v>
      </c>
      <c r="AA562" s="12" t="s">
        <v>0</v>
      </c>
      <c r="AB562" s="12" t="str">
        <f>IF(ISNA((INDEX('TEAM 3'!A$38:A$63,MATCH(AA562,'TEAM 3'!M$38:M$63,0)))),"NOT DECLARED",INDEX('TEAM 3'!A$38:A$63,MATCH(AA562,'TEAM 3'!M$38:M$63,0)))</f>
        <v>Albert Wootten</v>
      </c>
      <c r="AC562" s="12" t="str">
        <f t="shared" si="759"/>
        <v>O</v>
      </c>
      <c r="AD562" s="12" t="s">
        <v>0</v>
      </c>
      <c r="AE562" s="12" t="str">
        <f>IF(ISNA((INDEX('TEAM 3'!A$38:A$63,MATCH(AD562,'TEAM 3'!I$38:I$63,0)))),"NOT DECLARED",INDEX('TEAM 3'!A$38:A$63,MATCH(AD562,'TEAM 3'!I$38:I$63,0)))</f>
        <v>Connor Legg</v>
      </c>
      <c r="AF562" s="12" t="str">
        <f t="shared" si="760"/>
        <v>O</v>
      </c>
      <c r="AG562" s="12" t="s">
        <v>0</v>
      </c>
      <c r="AH562" s="12" t="str">
        <f>IF(ISNA((INDEX('TEAM 3'!A$38:A$63,MATCH(AG562,'TEAM 3'!E$38:E$63,0)))),"NOT DECLARED",INDEX('TEAM 3'!A$38:A$63,MATCH(AG562,'TEAM 3'!E$38:E$63,0)))</f>
        <v>Albert Wootten</v>
      </c>
      <c r="AI562" s="12" t="str">
        <f t="shared" si="761"/>
        <v>O</v>
      </c>
      <c r="AJ562" s="12" t="s">
        <v>0</v>
      </c>
      <c r="AK562" s="12" t="str">
        <f>IF(ISNA((INDEX('TEAM 3'!A$38:A$63,MATCH(AJ562,'TEAM 3'!G$38:G$63,0)))),"NOT DECLARED",INDEX('TEAM 3'!A$38:A$63,MATCH(AJ562,'TEAM 3'!G$38:G$63,0)))</f>
        <v>Ben Straughan</v>
      </c>
      <c r="AL562" s="12" t="str">
        <f t="shared" si="762"/>
        <v>O</v>
      </c>
      <c r="AM562" s="12" t="s">
        <v>0</v>
      </c>
      <c r="AN562" s="12" t="str">
        <f>IF(ISNA((INDEX('TEAM 3'!A$38:A$63,MATCH(AM562,'TEAM 3'!K$38:K$63,0)))),"NOT DECLARED",INDEX('TEAM 3'!A$38:A$63,MATCH(AM562,'TEAM 3'!K$38:K$63,0)))</f>
        <v>Ben Jackson</v>
      </c>
      <c r="AO562" s="2"/>
      <c r="AP562" s="2"/>
      <c r="AQ562" s="2"/>
      <c r="AR562" s="2"/>
      <c r="AS562" s="2"/>
      <c r="AT562" s="2"/>
      <c r="AU562" s="2"/>
      <c r="AV562" s="2"/>
      <c r="AW562" s="2"/>
      <c r="AX562" s="2"/>
      <c r="AY562" s="2"/>
      <c r="AZ562" s="2"/>
      <c r="BD562" s="112" t="str">
        <f t="shared" si="743"/>
        <v xml:space="preserve">U13 </v>
      </c>
      <c r="BE562" s="96">
        <f t="shared" si="744"/>
        <v>14.2</v>
      </c>
      <c r="BF562" s="96">
        <f t="shared" si="745"/>
        <v>29.75</v>
      </c>
      <c r="BG562" s="96" t="str">
        <f t="shared" si="746"/>
        <v>-</v>
      </c>
      <c r="BH562" s="97">
        <f t="shared" si="747"/>
        <v>1.8287037037037037E-3</v>
      </c>
      <c r="BI562" s="97">
        <f t="shared" si="748"/>
        <v>3.7615740740740739E-3</v>
      </c>
      <c r="BJ562" s="96">
        <f t="shared" si="749"/>
        <v>16</v>
      </c>
      <c r="BK562" s="96">
        <f t="shared" si="750"/>
        <v>0</v>
      </c>
      <c r="BL562" s="96">
        <f t="shared" si="751"/>
        <v>0</v>
      </c>
      <c r="BM562" s="96">
        <f t="shared" si="752"/>
        <v>0</v>
      </c>
      <c r="BN562" s="96">
        <f t="shared" si="753"/>
        <v>1.25</v>
      </c>
      <c r="BO562" s="96">
        <f t="shared" si="754"/>
        <v>4</v>
      </c>
      <c r="BP562" s="96">
        <f t="shared" si="755"/>
        <v>6.5</v>
      </c>
      <c r="BQ562" s="96">
        <f t="shared" si="756"/>
        <v>14</v>
      </c>
      <c r="BR562" s="96">
        <f t="shared" si="757"/>
        <v>18</v>
      </c>
      <c r="BS562" s="96">
        <f t="shared" si="758"/>
        <v>56</v>
      </c>
      <c r="CJ562" s="95" t="s">
        <v>552</v>
      </c>
      <c r="CK562" s="95">
        <v>0</v>
      </c>
    </row>
    <row r="563" spans="1:89" ht="20.100000000000001" hidden="1" customHeight="1">
      <c r="A563" s="111" t="s">
        <v>368</v>
      </c>
      <c r="B563" s="1"/>
      <c r="D563" s="1"/>
      <c r="W563" s="199" t="s">
        <v>36</v>
      </c>
      <c r="X563" s="141">
        <v>3</v>
      </c>
      <c r="Y563" s="138" t="str">
        <f t="shared" si="763"/>
        <v>Oxford City</v>
      </c>
      <c r="Z563" s="12" t="str">
        <f t="shared" si="763"/>
        <v>OO</v>
      </c>
      <c r="AA563" s="12" t="s">
        <v>1</v>
      </c>
      <c r="AB563" s="12" t="str">
        <f>IF(ISNA((INDEX('TEAM 3'!A$38:A$63,MATCH(AA563,'TEAM 3'!M$38:M$63,0)))),"NOT DECLARED",INDEX('TEAM 3'!A$38:A$63,MATCH(AA563,'TEAM 3'!M$38:M$63,0)))</f>
        <v>Ben Jackson</v>
      </c>
      <c r="AC563" s="12" t="str">
        <f t="shared" si="759"/>
        <v>OO</v>
      </c>
      <c r="AD563" s="12" t="s">
        <v>1</v>
      </c>
      <c r="AE563" s="12" t="str">
        <f>IF(ISNA((INDEX('TEAM 3'!A$38:A$63,MATCH(AD563,'TEAM 3'!I$38:I$63,0)))),"NOT DECLARED",INDEX('TEAM 3'!A$38:A$63,MATCH(AD563,'TEAM 3'!I$38:I$63,0)))</f>
        <v>Euan Lewis</v>
      </c>
      <c r="AF563" s="12" t="str">
        <f t="shared" si="760"/>
        <v>OO</v>
      </c>
      <c r="AG563" s="12" t="s">
        <v>1</v>
      </c>
      <c r="AH563" s="12" t="str">
        <f>IF(ISNA((INDEX('TEAM 3'!A$38:A$63,MATCH(AG563,'TEAM 3'!E$38:E$63,0)))),"NOT DECLARED",INDEX('TEAM 3'!A$38:A$63,MATCH(AG563,'TEAM 3'!E$38:E$63,0)))</f>
        <v>Ben Straughan</v>
      </c>
      <c r="AI563" s="12" t="str">
        <f t="shared" si="761"/>
        <v>OO</v>
      </c>
      <c r="AJ563" s="12" t="s">
        <v>1</v>
      </c>
      <c r="AK563" s="12" t="str">
        <f>IF(ISNA((INDEX('TEAM 3'!A$38:A$63,MATCH(AJ563,'TEAM 3'!G$38:G$63,0)))),"NOT DECLARED",INDEX('TEAM 3'!A$38:A$63,MATCH(AJ563,'TEAM 3'!G$38:G$63,0)))</f>
        <v>Harry Cann</v>
      </c>
      <c r="AL563" s="12" t="str">
        <f t="shared" si="762"/>
        <v>OO</v>
      </c>
      <c r="AM563" s="12" t="s">
        <v>1</v>
      </c>
      <c r="AN563" s="12" t="str">
        <f>IF(ISNA((INDEX('TEAM 3'!A$38:A$63,MATCH(AM563,'TEAM 3'!K$38:K$63,0)))),"NOT DECLARED",INDEX('TEAM 3'!A$38:A$63,MATCH(AM563,'TEAM 3'!K$38:K$63,0)))</f>
        <v>Connor Legg</v>
      </c>
      <c r="AO563" s="2"/>
      <c r="AP563" s="2"/>
      <c r="AQ563" s="2"/>
      <c r="AR563" s="2"/>
      <c r="AS563" s="2"/>
      <c r="AT563" s="2"/>
      <c r="AU563" s="2"/>
      <c r="AV563" s="2"/>
      <c r="AW563" s="2"/>
      <c r="AX563" s="2"/>
      <c r="AY563" s="2"/>
      <c r="AZ563" s="2"/>
      <c r="BD563" s="112" t="str">
        <f t="shared" si="743"/>
        <v xml:space="preserve">U13 </v>
      </c>
      <c r="BE563" s="96">
        <f t="shared" si="744"/>
        <v>14.2</v>
      </c>
      <c r="BF563" s="96">
        <f t="shared" si="745"/>
        <v>29.75</v>
      </c>
      <c r="BG563" s="96" t="str">
        <f t="shared" si="746"/>
        <v>-</v>
      </c>
      <c r="BH563" s="97">
        <f t="shared" si="747"/>
        <v>1.8287037037037037E-3</v>
      </c>
      <c r="BI563" s="97">
        <f t="shared" si="748"/>
        <v>3.7615740740740739E-3</v>
      </c>
      <c r="BJ563" s="96">
        <f t="shared" si="749"/>
        <v>16</v>
      </c>
      <c r="BK563" s="96">
        <f t="shared" si="750"/>
        <v>0</v>
      </c>
      <c r="BL563" s="96">
        <f t="shared" si="751"/>
        <v>0</v>
      </c>
      <c r="BM563" s="96">
        <f t="shared" si="752"/>
        <v>0</v>
      </c>
      <c r="BN563" s="96">
        <f t="shared" si="753"/>
        <v>1.25</v>
      </c>
      <c r="BO563" s="96">
        <f t="shared" si="754"/>
        <v>4</v>
      </c>
      <c r="BP563" s="96">
        <f t="shared" si="755"/>
        <v>6.5</v>
      </c>
      <c r="BQ563" s="96">
        <f t="shared" si="756"/>
        <v>14</v>
      </c>
      <c r="BR563" s="96">
        <f t="shared" si="757"/>
        <v>18</v>
      </c>
      <c r="BS563" s="96">
        <f t="shared" si="758"/>
        <v>56</v>
      </c>
      <c r="CJ563" s="95" t="s">
        <v>553</v>
      </c>
      <c r="CK563" s="95">
        <v>0</v>
      </c>
    </row>
    <row r="564" spans="1:89" ht="20.100000000000001" hidden="1" customHeight="1">
      <c r="A564" s="111" t="s">
        <v>368</v>
      </c>
      <c r="B564" s="1"/>
      <c r="D564" s="1"/>
      <c r="W564" s="199" t="s">
        <v>37</v>
      </c>
      <c r="X564" s="141">
        <v>4</v>
      </c>
      <c r="Y564" s="138" t="str">
        <f t="shared" si="763"/>
        <v>MADJA</v>
      </c>
      <c r="Z564" s="12" t="str">
        <f t="shared" si="763"/>
        <v>R</v>
      </c>
      <c r="AA564" s="12" t="s">
        <v>0</v>
      </c>
      <c r="AB564" s="12" t="str">
        <f>IF(ISNA((INDEX('TEAM 4'!A$38:A$63,MATCH(AA564,'TEAM 4'!M$38:M$63,0)))),"NOT DECLARED",INDEX('TEAM 4'!A$38:A$63,MATCH(AA564,'TEAM 4'!M$38:M$63,0)))</f>
        <v>William Hook</v>
      </c>
      <c r="AC564" s="12" t="str">
        <f t="shared" si="759"/>
        <v>R</v>
      </c>
      <c r="AD564" s="12" t="s">
        <v>0</v>
      </c>
      <c r="AE564" s="12" t="str">
        <f>IF(ISNA((INDEX('TEAM 4'!A$38:A$63,MATCH(AD564,'TEAM 4'!I$38:I$63,0)))),"NOT DECLARED",INDEX('TEAM 4'!A$38:A$63,MATCH(AD564,'TEAM 4'!I$38:I$63,0)))</f>
        <v>NOT DECLARED</v>
      </c>
      <c r="AF564" s="12" t="str">
        <f t="shared" si="760"/>
        <v>R</v>
      </c>
      <c r="AG564" s="12" t="s">
        <v>0</v>
      </c>
      <c r="AH564" s="12" t="str">
        <f>IF(ISNA((INDEX('TEAM 4'!A$38:A$63,MATCH(AG564,'TEAM 4'!E$38:E$63,0)))),"NOT DECLARED",INDEX('TEAM 4'!A$38:A$63,MATCH(AG564,'TEAM 4'!E$38:E$63,0)))</f>
        <v>NOT DECLARED</v>
      </c>
      <c r="AI564" s="12" t="str">
        <f t="shared" si="761"/>
        <v>R</v>
      </c>
      <c r="AJ564" s="12" t="s">
        <v>0</v>
      </c>
      <c r="AK564" s="12" t="str">
        <f>IF(ISNA((INDEX('TEAM 4'!A$38:A$63,MATCH(AJ564,'TEAM 4'!G$38:G$63,0)))),"NOT DECLARED",INDEX('TEAM 4'!A$38:A$63,MATCH(AJ564,'TEAM 4'!G$38:G$63,0)))</f>
        <v>Kai McGarry</v>
      </c>
      <c r="AL564" s="12" t="str">
        <f t="shared" si="762"/>
        <v>R</v>
      </c>
      <c r="AM564" s="12" t="s">
        <v>0</v>
      </c>
      <c r="AN564" s="12" t="str">
        <f>IF(ISNA((INDEX('TEAM 4'!A$38:A$63,MATCH(AM564,'TEAM 4'!K$38:K$63,0)))),"NOT DECLARED",INDEX('TEAM 4'!A$38:A$63,MATCH(AM564,'TEAM 4'!K$38:K$63,0)))</f>
        <v>NOT DECLARED</v>
      </c>
      <c r="AO564" s="2"/>
      <c r="AP564" s="2"/>
      <c r="AQ564" s="2"/>
      <c r="AR564" s="2"/>
      <c r="AS564" s="2"/>
      <c r="AT564" s="2"/>
      <c r="AU564" s="2"/>
      <c r="AV564" s="2"/>
      <c r="AW564" s="2"/>
      <c r="AX564" s="2"/>
      <c r="AY564" s="2"/>
      <c r="AZ564" s="2"/>
      <c r="BD564" s="112" t="str">
        <f t="shared" si="743"/>
        <v xml:space="preserve">U13 </v>
      </c>
      <c r="BE564" s="96">
        <f t="shared" si="744"/>
        <v>14.2</v>
      </c>
      <c r="BF564" s="96">
        <f t="shared" si="745"/>
        <v>29.75</v>
      </c>
      <c r="BG564" s="96" t="str">
        <f t="shared" si="746"/>
        <v>-</v>
      </c>
      <c r="BH564" s="97">
        <f t="shared" si="747"/>
        <v>1.8287037037037037E-3</v>
      </c>
      <c r="BI564" s="97">
        <f t="shared" si="748"/>
        <v>3.7615740740740739E-3</v>
      </c>
      <c r="BJ564" s="96">
        <f t="shared" si="749"/>
        <v>16</v>
      </c>
      <c r="BK564" s="96">
        <f t="shared" si="750"/>
        <v>0</v>
      </c>
      <c r="BL564" s="96">
        <f t="shared" si="751"/>
        <v>0</v>
      </c>
      <c r="BM564" s="96">
        <f t="shared" si="752"/>
        <v>0</v>
      </c>
      <c r="BN564" s="96">
        <f t="shared" si="753"/>
        <v>1.25</v>
      </c>
      <c r="BO564" s="96">
        <f t="shared" si="754"/>
        <v>4</v>
      </c>
      <c r="BP564" s="96">
        <f t="shared" si="755"/>
        <v>6.5</v>
      </c>
      <c r="BQ564" s="96">
        <f t="shared" si="756"/>
        <v>14</v>
      </c>
      <c r="BR564" s="96">
        <f t="shared" si="757"/>
        <v>18</v>
      </c>
      <c r="BS564" s="96">
        <f t="shared" si="758"/>
        <v>56</v>
      </c>
      <c r="CJ564" s="95" t="s">
        <v>526</v>
      </c>
      <c r="CK564" s="95">
        <v>5</v>
      </c>
    </row>
    <row r="565" spans="1:89" ht="20.100000000000001" hidden="1" customHeight="1">
      <c r="A565" s="111" t="s">
        <v>368</v>
      </c>
      <c r="W565" s="199" t="s">
        <v>37</v>
      </c>
      <c r="X565" s="141">
        <v>4</v>
      </c>
      <c r="Y565" s="138" t="str">
        <f t="shared" si="763"/>
        <v>MADJA</v>
      </c>
      <c r="Z565" s="12" t="str">
        <f t="shared" si="763"/>
        <v>RR</v>
      </c>
      <c r="AA565" s="12" t="s">
        <v>1</v>
      </c>
      <c r="AB565" s="12" t="str">
        <f>IF(ISNA((INDEX('TEAM 4'!A$38:A$63,MATCH(AA565,'TEAM 4'!M$38:M$63,0)))),"NOT DECLARED",INDEX('TEAM 4'!A$38:A$63,MATCH(AA565,'TEAM 4'!M$38:M$63,0)))</f>
        <v>Kai McGarry</v>
      </c>
      <c r="AC565" s="12" t="str">
        <f t="shared" si="759"/>
        <v>RR</v>
      </c>
      <c r="AD565" s="12" t="s">
        <v>1</v>
      </c>
      <c r="AE565" s="12" t="str">
        <f>IF(ISNA((INDEX('TEAM 4'!A$38:A$63,MATCH(AD565,'TEAM 4'!I$38:I$63,0)))),"NOT DECLARED",INDEX('TEAM 4'!A$38:A$63,MATCH(AD565,'TEAM 4'!I$38:I$63,0)))</f>
        <v>NOT DECLARED</v>
      </c>
      <c r="AF565" s="12" t="str">
        <f t="shared" si="760"/>
        <v>RR</v>
      </c>
      <c r="AG565" s="12" t="s">
        <v>1</v>
      </c>
      <c r="AH565" s="12" t="str">
        <f>IF(ISNA((INDEX('TEAM 4'!A$38:A$63,MATCH(AG565,'TEAM 4'!E$38:E$63,0)))),"NOT DECLARED",INDEX('TEAM 4'!A$38:A$63,MATCH(AG565,'TEAM 4'!E$38:E$63,0)))</f>
        <v>NOT DECLARED</v>
      </c>
      <c r="AI565" s="12" t="str">
        <f t="shared" si="761"/>
        <v>RR</v>
      </c>
      <c r="AJ565" s="12" t="s">
        <v>1</v>
      </c>
      <c r="AK565" s="12" t="str">
        <f>IF(ISNA((INDEX('TEAM 4'!A$38:A$63,MATCH(AJ565,'TEAM 4'!G$38:G$63,0)))),"NOT DECLARED",INDEX('TEAM 4'!A$38:A$63,MATCH(AJ565,'TEAM 4'!G$38:G$63,0)))</f>
        <v>NOT DECLARED</v>
      </c>
      <c r="AL565" s="12" t="str">
        <f t="shared" si="762"/>
        <v>RR</v>
      </c>
      <c r="AM565" s="12" t="s">
        <v>1</v>
      </c>
      <c r="AN565" s="12" t="str">
        <f>IF(ISNA((INDEX('TEAM 4'!A$38:A$63,MATCH(AM565,'TEAM 4'!K$38:K$63,0)))),"NOT DECLARED",INDEX('TEAM 4'!A$38:A$63,MATCH(AM565,'TEAM 4'!K$38:K$63,0)))</f>
        <v>NOT DECLARED</v>
      </c>
      <c r="AO565" s="2"/>
      <c r="AP565" s="2"/>
      <c r="AQ565" s="2"/>
      <c r="AR565" s="2"/>
      <c r="AS565" s="2"/>
      <c r="AT565" s="2"/>
      <c r="AU565" s="2"/>
      <c r="AV565" s="2"/>
      <c r="AW565" s="2"/>
      <c r="AX565" s="2"/>
      <c r="AY565" s="2"/>
      <c r="AZ565" s="2"/>
      <c r="CJ565" s="95" t="s">
        <v>527</v>
      </c>
      <c r="CK565" s="95">
        <v>4</v>
      </c>
    </row>
    <row r="566" spans="1:89" ht="20.100000000000001" hidden="1" customHeight="1">
      <c r="A566" s="111" t="s">
        <v>368</v>
      </c>
      <c r="W566" s="199" t="s">
        <v>38</v>
      </c>
      <c r="X566" s="141">
        <v>5</v>
      </c>
      <c r="Y566" s="138" t="str">
        <f t="shared" si="763"/>
        <v>Salisbury</v>
      </c>
      <c r="Z566" s="12" t="str">
        <f t="shared" si="763"/>
        <v>T</v>
      </c>
      <c r="AA566" s="12" t="s">
        <v>0</v>
      </c>
      <c r="AB566" s="12" t="str">
        <f>IF(ISNA((INDEX('TEAM 5'!A$38:A$63,MATCH(AA566,'TEAM 5'!M$38:M$63,0)))),"NOT DECLARED",INDEX('TEAM 5'!A$38:A$63,MATCH(AA566,'TEAM 5'!M$38:M$63,0)))</f>
        <v>Caleb Etheridge</v>
      </c>
      <c r="AC566" s="12" t="str">
        <f t="shared" si="759"/>
        <v>T</v>
      </c>
      <c r="AD566" s="12" t="s">
        <v>0</v>
      </c>
      <c r="AE566" s="12" t="str">
        <f>IF(ISNA((INDEX('TEAM 5'!A$38:A$63,MATCH(AD566,'TEAM 5'!I$38:I$63,0)))),"NOT DECLARED",INDEX('TEAM 5'!A$38:A$63,MATCH(AD566,'TEAM 5'!I$38:I$63,0)))</f>
        <v>Joseph Holme</v>
      </c>
      <c r="AF566" s="12" t="str">
        <f t="shared" si="760"/>
        <v>T</v>
      </c>
      <c r="AG566" s="12" t="s">
        <v>0</v>
      </c>
      <c r="AH566" s="12" t="str">
        <f>IF(ISNA((INDEX('TEAM 5'!A$38:A$63,MATCH(AG566,'TEAM 5'!E$38:E$63,0)))),"NOT DECLARED",INDEX('TEAM 5'!A$38:A$63,MATCH(AG566,'TEAM 5'!E$38:E$63,0)))</f>
        <v>NOT DECLARED</v>
      </c>
      <c r="AI566" s="12" t="str">
        <f t="shared" si="761"/>
        <v>T</v>
      </c>
      <c r="AJ566" s="12" t="s">
        <v>0</v>
      </c>
      <c r="AK566" s="12" t="str">
        <f>IF(ISNA((INDEX('TEAM 5'!A$38:A$63,MATCH(AJ566,'TEAM 5'!G$38:G$63,0)))),"NOT DECLARED",INDEX('TEAM 5'!A$38:A$63,MATCH(AJ566,'TEAM 5'!G$38:G$63,0)))</f>
        <v>Thomas Holme</v>
      </c>
      <c r="AL566" s="12" t="str">
        <f t="shared" si="762"/>
        <v>T</v>
      </c>
      <c r="AM566" s="12" t="s">
        <v>0</v>
      </c>
      <c r="AN566" s="12" t="str">
        <f>IF(ISNA((INDEX('TEAM 5'!A$38:A$63,MATCH(AM566,'TEAM 5'!K$38:K$63,0)))),"NOT DECLARED",INDEX('TEAM 5'!A$38:A$63,MATCH(AM566,'TEAM 5'!K$38:K$63,0)))</f>
        <v>Will Barnard</v>
      </c>
      <c r="AO566" s="2"/>
      <c r="AP566" s="2"/>
      <c r="AQ566" s="2"/>
      <c r="AR566" s="2"/>
      <c r="AS566" s="2"/>
      <c r="AT566" s="2"/>
      <c r="AU566" s="2"/>
      <c r="AV566" s="2"/>
      <c r="AW566" s="2"/>
      <c r="AX566" s="2"/>
      <c r="AY566" s="2"/>
      <c r="AZ566" s="2"/>
      <c r="CJ566" s="95" t="s">
        <v>528</v>
      </c>
      <c r="CK566" s="95">
        <v>3</v>
      </c>
    </row>
    <row r="567" spans="1:89" ht="20.100000000000001" hidden="1" customHeight="1">
      <c r="A567" s="111" t="s">
        <v>368</v>
      </c>
      <c r="W567" s="199" t="s">
        <v>38</v>
      </c>
      <c r="X567" s="141">
        <v>5</v>
      </c>
      <c r="Y567" s="138" t="str">
        <f t="shared" si="763"/>
        <v>Salisbury</v>
      </c>
      <c r="Z567" s="12" t="str">
        <f t="shared" si="763"/>
        <v>TT</v>
      </c>
      <c r="AA567" s="12" t="s">
        <v>1</v>
      </c>
      <c r="AB567" s="12" t="str">
        <f>IF(ISNA((INDEX('TEAM 5'!A$38:A$63,MATCH(AA567,'TEAM 5'!M$38:M$63,0)))),"NOT DECLARED",INDEX('TEAM 5'!A$38:A$63,MATCH(AA567,'TEAM 5'!M$38:M$63,0)))</f>
        <v>Harry Jordan</v>
      </c>
      <c r="AC567" s="12" t="str">
        <f t="shared" si="759"/>
        <v>TT</v>
      </c>
      <c r="AD567" s="12" t="s">
        <v>1</v>
      </c>
      <c r="AE567" s="12" t="str">
        <f>IF(ISNA((INDEX('TEAM 5'!A$38:A$63,MATCH(AD567,'TEAM 5'!I$38:I$63,0)))),"NOT DECLARED",INDEX('TEAM 5'!A$38:A$63,MATCH(AD567,'TEAM 5'!I$38:I$63,0)))</f>
        <v>Will Miles</v>
      </c>
      <c r="AF567" s="12" t="str">
        <f t="shared" si="760"/>
        <v>TT</v>
      </c>
      <c r="AG567" s="12" t="s">
        <v>1</v>
      </c>
      <c r="AH567" s="12" t="str">
        <f>IF(ISNA((INDEX('TEAM 5'!A$38:A$63,MATCH(AG567,'TEAM 5'!E$38:E$63,0)))),"NOT DECLARED",INDEX('TEAM 5'!A$38:A$63,MATCH(AG567,'TEAM 5'!E$38:E$63,0)))</f>
        <v>NOT DECLARED</v>
      </c>
      <c r="AI567" s="12" t="str">
        <f t="shared" si="761"/>
        <v>TT</v>
      </c>
      <c r="AJ567" s="12" t="s">
        <v>1</v>
      </c>
      <c r="AK567" s="12" t="str">
        <f>IF(ISNA((INDEX('TEAM 5'!A$38:A$63,MATCH(AJ567,'TEAM 5'!G$38:G$63,0)))),"NOT DECLARED",INDEX('TEAM 5'!A$38:A$63,MATCH(AJ567,'TEAM 5'!G$38:G$63,0)))</f>
        <v>Kieran McCullam</v>
      </c>
      <c r="AL567" s="12" t="str">
        <f t="shared" si="762"/>
        <v>TT</v>
      </c>
      <c r="AM567" s="12" t="s">
        <v>1</v>
      </c>
      <c r="AN567" s="12" t="str">
        <f>IF(ISNA((INDEX('TEAM 5'!A$38:A$63,MATCH(AM567,'TEAM 5'!K$38:K$63,0)))),"NOT DECLARED",INDEX('TEAM 5'!A$38:A$63,MATCH(AM567,'TEAM 5'!K$38:K$63,0)))</f>
        <v>Will Miles</v>
      </c>
      <c r="AO567" s="2"/>
      <c r="AP567" s="2"/>
      <c r="AQ567" s="2"/>
      <c r="AR567" s="2"/>
      <c r="AS567" s="2"/>
      <c r="AT567" s="2"/>
      <c r="AU567" s="2"/>
      <c r="AV567" s="2"/>
      <c r="AW567" s="2"/>
      <c r="AX567" s="2"/>
      <c r="AY567" s="2"/>
      <c r="AZ567" s="2"/>
      <c r="CJ567" s="95" t="s">
        <v>529</v>
      </c>
      <c r="CK567" s="95">
        <v>2</v>
      </c>
    </row>
    <row r="568" spans="1:89" ht="20.100000000000001" hidden="1" customHeight="1">
      <c r="A568" s="111" t="s">
        <v>368</v>
      </c>
      <c r="W568" s="199" t="s">
        <v>363</v>
      </c>
      <c r="X568" s="141">
        <v>6</v>
      </c>
      <c r="Y568" s="138" t="str">
        <f t="shared" si="763"/>
        <v>Slough Juniors</v>
      </c>
      <c r="Z568" s="12" t="str">
        <f t="shared" si="763"/>
        <v>J</v>
      </c>
      <c r="AA568" s="12" t="s">
        <v>0</v>
      </c>
      <c r="AB568" s="12" t="str">
        <f>IF(ISNA((INDEX('TEAM 6'!A$38:A$63,MATCH(AA568,'TEAM 6'!M$38:M$63,0)))),"NOT DECLARED",INDEX('TEAM 6'!A$38:A$63,MATCH(AA568,'TEAM 6'!M$38:M$63,0)))</f>
        <v>Sonny Wilkinson</v>
      </c>
      <c r="AC568" s="12" t="str">
        <f>Z568</f>
        <v>J</v>
      </c>
      <c r="AD568" s="12" t="s">
        <v>0</v>
      </c>
      <c r="AE568" s="12" t="str">
        <f>IF(ISNA((INDEX('TEAM 6'!A$38:A$63,MATCH(AD568,'TEAM 6'!I$38:I$63,0)))),"NOT DECLARED",INDEX('TEAM 6'!A$38:A$63,MATCH(AD568,'TEAM 6'!I$38:I$63,0)))</f>
        <v>Abraham Gaye</v>
      </c>
      <c r="AF568" s="12" t="str">
        <f>AC568</f>
        <v>J</v>
      </c>
      <c r="AG568" s="12" t="s">
        <v>0</v>
      </c>
      <c r="AH568" s="12" t="str">
        <f>IF(ISNA((INDEX('TEAM 6'!A$38:A$63,MATCH(AG568,'TEAM 6'!E$38:E$63,0)))),"NOT DECLARED",INDEX('TEAM 6'!A$38:A$63,MATCH(AG568,'TEAM 6'!E$38:E$63,0)))</f>
        <v>Aedan Sharp</v>
      </c>
      <c r="AI568" s="12" t="str">
        <f>AF568</f>
        <v>J</v>
      </c>
      <c r="AJ568" s="12" t="s">
        <v>0</v>
      </c>
      <c r="AK568" s="12" t="str">
        <f>IF(ISNA((INDEX('TEAM 6'!A$38:A$63,MATCH(AJ568,'TEAM 6'!G$38:G$63,0)))),"NOT DECLARED",INDEX('TEAM 6'!A$38:A$63,MATCH(AJ568,'TEAM 6'!G$38:G$63,0)))</f>
        <v>Aedan Sharp</v>
      </c>
      <c r="AL568" s="12" t="str">
        <f>AI568</f>
        <v>J</v>
      </c>
      <c r="AM568" s="12" t="s">
        <v>0</v>
      </c>
      <c r="AN568" s="12" t="str">
        <f>IF(ISNA((INDEX('TEAM 6'!A$38:A$63,MATCH(AM568,'TEAM 6'!K$38:K$63,0)))),"NOT DECLARED",INDEX('TEAM 6'!A$38:A$63,MATCH(AM568,'TEAM 6'!K$38:K$63,0)))</f>
        <v>Arjun Gupta</v>
      </c>
      <c r="AO568" s="2"/>
      <c r="AP568" s="2"/>
      <c r="AQ568" s="2"/>
      <c r="AR568" s="2"/>
      <c r="AS568" s="2"/>
      <c r="AT568" s="2"/>
      <c r="AU568" s="2"/>
      <c r="AV568" s="2"/>
      <c r="AW568" s="2"/>
      <c r="AX568" s="2"/>
      <c r="AY568" s="2"/>
      <c r="AZ568" s="2"/>
      <c r="CJ568" s="95" t="s">
        <v>530</v>
      </c>
      <c r="CK568" s="95">
        <v>0</v>
      </c>
    </row>
    <row r="569" spans="1:89" ht="20.100000000000001" hidden="1" customHeight="1">
      <c r="A569" s="111" t="s">
        <v>368</v>
      </c>
      <c r="W569" s="199" t="s">
        <v>363</v>
      </c>
      <c r="X569" s="141">
        <v>6</v>
      </c>
      <c r="Y569" s="138" t="str">
        <f t="shared" si="763"/>
        <v>Slough Juniors</v>
      </c>
      <c r="Z569" s="12" t="str">
        <f t="shared" si="763"/>
        <v>JJ</v>
      </c>
      <c r="AA569" s="12" t="s">
        <v>1</v>
      </c>
      <c r="AB569" s="12" t="str">
        <f>IF(ISNA((INDEX('TEAM 6'!A$38:A$63,MATCH(AA569,'TEAM 6'!M$38:M$63,0)))),"NOT DECLARED",INDEX('TEAM 6'!A$38:A$63,MATCH(AA569,'TEAM 6'!M$38:M$63,0)))</f>
        <v>Joshua Pilgerstorfer</v>
      </c>
      <c r="AC569" s="12" t="str">
        <f>Z569</f>
        <v>JJ</v>
      </c>
      <c r="AD569" s="12" t="s">
        <v>1</v>
      </c>
      <c r="AE569" s="12" t="str">
        <f>IF(ISNA((INDEX('TEAM 6'!A$38:A$63,MATCH(AD569,'TEAM 6'!I$38:I$63,0)))),"NOT DECLARED",INDEX('TEAM 6'!A$38:A$63,MATCH(AD569,'TEAM 6'!I$38:I$63,0)))</f>
        <v>Arjun Gupta</v>
      </c>
      <c r="AF569" s="12" t="str">
        <f>AC569</f>
        <v>JJ</v>
      </c>
      <c r="AG569" s="12" t="s">
        <v>1</v>
      </c>
      <c r="AH569" s="12" t="str">
        <f>IF(ISNA((INDEX('TEAM 6'!A$38:A$63,MATCH(AG569,'TEAM 6'!E$38:E$63,0)))),"NOT DECLARED",INDEX('TEAM 6'!A$38:A$63,MATCH(AG569,'TEAM 6'!E$38:E$63,0)))</f>
        <v>Temmy Odutoye</v>
      </c>
      <c r="AI569" s="12" t="str">
        <f>AF569</f>
        <v>JJ</v>
      </c>
      <c r="AJ569" s="12" t="s">
        <v>1</v>
      </c>
      <c r="AK569" s="12" t="str">
        <f>IF(ISNA((INDEX('TEAM 6'!A$38:A$63,MATCH(AJ569,'TEAM 6'!G$38:G$63,0)))),"NOT DECLARED",INDEX('TEAM 6'!A$38:A$63,MATCH(AJ569,'TEAM 6'!G$38:G$63,0)))</f>
        <v>Temmy Odutoye</v>
      </c>
      <c r="AL569" s="12" t="str">
        <f>AI569</f>
        <v>JJ</v>
      </c>
      <c r="AM569" s="12" t="s">
        <v>1</v>
      </c>
      <c r="AN569" s="12" t="str">
        <f>IF(ISNA((INDEX('TEAM 6'!A$38:A$63,MATCH(AM569,'TEAM 6'!K$38:K$63,0)))),"NOT DECLARED",INDEX('TEAM 6'!A$38:A$63,MATCH(AM569,'TEAM 6'!K$38:K$63,0)))</f>
        <v>Temmy Odutoye</v>
      </c>
      <c r="AO569" s="2"/>
      <c r="AP569" s="2"/>
      <c r="AQ569" s="2"/>
      <c r="AR569" s="2"/>
      <c r="AS569" s="2"/>
      <c r="AT569" s="2"/>
      <c r="AU569" s="2"/>
      <c r="AV569" s="2"/>
      <c r="AW569" s="2"/>
      <c r="AX569" s="2"/>
      <c r="AY569" s="2"/>
      <c r="AZ569" s="2"/>
      <c r="CJ569" s="95" t="s">
        <v>531</v>
      </c>
      <c r="CK569" s="95">
        <v>0</v>
      </c>
    </row>
    <row r="570" spans="1:89" ht="20.100000000000001" hidden="1" customHeight="1">
      <c r="A570" s="111" t="s">
        <v>368</v>
      </c>
      <c r="AB570" s="3" t="s">
        <v>134</v>
      </c>
      <c r="AE570" s="3" t="s">
        <v>128</v>
      </c>
      <c r="AH570" s="3" t="s">
        <v>466</v>
      </c>
      <c r="AK570" s="3" t="s">
        <v>41</v>
      </c>
      <c r="AN570" s="3" t="s">
        <v>341</v>
      </c>
      <c r="AQ570" s="3" t="s">
        <v>48</v>
      </c>
      <c r="AV570" s="3" t="s">
        <v>467</v>
      </c>
      <c r="AX570" s="3" t="s">
        <v>467</v>
      </c>
      <c r="AZ570" s="3" t="s">
        <v>467</v>
      </c>
      <c r="BB570" s="3" t="s">
        <v>467</v>
      </c>
      <c r="CJ570" s="95" t="s">
        <v>554</v>
      </c>
      <c r="CK570" s="95">
        <v>0</v>
      </c>
    </row>
    <row r="571" spans="1:89" ht="20.100000000000001" hidden="1" customHeight="1">
      <c r="A571" s="111" t="s">
        <v>369</v>
      </c>
      <c r="Y571" s="11" t="s">
        <v>17</v>
      </c>
      <c r="Z571" s="10"/>
      <c r="AA571" s="10"/>
      <c r="AB571" s="35">
        <v>100</v>
      </c>
      <c r="AC571" s="35"/>
      <c r="AD571" s="35"/>
      <c r="AE571" s="35" t="s">
        <v>118</v>
      </c>
      <c r="AF571" s="35"/>
      <c r="AG571" s="35"/>
      <c r="AH571" s="35">
        <v>300</v>
      </c>
      <c r="AI571" s="35"/>
      <c r="AJ571" s="35"/>
      <c r="AK571" s="35">
        <v>800</v>
      </c>
      <c r="AL571" s="35"/>
      <c r="AM571" s="35"/>
      <c r="AN571" s="35">
        <v>1500</v>
      </c>
      <c r="AO571" s="35"/>
      <c r="AP571" s="35"/>
      <c r="AQ571" s="35" t="s">
        <v>77</v>
      </c>
      <c r="AR571" s="531" t="s">
        <v>24</v>
      </c>
      <c r="AS571" s="531"/>
      <c r="AT571" s="531"/>
      <c r="AU571" s="531"/>
      <c r="AV571" s="531"/>
      <c r="AW571" s="531"/>
      <c r="AX571" s="531"/>
      <c r="AY571" s="531"/>
      <c r="AZ571" s="531"/>
      <c r="BA571" s="531"/>
      <c r="BB571" s="531"/>
      <c r="CJ571" s="95" t="s">
        <v>555</v>
      </c>
      <c r="CK571" s="95">
        <v>0</v>
      </c>
    </row>
    <row r="572" spans="1:89" ht="20.100000000000001" hidden="1" customHeight="1">
      <c r="A572" s="111" t="s">
        <v>369</v>
      </c>
      <c r="W572" s="199" t="s">
        <v>39</v>
      </c>
      <c r="X572" s="141">
        <v>1</v>
      </c>
      <c r="Y572" s="9" t="str">
        <f>Y558</f>
        <v>Winchester</v>
      </c>
      <c r="Z572" s="12" t="str">
        <f>Z558</f>
        <v>W</v>
      </c>
      <c r="AA572" s="12" t="s">
        <v>0</v>
      </c>
      <c r="AB572" s="12" t="str">
        <f>IF(ISNA((INDEX(HOST!P$38:P$63,MATCH(AA572,HOST!AA$38:AA$63,0)))),"NOT DECLARED",INDEX(HOST!P$38:P$63,MATCH(AA572,HOST!AA$38:AA$63,0)))</f>
        <v xml:space="preserve">Edward Bruce </v>
      </c>
      <c r="AC572" s="12" t="str">
        <f t="shared" ref="AC572:AC581" si="764">Z572</f>
        <v>W</v>
      </c>
      <c r="AD572" s="12" t="s">
        <v>0</v>
      </c>
      <c r="AE572" s="12" t="str">
        <f>IF(ISNA((INDEX(HOST!P$38:P$63,MATCH(AD572,HOST!X$38:X$63,0)))),"NOT DECLARED",INDEX(HOST!P$38:P$63,MATCH(AD572,HOST!X$38:X$63,0)))</f>
        <v>Finlay Wrey Brown</v>
      </c>
      <c r="AF572" s="12" t="str">
        <f t="shared" ref="AF572:AF581" si="765">AC572</f>
        <v>W</v>
      </c>
      <c r="AG572" s="12" t="s">
        <v>0</v>
      </c>
      <c r="AH572" s="12" t="str">
        <f>IF(ISNA((INDEX(HOST!P$38:P$63,MATCH(AG572,HOST!AC$38:AC$63,0)))),"NOT DECLARED",INDEX(HOST!P$38:P$63,MATCH(AG572,HOST!AC$38:AC$63,0)))</f>
        <v xml:space="preserve">Sam Evans </v>
      </c>
      <c r="AI572" s="12" t="str">
        <f t="shared" ref="AI572:AI581" si="766">AF572</f>
        <v>W</v>
      </c>
      <c r="AJ572" s="12" t="s">
        <v>0</v>
      </c>
      <c r="AK572" s="12" t="str">
        <f>IF(ISNA((INDEX(HOST!P$38:P$63,MATCH(AJ572,HOST!Z$38:Z$63,0)))),"NOT DECLARED",INDEX(HOST!P$38:P$63,MATCH(AJ572,HOST!Z$38:Z$63,0)))</f>
        <v xml:space="preserve">Ollie Withers </v>
      </c>
      <c r="AL572" s="12" t="str">
        <f t="shared" ref="AL572:AL581" si="767">AI572</f>
        <v>W</v>
      </c>
      <c r="AM572" s="12" t="s">
        <v>0</v>
      </c>
      <c r="AN572" s="12" t="str">
        <f>IF(ISNA((INDEX(HOST!P$38:P$63,MATCH(AM572,HOST!V$38:V$63,0)))),"NOT DECLARED",INDEX(HOST!P$38:P$63,MATCH(AM572,HOST!V$38:V$63,0)))</f>
        <v>Ben Chesterfield</v>
      </c>
      <c r="AO572" s="12" t="str">
        <f t="shared" ref="AO572:AO581" si="768">AL572</f>
        <v>W</v>
      </c>
      <c r="AP572" s="12" t="s">
        <v>0</v>
      </c>
      <c r="AQ572" s="12" t="str">
        <f>IF(ISNA((INDEX(HOST!P$38:P$63,MATCH(AP572,HOST!T$38:T$63,0)))),"NOT DECLARED",INDEX(HOST!P$38:P$63,MATCH(AP572,HOST!T$38:T$63,0)))</f>
        <v xml:space="preserve">Dan Kimber </v>
      </c>
      <c r="AR572" s="12" t="str">
        <f t="shared" ref="AR572:AR581" si="769">AO572</f>
        <v>W</v>
      </c>
      <c r="AS572" s="12" t="s">
        <v>0</v>
      </c>
      <c r="AT572" s="12" t="str">
        <f>DETAILS!B5</f>
        <v>Winchester</v>
      </c>
      <c r="AU572" s="12">
        <v>1</v>
      </c>
      <c r="AV572" s="12" t="str">
        <f>IF(ISNA((INDEX(HOST!P$38:P$63,MATCH(AU572,HOST!AD$38:AD$63,0)))),"NOT DECLARED",INDEX(HOST!P$38:P$63,MATCH(AU572,HOST!AD$38:AD$63,0)))</f>
        <v xml:space="preserve">Dan Kimber </v>
      </c>
      <c r="AW572" s="12">
        <v>2</v>
      </c>
      <c r="AX572" s="12" t="str">
        <f>IF(ISNA((INDEX(HOST!P$38:P$63,MATCH(AW572,HOST!AD$38:AD$63,0)))),"NOT DECLARED",INDEX(HOST!P$38:P$63,MATCH(AW572,HOST!AD$38:AD$63,0)))</f>
        <v xml:space="preserve">Edward Bruce </v>
      </c>
      <c r="AY572" s="12">
        <v>3</v>
      </c>
      <c r="AZ572" s="12" t="str">
        <f>IF(ISNA((INDEX(HOST!P$38:P$63,MATCH(AY572,HOST!AD$38:AD$63,0)))),"NOT DECLARED",INDEX(HOST!P$38:P$63,MATCH(AY572,HOST!AD$38:AD$63,0)))</f>
        <v xml:space="preserve">Matthew Dean </v>
      </c>
      <c r="BA572" s="12">
        <v>4</v>
      </c>
      <c r="BB572" s="12" t="str">
        <f>IF(ISNA((INDEX(HOST!P$38:P$63,MATCH(BA572,HOST!AD$38:AD$63,0)))),"NOT DECLARED",INDEX(HOST!P$38:P$63,MATCH(BA572,HOST!AD$38:AD$63,0)))</f>
        <v>Toby McLauchlan</v>
      </c>
      <c r="BC572" s="3" t="str">
        <f>+AV572&amp;", "&amp;AX572&amp;", "&amp;AZ572&amp;", "&amp;BB572</f>
        <v>Dan Kimber , Edward Bruce , Matthew Dean , Toby McLauchlan</v>
      </c>
      <c r="CJ572" s="95" t="s">
        <v>532</v>
      </c>
      <c r="CK572" s="95">
        <v>4.5</v>
      </c>
    </row>
    <row r="573" spans="1:89" ht="20.100000000000001" hidden="1" customHeight="1">
      <c r="A573" s="111" t="s">
        <v>369</v>
      </c>
      <c r="W573" s="199" t="s">
        <v>39</v>
      </c>
      <c r="X573" s="141">
        <v>1</v>
      </c>
      <c r="Y573" s="9" t="str">
        <f t="shared" ref="Y573:Z583" si="770">Y559</f>
        <v>Winchester</v>
      </c>
      <c r="Z573" s="12" t="str">
        <f t="shared" si="770"/>
        <v>WW</v>
      </c>
      <c r="AA573" s="12" t="s">
        <v>1</v>
      </c>
      <c r="AB573" s="12" t="str">
        <f>IF(ISNA((INDEX(HOST!P$38:P$63,MATCH(AA573,HOST!AA$38:AA$63,0)))),"NOT DECLARED",INDEX(HOST!P$38:P$63,MATCH(AA573,HOST!AA$38:AA$63,0)))</f>
        <v>Toby McLauchlan</v>
      </c>
      <c r="AC573" s="12" t="str">
        <f t="shared" si="764"/>
        <v>WW</v>
      </c>
      <c r="AD573" s="12" t="s">
        <v>1</v>
      </c>
      <c r="AE573" s="12" t="str">
        <f>IF(ISNA((INDEX(HOST!P$38:P$63,MATCH(AD573,HOST!X$38:X$63,0)))),"NOT DECLARED",INDEX(HOST!P$38:P$63,MATCH(AD573,HOST!X$38:X$63,0)))</f>
        <v>Charlie Elford Pond</v>
      </c>
      <c r="AF573" s="12" t="str">
        <f t="shared" si="765"/>
        <v>WW</v>
      </c>
      <c r="AG573" s="12" t="s">
        <v>1</v>
      </c>
      <c r="AH573" s="12" t="str">
        <f>IF(ISNA((INDEX(HOST!P$38:P$63,MATCH(AG573,HOST!AC$38:AC$63,0)))),"NOT DECLARED",INDEX(HOST!P$38:P$63,MATCH(AG573,HOST!AC$38:AC$63,0)))</f>
        <v>Connor Dutton</v>
      </c>
      <c r="AI573" s="12" t="str">
        <f t="shared" si="766"/>
        <v>WW</v>
      </c>
      <c r="AJ573" s="12" t="s">
        <v>1</v>
      </c>
      <c r="AK573" s="12" t="str">
        <f>IF(ISNA((INDEX(HOST!P$38:P$63,MATCH(AJ573,HOST!Z$38:Z$63,0)))),"NOT DECLARED",INDEX(HOST!P$38:P$63,MATCH(AJ573,HOST!Z$38:Z$63,0)))</f>
        <v xml:space="preserve">Sam Evans </v>
      </c>
      <c r="AL573" s="12" t="str">
        <f t="shared" si="767"/>
        <v>WW</v>
      </c>
      <c r="AM573" s="12" t="s">
        <v>1</v>
      </c>
      <c r="AN573" s="12" t="str">
        <f>IF(ISNA((INDEX(HOST!P$38:P$63,MATCH(AM573,HOST!V$38:V$63,0)))),"NOT DECLARED",INDEX(HOST!P$38:P$63,MATCH(AM573,HOST!V$38:V$63,0)))</f>
        <v>Michael Shingleton-Smith</v>
      </c>
      <c r="AO573" s="12" t="str">
        <f t="shared" si="768"/>
        <v>WW</v>
      </c>
      <c r="AP573" s="12" t="s">
        <v>1</v>
      </c>
      <c r="AQ573" s="12" t="str">
        <f>IF(ISNA((INDEX(HOST!P$38:P$63,MATCH(AP573,HOST!T$38:T$63,0)))),"NOT DECLARED",INDEX(HOST!P$38:P$63,MATCH(AP573,HOST!T$38:T$63,0)))</f>
        <v>NOT DECLARED</v>
      </c>
      <c r="AR573" s="12" t="str">
        <f t="shared" si="769"/>
        <v>WW</v>
      </c>
      <c r="AS573" s="12" t="s">
        <v>1</v>
      </c>
      <c r="AT573" s="12" t="str">
        <f>DETAILS!B5</f>
        <v>Winchester</v>
      </c>
      <c r="AU573" s="12">
        <v>1</v>
      </c>
      <c r="AV573" s="12" t="str">
        <f>IF(ISNA((INDEX(HOST!P$38:P$63,MATCH(AU573,HOST!AD$38:AD$63,0)))),"NOT DECLARED",INDEX(HOST!P$38:P$63,MATCH(AU573,HOST!AD$38:AD$63,0)))</f>
        <v xml:space="preserve">Dan Kimber </v>
      </c>
      <c r="AW573" s="12">
        <v>2</v>
      </c>
      <c r="AX573" s="12" t="str">
        <f>IF(ISNA((INDEX(HOST!P$38:P$63,MATCH(AW573,HOST!AD$38:AD$63,0)))),"NOT DECLARED",INDEX(HOST!P$38:P$63,MATCH(AW573,HOST!AD$38:AD$63,0)))</f>
        <v xml:space="preserve">Edward Bruce </v>
      </c>
      <c r="AY573" s="12">
        <v>3</v>
      </c>
      <c r="AZ573" s="12" t="str">
        <f>IF(ISNA((INDEX(HOST!P$38:P$63,MATCH(AY573,HOST!AD$38:AD$63,0)))),"NOT DECLARED",INDEX(HOST!P$38:P$63,MATCH(AY573,HOST!AD$38:AD$63,0)))</f>
        <v xml:space="preserve">Matthew Dean </v>
      </c>
      <c r="BA573" s="12">
        <v>4</v>
      </c>
      <c r="BB573" s="12" t="str">
        <f>IF(ISNA((INDEX(HOST!P$38:P$63,MATCH(BA573,HOST!AD$38:AD$63,0)))),"NOT DECLARED",INDEX(HOST!P$38:P$63,MATCH(BA573,HOST!AD$38:AD$63,0)))</f>
        <v>Toby McLauchlan</v>
      </c>
      <c r="BC573" s="3" t="str">
        <f t="shared" ref="BC573:BC581" si="771">+AV573&amp;", "&amp;AX573&amp;", "&amp;AZ573&amp;", "&amp;BB573</f>
        <v>Dan Kimber , Edward Bruce , Matthew Dean , Toby McLauchlan</v>
      </c>
      <c r="CJ573" s="95" t="s">
        <v>533</v>
      </c>
      <c r="CK573" s="95">
        <v>3.5</v>
      </c>
    </row>
    <row r="574" spans="1:89" ht="20.100000000000001" hidden="1" customHeight="1">
      <c r="A574" s="111" t="s">
        <v>369</v>
      </c>
      <c r="W574" s="199" t="s">
        <v>35</v>
      </c>
      <c r="X574" s="141">
        <v>2</v>
      </c>
      <c r="Y574" s="9" t="str">
        <f t="shared" si="770"/>
        <v>Newbury</v>
      </c>
      <c r="Z574" s="12" t="str">
        <f t="shared" si="770"/>
        <v>N</v>
      </c>
      <c r="AA574" s="12" t="s">
        <v>0</v>
      </c>
      <c r="AB574" s="12" t="str">
        <f>IF(ISNA((INDEX('TEAM 2'!P$38:P$63,MATCH(AA574,'TEAM 2'!AA$38:AA$63,0)))),"NOT DECLARED",INDEX('TEAM 2'!P$38:P$63,MATCH(AA574,'TEAM 2'!AA$38:AA$63,0)))</f>
        <v>Ollie Lloyd-Hole</v>
      </c>
      <c r="AC574" s="12" t="str">
        <f t="shared" si="764"/>
        <v>N</v>
      </c>
      <c r="AD574" s="12" t="s">
        <v>0</v>
      </c>
      <c r="AE574" s="12" t="str">
        <f>IF(ISNA((INDEX('TEAM 2'!P$38:P$63,MATCH(AD574,'TEAM 2'!X$38:X$63,0)))),"NOT DECLARED",INDEX('TEAM 2'!P$38:P$63,MATCH(AD574,'TEAM 2'!X$38:X$63,0)))</f>
        <v>Robert Richardson</v>
      </c>
      <c r="AF574" s="12" t="str">
        <f t="shared" si="765"/>
        <v>N</v>
      </c>
      <c r="AG574" s="12" t="s">
        <v>0</v>
      </c>
      <c r="AH574" s="12" t="str">
        <f>IF(ISNA((INDEX('TEAM 2'!P$38:P$63,MATCH(AG574,'TEAM 2'!AC$38:AC$63,0)))),"NOT DECLARED",INDEX('TEAM 2'!P$38:P$63,MATCH(AG574,'TEAM 2'!AC$38:AC$63,0)))</f>
        <v>Ed Langdon</v>
      </c>
      <c r="AI574" s="12" t="str">
        <f t="shared" si="766"/>
        <v>N</v>
      </c>
      <c r="AJ574" s="12" t="s">
        <v>0</v>
      </c>
      <c r="AK574" s="12" t="str">
        <f>IF(ISNA((INDEX('TEAM 2'!P$38:P$63,MATCH(AJ574,'TEAM 2'!Z$38:Z$63,0)))),"NOT DECLARED",INDEX('TEAM 2'!P$38:P$63,MATCH(AJ574,'TEAM 2'!Z$38:Z$63,0)))</f>
        <v>Nathan Delavere</v>
      </c>
      <c r="AL574" s="12" t="str">
        <f t="shared" si="767"/>
        <v>N</v>
      </c>
      <c r="AM574" s="12" t="s">
        <v>0</v>
      </c>
      <c r="AN574" s="12" t="str">
        <f>IF(ISNA((INDEX('TEAM 2'!P$38:P$63,MATCH(AM574,'TEAM 2'!V$38:V$63,0)))),"NOT DECLARED",INDEX('TEAM 2'!P$38:P$63,MATCH(AM574,'TEAM 2'!V$38:V$63,0)))</f>
        <v>William Houghton</v>
      </c>
      <c r="AO574" s="12" t="str">
        <f t="shared" si="768"/>
        <v>N</v>
      </c>
      <c r="AP574" s="12" t="s">
        <v>0</v>
      </c>
      <c r="AQ574" s="12" t="str">
        <f>IF(ISNA((INDEX('TEAM 2'!P$38:P$63,MATCH(AP574,'TEAM 2'!T$38:T$63,0)))),"NOT DECLARED",INDEX('TEAM 2'!P$38:P$63,MATCH(AP574,'TEAM 2'!T$38:T$63,0)))</f>
        <v>Ollie Lloyd-Hole</v>
      </c>
      <c r="AR574" s="12" t="str">
        <f t="shared" si="769"/>
        <v>N</v>
      </c>
      <c r="AS574" s="12" t="s">
        <v>0</v>
      </c>
      <c r="AT574" s="12" t="str">
        <f>DETAILS!B6</f>
        <v>Newbury</v>
      </c>
      <c r="AU574" s="12">
        <v>1</v>
      </c>
      <c r="AV574" s="12" t="str">
        <f>IF(ISNA((INDEX('TEAM 2'!P$38:P$63,MATCH(AU574,'TEAM 2'!AD$38:AD$63,0)))),"NOT DECLARED",INDEX('TEAM 2'!P$38:P$63,MATCH(AU574,'TEAM 2'!AD$38:AD$63,0)))</f>
        <v>Nathan Delavere</v>
      </c>
      <c r="AW574" s="12">
        <v>2</v>
      </c>
      <c r="AX574" s="12" t="str">
        <f>IF(ISNA((INDEX('TEAM 2'!P$38:P$63,MATCH(AW574,'TEAM 2'!AD$38:AD$63,0)))),"NOT DECLARED",INDEX('TEAM 2'!P$38:P$63,MATCH(AW574,'TEAM 2'!AD$38:AD$63,0)))</f>
        <v>Ed Langdon</v>
      </c>
      <c r="AY574" s="12">
        <v>3</v>
      </c>
      <c r="AZ574" s="12" t="str">
        <f>IF(ISNA((INDEX('TEAM 2'!P$38:P$63,MATCH(AY574,'TEAM 2'!AD$38:AD$63,0)))),"NOT DECLARED",INDEX('TEAM 2'!P$38:P$63,MATCH(AY574,'TEAM 2'!AD$38:AD$63,0)))</f>
        <v>Robert Richardson</v>
      </c>
      <c r="BA574" s="12">
        <v>4</v>
      </c>
      <c r="BB574" s="12" t="str">
        <f>IF(ISNA((INDEX('TEAM 2'!P$38:P$63,MATCH(BA574,'TEAM 2'!AD$38:AD$63,0)))),"NOT DECLARED",INDEX('TEAM 2'!P$38:P$63,MATCH(BA574,'TEAM 2'!AD$38:AD$63,0)))</f>
        <v>Sam Craig</v>
      </c>
      <c r="BC574" s="3" t="str">
        <f>+AV574&amp;", "&amp;AX574&amp;", "&amp;AZ574&amp;", "&amp;BB574</f>
        <v>Nathan Delavere, Ed Langdon, Robert Richardson, Sam Craig</v>
      </c>
      <c r="BD574" s="29" t="str">
        <f>grades!N25</f>
        <v>Event</v>
      </c>
      <c r="BE574" s="29">
        <f>grades!O25</f>
        <v>100</v>
      </c>
      <c r="BF574" s="29">
        <f>grades!P25</f>
        <v>200</v>
      </c>
      <c r="BG574" s="29" t="str">
        <f>grades!Q25</f>
        <v>300 / 400</v>
      </c>
      <c r="BH574" s="29">
        <f>grades!R25</f>
        <v>800</v>
      </c>
      <c r="BI574" s="29">
        <f>grades!S25</f>
        <v>1500</v>
      </c>
      <c r="BJ574" s="29" t="str">
        <f>grades!T25</f>
        <v>75H</v>
      </c>
      <c r="BK574" s="29" t="str">
        <f>grades!U25</f>
        <v>80H</v>
      </c>
      <c r="BL574" s="29" t="str">
        <f>grades!V25</f>
        <v>100H</v>
      </c>
      <c r="BM574" s="29" t="str">
        <f>grades!W25</f>
        <v>400H</v>
      </c>
      <c r="BN574" s="29" t="str">
        <f>grades!X25</f>
        <v>HJ</v>
      </c>
      <c r="BO574" s="29" t="str">
        <f>grades!Y25</f>
        <v>LJ</v>
      </c>
      <c r="BP574" s="29" t="str">
        <f>grades!Z25</f>
        <v>SP</v>
      </c>
      <c r="BQ574" s="29" t="str">
        <f>grades!AA25</f>
        <v>DT</v>
      </c>
      <c r="BR574" s="29" t="str">
        <f>grades!AB25</f>
        <v>JT</v>
      </c>
      <c r="BS574" s="29" t="str">
        <f>grades!AC25</f>
        <v>4x100</v>
      </c>
      <c r="BU574" s="35" t="s">
        <v>17</v>
      </c>
      <c r="BV574" s="35"/>
      <c r="BW574" s="35"/>
      <c r="BX574" s="35" t="s">
        <v>58</v>
      </c>
      <c r="BY574" s="35"/>
      <c r="BZ574" s="35"/>
      <c r="CA574" s="35" t="s">
        <v>59</v>
      </c>
      <c r="CB574" s="35"/>
      <c r="CC574" s="35"/>
      <c r="CD574" s="35" t="s">
        <v>60</v>
      </c>
      <c r="CE574" s="35"/>
      <c r="CF574" s="35"/>
      <c r="CG574" s="35" t="s">
        <v>61</v>
      </c>
      <c r="CH574" s="95"/>
      <c r="CJ574" s="95" t="s">
        <v>534</v>
      </c>
      <c r="CK574" s="95">
        <v>2.5</v>
      </c>
    </row>
    <row r="575" spans="1:89" ht="20.100000000000001" hidden="1" customHeight="1">
      <c r="A575" s="111" t="s">
        <v>369</v>
      </c>
      <c r="W575" s="199" t="s">
        <v>35</v>
      </c>
      <c r="X575" s="141">
        <v>2</v>
      </c>
      <c r="Y575" s="9" t="str">
        <f t="shared" si="770"/>
        <v>Newbury</v>
      </c>
      <c r="Z575" s="12" t="str">
        <f t="shared" si="770"/>
        <v>NN</v>
      </c>
      <c r="AA575" s="12" t="s">
        <v>1</v>
      </c>
      <c r="AB575" s="12" t="str">
        <f>IF(ISNA((INDEX('TEAM 2'!P$38:P$63,MATCH(AA575,'TEAM 2'!AA$38:AA$63,0)))),"NOT DECLARED",INDEX('TEAM 2'!P$38:P$63,MATCH(AA575,'TEAM 2'!AA$38:AA$63,0)))</f>
        <v>Sam Craig</v>
      </c>
      <c r="AC575" s="12" t="str">
        <f t="shared" si="764"/>
        <v>NN</v>
      </c>
      <c r="AD575" s="12" t="s">
        <v>1</v>
      </c>
      <c r="AE575" s="12" t="str">
        <f>IF(ISNA((INDEX('TEAM 2'!P$38:P$63,MATCH(AD575,'TEAM 2'!X$38:X$63,0)))),"NOT DECLARED",INDEX('TEAM 2'!P$38:P$63,MATCH(AD575,'TEAM 2'!X$38:X$63,0)))</f>
        <v>Andrew Points</v>
      </c>
      <c r="AF575" s="12" t="str">
        <f t="shared" si="765"/>
        <v>NN</v>
      </c>
      <c r="AG575" s="12" t="s">
        <v>1</v>
      </c>
      <c r="AH575" s="12" t="str">
        <f>IF(ISNA((INDEX('TEAM 2'!P$38:P$63,MATCH(AG575,'TEAM 2'!AC$38:AC$63,0)))),"NOT DECLARED",INDEX('TEAM 2'!P$38:P$63,MATCH(AG575,'TEAM 2'!AC$38:AC$63,0)))</f>
        <v>Nathan Delavere</v>
      </c>
      <c r="AI575" s="12" t="str">
        <f t="shared" si="766"/>
        <v>NN</v>
      </c>
      <c r="AJ575" s="12" t="s">
        <v>1</v>
      </c>
      <c r="AK575" s="12" t="str">
        <f>IF(ISNA((INDEX('TEAM 2'!P$38:P$63,MATCH(AJ575,'TEAM 2'!Z$38:Z$63,0)))),"NOT DECLARED",INDEX('TEAM 2'!P$38:P$63,MATCH(AJ575,'TEAM 2'!Z$38:Z$63,0)))</f>
        <v>Sam Craig</v>
      </c>
      <c r="AL575" s="12" t="str">
        <f t="shared" si="767"/>
        <v>NN</v>
      </c>
      <c r="AM575" s="12" t="s">
        <v>1</v>
      </c>
      <c r="AN575" s="12" t="str">
        <f>IF(ISNA((INDEX('TEAM 2'!P$38:P$63,MATCH(AM575,'TEAM 2'!V$38:V$63,0)))),"NOT DECLARED",INDEX('TEAM 2'!P$38:P$63,MATCH(AM575,'TEAM 2'!V$38:V$63,0)))</f>
        <v>NOT DECLARED</v>
      </c>
      <c r="AO575" s="12" t="str">
        <f t="shared" si="768"/>
        <v>NN</v>
      </c>
      <c r="AP575" s="12" t="s">
        <v>1</v>
      </c>
      <c r="AQ575" s="12" t="str">
        <f>IF(ISNA((INDEX('TEAM 2'!P$38:P$63,MATCH(AP575,'TEAM 2'!T$38:T$63,0)))),"NOT DECLARED",INDEX('TEAM 2'!P$38:P$63,MATCH(AP575,'TEAM 2'!T$38:T$63,0)))</f>
        <v>NOT DECLARED</v>
      </c>
      <c r="AR575" s="12" t="str">
        <f t="shared" si="769"/>
        <v>NN</v>
      </c>
      <c r="AS575" s="12" t="s">
        <v>1</v>
      </c>
      <c r="AT575" s="12" t="str">
        <f>DETAILS!B6</f>
        <v>Newbury</v>
      </c>
      <c r="AU575" s="12">
        <v>1</v>
      </c>
      <c r="AV575" s="12" t="str">
        <f>IF(ISNA((INDEX('TEAM 2'!P$38:P$63,MATCH(AU575,'TEAM 2'!AD$38:AD$63,0)))),"NOT DECLARED",INDEX('TEAM 2'!P$38:P$63,MATCH(AU575,'TEAM 2'!AD$38:AD$63,0)))</f>
        <v>Nathan Delavere</v>
      </c>
      <c r="AW575" s="12">
        <v>2</v>
      </c>
      <c r="AX575" s="12" t="str">
        <f>IF(ISNA((INDEX('TEAM 2'!P$38:P$63,MATCH(AW575,'TEAM 2'!AD$38:AD$63,0)))),"NOT DECLARED",INDEX('TEAM 2'!P$38:P$63,MATCH(AW575,'TEAM 2'!AD$38:AD$63,0)))</f>
        <v>Ed Langdon</v>
      </c>
      <c r="AY575" s="12">
        <v>3</v>
      </c>
      <c r="AZ575" s="12" t="str">
        <f>IF(ISNA((INDEX('TEAM 2'!P$38:P$63,MATCH(AY575,'TEAM 2'!AD$38:AD$63,0)))),"NOT DECLARED",INDEX('TEAM 2'!P$38:P$63,MATCH(AY575,'TEAM 2'!AD$38:AD$63,0)))</f>
        <v>Robert Richardson</v>
      </c>
      <c r="BA575" s="12">
        <v>4</v>
      </c>
      <c r="BB575" s="12" t="str">
        <f>IF(ISNA((INDEX('TEAM 2'!P$38:P$63,MATCH(BA575,'TEAM 2'!AD$38:AD$63,0)))),"NOT DECLARED",INDEX('TEAM 2'!P$38:P$63,MATCH(BA575,'TEAM 2'!AD$38:AD$63,0)))</f>
        <v>Sam Craig</v>
      </c>
      <c r="BC575" s="3" t="str">
        <f t="shared" si="771"/>
        <v>Nathan Delavere, Ed Langdon, Robert Richardson, Sam Craig</v>
      </c>
      <c r="BD575" s="52" t="str">
        <f>grades!N27</f>
        <v xml:space="preserve">U15 </v>
      </c>
      <c r="BE575" s="52">
        <f>grades!O27</f>
        <v>12.7</v>
      </c>
      <c r="BF575" s="52">
        <f>grades!P27</f>
        <v>26.25</v>
      </c>
      <c r="BG575" s="52">
        <f>grades!Q27</f>
        <v>44</v>
      </c>
      <c r="BH575" s="53">
        <f>grades!R27</f>
        <v>1.6435185185185183E-3</v>
      </c>
      <c r="BI575" s="53">
        <f>grades!S27</f>
        <v>3.414351851851852E-3</v>
      </c>
      <c r="BJ575" s="52" t="str">
        <f>grades!T27</f>
        <v>-</v>
      </c>
      <c r="BK575" s="52">
        <f>grades!U27</f>
        <v>14</v>
      </c>
      <c r="BL575" s="52">
        <f>grades!V27</f>
        <v>0</v>
      </c>
      <c r="BM575" s="52">
        <f>grades!W27</f>
        <v>0</v>
      </c>
      <c r="BN575" s="52">
        <f>grades!X27</f>
        <v>1.5</v>
      </c>
      <c r="BO575" s="52">
        <f>grades!Y27</f>
        <v>4.8</v>
      </c>
      <c r="BP575" s="52">
        <f>grades!Z27</f>
        <v>9.5</v>
      </c>
      <c r="BQ575" s="52">
        <f>grades!AA27</f>
        <v>23</v>
      </c>
      <c r="BR575" s="52">
        <f>grades!AB27</f>
        <v>30</v>
      </c>
      <c r="BS575" s="52">
        <f>grades!AC27</f>
        <v>50</v>
      </c>
      <c r="BU575" s="34" t="str">
        <f>grades!A56</f>
        <v>100m</v>
      </c>
      <c r="BV575" s="34"/>
      <c r="BW575" s="34"/>
      <c r="BX575" s="34">
        <f>grades!C56</f>
        <v>11.7</v>
      </c>
      <c r="BY575" s="34"/>
      <c r="BZ575" s="34"/>
      <c r="CA575" s="34">
        <f>grades!E56</f>
        <v>11.9</v>
      </c>
      <c r="CB575" s="34"/>
      <c r="CC575" s="34"/>
      <c r="CD575" s="34">
        <f>grades!G56</f>
        <v>12.1</v>
      </c>
      <c r="CE575" s="34"/>
      <c r="CF575" s="34"/>
      <c r="CG575" s="34">
        <f>grades!I56</f>
        <v>12.5</v>
      </c>
      <c r="CH575" s="96" t="str">
        <f>grades!J16</f>
        <v>T</v>
      </c>
      <c r="CJ575" s="95" t="s">
        <v>535</v>
      </c>
      <c r="CK575" s="95">
        <v>0</v>
      </c>
    </row>
    <row r="576" spans="1:89" ht="20.100000000000001" hidden="1" customHeight="1">
      <c r="A576" s="111" t="s">
        <v>369</v>
      </c>
      <c r="W576" s="199" t="s">
        <v>36</v>
      </c>
      <c r="X576" s="141">
        <v>3</v>
      </c>
      <c r="Y576" s="9" t="str">
        <f t="shared" si="770"/>
        <v>Oxford City</v>
      </c>
      <c r="Z576" s="12" t="str">
        <f t="shared" si="770"/>
        <v>O</v>
      </c>
      <c r="AA576" s="12" t="s">
        <v>0</v>
      </c>
      <c r="AB576" s="12" t="str">
        <f>IF(ISNA((INDEX('TEAM 3'!P$38:P$63,MATCH(AA576,'TEAM 3'!AA$38:AA$63,0)))),"NOT DECLARED",INDEX('TEAM 3'!P$38:P$63,MATCH(AA576,'TEAM 3'!AA$38:AA$63,0)))</f>
        <v>Scott Jones</v>
      </c>
      <c r="AC576" s="12" t="str">
        <f t="shared" si="764"/>
        <v>O</v>
      </c>
      <c r="AD576" s="12" t="s">
        <v>0</v>
      </c>
      <c r="AE576" s="12" t="str">
        <f>IF(ISNA((INDEX('TEAM 3'!P$38:P$63,MATCH(AD576,'TEAM 3'!X$38:X$63,0)))),"NOT DECLARED",INDEX('TEAM 3'!P$38:P$63,MATCH(AD576,'TEAM 3'!X$38:X$63,0)))</f>
        <v>Jack Brown</v>
      </c>
      <c r="AF576" s="12" t="str">
        <f t="shared" si="765"/>
        <v>O</v>
      </c>
      <c r="AG576" s="12" t="s">
        <v>0</v>
      </c>
      <c r="AH576" s="12" t="str">
        <f>IF(ISNA((INDEX('TEAM 3'!P$38:P$63,MATCH(AG576,'TEAM 3'!AC$38:AC$63,0)))),"NOT DECLARED",INDEX('TEAM 3'!P$38:P$63,MATCH(AG576,'TEAM 3'!AC$38:AC$63,0)))</f>
        <v>Farrell Ledford</v>
      </c>
      <c r="AI576" s="12" t="str">
        <f t="shared" si="766"/>
        <v>O</v>
      </c>
      <c r="AJ576" s="12" t="s">
        <v>0</v>
      </c>
      <c r="AK576" s="12" t="str">
        <f>IF(ISNA((INDEX('TEAM 3'!P$38:P$63,MATCH(AJ576,'TEAM 3'!Z$38:Z$63,0)))),"NOT DECLARED",INDEX('TEAM 3'!P$38:P$63,MATCH(AJ576,'TEAM 3'!Z$38:Z$63,0)))</f>
        <v>Farrell Ledford</v>
      </c>
      <c r="AL576" s="12" t="str">
        <f t="shared" si="767"/>
        <v>O</v>
      </c>
      <c r="AM576" s="12" t="s">
        <v>0</v>
      </c>
      <c r="AN576" s="12" t="str">
        <f>IF(ISNA((INDEX('TEAM 3'!P$38:P$63,MATCH(AM576,'TEAM 3'!V$38:V$63,0)))),"NOT DECLARED",INDEX('TEAM 3'!P$38:P$63,MATCH(AM576,'TEAM 3'!V$38:V$63,0)))</f>
        <v>Harry Richards</v>
      </c>
      <c r="AO576" s="12" t="str">
        <f t="shared" si="768"/>
        <v>O</v>
      </c>
      <c r="AP576" s="12" t="s">
        <v>0</v>
      </c>
      <c r="AQ576" s="12" t="str">
        <f>IF(ISNA((INDEX('TEAM 3'!P$38:P$63,MATCH(AP576,'TEAM 3'!T$38:T$63,0)))),"NOT DECLARED",INDEX('TEAM 3'!P$38:P$63,MATCH(AP576,'TEAM 3'!T$38:T$63,0)))</f>
        <v>Scott Jones</v>
      </c>
      <c r="AR576" s="12" t="str">
        <f t="shared" si="769"/>
        <v>O</v>
      </c>
      <c r="AS576" s="12" t="s">
        <v>0</v>
      </c>
      <c r="AT576" s="12" t="str">
        <f>DETAILS!B7</f>
        <v>Oxford City</v>
      </c>
      <c r="AU576" s="12">
        <v>1</v>
      </c>
      <c r="AV576" s="12" t="str">
        <f>IF(ISNA((INDEX('TEAM 3'!P$38:P$63,MATCH(AU576,'TEAM 3'!AD$38:AD$63,0)))),"NOT DECLARED",INDEX('TEAM 3'!P$38:P$63,MATCH(AU576,'TEAM 3'!AD$38:AD$63,0)))</f>
        <v>Thomas Cove</v>
      </c>
      <c r="AW576" s="12">
        <v>2</v>
      </c>
      <c r="AX576" s="12" t="str">
        <f>IF(ISNA((INDEX('TEAM 3'!P$38:P$63,MATCH(AW576,'TEAM 3'!AD$38:AD$63,0)))),"NOT DECLARED",INDEX('TEAM 3'!P$38:P$63,MATCH(AW576,'TEAM 3'!AD$38:AD$63,0)))</f>
        <v>Scott Jones</v>
      </c>
      <c r="AY576" s="12">
        <v>3</v>
      </c>
      <c r="AZ576" s="12" t="str">
        <f>IF(ISNA((INDEX('TEAM 3'!P$38:P$63,MATCH(AY576,'TEAM 3'!AD$38:AD$63,0)))),"NOT DECLARED",INDEX('TEAM 3'!P$38:P$63,MATCH(AY576,'TEAM 3'!AD$38:AD$63,0)))</f>
        <v>Jonathan Davies</v>
      </c>
      <c r="BA576" s="12">
        <v>4</v>
      </c>
      <c r="BB576" s="12" t="str">
        <f>IF(ISNA((INDEX('TEAM 3'!P$38:P$63,MATCH(BA576,'TEAM 3'!AD$38:AD$63,0)))),"NOT DECLARED",INDEX('TEAM 3'!P$38:P$63,MATCH(BA576,'TEAM 3'!AD$38:AD$63,0)))</f>
        <v>Joseph Conway</v>
      </c>
      <c r="BC576" s="3" t="str">
        <f t="shared" si="771"/>
        <v>Thomas Cove, Scott Jones, Jonathan Davies, Joseph Conway</v>
      </c>
      <c r="BD576" s="52" t="str">
        <f t="shared" ref="BD576:BS581" si="772">BD575</f>
        <v xml:space="preserve">U15 </v>
      </c>
      <c r="BE576" s="52">
        <f t="shared" si="772"/>
        <v>12.7</v>
      </c>
      <c r="BF576" s="52">
        <f t="shared" si="772"/>
        <v>26.25</v>
      </c>
      <c r="BG576" s="52">
        <f t="shared" si="772"/>
        <v>44</v>
      </c>
      <c r="BH576" s="53">
        <f t="shared" si="772"/>
        <v>1.6435185185185183E-3</v>
      </c>
      <c r="BI576" s="53">
        <f t="shared" si="772"/>
        <v>3.414351851851852E-3</v>
      </c>
      <c r="BJ576" s="53" t="str">
        <f t="shared" si="772"/>
        <v>-</v>
      </c>
      <c r="BK576" s="52">
        <f t="shared" si="772"/>
        <v>14</v>
      </c>
      <c r="BL576" s="52">
        <f t="shared" si="772"/>
        <v>0</v>
      </c>
      <c r="BM576" s="52">
        <f t="shared" si="772"/>
        <v>0</v>
      </c>
      <c r="BN576" s="52">
        <f t="shared" si="772"/>
        <v>1.5</v>
      </c>
      <c r="BO576" s="52">
        <f t="shared" si="772"/>
        <v>4.8</v>
      </c>
      <c r="BP576" s="52">
        <f t="shared" si="772"/>
        <v>9.5</v>
      </c>
      <c r="BQ576" s="52">
        <f t="shared" si="772"/>
        <v>23</v>
      </c>
      <c r="BR576" s="52">
        <f t="shared" si="772"/>
        <v>30</v>
      </c>
      <c r="BS576" s="52">
        <f t="shared" si="772"/>
        <v>50</v>
      </c>
      <c r="BU576" s="34" t="str">
        <f>grades!A57</f>
        <v>200m</v>
      </c>
      <c r="BV576" s="34"/>
      <c r="BW576" s="34"/>
      <c r="BX576" s="34">
        <f>grades!C57</f>
        <v>24</v>
      </c>
      <c r="BY576" s="34"/>
      <c r="BZ576" s="34"/>
      <c r="CA576" s="34">
        <f>grades!E57</f>
        <v>24.3</v>
      </c>
      <c r="CB576" s="34"/>
      <c r="CC576" s="34"/>
      <c r="CD576" s="34">
        <f>grades!G57</f>
        <v>24.8</v>
      </c>
      <c r="CE576" s="34"/>
      <c r="CF576" s="34"/>
      <c r="CG576" s="34">
        <f>grades!I57</f>
        <v>25.6</v>
      </c>
      <c r="CH576" s="96" t="str">
        <f>grades!J17</f>
        <v>T</v>
      </c>
      <c r="CJ576" s="95" t="s">
        <v>536</v>
      </c>
      <c r="CK576" s="95">
        <v>0</v>
      </c>
    </row>
    <row r="577" spans="1:89" ht="20.100000000000001" hidden="1" customHeight="1">
      <c r="A577" s="111" t="s">
        <v>369</v>
      </c>
      <c r="W577" s="199" t="s">
        <v>36</v>
      </c>
      <c r="X577" s="141">
        <v>3</v>
      </c>
      <c r="Y577" s="9" t="str">
        <f t="shared" si="770"/>
        <v>Oxford City</v>
      </c>
      <c r="Z577" s="12" t="str">
        <f t="shared" si="770"/>
        <v>OO</v>
      </c>
      <c r="AA577" s="12" t="s">
        <v>1</v>
      </c>
      <c r="AB577" s="12" t="str">
        <f>IF(ISNA((INDEX('TEAM 3'!P$38:P$63,MATCH(AA577,'TEAM 3'!AA$38:AA$63,0)))),"NOT DECLARED",INDEX('TEAM 3'!P$38:P$63,MATCH(AA577,'TEAM 3'!AA$38:AA$63,0)))</f>
        <v>Thomas Cove</v>
      </c>
      <c r="AC577" s="12" t="str">
        <f t="shared" si="764"/>
        <v>OO</v>
      </c>
      <c r="AD577" s="12" t="s">
        <v>1</v>
      </c>
      <c r="AE577" s="12" t="str">
        <f>IF(ISNA((INDEX('TEAM 3'!P$38:P$63,MATCH(AD577,'TEAM 3'!X$38:X$63,0)))),"NOT DECLARED",INDEX('TEAM 3'!P$38:P$63,MATCH(AD577,'TEAM 3'!X$38:X$63,0)))</f>
        <v>Rasool Aminu</v>
      </c>
      <c r="AF577" s="12" t="str">
        <f t="shared" si="765"/>
        <v>OO</v>
      </c>
      <c r="AG577" s="12" t="s">
        <v>1</v>
      </c>
      <c r="AH577" s="12" t="str">
        <f>IF(ISNA((INDEX('TEAM 3'!P$38:P$63,MATCH(AG577,'TEAM 3'!AC$38:AC$63,0)))),"NOT DECLARED",INDEX('TEAM 3'!P$38:P$63,MATCH(AG577,'TEAM 3'!AC$38:AC$63,0)))</f>
        <v>Joseph Conway</v>
      </c>
      <c r="AI577" s="12" t="str">
        <f t="shared" si="766"/>
        <v>OO</v>
      </c>
      <c r="AJ577" s="12" t="s">
        <v>1</v>
      </c>
      <c r="AK577" s="12" t="str">
        <f>IF(ISNA((INDEX('TEAM 3'!P$38:P$63,MATCH(AJ577,'TEAM 3'!Z$38:Z$63,0)))),"NOT DECLARED",INDEX('TEAM 3'!P$38:P$63,MATCH(AJ577,'TEAM 3'!Z$38:Z$63,0)))</f>
        <v>Jonathan Davies</v>
      </c>
      <c r="AL577" s="12" t="str">
        <f t="shared" si="767"/>
        <v>OO</v>
      </c>
      <c r="AM577" s="12" t="s">
        <v>1</v>
      </c>
      <c r="AN577" s="12" t="str">
        <f>IF(ISNA((INDEX('TEAM 3'!P$38:P$63,MATCH(AM577,'TEAM 3'!V$38:V$63,0)))),"NOT DECLARED",INDEX('TEAM 3'!P$38:P$63,MATCH(AM577,'TEAM 3'!V$38:V$63,0)))</f>
        <v>NOT DECLARED</v>
      </c>
      <c r="AO577" s="12" t="str">
        <f t="shared" si="768"/>
        <v>OO</v>
      </c>
      <c r="AP577" s="12" t="s">
        <v>1</v>
      </c>
      <c r="AQ577" s="12" t="str">
        <f>IF(ISNA((INDEX('TEAM 3'!P$38:P$63,MATCH(AP577,'TEAM 3'!T$38:T$63,0)))),"NOT DECLARED",INDEX('TEAM 3'!P$38:P$63,MATCH(AP577,'TEAM 3'!T$38:T$63,0)))</f>
        <v>NOT DECLARED</v>
      </c>
      <c r="AR577" s="12" t="str">
        <f t="shared" si="769"/>
        <v>OO</v>
      </c>
      <c r="AS577" s="12" t="s">
        <v>1</v>
      </c>
      <c r="AT577" s="12" t="str">
        <f>DETAILS!B7</f>
        <v>Oxford City</v>
      </c>
      <c r="AU577" s="12">
        <v>1</v>
      </c>
      <c r="AV577" s="12" t="str">
        <f>IF(ISNA((INDEX('TEAM 3'!P$38:P$63,MATCH(AU577,'TEAM 3'!AD$38:AD$63,0)))),"NOT DECLARED",INDEX('TEAM 3'!P$38:P$63,MATCH(AU577,'TEAM 3'!AD$38:AD$63,0)))</f>
        <v>Thomas Cove</v>
      </c>
      <c r="AW577" s="12">
        <v>2</v>
      </c>
      <c r="AX577" s="12" t="str">
        <f>IF(ISNA((INDEX('TEAM 3'!P$38:P$63,MATCH(AW577,'TEAM 3'!AD$38:AD$63,0)))),"NOT DECLARED",INDEX('TEAM 3'!P$38:P$63,MATCH(AW577,'TEAM 3'!AD$38:AD$63,0)))</f>
        <v>Scott Jones</v>
      </c>
      <c r="AY577" s="12">
        <v>3</v>
      </c>
      <c r="AZ577" s="12" t="str">
        <f>IF(ISNA((INDEX('TEAM 3'!P$38:P$63,MATCH(AY577,'TEAM 3'!AD$38:AD$63,0)))),"NOT DECLARED",INDEX('TEAM 3'!P$38:P$63,MATCH(AY577,'TEAM 3'!AD$38:AD$63,0)))</f>
        <v>Jonathan Davies</v>
      </c>
      <c r="BA577" s="12">
        <v>4</v>
      </c>
      <c r="BB577" s="12" t="str">
        <f>IF(ISNA((INDEX('TEAM 3'!P$38:P$63,MATCH(BA577,'TEAM 3'!AD$38:AD$63,0)))),"NOT DECLARED",INDEX('TEAM 3'!P$38:P$63,MATCH(BA577,'TEAM 3'!AD$38:AD$63,0)))</f>
        <v>Joseph Conway</v>
      </c>
      <c r="BC577" s="3" t="str">
        <f t="shared" si="771"/>
        <v>Thomas Cove, Scott Jones, Jonathan Davies, Joseph Conway</v>
      </c>
      <c r="BD577" s="52" t="str">
        <f t="shared" si="772"/>
        <v xml:space="preserve">U15 </v>
      </c>
      <c r="BE577" s="52">
        <f t="shared" si="772"/>
        <v>12.7</v>
      </c>
      <c r="BF577" s="52">
        <f t="shared" si="772"/>
        <v>26.25</v>
      </c>
      <c r="BG577" s="52">
        <f t="shared" si="772"/>
        <v>44</v>
      </c>
      <c r="BH577" s="53">
        <f t="shared" si="772"/>
        <v>1.6435185185185183E-3</v>
      </c>
      <c r="BI577" s="53">
        <f t="shared" si="772"/>
        <v>3.414351851851852E-3</v>
      </c>
      <c r="BJ577" s="53" t="str">
        <f t="shared" si="772"/>
        <v>-</v>
      </c>
      <c r="BK577" s="52">
        <f t="shared" si="772"/>
        <v>14</v>
      </c>
      <c r="BL577" s="52">
        <f t="shared" si="772"/>
        <v>0</v>
      </c>
      <c r="BM577" s="52">
        <f t="shared" si="772"/>
        <v>0</v>
      </c>
      <c r="BN577" s="52">
        <f t="shared" si="772"/>
        <v>1.5</v>
      </c>
      <c r="BO577" s="52">
        <f t="shared" si="772"/>
        <v>4.8</v>
      </c>
      <c r="BP577" s="52">
        <f t="shared" si="772"/>
        <v>9.5</v>
      </c>
      <c r="BQ577" s="52">
        <f t="shared" si="772"/>
        <v>23</v>
      </c>
      <c r="BR577" s="52">
        <f t="shared" si="772"/>
        <v>30</v>
      </c>
      <c r="BS577" s="52">
        <f t="shared" si="772"/>
        <v>50</v>
      </c>
      <c r="BU577" s="34" t="str">
        <f>grades!A58</f>
        <v>300m</v>
      </c>
      <c r="BV577" s="34"/>
      <c r="BW577" s="34"/>
      <c r="BX577" s="34">
        <f>grades!C58</f>
        <v>38.700000000000003</v>
      </c>
      <c r="BY577" s="34"/>
      <c r="BZ577" s="34"/>
      <c r="CA577" s="34">
        <f>grades!E58</f>
        <v>39.4</v>
      </c>
      <c r="CB577" s="34"/>
      <c r="CC577" s="34"/>
      <c r="CD577" s="34">
        <f>grades!G58</f>
        <v>40.5</v>
      </c>
      <c r="CE577" s="34"/>
      <c r="CF577" s="34"/>
      <c r="CG577" s="34">
        <f>grades!I58</f>
        <v>42.1</v>
      </c>
      <c r="CH577" s="96" t="str">
        <f>grades!J18</f>
        <v>T</v>
      </c>
      <c r="CJ577" s="95" t="s">
        <v>537</v>
      </c>
      <c r="CK577" s="95">
        <v>0</v>
      </c>
    </row>
    <row r="578" spans="1:89" ht="20.100000000000001" hidden="1" customHeight="1">
      <c r="A578" s="111" t="s">
        <v>369</v>
      </c>
      <c r="W578" s="199" t="s">
        <v>37</v>
      </c>
      <c r="X578" s="141">
        <v>4</v>
      </c>
      <c r="Y578" s="9" t="str">
        <f t="shared" si="770"/>
        <v>MADJA</v>
      </c>
      <c r="Z578" s="12" t="str">
        <f t="shared" si="770"/>
        <v>R</v>
      </c>
      <c r="AA578" s="12" t="s">
        <v>0</v>
      </c>
      <c r="AB578" s="12" t="str">
        <f>IF(ISNA((INDEX('TEAM 4'!P$38:P$63,MATCH(AA578,'TEAM 4'!AA$38:AA$63,0)))),"NOT DECLARED",INDEX('TEAM 4'!P$38:P$63,MATCH(AA578,'TEAM 4'!AA$38:AA$63,0)))</f>
        <v>NOT DECLARED</v>
      </c>
      <c r="AC578" s="12" t="str">
        <f t="shared" si="764"/>
        <v>R</v>
      </c>
      <c r="AD578" s="12" t="s">
        <v>0</v>
      </c>
      <c r="AE578" s="12" t="str">
        <f>IF(ISNA((INDEX('TEAM 4'!P$38:P$63,MATCH(AD578,'TEAM 4'!X$38:X$63,0)))),"NOT DECLARED",INDEX('TEAM 4'!P$38:P$63,MATCH(AD578,'TEAM 4'!X$38:X$63,0)))</f>
        <v>Doug Rogan Rea</v>
      </c>
      <c r="AF578" s="12" t="str">
        <f t="shared" si="765"/>
        <v>R</v>
      </c>
      <c r="AG578" s="12" t="s">
        <v>0</v>
      </c>
      <c r="AH578" s="12" t="str">
        <f>IF(ISNA((INDEX('TEAM 4'!P$38:P$63,MATCH(AG578,'TEAM 4'!AC$38:AC$63,0)))),"NOT DECLARED",INDEX('TEAM 4'!P$38:P$63,MATCH(AG578,'TEAM 4'!AC$38:AC$63,0)))</f>
        <v>Tim Hook</v>
      </c>
      <c r="AI578" s="12" t="str">
        <f t="shared" si="766"/>
        <v>R</v>
      </c>
      <c r="AJ578" s="12" t="s">
        <v>0</v>
      </c>
      <c r="AK578" s="12" t="str">
        <f>IF(ISNA((INDEX('TEAM 4'!P$38:P$63,MATCH(AJ578,'TEAM 4'!Z$38:Z$63,0)))),"NOT DECLARED",INDEX('TEAM 4'!P$38:P$63,MATCH(AJ578,'TEAM 4'!Z$38:Z$63,0)))</f>
        <v>Connor Mcgarry</v>
      </c>
      <c r="AL578" s="12" t="str">
        <f t="shared" si="767"/>
        <v>R</v>
      </c>
      <c r="AM578" s="12" t="s">
        <v>0</v>
      </c>
      <c r="AN578" s="12" t="str">
        <f>IF(ISNA((INDEX('TEAM 4'!P$38:P$63,MATCH(AM578,'TEAM 4'!V$38:V$63,0)))),"NOT DECLARED",INDEX('TEAM 4'!P$38:P$63,MATCH(AM578,'TEAM 4'!V$38:V$63,0)))</f>
        <v>NOT DECLARED</v>
      </c>
      <c r="AO578" s="12" t="str">
        <f t="shared" si="768"/>
        <v>R</v>
      </c>
      <c r="AP578" s="12" t="s">
        <v>0</v>
      </c>
      <c r="AQ578" s="12" t="str">
        <f>IF(ISNA((INDEX('TEAM 4'!P$38:P$63,MATCH(AP578,'TEAM 4'!T$38:T$63,0)))),"NOT DECLARED",INDEX('TEAM 4'!P$38:P$63,MATCH(AP578,'TEAM 4'!T$38:T$63,0)))</f>
        <v>Doug Rogan Rea</v>
      </c>
      <c r="AR578" s="12" t="str">
        <f t="shared" si="769"/>
        <v>R</v>
      </c>
      <c r="AS578" s="12" t="s">
        <v>0</v>
      </c>
      <c r="AT578" s="12" t="str">
        <f>DETAILS!B8</f>
        <v>MADJA</v>
      </c>
      <c r="AU578" s="12">
        <v>1</v>
      </c>
      <c r="AV578" s="12" t="str">
        <f>IF(ISNA((INDEX('TEAM 4'!P$38:P$63,MATCH(AU578,'TEAM 4'!AD$38:AD$63,0)))),"NOT DECLARED",INDEX('TEAM 4'!P$38:P$63,MATCH(AU578,'TEAM 4'!AD$38:AD$63,0)))</f>
        <v>Jacob Pritchard</v>
      </c>
      <c r="AW578" s="12">
        <v>2</v>
      </c>
      <c r="AX578" s="12" t="str">
        <f>IF(ISNA((INDEX('TEAM 4'!P$38:P$63,MATCH(AW578,'TEAM 4'!AD$38:AD$63,0)))),"NOT DECLARED",INDEX('TEAM 4'!P$38:P$63,MATCH(AW578,'TEAM 4'!AD$38:AD$63,0)))</f>
        <v>Doug Rogan Rea</v>
      </c>
      <c r="AY578" s="12">
        <v>3</v>
      </c>
      <c r="AZ578" s="12" t="str">
        <f>IF(ISNA((INDEX('TEAM 4'!P$38:P$63,MATCH(AY578,'TEAM 4'!AD$38:AD$63,0)))),"NOT DECLARED",INDEX('TEAM 4'!P$38:P$63,MATCH(AY578,'TEAM 4'!AD$38:AD$63,0)))</f>
        <v>Connor Mcgarry</v>
      </c>
      <c r="BA578" s="12">
        <v>4</v>
      </c>
      <c r="BB578" s="12" t="str">
        <f>IF(ISNA((INDEX('TEAM 4'!P$38:P$63,MATCH(BA578,'TEAM 4'!AD$38:AD$63,0)))),"NOT DECLARED",INDEX('TEAM 4'!P$38:P$63,MATCH(BA578,'TEAM 4'!AD$38:AD$63,0)))</f>
        <v>Tim Hook</v>
      </c>
      <c r="BC578" s="3" t="str">
        <f t="shared" si="771"/>
        <v>Jacob Pritchard, Doug Rogan Rea, Connor Mcgarry, Tim Hook</v>
      </c>
      <c r="BD578" s="52" t="str">
        <f t="shared" si="772"/>
        <v xml:space="preserve">U15 </v>
      </c>
      <c r="BE578" s="52">
        <f t="shared" si="772"/>
        <v>12.7</v>
      </c>
      <c r="BF578" s="52">
        <f t="shared" si="772"/>
        <v>26.25</v>
      </c>
      <c r="BG578" s="52">
        <f t="shared" si="772"/>
        <v>44</v>
      </c>
      <c r="BH578" s="53">
        <f t="shared" si="772"/>
        <v>1.6435185185185183E-3</v>
      </c>
      <c r="BI578" s="53">
        <f t="shared" si="772"/>
        <v>3.414351851851852E-3</v>
      </c>
      <c r="BJ578" s="53" t="str">
        <f t="shared" si="772"/>
        <v>-</v>
      </c>
      <c r="BK578" s="52">
        <f t="shared" si="772"/>
        <v>14</v>
      </c>
      <c r="BL578" s="52">
        <f t="shared" si="772"/>
        <v>0</v>
      </c>
      <c r="BM578" s="52">
        <f t="shared" si="772"/>
        <v>0</v>
      </c>
      <c r="BN578" s="52">
        <f t="shared" si="772"/>
        <v>1.5</v>
      </c>
      <c r="BO578" s="52">
        <f t="shared" si="772"/>
        <v>4.8</v>
      </c>
      <c r="BP578" s="52">
        <f t="shared" si="772"/>
        <v>9.5</v>
      </c>
      <c r="BQ578" s="52">
        <f t="shared" si="772"/>
        <v>23</v>
      </c>
      <c r="BR578" s="52">
        <f t="shared" si="772"/>
        <v>30</v>
      </c>
      <c r="BS578" s="52">
        <f t="shared" si="772"/>
        <v>50</v>
      </c>
      <c r="BU578" s="34" t="str">
        <f>grades!A59</f>
        <v>800m</v>
      </c>
      <c r="BV578" s="34"/>
      <c r="BW578" s="34"/>
      <c r="BX578" s="97">
        <f>grades!C59</f>
        <v>1.4641203703703706E-3</v>
      </c>
      <c r="BY578" s="97"/>
      <c r="BZ578" s="97"/>
      <c r="CA578" s="97">
        <f>grades!E59</f>
        <v>1.5046296296296294E-3</v>
      </c>
      <c r="CB578" s="97"/>
      <c r="CC578" s="97"/>
      <c r="CD578" s="97">
        <f>grades!G59</f>
        <v>1.5393518518518519E-3</v>
      </c>
      <c r="CE578" s="97"/>
      <c r="CF578" s="97"/>
      <c r="CG578" s="97">
        <f>grades!I59</f>
        <v>1.5972222222222221E-3</v>
      </c>
      <c r="CH578" s="97" t="str">
        <f>grades!J19</f>
        <v>T</v>
      </c>
      <c r="CJ578" s="95" t="s">
        <v>556</v>
      </c>
      <c r="CK578" s="95">
        <v>0</v>
      </c>
    </row>
    <row r="579" spans="1:89" ht="20.100000000000001" hidden="1" customHeight="1">
      <c r="A579" s="111" t="s">
        <v>369</v>
      </c>
      <c r="W579" s="199" t="s">
        <v>37</v>
      </c>
      <c r="X579" s="141">
        <v>4</v>
      </c>
      <c r="Y579" s="9" t="str">
        <f t="shared" si="770"/>
        <v>MADJA</v>
      </c>
      <c r="Z579" s="12" t="str">
        <f t="shared" si="770"/>
        <v>RR</v>
      </c>
      <c r="AA579" s="12" t="s">
        <v>1</v>
      </c>
      <c r="AB579" s="12" t="str">
        <f>IF(ISNA((INDEX('TEAM 4'!P$38:P$63,MATCH(AA579,'TEAM 4'!AA$38:AA$63,0)))),"NOT DECLARED",INDEX('TEAM 4'!P$38:P$63,MATCH(AA579,'TEAM 4'!AA$38:AA$63,0)))</f>
        <v>NOT DECLARED</v>
      </c>
      <c r="AC579" s="12" t="str">
        <f t="shared" si="764"/>
        <v>RR</v>
      </c>
      <c r="AD579" s="12" t="s">
        <v>1</v>
      </c>
      <c r="AE579" s="12" t="str">
        <f>IF(ISNA((INDEX('TEAM 4'!P$38:P$63,MATCH(AD579,'TEAM 4'!X$38:X$63,0)))),"NOT DECLARED",INDEX('TEAM 4'!P$38:P$63,MATCH(AD579,'TEAM 4'!X$38:X$63,0)))</f>
        <v>Jacob Pritchard</v>
      </c>
      <c r="AF579" s="12" t="str">
        <f t="shared" si="765"/>
        <v>RR</v>
      </c>
      <c r="AG579" s="12" t="s">
        <v>1</v>
      </c>
      <c r="AH579" s="12" t="str">
        <f>IF(ISNA((INDEX('TEAM 4'!P$38:P$63,MATCH(AG579,'TEAM 4'!AC$38:AC$63,0)))),"NOT DECLARED",INDEX('TEAM 4'!P$38:P$63,MATCH(AG579,'TEAM 4'!AC$38:AC$63,0)))</f>
        <v>Jacob Pritchard</v>
      </c>
      <c r="AI579" s="12" t="str">
        <f t="shared" si="766"/>
        <v>RR</v>
      </c>
      <c r="AJ579" s="12" t="s">
        <v>1</v>
      </c>
      <c r="AK579" s="12" t="str">
        <f>IF(ISNA((INDEX('TEAM 4'!P$38:P$63,MATCH(AJ579,'TEAM 4'!Z$38:Z$63,0)))),"NOT DECLARED",INDEX('TEAM 4'!P$38:P$63,MATCH(AJ579,'TEAM 4'!Z$38:Z$63,0)))</f>
        <v>Luke Elkins</v>
      </c>
      <c r="AL579" s="12" t="str">
        <f t="shared" si="767"/>
        <v>RR</v>
      </c>
      <c r="AM579" s="12" t="s">
        <v>1</v>
      </c>
      <c r="AN579" s="12" t="str">
        <f>IF(ISNA((INDEX('TEAM 4'!P$38:P$63,MATCH(AM579,'TEAM 4'!V$38:V$63,0)))),"NOT DECLARED",INDEX('TEAM 4'!P$38:P$63,MATCH(AM579,'TEAM 4'!V$38:V$63,0)))</f>
        <v>NOT DECLARED</v>
      </c>
      <c r="AO579" s="12" t="str">
        <f t="shared" si="768"/>
        <v>RR</v>
      </c>
      <c r="AP579" s="12" t="s">
        <v>1</v>
      </c>
      <c r="AQ579" s="12" t="str">
        <f>IF(ISNA((INDEX('TEAM 4'!P$38:P$63,MATCH(AP579,'TEAM 4'!T$38:T$63,0)))),"NOT DECLARED",INDEX('TEAM 4'!P$38:P$63,MATCH(AP579,'TEAM 4'!T$38:T$63,0)))</f>
        <v>NOT DECLARED</v>
      </c>
      <c r="AR579" s="12" t="str">
        <f t="shared" si="769"/>
        <v>RR</v>
      </c>
      <c r="AS579" s="12" t="s">
        <v>1</v>
      </c>
      <c r="AT579" s="12" t="str">
        <f>DETAILS!B8</f>
        <v>MADJA</v>
      </c>
      <c r="AU579" s="12">
        <v>1</v>
      </c>
      <c r="AV579" s="12" t="str">
        <f>IF(ISNA((INDEX('TEAM 4'!P$38:P$63,MATCH(AU579,'TEAM 4'!AD$38:AD$63,0)))),"NOT DECLARED",INDEX('TEAM 4'!P$38:P$63,MATCH(AU579,'TEAM 4'!AD$38:AD$63,0)))</f>
        <v>Jacob Pritchard</v>
      </c>
      <c r="AW579" s="12">
        <v>2</v>
      </c>
      <c r="AX579" s="12" t="str">
        <f>IF(ISNA((INDEX('TEAM 4'!P$38:P$63,MATCH(AW579,'TEAM 4'!AD$38:AD$63,0)))),"NOT DECLARED",INDEX('TEAM 4'!P$38:P$63,MATCH(AW579,'TEAM 4'!AD$38:AD$63,0)))</f>
        <v>Doug Rogan Rea</v>
      </c>
      <c r="AY579" s="12">
        <v>3</v>
      </c>
      <c r="AZ579" s="12" t="str">
        <f>IF(ISNA((INDEX('TEAM 4'!P$38:P$63,MATCH(AY579,'TEAM 4'!AD$38:AD$63,0)))),"NOT DECLARED",INDEX('TEAM 4'!P$38:P$63,MATCH(AY579,'TEAM 4'!AD$38:AD$63,0)))</f>
        <v>Connor Mcgarry</v>
      </c>
      <c r="BA579" s="12">
        <v>4</v>
      </c>
      <c r="BB579" s="12" t="str">
        <f>IF(ISNA((INDEX('TEAM 4'!P$38:P$63,MATCH(BA579,'TEAM 4'!AD$38:AD$63,0)))),"NOT DECLARED",INDEX('TEAM 4'!P$38:P$63,MATCH(BA579,'TEAM 4'!AD$38:AD$63,0)))</f>
        <v>Tim Hook</v>
      </c>
      <c r="BC579" s="3" t="str">
        <f t="shared" si="771"/>
        <v>Jacob Pritchard, Doug Rogan Rea, Connor Mcgarry, Tim Hook</v>
      </c>
      <c r="BD579" s="52" t="str">
        <f t="shared" si="772"/>
        <v xml:space="preserve">U15 </v>
      </c>
      <c r="BE579" s="52">
        <f t="shared" si="772"/>
        <v>12.7</v>
      </c>
      <c r="BF579" s="52">
        <f t="shared" si="772"/>
        <v>26.25</v>
      </c>
      <c r="BG579" s="52">
        <f t="shared" si="772"/>
        <v>44</v>
      </c>
      <c r="BH579" s="53">
        <f t="shared" si="772"/>
        <v>1.6435185185185183E-3</v>
      </c>
      <c r="BI579" s="53">
        <f t="shared" si="772"/>
        <v>3.414351851851852E-3</v>
      </c>
      <c r="BJ579" s="53" t="str">
        <f t="shared" si="772"/>
        <v>-</v>
      </c>
      <c r="BK579" s="52">
        <f t="shared" si="772"/>
        <v>14</v>
      </c>
      <c r="BL579" s="52">
        <f t="shared" si="772"/>
        <v>0</v>
      </c>
      <c r="BM579" s="52">
        <f t="shared" si="772"/>
        <v>0</v>
      </c>
      <c r="BN579" s="52">
        <f t="shared" si="772"/>
        <v>1.5</v>
      </c>
      <c r="BO579" s="52">
        <f t="shared" si="772"/>
        <v>4.8</v>
      </c>
      <c r="BP579" s="52">
        <f t="shared" si="772"/>
        <v>9.5</v>
      </c>
      <c r="BQ579" s="52">
        <f t="shared" si="772"/>
        <v>23</v>
      </c>
      <c r="BR579" s="52">
        <f t="shared" si="772"/>
        <v>30</v>
      </c>
      <c r="BS579" s="52">
        <f t="shared" si="772"/>
        <v>50</v>
      </c>
      <c r="BU579" s="34" t="str">
        <f>grades!A60</f>
        <v>1500m</v>
      </c>
      <c r="BV579" s="34"/>
      <c r="BW579" s="34"/>
      <c r="BX579" s="97">
        <f>grades!C60</f>
        <v>3.0266203703703705E-3</v>
      </c>
      <c r="BY579" s="97"/>
      <c r="BZ579" s="97"/>
      <c r="CA579" s="97">
        <f>grades!E60</f>
        <v>3.0960648148148149E-3</v>
      </c>
      <c r="CB579" s="97"/>
      <c r="CC579" s="97"/>
      <c r="CD579" s="97">
        <f>grades!G60</f>
        <v>3.1944444444444442E-3</v>
      </c>
      <c r="CE579" s="97"/>
      <c r="CF579" s="97"/>
      <c r="CG579" s="97">
        <f>grades!I60</f>
        <v>3.3159722222222223E-3</v>
      </c>
      <c r="CH579" s="97" t="str">
        <f>grades!J20</f>
        <v>T</v>
      </c>
      <c r="CJ579" s="95" t="s">
        <v>557</v>
      </c>
      <c r="CK579" s="95">
        <v>0</v>
      </c>
    </row>
    <row r="580" spans="1:89" ht="20.100000000000001" hidden="1" customHeight="1">
      <c r="A580" s="111" t="s">
        <v>369</v>
      </c>
      <c r="W580" s="199" t="s">
        <v>38</v>
      </c>
      <c r="X580" s="141">
        <v>5</v>
      </c>
      <c r="Y580" s="9" t="str">
        <f t="shared" si="770"/>
        <v>Salisbury</v>
      </c>
      <c r="Z580" s="12" t="str">
        <f t="shared" si="770"/>
        <v>T</v>
      </c>
      <c r="AA580" s="12" t="s">
        <v>0</v>
      </c>
      <c r="AB580" s="12" t="str">
        <f>IF(ISNA((INDEX('TEAM 5'!P$38:P$63,MATCH(AA580,'TEAM 5'!AA$38:AA$63,0)))),"NOT DECLARED",INDEX('TEAM 5'!P$38:P$63,MATCH(AA580,'TEAM 5'!AA$38:AA$63,0)))</f>
        <v>NOT DECLARED</v>
      </c>
      <c r="AC580" s="12" t="str">
        <f t="shared" si="764"/>
        <v>T</v>
      </c>
      <c r="AD580" s="12" t="s">
        <v>0</v>
      </c>
      <c r="AE580" s="12" t="str">
        <f>IF(ISNA((INDEX('TEAM 5'!P$38:P$63,MATCH(AD580,'TEAM 5'!X$38:X$63,0)))),"NOT DECLARED",INDEX('TEAM 5'!P$38:P$63,MATCH(AD580,'TEAM 5'!X$38:X$63,0)))</f>
        <v>Thomas Wood</v>
      </c>
      <c r="AF580" s="12" t="str">
        <f t="shared" si="765"/>
        <v>T</v>
      </c>
      <c r="AG580" s="12" t="s">
        <v>0</v>
      </c>
      <c r="AH580" s="12" t="str">
        <f>IF(ISNA((INDEX('TEAM 5'!P$38:P$63,MATCH(AG580,'TEAM 5'!AC$38:AC$63,0)))),"NOT DECLARED",INDEX('TEAM 5'!P$38:P$63,MATCH(AG580,'TEAM 5'!AC$38:AC$63,0)))</f>
        <v>NOT DECLARED</v>
      </c>
      <c r="AI580" s="12" t="str">
        <f t="shared" si="766"/>
        <v>T</v>
      </c>
      <c r="AJ580" s="12" t="s">
        <v>0</v>
      </c>
      <c r="AK580" s="12" t="str">
        <f>IF(ISNA((INDEX('TEAM 5'!P$38:P$63,MATCH(AJ580,'TEAM 5'!Z$38:Z$63,0)))),"NOT DECLARED",INDEX('TEAM 5'!P$38:P$63,MATCH(AJ580,'TEAM 5'!Z$38:Z$63,0)))</f>
        <v>Lukas Bailey</v>
      </c>
      <c r="AL580" s="12" t="str">
        <f t="shared" si="767"/>
        <v>T</v>
      </c>
      <c r="AM580" s="12" t="s">
        <v>0</v>
      </c>
      <c r="AN580" s="12" t="str">
        <f>IF(ISNA((INDEX('TEAM 5'!P$38:P$63,MATCH(AM580,'TEAM 5'!V$38:V$63,0)))),"NOT DECLARED",INDEX('TEAM 5'!P$38:P$63,MATCH(AM580,'TEAM 5'!V$38:V$63,0)))</f>
        <v>Guy Mitchell</v>
      </c>
      <c r="AO580" s="12" t="str">
        <f t="shared" si="768"/>
        <v>T</v>
      </c>
      <c r="AP580" s="12" t="s">
        <v>0</v>
      </c>
      <c r="AQ580" s="12" t="str">
        <f>IF(ISNA((INDEX('TEAM 5'!P$38:P$63,MATCH(AP580,'TEAM 5'!T$38:T$63,0)))),"NOT DECLARED",INDEX('TEAM 5'!P$38:P$63,MATCH(AP580,'TEAM 5'!T$38:T$63,0)))</f>
        <v>NOT DECLARED</v>
      </c>
      <c r="AR580" s="12" t="str">
        <f t="shared" si="769"/>
        <v>T</v>
      </c>
      <c r="AS580" s="12" t="s">
        <v>0</v>
      </c>
      <c r="AT580" s="12" t="str">
        <f>DETAILS!B9</f>
        <v>Salisbury</v>
      </c>
      <c r="AU580" s="12">
        <v>1</v>
      </c>
      <c r="AV580" s="12" t="str">
        <f>IF(ISNA((INDEX('TEAM 5'!P$38:P$63,MATCH(AU580,'TEAM 5'!AD$38:AD$63,0)))),"NOT DECLARED",INDEX('TEAM 5'!P$38:P$63,MATCH(AU580,'TEAM 5'!AD$38:AD$63,0)))</f>
        <v>George Yarwood</v>
      </c>
      <c r="AW580" s="12">
        <v>2</v>
      </c>
      <c r="AX580" s="12" t="str">
        <f>IF(ISNA((INDEX('TEAM 5'!P$38:P$63,MATCH(AW580,'TEAM 5'!AD$38:AD$63,0)))),"NOT DECLARED",INDEX('TEAM 5'!P$38:P$63,MATCH(AW580,'TEAM 5'!AD$38:AD$63,0)))</f>
        <v>Guy Mitchell</v>
      </c>
      <c r="AY580" s="12">
        <v>3</v>
      </c>
      <c r="AZ580" s="12" t="str">
        <f>IF(ISNA((INDEX('TEAM 5'!P$38:P$63,MATCH(AY580,'TEAM 5'!AD$38:AD$63,0)))),"NOT DECLARED",INDEX('TEAM 5'!P$38:P$63,MATCH(AY580,'TEAM 5'!AD$38:AD$63,0)))</f>
        <v>Cameron Jacobs</v>
      </c>
      <c r="BA580" s="12">
        <v>4</v>
      </c>
      <c r="BB580" s="12" t="str">
        <f>IF(ISNA((INDEX('TEAM 5'!P$38:P$63,MATCH(BA580,'TEAM 5'!AD$38:AD$63,0)))),"NOT DECLARED",INDEX('TEAM 5'!P$38:P$63,MATCH(BA580,'TEAM 5'!AD$38:AD$63,0)))</f>
        <v>Thomas Wood</v>
      </c>
      <c r="BC580" s="3" t="str">
        <f t="shared" si="771"/>
        <v>George Yarwood, Guy Mitchell, Cameron Jacobs, Thomas Wood</v>
      </c>
      <c r="BD580" s="52" t="str">
        <f t="shared" si="772"/>
        <v xml:space="preserve">U15 </v>
      </c>
      <c r="BE580" s="52">
        <f t="shared" si="772"/>
        <v>12.7</v>
      </c>
      <c r="BF580" s="52">
        <f t="shared" si="772"/>
        <v>26.25</v>
      </c>
      <c r="BG580" s="52">
        <f t="shared" si="772"/>
        <v>44</v>
      </c>
      <c r="BH580" s="53">
        <f t="shared" si="772"/>
        <v>1.6435185185185183E-3</v>
      </c>
      <c r="BI580" s="53">
        <f t="shared" si="772"/>
        <v>3.414351851851852E-3</v>
      </c>
      <c r="BJ580" s="53" t="str">
        <f t="shared" si="772"/>
        <v>-</v>
      </c>
      <c r="BK580" s="52">
        <f t="shared" si="772"/>
        <v>14</v>
      </c>
      <c r="BL580" s="52">
        <f t="shared" si="772"/>
        <v>0</v>
      </c>
      <c r="BM580" s="52">
        <f t="shared" si="772"/>
        <v>0</v>
      </c>
      <c r="BN580" s="52">
        <f t="shared" si="772"/>
        <v>1.5</v>
      </c>
      <c r="BO580" s="52">
        <f t="shared" si="772"/>
        <v>4.8</v>
      </c>
      <c r="BP580" s="52">
        <f t="shared" si="772"/>
        <v>9.5</v>
      </c>
      <c r="BQ580" s="52">
        <f t="shared" si="772"/>
        <v>23</v>
      </c>
      <c r="BR580" s="52">
        <f t="shared" si="772"/>
        <v>30</v>
      </c>
      <c r="BS580" s="52">
        <f t="shared" si="772"/>
        <v>50</v>
      </c>
      <c r="BU580" s="34" t="str">
        <f>grades!A61</f>
        <v>80m hurdles</v>
      </c>
      <c r="BV580" s="34"/>
      <c r="BW580" s="34"/>
      <c r="BX580" s="34">
        <f>grades!C61</f>
        <v>11.9</v>
      </c>
      <c r="BY580" s="34"/>
      <c r="BZ580" s="34"/>
      <c r="CA580" s="34">
        <f>grades!E61</f>
        <v>12.2</v>
      </c>
      <c r="CB580" s="34"/>
      <c r="CC580" s="34"/>
      <c r="CD580" s="34">
        <f>grades!G61</f>
        <v>12.7</v>
      </c>
      <c r="CE580" s="34"/>
      <c r="CF580" s="34"/>
      <c r="CG580" s="34">
        <f>grades!I61</f>
        <v>13.4</v>
      </c>
      <c r="CH580" s="96" t="str">
        <f>grades!J21</f>
        <v>T</v>
      </c>
      <c r="CJ580" s="95" t="s">
        <v>539</v>
      </c>
      <c r="CK580" s="95">
        <v>4</v>
      </c>
    </row>
    <row r="581" spans="1:89" ht="20.100000000000001" hidden="1" customHeight="1">
      <c r="A581" s="111" t="s">
        <v>369</v>
      </c>
      <c r="W581" s="199" t="s">
        <v>38</v>
      </c>
      <c r="X581" s="141">
        <v>5</v>
      </c>
      <c r="Y581" s="9" t="str">
        <f t="shared" si="770"/>
        <v>Salisbury</v>
      </c>
      <c r="Z581" s="12" t="str">
        <f t="shared" si="770"/>
        <v>TT</v>
      </c>
      <c r="AA581" s="12" t="s">
        <v>1</v>
      </c>
      <c r="AB581" s="12" t="str">
        <f>IF(ISNA((INDEX('TEAM 5'!P$38:P$63,MATCH(AA581,'TEAM 5'!AA$38:AA$63,0)))),"NOT DECLARED",INDEX('TEAM 5'!P$38:P$63,MATCH(AA581,'TEAM 5'!AA$38:AA$63,0)))</f>
        <v>NOT DECLARED</v>
      </c>
      <c r="AC581" s="12" t="str">
        <f t="shared" si="764"/>
        <v>TT</v>
      </c>
      <c r="AD581" s="12" t="s">
        <v>1</v>
      </c>
      <c r="AE581" s="12" t="str">
        <f>IF(ISNA((INDEX('TEAM 5'!P$38:P$63,MATCH(AD581,'TEAM 5'!X$38:X$63,0)))),"NOT DECLARED",INDEX('TEAM 5'!P$38:P$63,MATCH(AD581,'TEAM 5'!X$38:X$63,0)))</f>
        <v>Cameron Jacobs</v>
      </c>
      <c r="AF581" s="12" t="str">
        <f t="shared" si="765"/>
        <v>TT</v>
      </c>
      <c r="AG581" s="12" t="s">
        <v>1</v>
      </c>
      <c r="AH581" s="12" t="str">
        <f>IF(ISNA((INDEX('TEAM 5'!P$38:P$63,MATCH(AG581,'TEAM 5'!AC$38:AC$63,0)))),"NOT DECLARED",INDEX('TEAM 5'!P$38:P$63,MATCH(AG581,'TEAM 5'!AC$38:AC$63,0)))</f>
        <v>NOT DECLARED</v>
      </c>
      <c r="AI581" s="12" t="str">
        <f t="shared" si="766"/>
        <v>TT</v>
      </c>
      <c r="AJ581" s="12" t="s">
        <v>1</v>
      </c>
      <c r="AK581" s="12" t="str">
        <f>IF(ISNA((INDEX('TEAM 5'!P$38:P$63,MATCH(AJ581,'TEAM 5'!Z$38:Z$63,0)))),"NOT DECLARED",INDEX('TEAM 5'!P$38:P$63,MATCH(AJ581,'TEAM 5'!Z$38:Z$63,0)))</f>
        <v>George Yarwood</v>
      </c>
      <c r="AL581" s="12" t="str">
        <f t="shared" si="767"/>
        <v>TT</v>
      </c>
      <c r="AM581" s="12" t="s">
        <v>1</v>
      </c>
      <c r="AN581" s="12" t="str">
        <f>IF(ISNA((INDEX('TEAM 5'!P$38:P$63,MATCH(AM581,'TEAM 5'!V$38:V$63,0)))),"NOT DECLARED",INDEX('TEAM 5'!P$38:P$63,MATCH(AM581,'TEAM 5'!V$38:V$63,0)))</f>
        <v>Rory Glover</v>
      </c>
      <c r="AO581" s="12" t="str">
        <f t="shared" si="768"/>
        <v>TT</v>
      </c>
      <c r="AP581" s="12" t="s">
        <v>1</v>
      </c>
      <c r="AQ581" s="12" t="str">
        <f>IF(ISNA((INDEX('TEAM 5'!P$38:P$63,MATCH(AP581,'TEAM 5'!T$38:T$63,0)))),"NOT DECLARED",INDEX('TEAM 5'!P$38:P$63,MATCH(AP581,'TEAM 5'!T$38:T$63,0)))</f>
        <v>NOT DECLARED</v>
      </c>
      <c r="AR581" s="12" t="str">
        <f t="shared" si="769"/>
        <v>TT</v>
      </c>
      <c r="AS581" s="12" t="s">
        <v>1</v>
      </c>
      <c r="AT581" s="12" t="str">
        <f>DETAILS!B9</f>
        <v>Salisbury</v>
      </c>
      <c r="AU581" s="12">
        <v>1</v>
      </c>
      <c r="AV581" s="12" t="str">
        <f>IF(ISNA((INDEX('TEAM 5'!P$38:P$63,MATCH(AU581,'TEAM 5'!AD$38:AD$63,0)))),"NOT DECLARED",INDEX('TEAM 5'!P$38:P$63,MATCH(AU581,'TEAM 5'!AD$38:AD$63,0)))</f>
        <v>George Yarwood</v>
      </c>
      <c r="AW581" s="12">
        <v>2</v>
      </c>
      <c r="AX581" s="12" t="str">
        <f>IF(ISNA((INDEX('TEAM 5'!P$38:P$63,MATCH(AW581,'TEAM 5'!AD$38:AD$63,0)))),"NOT DECLARED",INDEX('TEAM 5'!P$38:P$63,MATCH(AW581,'TEAM 5'!AD$38:AD$63,0)))</f>
        <v>Guy Mitchell</v>
      </c>
      <c r="AY581" s="12">
        <v>3</v>
      </c>
      <c r="AZ581" s="12" t="str">
        <f>IF(ISNA((INDEX('TEAM 5'!P$38:P$63,MATCH(AY581,'TEAM 5'!AD$38:AD$63,0)))),"NOT DECLARED",INDEX('TEAM 5'!P$38:P$63,MATCH(AY581,'TEAM 5'!AD$38:AD$63,0)))</f>
        <v>Cameron Jacobs</v>
      </c>
      <c r="BA581" s="12">
        <v>4</v>
      </c>
      <c r="BB581" s="12" t="str">
        <f>IF(ISNA((INDEX('TEAM 5'!P$38:P$63,MATCH(BA581,'TEAM 5'!AD$38:AD$63,0)))),"NOT DECLARED",INDEX('TEAM 5'!P$38:P$63,MATCH(BA581,'TEAM 5'!AD$38:AD$63,0)))</f>
        <v>Thomas Wood</v>
      </c>
      <c r="BC581" s="3" t="str">
        <f t="shared" si="771"/>
        <v>George Yarwood, Guy Mitchell, Cameron Jacobs, Thomas Wood</v>
      </c>
      <c r="BD581" s="52" t="str">
        <f t="shared" si="772"/>
        <v xml:space="preserve">U15 </v>
      </c>
      <c r="BE581" s="52">
        <f t="shared" si="772"/>
        <v>12.7</v>
      </c>
      <c r="BF581" s="52">
        <f t="shared" si="772"/>
        <v>26.25</v>
      </c>
      <c r="BG581" s="52">
        <f t="shared" si="772"/>
        <v>44</v>
      </c>
      <c r="BH581" s="53">
        <f t="shared" si="772"/>
        <v>1.6435185185185183E-3</v>
      </c>
      <c r="BI581" s="53">
        <f t="shared" si="772"/>
        <v>3.414351851851852E-3</v>
      </c>
      <c r="BJ581" s="53" t="str">
        <f t="shared" si="772"/>
        <v>-</v>
      </c>
      <c r="BK581" s="52">
        <f t="shared" si="772"/>
        <v>14</v>
      </c>
      <c r="BL581" s="52">
        <f t="shared" si="772"/>
        <v>0</v>
      </c>
      <c r="BM581" s="52">
        <f t="shared" si="772"/>
        <v>0</v>
      </c>
      <c r="BN581" s="52">
        <f t="shared" si="772"/>
        <v>1.5</v>
      </c>
      <c r="BO581" s="52">
        <f t="shared" si="772"/>
        <v>4.8</v>
      </c>
      <c r="BP581" s="52">
        <f t="shared" si="772"/>
        <v>9.5</v>
      </c>
      <c r="BQ581" s="52">
        <f t="shared" si="772"/>
        <v>23</v>
      </c>
      <c r="BR581" s="52">
        <f t="shared" si="772"/>
        <v>30</v>
      </c>
      <c r="BS581" s="52">
        <f t="shared" si="772"/>
        <v>50</v>
      </c>
      <c r="BU581" s="34" t="str">
        <f>grades!A62</f>
        <v>high jump</v>
      </c>
      <c r="BV581" s="34"/>
      <c r="BW581" s="34"/>
      <c r="BX581" s="34">
        <f>grades!C62</f>
        <v>1.72</v>
      </c>
      <c r="BY581" s="34"/>
      <c r="BZ581" s="34"/>
      <c r="CA581" s="34">
        <f>grades!E62</f>
        <v>1.67</v>
      </c>
      <c r="CB581" s="34"/>
      <c r="CC581" s="34"/>
      <c r="CD581" s="34">
        <f>grades!G62</f>
        <v>1.6</v>
      </c>
      <c r="CE581" s="34"/>
      <c r="CF581" s="34"/>
      <c r="CG581" s="34">
        <f>grades!I62</f>
        <v>1.55</v>
      </c>
      <c r="CH581" s="96" t="str">
        <f>grades!J22</f>
        <v>F</v>
      </c>
      <c r="CJ581" s="95" t="s">
        <v>540</v>
      </c>
      <c r="CK581" s="95">
        <v>3</v>
      </c>
    </row>
    <row r="582" spans="1:89" ht="20.100000000000001" hidden="1" customHeight="1">
      <c r="A582" s="111" t="s">
        <v>369</v>
      </c>
      <c r="W582" s="199" t="s">
        <v>363</v>
      </c>
      <c r="X582" s="141">
        <v>6</v>
      </c>
      <c r="Y582" s="9" t="str">
        <f t="shared" si="770"/>
        <v>Slough Juniors</v>
      </c>
      <c r="Z582" s="12" t="str">
        <f t="shared" si="770"/>
        <v>J</v>
      </c>
      <c r="AA582" s="12" t="s">
        <v>0</v>
      </c>
      <c r="AB582" s="12" t="str">
        <f>IF(ISNA((INDEX('TEAM 6'!P$38:P$63,MATCH(AA582,'TEAM 6'!AA$38:AA$63,0)))),"NOT DECLARED",INDEX('TEAM 6'!P$38:P$63,MATCH(AA582,'TEAM 6'!AA$38:AA$63,0)))</f>
        <v>Gregory Menkiti</v>
      </c>
      <c r="AC582" s="12" t="str">
        <f>Z582</f>
        <v>J</v>
      </c>
      <c r="AD582" s="12" t="s">
        <v>0</v>
      </c>
      <c r="AE582" s="12" t="str">
        <f>IF(ISNA((INDEX('TEAM 6'!P$38:P$63,MATCH(AD582,'TEAM 6'!X$38:X$63,0)))),"NOT DECLARED",INDEX('TEAM 6'!P$38:P$63,MATCH(AD582,'TEAM 6'!X$38:X$63,0)))</f>
        <v>Ollie Storer</v>
      </c>
      <c r="AF582" s="12" t="str">
        <f>AC582</f>
        <v>J</v>
      </c>
      <c r="AG582" s="12" t="s">
        <v>0</v>
      </c>
      <c r="AH582" s="12" t="str">
        <f>IF(ISNA((INDEX('TEAM 6'!P$38:P$63,MATCH(AG582,'TEAM 6'!AC$38:AC$63,0)))),"NOT DECLARED",INDEX('TEAM 6'!P$38:P$63,MATCH(AG582,'TEAM 6'!AC$38:AC$63,0)))</f>
        <v>Trey Bennett</v>
      </c>
      <c r="AI582" s="12" t="str">
        <f>AF582</f>
        <v>J</v>
      </c>
      <c r="AJ582" s="12" t="s">
        <v>0</v>
      </c>
      <c r="AK582" s="12" t="str">
        <f>IF(ISNA((INDEX('TEAM 6'!P$38:P$63,MATCH(AJ582,'TEAM 6'!Z$38:Z$63,0)))),"NOT DECLARED",INDEX('TEAM 6'!P$38:P$63,MATCH(AJ582,'TEAM 6'!Z$38:Z$63,0)))</f>
        <v>Daniel Hasan Diaz</v>
      </c>
      <c r="AL582" s="12" t="str">
        <f>AI582</f>
        <v>J</v>
      </c>
      <c r="AM582" s="12" t="s">
        <v>0</v>
      </c>
      <c r="AN582" s="12" t="str">
        <f>IF(ISNA((INDEX('TEAM 6'!P$38:P$63,MATCH(AM582,'TEAM 6'!V$38:V$63,0)))),"NOT DECLARED",INDEX('TEAM 6'!P$38:P$63,MATCH(AM582,'TEAM 6'!V$38:V$63,0)))</f>
        <v>Daniel Hasan Diaz</v>
      </c>
      <c r="AO582" s="12" t="str">
        <f>AL582</f>
        <v>J</v>
      </c>
      <c r="AP582" s="12" t="s">
        <v>0</v>
      </c>
      <c r="AQ582" s="12" t="str">
        <f>IF(ISNA((INDEX('TEAM 6'!P$38:P$63,MATCH(AP582,'TEAM 6'!T$38:T$63,0)))),"NOT DECLARED",INDEX('TEAM 6'!P$38:P$63,MATCH(AP582,'TEAM 6'!T$38:T$63,0)))</f>
        <v>Matthew Smith</v>
      </c>
      <c r="AR582" s="12" t="str">
        <f>AO582</f>
        <v>J</v>
      </c>
      <c r="AS582" s="12" t="s">
        <v>0</v>
      </c>
      <c r="AT582" s="12" t="str">
        <f>DETAILS!B10</f>
        <v>Slough Juniors</v>
      </c>
      <c r="AU582" s="12">
        <v>1</v>
      </c>
      <c r="AV582" s="12" t="str">
        <f>IF(ISNA((INDEX('TEAM 6'!P$38:P$63,MATCH(AU582,'TEAM 6'!AD$38:AD$63,0)))),"NOT DECLARED",INDEX('TEAM 6'!P$38:P$63,MATCH(AU582,'TEAM 6'!AD$38:AD$63,0)))</f>
        <v>Hastings Arko</v>
      </c>
      <c r="AW582" s="12">
        <v>2</v>
      </c>
      <c r="AX582" s="12" t="str">
        <f>IF(ISNA((INDEX('TEAM 6'!P$38:P$63,MATCH(AW582,'TEAM 6'!AD$38:AD$63,0)))),"NOT DECLARED",INDEX('TEAM 6'!P$38:P$63,MATCH(AW582,'TEAM 6'!AD$38:AD$63,0)))</f>
        <v>Indraneel Kandlagunta</v>
      </c>
      <c r="AY582" s="12">
        <v>3</v>
      </c>
      <c r="AZ582" s="12" t="str">
        <f>IF(ISNA((INDEX('TEAM 6'!P$38:P$63,MATCH(AY582,'TEAM 6'!AD$38:AD$63,0)))),"NOT DECLARED",INDEX('TEAM 6'!P$38:P$63,MATCH(AY582,'TEAM 6'!AD$38:AD$63,0)))</f>
        <v>Trey Bennett</v>
      </c>
      <c r="BA582" s="12">
        <v>4</v>
      </c>
      <c r="BB582" s="12" t="str">
        <f>IF(ISNA((INDEX('TEAM 6'!P$38:P$63,MATCH(BA582,'TEAM 6'!AD$38:AD$63,0)))),"NOT DECLARED",INDEX('TEAM 6'!P$38:P$63,MATCH(BA582,'TEAM 6'!AD$38:AD$63,0)))</f>
        <v>Gregory Menkiti</v>
      </c>
      <c r="BC582" s="3" t="str">
        <f>+AV582&amp;", "&amp;AX582&amp;", "&amp;AZ582&amp;", "&amp;BB582</f>
        <v>Hastings Arko, Indraneel Kandlagunta, Trey Bennett, Gregory Menkiti</v>
      </c>
      <c r="BD582" s="52" t="str">
        <f t="shared" ref="BD582:BD595" si="773">BD581</f>
        <v xml:space="preserve">U15 </v>
      </c>
      <c r="BE582" s="52">
        <f t="shared" ref="BE582:BE595" si="774">BE581</f>
        <v>12.7</v>
      </c>
      <c r="BF582" s="52">
        <f t="shared" ref="BF582:BF595" si="775">BF581</f>
        <v>26.25</v>
      </c>
      <c r="BG582" s="52">
        <f t="shared" ref="BG582:BG595" si="776">BG581</f>
        <v>44</v>
      </c>
      <c r="BH582" s="53">
        <f t="shared" ref="BH582:BH595" si="777">BH581</f>
        <v>1.6435185185185183E-3</v>
      </c>
      <c r="BI582" s="53">
        <f t="shared" ref="BI582:BI595" si="778">BI581</f>
        <v>3.414351851851852E-3</v>
      </c>
      <c r="BJ582" s="53" t="str">
        <f t="shared" ref="BJ582:BJ595" si="779">BJ581</f>
        <v>-</v>
      </c>
      <c r="BK582" s="52">
        <f t="shared" ref="BK582:BK595" si="780">BK581</f>
        <v>14</v>
      </c>
      <c r="BL582" s="52">
        <f t="shared" ref="BL582:BL595" si="781">BL581</f>
        <v>0</v>
      </c>
      <c r="BM582" s="52">
        <f t="shared" ref="BM582:BM595" si="782">BM581</f>
        <v>0</v>
      </c>
      <c r="BN582" s="52">
        <f t="shared" ref="BN582:BN595" si="783">BN581</f>
        <v>1.5</v>
      </c>
      <c r="BO582" s="52">
        <f t="shared" ref="BO582:BO595" si="784">BO581</f>
        <v>4.8</v>
      </c>
      <c r="BP582" s="52">
        <f t="shared" ref="BP582:BP595" si="785">BP581</f>
        <v>9.5</v>
      </c>
      <c r="BQ582" s="52">
        <f t="shared" ref="BQ582:BQ595" si="786">BQ581</f>
        <v>23</v>
      </c>
      <c r="BR582" s="52">
        <f t="shared" ref="BR582:BR595" si="787">BR581</f>
        <v>30</v>
      </c>
      <c r="BS582" s="52">
        <f t="shared" ref="BS582:BS595" si="788">BS581</f>
        <v>50</v>
      </c>
      <c r="BU582" s="34" t="str">
        <f>grades!A63</f>
        <v>long jump</v>
      </c>
      <c r="BV582" s="34"/>
      <c r="BW582" s="34"/>
      <c r="BX582" s="34">
        <f>grades!C63</f>
        <v>5.75</v>
      </c>
      <c r="BY582" s="34"/>
      <c r="BZ582" s="34"/>
      <c r="CA582" s="34">
        <f>grades!E63</f>
        <v>5.55</v>
      </c>
      <c r="CB582" s="34"/>
      <c r="CC582" s="34"/>
      <c r="CD582" s="34">
        <f>grades!G63</f>
        <v>5.3</v>
      </c>
      <c r="CE582" s="34"/>
      <c r="CF582" s="34"/>
      <c r="CG582" s="34">
        <f>grades!I63</f>
        <v>5</v>
      </c>
      <c r="CH582" s="96" t="str">
        <f>grades!J23</f>
        <v>F</v>
      </c>
      <c r="CJ582" s="95" t="s">
        <v>541</v>
      </c>
      <c r="CK582" s="95">
        <v>0</v>
      </c>
    </row>
    <row r="583" spans="1:89" ht="20.100000000000001" hidden="1" customHeight="1">
      <c r="A583" s="111" t="s">
        <v>369</v>
      </c>
      <c r="W583" s="199" t="s">
        <v>363</v>
      </c>
      <c r="X583" s="141">
        <v>6</v>
      </c>
      <c r="Y583" s="9" t="str">
        <f t="shared" si="770"/>
        <v>Slough Juniors</v>
      </c>
      <c r="Z583" s="12" t="str">
        <f t="shared" si="770"/>
        <v>JJ</v>
      </c>
      <c r="AA583" s="12" t="s">
        <v>1</v>
      </c>
      <c r="AB583" s="12" t="str">
        <f>IF(ISNA((INDEX('TEAM 6'!P$38:P$63,MATCH(AA583,'TEAM 6'!AA$38:AA$63,0)))),"NOT DECLARED",INDEX('TEAM 6'!P$38:P$63,MATCH(AA583,'TEAM 6'!AA$38:AA$63,0)))</f>
        <v>Hastings Arko</v>
      </c>
      <c r="AC583" s="12" t="str">
        <f>Z583</f>
        <v>JJ</v>
      </c>
      <c r="AD583" s="12" t="s">
        <v>1</v>
      </c>
      <c r="AE583" s="12" t="str">
        <f>IF(ISNA((INDEX('TEAM 6'!P$38:P$63,MATCH(AD583,'TEAM 6'!X$38:X$63,0)))),"NOT DECLARED",INDEX('TEAM 6'!P$38:P$63,MATCH(AD583,'TEAM 6'!X$38:X$63,0)))</f>
        <v>Freddie Fenton</v>
      </c>
      <c r="AF583" s="12" t="str">
        <f>AC583</f>
        <v>JJ</v>
      </c>
      <c r="AG583" s="12" t="s">
        <v>1</v>
      </c>
      <c r="AH583" s="12" t="str">
        <f>IF(ISNA((INDEX('TEAM 6'!P$38:P$63,MATCH(AG583,'TEAM 6'!AC$38:AC$63,0)))),"NOT DECLARED",INDEX('TEAM 6'!P$38:P$63,MATCH(AG583,'TEAM 6'!AC$38:AC$63,0)))</f>
        <v>Indraneel Kandlagunta</v>
      </c>
      <c r="AI583" s="12" t="str">
        <f>AF583</f>
        <v>JJ</v>
      </c>
      <c r="AJ583" s="12" t="s">
        <v>1</v>
      </c>
      <c r="AK583" s="12" t="str">
        <f>IF(ISNA((INDEX('TEAM 6'!P$38:P$63,MATCH(AJ583,'TEAM 6'!Z$38:Z$63,0)))),"NOT DECLARED",INDEX('TEAM 6'!P$38:P$63,MATCH(AJ583,'TEAM 6'!Z$38:Z$63,0)))</f>
        <v>Indraneel Kandlagunta</v>
      </c>
      <c r="AL583" s="12" t="str">
        <f>AI583</f>
        <v>JJ</v>
      </c>
      <c r="AM583" s="12" t="s">
        <v>1</v>
      </c>
      <c r="AN583" s="12" t="str">
        <f>IF(ISNA((INDEX('TEAM 6'!P$38:P$63,MATCH(AM583,'TEAM 6'!V$38:V$63,0)))),"NOT DECLARED",INDEX('TEAM 6'!P$38:P$63,MATCH(AM583,'TEAM 6'!V$38:V$63,0)))</f>
        <v>Freddie Fenton</v>
      </c>
      <c r="AO583" s="12" t="str">
        <f>AL583</f>
        <v>JJ</v>
      </c>
      <c r="AP583" s="12" t="s">
        <v>1</v>
      </c>
      <c r="AQ583" s="12" t="str">
        <f>IF(ISNA((INDEX('TEAM 6'!P$38:P$63,MATCH(AP583,'TEAM 6'!T$38:T$63,0)))),"NOT DECLARED",INDEX('TEAM 6'!P$38:P$63,MATCH(AP583,'TEAM 6'!T$38:T$63,0)))</f>
        <v>Freddie Fenton</v>
      </c>
      <c r="AR583" s="12" t="str">
        <f>AO583</f>
        <v>JJ</v>
      </c>
      <c r="AS583" s="12" t="s">
        <v>1</v>
      </c>
      <c r="AT583" s="12" t="str">
        <f>DETAILS!B10</f>
        <v>Slough Juniors</v>
      </c>
      <c r="AU583" s="12">
        <v>1</v>
      </c>
      <c r="AV583" s="12" t="str">
        <f>IF(ISNA((INDEX('TEAM 6'!P$38:P$63,MATCH(AU583,'TEAM 6'!AD$38:AD$63,0)))),"NOT DECLARED",INDEX('TEAM 6'!P$38:P$63,MATCH(AU583,'TEAM 6'!AD$38:AD$63,0)))</f>
        <v>Hastings Arko</v>
      </c>
      <c r="AW583" s="12">
        <v>2</v>
      </c>
      <c r="AX583" s="12" t="str">
        <f>IF(ISNA((INDEX('TEAM 6'!P$38:P$63,MATCH(AW583,'TEAM 6'!AD$38:AD$63,0)))),"NOT DECLARED",INDEX('TEAM 6'!P$38:P$63,MATCH(AW583,'TEAM 6'!AD$38:AD$63,0)))</f>
        <v>Indraneel Kandlagunta</v>
      </c>
      <c r="AY583" s="12">
        <v>3</v>
      </c>
      <c r="AZ583" s="12" t="str">
        <f>IF(ISNA((INDEX('TEAM 6'!P$38:P$63,MATCH(AY583,'TEAM 6'!AD$38:AD$63,0)))),"NOT DECLARED",INDEX('TEAM 6'!P$38:P$63,MATCH(AY583,'TEAM 6'!AD$38:AD$63,0)))</f>
        <v>Trey Bennett</v>
      </c>
      <c r="BA583" s="12">
        <v>4</v>
      </c>
      <c r="BB583" s="12" t="str">
        <f>IF(ISNA((INDEX('TEAM 6'!P$38:P$63,MATCH(BA583,'TEAM 6'!AD$38:AD$63,0)))),"NOT DECLARED",INDEX('TEAM 6'!P$38:P$63,MATCH(BA583,'TEAM 6'!AD$38:AD$63,0)))</f>
        <v>Gregory Menkiti</v>
      </c>
      <c r="BC583" s="3" t="str">
        <f>+AV583&amp;", "&amp;AX583&amp;", "&amp;AZ583&amp;", "&amp;BB583</f>
        <v>Hastings Arko, Indraneel Kandlagunta, Trey Bennett, Gregory Menkiti</v>
      </c>
      <c r="BD583" s="52" t="str">
        <f t="shared" si="773"/>
        <v xml:space="preserve">U15 </v>
      </c>
      <c r="BE583" s="52">
        <f t="shared" si="774"/>
        <v>12.7</v>
      </c>
      <c r="BF583" s="52">
        <f t="shared" si="775"/>
        <v>26.25</v>
      </c>
      <c r="BG583" s="52">
        <f t="shared" si="776"/>
        <v>44</v>
      </c>
      <c r="BH583" s="53">
        <f t="shared" si="777"/>
        <v>1.6435185185185183E-3</v>
      </c>
      <c r="BI583" s="53">
        <f t="shared" si="778"/>
        <v>3.414351851851852E-3</v>
      </c>
      <c r="BJ583" s="53" t="str">
        <f t="shared" si="779"/>
        <v>-</v>
      </c>
      <c r="BK583" s="52">
        <f t="shared" si="780"/>
        <v>14</v>
      </c>
      <c r="BL583" s="52">
        <f t="shared" si="781"/>
        <v>0</v>
      </c>
      <c r="BM583" s="52">
        <f t="shared" si="782"/>
        <v>0</v>
      </c>
      <c r="BN583" s="52">
        <f t="shared" si="783"/>
        <v>1.5</v>
      </c>
      <c r="BO583" s="52">
        <f t="shared" si="784"/>
        <v>4.8</v>
      </c>
      <c r="BP583" s="52">
        <f t="shared" si="785"/>
        <v>9.5</v>
      </c>
      <c r="BQ583" s="52">
        <f t="shared" si="786"/>
        <v>23</v>
      </c>
      <c r="BR583" s="52">
        <f t="shared" si="787"/>
        <v>30</v>
      </c>
      <c r="BS583" s="52">
        <f t="shared" si="788"/>
        <v>50</v>
      </c>
      <c r="BU583" s="34" t="str">
        <f>grades!A64</f>
        <v>javelin</v>
      </c>
      <c r="BV583" s="34"/>
      <c r="BW583" s="34"/>
      <c r="BX583" s="34">
        <f>grades!C64</f>
        <v>44.35</v>
      </c>
      <c r="BY583" s="34"/>
      <c r="BZ583" s="34"/>
      <c r="CA583" s="34">
        <f>grades!E64</f>
        <v>40.85</v>
      </c>
      <c r="CB583" s="34"/>
      <c r="CC583" s="34"/>
      <c r="CD583" s="34">
        <f>grades!G64</f>
        <v>37.25</v>
      </c>
      <c r="CE583" s="34"/>
      <c r="CF583" s="34"/>
      <c r="CG583" s="34">
        <f>grades!I64</f>
        <v>32.6</v>
      </c>
      <c r="CH583" s="96" t="str">
        <f>grades!J24</f>
        <v>F</v>
      </c>
      <c r="CJ583" s="95" t="s">
        <v>542</v>
      </c>
      <c r="CK583" s="95">
        <v>0</v>
      </c>
    </row>
    <row r="584" spans="1:89" ht="20.100000000000001" hidden="1" customHeight="1">
      <c r="A584" s="111" t="s">
        <v>369</v>
      </c>
      <c r="Y584" s="19"/>
      <c r="AB584" s="266" t="s">
        <v>126</v>
      </c>
      <c r="AC584" s="5"/>
      <c r="AD584" s="5"/>
      <c r="AE584" s="266" t="s">
        <v>468</v>
      </c>
      <c r="AF584" s="5"/>
      <c r="AG584" s="5"/>
      <c r="AH584" s="266" t="s">
        <v>358</v>
      </c>
      <c r="AI584" s="5"/>
      <c r="AJ584" s="5"/>
      <c r="AK584" s="266" t="s">
        <v>469</v>
      </c>
      <c r="AL584" s="5"/>
      <c r="AM584" s="5"/>
      <c r="AN584" s="266" t="s">
        <v>130</v>
      </c>
      <c r="BD584" s="52" t="str">
        <f t="shared" si="773"/>
        <v xml:space="preserve">U15 </v>
      </c>
      <c r="BE584" s="52">
        <f t="shared" si="774"/>
        <v>12.7</v>
      </c>
      <c r="BF584" s="52">
        <f t="shared" si="775"/>
        <v>26.25</v>
      </c>
      <c r="BG584" s="52">
        <f t="shared" si="776"/>
        <v>44</v>
      </c>
      <c r="BH584" s="53">
        <f t="shared" si="777"/>
        <v>1.6435185185185183E-3</v>
      </c>
      <c r="BI584" s="53">
        <f t="shared" si="778"/>
        <v>3.414351851851852E-3</v>
      </c>
      <c r="BJ584" s="53" t="str">
        <f t="shared" si="779"/>
        <v>-</v>
      </c>
      <c r="BK584" s="52">
        <f t="shared" si="780"/>
        <v>14</v>
      </c>
      <c r="BL584" s="52">
        <f t="shared" si="781"/>
        <v>0</v>
      </c>
      <c r="BM584" s="52">
        <f t="shared" si="782"/>
        <v>0</v>
      </c>
      <c r="BN584" s="52">
        <f t="shared" si="783"/>
        <v>1.5</v>
      </c>
      <c r="BO584" s="52">
        <f t="shared" si="784"/>
        <v>4.8</v>
      </c>
      <c r="BP584" s="52">
        <f t="shared" si="785"/>
        <v>9.5</v>
      </c>
      <c r="BQ584" s="52">
        <f t="shared" si="786"/>
        <v>23</v>
      </c>
      <c r="BR584" s="52">
        <f t="shared" si="787"/>
        <v>30</v>
      </c>
      <c r="BS584" s="52">
        <f t="shared" si="788"/>
        <v>50</v>
      </c>
      <c r="BU584" s="34" t="str">
        <f>grades!A65</f>
        <v xml:space="preserve">discus </v>
      </c>
      <c r="BV584" s="34"/>
      <c r="BW584" s="34"/>
      <c r="BX584" s="34">
        <f>grades!C65</f>
        <v>35.200000000000003</v>
      </c>
      <c r="BY584" s="34"/>
      <c r="BZ584" s="34"/>
      <c r="CA584" s="34">
        <f>grades!E65</f>
        <v>32.299999999999997</v>
      </c>
      <c r="CB584" s="34"/>
      <c r="CC584" s="34"/>
      <c r="CD584" s="34">
        <f>grades!G65</f>
        <v>28.95</v>
      </c>
      <c r="CE584" s="34"/>
      <c r="CF584" s="34"/>
      <c r="CG584" s="34">
        <f>grades!I65</f>
        <v>25.5</v>
      </c>
      <c r="CH584" s="96" t="str">
        <f>grades!J25</f>
        <v>F</v>
      </c>
      <c r="CJ584" s="95" t="s">
        <v>543</v>
      </c>
      <c r="CK584" s="95">
        <v>0</v>
      </c>
    </row>
    <row r="585" spans="1:89" ht="20.100000000000001" hidden="1" customHeight="1">
      <c r="A585" s="111" t="s">
        <v>369</v>
      </c>
      <c r="Y585" s="11" t="str">
        <f t="shared" ref="Y585:Y597" si="789">Y571</f>
        <v>UNDER 15 BOYS</v>
      </c>
      <c r="Z585" s="10"/>
      <c r="AA585" s="10"/>
      <c r="AB585" s="36" t="s">
        <v>7</v>
      </c>
      <c r="AC585" s="36"/>
      <c r="AD585" s="36"/>
      <c r="AE585" s="36" t="s">
        <v>26</v>
      </c>
      <c r="AF585" s="36"/>
      <c r="AG585" s="36"/>
      <c r="AH585" s="36" t="s">
        <v>25</v>
      </c>
      <c r="AI585" s="36"/>
      <c r="AJ585" s="36"/>
      <c r="AK585" s="36" t="s">
        <v>27</v>
      </c>
      <c r="AL585" s="36"/>
      <c r="AM585" s="36"/>
      <c r="AN585" s="36">
        <v>200</v>
      </c>
      <c r="AO585" s="19"/>
      <c r="AP585" s="19"/>
      <c r="AQ585" s="8"/>
      <c r="AR585" s="19"/>
      <c r="AS585" s="19"/>
      <c r="AT585" s="8"/>
      <c r="AU585" s="8"/>
      <c r="AV585" s="8"/>
      <c r="AW585" s="8"/>
      <c r="AX585" s="8"/>
      <c r="AY585" s="8"/>
      <c r="AZ585" s="8"/>
      <c r="BA585" s="8"/>
      <c r="BB585" s="8"/>
      <c r="BD585" s="52" t="str">
        <f t="shared" si="773"/>
        <v xml:space="preserve">U15 </v>
      </c>
      <c r="BE585" s="52">
        <f t="shared" si="774"/>
        <v>12.7</v>
      </c>
      <c r="BF585" s="52">
        <f t="shared" si="775"/>
        <v>26.25</v>
      </c>
      <c r="BG585" s="52">
        <f t="shared" si="776"/>
        <v>44</v>
      </c>
      <c r="BH585" s="53">
        <f t="shared" si="777"/>
        <v>1.6435185185185183E-3</v>
      </c>
      <c r="BI585" s="53">
        <f t="shared" si="778"/>
        <v>3.414351851851852E-3</v>
      </c>
      <c r="BJ585" s="53" t="str">
        <f t="shared" si="779"/>
        <v>-</v>
      </c>
      <c r="BK585" s="52">
        <f t="shared" si="780"/>
        <v>14</v>
      </c>
      <c r="BL585" s="52">
        <f t="shared" si="781"/>
        <v>0</v>
      </c>
      <c r="BM585" s="52">
        <f t="shared" si="782"/>
        <v>0</v>
      </c>
      <c r="BN585" s="52">
        <f t="shared" si="783"/>
        <v>1.5</v>
      </c>
      <c r="BO585" s="52">
        <f t="shared" si="784"/>
        <v>4.8</v>
      </c>
      <c r="BP585" s="52">
        <f t="shared" si="785"/>
        <v>9.5</v>
      </c>
      <c r="BQ585" s="52">
        <f t="shared" si="786"/>
        <v>23</v>
      </c>
      <c r="BR585" s="52">
        <f t="shared" si="787"/>
        <v>30</v>
      </c>
      <c r="BS585" s="52">
        <f t="shared" si="788"/>
        <v>50</v>
      </c>
      <c r="BU585" s="34" t="str">
        <f>grades!A66</f>
        <v>shot</v>
      </c>
      <c r="BV585" s="34"/>
      <c r="BW585" s="34"/>
      <c r="BX585" s="34">
        <f>grades!C66</f>
        <v>12.45</v>
      </c>
      <c r="BY585" s="34"/>
      <c r="BZ585" s="34"/>
      <c r="CA585" s="34">
        <f>grades!E66</f>
        <v>11.8</v>
      </c>
      <c r="CB585" s="34"/>
      <c r="CC585" s="34"/>
      <c r="CD585" s="34">
        <f>grades!G66</f>
        <v>11.1</v>
      </c>
      <c r="CE585" s="34"/>
      <c r="CF585" s="34"/>
      <c r="CG585" s="34">
        <f>grades!I66</f>
        <v>10.1</v>
      </c>
      <c r="CH585" s="96" t="str">
        <f>grades!J26</f>
        <v>F</v>
      </c>
      <c r="CJ585" s="95" t="s">
        <v>544</v>
      </c>
      <c r="CK585" s="95">
        <v>0</v>
      </c>
    </row>
    <row r="586" spans="1:89" ht="20.100000000000001" hidden="1" customHeight="1">
      <c r="A586" s="111" t="s">
        <v>369</v>
      </c>
      <c r="W586" s="199" t="s">
        <v>39</v>
      </c>
      <c r="X586" s="141">
        <v>1</v>
      </c>
      <c r="Y586" s="9" t="str">
        <f t="shared" si="789"/>
        <v>Winchester</v>
      </c>
      <c r="Z586" s="12" t="str">
        <f t="shared" ref="Z586:Z597" si="790">Z572</f>
        <v>W</v>
      </c>
      <c r="AA586" s="12" t="s">
        <v>0</v>
      </c>
      <c r="AB586" s="12" t="str">
        <f>IF(ISNA((INDEX(HOST!P$38:P$63,MATCH(AA586,HOST!U$38:U$63,0)))),"NOT DECLARED",INDEX(HOST!P$38:P$63,MATCH(AA586,HOST!U$38:U$63,0)))</f>
        <v>Ruben Burrows</v>
      </c>
      <c r="AC586" s="12" t="str">
        <f t="shared" ref="AC586:AC595" si="791">Z586</f>
        <v>W</v>
      </c>
      <c r="AD586" s="12" t="s">
        <v>0</v>
      </c>
      <c r="AE586" s="12" t="str">
        <f>IF(ISNA((INDEX(HOST!P$38:P$63,MATCH(AD586,HOST!AB$38:AB$63,0)))),"NOT DECLARED",INDEX(HOST!P$38:P$63,MATCH(AD586,HOST!AB$38:AB$63,0)))</f>
        <v xml:space="preserve">Dan Kimber </v>
      </c>
      <c r="AF586" s="12" t="str">
        <f t="shared" ref="AF586:AF595" si="792">AC586</f>
        <v>W</v>
      </c>
      <c r="AG586" s="12" t="s">
        <v>0</v>
      </c>
      <c r="AH586" s="12" t="str">
        <f>IF(ISNA((INDEX(HOST!P$38:P$63,MATCH(AG586,HOST!Y$38:Y$63,0)))),"NOT DECLARED",INDEX(HOST!P$38:P$63,MATCH(AG586,HOST!Y$38:Y$63,0)))</f>
        <v>Ruben Burrows</v>
      </c>
      <c r="AI586" s="12" t="str">
        <f t="shared" ref="AI586:AI595" si="793">AF586</f>
        <v>W</v>
      </c>
      <c r="AJ586" s="12" t="s">
        <v>0</v>
      </c>
      <c r="AK586" s="12" t="str">
        <f>IF(ISNA((INDEX(HOST!P$38:P$63,MATCH(AJ586,HOST!S$38:S$63,0)))),"NOT DECLARED",INDEX(HOST!P$38:P$63,MATCH(AJ586,HOST!S$38:S$63,0)))</f>
        <v>Finlay Wrey Brown</v>
      </c>
      <c r="AL586" s="12" t="str">
        <f t="shared" ref="AL586:AL595" si="794">AI586</f>
        <v>W</v>
      </c>
      <c r="AM586" s="12" t="s">
        <v>0</v>
      </c>
      <c r="AN586" s="12" t="str">
        <f>IF(ISNA((INDEX(HOST!P$38:P$63,MATCH(AM586,HOST!W$38:W$63,0)))),"NOT DECLARED",INDEX(HOST!P$38:P$63,MATCH(AM586,HOST!W$38:W$63,0)))</f>
        <v xml:space="preserve">Edward Bruce </v>
      </c>
      <c r="AO586" s="2"/>
      <c r="AP586" s="2"/>
      <c r="AQ586" s="2"/>
      <c r="AR586" s="2"/>
      <c r="AS586" s="2"/>
      <c r="AT586" s="2"/>
      <c r="AU586" s="2"/>
      <c r="AV586" s="2"/>
      <c r="AW586" s="2"/>
      <c r="AX586" s="2"/>
      <c r="AY586" s="2"/>
      <c r="AZ586" s="2"/>
      <c r="BA586" s="2"/>
      <c r="BB586" s="2"/>
      <c r="BD586" s="52" t="str">
        <f t="shared" si="773"/>
        <v xml:space="preserve">U15 </v>
      </c>
      <c r="BE586" s="52">
        <f t="shared" si="774"/>
        <v>12.7</v>
      </c>
      <c r="BF586" s="52">
        <f t="shared" si="775"/>
        <v>26.25</v>
      </c>
      <c r="BG586" s="52">
        <f t="shared" si="776"/>
        <v>44</v>
      </c>
      <c r="BH586" s="53">
        <f t="shared" si="777"/>
        <v>1.6435185185185183E-3</v>
      </c>
      <c r="BI586" s="53">
        <f t="shared" si="778"/>
        <v>3.414351851851852E-3</v>
      </c>
      <c r="BJ586" s="53" t="str">
        <f t="shared" si="779"/>
        <v>-</v>
      </c>
      <c r="BK586" s="52">
        <f t="shared" si="780"/>
        <v>14</v>
      </c>
      <c r="BL586" s="52">
        <f t="shared" si="781"/>
        <v>0</v>
      </c>
      <c r="BM586" s="52">
        <f t="shared" si="782"/>
        <v>0</v>
      </c>
      <c r="BN586" s="52">
        <f t="shared" si="783"/>
        <v>1.5</v>
      </c>
      <c r="BO586" s="52">
        <f t="shared" si="784"/>
        <v>4.8</v>
      </c>
      <c r="BP586" s="52">
        <f t="shared" si="785"/>
        <v>9.5</v>
      </c>
      <c r="BQ586" s="52">
        <f t="shared" si="786"/>
        <v>23</v>
      </c>
      <c r="BR586" s="52">
        <f t="shared" si="787"/>
        <v>30</v>
      </c>
      <c r="BS586" s="52">
        <f t="shared" si="788"/>
        <v>50</v>
      </c>
      <c r="CJ586" s="95" t="s">
        <v>558</v>
      </c>
      <c r="CK586" s="95">
        <v>0</v>
      </c>
    </row>
    <row r="587" spans="1:89" ht="20.100000000000001" hidden="1" customHeight="1">
      <c r="A587" s="111" t="s">
        <v>369</v>
      </c>
      <c r="W587" s="199" t="s">
        <v>39</v>
      </c>
      <c r="X587" s="141">
        <v>1</v>
      </c>
      <c r="Y587" s="9" t="str">
        <f t="shared" si="789"/>
        <v>Winchester</v>
      </c>
      <c r="Z587" s="12" t="str">
        <f t="shared" si="790"/>
        <v>WW</v>
      </c>
      <c r="AA587" s="12" t="s">
        <v>1</v>
      </c>
      <c r="AB587" s="12" t="str">
        <f>IF(ISNA((INDEX(HOST!P$38:P$63,MATCH(AA587,HOST!U$38:U$63,0)))),"NOT DECLARED",INDEX(HOST!P$38:P$63,MATCH(AA587,HOST!U$38:U$63,0)))</f>
        <v>Matt De Lara</v>
      </c>
      <c r="AC587" s="12" t="str">
        <f t="shared" si="791"/>
        <v>WW</v>
      </c>
      <c r="AD587" s="12" t="s">
        <v>1</v>
      </c>
      <c r="AE587" s="12" t="str">
        <f>IF(ISNA((INDEX(HOST!P$38:P$63,MATCH(AD587,HOST!AB$38:AB$63,0)))),"NOT DECLARED",INDEX(HOST!P$38:P$63,MATCH(AD587,HOST!AB$38:AB$63,0)))</f>
        <v>Charlie Elford Pond</v>
      </c>
      <c r="AF587" s="12" t="str">
        <f t="shared" si="792"/>
        <v>WW</v>
      </c>
      <c r="AG587" s="12" t="s">
        <v>1</v>
      </c>
      <c r="AH587" s="12" t="str">
        <f>IF(ISNA((INDEX(HOST!P$38:P$63,MATCH(AG587,HOST!Y$38:Y$63,0)))),"NOT DECLARED",INDEX(HOST!P$38:P$63,MATCH(AG587,HOST!Y$38:Y$63,0)))</f>
        <v xml:space="preserve">Ollie Withers </v>
      </c>
      <c r="AI587" s="12" t="str">
        <f t="shared" si="793"/>
        <v>WW</v>
      </c>
      <c r="AJ587" s="12" t="s">
        <v>1</v>
      </c>
      <c r="AK587" s="12" t="str">
        <f>IF(ISNA((INDEX(HOST!P$38:P$63,MATCH(AJ587,HOST!S$38:S$63,0)))),"NOT DECLARED",INDEX(HOST!P$38:P$63,MATCH(AJ587,HOST!S$38:S$63,0)))</f>
        <v>Charlie Elford Pond</v>
      </c>
      <c r="AL587" s="12" t="str">
        <f t="shared" si="794"/>
        <v>WW</v>
      </c>
      <c r="AM587" s="12" t="s">
        <v>1</v>
      </c>
      <c r="AN587" s="12" t="str">
        <f>IF(ISNA((INDEX(HOST!P$38:P$63,MATCH(AM587,HOST!W$38:W$63,0)))),"NOT DECLARED",INDEX(HOST!P$38:P$63,MATCH(AM587,HOST!W$38:W$63,0)))</f>
        <v>Toby McLauchlan</v>
      </c>
      <c r="AO587" s="2"/>
      <c r="AP587" s="2"/>
      <c r="AQ587" s="2"/>
      <c r="AR587" s="2"/>
      <c r="AS587" s="2"/>
      <c r="AT587" s="2"/>
      <c r="AU587" s="2"/>
      <c r="AV587" s="2"/>
      <c r="AW587" s="2"/>
      <c r="AX587" s="2"/>
      <c r="AY587" s="2"/>
      <c r="AZ587" s="2"/>
      <c r="BA587" s="2"/>
      <c r="BB587" s="2"/>
      <c r="BD587" s="52" t="str">
        <f t="shared" si="773"/>
        <v xml:space="preserve">U15 </v>
      </c>
      <c r="BE587" s="52">
        <f t="shared" si="774"/>
        <v>12.7</v>
      </c>
      <c r="BF587" s="52">
        <f t="shared" si="775"/>
        <v>26.25</v>
      </c>
      <c r="BG587" s="52">
        <f t="shared" si="776"/>
        <v>44</v>
      </c>
      <c r="BH587" s="53">
        <f t="shared" si="777"/>
        <v>1.6435185185185183E-3</v>
      </c>
      <c r="BI587" s="53">
        <f t="shared" si="778"/>
        <v>3.414351851851852E-3</v>
      </c>
      <c r="BJ587" s="53" t="str">
        <f t="shared" si="779"/>
        <v>-</v>
      </c>
      <c r="BK587" s="52">
        <f t="shared" si="780"/>
        <v>14</v>
      </c>
      <c r="BL587" s="52">
        <f t="shared" si="781"/>
        <v>0</v>
      </c>
      <c r="BM587" s="52">
        <f t="shared" si="782"/>
        <v>0</v>
      </c>
      <c r="BN587" s="52">
        <f t="shared" si="783"/>
        <v>1.5</v>
      </c>
      <c r="BO587" s="52">
        <f t="shared" si="784"/>
        <v>4.8</v>
      </c>
      <c r="BP587" s="52">
        <f t="shared" si="785"/>
        <v>9.5</v>
      </c>
      <c r="BQ587" s="52">
        <f t="shared" si="786"/>
        <v>23</v>
      </c>
      <c r="BR587" s="52">
        <f t="shared" si="787"/>
        <v>30</v>
      </c>
      <c r="BS587" s="52">
        <f t="shared" si="788"/>
        <v>50</v>
      </c>
      <c r="CJ587" s="95" t="s">
        <v>559</v>
      </c>
      <c r="CK587" s="95">
        <v>0</v>
      </c>
    </row>
    <row r="588" spans="1:89" ht="20.100000000000001" hidden="1" customHeight="1">
      <c r="A588" s="111" t="s">
        <v>369</v>
      </c>
      <c r="W588" s="199" t="s">
        <v>35</v>
      </c>
      <c r="X588" s="141">
        <v>2</v>
      </c>
      <c r="Y588" s="9" t="str">
        <f t="shared" si="789"/>
        <v>Newbury</v>
      </c>
      <c r="Z588" s="12" t="str">
        <f t="shared" si="790"/>
        <v>N</v>
      </c>
      <c r="AA588" s="12" t="s">
        <v>0</v>
      </c>
      <c r="AB588" s="12" t="str">
        <f>IF(ISNA((INDEX('TEAM 2'!P$38:P$63,MATCH(AA588,'TEAM 2'!U$38:U$63,0)))),"NOT DECLARED",INDEX('TEAM 2'!P$38:P$63,MATCH(AA588,'TEAM 2'!U$38:U$63,0)))</f>
        <v>Ed Langdon</v>
      </c>
      <c r="AC588" s="12" t="str">
        <f t="shared" si="791"/>
        <v>N</v>
      </c>
      <c r="AD588" s="12" t="s">
        <v>0</v>
      </c>
      <c r="AE588" s="12" t="str">
        <f>IF(ISNA((INDEX('TEAM 2'!P$38:P$63,MATCH(AD588,'TEAM 2'!AB$38:AB$63,0)))),"NOT DECLARED",INDEX('TEAM 2'!P$38:P$63,MATCH(AD588,'TEAM 2'!AB$38:AB$63,0)))</f>
        <v>Robert Richardson</v>
      </c>
      <c r="AF588" s="12" t="str">
        <f t="shared" si="792"/>
        <v>N</v>
      </c>
      <c r="AG588" s="12" t="s">
        <v>0</v>
      </c>
      <c r="AH588" s="12" t="str">
        <f>IF(ISNA((INDEX('TEAM 2'!P$38:P$63,MATCH(AG588,'TEAM 2'!Y$38:Y$63,0)))),"NOT DECLARED",INDEX('TEAM 2'!P$38:P$63,MATCH(AG588,'TEAM 2'!Y$38:Y$63,0)))</f>
        <v>Ollie Lloyd-Hole</v>
      </c>
      <c r="AI588" s="12" t="str">
        <f t="shared" si="793"/>
        <v>N</v>
      </c>
      <c r="AJ588" s="12" t="s">
        <v>0</v>
      </c>
      <c r="AK588" s="12" t="str">
        <f>IF(ISNA((INDEX('TEAM 2'!P$38:P$63,MATCH(AJ588,'TEAM 2'!S$38:S$63,0)))),"NOT DECLARED",INDEX('TEAM 2'!P$38:P$63,MATCH(AJ588,'TEAM 2'!S$38:S$63,0)))</f>
        <v>Ed Langdon</v>
      </c>
      <c r="AL588" s="12" t="str">
        <f t="shared" si="794"/>
        <v>N</v>
      </c>
      <c r="AM588" s="12" t="s">
        <v>0</v>
      </c>
      <c r="AN588" s="12" t="str">
        <f>IF(ISNA((INDEX('TEAM 2'!P$38:P$63,MATCH(AM588,'TEAM 2'!W$38:W$63,0)))),"NOT DECLARED",INDEX('TEAM 2'!P$38:P$63,MATCH(AM588,'TEAM 2'!W$38:W$63,0)))</f>
        <v>Marcus Bu-Rashid</v>
      </c>
      <c r="AO588" s="2"/>
      <c r="AP588" s="2"/>
      <c r="AQ588" s="2"/>
      <c r="AR588" s="2"/>
      <c r="AS588" s="2"/>
      <c r="AT588" s="2"/>
      <c r="AU588" s="2"/>
      <c r="AV588" s="2"/>
      <c r="AW588" s="2"/>
      <c r="AX588" s="2"/>
      <c r="AY588" s="2"/>
      <c r="AZ588" s="2"/>
      <c r="BA588" s="2"/>
      <c r="BB588" s="2"/>
      <c r="BD588" s="52" t="str">
        <f t="shared" si="773"/>
        <v xml:space="preserve">U15 </v>
      </c>
      <c r="BE588" s="52">
        <f t="shared" si="774"/>
        <v>12.7</v>
      </c>
      <c r="BF588" s="52">
        <f t="shared" si="775"/>
        <v>26.25</v>
      </c>
      <c r="BG588" s="52">
        <f t="shared" si="776"/>
        <v>44</v>
      </c>
      <c r="BH588" s="53">
        <f t="shared" si="777"/>
        <v>1.6435185185185183E-3</v>
      </c>
      <c r="BI588" s="53">
        <f t="shared" si="778"/>
        <v>3.414351851851852E-3</v>
      </c>
      <c r="BJ588" s="53" t="str">
        <f t="shared" si="779"/>
        <v>-</v>
      </c>
      <c r="BK588" s="52">
        <f t="shared" si="780"/>
        <v>14</v>
      </c>
      <c r="BL588" s="52">
        <f t="shared" si="781"/>
        <v>0</v>
      </c>
      <c r="BM588" s="52">
        <f t="shared" si="782"/>
        <v>0</v>
      </c>
      <c r="BN588" s="52">
        <f t="shared" si="783"/>
        <v>1.5</v>
      </c>
      <c r="BO588" s="52">
        <f t="shared" si="784"/>
        <v>4.8</v>
      </c>
      <c r="BP588" s="52">
        <f t="shared" si="785"/>
        <v>9.5</v>
      </c>
      <c r="BQ588" s="52">
        <f t="shared" si="786"/>
        <v>23</v>
      </c>
      <c r="BR588" s="52">
        <f t="shared" si="787"/>
        <v>30</v>
      </c>
      <c r="BS588" s="52">
        <f t="shared" si="788"/>
        <v>50</v>
      </c>
      <c r="CJ588" s="95" t="s">
        <v>545</v>
      </c>
      <c r="CK588" s="95">
        <v>3.5</v>
      </c>
    </row>
    <row r="589" spans="1:89" ht="20.100000000000001" hidden="1" customHeight="1">
      <c r="A589" s="111" t="s">
        <v>369</v>
      </c>
      <c r="W589" s="199" t="s">
        <v>35</v>
      </c>
      <c r="X589" s="141">
        <v>2</v>
      </c>
      <c r="Y589" s="9" t="str">
        <f t="shared" si="789"/>
        <v>Newbury</v>
      </c>
      <c r="Z589" s="12" t="str">
        <f t="shared" si="790"/>
        <v>NN</v>
      </c>
      <c r="AA589" s="12" t="s">
        <v>1</v>
      </c>
      <c r="AB589" s="12" t="str">
        <f>IF(ISNA((INDEX('TEAM 2'!P$38:P$63,MATCH(AA589,'TEAM 2'!U$38:U$63,0)))),"NOT DECLARED",INDEX('TEAM 2'!P$38:P$63,MATCH(AA589,'TEAM 2'!U$38:U$63,0)))</f>
        <v>Andrew Points</v>
      </c>
      <c r="AC589" s="12" t="str">
        <f t="shared" si="791"/>
        <v>NN</v>
      </c>
      <c r="AD589" s="12" t="s">
        <v>1</v>
      </c>
      <c r="AE589" s="12" t="str">
        <f>IF(ISNA((INDEX('TEAM 2'!P$38:P$63,MATCH(AD589,'TEAM 2'!AB$38:AB$63,0)))),"NOT DECLARED",INDEX('TEAM 2'!P$38:P$63,MATCH(AD589,'TEAM 2'!AB$38:AB$63,0)))</f>
        <v>NOT DECLARED</v>
      </c>
      <c r="AF589" s="12" t="str">
        <f t="shared" si="792"/>
        <v>NN</v>
      </c>
      <c r="AG589" s="12" t="s">
        <v>1</v>
      </c>
      <c r="AH589" s="12" t="str">
        <f>IF(ISNA((INDEX('TEAM 2'!P$38:P$63,MATCH(AG589,'TEAM 2'!Y$38:Y$63,0)))),"NOT DECLARED",INDEX('TEAM 2'!P$38:P$63,MATCH(AG589,'TEAM 2'!Y$38:Y$63,0)))</f>
        <v>William Houghton</v>
      </c>
      <c r="AI589" s="12" t="str">
        <f t="shared" si="793"/>
        <v>NN</v>
      </c>
      <c r="AJ589" s="12" t="s">
        <v>1</v>
      </c>
      <c r="AK589" s="12" t="str">
        <f>IF(ISNA((INDEX('TEAM 2'!P$38:P$63,MATCH(AJ589,'TEAM 2'!S$38:S$63,0)))),"NOT DECLARED",INDEX('TEAM 2'!P$38:P$63,MATCH(AJ589,'TEAM 2'!S$38:S$63,0)))</f>
        <v>NOT DECLARED</v>
      </c>
      <c r="AL589" s="12" t="str">
        <f t="shared" si="794"/>
        <v>NN</v>
      </c>
      <c r="AM589" s="12" t="s">
        <v>1</v>
      </c>
      <c r="AN589" s="12" t="str">
        <f>IF(ISNA((INDEX('TEAM 2'!P$38:P$63,MATCH(AM589,'TEAM 2'!W$38:W$63,0)))),"NOT DECLARED",INDEX('TEAM 2'!P$38:P$63,MATCH(AM589,'TEAM 2'!W$38:W$63,0)))</f>
        <v>NOT DECLARED</v>
      </c>
      <c r="AO589" s="2"/>
      <c r="AP589" s="2"/>
      <c r="AQ589" s="2"/>
      <c r="AR589" s="2"/>
      <c r="AS589" s="2"/>
      <c r="AT589" s="2"/>
      <c r="AU589" s="2"/>
      <c r="AV589" s="2"/>
      <c r="AW589" s="2"/>
      <c r="AX589" s="2"/>
      <c r="AY589" s="2"/>
      <c r="AZ589" s="2"/>
      <c r="BA589" s="2"/>
      <c r="BB589" s="2"/>
      <c r="BD589" s="52" t="str">
        <f t="shared" si="773"/>
        <v xml:space="preserve">U15 </v>
      </c>
      <c r="BE589" s="52">
        <f t="shared" si="774"/>
        <v>12.7</v>
      </c>
      <c r="BF589" s="52">
        <f t="shared" si="775"/>
        <v>26.25</v>
      </c>
      <c r="BG589" s="52">
        <f t="shared" si="776"/>
        <v>44</v>
      </c>
      <c r="BH589" s="53">
        <f t="shared" si="777"/>
        <v>1.6435185185185183E-3</v>
      </c>
      <c r="BI589" s="53">
        <f t="shared" si="778"/>
        <v>3.414351851851852E-3</v>
      </c>
      <c r="BJ589" s="53" t="str">
        <f t="shared" si="779"/>
        <v>-</v>
      </c>
      <c r="BK589" s="52">
        <f t="shared" si="780"/>
        <v>14</v>
      </c>
      <c r="BL589" s="52">
        <f t="shared" si="781"/>
        <v>0</v>
      </c>
      <c r="BM589" s="52">
        <f t="shared" si="782"/>
        <v>0</v>
      </c>
      <c r="BN589" s="52">
        <f t="shared" si="783"/>
        <v>1.5</v>
      </c>
      <c r="BO589" s="52">
        <f t="shared" si="784"/>
        <v>4.8</v>
      </c>
      <c r="BP589" s="52">
        <f t="shared" si="785"/>
        <v>9.5</v>
      </c>
      <c r="BQ589" s="52">
        <f t="shared" si="786"/>
        <v>23</v>
      </c>
      <c r="BR589" s="52">
        <f t="shared" si="787"/>
        <v>30</v>
      </c>
      <c r="BS589" s="52">
        <f t="shared" si="788"/>
        <v>50</v>
      </c>
      <c r="CJ589" s="95" t="s">
        <v>546</v>
      </c>
      <c r="CK589" s="95">
        <v>0</v>
      </c>
    </row>
    <row r="590" spans="1:89" ht="20.100000000000001" hidden="1" customHeight="1">
      <c r="A590" s="111" t="s">
        <v>369</v>
      </c>
      <c r="W590" s="199" t="s">
        <v>36</v>
      </c>
      <c r="X590" s="141">
        <v>3</v>
      </c>
      <c r="Y590" s="9" t="str">
        <f t="shared" si="789"/>
        <v>Oxford City</v>
      </c>
      <c r="Z590" s="12" t="str">
        <f t="shared" si="790"/>
        <v>O</v>
      </c>
      <c r="AA590" s="12" t="s">
        <v>0</v>
      </c>
      <c r="AB590" s="12" t="str">
        <f>IF(ISNA((INDEX('TEAM 3'!P$38:P$63,MATCH(AA590,'TEAM 3'!U$38:U$63,0)))),"NOT DECLARED",INDEX('TEAM 3'!P$38:P$63,MATCH(AA590,'TEAM 3'!U$38:U$63,0)))</f>
        <v>Scott Jones</v>
      </c>
      <c r="AC590" s="12" t="str">
        <f t="shared" si="791"/>
        <v>O</v>
      </c>
      <c r="AD590" s="12" t="s">
        <v>0</v>
      </c>
      <c r="AE590" s="12" t="str">
        <f>IF(ISNA((INDEX('TEAM 3'!P$38:P$63,MATCH(AD590,'TEAM 3'!AB$38:AB$63,0)))),"NOT DECLARED",INDEX('TEAM 3'!P$38:P$63,MATCH(AD590,'TEAM 3'!AB$38:AB$63,0)))</f>
        <v>Jonathan Davies</v>
      </c>
      <c r="AF590" s="12" t="str">
        <f t="shared" si="792"/>
        <v>O</v>
      </c>
      <c r="AG590" s="12" t="s">
        <v>0</v>
      </c>
      <c r="AH590" s="12" t="str">
        <f>IF(ISNA((INDEX('TEAM 3'!P$38:P$63,MATCH(AG590,'TEAM 3'!Y$38:Y$63,0)))),"NOT DECLARED",INDEX('TEAM 3'!P$38:P$63,MATCH(AG590,'TEAM 3'!Y$38:Y$63,0)))</f>
        <v>Farrell Ledford</v>
      </c>
      <c r="AI590" s="12" t="str">
        <f t="shared" si="793"/>
        <v>O</v>
      </c>
      <c r="AJ590" s="12" t="s">
        <v>0</v>
      </c>
      <c r="AK590" s="12" t="str">
        <f>IF(ISNA((INDEX('TEAM 3'!P$38:P$63,MATCH(AJ590,'TEAM 3'!S$38:S$63,0)))),"NOT DECLARED",INDEX('TEAM 3'!P$38:P$63,MATCH(AJ590,'TEAM 3'!S$38:S$63,0)))</f>
        <v>Jonathan Davies</v>
      </c>
      <c r="AL590" s="12" t="str">
        <f t="shared" si="794"/>
        <v>O</v>
      </c>
      <c r="AM590" s="12" t="s">
        <v>0</v>
      </c>
      <c r="AN590" s="12" t="str">
        <f>IF(ISNA((INDEX('TEAM 3'!P$38:P$63,MATCH(AM590,'TEAM 3'!W$38:W$63,0)))),"NOT DECLARED",INDEX('TEAM 3'!P$38:P$63,MATCH(AM590,'TEAM 3'!W$38:W$63,0)))</f>
        <v>Thomas Cove</v>
      </c>
      <c r="AO590" s="2"/>
      <c r="AP590" s="2"/>
      <c r="AQ590" s="2"/>
      <c r="AR590" s="2"/>
      <c r="AS590" s="2"/>
      <c r="AT590" s="2"/>
      <c r="AU590" s="2"/>
      <c r="AV590" s="2"/>
      <c r="AW590" s="2"/>
      <c r="AX590" s="2"/>
      <c r="AY590" s="2"/>
      <c r="AZ590" s="2"/>
      <c r="BA590" s="2"/>
      <c r="BB590" s="2"/>
      <c r="BD590" s="52" t="str">
        <f t="shared" si="773"/>
        <v xml:space="preserve">U15 </v>
      </c>
      <c r="BE590" s="52">
        <f t="shared" si="774"/>
        <v>12.7</v>
      </c>
      <c r="BF590" s="52">
        <f t="shared" si="775"/>
        <v>26.25</v>
      </c>
      <c r="BG590" s="52">
        <f t="shared" si="776"/>
        <v>44</v>
      </c>
      <c r="BH590" s="53">
        <f t="shared" si="777"/>
        <v>1.6435185185185183E-3</v>
      </c>
      <c r="BI590" s="53">
        <f t="shared" si="778"/>
        <v>3.414351851851852E-3</v>
      </c>
      <c r="BJ590" s="53" t="str">
        <f t="shared" si="779"/>
        <v>-</v>
      </c>
      <c r="BK590" s="52">
        <f t="shared" si="780"/>
        <v>14</v>
      </c>
      <c r="BL590" s="52">
        <f t="shared" si="781"/>
        <v>0</v>
      </c>
      <c r="BM590" s="52">
        <f t="shared" si="782"/>
        <v>0</v>
      </c>
      <c r="BN590" s="52">
        <f t="shared" si="783"/>
        <v>1.5</v>
      </c>
      <c r="BO590" s="52">
        <f t="shared" si="784"/>
        <v>4.8</v>
      </c>
      <c r="BP590" s="52">
        <f t="shared" si="785"/>
        <v>9.5</v>
      </c>
      <c r="BQ590" s="52">
        <f t="shared" si="786"/>
        <v>23</v>
      </c>
      <c r="BR590" s="52">
        <f t="shared" si="787"/>
        <v>30</v>
      </c>
      <c r="BS590" s="52">
        <f t="shared" si="788"/>
        <v>50</v>
      </c>
      <c r="CJ590" s="95" t="s">
        <v>547</v>
      </c>
      <c r="CK590" s="95">
        <v>0</v>
      </c>
    </row>
    <row r="591" spans="1:89" ht="20.100000000000001" hidden="1" customHeight="1">
      <c r="A591" s="111" t="s">
        <v>369</v>
      </c>
      <c r="W591" s="199" t="s">
        <v>36</v>
      </c>
      <c r="X591" s="141">
        <v>3</v>
      </c>
      <c r="Y591" s="9" t="str">
        <f t="shared" si="789"/>
        <v>Oxford City</v>
      </c>
      <c r="Z591" s="12" t="str">
        <f t="shared" si="790"/>
        <v>OO</v>
      </c>
      <c r="AA591" s="12" t="s">
        <v>1</v>
      </c>
      <c r="AB591" s="12" t="str">
        <f>IF(ISNA((INDEX('TEAM 3'!P$38:P$63,MATCH(AA591,'TEAM 3'!U$38:U$63,0)))),"NOT DECLARED",INDEX('TEAM 3'!P$38:P$63,MATCH(AA591,'TEAM 3'!U$38:U$63,0)))</f>
        <v>Thomas Cove</v>
      </c>
      <c r="AC591" s="12" t="str">
        <f t="shared" si="791"/>
        <v>OO</v>
      </c>
      <c r="AD591" s="12" t="s">
        <v>1</v>
      </c>
      <c r="AE591" s="12" t="str">
        <f>IF(ISNA((INDEX('TEAM 3'!P$38:P$63,MATCH(AD591,'TEAM 3'!AB$38:AB$63,0)))),"NOT DECLARED",INDEX('TEAM 3'!P$38:P$63,MATCH(AD591,'TEAM 3'!AB$38:AB$63,0)))</f>
        <v>Rasool Aminu</v>
      </c>
      <c r="AF591" s="12" t="str">
        <f t="shared" si="792"/>
        <v>OO</v>
      </c>
      <c r="AG591" s="12" t="s">
        <v>1</v>
      </c>
      <c r="AH591" s="12" t="str">
        <f>IF(ISNA((INDEX('TEAM 3'!P$38:P$63,MATCH(AG591,'TEAM 3'!Y$38:Y$63,0)))),"NOT DECLARED",INDEX('TEAM 3'!P$38:P$63,MATCH(AG591,'TEAM 3'!Y$38:Y$63,0)))</f>
        <v>Fallou Faye</v>
      </c>
      <c r="AI591" s="12" t="str">
        <f t="shared" si="793"/>
        <v>OO</v>
      </c>
      <c r="AJ591" s="12" t="s">
        <v>1</v>
      </c>
      <c r="AK591" s="12" t="str">
        <f>IF(ISNA((INDEX('TEAM 3'!P$38:P$63,MATCH(AJ591,'TEAM 3'!S$38:S$63,0)))),"NOT DECLARED",INDEX('TEAM 3'!P$38:P$63,MATCH(AJ591,'TEAM 3'!S$38:S$63,0)))</f>
        <v>Fallou Faye</v>
      </c>
      <c r="AL591" s="12" t="str">
        <f t="shared" si="794"/>
        <v>OO</v>
      </c>
      <c r="AM591" s="12" t="s">
        <v>1</v>
      </c>
      <c r="AN591" s="12" t="str">
        <f>IF(ISNA((INDEX('TEAM 3'!P$38:P$63,MATCH(AM591,'TEAM 3'!W$38:W$63,0)))),"NOT DECLARED",INDEX('TEAM 3'!P$38:P$63,MATCH(AM591,'TEAM 3'!W$38:W$63,0)))</f>
        <v>Joseph Conway</v>
      </c>
      <c r="AO591" s="2"/>
      <c r="AP591" s="2"/>
      <c r="AQ591" s="2"/>
      <c r="AR591" s="2"/>
      <c r="AS591" s="2"/>
      <c r="AT591" s="2"/>
      <c r="AU591" s="2"/>
      <c r="AV591" s="2"/>
      <c r="AW591" s="2"/>
      <c r="AX591" s="2"/>
      <c r="AY591" s="2"/>
      <c r="AZ591" s="2"/>
      <c r="BA591" s="2"/>
      <c r="BB591" s="2"/>
      <c r="BD591" s="52" t="str">
        <f t="shared" si="773"/>
        <v xml:space="preserve">U15 </v>
      </c>
      <c r="BE591" s="52">
        <f t="shared" si="774"/>
        <v>12.7</v>
      </c>
      <c r="BF591" s="52">
        <f t="shared" si="775"/>
        <v>26.25</v>
      </c>
      <c r="BG591" s="52">
        <f t="shared" si="776"/>
        <v>44</v>
      </c>
      <c r="BH591" s="53">
        <f t="shared" si="777"/>
        <v>1.6435185185185183E-3</v>
      </c>
      <c r="BI591" s="53">
        <f t="shared" si="778"/>
        <v>3.414351851851852E-3</v>
      </c>
      <c r="BJ591" s="53" t="str">
        <f t="shared" si="779"/>
        <v>-</v>
      </c>
      <c r="BK591" s="52">
        <f t="shared" si="780"/>
        <v>14</v>
      </c>
      <c r="BL591" s="52">
        <f t="shared" si="781"/>
        <v>0</v>
      </c>
      <c r="BM591" s="52">
        <f t="shared" si="782"/>
        <v>0</v>
      </c>
      <c r="BN591" s="52">
        <f t="shared" si="783"/>
        <v>1.5</v>
      </c>
      <c r="BO591" s="52">
        <f t="shared" si="784"/>
        <v>4.8</v>
      </c>
      <c r="BP591" s="52">
        <f t="shared" si="785"/>
        <v>9.5</v>
      </c>
      <c r="BQ591" s="52">
        <f t="shared" si="786"/>
        <v>23</v>
      </c>
      <c r="BR591" s="52">
        <f t="shared" si="787"/>
        <v>30</v>
      </c>
      <c r="BS591" s="52">
        <f t="shared" si="788"/>
        <v>50</v>
      </c>
      <c r="CJ591" s="95" t="s">
        <v>548</v>
      </c>
      <c r="CK591" s="95">
        <v>0</v>
      </c>
    </row>
    <row r="592" spans="1:89" ht="20.100000000000001" hidden="1" customHeight="1">
      <c r="A592" s="111" t="s">
        <v>369</v>
      </c>
      <c r="W592" s="199" t="s">
        <v>37</v>
      </c>
      <c r="X592" s="141">
        <v>4</v>
      </c>
      <c r="Y592" s="9" t="str">
        <f t="shared" si="789"/>
        <v>MADJA</v>
      </c>
      <c r="Z592" s="12" t="str">
        <f t="shared" si="790"/>
        <v>R</v>
      </c>
      <c r="AA592" s="12" t="s">
        <v>0</v>
      </c>
      <c r="AB592" s="12" t="str">
        <f>IF(ISNA((INDEX('TEAM 4'!P$38:P$63,MATCH(AA592,'TEAM 4'!U$38:U$63,0)))),"NOT DECLARED",INDEX('TEAM 4'!P$38:P$63,MATCH(AA592,'TEAM 4'!U$38:U$63,0)))</f>
        <v>Doug Rogan Rea</v>
      </c>
      <c r="AC592" s="12" t="str">
        <f t="shared" si="791"/>
        <v>R</v>
      </c>
      <c r="AD592" s="12" t="s">
        <v>0</v>
      </c>
      <c r="AE592" s="12" t="str">
        <f>IF(ISNA((INDEX('TEAM 4'!P$38:P$63,MATCH(AD592,'TEAM 4'!AB$38:AB$63,0)))),"NOT DECLARED",INDEX('TEAM 4'!P$38:P$63,MATCH(AD592,'TEAM 4'!AB$38:AB$63,0)))</f>
        <v>Tim Hook</v>
      </c>
      <c r="AF592" s="12" t="str">
        <f t="shared" si="792"/>
        <v>R</v>
      </c>
      <c r="AG592" s="12" t="s">
        <v>0</v>
      </c>
      <c r="AH592" s="12" t="str">
        <f>IF(ISNA((INDEX('TEAM 4'!P$38:P$63,MATCH(AG592,'TEAM 4'!Y$38:Y$63,0)))),"NOT DECLARED",INDEX('TEAM 4'!P$38:P$63,MATCH(AG592,'TEAM 4'!Y$38:Y$63,0)))</f>
        <v>Connor Mcgarry</v>
      </c>
      <c r="AI592" s="12" t="str">
        <f t="shared" si="793"/>
        <v>R</v>
      </c>
      <c r="AJ592" s="12" t="s">
        <v>0</v>
      </c>
      <c r="AK592" s="12" t="str">
        <f>IF(ISNA((INDEX('TEAM 4'!P$38:P$63,MATCH(AJ592,'TEAM 4'!S$38:S$63,0)))),"NOT DECLARED",INDEX('TEAM 4'!P$38:P$63,MATCH(AJ592,'TEAM 4'!S$38:S$63,0)))</f>
        <v>Jacob Pritchard</v>
      </c>
      <c r="AL592" s="12" t="str">
        <f t="shared" si="794"/>
        <v>R</v>
      </c>
      <c r="AM592" s="12" t="s">
        <v>0</v>
      </c>
      <c r="AN592" s="12" t="str">
        <f>IF(ISNA((INDEX('TEAM 4'!P$38:P$63,MATCH(AM592,'TEAM 4'!W$38:W$63,0)))),"NOT DECLARED",INDEX('TEAM 4'!P$38:P$63,MATCH(AM592,'TEAM 4'!W$38:W$63,0)))</f>
        <v>Tim Hook</v>
      </c>
      <c r="AO592" s="2"/>
      <c r="AP592" s="2"/>
      <c r="AQ592" s="2"/>
      <c r="AR592" s="2"/>
      <c r="AS592" s="2"/>
      <c r="AT592" s="2"/>
      <c r="AU592" s="2"/>
      <c r="AV592" s="2"/>
      <c r="AW592" s="2"/>
      <c r="AX592" s="2"/>
      <c r="AY592" s="2"/>
      <c r="AZ592" s="2"/>
      <c r="BA592" s="2"/>
      <c r="BB592" s="2"/>
      <c r="BD592" s="52" t="str">
        <f t="shared" si="773"/>
        <v xml:space="preserve">U15 </v>
      </c>
      <c r="BE592" s="52">
        <f t="shared" si="774"/>
        <v>12.7</v>
      </c>
      <c r="BF592" s="52">
        <f t="shared" si="775"/>
        <v>26.25</v>
      </c>
      <c r="BG592" s="52">
        <f t="shared" si="776"/>
        <v>44</v>
      </c>
      <c r="BH592" s="53">
        <f t="shared" si="777"/>
        <v>1.6435185185185183E-3</v>
      </c>
      <c r="BI592" s="53">
        <f t="shared" si="778"/>
        <v>3.414351851851852E-3</v>
      </c>
      <c r="BJ592" s="53" t="str">
        <f t="shared" si="779"/>
        <v>-</v>
      </c>
      <c r="BK592" s="52">
        <f t="shared" si="780"/>
        <v>14</v>
      </c>
      <c r="BL592" s="52">
        <f t="shared" si="781"/>
        <v>0</v>
      </c>
      <c r="BM592" s="52">
        <f t="shared" si="782"/>
        <v>0</v>
      </c>
      <c r="BN592" s="52">
        <f t="shared" si="783"/>
        <v>1.5</v>
      </c>
      <c r="BO592" s="52">
        <f t="shared" si="784"/>
        <v>4.8</v>
      </c>
      <c r="BP592" s="52">
        <f t="shared" si="785"/>
        <v>9.5</v>
      </c>
      <c r="BQ592" s="52">
        <f t="shared" si="786"/>
        <v>23</v>
      </c>
      <c r="BR592" s="52">
        <f t="shared" si="787"/>
        <v>30</v>
      </c>
      <c r="BS592" s="52">
        <f t="shared" si="788"/>
        <v>50</v>
      </c>
      <c r="CJ592" s="95" t="s">
        <v>549</v>
      </c>
      <c r="CK592" s="95">
        <v>0</v>
      </c>
    </row>
    <row r="593" spans="1:89" ht="20.100000000000001" hidden="1" customHeight="1">
      <c r="A593" s="111" t="s">
        <v>369</v>
      </c>
      <c r="W593" s="199" t="s">
        <v>37</v>
      </c>
      <c r="X593" s="141">
        <v>4</v>
      </c>
      <c r="Y593" s="9" t="str">
        <f t="shared" si="789"/>
        <v>MADJA</v>
      </c>
      <c r="Z593" s="12" t="str">
        <f t="shared" si="790"/>
        <v>RR</v>
      </c>
      <c r="AA593" s="12" t="s">
        <v>1</v>
      </c>
      <c r="AB593" s="12" t="str">
        <f>IF(ISNA((INDEX('TEAM 4'!P$38:P$63,MATCH(AA593,'TEAM 4'!U$38:U$63,0)))),"NOT DECLARED",INDEX('TEAM 4'!P$38:P$63,MATCH(AA593,'TEAM 4'!U$38:U$63,0)))</f>
        <v>Connor Mcgarry</v>
      </c>
      <c r="AC593" s="12" t="str">
        <f t="shared" si="791"/>
        <v>RR</v>
      </c>
      <c r="AD593" s="12" t="s">
        <v>1</v>
      </c>
      <c r="AE593" s="12" t="str">
        <f>IF(ISNA((INDEX('TEAM 4'!P$38:P$63,MATCH(AD593,'TEAM 4'!AB$38:AB$63,0)))),"NOT DECLARED",INDEX('TEAM 4'!P$38:P$63,MATCH(AD593,'TEAM 4'!AB$38:AB$63,0)))</f>
        <v>NOT DECLARED</v>
      </c>
      <c r="AF593" s="12" t="str">
        <f t="shared" si="792"/>
        <v>RR</v>
      </c>
      <c r="AG593" s="12" t="s">
        <v>1</v>
      </c>
      <c r="AH593" s="12" t="str">
        <f>IF(ISNA((INDEX('TEAM 4'!P$38:P$63,MATCH(AG593,'TEAM 4'!Y$38:Y$63,0)))),"NOT DECLARED",INDEX('TEAM 4'!P$38:P$63,MATCH(AG593,'TEAM 4'!Y$38:Y$63,0)))</f>
        <v>NOT DECLARED</v>
      </c>
      <c r="AI593" s="12" t="str">
        <f t="shared" si="793"/>
        <v>RR</v>
      </c>
      <c r="AJ593" s="12" t="s">
        <v>1</v>
      </c>
      <c r="AK593" s="12" t="str">
        <f>IF(ISNA((INDEX('TEAM 4'!P$38:P$63,MATCH(AJ593,'TEAM 4'!S$38:S$63,0)))),"NOT DECLARED",INDEX('TEAM 4'!P$38:P$63,MATCH(AJ593,'TEAM 4'!S$38:S$63,0)))</f>
        <v>Luke Elkins</v>
      </c>
      <c r="AL593" s="12" t="str">
        <f t="shared" si="794"/>
        <v>RR</v>
      </c>
      <c r="AM593" s="12" t="s">
        <v>1</v>
      </c>
      <c r="AN593" s="12" t="str">
        <f>IF(ISNA((INDEX('TEAM 4'!P$38:P$63,MATCH(AM593,'TEAM 4'!W$38:W$63,0)))),"NOT DECLARED",INDEX('TEAM 4'!P$38:P$63,MATCH(AM593,'TEAM 4'!W$38:W$63,0)))</f>
        <v>NOT DECLARED</v>
      </c>
      <c r="AO593" s="2"/>
      <c r="AP593" s="2"/>
      <c r="AQ593" s="2"/>
      <c r="AR593" s="2"/>
      <c r="AS593" s="2"/>
      <c r="AT593" s="2"/>
      <c r="AU593" s="2"/>
      <c r="AV593" s="2"/>
      <c r="AW593" s="2"/>
      <c r="AX593" s="2"/>
      <c r="AY593" s="2"/>
      <c r="AZ593" s="2"/>
      <c r="BA593" s="2"/>
      <c r="BB593" s="2"/>
      <c r="BD593" s="52" t="str">
        <f t="shared" si="773"/>
        <v xml:space="preserve">U15 </v>
      </c>
      <c r="BE593" s="52">
        <f t="shared" si="774"/>
        <v>12.7</v>
      </c>
      <c r="BF593" s="52">
        <f t="shared" si="775"/>
        <v>26.25</v>
      </c>
      <c r="BG593" s="52">
        <f t="shared" si="776"/>
        <v>44</v>
      </c>
      <c r="BH593" s="53">
        <f t="shared" si="777"/>
        <v>1.6435185185185183E-3</v>
      </c>
      <c r="BI593" s="53">
        <f t="shared" si="778"/>
        <v>3.414351851851852E-3</v>
      </c>
      <c r="BJ593" s="53" t="str">
        <f t="shared" si="779"/>
        <v>-</v>
      </c>
      <c r="BK593" s="52">
        <f t="shared" si="780"/>
        <v>14</v>
      </c>
      <c r="BL593" s="52">
        <f t="shared" si="781"/>
        <v>0</v>
      </c>
      <c r="BM593" s="52">
        <f t="shared" si="782"/>
        <v>0</v>
      </c>
      <c r="BN593" s="52">
        <f t="shared" si="783"/>
        <v>1.5</v>
      </c>
      <c r="BO593" s="52">
        <f t="shared" si="784"/>
        <v>4.8</v>
      </c>
      <c r="BP593" s="52">
        <f t="shared" si="785"/>
        <v>9.5</v>
      </c>
      <c r="BQ593" s="52">
        <f t="shared" si="786"/>
        <v>23</v>
      </c>
      <c r="BR593" s="52">
        <f t="shared" si="787"/>
        <v>30</v>
      </c>
      <c r="BS593" s="52">
        <f t="shared" si="788"/>
        <v>50</v>
      </c>
      <c r="CJ593" s="95" t="s">
        <v>550</v>
      </c>
      <c r="CK593" s="95">
        <v>0</v>
      </c>
    </row>
    <row r="594" spans="1:89" ht="20.100000000000001" hidden="1" customHeight="1">
      <c r="A594" s="111" t="s">
        <v>369</v>
      </c>
      <c r="W594" s="199" t="s">
        <v>38</v>
      </c>
      <c r="X594" s="141">
        <v>5</v>
      </c>
      <c r="Y594" s="9" t="str">
        <f t="shared" si="789"/>
        <v>Salisbury</v>
      </c>
      <c r="Z594" s="12" t="str">
        <f t="shared" si="790"/>
        <v>T</v>
      </c>
      <c r="AA594" s="12" t="s">
        <v>0</v>
      </c>
      <c r="AB594" s="12" t="str">
        <f>IF(ISNA((INDEX('TEAM 5'!P$38:P$63,MATCH(AA594,'TEAM 5'!U$38:U$63,0)))),"NOT DECLARED",INDEX('TEAM 5'!P$38:P$63,MATCH(AA594,'TEAM 5'!U$38:U$63,0)))</f>
        <v>George Yarwood</v>
      </c>
      <c r="AC594" s="12" t="str">
        <f t="shared" si="791"/>
        <v>T</v>
      </c>
      <c r="AD594" s="12" t="s">
        <v>0</v>
      </c>
      <c r="AE594" s="12" t="str">
        <f>IF(ISNA((INDEX('TEAM 5'!P$38:P$63,MATCH(AD594,'TEAM 5'!AB$38:AB$63,0)))),"NOT DECLARED",INDEX('TEAM 5'!P$38:P$63,MATCH(AD594,'TEAM 5'!AB$38:AB$63,0)))</f>
        <v>Cameron Jacobs</v>
      </c>
      <c r="AF594" s="12" t="str">
        <f t="shared" si="792"/>
        <v>T</v>
      </c>
      <c r="AG594" s="12" t="s">
        <v>0</v>
      </c>
      <c r="AH594" s="12" t="str">
        <f>IF(ISNA((INDEX('TEAM 5'!P$38:P$63,MATCH(AG594,'TEAM 5'!Y$38:Y$63,0)))),"NOT DECLARED",INDEX('TEAM 5'!P$38:P$63,MATCH(AG594,'TEAM 5'!Y$38:Y$63,0)))</f>
        <v>Guy Mitchell</v>
      </c>
      <c r="AI594" s="12" t="str">
        <f t="shared" si="793"/>
        <v>T</v>
      </c>
      <c r="AJ594" s="12" t="s">
        <v>0</v>
      </c>
      <c r="AK594" s="12" t="str">
        <f>IF(ISNA((INDEX('TEAM 5'!P$38:P$63,MATCH(AJ594,'TEAM 5'!S$38:S$63,0)))),"NOT DECLARED",INDEX('TEAM 5'!P$38:P$63,MATCH(AJ594,'TEAM 5'!S$38:S$63,0)))</f>
        <v>NOT DECLARED</v>
      </c>
      <c r="AL594" s="12" t="str">
        <f t="shared" si="794"/>
        <v>T</v>
      </c>
      <c r="AM594" s="12" t="s">
        <v>0</v>
      </c>
      <c r="AN594" s="12" t="str">
        <f>IF(ISNA((INDEX('TEAM 5'!P$38:P$63,MATCH(AM594,'TEAM 5'!W$38:W$63,0)))),"NOT DECLARED",INDEX('TEAM 5'!P$38:P$63,MATCH(AM594,'TEAM 5'!W$38:W$63,0)))</f>
        <v>NOT DECLARED</v>
      </c>
      <c r="AO594" s="2"/>
      <c r="AP594" s="2"/>
      <c r="AQ594" s="2"/>
      <c r="AR594" s="2"/>
      <c r="AS594" s="2"/>
      <c r="AT594" s="2"/>
      <c r="AU594" s="2"/>
      <c r="AV594" s="2"/>
      <c r="AW594" s="2"/>
      <c r="AX594" s="2"/>
      <c r="AY594" s="2"/>
      <c r="AZ594" s="2"/>
      <c r="BA594" s="2"/>
      <c r="BB594" s="2"/>
      <c r="BD594" s="52" t="str">
        <f t="shared" si="773"/>
        <v xml:space="preserve">U15 </v>
      </c>
      <c r="BE594" s="52">
        <f t="shared" si="774"/>
        <v>12.7</v>
      </c>
      <c r="BF594" s="52">
        <f t="shared" si="775"/>
        <v>26.25</v>
      </c>
      <c r="BG594" s="52">
        <f t="shared" si="776"/>
        <v>44</v>
      </c>
      <c r="BH594" s="53">
        <f t="shared" si="777"/>
        <v>1.6435185185185183E-3</v>
      </c>
      <c r="BI594" s="53">
        <f t="shared" si="778"/>
        <v>3.414351851851852E-3</v>
      </c>
      <c r="BJ594" s="53" t="str">
        <f t="shared" si="779"/>
        <v>-</v>
      </c>
      <c r="BK594" s="52">
        <f t="shared" si="780"/>
        <v>14</v>
      </c>
      <c r="BL594" s="52">
        <f t="shared" si="781"/>
        <v>0</v>
      </c>
      <c r="BM594" s="52">
        <f t="shared" si="782"/>
        <v>0</v>
      </c>
      <c r="BN594" s="52">
        <f t="shared" si="783"/>
        <v>1.5</v>
      </c>
      <c r="BO594" s="52">
        <f t="shared" si="784"/>
        <v>4.8</v>
      </c>
      <c r="BP594" s="52">
        <f t="shared" si="785"/>
        <v>9.5</v>
      </c>
      <c r="BQ594" s="52">
        <f t="shared" si="786"/>
        <v>23</v>
      </c>
      <c r="BR594" s="52">
        <f t="shared" si="787"/>
        <v>30</v>
      </c>
      <c r="BS594" s="52">
        <f t="shared" si="788"/>
        <v>50</v>
      </c>
      <c r="CJ594" s="95" t="s">
        <v>560</v>
      </c>
      <c r="CK594" s="95">
        <v>0</v>
      </c>
    </row>
    <row r="595" spans="1:89" ht="20.100000000000001" hidden="1" customHeight="1">
      <c r="A595" s="111" t="s">
        <v>369</v>
      </c>
      <c r="W595" s="199" t="s">
        <v>38</v>
      </c>
      <c r="X595" s="141">
        <v>5</v>
      </c>
      <c r="Y595" s="9" t="str">
        <f t="shared" si="789"/>
        <v>Salisbury</v>
      </c>
      <c r="Z595" s="12" t="str">
        <f t="shared" si="790"/>
        <v>TT</v>
      </c>
      <c r="AA595" s="12" t="s">
        <v>1</v>
      </c>
      <c r="AB595" s="12" t="str">
        <f>IF(ISNA((INDEX('TEAM 5'!P$38:P$63,MATCH(AA595,'TEAM 5'!U$38:U$63,0)))),"NOT DECLARED",INDEX('TEAM 5'!P$38:P$63,MATCH(AA595,'TEAM 5'!U$38:U$63,0)))</f>
        <v>NOT DECLARED</v>
      </c>
      <c r="AC595" s="12" t="str">
        <f t="shared" si="791"/>
        <v>TT</v>
      </c>
      <c r="AD595" s="12" t="s">
        <v>1</v>
      </c>
      <c r="AE595" s="12" t="str">
        <f>IF(ISNA((INDEX('TEAM 5'!P$38:P$63,MATCH(AD595,'TEAM 5'!AB$38:AB$63,0)))),"NOT DECLARED",INDEX('TEAM 5'!P$38:P$63,MATCH(AD595,'TEAM 5'!AB$38:AB$63,0)))</f>
        <v>Thomas Wood</v>
      </c>
      <c r="AF595" s="12" t="str">
        <f t="shared" si="792"/>
        <v>TT</v>
      </c>
      <c r="AG595" s="12" t="s">
        <v>1</v>
      </c>
      <c r="AH595" s="12" t="str">
        <f>IF(ISNA((INDEX('TEAM 5'!P$38:P$63,MATCH(AG595,'TEAM 5'!Y$38:Y$63,0)))),"NOT DECLARED",INDEX('TEAM 5'!P$38:P$63,MATCH(AG595,'TEAM 5'!Y$38:Y$63,0)))</f>
        <v>George Yarwood</v>
      </c>
      <c r="AI595" s="12" t="str">
        <f t="shared" si="793"/>
        <v>TT</v>
      </c>
      <c r="AJ595" s="12" t="s">
        <v>1</v>
      </c>
      <c r="AK595" s="12" t="str">
        <f>IF(ISNA((INDEX('TEAM 5'!P$38:P$63,MATCH(AJ595,'TEAM 5'!S$38:S$63,0)))),"NOT DECLARED",INDEX('TEAM 5'!P$38:P$63,MATCH(AJ595,'TEAM 5'!S$38:S$63,0)))</f>
        <v>NOT DECLARED</v>
      </c>
      <c r="AL595" s="12" t="str">
        <f t="shared" si="794"/>
        <v>TT</v>
      </c>
      <c r="AM595" s="12" t="s">
        <v>1</v>
      </c>
      <c r="AN595" s="12" t="str">
        <f>IF(ISNA((INDEX('TEAM 5'!P$38:P$63,MATCH(AM595,'TEAM 5'!W$38:W$63,0)))),"NOT DECLARED",INDEX('TEAM 5'!P$38:P$63,MATCH(AM595,'TEAM 5'!W$38:W$63,0)))</f>
        <v>NOT DECLARED</v>
      </c>
      <c r="AO595" s="2"/>
      <c r="AP595" s="2"/>
      <c r="AQ595" s="2"/>
      <c r="AR595" s="2"/>
      <c r="AS595" s="2"/>
      <c r="AT595" s="2"/>
      <c r="AU595" s="2"/>
      <c r="AV595" s="2"/>
      <c r="AW595" s="2"/>
      <c r="AX595" s="2"/>
      <c r="AY595" s="2"/>
      <c r="AZ595" s="2"/>
      <c r="BA595" s="2"/>
      <c r="BB595" s="2"/>
      <c r="BD595" s="52" t="str">
        <f t="shared" si="773"/>
        <v xml:space="preserve">U15 </v>
      </c>
      <c r="BE595" s="52">
        <f t="shared" si="774"/>
        <v>12.7</v>
      </c>
      <c r="BF595" s="52">
        <f t="shared" si="775"/>
        <v>26.25</v>
      </c>
      <c r="BG595" s="52">
        <f t="shared" si="776"/>
        <v>44</v>
      </c>
      <c r="BH595" s="53">
        <f t="shared" si="777"/>
        <v>1.6435185185185183E-3</v>
      </c>
      <c r="BI595" s="53">
        <f t="shared" si="778"/>
        <v>3.414351851851852E-3</v>
      </c>
      <c r="BJ595" s="53" t="str">
        <f t="shared" si="779"/>
        <v>-</v>
      </c>
      <c r="BK595" s="52">
        <f t="shared" si="780"/>
        <v>14</v>
      </c>
      <c r="BL595" s="52">
        <f t="shared" si="781"/>
        <v>0</v>
      </c>
      <c r="BM595" s="52">
        <f t="shared" si="782"/>
        <v>0</v>
      </c>
      <c r="BN595" s="52">
        <f t="shared" si="783"/>
        <v>1.5</v>
      </c>
      <c r="BO595" s="52">
        <f t="shared" si="784"/>
        <v>4.8</v>
      </c>
      <c r="BP595" s="52">
        <f t="shared" si="785"/>
        <v>9.5</v>
      </c>
      <c r="BQ595" s="52">
        <f t="shared" si="786"/>
        <v>23</v>
      </c>
      <c r="BR595" s="52">
        <f t="shared" si="787"/>
        <v>30</v>
      </c>
      <c r="BS595" s="52">
        <f t="shared" si="788"/>
        <v>50</v>
      </c>
      <c r="CJ595" s="95" t="s">
        <v>561</v>
      </c>
      <c r="CK595" s="95">
        <v>0</v>
      </c>
    </row>
    <row r="596" spans="1:89" ht="20.100000000000001" hidden="1" customHeight="1">
      <c r="A596" s="111" t="s">
        <v>369</v>
      </c>
      <c r="W596" s="199" t="s">
        <v>363</v>
      </c>
      <c r="X596" s="141">
        <v>6</v>
      </c>
      <c r="Y596" s="9" t="str">
        <f t="shared" si="789"/>
        <v>Slough Juniors</v>
      </c>
      <c r="Z596" s="12" t="str">
        <f t="shared" si="790"/>
        <v>J</v>
      </c>
      <c r="AA596" s="12" t="s">
        <v>0</v>
      </c>
      <c r="AB596" s="12" t="str">
        <f>IF(ISNA((INDEX('TEAM 6'!P$38:P$63,MATCH(AA596,'TEAM 6'!U$38:U$63,0)))),"NOT DECLARED",INDEX('TEAM 6'!P$38:P$63,MATCH(AA596,'TEAM 6'!U$38:U$63,0)))</f>
        <v>Hastings Arko</v>
      </c>
      <c r="AC596" s="12" t="str">
        <f>Z596</f>
        <v>J</v>
      </c>
      <c r="AD596" s="12" t="s">
        <v>0</v>
      </c>
      <c r="AE596" s="12" t="str">
        <f>IF(ISNA((INDEX('TEAM 6'!P$38:P$63,MATCH(AD596,'TEAM 6'!AB$38:AB$63,0)))),"NOT DECLARED",INDEX('TEAM 6'!P$38:P$63,MATCH(AD596,'TEAM 6'!AB$38:AB$63,0)))</f>
        <v>Trey Bennett</v>
      </c>
      <c r="AF596" s="12" t="str">
        <f>AC596</f>
        <v>J</v>
      </c>
      <c r="AG596" s="12" t="s">
        <v>0</v>
      </c>
      <c r="AH596" s="12" t="str">
        <f>IF(ISNA((INDEX('TEAM 6'!P$38:P$63,MATCH(AG596,'TEAM 6'!Y$38:Y$63,0)))),"NOT DECLARED",INDEX('TEAM 6'!P$38:P$63,MATCH(AG596,'TEAM 6'!Y$38:Y$63,0)))</f>
        <v>Gregory Menkiti</v>
      </c>
      <c r="AI596" s="12" t="str">
        <f>AF596</f>
        <v>J</v>
      </c>
      <c r="AJ596" s="12" t="s">
        <v>0</v>
      </c>
      <c r="AK596" s="12" t="str">
        <f>IF(ISNA((INDEX('TEAM 6'!P$38:P$63,MATCH(AJ596,'TEAM 6'!S$38:S$63,0)))),"NOT DECLARED",INDEX('TEAM 6'!P$38:P$63,MATCH(AJ596,'TEAM 6'!S$38:S$63,0)))</f>
        <v>Ollie Storer</v>
      </c>
      <c r="AL596" s="12" t="str">
        <f>AI596</f>
        <v>J</v>
      </c>
      <c r="AM596" s="12" t="s">
        <v>0</v>
      </c>
      <c r="AN596" s="12" t="str">
        <f>IF(ISNA((INDEX('TEAM 6'!P$38:P$63,MATCH(AM596,'TEAM 6'!W$38:W$63,0)))),"NOT DECLARED",INDEX('TEAM 6'!P$38:P$63,MATCH(AM596,'TEAM 6'!W$38:W$63,0)))</f>
        <v>Trey Bennett</v>
      </c>
      <c r="AO596" s="2"/>
      <c r="AP596" s="2"/>
      <c r="AQ596" s="2"/>
      <c r="AR596" s="2"/>
      <c r="AS596" s="2"/>
      <c r="AT596" s="2"/>
      <c r="AU596" s="2"/>
      <c r="AV596" s="2"/>
      <c r="AW596" s="2"/>
      <c r="AX596" s="2"/>
      <c r="AY596" s="2"/>
      <c r="AZ596" s="2"/>
      <c r="BA596" s="2"/>
      <c r="BB596" s="2"/>
      <c r="BD596" s="52"/>
      <c r="BE596" s="52"/>
      <c r="BF596" s="52"/>
      <c r="BG596" s="52"/>
      <c r="BH596" s="53"/>
      <c r="BI596" s="53"/>
      <c r="BJ596" s="53"/>
      <c r="BK596" s="52"/>
      <c r="BL596" s="52"/>
      <c r="BM596" s="52"/>
      <c r="BN596" s="52"/>
      <c r="BO596" s="52"/>
      <c r="BP596" s="52"/>
      <c r="BQ596" s="52"/>
      <c r="BR596" s="52"/>
      <c r="BS596" s="52"/>
      <c r="CJ596" s="95" t="s">
        <v>562</v>
      </c>
      <c r="CK596" s="95">
        <v>0</v>
      </c>
    </row>
    <row r="597" spans="1:89" ht="20.100000000000001" hidden="1" customHeight="1">
      <c r="A597" s="111" t="s">
        <v>369</v>
      </c>
      <c r="W597" s="199" t="s">
        <v>363</v>
      </c>
      <c r="X597" s="141">
        <v>6</v>
      </c>
      <c r="Y597" s="9" t="str">
        <f t="shared" si="789"/>
        <v>Slough Juniors</v>
      </c>
      <c r="Z597" s="12" t="str">
        <f t="shared" si="790"/>
        <v>JJ</v>
      </c>
      <c r="AA597" s="12" t="s">
        <v>1</v>
      </c>
      <c r="AB597" s="12" t="str">
        <f>IF(ISNA((INDEX('TEAM 6'!P$38:P$63,MATCH(AA597,'TEAM 6'!U$38:U$63,0)))),"NOT DECLARED",INDEX('TEAM 6'!P$38:P$63,MATCH(AA597,'TEAM 6'!U$38:U$63,0)))</f>
        <v>Gregory Menkiti</v>
      </c>
      <c r="AC597" s="12" t="str">
        <f>Z597</f>
        <v>JJ</v>
      </c>
      <c r="AD597" s="12" t="s">
        <v>1</v>
      </c>
      <c r="AE597" s="12" t="str">
        <f>IF(ISNA((INDEX('TEAM 6'!P$38:P$63,MATCH(AD597,'TEAM 6'!AB$38:AB$63,0)))),"NOT DECLARED",INDEX('TEAM 6'!P$38:P$63,MATCH(AD597,'TEAM 6'!AB$38:AB$63,0)))</f>
        <v>Ollie Storer</v>
      </c>
      <c r="AF597" s="12" t="str">
        <f>AC597</f>
        <v>JJ</v>
      </c>
      <c r="AG597" s="12" t="s">
        <v>1</v>
      </c>
      <c r="AH597" s="12" t="str">
        <f>IF(ISNA((INDEX('TEAM 6'!P$38:P$63,MATCH(AG597,'TEAM 6'!Y$38:Y$63,0)))),"NOT DECLARED",INDEX('TEAM 6'!P$38:P$63,MATCH(AG597,'TEAM 6'!Y$38:Y$63,0)))</f>
        <v>Hastings Arko</v>
      </c>
      <c r="AI597" s="12" t="str">
        <f>AF597</f>
        <v>JJ</v>
      </c>
      <c r="AJ597" s="12" t="s">
        <v>1</v>
      </c>
      <c r="AK597" s="12" t="str">
        <f>IF(ISNA((INDEX('TEAM 6'!P$38:P$63,MATCH(AJ597,'TEAM 6'!S$38:S$63,0)))),"NOT DECLARED",INDEX('TEAM 6'!P$38:P$63,MATCH(AJ597,'TEAM 6'!S$38:S$63,0)))</f>
        <v>Daniel Hasan Diaz</v>
      </c>
      <c r="AL597" s="12" t="str">
        <f>AI597</f>
        <v>JJ</v>
      </c>
      <c r="AM597" s="12" t="s">
        <v>1</v>
      </c>
      <c r="AN597" s="12" t="str">
        <f>IF(ISNA((INDEX('TEAM 6'!P$38:P$63,MATCH(AM597,'TEAM 6'!W$38:W$63,0)))),"NOT DECLARED",INDEX('TEAM 6'!P$38:P$63,MATCH(AM597,'TEAM 6'!W$38:W$63,0)))</f>
        <v>Indraneel Kandlagunta</v>
      </c>
      <c r="AO597" s="2"/>
      <c r="AP597" s="2"/>
      <c r="AQ597" s="2"/>
      <c r="AR597" s="2"/>
      <c r="AS597" s="2"/>
      <c r="AT597" s="2"/>
      <c r="AU597" s="2"/>
      <c r="AV597" s="2"/>
      <c r="AW597" s="2"/>
      <c r="AX597" s="2"/>
      <c r="AY597" s="2"/>
      <c r="AZ597" s="2"/>
      <c r="BA597" s="2"/>
      <c r="BB597" s="2"/>
      <c r="BD597" s="52"/>
      <c r="BE597" s="52"/>
      <c r="BF597" s="52"/>
      <c r="BG597" s="52"/>
      <c r="BH597" s="53"/>
      <c r="BI597" s="53"/>
      <c r="BJ597" s="53"/>
      <c r="BK597" s="52"/>
      <c r="BL597" s="52"/>
      <c r="BM597" s="52"/>
      <c r="BN597" s="52"/>
      <c r="BO597" s="52"/>
      <c r="BP597" s="52"/>
      <c r="BQ597" s="52"/>
      <c r="BR597" s="52"/>
      <c r="BS597" s="52"/>
      <c r="CJ597" s="95" t="s">
        <v>563</v>
      </c>
      <c r="CK597" s="95">
        <v>0</v>
      </c>
    </row>
    <row r="598" spans="1:89" ht="20.100000000000001" hidden="1" customHeight="1">
      <c r="A598" s="111" t="s">
        <v>369</v>
      </c>
      <c r="AB598" s="3" t="s">
        <v>470</v>
      </c>
      <c r="AE598" s="3" t="s">
        <v>471</v>
      </c>
      <c r="AH598" s="3" t="s">
        <v>472</v>
      </c>
      <c r="AK598" s="3" t="s">
        <v>473</v>
      </c>
      <c r="AN598" s="3" t="s">
        <v>474</v>
      </c>
      <c r="AQ598" s="3" t="s">
        <v>469</v>
      </c>
      <c r="AV598" s="3" t="s">
        <v>475</v>
      </c>
      <c r="AX598" s="3" t="s">
        <v>475</v>
      </c>
      <c r="AZ598" s="3" t="s">
        <v>475</v>
      </c>
      <c r="BB598" s="3" t="s">
        <v>475</v>
      </c>
      <c r="CJ598" s="95" t="s">
        <v>564</v>
      </c>
      <c r="CK598" s="95">
        <v>0</v>
      </c>
    </row>
    <row r="599" spans="1:89" ht="20.100000000000001" hidden="1" customHeight="1">
      <c r="A599" s="111" t="s">
        <v>370</v>
      </c>
      <c r="Y599" s="11" t="s">
        <v>18</v>
      </c>
      <c r="Z599" s="10"/>
      <c r="AA599" s="10"/>
      <c r="AB599" s="35">
        <v>100</v>
      </c>
      <c r="AC599" s="35"/>
      <c r="AD599" s="35"/>
      <c r="AE599" s="35" t="s">
        <v>118</v>
      </c>
      <c r="AF599" s="35"/>
      <c r="AG599" s="35"/>
      <c r="AH599" s="35">
        <v>400</v>
      </c>
      <c r="AI599" s="35"/>
      <c r="AJ599" s="35"/>
      <c r="AK599" s="35" t="s">
        <v>117</v>
      </c>
      <c r="AL599" s="35"/>
      <c r="AM599" s="35"/>
      <c r="AN599" s="35" t="s">
        <v>114</v>
      </c>
      <c r="AO599" s="35"/>
      <c r="AP599" s="35"/>
      <c r="AQ599" s="35" t="s">
        <v>100</v>
      </c>
      <c r="AR599" s="532" t="s">
        <v>24</v>
      </c>
      <c r="AS599" s="533"/>
      <c r="AT599" s="533"/>
      <c r="AU599" s="533"/>
      <c r="AV599" s="533"/>
      <c r="AW599" s="533"/>
      <c r="AX599" s="533"/>
      <c r="AY599" s="533"/>
      <c r="AZ599" s="533"/>
      <c r="BA599" s="533"/>
      <c r="BB599" s="534"/>
      <c r="CJ599" s="95" t="s">
        <v>565</v>
      </c>
      <c r="CK599" s="95">
        <v>0</v>
      </c>
    </row>
    <row r="600" spans="1:89" ht="20.100000000000001" hidden="1" customHeight="1">
      <c r="A600" s="111" t="s">
        <v>370</v>
      </c>
      <c r="W600" s="199" t="s">
        <v>39</v>
      </c>
      <c r="X600" s="141">
        <v>1</v>
      </c>
      <c r="Y600" s="138" t="str">
        <f t="shared" ref="Y600:Z611" si="795">Y586</f>
        <v>Winchester</v>
      </c>
      <c r="Z600" s="12" t="str">
        <f t="shared" si="795"/>
        <v>W</v>
      </c>
      <c r="AA600" s="12" t="s">
        <v>0</v>
      </c>
      <c r="AB600" s="12" t="str">
        <f>IF(ISNA((INDEX(HOST!AF$38:AF$53,MATCH(AA600,HOST!AQ$38:AQ$53,0)))),"NOT DECLARED",INDEX(HOST!AF$38:AF$53,MATCH(AA600,HOST!AQ$38:AQ$53,0)))</f>
        <v>Ben Thomas</v>
      </c>
      <c r="AC600" s="12" t="str">
        <f t="shared" ref="AC600:AC609" si="796">Z600</f>
        <v>W</v>
      </c>
      <c r="AD600" s="12" t="s">
        <v>0</v>
      </c>
      <c r="AE600" s="12" t="str">
        <f>IF(ISNA((INDEX(HOST!AF$38:AF$53,MATCH(AD600,HOST!AN$38:AN$53,0)))),"NOT DECLARED",INDEX(HOST!AF$38:AF$53,MATCH(AD600,HOST!AN$38:AN$53,0)))</f>
        <v>Sam Cliffton</v>
      </c>
      <c r="AF600" s="12" t="str">
        <f t="shared" ref="AF600:AF609" si="797">AC600</f>
        <v>W</v>
      </c>
      <c r="AG600" s="12" t="s">
        <v>0</v>
      </c>
      <c r="AH600" s="12" t="str">
        <f>IF(ISNA((INDEX(HOST!AF$38:AF$53,MATCH(AG600,HOST!AS$38:AS$53,0)))),"NOT DECLARED",INDEX(HOST!AF$38:AF$53,MATCH(AG600,HOST!AS$38:AS$53,0)))</f>
        <v>Daniel Teape</v>
      </c>
      <c r="AI600" s="12" t="str">
        <f t="shared" ref="AI600:AI609" si="798">AF600</f>
        <v>W</v>
      </c>
      <c r="AJ600" s="12" t="s">
        <v>0</v>
      </c>
      <c r="AK600" s="12" t="str">
        <f>IF(ISNA((INDEX(HOST!AF$38:AF$53,MATCH(AJ600,HOST!AP$38:AP$53,0)))),"NOT DECLARED",INDEX(HOST!AF$38:AF$53,MATCH(AJ600,HOST!AP$38:AP$53,0)))</f>
        <v>Daniel Teape</v>
      </c>
      <c r="AL600" s="12" t="str">
        <f t="shared" ref="AL600:AL609" si="799">AI600</f>
        <v>W</v>
      </c>
      <c r="AM600" s="12" t="s">
        <v>0</v>
      </c>
      <c r="AN600" s="12" t="str">
        <f>IF(ISNA((INDEX(HOST!AF$38:AF$53,MATCH(AM600,HOST!AL$38:AL$53,0)))),"NOT DECLARED",INDEX(HOST!AF$38:AF$53,MATCH(AM600,HOST!AL$38:AL$53,0)))</f>
        <v>Ben Thomas</v>
      </c>
      <c r="AO600" s="12" t="str">
        <f t="shared" ref="AO600:AO609" si="800">AL600</f>
        <v>W</v>
      </c>
      <c r="AP600" s="12" t="s">
        <v>0</v>
      </c>
      <c r="AQ600" s="12" t="str">
        <f>IF(ISNA((INDEX(HOST!AF$38:AF$53,MATCH(AP600,HOST!AJ$38:AJ$53,0)))),"NOT DECLARED",INDEX(HOST!AF$38:AF$53,MATCH(AP600,HOST!AJ$38:AJ$53,0)))</f>
        <v>Luc Pearce</v>
      </c>
      <c r="AR600" s="12" t="str">
        <f t="shared" ref="AR600:AR609" si="801">AO600</f>
        <v>W</v>
      </c>
      <c r="AS600" s="12" t="s">
        <v>0</v>
      </c>
      <c r="AT600" s="12" t="str">
        <f>DETAILS!B5</f>
        <v>Winchester</v>
      </c>
      <c r="AU600" s="12">
        <v>1</v>
      </c>
      <c r="AV600" s="12" t="str">
        <f>IF(ISNA((INDEX(HOST!AF$38:AF$53,MATCH(AU600,HOST!AT$38:AT$53,0)))),"NOT DECLARED",INDEX(HOST!AF$38:AF$53,MATCH(AU600,HOST!AT$38:AT$53,0)))</f>
        <v>Ben Thomas</v>
      </c>
      <c r="AW600" s="12">
        <v>2</v>
      </c>
      <c r="AX600" s="12" t="str">
        <f>IF(ISNA((INDEX(HOST!AF$38:AF$53,MATCH(AW600,HOST!AT$38:AT$53,0)))),"NOT DECLARED",INDEX(HOST!AF$38:AF$53,MATCH(AW600,HOST!AT$38:AT$53,0)))</f>
        <v>Iwan Wrey Brown</v>
      </c>
      <c r="AY600" s="12">
        <v>3</v>
      </c>
      <c r="AZ600" s="12" t="str">
        <f>IF(ISNA((INDEX(HOST!AF$38:AF$53,MATCH(AY600,HOST!AT$38:AT$53,0)))),"NOT DECLARED",INDEX(HOST!AF$38:AF$53,MATCH(AY600,HOST!AT$38:AT$53,0)))</f>
        <v>Luc Pearce</v>
      </c>
      <c r="BA600" s="12">
        <v>4</v>
      </c>
      <c r="BB600" s="12" t="str">
        <f>IF(ISNA((INDEX(HOST!AF$38:AF$53,MATCH(BA600,HOST!AT$38:AT$53,0)))),"NOT DECLARED",INDEX(HOST!AF$38:AF$53,MATCH(BA600,HOST!AT$38:AT$53,0)))</f>
        <v>Daniel Teape</v>
      </c>
      <c r="BC600" s="3" t="str">
        <f t="shared" ref="BC600:BC609" si="802">+AV600&amp;", "&amp;AX600&amp;", "&amp;AZ600&amp;", "&amp;BB600</f>
        <v>Ben Thomas, Iwan Wrey Brown, Luc Pearce, Daniel Teape</v>
      </c>
      <c r="CJ600" s="95" t="s">
        <v>566</v>
      </c>
      <c r="CK600" s="95">
        <v>0</v>
      </c>
    </row>
    <row r="601" spans="1:89" ht="20.100000000000001" hidden="1" customHeight="1">
      <c r="A601" s="111" t="s">
        <v>370</v>
      </c>
      <c r="W601" s="199" t="s">
        <v>39</v>
      </c>
      <c r="X601" s="141">
        <v>1</v>
      </c>
      <c r="Y601" s="138" t="str">
        <f t="shared" si="795"/>
        <v>Winchester</v>
      </c>
      <c r="Z601" s="12" t="str">
        <f t="shared" si="795"/>
        <v>WW</v>
      </c>
      <c r="AA601" s="12" t="s">
        <v>1</v>
      </c>
      <c r="AB601" s="12" t="str">
        <f>IF(ISNA((INDEX(HOST!AF$38:AF$53,MATCH(AA601,HOST!AQ$38:AQ$53,0)))),"NOT DECLARED",INDEX(HOST!AF$38:AF$53,MATCH(AA601,HOST!AQ$38:AQ$53,0)))</f>
        <v>Iwan Wrey Brown</v>
      </c>
      <c r="AC601" s="12" t="str">
        <f t="shared" si="796"/>
        <v>WW</v>
      </c>
      <c r="AD601" s="12" t="s">
        <v>1</v>
      </c>
      <c r="AE601" s="12" t="str">
        <f>IF(ISNA((INDEX(HOST!AF$38:AF$53,MATCH(AD601,HOST!AN$38:AN$53,0)))),"NOT DECLARED",INDEX(HOST!AF$38:AF$53,MATCH(AD601,HOST!AN$38:AN$53,0)))</f>
        <v>Iwan Wrey Brown</v>
      </c>
      <c r="AF601" s="12" t="str">
        <f t="shared" si="797"/>
        <v>WW</v>
      </c>
      <c r="AG601" s="12" t="s">
        <v>1</v>
      </c>
      <c r="AH601" s="12" t="str">
        <f>IF(ISNA((INDEX(HOST!AF$38:AF$53,MATCH(AG601,HOST!AS$38:AS$53,0)))),"NOT DECLARED",INDEX(HOST!AF$38:AF$53,MATCH(AG601,HOST!AS$38:AS$53,0)))</f>
        <v>NOT DECLARED</v>
      </c>
      <c r="AI601" s="12" t="str">
        <f t="shared" si="798"/>
        <v>WW</v>
      </c>
      <c r="AJ601" s="12" t="s">
        <v>1</v>
      </c>
      <c r="AK601" s="12" t="str">
        <f>IF(ISNA((INDEX(HOST!AF$38:AF$53,MATCH(AJ601,HOST!AP$38:AP$53,0)))),"NOT DECLARED",INDEX(HOST!AF$38:AF$53,MATCH(AJ601,HOST!AP$38:AP$53,0)))</f>
        <v>NOT DECLARED</v>
      </c>
      <c r="AL601" s="12" t="str">
        <f t="shared" si="799"/>
        <v>WW</v>
      </c>
      <c r="AM601" s="12" t="s">
        <v>1</v>
      </c>
      <c r="AN601" s="12" t="str">
        <f>IF(ISNA((INDEX(HOST!AF$38:AF$53,MATCH(AM601,HOST!AL$38:AL$53,0)))),"NOT DECLARED",INDEX(HOST!AF$38:AF$53,MATCH(AM601,HOST!AL$38:AL$53,0)))</f>
        <v>Luc Pearce</v>
      </c>
      <c r="AO601" s="12" t="str">
        <f t="shared" si="800"/>
        <v>WW</v>
      </c>
      <c r="AP601" s="12" t="s">
        <v>1</v>
      </c>
      <c r="AQ601" s="12" t="str">
        <f>IF(ISNA((INDEX(HOST!AF$38:AF$53,MATCH(AP601,HOST!AJ$38:AJ$53,0)))),"NOT DECLARED",INDEX(HOST!AF$38:AF$53,MATCH(AP601,HOST!AJ$38:AJ$53,0)))</f>
        <v>NOT DECLARED</v>
      </c>
      <c r="AR601" s="12" t="str">
        <f t="shared" si="801"/>
        <v>WW</v>
      </c>
      <c r="AS601" s="12" t="s">
        <v>1</v>
      </c>
      <c r="AT601" s="12" t="str">
        <f>DETAILS!B5</f>
        <v>Winchester</v>
      </c>
      <c r="AU601" s="12">
        <v>1</v>
      </c>
      <c r="AV601" s="12" t="str">
        <f>IF(ISNA((INDEX(HOST!AF$38:AF$53,MATCH(AU601,HOST!AT$38:AT$53,0)))),"NOT DECLARED",INDEX(HOST!AF$38:AF$53,MATCH(AU601,HOST!AT$38:AT$53,0)))</f>
        <v>Ben Thomas</v>
      </c>
      <c r="AW601" s="12">
        <v>2</v>
      </c>
      <c r="AX601" s="12" t="str">
        <f>IF(ISNA((INDEX(HOST!AF$38:AF$53,MATCH(AW601,HOST!AT$38:AT$53,0)))),"NOT DECLARED",INDEX(HOST!AF$38:AF$53,MATCH(AW601,HOST!AT$38:AT$53,0)))</f>
        <v>Iwan Wrey Brown</v>
      </c>
      <c r="AY601" s="12">
        <v>3</v>
      </c>
      <c r="AZ601" s="12" t="str">
        <f>IF(ISNA((INDEX(HOST!AF$38:AF$53,MATCH(AY601,HOST!AT$38:AT$53,0)))),"NOT DECLARED",INDEX(HOST!AF$38:AF$53,MATCH(AY601,HOST!AT$38:AT$53,0)))</f>
        <v>Luc Pearce</v>
      </c>
      <c r="BA601" s="12">
        <v>4</v>
      </c>
      <c r="BB601" s="12" t="str">
        <f>IF(ISNA((INDEX(HOST!AF$38:AF$53,MATCH(BA601,HOST!AT$38:AT$53,0)))),"NOT DECLARED",INDEX(HOST!AF$38:AF$53,MATCH(BA601,HOST!AT$38:AT$53,0)))</f>
        <v>Daniel Teape</v>
      </c>
      <c r="BC601" s="3" t="str">
        <f t="shared" si="802"/>
        <v>Ben Thomas, Iwan Wrey Brown, Luc Pearce, Daniel Teape</v>
      </c>
      <c r="CJ601" s="95" t="s">
        <v>567</v>
      </c>
      <c r="CK601" s="95">
        <v>0</v>
      </c>
    </row>
    <row r="602" spans="1:89" ht="20.100000000000001" hidden="1" customHeight="1">
      <c r="A602" s="111" t="s">
        <v>370</v>
      </c>
      <c r="W602" s="199" t="s">
        <v>35</v>
      </c>
      <c r="X602" s="141">
        <v>2</v>
      </c>
      <c r="Y602" s="138" t="str">
        <f t="shared" si="795"/>
        <v>Newbury</v>
      </c>
      <c r="Z602" s="12" t="str">
        <f t="shared" si="795"/>
        <v>N</v>
      </c>
      <c r="AA602" s="12" t="s">
        <v>0</v>
      </c>
      <c r="AB602" s="12" t="str">
        <f>IF(ISNA((INDEX('TEAM 2'!AF$38:AF$53,MATCH(AA602,'TEAM 2'!AQ$38:AQ$53,0)))),"NOT DECLARED",INDEX('TEAM 2'!AF$38:AF$53,MATCH(AA602,'TEAM 2'!AQ$38:AQ$53,0)))</f>
        <v>Alistair Jardine</v>
      </c>
      <c r="AC602" s="12" t="str">
        <f t="shared" si="796"/>
        <v>N</v>
      </c>
      <c r="AD602" s="12" t="s">
        <v>0</v>
      </c>
      <c r="AE602" s="12" t="str">
        <f>IF(ISNA((INDEX('TEAM 2'!AF$38:AF$53,MATCH(AD602,'TEAM 2'!AN$38:AN$53,0)))),"NOT DECLARED",INDEX('TEAM 2'!AF$38:AF$53,MATCH(AD602,'TEAM 2'!AN$38:AN$53,0)))</f>
        <v>NOT DECLARED</v>
      </c>
      <c r="AF602" s="12" t="str">
        <f t="shared" si="797"/>
        <v>N</v>
      </c>
      <c r="AG602" s="12" t="s">
        <v>0</v>
      </c>
      <c r="AH602" s="12" t="str">
        <f>IF(ISNA((INDEX('TEAM 2'!AF$38:AF$53,MATCH(AG602,'TEAM 2'!AS$38:AS$53,0)))),"NOT DECLARED",INDEX('TEAM 2'!AF$38:AF$53,MATCH(AG602,'TEAM 2'!AS$38:AS$53,0)))</f>
        <v>NOT DECLARED</v>
      </c>
      <c r="AI602" s="12" t="str">
        <f t="shared" si="798"/>
        <v>N</v>
      </c>
      <c r="AJ602" s="12" t="s">
        <v>0</v>
      </c>
      <c r="AK602" s="12" t="str">
        <f>IF(ISNA((INDEX('TEAM 2'!AF$38:AF$53,MATCH(AJ602,'TEAM 2'!AP$38:AP$53,0)))),"NOT DECLARED",INDEX('TEAM 2'!AF$38:AF$53,MATCH(AJ602,'TEAM 2'!AP$38:AP$53,0)))</f>
        <v>Alistair Jardine</v>
      </c>
      <c r="AL602" s="12" t="str">
        <f t="shared" si="799"/>
        <v>N</v>
      </c>
      <c r="AM602" s="12" t="s">
        <v>0</v>
      </c>
      <c r="AN602" s="12" t="str">
        <f>IF(ISNA((INDEX('TEAM 2'!AF$38:AF$53,MATCH(AM602,'TEAM 2'!AL$38:AL$53,0)))),"NOT DECLARED",INDEX('TEAM 2'!AF$38:AF$53,MATCH(AM602,'TEAM 2'!AL$38:AL$53,0)))</f>
        <v>Ben Newman</v>
      </c>
      <c r="AO602" s="12" t="str">
        <f t="shared" si="800"/>
        <v>N</v>
      </c>
      <c r="AP602" s="12" t="s">
        <v>0</v>
      </c>
      <c r="AQ602" s="12" t="str">
        <f>IF(ISNA((INDEX('TEAM 2'!AF$38:AF$53,MATCH(AP602,'TEAM 2'!AJ$38:AJ$53,0)))),"NOT DECLARED",INDEX('TEAM 2'!AF$38:AF$53,MATCH(AP602,'TEAM 2'!AJ$38:AJ$53,0)))</f>
        <v>NOT DECLARED</v>
      </c>
      <c r="AR602" s="12" t="str">
        <f t="shared" si="801"/>
        <v>N</v>
      </c>
      <c r="AS602" s="12" t="s">
        <v>0</v>
      </c>
      <c r="AT602" s="12" t="str">
        <f>DETAILS!B6</f>
        <v>Newbury</v>
      </c>
      <c r="AU602" s="12">
        <v>1</v>
      </c>
      <c r="AV602" s="12" t="str">
        <f>IF(ISNA((INDEX('TEAM 2'!AF$38:AF$53,MATCH(AU602,'TEAM 2'!AT$38:AT$53,0)))),"NOT DECLARED",INDEX('TEAM 2'!AF$38:AF$53,MATCH(AU602,'TEAM 2'!AT$38:AT$53,0)))</f>
        <v>Alistair Jardine</v>
      </c>
      <c r="AW602" s="12">
        <v>2</v>
      </c>
      <c r="AX602" s="12" t="str">
        <f>IF(ISNA((INDEX('TEAM 2'!AF$38:AF$53,MATCH(AW602,'TEAM 2'!AT$38:AT$53,0)))),"NOT DECLARED",INDEX('TEAM 2'!AF$38:AF$53,MATCH(AW602,'TEAM 2'!AT$38:AT$53,0)))</f>
        <v>Callum Potts</v>
      </c>
      <c r="AY602" s="12">
        <v>3</v>
      </c>
      <c r="AZ602" s="12" t="str">
        <f>IF(ISNA((INDEX('TEAM 2'!AF$38:AF$53,MATCH(AY602,'TEAM 2'!AT$38:AT$53,0)))),"NOT DECLARED",INDEX('TEAM 2'!AF$38:AF$53,MATCH(AY602,'TEAM 2'!AT$38:AT$53,0)))</f>
        <v>Ben Newman</v>
      </c>
      <c r="BA602" s="12">
        <v>4</v>
      </c>
      <c r="BB602" s="12" t="str">
        <f>IF(ISNA((INDEX('TEAM 2'!AF$38:AF$53,MATCH(BA602,'TEAM 2'!AT$38:AT$53,0)))),"NOT DECLARED",INDEX('TEAM 2'!AF$38:AF$53,MATCH(BA602,'TEAM 2'!AT$38:AT$53,0)))</f>
        <v>NOT DECLARED</v>
      </c>
      <c r="BC602" s="3" t="str">
        <f t="shared" si="802"/>
        <v>Alistair Jardine, Callum Potts, Ben Newman, NOT DECLARED</v>
      </c>
      <c r="BD602" s="34" t="str">
        <f>grades!N25</f>
        <v>Event</v>
      </c>
      <c r="BE602" s="34">
        <f>grades!O25</f>
        <v>100</v>
      </c>
      <c r="BF602" s="34">
        <f>grades!P25</f>
        <v>200</v>
      </c>
      <c r="BG602" s="34" t="str">
        <f>grades!Q25</f>
        <v>300 / 400</v>
      </c>
      <c r="BH602" s="34">
        <f>grades!R25</f>
        <v>800</v>
      </c>
      <c r="BI602" s="34">
        <f>grades!S25</f>
        <v>1500</v>
      </c>
      <c r="BJ602" s="34" t="str">
        <f>grades!T25</f>
        <v>75H</v>
      </c>
      <c r="BK602" s="34" t="str">
        <f>grades!U25</f>
        <v>80H</v>
      </c>
      <c r="BL602" s="34" t="str">
        <f>grades!V25</f>
        <v>100H</v>
      </c>
      <c r="BM602" s="34" t="str">
        <f>grades!W25</f>
        <v>400H</v>
      </c>
      <c r="BN602" s="34" t="str">
        <f>grades!X25</f>
        <v>HJ</v>
      </c>
      <c r="BO602" s="34" t="str">
        <f>grades!Y25</f>
        <v>LJ</v>
      </c>
      <c r="BP602" s="34" t="str">
        <f>grades!Z25</f>
        <v>SP</v>
      </c>
      <c r="BQ602" s="34" t="str">
        <f>grades!AA25</f>
        <v>DT</v>
      </c>
      <c r="BR602" s="34" t="str">
        <f>grades!AB25</f>
        <v>JT</v>
      </c>
      <c r="BS602" s="34" t="str">
        <f>grades!AC25</f>
        <v>4x100</v>
      </c>
      <c r="BU602" s="35" t="s">
        <v>18</v>
      </c>
      <c r="BV602" s="35"/>
      <c r="BW602" s="35"/>
      <c r="BX602" s="35" t="s">
        <v>58</v>
      </c>
      <c r="BY602" s="35"/>
      <c r="BZ602" s="35"/>
      <c r="CA602" s="35" t="s">
        <v>59</v>
      </c>
      <c r="CB602" s="35"/>
      <c r="CC602" s="35"/>
      <c r="CD602" s="35" t="s">
        <v>60</v>
      </c>
      <c r="CE602" s="35"/>
      <c r="CF602" s="35"/>
      <c r="CG602" s="35" t="s">
        <v>61</v>
      </c>
      <c r="CH602" s="95"/>
      <c r="CJ602" s="95" t="s">
        <v>568</v>
      </c>
      <c r="CK602" s="95">
        <v>0</v>
      </c>
    </row>
    <row r="603" spans="1:89" ht="20.100000000000001" hidden="1" customHeight="1">
      <c r="A603" s="111" t="s">
        <v>370</v>
      </c>
      <c r="W603" s="199" t="s">
        <v>35</v>
      </c>
      <c r="X603" s="141">
        <v>2</v>
      </c>
      <c r="Y603" s="138" t="str">
        <f t="shared" si="795"/>
        <v>Newbury</v>
      </c>
      <c r="Z603" s="12" t="str">
        <f t="shared" si="795"/>
        <v>NN</v>
      </c>
      <c r="AA603" s="12" t="s">
        <v>1</v>
      </c>
      <c r="AB603" s="12" t="str">
        <f>IF(ISNA((INDEX('TEAM 2'!AF$38:AF$53,MATCH(AA603,'TEAM 2'!AQ$38:AQ$53,0)))),"NOT DECLARED",INDEX('TEAM 2'!AF$38:AF$53,MATCH(AA603,'TEAM 2'!AQ$38:AQ$53,0)))</f>
        <v>Callum Potts</v>
      </c>
      <c r="AC603" s="12" t="str">
        <f t="shared" si="796"/>
        <v>NN</v>
      </c>
      <c r="AD603" s="12" t="s">
        <v>1</v>
      </c>
      <c r="AE603" s="12" t="str">
        <f>IF(ISNA((INDEX('TEAM 2'!AF$38:AF$53,MATCH(AD603,'TEAM 2'!AN$38:AN$53,0)))),"NOT DECLARED",INDEX('TEAM 2'!AF$38:AF$53,MATCH(AD603,'TEAM 2'!AN$38:AN$53,0)))</f>
        <v>NOT DECLARED</v>
      </c>
      <c r="AF603" s="12" t="str">
        <f t="shared" si="797"/>
        <v>NN</v>
      </c>
      <c r="AG603" s="12" t="s">
        <v>1</v>
      </c>
      <c r="AH603" s="12" t="str">
        <f>IF(ISNA((INDEX('TEAM 2'!AF$38:AF$53,MATCH(AG603,'TEAM 2'!AS$38:AS$53,0)))),"NOT DECLARED",INDEX('TEAM 2'!AF$38:AF$53,MATCH(AG603,'TEAM 2'!AS$38:AS$53,0)))</f>
        <v>NOT DECLARED</v>
      </c>
      <c r="AI603" s="12" t="str">
        <f t="shared" si="798"/>
        <v>NN</v>
      </c>
      <c r="AJ603" s="12" t="s">
        <v>1</v>
      </c>
      <c r="AK603" s="12" t="str">
        <f>IF(ISNA((INDEX('TEAM 2'!AF$38:AF$53,MATCH(AJ603,'TEAM 2'!AP$38:AP$53,0)))),"NOT DECLARED",INDEX('TEAM 2'!AF$38:AF$53,MATCH(AJ603,'TEAM 2'!AP$38:AP$53,0)))</f>
        <v>Callum Potts</v>
      </c>
      <c r="AL603" s="12" t="str">
        <f t="shared" si="799"/>
        <v>NN</v>
      </c>
      <c r="AM603" s="12" t="s">
        <v>1</v>
      </c>
      <c r="AN603" s="12" t="str">
        <f>IF(ISNA((INDEX('TEAM 2'!AF$38:AF$53,MATCH(AM603,'TEAM 2'!AL$38:AL$53,0)))),"NOT DECLARED",INDEX('TEAM 2'!AF$38:AF$53,MATCH(AM603,'TEAM 2'!AL$38:AL$53,0)))</f>
        <v>NOT DECLARED</v>
      </c>
      <c r="AO603" s="12" t="str">
        <f t="shared" si="800"/>
        <v>NN</v>
      </c>
      <c r="AP603" s="12" t="s">
        <v>1</v>
      </c>
      <c r="AQ603" s="12" t="str">
        <f>IF(ISNA((INDEX('TEAM 2'!AF$38:AF$53,MATCH(AP603,'TEAM 2'!AJ$38:AJ$53,0)))),"NOT DECLARED",INDEX('TEAM 2'!AF$38:AF$53,MATCH(AP603,'TEAM 2'!AJ$38:AJ$53,0)))</f>
        <v>NOT DECLARED</v>
      </c>
      <c r="AR603" s="12" t="str">
        <f t="shared" si="801"/>
        <v>NN</v>
      </c>
      <c r="AS603" s="12" t="s">
        <v>1</v>
      </c>
      <c r="AT603" s="12" t="str">
        <f>DETAILS!B6</f>
        <v>Newbury</v>
      </c>
      <c r="AU603" s="12">
        <v>1</v>
      </c>
      <c r="AV603" s="12" t="str">
        <f>IF(ISNA((INDEX('TEAM 2'!AF$38:AF$53,MATCH(AU603,'TEAM 2'!AT$38:AT$53,0)))),"NOT DECLARED",INDEX('TEAM 2'!AF$38:AF$53,MATCH(AU603,'TEAM 2'!AT$38:AT$53,0)))</f>
        <v>Alistair Jardine</v>
      </c>
      <c r="AW603" s="12">
        <v>2</v>
      </c>
      <c r="AX603" s="12" t="str">
        <f>IF(ISNA((INDEX('TEAM 2'!AF$38:AF$53,MATCH(AW603,'TEAM 2'!AT$38:AT$53,0)))),"NOT DECLARED",INDEX('TEAM 2'!AF$38:AF$53,MATCH(AW603,'TEAM 2'!AT$38:AT$53,0)))</f>
        <v>Callum Potts</v>
      </c>
      <c r="AY603" s="12">
        <v>3</v>
      </c>
      <c r="AZ603" s="12" t="str">
        <f>IF(ISNA((INDEX('TEAM 2'!AF$38:AF$53,MATCH(AY603,'TEAM 2'!AT$38:AT$53,0)))),"NOT DECLARED",INDEX('TEAM 2'!AF$38:AF$53,MATCH(AY603,'TEAM 2'!AT$38:AT$53,0)))</f>
        <v>Ben Newman</v>
      </c>
      <c r="BA603" s="12">
        <v>4</v>
      </c>
      <c r="BB603" s="12" t="str">
        <f>IF(ISNA((INDEX('TEAM 2'!AF$38:AF$53,MATCH(BA603,'TEAM 2'!AT$38:AT$53,0)))),"NOT DECLARED",INDEX('TEAM 2'!AF$38:AF$53,MATCH(BA603,'TEAM 2'!AT$38:AT$53,0)))</f>
        <v>NOT DECLARED</v>
      </c>
      <c r="BC603" s="3" t="str">
        <f t="shared" si="802"/>
        <v>Alistair Jardine, Callum Potts, Ben Newman, NOT DECLARED</v>
      </c>
      <c r="BD603" s="112" t="str">
        <f>grades!N28</f>
        <v xml:space="preserve">U17 </v>
      </c>
      <c r="BE603" s="96">
        <f>grades!O28</f>
        <v>12</v>
      </c>
      <c r="BF603" s="96">
        <f>grades!P28</f>
        <v>24.5</v>
      </c>
      <c r="BG603" s="96">
        <f>grades!Q28</f>
        <v>55.5</v>
      </c>
      <c r="BH603" s="97">
        <f>grades!R28</f>
        <v>1.5046296296296294E-3</v>
      </c>
      <c r="BI603" s="97">
        <f>grades!S28</f>
        <v>3.1828703703703702E-3</v>
      </c>
      <c r="BJ603" s="96" t="str">
        <f>grades!T28</f>
        <v>-</v>
      </c>
      <c r="BK603" s="96" t="str">
        <f>grades!U28</f>
        <v>-</v>
      </c>
      <c r="BL603" s="96">
        <f>grades!V28</f>
        <v>16</v>
      </c>
      <c r="BM603" s="96">
        <f>grades!W28</f>
        <v>65</v>
      </c>
      <c r="BN603" s="96">
        <f>grades!X28</f>
        <v>1.65</v>
      </c>
      <c r="BO603" s="96">
        <f>grades!Y28</f>
        <v>5.4</v>
      </c>
      <c r="BP603" s="96">
        <f>grades!Z28</f>
        <v>10</v>
      </c>
      <c r="BQ603" s="96">
        <f>grades!AA28</f>
        <v>25</v>
      </c>
      <c r="BR603" s="96">
        <f>grades!AB28</f>
        <v>35</v>
      </c>
      <c r="BS603" s="96">
        <f>grades!AC28</f>
        <v>47</v>
      </c>
      <c r="BU603" s="34" t="str">
        <f>grades!A69</f>
        <v>100m</v>
      </c>
      <c r="BV603" s="34"/>
      <c r="BW603" s="34"/>
      <c r="BX603" s="34">
        <f>grades!C69</f>
        <v>11.2</v>
      </c>
      <c r="BY603" s="34"/>
      <c r="BZ603" s="34"/>
      <c r="CA603" s="34">
        <f>grades!E69</f>
        <v>11.3</v>
      </c>
      <c r="CB603" s="34"/>
      <c r="CC603" s="34"/>
      <c r="CD603" s="34">
        <f>grades!G69</f>
        <v>11.5</v>
      </c>
      <c r="CE603" s="34"/>
      <c r="CF603" s="34"/>
      <c r="CG603" s="34">
        <f>grades!I69</f>
        <v>11.8</v>
      </c>
      <c r="CH603" s="96" t="str">
        <f>grades!J29</f>
        <v>T</v>
      </c>
      <c r="CJ603" s="95" t="s">
        <v>569</v>
      </c>
      <c r="CK603" s="95">
        <v>0</v>
      </c>
    </row>
    <row r="604" spans="1:89" ht="20.100000000000001" hidden="1" customHeight="1">
      <c r="A604" s="111" t="s">
        <v>370</v>
      </c>
      <c r="W604" s="199" t="s">
        <v>36</v>
      </c>
      <c r="X604" s="141">
        <v>3</v>
      </c>
      <c r="Y604" s="138" t="str">
        <f t="shared" si="795"/>
        <v>Oxford City</v>
      </c>
      <c r="Z604" s="12" t="str">
        <f t="shared" si="795"/>
        <v>O</v>
      </c>
      <c r="AA604" s="12" t="s">
        <v>0</v>
      </c>
      <c r="AB604" s="12" t="str">
        <f>IF(ISNA((INDEX('TEAM 3'!AF$38:AF$53,MATCH(AA604,'TEAM 3'!AQ$38:AQ$53,0)))),"NOT DECLARED",INDEX('TEAM 3'!AF$38:AF$53,MATCH(AA604,'TEAM 3'!AQ$38:AQ$53,0)))</f>
        <v>Fionn Leaney</v>
      </c>
      <c r="AC604" s="12" t="str">
        <f t="shared" si="796"/>
        <v>O</v>
      </c>
      <c r="AD604" s="12" t="s">
        <v>0</v>
      </c>
      <c r="AE604" s="12" t="str">
        <f>IF(ISNA((INDEX('TEAM 3'!AF$38:AF$53,MATCH(AD604,'TEAM 3'!AN$38:AN$53,0)))),"NOT DECLARED",INDEX('TEAM 3'!AF$38:AF$53,MATCH(AD604,'TEAM 3'!AN$38:AN$53,0)))</f>
        <v>Ben Davies</v>
      </c>
      <c r="AF604" s="12" t="str">
        <f t="shared" si="797"/>
        <v>O</v>
      </c>
      <c r="AG604" s="12" t="s">
        <v>0</v>
      </c>
      <c r="AH604" s="12" t="str">
        <f>IF(ISNA((INDEX('TEAM 3'!AF$38:AF$53,MATCH(AG604,'TEAM 3'!AS$38:AS$53,0)))),"NOT DECLARED",INDEX('TEAM 3'!AF$38:AF$53,MATCH(AG604,'TEAM 3'!AS$38:AS$53,0)))</f>
        <v>Adam Davenport</v>
      </c>
      <c r="AI604" s="12" t="str">
        <f t="shared" si="798"/>
        <v>O</v>
      </c>
      <c r="AJ604" s="12" t="s">
        <v>0</v>
      </c>
      <c r="AK604" s="12" t="str">
        <f>IF(ISNA((INDEX('TEAM 3'!AF$38:AF$53,MATCH(AJ604,'TEAM 3'!AP$38:AP$53,0)))),"NOT DECLARED",INDEX('TEAM 3'!AF$38:AF$53,MATCH(AJ604,'TEAM 3'!AP$38:AP$53,0)))</f>
        <v>Roshan Mowatt</v>
      </c>
      <c r="AL604" s="12" t="str">
        <f t="shared" si="799"/>
        <v>O</v>
      </c>
      <c r="AM604" s="12" t="s">
        <v>0</v>
      </c>
      <c r="AN604" s="12" t="str">
        <f>IF(ISNA((INDEX('TEAM 3'!AF$38:AF$53,MATCH(AM604,'TEAM 3'!AL$38:AL$53,0)))),"NOT DECLARED",INDEX('TEAM 3'!AF$38:AF$53,MATCH(AM604,'TEAM 3'!AL$38:AL$53,0)))</f>
        <v>Roshan Mowatt</v>
      </c>
      <c r="AO604" s="12" t="str">
        <f t="shared" si="800"/>
        <v>O</v>
      </c>
      <c r="AP604" s="12" t="s">
        <v>0</v>
      </c>
      <c r="AQ604" s="12" t="str">
        <f>IF(ISNA((INDEX('TEAM 3'!AF$38:AF$53,MATCH(AP604,'TEAM 3'!AJ$38:AJ$53,0)))),"NOT DECLARED",INDEX('TEAM 3'!AF$38:AF$53,MATCH(AP604,'TEAM 3'!AJ$38:AJ$53,0)))</f>
        <v>Adam Davenport</v>
      </c>
      <c r="AR604" s="12" t="str">
        <f t="shared" si="801"/>
        <v>O</v>
      </c>
      <c r="AS604" s="12" t="s">
        <v>0</v>
      </c>
      <c r="AT604" s="12" t="str">
        <f>DETAILS!B7</f>
        <v>Oxford City</v>
      </c>
      <c r="AU604" s="12">
        <v>1</v>
      </c>
      <c r="AV604" s="12" t="str">
        <f>IF(ISNA((INDEX('TEAM 3'!AF$38:AF$53,MATCH(AU604,'TEAM 3'!AT$38:AT$53,0)))),"NOT DECLARED",INDEX('TEAM 3'!AF$38:AF$53,MATCH(AU604,'TEAM 3'!AT$38:AT$53,0)))</f>
        <v>Willem Walker-Smith</v>
      </c>
      <c r="AW604" s="12">
        <v>2</v>
      </c>
      <c r="AX604" s="12" t="str">
        <f>IF(ISNA((INDEX('TEAM 3'!AF$38:AF$53,MATCH(AW604,'TEAM 3'!AT$38:AT$53,0)))),"NOT DECLARED",INDEX('TEAM 3'!AF$38:AF$53,MATCH(AW604,'TEAM 3'!AT$38:AT$53,0)))</f>
        <v>Fionn Leaney</v>
      </c>
      <c r="AY604" s="12">
        <v>3</v>
      </c>
      <c r="AZ604" s="12" t="str">
        <f>IF(ISNA((INDEX('TEAM 3'!AF$38:AF$53,MATCH(AY604,'TEAM 3'!AT$38:AT$53,0)))),"NOT DECLARED",INDEX('TEAM 3'!AF$38:AF$53,MATCH(AY604,'TEAM 3'!AT$38:AT$53,0)))</f>
        <v>Roshan Mowatt</v>
      </c>
      <c r="BA604" s="12">
        <v>4</v>
      </c>
      <c r="BB604" s="12" t="str">
        <f>IF(ISNA((INDEX('TEAM 3'!AF$38:AF$53,MATCH(BA604,'TEAM 3'!AT$38:AT$53,0)))),"NOT DECLARED",INDEX('TEAM 3'!AF$38:AF$53,MATCH(BA604,'TEAM 3'!AT$38:AT$53,0)))</f>
        <v>Ben Davies</v>
      </c>
      <c r="BC604" s="3" t="str">
        <f t="shared" si="802"/>
        <v>Willem Walker-Smith, Fionn Leaney, Roshan Mowatt, Ben Davies</v>
      </c>
      <c r="BD604" s="112" t="str">
        <f t="shared" ref="BD604:BD609" si="803">BD603</f>
        <v xml:space="preserve">U17 </v>
      </c>
      <c r="BE604" s="96">
        <f t="shared" ref="BE604:BS604" si="804">BE603</f>
        <v>12</v>
      </c>
      <c r="BF604" s="96">
        <f t="shared" si="804"/>
        <v>24.5</v>
      </c>
      <c r="BG604" s="96">
        <f t="shared" si="804"/>
        <v>55.5</v>
      </c>
      <c r="BH604" s="97">
        <f t="shared" si="804"/>
        <v>1.5046296296296294E-3</v>
      </c>
      <c r="BI604" s="97">
        <f t="shared" si="804"/>
        <v>3.1828703703703702E-3</v>
      </c>
      <c r="BJ604" s="96" t="str">
        <f t="shared" si="804"/>
        <v>-</v>
      </c>
      <c r="BK604" s="96" t="str">
        <f t="shared" si="804"/>
        <v>-</v>
      </c>
      <c r="BL604" s="96">
        <f t="shared" si="804"/>
        <v>16</v>
      </c>
      <c r="BM604" s="96">
        <f t="shared" si="804"/>
        <v>65</v>
      </c>
      <c r="BN604" s="96">
        <f t="shared" si="804"/>
        <v>1.65</v>
      </c>
      <c r="BO604" s="96">
        <f t="shared" si="804"/>
        <v>5.4</v>
      </c>
      <c r="BP604" s="96">
        <f t="shared" si="804"/>
        <v>10</v>
      </c>
      <c r="BQ604" s="96">
        <f t="shared" si="804"/>
        <v>25</v>
      </c>
      <c r="BR604" s="96">
        <f t="shared" si="804"/>
        <v>35</v>
      </c>
      <c r="BS604" s="96">
        <f t="shared" si="804"/>
        <v>47</v>
      </c>
      <c r="BU604" s="34" t="str">
        <f>grades!A70</f>
        <v>200m</v>
      </c>
      <c r="BV604" s="34"/>
      <c r="BW604" s="34"/>
      <c r="BX604" s="34">
        <f>grades!C70</f>
        <v>22.6</v>
      </c>
      <c r="BY604" s="34"/>
      <c r="BZ604" s="34"/>
      <c r="CA604" s="34">
        <f>grades!E70</f>
        <v>23</v>
      </c>
      <c r="CB604" s="34"/>
      <c r="CC604" s="34"/>
      <c r="CD604" s="34">
        <f>grades!G70</f>
        <v>23.4</v>
      </c>
      <c r="CE604" s="34"/>
      <c r="CF604" s="34"/>
      <c r="CG604" s="34">
        <f>grades!I70</f>
        <v>24.1</v>
      </c>
      <c r="CH604" s="96" t="str">
        <f>grades!J30</f>
        <v>T</v>
      </c>
      <c r="CJ604" s="95" t="s">
        <v>570</v>
      </c>
      <c r="CK604" s="95">
        <v>0</v>
      </c>
    </row>
    <row r="605" spans="1:89" ht="20.100000000000001" hidden="1" customHeight="1">
      <c r="A605" s="111" t="s">
        <v>370</v>
      </c>
      <c r="W605" s="199" t="s">
        <v>36</v>
      </c>
      <c r="X605" s="141">
        <v>3</v>
      </c>
      <c r="Y605" s="138" t="str">
        <f t="shared" si="795"/>
        <v>Oxford City</v>
      </c>
      <c r="Z605" s="12" t="str">
        <f t="shared" si="795"/>
        <v>OO</v>
      </c>
      <c r="AA605" s="12" t="s">
        <v>1</v>
      </c>
      <c r="AB605" s="12" t="str">
        <f>IF(ISNA((INDEX('TEAM 3'!AF$38:AF$53,MATCH(AA605,'TEAM 3'!AQ$38:AQ$53,0)))),"NOT DECLARED",INDEX('TEAM 3'!AF$38:AF$53,MATCH(AA605,'TEAM 3'!AQ$38:AQ$53,0)))</f>
        <v>Roshan Mowatt</v>
      </c>
      <c r="AC605" s="12" t="str">
        <f t="shared" si="796"/>
        <v>OO</v>
      </c>
      <c r="AD605" s="12" t="s">
        <v>1</v>
      </c>
      <c r="AE605" s="12" t="str">
        <f>IF(ISNA((INDEX('TEAM 3'!AF$38:AF$53,MATCH(AD605,'TEAM 3'!AN$38:AN$53,0)))),"NOT DECLARED",INDEX('TEAM 3'!AF$38:AF$53,MATCH(AD605,'TEAM 3'!AN$38:AN$53,0)))</f>
        <v>Willem Walker-Smith</v>
      </c>
      <c r="AF605" s="12" t="str">
        <f t="shared" si="797"/>
        <v>OO</v>
      </c>
      <c r="AG605" s="12" t="s">
        <v>1</v>
      </c>
      <c r="AH605" s="12" t="str">
        <f>IF(ISNA((INDEX('TEAM 3'!AF$38:AF$53,MATCH(AG605,'TEAM 3'!AS$38:AS$53,0)))),"NOT DECLARED",INDEX('TEAM 3'!AF$38:AF$53,MATCH(AG605,'TEAM 3'!AS$38:AS$53,0)))</f>
        <v>Willem Walker-Smith</v>
      </c>
      <c r="AI605" s="12" t="str">
        <f t="shared" si="798"/>
        <v>OO</v>
      </c>
      <c r="AJ605" s="12" t="s">
        <v>1</v>
      </c>
      <c r="AK605" s="12" t="str">
        <f>IF(ISNA((INDEX('TEAM 3'!AF$38:AF$53,MATCH(AJ605,'TEAM 3'!AP$38:AP$53,0)))),"NOT DECLARED",INDEX('TEAM 3'!AF$38:AF$53,MATCH(AJ605,'TEAM 3'!AP$38:AP$53,0)))</f>
        <v>Matthew Stacey</v>
      </c>
      <c r="AL605" s="12" t="str">
        <f t="shared" si="799"/>
        <v>OO</v>
      </c>
      <c r="AM605" s="12" t="s">
        <v>1</v>
      </c>
      <c r="AN605" s="12" t="str">
        <f>IF(ISNA((INDEX('TEAM 3'!AF$38:AF$53,MATCH(AM605,'TEAM 3'!AL$38:AL$53,0)))),"NOT DECLARED",INDEX('TEAM 3'!AF$38:AF$53,MATCH(AM605,'TEAM 3'!AL$38:AL$53,0)))</f>
        <v>Willem Walker-Smith</v>
      </c>
      <c r="AO605" s="12" t="str">
        <f t="shared" si="800"/>
        <v>OO</v>
      </c>
      <c r="AP605" s="12" t="s">
        <v>1</v>
      </c>
      <c r="AQ605" s="12" t="str">
        <f>IF(ISNA((INDEX('TEAM 3'!AF$38:AF$53,MATCH(AP605,'TEAM 3'!AJ$38:AJ$53,0)))),"NOT DECLARED",INDEX('TEAM 3'!AF$38:AF$53,MATCH(AP605,'TEAM 3'!AJ$38:AJ$53,0)))</f>
        <v>Fionn Leaney</v>
      </c>
      <c r="AR605" s="12" t="str">
        <f t="shared" si="801"/>
        <v>OO</v>
      </c>
      <c r="AS605" s="12" t="s">
        <v>1</v>
      </c>
      <c r="AT605" s="12" t="str">
        <f>DETAILS!B7</f>
        <v>Oxford City</v>
      </c>
      <c r="AU605" s="12">
        <v>1</v>
      </c>
      <c r="AV605" s="12" t="str">
        <f>IF(ISNA((INDEX('TEAM 3'!AF$38:AF$53,MATCH(AU605,'TEAM 3'!AT$38:AT$53,0)))),"NOT DECLARED",INDEX('TEAM 3'!AF$38:AF$53,MATCH(AU605,'TEAM 3'!AT$38:AT$53,0)))</f>
        <v>Willem Walker-Smith</v>
      </c>
      <c r="AW605" s="12">
        <v>2</v>
      </c>
      <c r="AX605" s="12" t="str">
        <f>IF(ISNA((INDEX('TEAM 3'!AF$38:AF$53,MATCH(AW605,'TEAM 3'!AT$38:AT$53,0)))),"NOT DECLARED",INDEX('TEAM 3'!AF$38:AF$53,MATCH(AW605,'TEAM 3'!AT$38:AT$53,0)))</f>
        <v>Fionn Leaney</v>
      </c>
      <c r="AY605" s="12">
        <v>3</v>
      </c>
      <c r="AZ605" s="12" t="str">
        <f>IF(ISNA((INDEX('TEAM 3'!AF$38:AF$53,MATCH(AY605,'TEAM 3'!AT$38:AT$53,0)))),"NOT DECLARED",INDEX('TEAM 3'!AF$38:AF$53,MATCH(AY605,'TEAM 3'!AT$38:AT$53,0)))</f>
        <v>Roshan Mowatt</v>
      </c>
      <c r="BA605" s="12">
        <v>4</v>
      </c>
      <c r="BB605" s="12" t="str">
        <f>IF(ISNA((INDEX('TEAM 3'!AF$38:AF$53,MATCH(BA605,'TEAM 3'!AT$38:AT$53,0)))),"NOT DECLARED",INDEX('TEAM 3'!AF$38:AF$53,MATCH(BA605,'TEAM 3'!AT$38:AT$53,0)))</f>
        <v>Ben Davies</v>
      </c>
      <c r="BC605" s="3" t="str">
        <f t="shared" si="802"/>
        <v>Willem Walker-Smith, Fionn Leaney, Roshan Mowatt, Ben Davies</v>
      </c>
      <c r="BD605" s="112" t="str">
        <f t="shared" si="803"/>
        <v xml:space="preserve">U17 </v>
      </c>
      <c r="BE605" s="96">
        <f t="shared" ref="BE605:BS609" si="805">BE604</f>
        <v>12</v>
      </c>
      <c r="BF605" s="96">
        <f t="shared" si="805"/>
        <v>24.5</v>
      </c>
      <c r="BG605" s="96">
        <f t="shared" si="805"/>
        <v>55.5</v>
      </c>
      <c r="BH605" s="97">
        <f t="shared" si="805"/>
        <v>1.5046296296296294E-3</v>
      </c>
      <c r="BI605" s="97">
        <f t="shared" si="805"/>
        <v>3.1828703703703702E-3</v>
      </c>
      <c r="BJ605" s="96" t="str">
        <f t="shared" si="805"/>
        <v>-</v>
      </c>
      <c r="BK605" s="96" t="str">
        <f t="shared" si="805"/>
        <v>-</v>
      </c>
      <c r="BL605" s="96">
        <f t="shared" si="805"/>
        <v>16</v>
      </c>
      <c r="BM605" s="96">
        <f t="shared" si="805"/>
        <v>65</v>
      </c>
      <c r="BN605" s="96">
        <f t="shared" si="805"/>
        <v>1.65</v>
      </c>
      <c r="BO605" s="96">
        <f t="shared" si="805"/>
        <v>5.4</v>
      </c>
      <c r="BP605" s="96">
        <f t="shared" si="805"/>
        <v>10</v>
      </c>
      <c r="BQ605" s="96">
        <f t="shared" si="805"/>
        <v>25</v>
      </c>
      <c r="BR605" s="96">
        <f t="shared" si="805"/>
        <v>35</v>
      </c>
      <c r="BS605" s="96">
        <f t="shared" si="805"/>
        <v>47</v>
      </c>
      <c r="BU605" s="34" t="str">
        <f>grades!A71</f>
        <v>400m</v>
      </c>
      <c r="BV605" s="34"/>
      <c r="BW605" s="34"/>
      <c r="BX605" s="34">
        <f>grades!C71</f>
        <v>51.2</v>
      </c>
      <c r="BY605" s="34"/>
      <c r="BZ605" s="34"/>
      <c r="CA605" s="34">
        <f>grades!E71</f>
        <v>51.9</v>
      </c>
      <c r="CB605" s="34"/>
      <c r="CC605" s="34"/>
      <c r="CD605" s="34">
        <f>grades!G71</f>
        <v>52.9</v>
      </c>
      <c r="CE605" s="34"/>
      <c r="CF605" s="34"/>
      <c r="CG605" s="34">
        <f>grades!I71</f>
        <v>54.5</v>
      </c>
      <c r="CH605" s="96" t="str">
        <f>grades!J31</f>
        <v>T</v>
      </c>
      <c r="CJ605" s="95" t="s">
        <v>571</v>
      </c>
      <c r="CK605" s="95">
        <v>0</v>
      </c>
    </row>
    <row r="606" spans="1:89" ht="20.100000000000001" hidden="1" customHeight="1">
      <c r="A606" s="111" t="s">
        <v>370</v>
      </c>
      <c r="W606" s="199" t="s">
        <v>37</v>
      </c>
      <c r="X606" s="141">
        <v>4</v>
      </c>
      <c r="Y606" s="138" t="str">
        <f t="shared" si="795"/>
        <v>MADJA</v>
      </c>
      <c r="Z606" s="12" t="str">
        <f t="shared" si="795"/>
        <v>R</v>
      </c>
      <c r="AA606" s="12" t="s">
        <v>0</v>
      </c>
      <c r="AB606" s="12" t="str">
        <f>IF(ISNA((INDEX('TEAM 4'!AF$38:AF$53,MATCH(AA606,'TEAM 4'!AQ$38:AQ$53,0)))),"NOT DECLARED",INDEX('TEAM 4'!AF$38:AF$53,MATCH(AA606,'TEAM 4'!AQ$38:AQ$53,0)))</f>
        <v>NOT DECLARED</v>
      </c>
      <c r="AC606" s="12" t="str">
        <f t="shared" si="796"/>
        <v>R</v>
      </c>
      <c r="AD606" s="12" t="s">
        <v>0</v>
      </c>
      <c r="AE606" s="12" t="str">
        <f>IF(ISNA((INDEX('TEAM 4'!AF$38:AF$53,MATCH(AD606,'TEAM 4'!AN$38:AN$53,0)))),"NOT DECLARED",INDEX('TEAM 4'!AF$38:AF$53,MATCH(AD606,'TEAM 4'!AN$38:AN$53,0)))</f>
        <v>NOT DECLARED</v>
      </c>
      <c r="AF606" s="12" t="str">
        <f t="shared" si="797"/>
        <v>R</v>
      </c>
      <c r="AG606" s="12" t="s">
        <v>0</v>
      </c>
      <c r="AH606" s="12" t="str">
        <f>IF(ISNA((INDEX('TEAM 4'!AF$38:AF$53,MATCH(AG606,'TEAM 4'!AS$38:AS$53,0)))),"NOT DECLARED",INDEX('TEAM 4'!AF$38:AF$53,MATCH(AG606,'TEAM 4'!AS$38:AS$53,0)))</f>
        <v>NOT DECLARED</v>
      </c>
      <c r="AI606" s="12" t="str">
        <f t="shared" si="798"/>
        <v>R</v>
      </c>
      <c r="AJ606" s="12" t="s">
        <v>0</v>
      </c>
      <c r="AK606" s="12" t="str">
        <f>IF(ISNA((INDEX('TEAM 4'!AF$38:AF$53,MATCH(AJ606,'TEAM 4'!AP$38:AP$53,0)))),"NOT DECLARED",INDEX('TEAM 4'!AF$38:AF$53,MATCH(AJ606,'TEAM 4'!AP$38:AP$53,0)))</f>
        <v>NOT DECLARED</v>
      </c>
      <c r="AL606" s="12" t="str">
        <f t="shared" si="799"/>
        <v>R</v>
      </c>
      <c r="AM606" s="12" t="s">
        <v>0</v>
      </c>
      <c r="AN606" s="12" t="str">
        <f>IF(ISNA((INDEX('TEAM 4'!AF$38:AF$53,MATCH(AM606,'TEAM 4'!AL$38:AL$53,0)))),"NOT DECLARED",INDEX('TEAM 4'!AF$38:AF$53,MATCH(AM606,'TEAM 4'!AL$38:AL$53,0)))</f>
        <v>NOT DECLARED</v>
      </c>
      <c r="AO606" s="12" t="str">
        <f t="shared" si="800"/>
        <v>R</v>
      </c>
      <c r="AP606" s="12" t="s">
        <v>0</v>
      </c>
      <c r="AQ606" s="12" t="str">
        <f>IF(ISNA((INDEX('TEAM 4'!AF$38:AF$53,MATCH(AP606,'TEAM 4'!AJ$38:AJ$53,0)))),"NOT DECLARED",INDEX('TEAM 4'!AF$38:AF$53,MATCH(AP606,'TEAM 4'!AJ$38:AJ$53,0)))</f>
        <v>NOT DECLARED</v>
      </c>
      <c r="AR606" s="12" t="str">
        <f t="shared" si="801"/>
        <v>R</v>
      </c>
      <c r="AS606" s="12" t="s">
        <v>0</v>
      </c>
      <c r="AT606" s="12" t="str">
        <f>DETAILS!B8</f>
        <v>MADJA</v>
      </c>
      <c r="AU606" s="12">
        <v>1</v>
      </c>
      <c r="AV606" s="12" t="str">
        <f>IF(ISNA((INDEX('TEAM 4'!AF$38:AF$53,MATCH(AU606,'TEAM 4'!AT$38:AT$53,0)))),"NOT DECLARED",INDEX('TEAM 4'!AF$38:AF$53,MATCH(AU606,'TEAM 4'!AT$38:AT$53,0)))</f>
        <v>NOT DECLARED</v>
      </c>
      <c r="AW606" s="12">
        <v>2</v>
      </c>
      <c r="AX606" s="12" t="str">
        <f>IF(ISNA((INDEX('TEAM 4'!AF$38:AF$53,MATCH(AW606,'TEAM 4'!AT$38:AT$53,0)))),"NOT DECLARED",INDEX('TEAM 4'!AF$38:AF$53,MATCH(AW606,'TEAM 4'!AT$38:AT$53,0)))</f>
        <v>NOT DECLARED</v>
      </c>
      <c r="AY606" s="12">
        <v>3</v>
      </c>
      <c r="AZ606" s="12" t="str">
        <f>IF(ISNA((INDEX('TEAM 4'!AF$38:AF$53,MATCH(AY606,'TEAM 4'!AT$38:AT$53,0)))),"NOT DECLARED",INDEX('TEAM 4'!AF$38:AF$53,MATCH(AY606,'TEAM 4'!AT$38:AT$53,0)))</f>
        <v>NOT DECLARED</v>
      </c>
      <c r="BA606" s="12">
        <v>4</v>
      </c>
      <c r="BB606" s="12" t="str">
        <f>IF(ISNA((INDEX('TEAM 4'!AF$38:AF$53,MATCH(BA606,'TEAM 4'!AT$38:AT$53,0)))),"NOT DECLARED",INDEX('TEAM 4'!AF$38:AF$53,MATCH(BA606,'TEAM 4'!AT$38:AT$53,0)))</f>
        <v>NOT DECLARED</v>
      </c>
      <c r="BC606" s="3" t="str">
        <f t="shared" si="802"/>
        <v>NOT DECLARED, NOT DECLARED, NOT DECLARED, NOT DECLARED</v>
      </c>
      <c r="BD606" s="112" t="str">
        <f t="shared" si="803"/>
        <v xml:space="preserve">U17 </v>
      </c>
      <c r="BE606" s="96">
        <f t="shared" si="805"/>
        <v>12</v>
      </c>
      <c r="BF606" s="96">
        <f t="shared" si="805"/>
        <v>24.5</v>
      </c>
      <c r="BG606" s="96">
        <f t="shared" si="805"/>
        <v>55.5</v>
      </c>
      <c r="BH606" s="97">
        <f t="shared" si="805"/>
        <v>1.5046296296296294E-3</v>
      </c>
      <c r="BI606" s="97">
        <f t="shared" si="805"/>
        <v>3.1828703703703702E-3</v>
      </c>
      <c r="BJ606" s="96" t="str">
        <f t="shared" si="805"/>
        <v>-</v>
      </c>
      <c r="BK606" s="96" t="str">
        <f t="shared" si="805"/>
        <v>-</v>
      </c>
      <c r="BL606" s="96">
        <f t="shared" si="805"/>
        <v>16</v>
      </c>
      <c r="BM606" s="96">
        <f t="shared" si="805"/>
        <v>65</v>
      </c>
      <c r="BN606" s="96">
        <f t="shared" si="805"/>
        <v>1.65</v>
      </c>
      <c r="BO606" s="96">
        <f t="shared" si="805"/>
        <v>5.4</v>
      </c>
      <c r="BP606" s="96">
        <f t="shared" si="805"/>
        <v>10</v>
      </c>
      <c r="BQ606" s="96">
        <f t="shared" si="805"/>
        <v>25</v>
      </c>
      <c r="BR606" s="96">
        <f t="shared" si="805"/>
        <v>35</v>
      </c>
      <c r="BS606" s="96">
        <f t="shared" si="805"/>
        <v>47</v>
      </c>
      <c r="BU606" s="34" t="str">
        <f>grades!A72</f>
        <v>800m</v>
      </c>
      <c r="BV606" s="34"/>
      <c r="BW606" s="34"/>
      <c r="BX606" s="97">
        <f>grades!C72</f>
        <v>1.3680555555555557E-3</v>
      </c>
      <c r="BY606" s="97"/>
      <c r="BZ606" s="97"/>
      <c r="CA606" s="97">
        <f>grades!E72</f>
        <v>1.3888888888888889E-3</v>
      </c>
      <c r="CB606" s="97"/>
      <c r="CC606" s="97"/>
      <c r="CD606" s="97">
        <f>grades!G72</f>
        <v>1.423611111111111E-3</v>
      </c>
      <c r="CE606" s="97"/>
      <c r="CF606" s="97"/>
      <c r="CG606" s="97">
        <f>grades!I72</f>
        <v>1.4699074074074074E-3</v>
      </c>
      <c r="CH606" s="97" t="str">
        <f>grades!J32</f>
        <v>T</v>
      </c>
      <c r="CJ606" s="95" t="s">
        <v>572</v>
      </c>
      <c r="CK606" s="95">
        <v>0</v>
      </c>
    </row>
    <row r="607" spans="1:89" ht="20.100000000000001" hidden="1" customHeight="1">
      <c r="A607" s="111" t="s">
        <v>370</v>
      </c>
      <c r="W607" s="199" t="s">
        <v>37</v>
      </c>
      <c r="X607" s="141">
        <v>4</v>
      </c>
      <c r="Y607" s="138" t="str">
        <f t="shared" si="795"/>
        <v>MADJA</v>
      </c>
      <c r="Z607" s="12" t="str">
        <f t="shared" si="795"/>
        <v>RR</v>
      </c>
      <c r="AA607" s="12" t="s">
        <v>1</v>
      </c>
      <c r="AB607" s="12" t="str">
        <f>IF(ISNA((INDEX('TEAM 4'!AF$38:AF$53,MATCH(AA607,'TEAM 4'!AQ$38:AQ$53,0)))),"NOT DECLARED",INDEX('TEAM 4'!AF$38:AF$53,MATCH(AA607,'TEAM 4'!AQ$38:AQ$53,0)))</f>
        <v>NOT DECLARED</v>
      </c>
      <c r="AC607" s="12" t="str">
        <f t="shared" si="796"/>
        <v>RR</v>
      </c>
      <c r="AD607" s="12" t="s">
        <v>1</v>
      </c>
      <c r="AE607" s="12" t="str">
        <f>IF(ISNA((INDEX('TEAM 4'!AF$38:AF$53,MATCH(AD607,'TEAM 4'!AN$38:AN$53,0)))),"NOT DECLARED",INDEX('TEAM 4'!AF$38:AF$53,MATCH(AD607,'TEAM 4'!AN$38:AN$53,0)))</f>
        <v>NOT DECLARED</v>
      </c>
      <c r="AF607" s="12" t="str">
        <f t="shared" si="797"/>
        <v>RR</v>
      </c>
      <c r="AG607" s="12" t="s">
        <v>1</v>
      </c>
      <c r="AH607" s="12" t="str">
        <f>IF(ISNA((INDEX('TEAM 4'!AF$38:AF$53,MATCH(AG607,'TEAM 4'!AS$38:AS$53,0)))),"NOT DECLARED",INDEX('TEAM 4'!AF$38:AF$53,MATCH(AG607,'TEAM 4'!AS$38:AS$53,0)))</f>
        <v>NOT DECLARED</v>
      </c>
      <c r="AI607" s="12" t="str">
        <f t="shared" si="798"/>
        <v>RR</v>
      </c>
      <c r="AJ607" s="12" t="s">
        <v>1</v>
      </c>
      <c r="AK607" s="12" t="str">
        <f>IF(ISNA((INDEX('TEAM 4'!AF$38:AF$53,MATCH(AJ607,'TEAM 4'!AP$38:AP$53,0)))),"NOT DECLARED",INDEX('TEAM 4'!AF$38:AF$53,MATCH(AJ607,'TEAM 4'!AP$38:AP$53,0)))</f>
        <v>NOT DECLARED</v>
      </c>
      <c r="AL607" s="12" t="str">
        <f t="shared" si="799"/>
        <v>RR</v>
      </c>
      <c r="AM607" s="12" t="s">
        <v>1</v>
      </c>
      <c r="AN607" s="12" t="str">
        <f>IF(ISNA((INDEX('TEAM 4'!AF$38:AF$53,MATCH(AM607,'TEAM 4'!AL$38:AL$53,0)))),"NOT DECLARED",INDEX('TEAM 4'!AF$38:AF$53,MATCH(AM607,'TEAM 4'!AL$38:AL$53,0)))</f>
        <v>NOT DECLARED</v>
      </c>
      <c r="AO607" s="12" t="str">
        <f t="shared" si="800"/>
        <v>RR</v>
      </c>
      <c r="AP607" s="12" t="s">
        <v>1</v>
      </c>
      <c r="AQ607" s="12" t="str">
        <f>IF(ISNA((INDEX('TEAM 4'!AF$38:AF$53,MATCH(AP607,'TEAM 4'!AJ$38:AJ$53,0)))),"NOT DECLARED",INDEX('TEAM 4'!AF$38:AF$53,MATCH(AP607,'TEAM 4'!AJ$38:AJ$53,0)))</f>
        <v>NOT DECLARED</v>
      </c>
      <c r="AR607" s="12" t="str">
        <f t="shared" si="801"/>
        <v>RR</v>
      </c>
      <c r="AS607" s="12" t="s">
        <v>1</v>
      </c>
      <c r="AT607" s="12" t="str">
        <f>DETAILS!B8</f>
        <v>MADJA</v>
      </c>
      <c r="AU607" s="12">
        <v>1</v>
      </c>
      <c r="AV607" s="12" t="str">
        <f>IF(ISNA((INDEX('TEAM 4'!AF$38:AF$53,MATCH(AU607,'TEAM 4'!AT$38:AT$53,0)))),"NOT DECLARED",INDEX('TEAM 4'!AF$38:AF$53,MATCH(AU607,'TEAM 4'!AT$38:AT$53,0)))</f>
        <v>NOT DECLARED</v>
      </c>
      <c r="AW607" s="12">
        <v>2</v>
      </c>
      <c r="AX607" s="12" t="str">
        <f>IF(ISNA((INDEX('TEAM 4'!AF$38:AF$53,MATCH(AW607,'TEAM 4'!AT$38:AT$53,0)))),"NOT DECLARED",INDEX('TEAM 4'!AF$38:AF$53,MATCH(AW607,'TEAM 4'!AT$38:AT$53,0)))</f>
        <v>NOT DECLARED</v>
      </c>
      <c r="AY607" s="12">
        <v>3</v>
      </c>
      <c r="AZ607" s="12" t="str">
        <f>IF(ISNA((INDEX('TEAM 4'!AF$38:AF$53,MATCH(AY607,'TEAM 4'!AT$38:AT$53,0)))),"NOT DECLARED",INDEX('TEAM 4'!AF$38:AF$53,MATCH(AY607,'TEAM 4'!AT$38:AT$53,0)))</f>
        <v>NOT DECLARED</v>
      </c>
      <c r="BA607" s="12">
        <v>4</v>
      </c>
      <c r="BB607" s="12" t="str">
        <f>IF(ISNA((INDEX('TEAM 4'!AF$38:AF$53,MATCH(BA607,'TEAM 4'!AT$38:AT$53,0)))),"NOT DECLARED",INDEX('TEAM 4'!AF$38:AF$53,MATCH(BA607,'TEAM 4'!AT$38:AT$53,0)))</f>
        <v>NOT DECLARED</v>
      </c>
      <c r="BC607" s="3" t="str">
        <f t="shared" si="802"/>
        <v>NOT DECLARED, NOT DECLARED, NOT DECLARED, NOT DECLARED</v>
      </c>
      <c r="BD607" s="112" t="str">
        <f t="shared" si="803"/>
        <v xml:space="preserve">U17 </v>
      </c>
      <c r="BE607" s="96">
        <f t="shared" si="805"/>
        <v>12</v>
      </c>
      <c r="BF607" s="96">
        <f t="shared" si="805"/>
        <v>24.5</v>
      </c>
      <c r="BG607" s="96">
        <f t="shared" si="805"/>
        <v>55.5</v>
      </c>
      <c r="BH607" s="97">
        <f t="shared" si="805"/>
        <v>1.5046296296296294E-3</v>
      </c>
      <c r="BI607" s="97">
        <f t="shared" si="805"/>
        <v>3.1828703703703702E-3</v>
      </c>
      <c r="BJ607" s="96" t="str">
        <f t="shared" si="805"/>
        <v>-</v>
      </c>
      <c r="BK607" s="96" t="str">
        <f t="shared" si="805"/>
        <v>-</v>
      </c>
      <c r="BL607" s="96">
        <f t="shared" si="805"/>
        <v>16</v>
      </c>
      <c r="BM607" s="96">
        <f t="shared" si="805"/>
        <v>65</v>
      </c>
      <c r="BN607" s="96">
        <f t="shared" si="805"/>
        <v>1.65</v>
      </c>
      <c r="BO607" s="96">
        <f t="shared" si="805"/>
        <v>5.4</v>
      </c>
      <c r="BP607" s="96">
        <f t="shared" si="805"/>
        <v>10</v>
      </c>
      <c r="BQ607" s="96">
        <f t="shared" si="805"/>
        <v>25</v>
      </c>
      <c r="BR607" s="96">
        <f t="shared" si="805"/>
        <v>35</v>
      </c>
      <c r="BS607" s="96">
        <f t="shared" si="805"/>
        <v>47</v>
      </c>
      <c r="BU607" s="34" t="str">
        <f>grades!A73</f>
        <v>1500m</v>
      </c>
      <c r="BV607" s="34"/>
      <c r="BW607" s="34"/>
      <c r="BX607" s="97">
        <f>grades!C73</f>
        <v>2.8530092592592596E-3</v>
      </c>
      <c r="BY607" s="97"/>
      <c r="BZ607" s="97"/>
      <c r="CA607" s="97">
        <f>grades!E73</f>
        <v>2.9166666666666668E-3</v>
      </c>
      <c r="CB607" s="97"/>
      <c r="CC607" s="97"/>
      <c r="CD607" s="97">
        <f>grades!G73</f>
        <v>2.9803240740740745E-3</v>
      </c>
      <c r="CE607" s="97"/>
      <c r="CF607" s="97"/>
      <c r="CG607" s="97">
        <f>grades!I73</f>
        <v>3.0902777777777782E-3</v>
      </c>
      <c r="CH607" s="97" t="str">
        <f>grades!J33</f>
        <v>T</v>
      </c>
      <c r="CJ607" s="95" t="s">
        <v>573</v>
      </c>
      <c r="CK607" s="95">
        <v>0</v>
      </c>
    </row>
    <row r="608" spans="1:89" ht="20.100000000000001" hidden="1" customHeight="1">
      <c r="A608" s="111" t="s">
        <v>370</v>
      </c>
      <c r="W608" s="199" t="s">
        <v>38</v>
      </c>
      <c r="X608" s="141">
        <v>5</v>
      </c>
      <c r="Y608" s="138" t="str">
        <f t="shared" si="795"/>
        <v>Salisbury</v>
      </c>
      <c r="Z608" s="12" t="str">
        <f t="shared" si="795"/>
        <v>T</v>
      </c>
      <c r="AA608" s="12" t="s">
        <v>0</v>
      </c>
      <c r="AB608" s="12" t="str">
        <f>IF(ISNA((INDEX('TEAM 5'!AF$38:AF$53,MATCH(AA608,'TEAM 5'!AQ$38:AQ$53,0)))),"NOT DECLARED",INDEX('TEAM 5'!AF$38:AF$53,MATCH(AA608,'TEAM 5'!AQ$38:AQ$53,0)))</f>
        <v>NOT DECLARED</v>
      </c>
      <c r="AC608" s="12" t="str">
        <f t="shared" si="796"/>
        <v>T</v>
      </c>
      <c r="AD608" s="12" t="s">
        <v>0</v>
      </c>
      <c r="AE608" s="12" t="str">
        <f>IF(ISNA((INDEX('TEAM 5'!AF$38:AF$53,MATCH(AD608,'TEAM 5'!AN$38:AN$53,0)))),"NOT DECLARED",INDEX('TEAM 5'!AF$38:AF$53,MATCH(AD608,'TEAM 5'!AN$38:AN$53,0)))</f>
        <v>NOT DECLARED</v>
      </c>
      <c r="AF608" s="12" t="str">
        <f t="shared" si="797"/>
        <v>T</v>
      </c>
      <c r="AG608" s="12" t="s">
        <v>0</v>
      </c>
      <c r="AH608" s="12" t="str">
        <f>IF(ISNA((INDEX('TEAM 5'!AF$38:AF$53,MATCH(AG608,'TEAM 5'!AS$38:AS$53,0)))),"NOT DECLARED",INDEX('TEAM 5'!AF$38:AF$53,MATCH(AG608,'TEAM 5'!AS$38:AS$53,0)))</f>
        <v>NOT DECLARED</v>
      </c>
      <c r="AI608" s="12" t="str">
        <f t="shared" si="798"/>
        <v>T</v>
      </c>
      <c r="AJ608" s="12" t="s">
        <v>0</v>
      </c>
      <c r="AK608" s="12" t="str">
        <f>IF(ISNA((INDEX('TEAM 5'!AF$38:AF$53,MATCH(AJ608,'TEAM 5'!AP$38:AP$53,0)))),"NOT DECLARED",INDEX('TEAM 5'!AF$38:AF$53,MATCH(AJ608,'TEAM 5'!AP$38:AP$53,0)))</f>
        <v>NOT DECLARED</v>
      </c>
      <c r="AL608" s="12" t="str">
        <f t="shared" si="799"/>
        <v>T</v>
      </c>
      <c r="AM608" s="12" t="s">
        <v>0</v>
      </c>
      <c r="AN608" s="12" t="str">
        <f>IF(ISNA((INDEX('TEAM 5'!AF$38:AF$53,MATCH(AM608,'TEAM 5'!AL$38:AL$53,0)))),"NOT DECLARED",INDEX('TEAM 5'!AF$38:AF$53,MATCH(AM608,'TEAM 5'!AL$38:AL$53,0)))</f>
        <v>NOT DECLARED</v>
      </c>
      <c r="AO608" s="12" t="str">
        <f t="shared" si="800"/>
        <v>T</v>
      </c>
      <c r="AP608" s="12" t="s">
        <v>0</v>
      </c>
      <c r="AQ608" s="12" t="str">
        <f>IF(ISNA((INDEX('TEAM 5'!AF$38:AF$53,MATCH(AP608,'TEAM 5'!AJ$38:AJ$53,0)))),"NOT DECLARED",INDEX('TEAM 5'!AF$38:AF$53,MATCH(AP608,'TEAM 5'!AJ$38:AJ$53,0)))</f>
        <v>NOT DECLARED</v>
      </c>
      <c r="AR608" s="12" t="str">
        <f t="shared" si="801"/>
        <v>T</v>
      </c>
      <c r="AS608" s="12" t="s">
        <v>0</v>
      </c>
      <c r="AT608" s="12" t="str">
        <f>DETAILS!B9</f>
        <v>Salisbury</v>
      </c>
      <c r="AU608" s="12">
        <v>1</v>
      </c>
      <c r="AV608" s="12" t="str">
        <f>IF(ISNA((INDEX('TEAM 5'!AF$38:AF$53,MATCH(AU608,'TEAM 5'!AT$38:AT$53,0)))),"NOT DECLARED",INDEX('TEAM 5'!AF$38:AF$53,MATCH(AU608,'TEAM 5'!AT$38:AT$53,0)))</f>
        <v>NOT DECLARED</v>
      </c>
      <c r="AW608" s="12">
        <v>2</v>
      </c>
      <c r="AX608" s="12" t="str">
        <f>IF(ISNA((INDEX('TEAM 5'!AF$38:AF$53,MATCH(AW608,'TEAM 5'!AT$38:AT$53,0)))),"NOT DECLARED",INDEX('TEAM 5'!AF$38:AF$53,MATCH(AW608,'TEAM 5'!AT$38:AT$53,0)))</f>
        <v>NOT DECLARED</v>
      </c>
      <c r="AY608" s="12">
        <v>3</v>
      </c>
      <c r="AZ608" s="12" t="str">
        <f>IF(ISNA((INDEX('TEAM 5'!AF$38:AF$53,MATCH(AY608,'TEAM 5'!AT$38:AT$53,0)))),"NOT DECLARED",INDEX('TEAM 5'!AF$38:AF$53,MATCH(AY608,'TEAM 5'!AT$38:AT$53,0)))</f>
        <v>NOT DECLARED</v>
      </c>
      <c r="BA608" s="12">
        <v>4</v>
      </c>
      <c r="BB608" s="12" t="str">
        <f>IF(ISNA((INDEX('TEAM 5'!AF$38:AF$53,MATCH(BA608,'TEAM 5'!AT$38:AT$53,0)))),"NOT DECLARED",INDEX('TEAM 5'!AF$38:AF$53,MATCH(BA608,'TEAM 5'!AT$38:AT$53,0)))</f>
        <v>NOT DECLARED</v>
      </c>
      <c r="BC608" s="3" t="str">
        <f t="shared" si="802"/>
        <v>NOT DECLARED, NOT DECLARED, NOT DECLARED, NOT DECLARED</v>
      </c>
      <c r="BD608" s="112" t="str">
        <f t="shared" si="803"/>
        <v xml:space="preserve">U17 </v>
      </c>
      <c r="BE608" s="96">
        <f t="shared" si="805"/>
        <v>12</v>
      </c>
      <c r="BF608" s="96">
        <f t="shared" si="805"/>
        <v>24.5</v>
      </c>
      <c r="BG608" s="96">
        <f t="shared" si="805"/>
        <v>55.5</v>
      </c>
      <c r="BH608" s="97">
        <f t="shared" si="805"/>
        <v>1.5046296296296294E-3</v>
      </c>
      <c r="BI608" s="97">
        <f t="shared" si="805"/>
        <v>3.1828703703703702E-3</v>
      </c>
      <c r="BJ608" s="96" t="str">
        <f t="shared" si="805"/>
        <v>-</v>
      </c>
      <c r="BK608" s="96" t="str">
        <f t="shared" si="805"/>
        <v>-</v>
      </c>
      <c r="BL608" s="96">
        <f t="shared" si="805"/>
        <v>16</v>
      </c>
      <c r="BM608" s="96">
        <f t="shared" si="805"/>
        <v>65</v>
      </c>
      <c r="BN608" s="96">
        <f t="shared" si="805"/>
        <v>1.65</v>
      </c>
      <c r="BO608" s="96">
        <f t="shared" si="805"/>
        <v>5.4</v>
      </c>
      <c r="BP608" s="96">
        <f t="shared" si="805"/>
        <v>10</v>
      </c>
      <c r="BQ608" s="96">
        <f t="shared" si="805"/>
        <v>25</v>
      </c>
      <c r="BR608" s="96">
        <f t="shared" si="805"/>
        <v>35</v>
      </c>
      <c r="BS608" s="96">
        <f t="shared" si="805"/>
        <v>47</v>
      </c>
      <c r="BU608" s="34" t="str">
        <f>grades!A74</f>
        <v>100m hurdles</v>
      </c>
      <c r="BV608" s="34"/>
      <c r="BW608" s="34"/>
      <c r="BX608" s="34">
        <f>grades!C74</f>
        <v>13.8</v>
      </c>
      <c r="BY608" s="34"/>
      <c r="BZ608" s="34"/>
      <c r="CA608" s="34">
        <f>grades!E74</f>
        <v>14.1</v>
      </c>
      <c r="CB608" s="34"/>
      <c r="CC608" s="34"/>
      <c r="CD608" s="34">
        <f>grades!G74</f>
        <v>14.6</v>
      </c>
      <c r="CE608" s="34"/>
      <c r="CF608" s="34"/>
      <c r="CG608" s="34">
        <f>grades!I74</f>
        <v>15.4</v>
      </c>
      <c r="CH608" s="96" t="str">
        <f>grades!J34</f>
        <v>T</v>
      </c>
      <c r="CJ608" s="95" t="s">
        <v>574</v>
      </c>
      <c r="CK608" s="95">
        <v>0</v>
      </c>
    </row>
    <row r="609" spans="1:89" ht="20.100000000000001" hidden="1" customHeight="1">
      <c r="A609" s="111" t="s">
        <v>370</v>
      </c>
      <c r="W609" s="199" t="s">
        <v>38</v>
      </c>
      <c r="X609" s="141">
        <v>5</v>
      </c>
      <c r="Y609" s="138" t="str">
        <f t="shared" si="795"/>
        <v>Salisbury</v>
      </c>
      <c r="Z609" s="12" t="str">
        <f t="shared" si="795"/>
        <v>TT</v>
      </c>
      <c r="AA609" s="12" t="s">
        <v>1</v>
      </c>
      <c r="AB609" s="12" t="str">
        <f>IF(ISNA((INDEX('TEAM 5'!AF$38:AF$53,MATCH(AA609,'TEAM 5'!AQ$38:AQ$53,0)))),"NOT DECLARED",INDEX('TEAM 5'!AF$38:AF$53,MATCH(AA609,'TEAM 5'!AQ$38:AQ$53,0)))</f>
        <v>NOT DECLARED</v>
      </c>
      <c r="AC609" s="12" t="str">
        <f t="shared" si="796"/>
        <v>TT</v>
      </c>
      <c r="AD609" s="12" t="s">
        <v>1</v>
      </c>
      <c r="AE609" s="12" t="str">
        <f>IF(ISNA((INDEX('TEAM 5'!AF$38:AF$53,MATCH(AD609,'TEAM 5'!AN$38:AN$53,0)))),"NOT DECLARED",INDEX('TEAM 5'!AF$38:AF$53,MATCH(AD609,'TEAM 5'!AN$38:AN$53,0)))</f>
        <v>NOT DECLARED</v>
      </c>
      <c r="AF609" s="12" t="str">
        <f t="shared" si="797"/>
        <v>TT</v>
      </c>
      <c r="AG609" s="12" t="s">
        <v>1</v>
      </c>
      <c r="AH609" s="12" t="str">
        <f>IF(ISNA((INDEX('TEAM 5'!AF$38:AF$53,MATCH(AG609,'TEAM 5'!AS$38:AS$53,0)))),"NOT DECLARED",INDEX('TEAM 5'!AF$38:AF$53,MATCH(AG609,'TEAM 5'!AS$38:AS$53,0)))</f>
        <v>NOT DECLARED</v>
      </c>
      <c r="AI609" s="12" t="str">
        <f t="shared" si="798"/>
        <v>TT</v>
      </c>
      <c r="AJ609" s="12" t="s">
        <v>1</v>
      </c>
      <c r="AK609" s="12" t="str">
        <f>IF(ISNA((INDEX('TEAM 5'!AF$38:AF$53,MATCH(AJ609,'TEAM 5'!AP$38:AP$53,0)))),"NOT DECLARED",INDEX('TEAM 5'!AF$38:AF$53,MATCH(AJ609,'TEAM 5'!AP$38:AP$53,0)))</f>
        <v>NOT DECLARED</v>
      </c>
      <c r="AL609" s="12" t="str">
        <f t="shared" si="799"/>
        <v>TT</v>
      </c>
      <c r="AM609" s="12" t="s">
        <v>1</v>
      </c>
      <c r="AN609" s="12" t="str">
        <f>IF(ISNA((INDEX('TEAM 5'!AF$38:AF$53,MATCH(AM609,'TEAM 5'!AL$38:AL$53,0)))),"NOT DECLARED",INDEX('TEAM 5'!AF$38:AF$53,MATCH(AM609,'TEAM 5'!AL$38:AL$53,0)))</f>
        <v>NOT DECLARED</v>
      </c>
      <c r="AO609" s="12" t="str">
        <f t="shared" si="800"/>
        <v>TT</v>
      </c>
      <c r="AP609" s="12" t="s">
        <v>1</v>
      </c>
      <c r="AQ609" s="12" t="str">
        <f>IF(ISNA((INDEX('TEAM 5'!AF$38:AF$53,MATCH(AP609,'TEAM 5'!AJ$38:AJ$53,0)))),"NOT DECLARED",INDEX('TEAM 5'!AF$38:AF$53,MATCH(AP609,'TEAM 5'!AJ$38:AJ$53,0)))</f>
        <v>NOT DECLARED</v>
      </c>
      <c r="AR609" s="12" t="str">
        <f t="shared" si="801"/>
        <v>TT</v>
      </c>
      <c r="AS609" s="12" t="s">
        <v>1</v>
      </c>
      <c r="AT609" s="12" t="str">
        <f>DETAILS!B9</f>
        <v>Salisbury</v>
      </c>
      <c r="AU609" s="12">
        <v>1</v>
      </c>
      <c r="AV609" s="12" t="str">
        <f>IF(ISNA((INDEX('TEAM 5'!AF$38:AF$53,MATCH(AU609,'TEAM 5'!AT$38:AT$53,0)))),"NOT DECLARED",INDEX('TEAM 5'!AF$38:AF$53,MATCH(AU609,'TEAM 5'!AT$38:AT$53,0)))</f>
        <v>NOT DECLARED</v>
      </c>
      <c r="AW609" s="12">
        <v>2</v>
      </c>
      <c r="AX609" s="12" t="str">
        <f>IF(ISNA((INDEX('TEAM 5'!AF$38:AF$53,MATCH(AW609,'TEAM 5'!AT$38:AT$53,0)))),"NOT DECLARED",INDEX('TEAM 5'!AF$38:AF$53,MATCH(AW609,'TEAM 5'!AT$38:AT$53,0)))</f>
        <v>NOT DECLARED</v>
      </c>
      <c r="AY609" s="12">
        <v>3</v>
      </c>
      <c r="AZ609" s="12" t="str">
        <f>IF(ISNA((INDEX('TEAM 5'!AF$38:AF$53,MATCH(AY609,'TEAM 5'!AT$38:AT$53,0)))),"NOT DECLARED",INDEX('TEAM 5'!AF$38:AF$53,MATCH(AY609,'TEAM 5'!AT$38:AT$53,0)))</f>
        <v>NOT DECLARED</v>
      </c>
      <c r="BA609" s="12">
        <v>4</v>
      </c>
      <c r="BB609" s="12" t="str">
        <f>IF(ISNA((INDEX('TEAM 5'!AF$38:AF$53,MATCH(BA609,'TEAM 5'!AT$38:AT$53,0)))),"NOT DECLARED",INDEX('TEAM 5'!AF$38:AF$53,MATCH(BA609,'TEAM 5'!AT$38:AT$53,0)))</f>
        <v>NOT DECLARED</v>
      </c>
      <c r="BC609" s="3" t="str">
        <f t="shared" si="802"/>
        <v>NOT DECLARED, NOT DECLARED, NOT DECLARED, NOT DECLARED</v>
      </c>
      <c r="BD609" s="112" t="str">
        <f t="shared" si="803"/>
        <v xml:space="preserve">U17 </v>
      </c>
      <c r="BE609" s="96">
        <f t="shared" si="805"/>
        <v>12</v>
      </c>
      <c r="BF609" s="96">
        <f t="shared" si="805"/>
        <v>24.5</v>
      </c>
      <c r="BG609" s="96">
        <f t="shared" si="805"/>
        <v>55.5</v>
      </c>
      <c r="BH609" s="97">
        <f t="shared" si="805"/>
        <v>1.5046296296296294E-3</v>
      </c>
      <c r="BI609" s="97">
        <f t="shared" si="805"/>
        <v>3.1828703703703702E-3</v>
      </c>
      <c r="BJ609" s="96" t="str">
        <f t="shared" si="805"/>
        <v>-</v>
      </c>
      <c r="BK609" s="96" t="str">
        <f t="shared" si="805"/>
        <v>-</v>
      </c>
      <c r="BL609" s="96">
        <f t="shared" si="805"/>
        <v>16</v>
      </c>
      <c r="BM609" s="96">
        <f t="shared" si="805"/>
        <v>65</v>
      </c>
      <c r="BN609" s="96">
        <f t="shared" si="805"/>
        <v>1.65</v>
      </c>
      <c r="BO609" s="96">
        <f t="shared" si="805"/>
        <v>5.4</v>
      </c>
      <c r="BP609" s="96">
        <f t="shared" si="805"/>
        <v>10</v>
      </c>
      <c r="BQ609" s="96">
        <f t="shared" si="805"/>
        <v>25</v>
      </c>
      <c r="BR609" s="96">
        <f t="shared" si="805"/>
        <v>35</v>
      </c>
      <c r="BS609" s="96">
        <f t="shared" si="805"/>
        <v>47</v>
      </c>
      <c r="BU609" s="34" t="str">
        <f>grades!A75</f>
        <v>high jump</v>
      </c>
      <c r="BV609" s="34"/>
      <c r="BW609" s="34"/>
      <c r="BX609" s="34">
        <f>grades!C75</f>
        <v>1.9</v>
      </c>
      <c r="BY609" s="34"/>
      <c r="BZ609" s="34"/>
      <c r="CA609" s="34">
        <f>grades!E75</f>
        <v>1.85</v>
      </c>
      <c r="CB609" s="34"/>
      <c r="CC609" s="34"/>
      <c r="CD609" s="34">
        <f>grades!G75</f>
        <v>1.78</v>
      </c>
      <c r="CE609" s="34"/>
      <c r="CF609" s="34"/>
      <c r="CG609" s="34">
        <f>grades!I75</f>
        <v>1.7</v>
      </c>
      <c r="CH609" s="96" t="str">
        <f>grades!J35</f>
        <v>F</v>
      </c>
      <c r="CJ609" s="95" t="s">
        <v>575</v>
      </c>
      <c r="CK609" s="95">
        <v>0</v>
      </c>
    </row>
    <row r="610" spans="1:89" ht="20.100000000000001" hidden="1" customHeight="1">
      <c r="A610" s="111" t="s">
        <v>370</v>
      </c>
      <c r="W610" s="199" t="s">
        <v>363</v>
      </c>
      <c r="X610" s="141">
        <v>6</v>
      </c>
      <c r="Y610" s="138" t="str">
        <f t="shared" si="795"/>
        <v>Slough Juniors</v>
      </c>
      <c r="Z610" s="12" t="str">
        <f t="shared" si="795"/>
        <v>J</v>
      </c>
      <c r="AA610" s="12" t="s">
        <v>0</v>
      </c>
      <c r="AB610" s="12" t="str">
        <f>IF(ISNA((INDEX('TEAM 6'!AF$38:AF$53,MATCH(AA610,'TEAM 6'!AQ$38:AQ$53,0)))),"NOT DECLARED",INDEX('TEAM 6'!AF$38:AF$53,MATCH(AA610,'TEAM 6'!AQ$38:AQ$53,0)))</f>
        <v>NOT DECLARED</v>
      </c>
      <c r="AC610" s="12" t="str">
        <f>Z610</f>
        <v>J</v>
      </c>
      <c r="AD610" s="12" t="s">
        <v>0</v>
      </c>
      <c r="AE610" s="12" t="str">
        <f>IF(ISNA((INDEX('TEAM 6'!AF$38:AF$53,MATCH(AD610,'TEAM 6'!AN$38:AN$53,0)))),"NOT DECLARED",INDEX('TEAM 6'!AF$38:AF$53,MATCH(AD610,'TEAM 6'!AN$38:AN$53,0)))</f>
        <v>Danyal Choudhry</v>
      </c>
      <c r="AF610" s="12" t="str">
        <f>AC610</f>
        <v>J</v>
      </c>
      <c r="AG610" s="12" t="s">
        <v>0</v>
      </c>
      <c r="AH610" s="12" t="str">
        <f>IF(ISNA((INDEX('TEAM 6'!AF$38:AF$53,MATCH(AG610,'TEAM 6'!AS$38:AS$53,0)))),"NOT DECLARED",INDEX('TEAM 6'!AF$38:AF$53,MATCH(AG610,'TEAM 6'!AS$38:AS$53,0)))</f>
        <v>Max Brech</v>
      </c>
      <c r="AI610" s="12" t="str">
        <f>AF610</f>
        <v>J</v>
      </c>
      <c r="AJ610" s="12" t="s">
        <v>0</v>
      </c>
      <c r="AK610" s="12" t="str">
        <f>IF(ISNA((INDEX('TEAM 6'!AF$38:AF$53,MATCH(AJ610,'TEAM 6'!AP$38:AP$53,0)))),"NOT DECLARED",INDEX('TEAM 6'!AF$38:AF$53,MATCH(AJ610,'TEAM 6'!AP$38:AP$53,0)))</f>
        <v>Daniel Egharevba</v>
      </c>
      <c r="AL610" s="12" t="str">
        <f>AI610</f>
        <v>J</v>
      </c>
      <c r="AM610" s="12" t="s">
        <v>0</v>
      </c>
      <c r="AN610" s="12" t="str">
        <f>IF(ISNA((INDEX('TEAM 6'!AF$38:AF$53,MATCH(AM610,'TEAM 6'!AL$38:AL$53,0)))),"NOT DECLARED",INDEX('TEAM 6'!AF$38:AF$53,MATCH(AM610,'TEAM 6'!AL$38:AL$53,0)))</f>
        <v>Daniel Egharevba</v>
      </c>
      <c r="AO610" s="12" t="str">
        <f>AL610</f>
        <v>J</v>
      </c>
      <c r="AP610" s="12" t="s">
        <v>0</v>
      </c>
      <c r="AQ610" s="12" t="str">
        <f>IF(ISNA((INDEX('TEAM 6'!AF$38:AF$53,MATCH(AP610,'TEAM 6'!AJ$38:AJ$53,0)))),"NOT DECLARED",INDEX('TEAM 6'!AF$38:AF$53,MATCH(AP610,'TEAM 6'!AJ$38:AJ$53,0)))</f>
        <v>NOT DECLARED</v>
      </c>
      <c r="AR610" s="12" t="str">
        <f>AO610</f>
        <v>J</v>
      </c>
      <c r="AS610" s="12" t="s">
        <v>0</v>
      </c>
      <c r="AT610" s="12" t="str">
        <f>DETAILS!B10</f>
        <v>Slough Juniors</v>
      </c>
      <c r="AU610" s="12">
        <v>1</v>
      </c>
      <c r="AV610" s="12" t="str">
        <f>IF(ISNA((INDEX('TEAM 6'!AF$38:AF$53,MATCH(AU610,'TEAM 6'!AT$38:AT$53,0)))),"NOT DECLARED",INDEX('TEAM 6'!AF$38:AF$53,MATCH(AU610,'TEAM 6'!AT$38:AT$53,0)))</f>
        <v>NOT DECLARED</v>
      </c>
      <c r="AW610" s="12">
        <v>2</v>
      </c>
      <c r="AX610" s="12" t="str">
        <f>IF(ISNA((INDEX('TEAM 6'!AF$38:AF$53,MATCH(AW610,'TEAM 6'!AT$38:AT$53,0)))),"NOT DECLARED",INDEX('TEAM 6'!AF$38:AF$53,MATCH(AW610,'TEAM 6'!AT$38:AT$53,0)))</f>
        <v>NOT DECLARED</v>
      </c>
      <c r="AY610" s="12">
        <v>3</v>
      </c>
      <c r="AZ610" s="12" t="str">
        <f>IF(ISNA((INDEX('TEAM 6'!AF$38:AF$53,MATCH(AY610,'TEAM 6'!AT$38:AT$53,0)))),"NOT DECLARED",INDEX('TEAM 6'!AF$38:AF$53,MATCH(AY610,'TEAM 6'!AT$38:AT$53,0)))</f>
        <v>NOT DECLARED</v>
      </c>
      <c r="BA610" s="12">
        <v>4</v>
      </c>
      <c r="BB610" s="12" t="str">
        <f>IF(ISNA((INDEX('TEAM 6'!AF$38:AF$53,MATCH(BA610,'TEAM 6'!AT$38:AT$53,0)))),"NOT DECLARED",INDEX('TEAM 6'!AF$38:AF$53,MATCH(BA610,'TEAM 6'!AT$38:AT$53,0)))</f>
        <v>NOT DECLARED</v>
      </c>
      <c r="BC610" s="3" t="str">
        <f>+AV610&amp;", "&amp;AX610&amp;", "&amp;AZ610&amp;", "&amp;BB610</f>
        <v>NOT DECLARED, NOT DECLARED, NOT DECLARED, NOT DECLARED</v>
      </c>
      <c r="BD610" s="112" t="str">
        <f t="shared" ref="BD610:BD626" si="806">BD609</f>
        <v xml:space="preserve">U17 </v>
      </c>
      <c r="BE610" s="96">
        <f t="shared" ref="BE610:BE626" si="807">BE609</f>
        <v>12</v>
      </c>
      <c r="BF610" s="96">
        <f t="shared" ref="BF610:BF626" si="808">BF609</f>
        <v>24.5</v>
      </c>
      <c r="BG610" s="96">
        <f t="shared" ref="BG610:BG626" si="809">BG609</f>
        <v>55.5</v>
      </c>
      <c r="BH610" s="97">
        <f t="shared" ref="BH610:BH626" si="810">BH609</f>
        <v>1.5046296296296294E-3</v>
      </c>
      <c r="BI610" s="97">
        <f t="shared" ref="BI610:BI626" si="811">BI609</f>
        <v>3.1828703703703702E-3</v>
      </c>
      <c r="BJ610" s="96" t="str">
        <f t="shared" ref="BJ610:BJ626" si="812">BJ609</f>
        <v>-</v>
      </c>
      <c r="BK610" s="96" t="str">
        <f t="shared" ref="BK610:BK626" si="813">BK609</f>
        <v>-</v>
      </c>
      <c r="BL610" s="96">
        <f t="shared" ref="BL610:BL626" si="814">BL609</f>
        <v>16</v>
      </c>
      <c r="BM610" s="96">
        <f t="shared" ref="BM610:BM626" si="815">BM609</f>
        <v>65</v>
      </c>
      <c r="BN610" s="96">
        <f t="shared" ref="BN610:BN626" si="816">BN609</f>
        <v>1.65</v>
      </c>
      <c r="BO610" s="96">
        <f t="shared" ref="BO610:BO626" si="817">BO609</f>
        <v>5.4</v>
      </c>
      <c r="BP610" s="96">
        <f t="shared" ref="BP610:BP626" si="818">BP609</f>
        <v>10</v>
      </c>
      <c r="BQ610" s="96">
        <f t="shared" ref="BQ610:BQ626" si="819">BQ609</f>
        <v>25</v>
      </c>
      <c r="BR610" s="96">
        <f t="shared" ref="BR610:BR626" si="820">BR609</f>
        <v>35</v>
      </c>
      <c r="BS610" s="96">
        <f t="shared" ref="BS610:BS626" si="821">BS609</f>
        <v>47</v>
      </c>
      <c r="BU610" s="34" t="str">
        <f>grades!A76</f>
        <v>long jump</v>
      </c>
      <c r="BV610" s="34"/>
      <c r="BW610" s="34"/>
      <c r="BX610" s="34">
        <f>grades!C76</f>
        <v>6.35</v>
      </c>
      <c r="BY610" s="34"/>
      <c r="BZ610" s="34"/>
      <c r="CA610" s="34">
        <f>grades!E76</f>
        <v>6.15</v>
      </c>
      <c r="CB610" s="34"/>
      <c r="CC610" s="34"/>
      <c r="CD610" s="34">
        <f>grades!G76</f>
        <v>5.95</v>
      </c>
      <c r="CE610" s="34"/>
      <c r="CF610" s="34"/>
      <c r="CG610" s="34">
        <f>grades!I76</f>
        <v>5.6</v>
      </c>
      <c r="CH610" s="96" t="str">
        <f>grades!J36</f>
        <v>F</v>
      </c>
      <c r="CJ610" s="95" t="s">
        <v>576</v>
      </c>
      <c r="CK610" s="95">
        <v>0</v>
      </c>
    </row>
    <row r="611" spans="1:89" ht="20.100000000000001" hidden="1" customHeight="1">
      <c r="A611" s="111" t="s">
        <v>370</v>
      </c>
      <c r="W611" s="199" t="s">
        <v>363</v>
      </c>
      <c r="X611" s="141">
        <v>6</v>
      </c>
      <c r="Y611" s="138" t="str">
        <f t="shared" si="795"/>
        <v>Slough Juniors</v>
      </c>
      <c r="Z611" s="12" t="str">
        <f t="shared" si="795"/>
        <v>JJ</v>
      </c>
      <c r="AA611" s="12" t="s">
        <v>1</v>
      </c>
      <c r="AB611" s="12" t="str">
        <f>IF(ISNA((INDEX('TEAM 6'!AF$38:AF$53,MATCH(AA611,'TEAM 6'!AQ$38:AQ$53,0)))),"NOT DECLARED",INDEX('TEAM 6'!AF$38:AF$53,MATCH(AA611,'TEAM 6'!AQ$38:AQ$53,0)))</f>
        <v>NOT DECLARED</v>
      </c>
      <c r="AC611" s="12" t="str">
        <f>Z611</f>
        <v>JJ</v>
      </c>
      <c r="AD611" s="12" t="s">
        <v>1</v>
      </c>
      <c r="AE611" s="12" t="str">
        <f>IF(ISNA((INDEX('TEAM 6'!AF$38:AF$53,MATCH(AD611,'TEAM 6'!AN$38:AN$53,0)))),"NOT DECLARED",INDEX('TEAM 6'!AF$38:AF$53,MATCH(AD611,'TEAM 6'!AN$38:AN$53,0)))</f>
        <v>NOT DECLARED</v>
      </c>
      <c r="AF611" s="12" t="str">
        <f>AC611</f>
        <v>JJ</v>
      </c>
      <c r="AG611" s="12" t="s">
        <v>1</v>
      </c>
      <c r="AH611" s="12" t="str">
        <f>IF(ISNA((INDEX('TEAM 6'!AF$38:AF$53,MATCH(AG611,'TEAM 6'!AS$38:AS$53,0)))),"NOT DECLARED",INDEX('TEAM 6'!AF$38:AF$53,MATCH(AG611,'TEAM 6'!AS$38:AS$53,0)))</f>
        <v>NOT DECLARED</v>
      </c>
      <c r="AI611" s="12" t="str">
        <f>AF611</f>
        <v>JJ</v>
      </c>
      <c r="AJ611" s="12" t="s">
        <v>1</v>
      </c>
      <c r="AK611" s="12" t="str">
        <f>IF(ISNA((INDEX('TEAM 6'!AF$38:AF$53,MATCH(AJ611,'TEAM 6'!AP$38:AP$53,0)))),"NOT DECLARED",INDEX('TEAM 6'!AF$38:AF$53,MATCH(AJ611,'TEAM 6'!AP$38:AP$53,0)))</f>
        <v>NOT DECLARED</v>
      </c>
      <c r="AL611" s="12" t="str">
        <f>AI611</f>
        <v>JJ</v>
      </c>
      <c r="AM611" s="12" t="s">
        <v>1</v>
      </c>
      <c r="AN611" s="12" t="str">
        <f>IF(ISNA((INDEX('TEAM 6'!AF$38:AF$53,MATCH(AM611,'TEAM 6'!AL$38:AL$53,0)))),"NOT DECLARED",INDEX('TEAM 6'!AF$38:AF$53,MATCH(AM611,'TEAM 6'!AL$38:AL$53,0)))</f>
        <v>Max Brech</v>
      </c>
      <c r="AO611" s="12" t="str">
        <f>AL611</f>
        <v>JJ</v>
      </c>
      <c r="AP611" s="12" t="s">
        <v>1</v>
      </c>
      <c r="AQ611" s="12" t="str">
        <f>IF(ISNA((INDEX('TEAM 6'!AF$38:AF$53,MATCH(AP611,'TEAM 6'!AJ$38:AJ$53,0)))),"NOT DECLARED",INDEX('TEAM 6'!AF$38:AF$53,MATCH(AP611,'TEAM 6'!AJ$38:AJ$53,0)))</f>
        <v>NOT DECLARED</v>
      </c>
      <c r="AR611" s="12" t="str">
        <f>AO611</f>
        <v>JJ</v>
      </c>
      <c r="AS611" s="12" t="s">
        <v>1</v>
      </c>
      <c r="AT611" s="12" t="str">
        <f>DETAILS!B10</f>
        <v>Slough Juniors</v>
      </c>
      <c r="AU611" s="12">
        <v>1</v>
      </c>
      <c r="AV611" s="12" t="str">
        <f>IF(ISNA((INDEX('TEAM 6'!AF$38:AF$53,MATCH(AU611,'TEAM 6'!AT$38:AT$53,0)))),"NOT DECLARED",INDEX('TEAM 6'!AF$38:AF$53,MATCH(AU611,'TEAM 6'!AT$38:AT$53,0)))</f>
        <v>NOT DECLARED</v>
      </c>
      <c r="AW611" s="12">
        <v>2</v>
      </c>
      <c r="AX611" s="12" t="str">
        <f>IF(ISNA((INDEX('TEAM 6'!AF$38:AF$53,MATCH(AW611,'TEAM 6'!AT$38:AT$53,0)))),"NOT DECLARED",INDEX('TEAM 6'!AF$38:AF$53,MATCH(AW611,'TEAM 6'!AT$38:AT$53,0)))</f>
        <v>NOT DECLARED</v>
      </c>
      <c r="AY611" s="12">
        <v>3</v>
      </c>
      <c r="AZ611" s="12" t="str">
        <f>IF(ISNA((INDEX('TEAM 6'!AF$38:AF$53,MATCH(AY611,'TEAM 6'!AT$38:AT$53,0)))),"NOT DECLARED",INDEX('TEAM 6'!AF$38:AF$53,MATCH(AY611,'TEAM 6'!AT$38:AT$53,0)))</f>
        <v>NOT DECLARED</v>
      </c>
      <c r="BA611" s="12">
        <v>4</v>
      </c>
      <c r="BB611" s="12" t="str">
        <f>IF(ISNA((INDEX('TEAM 6'!AF$38:AF$53,MATCH(BA611,'TEAM 6'!AT$38:AT$53,0)))),"NOT DECLARED",INDEX('TEAM 6'!AF$38:AF$53,MATCH(BA611,'TEAM 6'!AT$38:AT$53,0)))</f>
        <v>NOT DECLARED</v>
      </c>
      <c r="BC611" s="3" t="str">
        <f>+AV611&amp;", "&amp;AX611&amp;", "&amp;AZ611&amp;", "&amp;BB611</f>
        <v>NOT DECLARED, NOT DECLARED, NOT DECLARED, NOT DECLARED</v>
      </c>
      <c r="BD611" s="112" t="str">
        <f t="shared" si="806"/>
        <v xml:space="preserve">U17 </v>
      </c>
      <c r="BE611" s="96">
        <f t="shared" si="807"/>
        <v>12</v>
      </c>
      <c r="BF611" s="96">
        <f t="shared" si="808"/>
        <v>24.5</v>
      </c>
      <c r="BG611" s="96">
        <f t="shared" si="809"/>
        <v>55.5</v>
      </c>
      <c r="BH611" s="97">
        <f t="shared" si="810"/>
        <v>1.5046296296296294E-3</v>
      </c>
      <c r="BI611" s="97">
        <f t="shared" si="811"/>
        <v>3.1828703703703702E-3</v>
      </c>
      <c r="BJ611" s="96" t="str">
        <f t="shared" si="812"/>
        <v>-</v>
      </c>
      <c r="BK611" s="96" t="str">
        <f t="shared" si="813"/>
        <v>-</v>
      </c>
      <c r="BL611" s="96">
        <f t="shared" si="814"/>
        <v>16</v>
      </c>
      <c r="BM611" s="96">
        <f t="shared" si="815"/>
        <v>65</v>
      </c>
      <c r="BN611" s="96">
        <f t="shared" si="816"/>
        <v>1.65</v>
      </c>
      <c r="BO611" s="96">
        <f t="shared" si="817"/>
        <v>5.4</v>
      </c>
      <c r="BP611" s="96">
        <f t="shared" si="818"/>
        <v>10</v>
      </c>
      <c r="BQ611" s="96">
        <f t="shared" si="819"/>
        <v>25</v>
      </c>
      <c r="BR611" s="96">
        <f t="shared" si="820"/>
        <v>35</v>
      </c>
      <c r="BS611" s="96">
        <f t="shared" si="821"/>
        <v>47</v>
      </c>
      <c r="BU611" s="34" t="str">
        <f>grades!A77</f>
        <v>javelin</v>
      </c>
      <c r="BV611" s="34"/>
      <c r="BW611" s="34"/>
      <c r="BX611" s="34">
        <f>grades!C77</f>
        <v>50.75</v>
      </c>
      <c r="BY611" s="34"/>
      <c r="BZ611" s="34"/>
      <c r="CA611" s="34">
        <f>grades!E77</f>
        <v>47.9</v>
      </c>
      <c r="CB611" s="34"/>
      <c r="CC611" s="34"/>
      <c r="CD611" s="34">
        <f>grades!G77</f>
        <v>43.85</v>
      </c>
      <c r="CE611" s="34"/>
      <c r="CF611" s="34"/>
      <c r="CG611" s="34">
        <f>grades!I77</f>
        <v>38.85</v>
      </c>
      <c r="CH611" s="96" t="str">
        <f>grades!J37</f>
        <v>F</v>
      </c>
      <c r="CJ611" s="95" t="s">
        <v>577</v>
      </c>
      <c r="CK611" s="95">
        <v>0</v>
      </c>
    </row>
    <row r="612" spans="1:89" ht="20.100000000000001" hidden="1" customHeight="1">
      <c r="A612" s="111" t="s">
        <v>370</v>
      </c>
      <c r="Y612" s="19"/>
      <c r="AB612" s="266" t="s">
        <v>476</v>
      </c>
      <c r="AC612" s="5"/>
      <c r="AD612" s="5"/>
      <c r="AE612" s="266" t="s">
        <v>477</v>
      </c>
      <c r="AF612" s="5"/>
      <c r="AG612" s="5"/>
      <c r="AH612" s="266" t="s">
        <v>478</v>
      </c>
      <c r="AI612" s="5"/>
      <c r="AJ612" s="5"/>
      <c r="AK612" s="266" t="s">
        <v>479</v>
      </c>
      <c r="AL612" s="5"/>
      <c r="AM612" s="5"/>
      <c r="AN612" s="266" t="s">
        <v>480</v>
      </c>
      <c r="BD612" s="112" t="str">
        <f t="shared" si="806"/>
        <v xml:space="preserve">U17 </v>
      </c>
      <c r="BE612" s="96">
        <f t="shared" si="807"/>
        <v>12</v>
      </c>
      <c r="BF612" s="96">
        <f t="shared" si="808"/>
        <v>24.5</v>
      </c>
      <c r="BG612" s="96">
        <f t="shared" si="809"/>
        <v>55.5</v>
      </c>
      <c r="BH612" s="97">
        <f t="shared" si="810"/>
        <v>1.5046296296296294E-3</v>
      </c>
      <c r="BI612" s="97">
        <f t="shared" si="811"/>
        <v>3.1828703703703702E-3</v>
      </c>
      <c r="BJ612" s="96" t="str">
        <f t="shared" si="812"/>
        <v>-</v>
      </c>
      <c r="BK612" s="96" t="str">
        <f t="shared" si="813"/>
        <v>-</v>
      </c>
      <c r="BL612" s="96">
        <f t="shared" si="814"/>
        <v>16</v>
      </c>
      <c r="BM612" s="96">
        <f t="shared" si="815"/>
        <v>65</v>
      </c>
      <c r="BN612" s="96">
        <f t="shared" si="816"/>
        <v>1.65</v>
      </c>
      <c r="BO612" s="96">
        <f t="shared" si="817"/>
        <v>5.4</v>
      </c>
      <c r="BP612" s="96">
        <f t="shared" si="818"/>
        <v>10</v>
      </c>
      <c r="BQ612" s="96">
        <f t="shared" si="819"/>
        <v>25</v>
      </c>
      <c r="BR612" s="96">
        <f t="shared" si="820"/>
        <v>35</v>
      </c>
      <c r="BS612" s="96">
        <f t="shared" si="821"/>
        <v>47</v>
      </c>
      <c r="BU612" s="34" t="str">
        <f>grades!A78</f>
        <v xml:space="preserve">discus </v>
      </c>
      <c r="BV612" s="34"/>
      <c r="BW612" s="34"/>
      <c r="BX612" s="34">
        <f>grades!C78</f>
        <v>40.75</v>
      </c>
      <c r="BY612" s="34"/>
      <c r="BZ612" s="34"/>
      <c r="CA612" s="34">
        <f>grades!E78</f>
        <v>37.200000000000003</v>
      </c>
      <c r="CB612" s="34"/>
      <c r="CC612" s="34"/>
      <c r="CD612" s="34">
        <f>grades!G78</f>
        <v>33.200000000000003</v>
      </c>
      <c r="CE612" s="34"/>
      <c r="CF612" s="34"/>
      <c r="CG612" s="34">
        <f>grades!I78</f>
        <v>27.95</v>
      </c>
      <c r="CH612" s="96" t="str">
        <f>grades!J38</f>
        <v>F</v>
      </c>
    </row>
    <row r="613" spans="1:89" ht="20.100000000000001" hidden="1" customHeight="1">
      <c r="A613" s="111" t="s">
        <v>370</v>
      </c>
      <c r="Y613" s="11" t="str">
        <f t="shared" ref="Y613:Y625" si="822">Y599</f>
        <v>UNDER 17 MEN</v>
      </c>
      <c r="Z613" s="10"/>
      <c r="AA613" s="10"/>
      <c r="AB613" s="36" t="s">
        <v>6</v>
      </c>
      <c r="AC613" s="36"/>
      <c r="AD613" s="36"/>
      <c r="AE613" s="36" t="s">
        <v>115</v>
      </c>
      <c r="AF613" s="36"/>
      <c r="AG613" s="36"/>
      <c r="AH613" s="36">
        <v>800</v>
      </c>
      <c r="AI613" s="36"/>
      <c r="AJ613" s="36"/>
      <c r="AK613" s="36" t="s">
        <v>27</v>
      </c>
      <c r="AL613" s="36"/>
      <c r="AM613" s="36"/>
      <c r="AN613" s="36" t="s">
        <v>4</v>
      </c>
      <c r="AO613" s="19"/>
      <c r="AP613" s="19"/>
      <c r="AQ613" s="8"/>
      <c r="AR613" s="19"/>
      <c r="AS613" s="19"/>
      <c r="AT613" s="8"/>
      <c r="AU613" s="8"/>
      <c r="AV613" s="8"/>
      <c r="AW613" s="8"/>
      <c r="AX613" s="8"/>
      <c r="AY613" s="8"/>
      <c r="AZ613" s="8"/>
      <c r="BA613" s="8"/>
      <c r="BB613" s="8"/>
      <c r="BD613" s="112" t="str">
        <f t="shared" si="806"/>
        <v xml:space="preserve">U17 </v>
      </c>
      <c r="BE613" s="96">
        <f t="shared" si="807"/>
        <v>12</v>
      </c>
      <c r="BF613" s="96">
        <f t="shared" si="808"/>
        <v>24.5</v>
      </c>
      <c r="BG613" s="96">
        <f t="shared" si="809"/>
        <v>55.5</v>
      </c>
      <c r="BH613" s="97">
        <f t="shared" si="810"/>
        <v>1.5046296296296294E-3</v>
      </c>
      <c r="BI613" s="97">
        <f t="shared" si="811"/>
        <v>3.1828703703703702E-3</v>
      </c>
      <c r="BJ613" s="96" t="str">
        <f t="shared" si="812"/>
        <v>-</v>
      </c>
      <c r="BK613" s="96" t="str">
        <f t="shared" si="813"/>
        <v>-</v>
      </c>
      <c r="BL613" s="96">
        <f t="shared" si="814"/>
        <v>16</v>
      </c>
      <c r="BM613" s="96">
        <f t="shared" si="815"/>
        <v>65</v>
      </c>
      <c r="BN613" s="96">
        <f t="shared" si="816"/>
        <v>1.65</v>
      </c>
      <c r="BO613" s="96">
        <f t="shared" si="817"/>
        <v>5.4</v>
      </c>
      <c r="BP613" s="96">
        <f t="shared" si="818"/>
        <v>10</v>
      </c>
      <c r="BQ613" s="96">
        <f t="shared" si="819"/>
        <v>25</v>
      </c>
      <c r="BR613" s="96">
        <f t="shared" si="820"/>
        <v>35</v>
      </c>
      <c r="BS613" s="96">
        <f t="shared" si="821"/>
        <v>47</v>
      </c>
      <c r="BU613" s="34" t="str">
        <f>grades!A79</f>
        <v>shot</v>
      </c>
      <c r="BV613" s="34"/>
      <c r="BW613" s="34"/>
      <c r="BX613" s="34">
        <f>grades!C79</f>
        <v>13.4</v>
      </c>
      <c r="BY613" s="34"/>
      <c r="BZ613" s="34"/>
      <c r="CA613" s="34">
        <f>grades!E79</f>
        <v>12.55</v>
      </c>
      <c r="CB613" s="34"/>
      <c r="CC613" s="34"/>
      <c r="CD613" s="34">
        <f>grades!G79</f>
        <v>11.8</v>
      </c>
      <c r="CE613" s="34"/>
      <c r="CF613" s="34"/>
      <c r="CG613" s="34">
        <f>grades!I79</f>
        <v>10.7</v>
      </c>
      <c r="CH613" s="96" t="str">
        <f>grades!J39</f>
        <v>F</v>
      </c>
    </row>
    <row r="614" spans="1:89" ht="20.100000000000001" hidden="1" customHeight="1">
      <c r="A614" s="111" t="s">
        <v>370</v>
      </c>
      <c r="W614" s="199" t="s">
        <v>39</v>
      </c>
      <c r="X614" s="141">
        <v>1</v>
      </c>
      <c r="Y614" s="9" t="str">
        <f t="shared" si="822"/>
        <v>Winchester</v>
      </c>
      <c r="Z614" s="12" t="str">
        <f t="shared" ref="Z614:Z625" si="823">Z600</f>
        <v>W</v>
      </c>
      <c r="AA614" s="12" t="s">
        <v>0</v>
      </c>
      <c r="AB614" s="12" t="str">
        <f>IF(ISNA((INDEX(HOST!AF$38:AF$53,MATCH(AA614,HOST!AK$38:AK$53,0)))),"NOT DECLARED",INDEX(HOST!AF$38:AF$53,MATCH(AA614,HOST!AK$38:AK$53,0)))</f>
        <v>James Medley</v>
      </c>
      <c r="AC614" s="12" t="str">
        <f t="shared" ref="AC614:AC623" si="824">Z614</f>
        <v>W</v>
      </c>
      <c r="AD614" s="12" t="s">
        <v>0</v>
      </c>
      <c r="AE614" s="12" t="str">
        <f>IF(ISNA((INDEX(HOST!AF$38:AF$53,MATCH(AD614,HOST!AR$38:AR$53,0)))),"NOT DECLARED",INDEX(HOST!AF$38:AF$53,MATCH(AD614,HOST!AR$38:AR$53,0)))</f>
        <v>Sam Cliffton</v>
      </c>
      <c r="AF614" s="12" t="str">
        <f t="shared" ref="AF614:AF623" si="825">AC614</f>
        <v>W</v>
      </c>
      <c r="AG614" s="12" t="s">
        <v>0</v>
      </c>
      <c r="AH614" s="12" t="str">
        <f>IF(ISNA((INDEX(HOST!AF$38:AF$53,MATCH(AG614,HOST!AO$38:AO$53,0)))),"NOT DECLARED",INDEX(HOST!AF$38:AF$53,MATCH(AG614,HOST!AO$38:AO$53,0)))</f>
        <v>NOT DECLARED</v>
      </c>
      <c r="AI614" s="12" t="str">
        <f t="shared" ref="AI614:AI623" si="826">AF614</f>
        <v>W</v>
      </c>
      <c r="AJ614" s="12" t="s">
        <v>0</v>
      </c>
      <c r="AK614" s="12" t="str">
        <f>IF(ISNA((INDEX(HOST!AF$38:AF$53,MATCH(AJ614,HOST!AI$38:AI$53,0)))),"NOT DECLARED",INDEX(HOST!AF$38:AF$53,MATCH(AJ614,HOST!AI$38:AI$53,0)))</f>
        <v>Sam Cliffton</v>
      </c>
      <c r="AL614" s="12" t="str">
        <f t="shared" ref="AL614:AL623" si="827">AI614</f>
        <v>W</v>
      </c>
      <c r="AM614" s="12" t="s">
        <v>0</v>
      </c>
      <c r="AN614" s="12" t="str">
        <f>IF(ISNA((INDEX(HOST!AF$38:AF$53,MATCH(AM614,HOST!AM$38:AM$53,0)))),"NOT DECLARED",INDEX(HOST!AF$38:AF$53,MATCH(AM614,HOST!AM$38:AM$53,0)))</f>
        <v>NOT DECLARED</v>
      </c>
      <c r="AO614" s="2"/>
      <c r="AP614" s="2"/>
      <c r="AQ614" s="2"/>
      <c r="AR614" s="2"/>
      <c r="AS614" s="2"/>
      <c r="AT614" s="2"/>
      <c r="AU614" s="2"/>
      <c r="AV614" s="2"/>
      <c r="AW614" s="2"/>
      <c r="AX614" s="2"/>
      <c r="AY614" s="2"/>
      <c r="AZ614" s="2"/>
      <c r="BA614" s="2"/>
      <c r="BB614" s="2"/>
      <c r="BD614" s="112" t="str">
        <f t="shared" si="806"/>
        <v xml:space="preserve">U17 </v>
      </c>
      <c r="BE614" s="96">
        <f t="shared" si="807"/>
        <v>12</v>
      </c>
      <c r="BF614" s="96">
        <f t="shared" si="808"/>
        <v>24.5</v>
      </c>
      <c r="BG614" s="96">
        <f t="shared" si="809"/>
        <v>55.5</v>
      </c>
      <c r="BH614" s="97">
        <f t="shared" si="810"/>
        <v>1.5046296296296294E-3</v>
      </c>
      <c r="BI614" s="97">
        <f t="shared" si="811"/>
        <v>3.1828703703703702E-3</v>
      </c>
      <c r="BJ614" s="96" t="str">
        <f t="shared" si="812"/>
        <v>-</v>
      </c>
      <c r="BK614" s="96" t="str">
        <f t="shared" si="813"/>
        <v>-</v>
      </c>
      <c r="BL614" s="96">
        <f t="shared" si="814"/>
        <v>16</v>
      </c>
      <c r="BM614" s="96">
        <f t="shared" si="815"/>
        <v>65</v>
      </c>
      <c r="BN614" s="96">
        <f t="shared" si="816"/>
        <v>1.65</v>
      </c>
      <c r="BO614" s="96">
        <f t="shared" si="817"/>
        <v>5.4</v>
      </c>
      <c r="BP614" s="96">
        <f t="shared" si="818"/>
        <v>10</v>
      </c>
      <c r="BQ614" s="96">
        <f t="shared" si="819"/>
        <v>25</v>
      </c>
      <c r="BR614" s="96">
        <f t="shared" si="820"/>
        <v>35</v>
      </c>
      <c r="BS614" s="96">
        <f t="shared" si="821"/>
        <v>47</v>
      </c>
    </row>
    <row r="615" spans="1:89" ht="20.100000000000001" hidden="1" customHeight="1">
      <c r="A615" s="111" t="s">
        <v>370</v>
      </c>
      <c r="W615" s="199" t="s">
        <v>39</v>
      </c>
      <c r="X615" s="141">
        <v>1</v>
      </c>
      <c r="Y615" s="9" t="str">
        <f t="shared" si="822"/>
        <v>Winchester</v>
      </c>
      <c r="Z615" s="12" t="str">
        <f t="shared" si="823"/>
        <v>WW</v>
      </c>
      <c r="AA615" s="12" t="s">
        <v>1</v>
      </c>
      <c r="AB615" s="12" t="str">
        <f>IF(ISNA((INDEX(HOST!AF$38:AF$53,MATCH(AA615,HOST!AK$38:AK$53,0)))),"NOT DECLARED",INDEX(HOST!AF$38:AF$53,MATCH(AA615,HOST!AK$38:AK$53,0)))</f>
        <v>Daniel Teape</v>
      </c>
      <c r="AC615" s="12" t="str">
        <f t="shared" si="824"/>
        <v>WW</v>
      </c>
      <c r="AD615" s="12" t="s">
        <v>1</v>
      </c>
      <c r="AE615" s="12" t="str">
        <f>IF(ISNA((INDEX(HOST!AF$38:AF$53,MATCH(AD615,HOST!AR$38:AR$53,0)))),"NOT DECLARED",INDEX(HOST!AF$38:AF$53,MATCH(AD615,HOST!AR$38:AR$53,0)))</f>
        <v>NOT DECLARED</v>
      </c>
      <c r="AF615" s="12" t="str">
        <f t="shared" si="825"/>
        <v>WW</v>
      </c>
      <c r="AG615" s="12" t="s">
        <v>1</v>
      </c>
      <c r="AH615" s="12" t="str">
        <f>IF(ISNA((INDEX(HOST!AF$38:AF$53,MATCH(AG615,HOST!AO$38:AO$53,0)))),"NOT DECLARED",INDEX(HOST!AF$38:AF$53,MATCH(AG615,HOST!AO$38:AO$53,0)))</f>
        <v>Luc Pearce</v>
      </c>
      <c r="AI615" s="12" t="str">
        <f t="shared" si="826"/>
        <v>WW</v>
      </c>
      <c r="AJ615" s="12" t="s">
        <v>1</v>
      </c>
      <c r="AK615" s="12" t="str">
        <f>IF(ISNA((INDEX(HOST!AF$38:AF$53,MATCH(AJ615,HOST!AI$38:AI$53,0)))),"NOT DECLARED",INDEX(HOST!AF$38:AF$53,MATCH(AJ615,HOST!AI$38:AI$53,0)))</f>
        <v>NOT DECLARED</v>
      </c>
      <c r="AL615" s="12" t="str">
        <f t="shared" si="827"/>
        <v>WW</v>
      </c>
      <c r="AM615" s="12" t="s">
        <v>1</v>
      </c>
      <c r="AN615" s="12" t="str">
        <f>IF(ISNA((INDEX(HOST!AF$38:AF$53,MATCH(AM615,HOST!AM$38:AM$53,0)))),"NOT DECLARED",INDEX(HOST!AF$38:AF$53,MATCH(AM615,HOST!AM$38:AM$53,0)))</f>
        <v>Iwan Wrey Brown</v>
      </c>
      <c r="AO615" s="2"/>
      <c r="AP615" s="2"/>
      <c r="AQ615" s="2"/>
      <c r="AR615" s="2"/>
      <c r="AS615" s="2"/>
      <c r="AT615" s="2"/>
      <c r="AU615" s="2"/>
      <c r="AV615" s="2"/>
      <c r="AW615" s="2"/>
      <c r="AX615" s="2"/>
      <c r="AY615" s="2"/>
      <c r="AZ615" s="2"/>
      <c r="BA615" s="2"/>
      <c r="BB615" s="2"/>
      <c r="BD615" s="112" t="str">
        <f t="shared" si="806"/>
        <v xml:space="preserve">U17 </v>
      </c>
      <c r="BE615" s="96">
        <f t="shared" si="807"/>
        <v>12</v>
      </c>
      <c r="BF615" s="96">
        <f t="shared" si="808"/>
        <v>24.5</v>
      </c>
      <c r="BG615" s="96">
        <f t="shared" si="809"/>
        <v>55.5</v>
      </c>
      <c r="BH615" s="97">
        <f t="shared" si="810"/>
        <v>1.5046296296296294E-3</v>
      </c>
      <c r="BI615" s="97">
        <f t="shared" si="811"/>
        <v>3.1828703703703702E-3</v>
      </c>
      <c r="BJ615" s="96" t="str">
        <f t="shared" si="812"/>
        <v>-</v>
      </c>
      <c r="BK615" s="96" t="str">
        <f t="shared" si="813"/>
        <v>-</v>
      </c>
      <c r="BL615" s="96">
        <f t="shared" si="814"/>
        <v>16</v>
      </c>
      <c r="BM615" s="96">
        <f t="shared" si="815"/>
        <v>65</v>
      </c>
      <c r="BN615" s="96">
        <f t="shared" si="816"/>
        <v>1.65</v>
      </c>
      <c r="BO615" s="96">
        <f t="shared" si="817"/>
        <v>5.4</v>
      </c>
      <c r="BP615" s="96">
        <f t="shared" si="818"/>
        <v>10</v>
      </c>
      <c r="BQ615" s="96">
        <f t="shared" si="819"/>
        <v>25</v>
      </c>
      <c r="BR615" s="96">
        <f t="shared" si="820"/>
        <v>35</v>
      </c>
      <c r="BS615" s="96">
        <f t="shared" si="821"/>
        <v>47</v>
      </c>
    </row>
    <row r="616" spans="1:89" ht="20.100000000000001" hidden="1" customHeight="1">
      <c r="A616" s="111" t="s">
        <v>370</v>
      </c>
      <c r="W616" s="199" t="s">
        <v>35</v>
      </c>
      <c r="X616" s="141">
        <v>2</v>
      </c>
      <c r="Y616" s="9" t="str">
        <f t="shared" si="822"/>
        <v>Newbury</v>
      </c>
      <c r="Z616" s="12" t="str">
        <f t="shared" si="823"/>
        <v>N</v>
      </c>
      <c r="AA616" s="12" t="s">
        <v>0</v>
      </c>
      <c r="AB616" s="12" t="str">
        <f>IF(ISNA((INDEX('TEAM 2'!AF$38:AF$53,MATCH(AA616,'TEAM 2'!AK$38:AK$53,0)))),"NOT DECLARED",INDEX('TEAM 2'!AF$38:AF$53,MATCH(AA616,'TEAM 2'!AK$38:AK$53,0)))</f>
        <v>George Ferguson</v>
      </c>
      <c r="AC616" s="12" t="str">
        <f t="shared" si="824"/>
        <v>N</v>
      </c>
      <c r="AD616" s="12" t="s">
        <v>0</v>
      </c>
      <c r="AE616" s="12" t="str">
        <f>IF(ISNA((INDEX('TEAM 2'!AF$38:AF$53,MATCH(AD616,'TEAM 2'!AR$38:AR$53,0)))),"NOT DECLARED",INDEX('TEAM 2'!AF$38:AF$53,MATCH(AD616,'TEAM 2'!AR$38:AR$53,0)))</f>
        <v>Ben Newman</v>
      </c>
      <c r="AF616" s="12" t="str">
        <f t="shared" si="825"/>
        <v>N</v>
      </c>
      <c r="AG616" s="12" t="s">
        <v>0</v>
      </c>
      <c r="AH616" s="12" t="str">
        <f>IF(ISNA((INDEX('TEAM 2'!AF$38:AF$53,MATCH(AG616,'TEAM 2'!AO$38:AO$53,0)))),"NOT DECLARED",INDEX('TEAM 2'!AF$38:AF$53,MATCH(AG616,'TEAM 2'!AO$38:AO$53,0)))</f>
        <v>Callum Potts</v>
      </c>
      <c r="AI616" s="12" t="str">
        <f t="shared" si="826"/>
        <v>N</v>
      </c>
      <c r="AJ616" s="12" t="s">
        <v>0</v>
      </c>
      <c r="AK616" s="12" t="str">
        <f>IF(ISNA((INDEX('TEAM 2'!AF$38:AF$53,MATCH(AJ616,'TEAM 2'!AI$38:AI$53,0)))),"NOT DECLARED",INDEX('TEAM 2'!AF$38:AF$53,MATCH(AJ616,'TEAM 2'!AI$38:AI$53,0)))</f>
        <v>NOT DECLARED</v>
      </c>
      <c r="AL616" s="12" t="str">
        <f t="shared" si="827"/>
        <v>N</v>
      </c>
      <c r="AM616" s="12" t="s">
        <v>0</v>
      </c>
      <c r="AN616" s="12" t="str">
        <f>IF(ISNA((INDEX('TEAM 2'!AF$38:AF$53,MATCH(AM616,'TEAM 2'!AM$38:AM$53,0)))),"NOT DECLARED",INDEX('TEAM 2'!AF$38:AF$53,MATCH(AM616,'TEAM 2'!AM$38:AM$53,0)))</f>
        <v>Ben Newman</v>
      </c>
      <c r="AO616" s="2"/>
      <c r="AP616" s="2"/>
      <c r="AQ616" s="2"/>
      <c r="AR616" s="2"/>
      <c r="AS616" s="2"/>
      <c r="AT616" s="2"/>
      <c r="AU616" s="2"/>
      <c r="AV616" s="2"/>
      <c r="AW616" s="2"/>
      <c r="AX616" s="2"/>
      <c r="AY616" s="2"/>
      <c r="AZ616" s="2"/>
      <c r="BA616" s="2"/>
      <c r="BB616" s="2"/>
      <c r="BD616" s="112" t="str">
        <f t="shared" si="806"/>
        <v xml:space="preserve">U17 </v>
      </c>
      <c r="BE616" s="96">
        <f t="shared" si="807"/>
        <v>12</v>
      </c>
      <c r="BF616" s="96">
        <f t="shared" si="808"/>
        <v>24.5</v>
      </c>
      <c r="BG616" s="96">
        <f t="shared" si="809"/>
        <v>55.5</v>
      </c>
      <c r="BH616" s="97">
        <f t="shared" si="810"/>
        <v>1.5046296296296294E-3</v>
      </c>
      <c r="BI616" s="97">
        <f t="shared" si="811"/>
        <v>3.1828703703703702E-3</v>
      </c>
      <c r="BJ616" s="96" t="str">
        <f t="shared" si="812"/>
        <v>-</v>
      </c>
      <c r="BK616" s="96" t="str">
        <f t="shared" si="813"/>
        <v>-</v>
      </c>
      <c r="BL616" s="96">
        <f t="shared" si="814"/>
        <v>16</v>
      </c>
      <c r="BM616" s="96">
        <f t="shared" si="815"/>
        <v>65</v>
      </c>
      <c r="BN616" s="96">
        <f t="shared" si="816"/>
        <v>1.65</v>
      </c>
      <c r="BO616" s="96">
        <f t="shared" si="817"/>
        <v>5.4</v>
      </c>
      <c r="BP616" s="96">
        <f t="shared" si="818"/>
        <v>10</v>
      </c>
      <c r="BQ616" s="96">
        <f t="shared" si="819"/>
        <v>25</v>
      </c>
      <c r="BR616" s="96">
        <f t="shared" si="820"/>
        <v>35</v>
      </c>
      <c r="BS616" s="96">
        <f t="shared" si="821"/>
        <v>47</v>
      </c>
    </row>
    <row r="617" spans="1:89" ht="20.100000000000001" hidden="1" customHeight="1">
      <c r="A617" s="111" t="s">
        <v>370</v>
      </c>
      <c r="W617" s="199" t="s">
        <v>35</v>
      </c>
      <c r="X617" s="141">
        <v>2</v>
      </c>
      <c r="Y617" s="9" t="str">
        <f t="shared" si="822"/>
        <v>Newbury</v>
      </c>
      <c r="Z617" s="12" t="str">
        <f t="shared" si="823"/>
        <v>NN</v>
      </c>
      <c r="AA617" s="12" t="s">
        <v>1</v>
      </c>
      <c r="AB617" s="12" t="str">
        <f>IF(ISNA((INDEX('TEAM 2'!AF$38:AF$53,MATCH(AA617,'TEAM 2'!AK$38:AK$53,0)))),"NOT DECLARED",INDEX('TEAM 2'!AF$38:AF$53,MATCH(AA617,'TEAM 2'!AK$38:AK$53,0)))</f>
        <v>Oliver Brashaw</v>
      </c>
      <c r="AC617" s="12" t="str">
        <f t="shared" si="824"/>
        <v>NN</v>
      </c>
      <c r="AD617" s="12" t="s">
        <v>1</v>
      </c>
      <c r="AE617" s="12" t="str">
        <f>IF(ISNA((INDEX('TEAM 2'!AF$38:AF$53,MATCH(AD617,'TEAM 2'!AR$38:AR$53,0)))),"NOT DECLARED",INDEX('TEAM 2'!AF$38:AF$53,MATCH(AD617,'TEAM 2'!AR$38:AR$53,0)))</f>
        <v>NOT DECLARED</v>
      </c>
      <c r="AF617" s="12" t="str">
        <f t="shared" si="825"/>
        <v>NN</v>
      </c>
      <c r="AG617" s="12" t="s">
        <v>1</v>
      </c>
      <c r="AH617" s="12" t="str">
        <f>IF(ISNA((INDEX('TEAM 2'!AF$38:AF$53,MATCH(AG617,'TEAM 2'!AO$38:AO$53,0)))),"NOT DECLARED",INDEX('TEAM 2'!AF$38:AF$53,MATCH(AG617,'TEAM 2'!AO$38:AO$53,0)))</f>
        <v>NOT DECLARED</v>
      </c>
      <c r="AI617" s="12" t="str">
        <f t="shared" si="826"/>
        <v>NN</v>
      </c>
      <c r="AJ617" s="12" t="s">
        <v>1</v>
      </c>
      <c r="AK617" s="12" t="str">
        <f>IF(ISNA((INDEX('TEAM 2'!AF$38:AF$53,MATCH(AJ617,'TEAM 2'!AI$38:AI$53,0)))),"NOT DECLARED",INDEX('TEAM 2'!AF$38:AF$53,MATCH(AJ617,'TEAM 2'!AI$38:AI$53,0)))</f>
        <v>NOT DECLARED</v>
      </c>
      <c r="AL617" s="12" t="str">
        <f t="shared" si="827"/>
        <v>NN</v>
      </c>
      <c r="AM617" s="12" t="s">
        <v>1</v>
      </c>
      <c r="AN617" s="12" t="str">
        <f>IF(ISNA((INDEX('TEAM 2'!AF$38:AF$53,MATCH(AM617,'TEAM 2'!AM$38:AM$53,0)))),"NOT DECLARED",INDEX('TEAM 2'!AF$38:AF$53,MATCH(AM617,'TEAM 2'!AM$38:AM$53,0)))</f>
        <v>Alistair Jardine</v>
      </c>
      <c r="AO617" s="2"/>
      <c r="AP617" s="2"/>
      <c r="AQ617" s="2"/>
      <c r="AR617" s="2"/>
      <c r="AS617" s="2"/>
      <c r="AT617" s="2"/>
      <c r="AU617" s="2"/>
      <c r="AV617" s="2"/>
      <c r="AW617" s="2"/>
      <c r="AX617" s="2"/>
      <c r="AY617" s="2"/>
      <c r="AZ617" s="2"/>
      <c r="BA617" s="2"/>
      <c r="BB617" s="2"/>
      <c r="BD617" s="112" t="str">
        <f t="shared" si="806"/>
        <v xml:space="preserve">U17 </v>
      </c>
      <c r="BE617" s="96">
        <f t="shared" si="807"/>
        <v>12</v>
      </c>
      <c r="BF617" s="96">
        <f t="shared" si="808"/>
        <v>24.5</v>
      </c>
      <c r="BG617" s="96">
        <f t="shared" si="809"/>
        <v>55.5</v>
      </c>
      <c r="BH617" s="97">
        <f t="shared" si="810"/>
        <v>1.5046296296296294E-3</v>
      </c>
      <c r="BI617" s="97">
        <f t="shared" si="811"/>
        <v>3.1828703703703702E-3</v>
      </c>
      <c r="BJ617" s="96" t="str">
        <f t="shared" si="812"/>
        <v>-</v>
      </c>
      <c r="BK617" s="96" t="str">
        <f t="shared" si="813"/>
        <v>-</v>
      </c>
      <c r="BL617" s="96">
        <f t="shared" si="814"/>
        <v>16</v>
      </c>
      <c r="BM617" s="96">
        <f t="shared" si="815"/>
        <v>65</v>
      </c>
      <c r="BN617" s="96">
        <f t="shared" si="816"/>
        <v>1.65</v>
      </c>
      <c r="BO617" s="96">
        <f t="shared" si="817"/>
        <v>5.4</v>
      </c>
      <c r="BP617" s="96">
        <f t="shared" si="818"/>
        <v>10</v>
      </c>
      <c r="BQ617" s="96">
        <f t="shared" si="819"/>
        <v>25</v>
      </c>
      <c r="BR617" s="96">
        <f t="shared" si="820"/>
        <v>35</v>
      </c>
      <c r="BS617" s="96">
        <f t="shared" si="821"/>
        <v>47</v>
      </c>
    </row>
    <row r="618" spans="1:89" ht="20.100000000000001" hidden="1" customHeight="1">
      <c r="A618" s="111" t="s">
        <v>370</v>
      </c>
      <c r="W618" s="199" t="s">
        <v>36</v>
      </c>
      <c r="X618" s="141">
        <v>3</v>
      </c>
      <c r="Y618" s="9" t="str">
        <f t="shared" si="822"/>
        <v>Oxford City</v>
      </c>
      <c r="Z618" s="12" t="str">
        <f t="shared" si="823"/>
        <v>O</v>
      </c>
      <c r="AA618" s="12" t="s">
        <v>0</v>
      </c>
      <c r="AB618" s="12" t="str">
        <f>IF(ISNA((INDEX('TEAM 3'!AF$38:AF$53,MATCH(AA618,'TEAM 3'!AK$38:AK$53,0)))),"NOT DECLARED",INDEX('TEAM 3'!AF$38:AF$53,MATCH(AA618,'TEAM 3'!AK$38:AK$53,0)))</f>
        <v>Ben Davies</v>
      </c>
      <c r="AC618" s="12" t="str">
        <f t="shared" si="824"/>
        <v>O</v>
      </c>
      <c r="AD618" s="12" t="s">
        <v>0</v>
      </c>
      <c r="AE618" s="12" t="str">
        <f>IF(ISNA((INDEX('TEAM 3'!AF$38:AF$53,MATCH(AD618,'TEAM 3'!AR$38:AR$53,0)))),"NOT DECLARED",INDEX('TEAM 3'!AF$38:AF$53,MATCH(AD618,'TEAM 3'!AR$38:AR$53,0)))</f>
        <v>Billy McCauley</v>
      </c>
      <c r="AF618" s="12" t="str">
        <f t="shared" si="825"/>
        <v>O</v>
      </c>
      <c r="AG618" s="12" t="s">
        <v>0</v>
      </c>
      <c r="AH618" s="12" t="str">
        <f>IF(ISNA((INDEX('TEAM 3'!AF$38:AF$53,MATCH(AG618,'TEAM 3'!AO$38:AO$53,0)))),"NOT DECLARED",INDEX('TEAM 3'!AF$38:AF$53,MATCH(AG618,'TEAM 3'!AO$38:AO$53,0)))</f>
        <v>Ben Davies</v>
      </c>
      <c r="AI618" s="12" t="str">
        <f t="shared" si="826"/>
        <v>O</v>
      </c>
      <c r="AJ618" s="12" t="s">
        <v>0</v>
      </c>
      <c r="AK618" s="12" t="str">
        <f>IF(ISNA((INDEX('TEAM 3'!AF$38:AF$53,MATCH(AJ618,'TEAM 3'!AI$38:AI$53,0)))),"NOT DECLARED",INDEX('TEAM 3'!AF$38:AF$53,MATCH(AJ618,'TEAM 3'!AI$38:AI$53,0)))</f>
        <v>Billy McCauley</v>
      </c>
      <c r="AL618" s="12" t="str">
        <f t="shared" si="827"/>
        <v>O</v>
      </c>
      <c r="AM618" s="12" t="s">
        <v>0</v>
      </c>
      <c r="AN618" s="12" t="str">
        <f>IF(ISNA((INDEX('TEAM 3'!AF$38:AF$53,MATCH(AM618,'TEAM 3'!AM$38:AM$53,0)))),"NOT DECLARED",INDEX('TEAM 3'!AF$38:AF$53,MATCH(AM618,'TEAM 3'!AM$38:AM$53,0)))</f>
        <v>Adam Davenport</v>
      </c>
      <c r="AO618" s="2"/>
      <c r="AP618" s="2"/>
      <c r="AQ618" s="2"/>
      <c r="AR618" s="2"/>
      <c r="AS618" s="2"/>
      <c r="AT618" s="2"/>
      <c r="AU618" s="2"/>
      <c r="AV618" s="2"/>
      <c r="AW618" s="2"/>
      <c r="AX618" s="2"/>
      <c r="AY618" s="2"/>
      <c r="AZ618" s="2"/>
      <c r="BA618" s="2"/>
      <c r="BB618" s="2"/>
      <c r="BD618" s="112" t="str">
        <f t="shared" si="806"/>
        <v xml:space="preserve">U17 </v>
      </c>
      <c r="BE618" s="96">
        <f t="shared" si="807"/>
        <v>12</v>
      </c>
      <c r="BF618" s="96">
        <f t="shared" si="808"/>
        <v>24.5</v>
      </c>
      <c r="BG618" s="96">
        <f t="shared" si="809"/>
        <v>55.5</v>
      </c>
      <c r="BH618" s="97">
        <f t="shared" si="810"/>
        <v>1.5046296296296294E-3</v>
      </c>
      <c r="BI618" s="97">
        <f t="shared" si="811"/>
        <v>3.1828703703703702E-3</v>
      </c>
      <c r="BJ618" s="96" t="str">
        <f t="shared" si="812"/>
        <v>-</v>
      </c>
      <c r="BK618" s="96" t="str">
        <f t="shared" si="813"/>
        <v>-</v>
      </c>
      <c r="BL618" s="96">
        <f t="shared" si="814"/>
        <v>16</v>
      </c>
      <c r="BM618" s="96">
        <f t="shared" si="815"/>
        <v>65</v>
      </c>
      <c r="BN618" s="96">
        <f t="shared" si="816"/>
        <v>1.65</v>
      </c>
      <c r="BO618" s="96">
        <f t="shared" si="817"/>
        <v>5.4</v>
      </c>
      <c r="BP618" s="96">
        <f t="shared" si="818"/>
        <v>10</v>
      </c>
      <c r="BQ618" s="96">
        <f t="shared" si="819"/>
        <v>25</v>
      </c>
      <c r="BR618" s="96">
        <f t="shared" si="820"/>
        <v>35</v>
      </c>
      <c r="BS618" s="96">
        <f t="shared" si="821"/>
        <v>47</v>
      </c>
    </row>
    <row r="619" spans="1:89" ht="20.100000000000001" hidden="1" customHeight="1">
      <c r="A619" s="111" t="s">
        <v>370</v>
      </c>
      <c r="W619" s="199" t="s">
        <v>36</v>
      </c>
      <c r="X619" s="141">
        <v>3</v>
      </c>
      <c r="Y619" s="9" t="str">
        <f t="shared" si="822"/>
        <v>Oxford City</v>
      </c>
      <c r="Z619" s="12" t="str">
        <f t="shared" si="823"/>
        <v>OO</v>
      </c>
      <c r="AA619" s="12" t="s">
        <v>1</v>
      </c>
      <c r="AB619" s="12" t="str">
        <f>IF(ISNA((INDEX('TEAM 3'!AF$38:AF$53,MATCH(AA619,'TEAM 3'!AK$38:AK$53,0)))),"NOT DECLARED",INDEX('TEAM 3'!AF$38:AF$53,MATCH(AA619,'TEAM 3'!AK$38:AK$53,0)))</f>
        <v>Drew Hogger</v>
      </c>
      <c r="AC619" s="12" t="str">
        <f t="shared" si="824"/>
        <v>OO</v>
      </c>
      <c r="AD619" s="12" t="s">
        <v>1</v>
      </c>
      <c r="AE619" s="12" t="str">
        <f>IF(ISNA((INDEX('TEAM 3'!AF$38:AF$53,MATCH(AD619,'TEAM 3'!AR$38:AR$53,0)))),"NOT DECLARED",INDEX('TEAM 3'!AF$38:AF$53,MATCH(AD619,'TEAM 3'!AR$38:AR$53,0)))</f>
        <v>Drew Hogger</v>
      </c>
      <c r="AF619" s="12" t="str">
        <f t="shared" si="825"/>
        <v>OO</v>
      </c>
      <c r="AG619" s="12" t="s">
        <v>1</v>
      </c>
      <c r="AH619" s="12" t="str">
        <f>IF(ISNA((INDEX('TEAM 3'!AF$38:AF$53,MATCH(AG619,'TEAM 3'!AO$38:AO$53,0)))),"NOT DECLARED",INDEX('TEAM 3'!AF$38:AF$53,MATCH(AG619,'TEAM 3'!AO$38:AO$53,0)))</f>
        <v>Drew Hogger</v>
      </c>
      <c r="AI619" s="12" t="str">
        <f t="shared" si="826"/>
        <v>OO</v>
      </c>
      <c r="AJ619" s="12" t="s">
        <v>1</v>
      </c>
      <c r="AK619" s="12" t="str">
        <f>IF(ISNA((INDEX('TEAM 3'!AF$38:AF$53,MATCH(AJ619,'TEAM 3'!AI$38:AI$53,0)))),"NOT DECLARED",INDEX('TEAM 3'!AF$38:AF$53,MATCH(AJ619,'TEAM 3'!AI$38:AI$53,0)))</f>
        <v>Fionn Leaney</v>
      </c>
      <c r="AL619" s="12" t="str">
        <f t="shared" si="827"/>
        <v>OO</v>
      </c>
      <c r="AM619" s="12" t="s">
        <v>1</v>
      </c>
      <c r="AN619" s="12" t="str">
        <f>IF(ISNA((INDEX('TEAM 3'!AF$38:AF$53,MATCH(AM619,'TEAM 3'!AM$38:AM$53,0)))),"NOT DECLARED",INDEX('TEAM 3'!AF$38:AF$53,MATCH(AM619,'TEAM 3'!AM$38:AM$53,0)))</f>
        <v>Matthew Stacey</v>
      </c>
      <c r="AO619" s="2"/>
      <c r="AP619" s="2"/>
      <c r="AQ619" s="2"/>
      <c r="AR619" s="2"/>
      <c r="AS619" s="2"/>
      <c r="AT619" s="2"/>
      <c r="AU619" s="2"/>
      <c r="AV619" s="2"/>
      <c r="AW619" s="2"/>
      <c r="AX619" s="2"/>
      <c r="AY619" s="2"/>
      <c r="AZ619" s="2"/>
      <c r="BA619" s="2"/>
      <c r="BB619" s="2"/>
      <c r="BD619" s="112" t="str">
        <f t="shared" si="806"/>
        <v xml:space="preserve">U17 </v>
      </c>
      <c r="BE619" s="96">
        <f t="shared" si="807"/>
        <v>12</v>
      </c>
      <c r="BF619" s="96">
        <f t="shared" si="808"/>
        <v>24.5</v>
      </c>
      <c r="BG619" s="96">
        <f t="shared" si="809"/>
        <v>55.5</v>
      </c>
      <c r="BH619" s="97">
        <f t="shared" si="810"/>
        <v>1.5046296296296294E-3</v>
      </c>
      <c r="BI619" s="97">
        <f t="shared" si="811"/>
        <v>3.1828703703703702E-3</v>
      </c>
      <c r="BJ619" s="96" t="str">
        <f t="shared" si="812"/>
        <v>-</v>
      </c>
      <c r="BK619" s="96" t="str">
        <f t="shared" si="813"/>
        <v>-</v>
      </c>
      <c r="BL619" s="96">
        <f t="shared" si="814"/>
        <v>16</v>
      </c>
      <c r="BM619" s="96">
        <f t="shared" si="815"/>
        <v>65</v>
      </c>
      <c r="BN619" s="96">
        <f t="shared" si="816"/>
        <v>1.65</v>
      </c>
      <c r="BO619" s="96">
        <f t="shared" si="817"/>
        <v>5.4</v>
      </c>
      <c r="BP619" s="96">
        <f t="shared" si="818"/>
        <v>10</v>
      </c>
      <c r="BQ619" s="96">
        <f t="shared" si="819"/>
        <v>25</v>
      </c>
      <c r="BR619" s="96">
        <f t="shared" si="820"/>
        <v>35</v>
      </c>
      <c r="BS619" s="96">
        <f t="shared" si="821"/>
        <v>47</v>
      </c>
    </row>
    <row r="620" spans="1:89" ht="20.100000000000001" hidden="1" customHeight="1">
      <c r="A620" s="111" t="s">
        <v>370</v>
      </c>
      <c r="W620" s="199" t="s">
        <v>37</v>
      </c>
      <c r="X620" s="141">
        <v>4</v>
      </c>
      <c r="Y620" s="9" t="str">
        <f t="shared" si="822"/>
        <v>MADJA</v>
      </c>
      <c r="Z620" s="12" t="str">
        <f t="shared" si="823"/>
        <v>R</v>
      </c>
      <c r="AA620" s="12" t="s">
        <v>0</v>
      </c>
      <c r="AB620" s="12" t="str">
        <f>IF(ISNA((INDEX('TEAM 4'!AF$38:AF$53,MATCH(AA620,'TEAM 4'!AK$38:AK$53,0)))),"NOT DECLARED",INDEX('TEAM 4'!AF$38:AF$53,MATCH(AA620,'TEAM 4'!AK$38:AK$53,0)))</f>
        <v>Ben Llewelyn</v>
      </c>
      <c r="AC620" s="12" t="str">
        <f t="shared" si="824"/>
        <v>R</v>
      </c>
      <c r="AD620" s="12" t="s">
        <v>0</v>
      </c>
      <c r="AE620" s="12" t="str">
        <f>IF(ISNA((INDEX('TEAM 4'!AF$38:AF$53,MATCH(AD620,'TEAM 4'!AR$38:AR$53,0)))),"NOT DECLARED",INDEX('TEAM 4'!AF$38:AF$53,MATCH(AD620,'TEAM 4'!AR$38:AR$53,0)))</f>
        <v>Ben Llewelyn</v>
      </c>
      <c r="AF620" s="12" t="str">
        <f t="shared" si="825"/>
        <v>R</v>
      </c>
      <c r="AG620" s="12" t="s">
        <v>0</v>
      </c>
      <c r="AH620" s="12" t="str">
        <f>IF(ISNA((INDEX('TEAM 4'!AF$38:AF$53,MATCH(AG620,'TEAM 4'!AO$38:AO$53,0)))),"NOT DECLARED",INDEX('TEAM 4'!AF$38:AF$53,MATCH(AG620,'TEAM 4'!AO$38:AO$53,0)))</f>
        <v>NOT DECLARED</v>
      </c>
      <c r="AI620" s="12" t="str">
        <f t="shared" si="826"/>
        <v>R</v>
      </c>
      <c r="AJ620" s="12" t="s">
        <v>0</v>
      </c>
      <c r="AK620" s="12" t="str">
        <f>IF(ISNA((INDEX('TEAM 4'!AF$38:AF$53,MATCH(AJ620,'TEAM 4'!AI$38:AI$53,0)))),"NOT DECLARED",INDEX('TEAM 4'!AF$38:AF$53,MATCH(AJ620,'TEAM 4'!AI$38:AI$53,0)))</f>
        <v>NOT DECLARED</v>
      </c>
      <c r="AL620" s="12" t="str">
        <f t="shared" si="827"/>
        <v>R</v>
      </c>
      <c r="AM620" s="12" t="s">
        <v>0</v>
      </c>
      <c r="AN620" s="12" t="str">
        <f>IF(ISNA((INDEX('TEAM 4'!AF$38:AF$53,MATCH(AM620,'TEAM 4'!AM$38:AM$53,0)))),"NOT DECLARED",INDEX('TEAM 4'!AF$38:AF$53,MATCH(AM620,'TEAM 4'!AM$38:AM$53,0)))</f>
        <v>Ben Llewelyn</v>
      </c>
      <c r="AO620" s="2"/>
      <c r="AP620" s="2"/>
      <c r="AQ620" s="2"/>
      <c r="AR620" s="2"/>
      <c r="AS620" s="2"/>
      <c r="AT620" s="2"/>
      <c r="AU620" s="2"/>
      <c r="AV620" s="2"/>
      <c r="AW620" s="2"/>
      <c r="AX620" s="2"/>
      <c r="AY620" s="2"/>
      <c r="AZ620" s="2"/>
      <c r="BA620" s="2"/>
      <c r="BB620" s="2"/>
      <c r="BD620" s="112" t="str">
        <f t="shared" si="806"/>
        <v xml:space="preserve">U17 </v>
      </c>
      <c r="BE620" s="96">
        <f t="shared" si="807"/>
        <v>12</v>
      </c>
      <c r="BF620" s="96">
        <f t="shared" si="808"/>
        <v>24.5</v>
      </c>
      <c r="BG620" s="96">
        <f t="shared" si="809"/>
        <v>55.5</v>
      </c>
      <c r="BH620" s="97">
        <f t="shared" si="810"/>
        <v>1.5046296296296294E-3</v>
      </c>
      <c r="BI620" s="97">
        <f t="shared" si="811"/>
        <v>3.1828703703703702E-3</v>
      </c>
      <c r="BJ620" s="96" t="str">
        <f t="shared" si="812"/>
        <v>-</v>
      </c>
      <c r="BK620" s="96" t="str">
        <f t="shared" si="813"/>
        <v>-</v>
      </c>
      <c r="BL620" s="96">
        <f t="shared" si="814"/>
        <v>16</v>
      </c>
      <c r="BM620" s="96">
        <f t="shared" si="815"/>
        <v>65</v>
      </c>
      <c r="BN620" s="96">
        <f t="shared" si="816"/>
        <v>1.65</v>
      </c>
      <c r="BO620" s="96">
        <f t="shared" si="817"/>
        <v>5.4</v>
      </c>
      <c r="BP620" s="96">
        <f t="shared" si="818"/>
        <v>10</v>
      </c>
      <c r="BQ620" s="96">
        <f t="shared" si="819"/>
        <v>25</v>
      </c>
      <c r="BR620" s="96">
        <f t="shared" si="820"/>
        <v>35</v>
      </c>
      <c r="BS620" s="96">
        <f t="shared" si="821"/>
        <v>47</v>
      </c>
    </row>
    <row r="621" spans="1:89" ht="20.100000000000001" hidden="1" customHeight="1">
      <c r="A621" s="111" t="s">
        <v>370</v>
      </c>
      <c r="W621" s="199" t="s">
        <v>37</v>
      </c>
      <c r="X621" s="141">
        <v>4</v>
      </c>
      <c r="Y621" s="9" t="str">
        <f t="shared" si="822"/>
        <v>MADJA</v>
      </c>
      <c r="Z621" s="12" t="str">
        <f t="shared" si="823"/>
        <v>RR</v>
      </c>
      <c r="AA621" s="12" t="s">
        <v>1</v>
      </c>
      <c r="AB621" s="12" t="str">
        <f>IF(ISNA((INDEX('TEAM 4'!AF$38:AF$53,MATCH(AA621,'TEAM 4'!AK$38:AK$53,0)))),"NOT DECLARED",INDEX('TEAM 4'!AF$38:AF$53,MATCH(AA621,'TEAM 4'!AK$38:AK$53,0)))</f>
        <v>Ali Edington</v>
      </c>
      <c r="AC621" s="12" t="str">
        <f t="shared" si="824"/>
        <v>RR</v>
      </c>
      <c r="AD621" s="12" t="s">
        <v>1</v>
      </c>
      <c r="AE621" s="12" t="str">
        <f>IF(ISNA((INDEX('TEAM 4'!AF$38:AF$53,MATCH(AD621,'TEAM 4'!AR$38:AR$53,0)))),"NOT DECLARED",INDEX('TEAM 4'!AF$38:AF$53,MATCH(AD621,'TEAM 4'!AR$38:AR$53,0)))</f>
        <v>NOT DECLARED</v>
      </c>
      <c r="AF621" s="12" t="str">
        <f t="shared" si="825"/>
        <v>RR</v>
      </c>
      <c r="AG621" s="12" t="s">
        <v>1</v>
      </c>
      <c r="AH621" s="12" t="str">
        <f>IF(ISNA((INDEX('TEAM 4'!AF$38:AF$53,MATCH(AG621,'TEAM 4'!AO$38:AO$53,0)))),"NOT DECLARED",INDEX('TEAM 4'!AF$38:AF$53,MATCH(AG621,'TEAM 4'!AO$38:AO$53,0)))</f>
        <v>NOT DECLARED</v>
      </c>
      <c r="AI621" s="12" t="str">
        <f t="shared" si="826"/>
        <v>RR</v>
      </c>
      <c r="AJ621" s="12" t="s">
        <v>1</v>
      </c>
      <c r="AK621" s="12" t="str">
        <f>IF(ISNA((INDEX('TEAM 4'!AF$38:AF$53,MATCH(AJ621,'TEAM 4'!AI$38:AI$53,0)))),"NOT DECLARED",INDEX('TEAM 4'!AF$38:AF$53,MATCH(AJ621,'TEAM 4'!AI$38:AI$53,0)))</f>
        <v>NOT DECLARED</v>
      </c>
      <c r="AL621" s="12" t="str">
        <f t="shared" si="827"/>
        <v>RR</v>
      </c>
      <c r="AM621" s="12" t="s">
        <v>1</v>
      </c>
      <c r="AN621" s="12" t="str">
        <f>IF(ISNA((INDEX('TEAM 4'!AF$38:AF$53,MATCH(AM621,'TEAM 4'!AM$38:AM$53,0)))),"NOT DECLARED",INDEX('TEAM 4'!AF$38:AF$53,MATCH(AM621,'TEAM 4'!AM$38:AM$53,0)))</f>
        <v>Ali Edington</v>
      </c>
      <c r="AO621" s="2"/>
      <c r="AP621" s="2"/>
      <c r="AQ621" s="2"/>
      <c r="AR621" s="2"/>
      <c r="AS621" s="2"/>
      <c r="AT621" s="2"/>
      <c r="AU621" s="2"/>
      <c r="AV621" s="2"/>
      <c r="AW621" s="2"/>
      <c r="AX621" s="2"/>
      <c r="AY621" s="2"/>
      <c r="AZ621" s="2"/>
      <c r="BA621" s="2"/>
      <c r="BB621" s="2"/>
      <c r="BD621" s="112" t="str">
        <f t="shared" si="806"/>
        <v xml:space="preserve">U17 </v>
      </c>
      <c r="BE621" s="96">
        <f t="shared" si="807"/>
        <v>12</v>
      </c>
      <c r="BF621" s="96">
        <f t="shared" si="808"/>
        <v>24.5</v>
      </c>
      <c r="BG621" s="96">
        <f t="shared" si="809"/>
        <v>55.5</v>
      </c>
      <c r="BH621" s="97">
        <f t="shared" si="810"/>
        <v>1.5046296296296294E-3</v>
      </c>
      <c r="BI621" s="97">
        <f t="shared" si="811"/>
        <v>3.1828703703703702E-3</v>
      </c>
      <c r="BJ621" s="96" t="str">
        <f t="shared" si="812"/>
        <v>-</v>
      </c>
      <c r="BK621" s="96" t="str">
        <f t="shared" si="813"/>
        <v>-</v>
      </c>
      <c r="BL621" s="96">
        <f t="shared" si="814"/>
        <v>16</v>
      </c>
      <c r="BM621" s="96">
        <f t="shared" si="815"/>
        <v>65</v>
      </c>
      <c r="BN621" s="96">
        <f t="shared" si="816"/>
        <v>1.65</v>
      </c>
      <c r="BO621" s="96">
        <f t="shared" si="817"/>
        <v>5.4</v>
      </c>
      <c r="BP621" s="96">
        <f t="shared" si="818"/>
        <v>10</v>
      </c>
      <c r="BQ621" s="96">
        <f t="shared" si="819"/>
        <v>25</v>
      </c>
      <c r="BR621" s="96">
        <f t="shared" si="820"/>
        <v>35</v>
      </c>
      <c r="BS621" s="96">
        <f t="shared" si="821"/>
        <v>47</v>
      </c>
    </row>
    <row r="622" spans="1:89" ht="20.100000000000001" hidden="1" customHeight="1">
      <c r="A622" s="111" t="s">
        <v>370</v>
      </c>
      <c r="W622" s="199" t="s">
        <v>38</v>
      </c>
      <c r="X622" s="141">
        <v>5</v>
      </c>
      <c r="Y622" s="9" t="str">
        <f t="shared" si="822"/>
        <v>Salisbury</v>
      </c>
      <c r="Z622" s="12" t="str">
        <f t="shared" si="823"/>
        <v>T</v>
      </c>
      <c r="AA622" s="12" t="s">
        <v>0</v>
      </c>
      <c r="AB622" s="12" t="str">
        <f>IF(ISNA((INDEX('TEAM 5'!AF$38:AF$53,MATCH(AA622,'TEAM 5'!AK$38:AK$53,0)))),"NOT DECLARED",INDEX('TEAM 5'!AF$38:AF$53,MATCH(AA622,'TEAM 5'!AK$38:AK$53,0)))</f>
        <v>NOT DECLARED</v>
      </c>
      <c r="AC622" s="12" t="str">
        <f t="shared" si="824"/>
        <v>T</v>
      </c>
      <c r="AD622" s="12" t="s">
        <v>0</v>
      </c>
      <c r="AE622" s="12" t="str">
        <f>IF(ISNA((INDEX('TEAM 5'!AF$38:AF$53,MATCH(AD622,'TEAM 5'!AR$38:AR$53,0)))),"NOT DECLARED",INDEX('TEAM 5'!AF$38:AF$53,MATCH(AD622,'TEAM 5'!AR$38:AR$53,0)))</f>
        <v>NOT DECLARED</v>
      </c>
      <c r="AF622" s="12" t="str">
        <f t="shared" si="825"/>
        <v>T</v>
      </c>
      <c r="AG622" s="12" t="s">
        <v>0</v>
      </c>
      <c r="AH622" s="12" t="str">
        <f>IF(ISNA((INDEX('TEAM 5'!AF$38:AF$53,MATCH(AG622,'TEAM 5'!AO$38:AO$53,0)))),"NOT DECLARED",INDEX('TEAM 5'!AF$38:AF$53,MATCH(AG622,'TEAM 5'!AO$38:AO$53,0)))</f>
        <v>NOT DECLARED</v>
      </c>
      <c r="AI622" s="12" t="str">
        <f t="shared" si="826"/>
        <v>T</v>
      </c>
      <c r="AJ622" s="12" t="s">
        <v>0</v>
      </c>
      <c r="AK622" s="12" t="str">
        <f>IF(ISNA((INDEX('TEAM 5'!AF$38:AF$53,MATCH(AJ622,'TEAM 5'!AI$38:AI$53,0)))),"NOT DECLARED",INDEX('TEAM 5'!AF$38:AF$53,MATCH(AJ622,'TEAM 5'!AI$38:AI$53,0)))</f>
        <v>NOT DECLARED</v>
      </c>
      <c r="AL622" s="12" t="str">
        <f t="shared" si="827"/>
        <v>T</v>
      </c>
      <c r="AM622" s="12" t="s">
        <v>0</v>
      </c>
      <c r="AN622" s="12" t="str">
        <f>IF(ISNA((INDEX('TEAM 5'!AF$38:AF$53,MATCH(AM622,'TEAM 5'!AM$38:AM$53,0)))),"NOT DECLARED",INDEX('TEAM 5'!AF$38:AF$53,MATCH(AM622,'TEAM 5'!AM$38:AM$53,0)))</f>
        <v>NOT DECLARED</v>
      </c>
      <c r="AO622" s="2"/>
      <c r="AP622" s="2"/>
      <c r="AQ622" s="2"/>
      <c r="AR622" s="2"/>
      <c r="AS622" s="2"/>
      <c r="AT622" s="2"/>
      <c r="AU622" s="2"/>
      <c r="AV622" s="2"/>
      <c r="AW622" s="2"/>
      <c r="AX622" s="2"/>
      <c r="AY622" s="2"/>
      <c r="AZ622" s="2"/>
      <c r="BA622" s="2"/>
      <c r="BB622" s="2"/>
      <c r="BD622" s="112" t="str">
        <f t="shared" si="806"/>
        <v xml:space="preserve">U17 </v>
      </c>
      <c r="BE622" s="96">
        <f t="shared" si="807"/>
        <v>12</v>
      </c>
      <c r="BF622" s="96">
        <f t="shared" si="808"/>
        <v>24.5</v>
      </c>
      <c r="BG622" s="96">
        <f t="shared" si="809"/>
        <v>55.5</v>
      </c>
      <c r="BH622" s="97">
        <f t="shared" si="810"/>
        <v>1.5046296296296294E-3</v>
      </c>
      <c r="BI622" s="97">
        <f t="shared" si="811"/>
        <v>3.1828703703703702E-3</v>
      </c>
      <c r="BJ622" s="96" t="str">
        <f t="shared" si="812"/>
        <v>-</v>
      </c>
      <c r="BK622" s="96" t="str">
        <f t="shared" si="813"/>
        <v>-</v>
      </c>
      <c r="BL622" s="96">
        <f t="shared" si="814"/>
        <v>16</v>
      </c>
      <c r="BM622" s="96">
        <f t="shared" si="815"/>
        <v>65</v>
      </c>
      <c r="BN622" s="96">
        <f t="shared" si="816"/>
        <v>1.65</v>
      </c>
      <c r="BO622" s="96">
        <f t="shared" si="817"/>
        <v>5.4</v>
      </c>
      <c r="BP622" s="96">
        <f t="shared" si="818"/>
        <v>10</v>
      </c>
      <c r="BQ622" s="96">
        <f t="shared" si="819"/>
        <v>25</v>
      </c>
      <c r="BR622" s="96">
        <f t="shared" si="820"/>
        <v>35</v>
      </c>
      <c r="BS622" s="96">
        <f t="shared" si="821"/>
        <v>47</v>
      </c>
    </row>
    <row r="623" spans="1:89" ht="20.100000000000001" hidden="1" customHeight="1">
      <c r="A623" s="111" t="s">
        <v>370</v>
      </c>
      <c r="W623" s="199" t="s">
        <v>38</v>
      </c>
      <c r="X623" s="141">
        <v>5</v>
      </c>
      <c r="Y623" s="9" t="str">
        <f t="shared" si="822"/>
        <v>Salisbury</v>
      </c>
      <c r="Z623" s="12" t="str">
        <f t="shared" si="823"/>
        <v>TT</v>
      </c>
      <c r="AA623" s="12" t="s">
        <v>1</v>
      </c>
      <c r="AB623" s="12" t="str">
        <f>IF(ISNA((INDEX('TEAM 5'!AF$38:AF$53,MATCH(AA623,'TEAM 5'!AK$38:AK$53,0)))),"NOT DECLARED",INDEX('TEAM 5'!AF$38:AF$53,MATCH(AA623,'TEAM 5'!AK$38:AK$53,0)))</f>
        <v>NOT DECLARED</v>
      </c>
      <c r="AC623" s="12" t="str">
        <f t="shared" si="824"/>
        <v>TT</v>
      </c>
      <c r="AD623" s="12" t="s">
        <v>1</v>
      </c>
      <c r="AE623" s="12" t="str">
        <f>IF(ISNA((INDEX('TEAM 5'!AF$38:AF$53,MATCH(AD623,'TEAM 5'!AR$38:AR$53,0)))),"NOT DECLARED",INDEX('TEAM 5'!AF$38:AF$53,MATCH(AD623,'TEAM 5'!AR$38:AR$53,0)))</f>
        <v>NOT DECLARED</v>
      </c>
      <c r="AF623" s="12" t="str">
        <f t="shared" si="825"/>
        <v>TT</v>
      </c>
      <c r="AG623" s="12" t="s">
        <v>1</v>
      </c>
      <c r="AH623" s="12" t="str">
        <f>IF(ISNA((INDEX('TEAM 5'!AF$38:AF$53,MATCH(AG623,'TEAM 5'!AO$38:AO$53,0)))),"NOT DECLARED",INDEX('TEAM 5'!AF$38:AF$53,MATCH(AG623,'TEAM 5'!AO$38:AO$53,0)))</f>
        <v>NOT DECLARED</v>
      </c>
      <c r="AI623" s="12" t="str">
        <f t="shared" si="826"/>
        <v>TT</v>
      </c>
      <c r="AJ623" s="12" t="s">
        <v>1</v>
      </c>
      <c r="AK623" s="12" t="str">
        <f>IF(ISNA((INDEX('TEAM 5'!AF$38:AF$53,MATCH(AJ623,'TEAM 5'!AI$38:AI$53,0)))),"NOT DECLARED",INDEX('TEAM 5'!AF$38:AF$53,MATCH(AJ623,'TEAM 5'!AI$38:AI$53,0)))</f>
        <v>NOT DECLARED</v>
      </c>
      <c r="AL623" s="12" t="str">
        <f t="shared" si="827"/>
        <v>TT</v>
      </c>
      <c r="AM623" s="12" t="s">
        <v>1</v>
      </c>
      <c r="AN623" s="12" t="str">
        <f>IF(ISNA((INDEX('TEAM 5'!AF$38:AF$53,MATCH(AM623,'TEAM 5'!AM$38:AM$53,0)))),"NOT DECLARED",INDEX('TEAM 5'!AF$38:AF$53,MATCH(AM623,'TEAM 5'!AM$38:AM$53,0)))</f>
        <v>NOT DECLARED</v>
      </c>
      <c r="AO623" s="2"/>
      <c r="AP623" s="2"/>
      <c r="AQ623" s="2"/>
      <c r="AR623" s="2"/>
      <c r="AS623" s="2"/>
      <c r="AT623" s="2"/>
      <c r="AU623" s="2"/>
      <c r="AV623" s="2"/>
      <c r="AW623" s="2"/>
      <c r="AX623" s="2"/>
      <c r="AY623" s="2"/>
      <c r="AZ623" s="2"/>
      <c r="BA623" s="2"/>
      <c r="BB623" s="2"/>
      <c r="BD623" s="112" t="str">
        <f t="shared" si="806"/>
        <v xml:space="preserve">U17 </v>
      </c>
      <c r="BE623" s="96">
        <f t="shared" si="807"/>
        <v>12</v>
      </c>
      <c r="BF623" s="96">
        <f t="shared" si="808"/>
        <v>24.5</v>
      </c>
      <c r="BG623" s="96">
        <f t="shared" si="809"/>
        <v>55.5</v>
      </c>
      <c r="BH623" s="97">
        <f t="shared" si="810"/>
        <v>1.5046296296296294E-3</v>
      </c>
      <c r="BI623" s="97">
        <f t="shared" si="811"/>
        <v>3.1828703703703702E-3</v>
      </c>
      <c r="BJ623" s="96" t="str">
        <f t="shared" si="812"/>
        <v>-</v>
      </c>
      <c r="BK623" s="96" t="str">
        <f t="shared" si="813"/>
        <v>-</v>
      </c>
      <c r="BL623" s="96">
        <f t="shared" si="814"/>
        <v>16</v>
      </c>
      <c r="BM623" s="96">
        <f t="shared" si="815"/>
        <v>65</v>
      </c>
      <c r="BN623" s="96">
        <f t="shared" si="816"/>
        <v>1.65</v>
      </c>
      <c r="BO623" s="96">
        <f t="shared" si="817"/>
        <v>5.4</v>
      </c>
      <c r="BP623" s="96">
        <f t="shared" si="818"/>
        <v>10</v>
      </c>
      <c r="BQ623" s="96">
        <f t="shared" si="819"/>
        <v>25</v>
      </c>
      <c r="BR623" s="96">
        <f t="shared" si="820"/>
        <v>35</v>
      </c>
      <c r="BS623" s="96">
        <f t="shared" si="821"/>
        <v>47</v>
      </c>
    </row>
    <row r="624" spans="1:89" ht="20.100000000000001" hidden="1" customHeight="1">
      <c r="A624" s="111" t="s">
        <v>370</v>
      </c>
      <c r="W624" s="199" t="s">
        <v>363</v>
      </c>
      <c r="X624" s="141">
        <v>6</v>
      </c>
      <c r="Y624" s="9" t="str">
        <f t="shared" si="822"/>
        <v>Slough Juniors</v>
      </c>
      <c r="Z624" s="12" t="str">
        <f t="shared" si="823"/>
        <v>J</v>
      </c>
      <c r="AA624" s="12" t="s">
        <v>0</v>
      </c>
      <c r="AB624" s="12" t="str">
        <f>IF(ISNA((INDEX('TEAM 6'!AF$38:AF$53,MATCH(AA624,'TEAM 6'!AK$38:AK$53,0)))),"NOT DECLARED",INDEX('TEAM 6'!AF$38:AF$53,MATCH(AA624,'TEAM 6'!AK$38:AK$53,0)))</f>
        <v>NOT DECLARED</v>
      </c>
      <c r="AC624" s="12" t="str">
        <f>Z624</f>
        <v>J</v>
      </c>
      <c r="AD624" s="12" t="s">
        <v>0</v>
      </c>
      <c r="AE624" s="12" t="str">
        <f>IF(ISNA((INDEX('TEAM 6'!AF$38:AF$53,MATCH(AD624,'TEAM 6'!AR$38:AR$53,0)))),"NOT DECLARED",INDEX('TEAM 6'!AF$38:AF$53,MATCH(AD624,'TEAM 6'!AR$38:AR$53,0)))</f>
        <v>Danyal Choudhry</v>
      </c>
      <c r="AF624" s="12" t="str">
        <f>AC624</f>
        <v>J</v>
      </c>
      <c r="AG624" s="12" t="s">
        <v>0</v>
      </c>
      <c r="AH624" s="12" t="str">
        <f>IF(ISNA((INDEX('TEAM 6'!AF$38:AF$53,MATCH(AG624,'TEAM 6'!AO$38:AO$53,0)))),"NOT DECLARED",INDEX('TEAM 6'!AF$38:AF$53,MATCH(AG624,'TEAM 6'!AO$38:AO$53,0)))</f>
        <v>Max Brech</v>
      </c>
      <c r="AI624" s="12" t="str">
        <f>AF624</f>
        <v>J</v>
      </c>
      <c r="AJ624" s="12" t="s">
        <v>0</v>
      </c>
      <c r="AK624" s="12" t="str">
        <f>IF(ISNA((INDEX('TEAM 6'!AF$38:AF$53,MATCH(AJ624,'TEAM 6'!AI$38:AI$53,0)))),"NOT DECLARED",INDEX('TEAM 6'!AF$38:AF$53,MATCH(AJ624,'TEAM 6'!AI$38:AI$53,0)))</f>
        <v>Danyal Choudhry</v>
      </c>
      <c r="AL624" s="12" t="str">
        <f>AI624</f>
        <v>J</v>
      </c>
      <c r="AM624" s="12" t="s">
        <v>0</v>
      </c>
      <c r="AN624" s="12" t="str">
        <f>IF(ISNA((INDEX('TEAM 6'!AF$38:AF$53,MATCH(AM624,'TEAM 6'!AM$38:AM$53,0)))),"NOT DECLARED",INDEX('TEAM 6'!AF$38:AF$53,MATCH(AM624,'TEAM 6'!AM$38:AM$53,0)))</f>
        <v>Daniel Egharevba</v>
      </c>
      <c r="BD624" s="112" t="str">
        <f t="shared" si="806"/>
        <v xml:space="preserve">U17 </v>
      </c>
      <c r="BE624" s="96">
        <f t="shared" si="807"/>
        <v>12</v>
      </c>
      <c r="BF624" s="96">
        <f t="shared" si="808"/>
        <v>24.5</v>
      </c>
      <c r="BG624" s="96">
        <f t="shared" si="809"/>
        <v>55.5</v>
      </c>
      <c r="BH624" s="97">
        <f t="shared" si="810"/>
        <v>1.5046296296296294E-3</v>
      </c>
      <c r="BI624" s="97">
        <f t="shared" si="811"/>
        <v>3.1828703703703702E-3</v>
      </c>
      <c r="BJ624" s="96" t="str">
        <f t="shared" si="812"/>
        <v>-</v>
      </c>
      <c r="BK624" s="96" t="str">
        <f t="shared" si="813"/>
        <v>-</v>
      </c>
      <c r="BL624" s="96">
        <f t="shared" si="814"/>
        <v>16</v>
      </c>
      <c r="BM624" s="96">
        <f t="shared" si="815"/>
        <v>65</v>
      </c>
      <c r="BN624" s="96">
        <f t="shared" si="816"/>
        <v>1.65</v>
      </c>
      <c r="BO624" s="96">
        <f t="shared" si="817"/>
        <v>5.4</v>
      </c>
      <c r="BP624" s="96">
        <f t="shared" si="818"/>
        <v>10</v>
      </c>
      <c r="BQ624" s="96">
        <f t="shared" si="819"/>
        <v>25</v>
      </c>
      <c r="BR624" s="96">
        <f t="shared" si="820"/>
        <v>35</v>
      </c>
      <c r="BS624" s="96">
        <f t="shared" si="821"/>
        <v>47</v>
      </c>
    </row>
    <row r="625" spans="1:71" ht="20.100000000000001" hidden="1" customHeight="1">
      <c r="A625" s="111" t="s">
        <v>370</v>
      </c>
      <c r="W625" s="199" t="s">
        <v>363</v>
      </c>
      <c r="X625" s="141">
        <v>6</v>
      </c>
      <c r="Y625" s="9" t="str">
        <f t="shared" si="822"/>
        <v>Slough Juniors</v>
      </c>
      <c r="Z625" s="12" t="str">
        <f t="shared" si="823"/>
        <v>JJ</v>
      </c>
      <c r="AA625" s="12" t="s">
        <v>1</v>
      </c>
      <c r="AB625" s="12" t="str">
        <f>IF(ISNA((INDEX('TEAM 6'!AF$38:AF$53,MATCH(AA625,'TEAM 6'!AK$38:AK$53,0)))),"NOT DECLARED",INDEX('TEAM 6'!AF$38:AF$53,MATCH(AA625,'TEAM 6'!AK$38:AK$53,0)))</f>
        <v>NOT DECLARED</v>
      </c>
      <c r="AC625" s="12" t="str">
        <f>Z625</f>
        <v>JJ</v>
      </c>
      <c r="AD625" s="12" t="s">
        <v>1</v>
      </c>
      <c r="AE625" s="12" t="str">
        <f>IF(ISNA((INDEX('TEAM 6'!AF$38:AF$53,MATCH(AD625,'TEAM 6'!AR$38:AR$53,0)))),"NOT DECLARED",INDEX('TEAM 6'!AF$38:AF$53,MATCH(AD625,'TEAM 6'!AR$38:AR$53,0)))</f>
        <v>NOT DECLARED</v>
      </c>
      <c r="AF625" s="12" t="str">
        <f>AC625</f>
        <v>JJ</v>
      </c>
      <c r="AG625" s="12" t="s">
        <v>1</v>
      </c>
      <c r="AH625" s="12" t="str">
        <f>IF(ISNA((INDEX('TEAM 6'!AF$38:AF$53,MATCH(AG625,'TEAM 6'!AO$38:AO$53,0)))),"NOT DECLARED",INDEX('TEAM 6'!AF$38:AF$53,MATCH(AG625,'TEAM 6'!AO$38:AO$53,0)))</f>
        <v>NOT DECLARED</v>
      </c>
      <c r="AI625" s="12" t="str">
        <f>AF625</f>
        <v>JJ</v>
      </c>
      <c r="AJ625" s="12" t="s">
        <v>1</v>
      </c>
      <c r="AK625" s="12" t="str">
        <f>IF(ISNA((INDEX('TEAM 6'!AF$38:AF$53,MATCH(AJ625,'TEAM 6'!AI$38:AI$53,0)))),"NOT DECLARED",INDEX('TEAM 6'!AF$38:AF$53,MATCH(AJ625,'TEAM 6'!AI$38:AI$53,0)))</f>
        <v>NOT DECLARED</v>
      </c>
      <c r="AL625" s="12" t="str">
        <f>AI625</f>
        <v>JJ</v>
      </c>
      <c r="AM625" s="12" t="s">
        <v>1</v>
      </c>
      <c r="AN625" s="12" t="str">
        <f>IF(ISNA((INDEX('TEAM 6'!AF$38:AF$53,MATCH(AM625,'TEAM 6'!AM$38:AM$53,0)))),"NOT DECLARED",INDEX('TEAM 6'!AF$38:AF$53,MATCH(AM625,'TEAM 6'!AM$38:AM$53,0)))</f>
        <v>NOT DECLARED</v>
      </c>
      <c r="BD625" s="112" t="str">
        <f t="shared" si="806"/>
        <v xml:space="preserve">U17 </v>
      </c>
      <c r="BE625" s="96">
        <f t="shared" si="807"/>
        <v>12</v>
      </c>
      <c r="BF625" s="96">
        <f t="shared" si="808"/>
        <v>24.5</v>
      </c>
      <c r="BG625" s="96">
        <f t="shared" si="809"/>
        <v>55.5</v>
      </c>
      <c r="BH625" s="97">
        <f t="shared" si="810"/>
        <v>1.5046296296296294E-3</v>
      </c>
      <c r="BI625" s="97">
        <f t="shared" si="811"/>
        <v>3.1828703703703702E-3</v>
      </c>
      <c r="BJ625" s="96" t="str">
        <f t="shared" si="812"/>
        <v>-</v>
      </c>
      <c r="BK625" s="96" t="str">
        <f t="shared" si="813"/>
        <v>-</v>
      </c>
      <c r="BL625" s="96">
        <f t="shared" si="814"/>
        <v>16</v>
      </c>
      <c r="BM625" s="96">
        <f t="shared" si="815"/>
        <v>65</v>
      </c>
      <c r="BN625" s="96">
        <f t="shared" si="816"/>
        <v>1.65</v>
      </c>
      <c r="BO625" s="96">
        <f t="shared" si="817"/>
        <v>5.4</v>
      </c>
      <c r="BP625" s="96">
        <f t="shared" si="818"/>
        <v>10</v>
      </c>
      <c r="BQ625" s="96">
        <f t="shared" si="819"/>
        <v>25</v>
      </c>
      <c r="BR625" s="96">
        <f t="shared" si="820"/>
        <v>35</v>
      </c>
      <c r="BS625" s="96">
        <f t="shared" si="821"/>
        <v>47</v>
      </c>
    </row>
    <row r="626" spans="1:71" ht="20.100000000000001" hidden="1" customHeight="1">
      <c r="BD626" s="112" t="str">
        <f t="shared" si="806"/>
        <v xml:space="preserve">U17 </v>
      </c>
      <c r="BE626" s="96">
        <f t="shared" si="807"/>
        <v>12</v>
      </c>
      <c r="BF626" s="96">
        <f t="shared" si="808"/>
        <v>24.5</v>
      </c>
      <c r="BG626" s="96">
        <f t="shared" si="809"/>
        <v>55.5</v>
      </c>
      <c r="BH626" s="97">
        <f t="shared" si="810"/>
        <v>1.5046296296296294E-3</v>
      </c>
      <c r="BI626" s="97">
        <f t="shared" si="811"/>
        <v>3.1828703703703702E-3</v>
      </c>
      <c r="BJ626" s="96" t="str">
        <f t="shared" si="812"/>
        <v>-</v>
      </c>
      <c r="BK626" s="96" t="str">
        <f t="shared" si="813"/>
        <v>-</v>
      </c>
      <c r="BL626" s="96">
        <f t="shared" si="814"/>
        <v>16</v>
      </c>
      <c r="BM626" s="96">
        <f t="shared" si="815"/>
        <v>65</v>
      </c>
      <c r="BN626" s="96">
        <f t="shared" si="816"/>
        <v>1.65</v>
      </c>
      <c r="BO626" s="96">
        <f t="shared" si="817"/>
        <v>5.4</v>
      </c>
      <c r="BP626" s="96">
        <f t="shared" si="818"/>
        <v>10</v>
      </c>
      <c r="BQ626" s="96">
        <f t="shared" si="819"/>
        <v>25</v>
      </c>
      <c r="BR626" s="96">
        <f t="shared" si="820"/>
        <v>35</v>
      </c>
      <c r="BS626" s="96">
        <f t="shared" si="821"/>
        <v>47</v>
      </c>
    </row>
    <row r="627" spans="1:71" ht="20.100000000000001" customHeight="1">
      <c r="BD627" s="1"/>
      <c r="BE627" s="1"/>
      <c r="BF627" s="1"/>
      <c r="BG627" s="1"/>
      <c r="BH627" s="1"/>
      <c r="BI627" s="1"/>
      <c r="BJ627" s="1"/>
      <c r="BK627" s="1"/>
      <c r="BL627" s="1"/>
      <c r="BM627" s="1"/>
      <c r="BN627" s="1"/>
      <c r="BO627" s="1"/>
      <c r="BP627" s="1"/>
      <c r="BQ627" s="1"/>
    </row>
    <row r="628" spans="1:71" ht="20.100000000000001" customHeight="1">
      <c r="BD628" s="1"/>
      <c r="BE628" s="1"/>
      <c r="BF628" s="1"/>
      <c r="BG628" s="1"/>
      <c r="BH628" s="1"/>
      <c r="BI628" s="1"/>
      <c r="BJ628" s="1"/>
      <c r="BK628" s="1"/>
      <c r="BL628" s="1"/>
      <c r="BM628" s="1"/>
      <c r="BN628" s="1"/>
      <c r="BO628" s="1"/>
      <c r="BP628" s="1"/>
      <c r="BQ628" s="1"/>
    </row>
    <row r="629" spans="1:71" ht="20.100000000000001" customHeight="1"/>
    <row r="630" spans="1:71" ht="20.100000000000001" customHeight="1"/>
    <row r="631" spans="1:71" ht="20.100000000000001" customHeight="1"/>
    <row r="632" spans="1:71" ht="20.100000000000001" customHeight="1"/>
    <row r="633" spans="1:71" ht="20.100000000000001" customHeight="1"/>
    <row r="634" spans="1:71" ht="20.100000000000001" customHeight="1"/>
    <row r="635" spans="1:71" ht="20.100000000000001" customHeight="1"/>
    <row r="636" spans="1:71" ht="20.100000000000001" customHeight="1"/>
    <row r="637" spans="1:71" ht="20.100000000000001" customHeight="1"/>
    <row r="638" spans="1:71" ht="20.100000000000001" customHeight="1"/>
    <row r="639" spans="1:71" ht="20.100000000000001" customHeight="1"/>
    <row r="640" spans="1:71"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spans="5:8" ht="20.100000000000001" customHeight="1"/>
    <row r="754" spans="5:8" ht="20.100000000000001" customHeight="1"/>
    <row r="755" spans="5:8" ht="20.100000000000001" customHeight="1">
      <c r="E755" s="539" t="s">
        <v>49</v>
      </c>
      <c r="F755" s="540"/>
      <c r="G755" s="540"/>
      <c r="H755" s="541"/>
    </row>
    <row r="756" spans="5:8" ht="20.100000000000001" customHeight="1">
      <c r="E756" s="539" t="s">
        <v>49</v>
      </c>
      <c r="F756" s="540"/>
      <c r="G756" s="540"/>
      <c r="H756" s="541"/>
    </row>
    <row r="757" spans="5:8" ht="20.100000000000001" customHeight="1"/>
    <row r="758" spans="5:8" ht="20.100000000000001" customHeight="1"/>
    <row r="759" spans="5:8" ht="20.100000000000001" customHeight="1"/>
    <row r="760" spans="5:8" ht="20.100000000000001" customHeight="1"/>
    <row r="761" spans="5:8" ht="20.100000000000001" customHeight="1"/>
    <row r="762" spans="5:8" ht="20.100000000000001" customHeight="1"/>
    <row r="763" spans="5:8" ht="20.100000000000001" customHeight="1"/>
    <row r="764" spans="5:8" ht="20.100000000000001" customHeight="1"/>
    <row r="765" spans="5:8" ht="20.100000000000001" customHeight="1"/>
    <row r="766" spans="5:8" ht="20.100000000000001" customHeight="1"/>
    <row r="767" spans="5:8" ht="20.100000000000001" customHeight="1"/>
    <row r="768" spans="5: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sheetData>
  <sheetProtection sheet="1" objects="1" scenarios="1"/>
  <mergeCells count="87">
    <mergeCell ref="K117:L117"/>
    <mergeCell ref="K165:L165"/>
    <mergeCell ref="K77:L77"/>
    <mergeCell ref="I3:L3"/>
    <mergeCell ref="I2:L2"/>
    <mergeCell ref="K37:L37"/>
    <mergeCell ref="K45:L45"/>
    <mergeCell ref="K29:L29"/>
    <mergeCell ref="K61:L61"/>
    <mergeCell ref="K53:L53"/>
    <mergeCell ref="E1:L1"/>
    <mergeCell ref="E2:F2"/>
    <mergeCell ref="E3:F3"/>
    <mergeCell ref="G2:H2"/>
    <mergeCell ref="K21:L21"/>
    <mergeCell ref="K5:L5"/>
    <mergeCell ref="G3:H3"/>
    <mergeCell ref="K13:L13"/>
    <mergeCell ref="W1:W3"/>
    <mergeCell ref="R1:R3"/>
    <mergeCell ref="S1:S3"/>
    <mergeCell ref="N1:O3"/>
    <mergeCell ref="P1:P3"/>
    <mergeCell ref="U1:U3"/>
    <mergeCell ref="V1:V3"/>
    <mergeCell ref="T1:T3"/>
    <mergeCell ref="AR571:BB571"/>
    <mergeCell ref="K69:L69"/>
    <mergeCell ref="K85:L85"/>
    <mergeCell ref="K517:L517"/>
    <mergeCell ref="K133:L133"/>
    <mergeCell ref="AO543:AZ543"/>
    <mergeCell ref="K525:L525"/>
    <mergeCell ref="K509:L509"/>
    <mergeCell ref="K493:L493"/>
    <mergeCell ref="K269:L269"/>
    <mergeCell ref="K173:L173"/>
    <mergeCell ref="K213:L213"/>
    <mergeCell ref="K149:L149"/>
    <mergeCell ref="K181:L181"/>
    <mergeCell ref="K285:L285"/>
    <mergeCell ref="K293:L293"/>
    <mergeCell ref="AR599:BB599"/>
    <mergeCell ref="K461:L461"/>
    <mergeCell ref="K93:L93"/>
    <mergeCell ref="K109:L109"/>
    <mergeCell ref="K125:L125"/>
    <mergeCell ref="K141:L141"/>
    <mergeCell ref="K157:L157"/>
    <mergeCell ref="K277:L277"/>
    <mergeCell ref="K469:L469"/>
    <mergeCell ref="K421:L421"/>
    <mergeCell ref="K429:L429"/>
    <mergeCell ref="K413:L413"/>
    <mergeCell ref="K445:L445"/>
    <mergeCell ref="K101:L101"/>
    <mergeCell ref="K381:L381"/>
    <mergeCell ref="K397:L397"/>
    <mergeCell ref="K501:L501"/>
    <mergeCell ref="K453:L453"/>
    <mergeCell ref="K485:L485"/>
    <mergeCell ref="K437:L437"/>
    <mergeCell ref="K357:L357"/>
    <mergeCell ref="K253:L253"/>
    <mergeCell ref="K189:L189"/>
    <mergeCell ref="K221:L221"/>
    <mergeCell ref="K205:L205"/>
    <mergeCell ref="K229:L229"/>
    <mergeCell ref="K237:L237"/>
    <mergeCell ref="K245:L245"/>
    <mergeCell ref="K197:L197"/>
    <mergeCell ref="K309:L309"/>
    <mergeCell ref="K261:L261"/>
    <mergeCell ref="K301:L301"/>
    <mergeCell ref="E755:H755"/>
    <mergeCell ref="E756:H756"/>
    <mergeCell ref="K333:L333"/>
    <mergeCell ref="K349:L349"/>
    <mergeCell ref="K365:L365"/>
    <mergeCell ref="K389:L389"/>
    <mergeCell ref="K533:L533"/>
    <mergeCell ref="K317:L317"/>
    <mergeCell ref="K373:L373"/>
    <mergeCell ref="K477:L477"/>
    <mergeCell ref="K325:L325"/>
    <mergeCell ref="K341:L341"/>
    <mergeCell ref="K405:L405"/>
  </mergeCells>
  <phoneticPr fontId="0" type="noConversion"/>
  <conditionalFormatting sqref="G62:G67">
    <cfRule type="cellIs" dxfId="1429" priority="460" stopIfTrue="1" operator="between">
      <formula>1.15740740740741E-06</formula>
      <formula>$K$53</formula>
    </cfRule>
  </conditionalFormatting>
  <conditionalFormatting sqref="G70:G75 G78:G83">
    <cfRule type="cellIs" dxfId="1428" priority="458" stopIfTrue="1" operator="between">
      <formula>1</formula>
      <formula>$K$69</formula>
    </cfRule>
  </conditionalFormatting>
  <conditionalFormatting sqref="G86:G91">
    <cfRule type="cellIs" dxfId="1427" priority="457" stopIfTrue="1" operator="between">
      <formula>1</formula>
      <formula>$K$85</formula>
    </cfRule>
  </conditionalFormatting>
  <conditionalFormatting sqref="G94:G99 G102:G107">
    <cfRule type="cellIs" dxfId="1426" priority="456" stopIfTrue="1" operator="between">
      <formula>$K$93</formula>
      <formula>100</formula>
    </cfRule>
  </conditionalFormatting>
  <conditionalFormatting sqref="G110:G115 G118:G123">
    <cfRule type="cellIs" dxfId="1425" priority="455" stopIfTrue="1" operator="between">
      <formula>$K$109</formula>
      <formula>100</formula>
    </cfRule>
  </conditionalFormatting>
  <conditionalFormatting sqref="G126:G131 G134:G139">
    <cfRule type="cellIs" dxfId="1424" priority="454" stopIfTrue="1" operator="between">
      <formula>$K$125</formula>
      <formula>100</formula>
    </cfRule>
  </conditionalFormatting>
  <conditionalFormatting sqref="G142:G147 G150:G155">
    <cfRule type="cellIs" dxfId="1423" priority="453" stopIfTrue="1" operator="between">
      <formula>$K$141</formula>
      <formula>100</formula>
    </cfRule>
  </conditionalFormatting>
  <conditionalFormatting sqref="G158:G163 G166:G171">
    <cfRule type="cellIs" dxfId="1422" priority="452" stopIfTrue="1" operator="between">
      <formula>$K$157</formula>
      <formula>100</formula>
    </cfRule>
  </conditionalFormatting>
  <conditionalFormatting sqref="G222:G227 G230:G235">
    <cfRule type="cellIs" dxfId="1421" priority="451" stopIfTrue="1" operator="between">
      <formula>1.15740740740741E-06</formula>
      <formula>$K$221</formula>
    </cfRule>
  </conditionalFormatting>
  <conditionalFormatting sqref="G238:G243 G246:G251">
    <cfRule type="cellIs" dxfId="1420" priority="450" stopIfTrue="1" operator="between">
      <formula>1.15740740740741E-06</formula>
      <formula>$K$237</formula>
    </cfRule>
  </conditionalFormatting>
  <conditionalFormatting sqref="G254:G259 G262:G267">
    <cfRule type="cellIs" dxfId="1419" priority="449" stopIfTrue="1" operator="between">
      <formula>1</formula>
      <formula>$K$253</formula>
    </cfRule>
  </conditionalFormatting>
  <conditionalFormatting sqref="G270:G275">
    <cfRule type="cellIs" dxfId="1418" priority="448" stopIfTrue="1" operator="between">
      <formula>1</formula>
      <formula>$K$269</formula>
    </cfRule>
  </conditionalFormatting>
  <conditionalFormatting sqref="G278:G283 G286:G291">
    <cfRule type="cellIs" dxfId="1417" priority="447" stopIfTrue="1" operator="between">
      <formula>$K$277</formula>
      <formula>100</formula>
    </cfRule>
  </conditionalFormatting>
  <conditionalFormatting sqref="G294:G299 G302:G307">
    <cfRule type="cellIs" dxfId="1416" priority="446" stopIfTrue="1" operator="between">
      <formula>$K$293</formula>
      <formula>100</formula>
    </cfRule>
  </conditionalFormatting>
  <conditionalFormatting sqref="G310:G315 G318:G323">
    <cfRule type="cellIs" dxfId="1415" priority="445" stopIfTrue="1" operator="between">
      <formula>$K$309</formula>
      <formula>100</formula>
    </cfRule>
  </conditionalFormatting>
  <conditionalFormatting sqref="G326:G331 G334:G339">
    <cfRule type="cellIs" dxfId="1414" priority="444" stopIfTrue="1" operator="between">
      <formula>$K$325</formula>
      <formula>100</formula>
    </cfRule>
  </conditionalFormatting>
  <conditionalFormatting sqref="G342:G347 G350:G355">
    <cfRule type="cellIs" dxfId="1413" priority="443" stopIfTrue="1" operator="between">
      <formula>$K$341</formula>
      <formula>100</formula>
    </cfRule>
  </conditionalFormatting>
  <conditionalFormatting sqref="G358:G363 G366:G371">
    <cfRule type="cellIs" dxfId="1412" priority="442" stopIfTrue="1" operator="between">
      <formula>1</formula>
      <formula>$K$357</formula>
    </cfRule>
  </conditionalFormatting>
  <conditionalFormatting sqref="G374:G379 G382:G387">
    <cfRule type="cellIs" dxfId="1411" priority="441" stopIfTrue="1" operator="between">
      <formula>1</formula>
      <formula>$K$373</formula>
    </cfRule>
  </conditionalFormatting>
  <conditionalFormatting sqref="G390:G395 G398:G403">
    <cfRule type="cellIs" dxfId="1410" priority="440" stopIfTrue="1" operator="between">
      <formula>1</formula>
      <formula>$K$389</formula>
    </cfRule>
  </conditionalFormatting>
  <conditionalFormatting sqref="G406:G411 G414:G419">
    <cfRule type="cellIs" dxfId="1409" priority="439" stopIfTrue="1" operator="between">
      <formula>1.15740740740741E-06</formula>
      <formula>$K$405</formula>
    </cfRule>
  </conditionalFormatting>
  <conditionalFormatting sqref="G422:G427 G430:G435">
    <cfRule type="cellIs" dxfId="1408" priority="438" stopIfTrue="1" operator="between">
      <formula>1.15740740740741E-06</formula>
      <formula>$K$421</formula>
    </cfRule>
  </conditionalFormatting>
  <conditionalFormatting sqref="G438:G443 G446:G451">
    <cfRule type="cellIs" dxfId="1407" priority="437" stopIfTrue="1" operator="between">
      <formula>1</formula>
      <formula>$K$437</formula>
    </cfRule>
  </conditionalFormatting>
  <conditionalFormatting sqref="G454:G459">
    <cfRule type="cellIs" priority="436" stopIfTrue="1" operator="between">
      <formula>1</formula>
      <formula>$K$453</formula>
    </cfRule>
  </conditionalFormatting>
  <conditionalFormatting sqref="G462:G467 G470:G475">
    <cfRule type="cellIs" dxfId="1406" priority="435" stopIfTrue="1" operator="between">
      <formula>$K$461</formula>
      <formula>100</formula>
    </cfRule>
  </conditionalFormatting>
  <conditionalFormatting sqref="G478:G483 G486:G491">
    <cfRule type="cellIs" dxfId="1405" priority="434" stopIfTrue="1" operator="between">
      <formula>$K$477</formula>
      <formula>100</formula>
    </cfRule>
  </conditionalFormatting>
  <conditionalFormatting sqref="G494:G499 G502:G507">
    <cfRule type="cellIs" dxfId="1404" priority="433" stopIfTrue="1" operator="between">
      <formula>$K$493</formula>
      <formula>100</formula>
    </cfRule>
  </conditionalFormatting>
  <conditionalFormatting sqref="G510:G515 G518:G523">
    <cfRule type="cellIs" dxfId="1403" priority="432" stopIfTrue="1" operator="between">
      <formula>$K$509</formula>
      <formula>100</formula>
    </cfRule>
  </conditionalFormatting>
  <conditionalFormatting sqref="G526:G531 G534:G539">
    <cfRule type="cellIs" dxfId="1402" priority="431" stopIfTrue="1" operator="between">
      <formula>$K$525</formula>
      <formula>100</formula>
    </cfRule>
  </conditionalFormatting>
  <conditionalFormatting sqref="G62:G67">
    <cfRule type="cellIs" dxfId="1401" priority="428" stopIfTrue="1" operator="between">
      <formula>1.15740740740741E-06</formula>
      <formula>$K$37</formula>
    </cfRule>
  </conditionalFormatting>
  <conditionalFormatting sqref="G238:G243">
    <cfRule type="cellIs" dxfId="1400" priority="427" stopIfTrue="1" operator="between">
      <formula>1.15740740740741E-06</formula>
      <formula>$K$221</formula>
    </cfRule>
  </conditionalFormatting>
  <conditionalFormatting sqref="G246:G251">
    <cfRule type="cellIs" dxfId="1399" priority="426" stopIfTrue="1" operator="between">
      <formula>1.15740740740741E-06</formula>
      <formula>$K$221</formula>
    </cfRule>
  </conditionalFormatting>
  <conditionalFormatting sqref="G422:G427">
    <cfRule type="cellIs" dxfId="1398" priority="425" stopIfTrue="1" operator="between">
      <formula>1.15740740740741E-06</formula>
      <formula>$K$405</formula>
    </cfRule>
  </conditionalFormatting>
  <conditionalFormatting sqref="G430:G435">
    <cfRule type="cellIs" dxfId="1397" priority="424" stopIfTrue="1" operator="between">
      <formula>1.15740740740741E-06</formula>
      <formula>$K$405</formula>
    </cfRule>
  </conditionalFormatting>
  <conditionalFormatting sqref="G6:G11">
    <cfRule type="cellIs" dxfId="1396" priority="422" stopIfTrue="1" operator="between">
      <formula>0.1</formula>
      <formula>$K$5</formula>
    </cfRule>
  </conditionalFormatting>
  <conditionalFormatting sqref="G14:G19">
    <cfRule type="cellIs" dxfId="1395" priority="412" stopIfTrue="1" operator="between">
      <formula>0.1</formula>
      <formula>$K$5</formula>
    </cfRule>
  </conditionalFormatting>
  <conditionalFormatting sqref="G38:G43">
    <cfRule type="cellIs" dxfId="1394" priority="413" stopIfTrue="1" operator="between">
      <formula>1.15740740740741E-06</formula>
      <formula>$K$37</formula>
    </cfRule>
  </conditionalFormatting>
  <conditionalFormatting sqref="G22:G27 G30:G35">
    <cfRule type="cellIs" dxfId="1393" priority="411" stopIfTrue="1" operator="between">
      <formula>0.1</formula>
      <formula>$K$21</formula>
    </cfRule>
  </conditionalFormatting>
  <conditionalFormatting sqref="G54:G59">
    <cfRule type="cellIs" dxfId="1392" priority="410" stopIfTrue="1" operator="between">
      <formula>1.15740740740741E-06</formula>
      <formula>$K$53</formula>
    </cfRule>
  </conditionalFormatting>
  <conditionalFormatting sqref="G46:G51">
    <cfRule type="cellIs" dxfId="1391" priority="409" stopIfTrue="1" operator="between">
      <formula>1.15740740740741E-06</formula>
      <formula>$K$37</formula>
    </cfRule>
  </conditionalFormatting>
  <conditionalFormatting sqref="G54:G59">
    <cfRule type="cellIs" dxfId="1390" priority="408" stopIfTrue="1" operator="between">
      <formula>1.15740740740741E-06</formula>
      <formula>$K$37</formula>
    </cfRule>
  </conditionalFormatting>
  <conditionalFormatting sqref="F6">
    <cfRule type="expression" dxfId="1389" priority="407">
      <formula>AF6&gt;1</formula>
    </cfRule>
  </conditionalFormatting>
  <conditionalFormatting sqref="F7">
    <cfRule type="expression" dxfId="1388" priority="406">
      <formula>AF7&gt;1</formula>
    </cfRule>
  </conditionalFormatting>
  <conditionalFormatting sqref="F8">
    <cfRule type="expression" dxfId="1387" priority="402">
      <formula>AF8&gt;1</formula>
    </cfRule>
  </conditionalFormatting>
  <conditionalFormatting sqref="F9">
    <cfRule type="expression" dxfId="1386" priority="401">
      <formula>AF9&gt;1</formula>
    </cfRule>
  </conditionalFormatting>
  <conditionalFormatting sqref="F10">
    <cfRule type="expression" dxfId="1385" priority="400">
      <formula>AF10&gt;1</formula>
    </cfRule>
  </conditionalFormatting>
  <conditionalFormatting sqref="F11">
    <cfRule type="expression" dxfId="1384" priority="399">
      <formula>AF11&gt;1</formula>
    </cfRule>
  </conditionalFormatting>
  <conditionalFormatting sqref="F14">
    <cfRule type="expression" dxfId="1383" priority="398">
      <formula>AF14&gt;1</formula>
    </cfRule>
  </conditionalFormatting>
  <conditionalFormatting sqref="F15">
    <cfRule type="expression" dxfId="1382" priority="397">
      <formula>AF15&gt;1</formula>
    </cfRule>
  </conditionalFormatting>
  <conditionalFormatting sqref="F16">
    <cfRule type="expression" dxfId="1381" priority="396">
      <formula>AF16&gt;1</formula>
    </cfRule>
  </conditionalFormatting>
  <conditionalFormatting sqref="F17">
    <cfRule type="expression" dxfId="1380" priority="395">
      <formula>AF17&gt;1</formula>
    </cfRule>
  </conditionalFormatting>
  <conditionalFormatting sqref="F18">
    <cfRule type="expression" dxfId="1379" priority="394">
      <formula>AF18&gt;1</formula>
    </cfRule>
  </conditionalFormatting>
  <conditionalFormatting sqref="F19">
    <cfRule type="expression" dxfId="1378" priority="393">
      <formula>AF19&gt;1</formula>
    </cfRule>
  </conditionalFormatting>
  <conditionalFormatting sqref="F22">
    <cfRule type="expression" dxfId="1377" priority="392">
      <formula>AF22&gt;1</formula>
    </cfRule>
  </conditionalFormatting>
  <conditionalFormatting sqref="F23">
    <cfRule type="expression" dxfId="1376" priority="391">
      <formula>AF23&gt;1</formula>
    </cfRule>
  </conditionalFormatting>
  <conditionalFormatting sqref="F24">
    <cfRule type="expression" dxfId="1375" priority="390">
      <formula>AF24&gt;1</formula>
    </cfRule>
  </conditionalFormatting>
  <conditionalFormatting sqref="F25">
    <cfRule type="expression" dxfId="1374" priority="389">
      <formula>AF25&gt;1</formula>
    </cfRule>
  </conditionalFormatting>
  <conditionalFormatting sqref="F26">
    <cfRule type="expression" dxfId="1373" priority="388">
      <formula>AF26&gt;1</formula>
    </cfRule>
  </conditionalFormatting>
  <conditionalFormatting sqref="F27">
    <cfRule type="expression" dxfId="1372" priority="387">
      <formula>AF27&gt;1</formula>
    </cfRule>
  </conditionalFormatting>
  <conditionalFormatting sqref="F30">
    <cfRule type="expression" dxfId="1371" priority="386">
      <formula>AF30&gt;1</formula>
    </cfRule>
  </conditionalFormatting>
  <conditionalFormatting sqref="F31">
    <cfRule type="expression" dxfId="1370" priority="385">
      <formula>AF31&gt;1</formula>
    </cfRule>
  </conditionalFormatting>
  <conditionalFormatting sqref="F32">
    <cfRule type="expression" dxfId="1369" priority="384">
      <formula>AF32&gt;1</formula>
    </cfRule>
  </conditionalFormatting>
  <conditionalFormatting sqref="F33">
    <cfRule type="expression" dxfId="1368" priority="383">
      <formula>AF33&gt;1</formula>
    </cfRule>
  </conditionalFormatting>
  <conditionalFormatting sqref="F34">
    <cfRule type="expression" dxfId="1367" priority="382">
      <formula>AF34&gt;1</formula>
    </cfRule>
  </conditionalFormatting>
  <conditionalFormatting sqref="F35">
    <cfRule type="expression" dxfId="1366" priority="381">
      <formula>AF35&gt;1</formula>
    </cfRule>
  </conditionalFormatting>
  <conditionalFormatting sqref="F38">
    <cfRule type="expression" dxfId="1365" priority="380">
      <formula>AF38&gt;1</formula>
    </cfRule>
  </conditionalFormatting>
  <conditionalFormatting sqref="F39">
    <cfRule type="expression" dxfId="1364" priority="379">
      <formula>AF39&gt;1</formula>
    </cfRule>
  </conditionalFormatting>
  <conditionalFormatting sqref="F40">
    <cfRule type="expression" dxfId="1363" priority="378">
      <formula>AF40&gt;1</formula>
    </cfRule>
  </conditionalFormatting>
  <conditionalFormatting sqref="F41">
    <cfRule type="expression" dxfId="1362" priority="377">
      <formula>AF41&gt;1</formula>
    </cfRule>
  </conditionalFormatting>
  <conditionalFormatting sqref="F42">
    <cfRule type="expression" dxfId="1361" priority="376">
      <formula>AF42&gt;1</formula>
    </cfRule>
  </conditionalFormatting>
  <conditionalFormatting sqref="F43">
    <cfRule type="expression" dxfId="1360" priority="375">
      <formula>AF43&gt;1</formula>
    </cfRule>
  </conditionalFormatting>
  <conditionalFormatting sqref="F46">
    <cfRule type="expression" dxfId="1359" priority="374">
      <formula>AF46&gt;1</formula>
    </cfRule>
  </conditionalFormatting>
  <conditionalFormatting sqref="F47">
    <cfRule type="expression" dxfId="1358" priority="373">
      <formula>AF47&gt;1</formula>
    </cfRule>
  </conditionalFormatting>
  <conditionalFormatting sqref="F48">
    <cfRule type="expression" dxfId="1357" priority="372">
      <formula>AF48&gt;1</formula>
    </cfRule>
  </conditionalFormatting>
  <conditionalFormatting sqref="F49">
    <cfRule type="expression" dxfId="1356" priority="371">
      <formula>AF49&gt;1</formula>
    </cfRule>
  </conditionalFormatting>
  <conditionalFormatting sqref="F50">
    <cfRule type="expression" dxfId="1355" priority="370">
      <formula>AF50&gt;1</formula>
    </cfRule>
  </conditionalFormatting>
  <conditionalFormatting sqref="F51">
    <cfRule type="expression" dxfId="1354" priority="369">
      <formula>AF51&gt;1</formula>
    </cfRule>
  </conditionalFormatting>
  <conditionalFormatting sqref="F54">
    <cfRule type="expression" dxfId="1353" priority="368">
      <formula>AF54&gt;1</formula>
    </cfRule>
  </conditionalFormatting>
  <conditionalFormatting sqref="F55">
    <cfRule type="expression" dxfId="1352" priority="367">
      <formula>AF55&gt;1</formula>
    </cfRule>
  </conditionalFormatting>
  <conditionalFormatting sqref="F56">
    <cfRule type="expression" dxfId="1351" priority="366">
      <formula>AF56&gt;1</formula>
    </cfRule>
  </conditionalFormatting>
  <conditionalFormatting sqref="F57">
    <cfRule type="expression" dxfId="1350" priority="365">
      <formula>AF57&gt;1</formula>
    </cfRule>
  </conditionalFormatting>
  <conditionalFormatting sqref="F58">
    <cfRule type="expression" dxfId="1349" priority="364">
      <formula>AF58&gt;1</formula>
    </cfRule>
  </conditionalFormatting>
  <conditionalFormatting sqref="F59">
    <cfRule type="expression" dxfId="1348" priority="363">
      <formula>AF59&gt;1</formula>
    </cfRule>
  </conditionalFormatting>
  <conditionalFormatting sqref="F62">
    <cfRule type="expression" dxfId="1347" priority="362">
      <formula>AF62&gt;1</formula>
    </cfRule>
  </conditionalFormatting>
  <conditionalFormatting sqref="F63">
    <cfRule type="expression" dxfId="1346" priority="361">
      <formula>AF63&gt;1</formula>
    </cfRule>
  </conditionalFormatting>
  <conditionalFormatting sqref="F64">
    <cfRule type="expression" dxfId="1345" priority="360">
      <formula>AF64&gt;1</formula>
    </cfRule>
  </conditionalFormatting>
  <conditionalFormatting sqref="F65">
    <cfRule type="expression" dxfId="1344" priority="359">
      <formula>AF65&gt;1</formula>
    </cfRule>
  </conditionalFormatting>
  <conditionalFormatting sqref="F66">
    <cfRule type="expression" dxfId="1343" priority="358">
      <formula>AF66&gt;1</formula>
    </cfRule>
  </conditionalFormatting>
  <conditionalFormatting sqref="F67">
    <cfRule type="expression" dxfId="1342" priority="357">
      <formula>AF67&gt;1</formula>
    </cfRule>
  </conditionalFormatting>
  <conditionalFormatting sqref="F70">
    <cfRule type="expression" dxfId="1341" priority="356">
      <formula>AF70&gt;1</formula>
    </cfRule>
  </conditionalFormatting>
  <conditionalFormatting sqref="F71">
    <cfRule type="expression" dxfId="1340" priority="355">
      <formula>AF71&gt;1</formula>
    </cfRule>
  </conditionalFormatting>
  <conditionalFormatting sqref="F72">
    <cfRule type="expression" dxfId="1339" priority="354">
      <formula>AF72&gt;1</formula>
    </cfRule>
  </conditionalFormatting>
  <conditionalFormatting sqref="F73">
    <cfRule type="expression" dxfId="1338" priority="353">
      <formula>AF73&gt;1</formula>
    </cfRule>
  </conditionalFormatting>
  <conditionalFormatting sqref="F74">
    <cfRule type="expression" dxfId="1337" priority="352">
      <formula>AF74&gt;1</formula>
    </cfRule>
  </conditionalFormatting>
  <conditionalFormatting sqref="F75">
    <cfRule type="expression" dxfId="1336" priority="351">
      <formula>AF75&gt;1</formula>
    </cfRule>
  </conditionalFormatting>
  <conditionalFormatting sqref="F78">
    <cfRule type="expression" dxfId="1335" priority="350">
      <formula>AF78&gt;1</formula>
    </cfRule>
  </conditionalFormatting>
  <conditionalFormatting sqref="F79">
    <cfRule type="expression" dxfId="1334" priority="349">
      <formula>AF79&gt;1</formula>
    </cfRule>
  </conditionalFormatting>
  <conditionalFormatting sqref="F80">
    <cfRule type="expression" dxfId="1333" priority="348">
      <formula>AF80&gt;1</formula>
    </cfRule>
  </conditionalFormatting>
  <conditionalFormatting sqref="F81">
    <cfRule type="expression" dxfId="1332" priority="347">
      <formula>AF81&gt;1</formula>
    </cfRule>
  </conditionalFormatting>
  <conditionalFormatting sqref="F82">
    <cfRule type="expression" dxfId="1331" priority="346">
      <formula>AF82&gt;1</formula>
    </cfRule>
  </conditionalFormatting>
  <conditionalFormatting sqref="F83">
    <cfRule type="expression" dxfId="1330" priority="345">
      <formula>AF83&gt;1</formula>
    </cfRule>
  </conditionalFormatting>
  <conditionalFormatting sqref="F86">
    <cfRule type="expression" dxfId="1329" priority="344">
      <formula>AF86&gt;1</formula>
    </cfRule>
  </conditionalFormatting>
  <conditionalFormatting sqref="F87">
    <cfRule type="expression" dxfId="1328" priority="343">
      <formula>AF87&gt;1</formula>
    </cfRule>
  </conditionalFormatting>
  <conditionalFormatting sqref="F88">
    <cfRule type="expression" dxfId="1327" priority="342">
      <formula>AF88&gt;1</formula>
    </cfRule>
  </conditionalFormatting>
  <conditionalFormatting sqref="F89">
    <cfRule type="expression" dxfId="1326" priority="341">
      <formula>AF89&gt;1</formula>
    </cfRule>
  </conditionalFormatting>
  <conditionalFormatting sqref="F90">
    <cfRule type="expression" dxfId="1325" priority="340">
      <formula>AF90&gt;1</formula>
    </cfRule>
  </conditionalFormatting>
  <conditionalFormatting sqref="F91">
    <cfRule type="expression" dxfId="1324" priority="339">
      <formula>AF91&gt;1</formula>
    </cfRule>
  </conditionalFormatting>
  <conditionalFormatting sqref="F94">
    <cfRule type="expression" dxfId="1323" priority="338">
      <formula>AF94&gt;1</formula>
    </cfRule>
  </conditionalFormatting>
  <conditionalFormatting sqref="F95">
    <cfRule type="expression" dxfId="1322" priority="337">
      <formula>AF95&gt;1</formula>
    </cfRule>
  </conditionalFormatting>
  <conditionalFormatting sqref="F96">
    <cfRule type="expression" dxfId="1321" priority="336">
      <formula>AF96&gt;1</formula>
    </cfRule>
  </conditionalFormatting>
  <conditionalFormatting sqref="F97">
    <cfRule type="expression" dxfId="1320" priority="335">
      <formula>AF97&gt;1</formula>
    </cfRule>
  </conditionalFormatting>
  <conditionalFormatting sqref="F98">
    <cfRule type="expression" dxfId="1319" priority="334">
      <formula>AF98&gt;1</formula>
    </cfRule>
  </conditionalFormatting>
  <conditionalFormatting sqref="F99">
    <cfRule type="expression" dxfId="1318" priority="333">
      <formula>AF99&gt;1</formula>
    </cfRule>
  </conditionalFormatting>
  <conditionalFormatting sqref="F102">
    <cfRule type="expression" dxfId="1317" priority="332">
      <formula>AF102&gt;1</formula>
    </cfRule>
  </conditionalFormatting>
  <conditionalFormatting sqref="F103">
    <cfRule type="expression" dxfId="1316" priority="331">
      <formula>AF103&gt;1</formula>
    </cfRule>
  </conditionalFormatting>
  <conditionalFormatting sqref="F104">
    <cfRule type="expression" dxfId="1315" priority="330">
      <formula>AF104&gt;1</formula>
    </cfRule>
  </conditionalFormatting>
  <conditionalFormatting sqref="F105">
    <cfRule type="expression" dxfId="1314" priority="329">
      <formula>AF105&gt;1</formula>
    </cfRule>
  </conditionalFormatting>
  <conditionalFormatting sqref="F106">
    <cfRule type="expression" dxfId="1313" priority="328">
      <formula>AF106&gt;1</formula>
    </cfRule>
  </conditionalFormatting>
  <conditionalFormatting sqref="F107">
    <cfRule type="expression" dxfId="1312" priority="327">
      <formula>AF107&gt;1</formula>
    </cfRule>
  </conditionalFormatting>
  <conditionalFormatting sqref="F110">
    <cfRule type="expression" dxfId="1311" priority="326">
      <formula>AF110&gt;1</formula>
    </cfRule>
  </conditionalFormatting>
  <conditionalFormatting sqref="F111">
    <cfRule type="expression" dxfId="1310" priority="325">
      <formula>AF111&gt;1</formula>
    </cfRule>
  </conditionalFormatting>
  <conditionalFormatting sqref="F112">
    <cfRule type="expression" dxfId="1309" priority="324">
      <formula>AF112&gt;1</formula>
    </cfRule>
  </conditionalFormatting>
  <conditionalFormatting sqref="F113">
    <cfRule type="expression" dxfId="1308" priority="323">
      <formula>AF113&gt;1</formula>
    </cfRule>
  </conditionalFormatting>
  <conditionalFormatting sqref="F114">
    <cfRule type="expression" dxfId="1307" priority="322">
      <formula>AF114&gt;1</formula>
    </cfRule>
  </conditionalFormatting>
  <conditionalFormatting sqref="F115">
    <cfRule type="expression" dxfId="1306" priority="321">
      <formula>AF115&gt;1</formula>
    </cfRule>
  </conditionalFormatting>
  <conditionalFormatting sqref="F118">
    <cfRule type="expression" dxfId="1305" priority="320">
      <formula>AF118&gt;1</formula>
    </cfRule>
  </conditionalFormatting>
  <conditionalFormatting sqref="F119">
    <cfRule type="expression" dxfId="1304" priority="319">
      <formula>AF119&gt;1</formula>
    </cfRule>
  </conditionalFormatting>
  <conditionalFormatting sqref="F120">
    <cfRule type="expression" dxfId="1303" priority="318">
      <formula>AF120&gt;1</formula>
    </cfRule>
  </conditionalFormatting>
  <conditionalFormatting sqref="F121">
    <cfRule type="expression" dxfId="1302" priority="317">
      <formula>AF121&gt;1</formula>
    </cfRule>
  </conditionalFormatting>
  <conditionalFormatting sqref="F122">
    <cfRule type="expression" dxfId="1301" priority="316">
      <formula>AF122&gt;1</formula>
    </cfRule>
  </conditionalFormatting>
  <conditionalFormatting sqref="F123">
    <cfRule type="expression" dxfId="1300" priority="315">
      <formula>AF123&gt;1</formula>
    </cfRule>
  </conditionalFormatting>
  <conditionalFormatting sqref="F126">
    <cfRule type="expression" dxfId="1299" priority="314">
      <formula>AF126&gt;1</formula>
    </cfRule>
  </conditionalFormatting>
  <conditionalFormatting sqref="F127">
    <cfRule type="expression" dxfId="1298" priority="313">
      <formula>AF127&gt;1</formula>
    </cfRule>
  </conditionalFormatting>
  <conditionalFormatting sqref="F128">
    <cfRule type="expression" dxfId="1297" priority="312">
      <formula>AF128&gt;1</formula>
    </cfRule>
  </conditionalFormatting>
  <conditionalFormatting sqref="F129">
    <cfRule type="expression" dxfId="1296" priority="311">
      <formula>AF129&gt;1</formula>
    </cfRule>
  </conditionalFormatting>
  <conditionalFormatting sqref="F130">
    <cfRule type="expression" dxfId="1295" priority="310">
      <formula>AF130&gt;1</formula>
    </cfRule>
  </conditionalFormatting>
  <conditionalFormatting sqref="F131">
    <cfRule type="expression" dxfId="1294" priority="309">
      <formula>AF131&gt;1</formula>
    </cfRule>
  </conditionalFormatting>
  <conditionalFormatting sqref="F134">
    <cfRule type="expression" dxfId="1293" priority="308">
      <formula>AF134&gt;1</formula>
    </cfRule>
  </conditionalFormatting>
  <conditionalFormatting sqref="F135">
    <cfRule type="expression" dxfId="1292" priority="307">
      <formula>AF135&gt;1</formula>
    </cfRule>
  </conditionalFormatting>
  <conditionalFormatting sqref="F136">
    <cfRule type="expression" dxfId="1291" priority="306">
      <formula>AF136&gt;1</formula>
    </cfRule>
  </conditionalFormatting>
  <conditionalFormatting sqref="F137">
    <cfRule type="expression" dxfId="1290" priority="305">
      <formula>AF137&gt;1</formula>
    </cfRule>
  </conditionalFormatting>
  <conditionalFormatting sqref="F138">
    <cfRule type="expression" dxfId="1289" priority="304">
      <formula>AF138&gt;1</formula>
    </cfRule>
  </conditionalFormatting>
  <conditionalFormatting sqref="F139">
    <cfRule type="expression" dxfId="1288" priority="303">
      <formula>AF139&gt;1</formula>
    </cfRule>
  </conditionalFormatting>
  <conditionalFormatting sqref="F142">
    <cfRule type="expression" dxfId="1287" priority="302">
      <formula>AF142&gt;1</formula>
    </cfRule>
  </conditionalFormatting>
  <conditionalFormatting sqref="F143">
    <cfRule type="expression" dxfId="1286" priority="301">
      <formula>AF143&gt;1</formula>
    </cfRule>
  </conditionalFormatting>
  <conditionalFormatting sqref="F144">
    <cfRule type="expression" dxfId="1285" priority="300">
      <formula>AF144&gt;1</formula>
    </cfRule>
  </conditionalFormatting>
  <conditionalFormatting sqref="F145">
    <cfRule type="expression" dxfId="1284" priority="299">
      <formula>AF145&gt;1</formula>
    </cfRule>
  </conditionalFormatting>
  <conditionalFormatting sqref="F146">
    <cfRule type="expression" dxfId="1283" priority="298">
      <formula>AF146&gt;1</formula>
    </cfRule>
  </conditionalFormatting>
  <conditionalFormatting sqref="F147">
    <cfRule type="expression" dxfId="1282" priority="297">
      <formula>AF147&gt;1</formula>
    </cfRule>
  </conditionalFormatting>
  <conditionalFormatting sqref="F150">
    <cfRule type="expression" dxfId="1281" priority="296">
      <formula>AF150&gt;1</formula>
    </cfRule>
  </conditionalFormatting>
  <conditionalFormatting sqref="F151">
    <cfRule type="expression" dxfId="1280" priority="295">
      <formula>AF151&gt;1</formula>
    </cfRule>
  </conditionalFormatting>
  <conditionalFormatting sqref="F152">
    <cfRule type="expression" dxfId="1279" priority="294">
      <formula>AF152&gt;1</formula>
    </cfRule>
  </conditionalFormatting>
  <conditionalFormatting sqref="F153">
    <cfRule type="expression" dxfId="1278" priority="293">
      <formula>AF153&gt;1</formula>
    </cfRule>
  </conditionalFormatting>
  <conditionalFormatting sqref="F154">
    <cfRule type="expression" dxfId="1277" priority="292">
      <formula>AF154&gt;1</formula>
    </cfRule>
  </conditionalFormatting>
  <conditionalFormatting sqref="F155">
    <cfRule type="expression" dxfId="1276" priority="291">
      <formula>AF155&gt;1</formula>
    </cfRule>
  </conditionalFormatting>
  <conditionalFormatting sqref="F158">
    <cfRule type="expression" dxfId="1275" priority="290">
      <formula>AF158&gt;1</formula>
    </cfRule>
  </conditionalFormatting>
  <conditionalFormatting sqref="F159">
    <cfRule type="expression" dxfId="1274" priority="289">
      <formula>AF159&gt;1</formula>
    </cfRule>
  </conditionalFormatting>
  <conditionalFormatting sqref="F160">
    <cfRule type="expression" dxfId="1273" priority="288">
      <formula>AF160&gt;1</formula>
    </cfRule>
  </conditionalFormatting>
  <conditionalFormatting sqref="F161">
    <cfRule type="expression" dxfId="1272" priority="287">
      <formula>AF161&gt;1</formula>
    </cfRule>
  </conditionalFormatting>
  <conditionalFormatting sqref="F162">
    <cfRule type="expression" dxfId="1271" priority="286">
      <formula>AF162&gt;1</formula>
    </cfRule>
  </conditionalFormatting>
  <conditionalFormatting sqref="F163">
    <cfRule type="expression" dxfId="1270" priority="285">
      <formula>AF163&gt;1</formula>
    </cfRule>
  </conditionalFormatting>
  <conditionalFormatting sqref="F166">
    <cfRule type="expression" dxfId="1269" priority="284">
      <formula>AF166&gt;1</formula>
    </cfRule>
  </conditionalFormatting>
  <conditionalFormatting sqref="F167">
    <cfRule type="expression" dxfId="1268" priority="283">
      <formula>AF167&gt;1</formula>
    </cfRule>
  </conditionalFormatting>
  <conditionalFormatting sqref="F168">
    <cfRule type="expression" dxfId="1267" priority="282">
      <formula>AF168&gt;1</formula>
    </cfRule>
  </conditionalFormatting>
  <conditionalFormatting sqref="F169">
    <cfRule type="expression" dxfId="1266" priority="281">
      <formula>AF169&gt;1</formula>
    </cfRule>
  </conditionalFormatting>
  <conditionalFormatting sqref="F170">
    <cfRule type="expression" dxfId="1265" priority="280">
      <formula>AF170&gt;1</formula>
    </cfRule>
  </conditionalFormatting>
  <conditionalFormatting sqref="F171">
    <cfRule type="expression" dxfId="1264" priority="279">
      <formula>AF171&gt;1</formula>
    </cfRule>
  </conditionalFormatting>
  <conditionalFormatting sqref="F174">
    <cfRule type="expression" dxfId="1263" priority="278">
      <formula>AF174&gt;1</formula>
    </cfRule>
  </conditionalFormatting>
  <conditionalFormatting sqref="F175">
    <cfRule type="expression" dxfId="1262" priority="277">
      <formula>AF175&gt;1</formula>
    </cfRule>
  </conditionalFormatting>
  <conditionalFormatting sqref="F176">
    <cfRule type="expression" dxfId="1261" priority="276">
      <formula>AF176&gt;1</formula>
    </cfRule>
  </conditionalFormatting>
  <conditionalFormatting sqref="F177">
    <cfRule type="expression" dxfId="1260" priority="275">
      <formula>AF177&gt;1</formula>
    </cfRule>
  </conditionalFormatting>
  <conditionalFormatting sqref="F178">
    <cfRule type="expression" dxfId="1259" priority="274">
      <formula>AF178&gt;1</formula>
    </cfRule>
  </conditionalFormatting>
  <conditionalFormatting sqref="F179">
    <cfRule type="expression" dxfId="1258" priority="273">
      <formula>AF179&gt;1</formula>
    </cfRule>
  </conditionalFormatting>
  <conditionalFormatting sqref="F182">
    <cfRule type="expression" dxfId="1257" priority="272">
      <formula>AF182&gt;1</formula>
    </cfRule>
  </conditionalFormatting>
  <conditionalFormatting sqref="F183">
    <cfRule type="expression" dxfId="1256" priority="271">
      <formula>AF183&gt;1</formula>
    </cfRule>
  </conditionalFormatting>
  <conditionalFormatting sqref="F184">
    <cfRule type="expression" dxfId="1255" priority="270">
      <formula>AF184&gt;1</formula>
    </cfRule>
  </conditionalFormatting>
  <conditionalFormatting sqref="F185">
    <cfRule type="expression" dxfId="1254" priority="269">
      <formula>AF185&gt;1</formula>
    </cfRule>
  </conditionalFormatting>
  <conditionalFormatting sqref="F186">
    <cfRule type="expression" dxfId="1253" priority="268">
      <formula>AF186&gt;1</formula>
    </cfRule>
  </conditionalFormatting>
  <conditionalFormatting sqref="F187">
    <cfRule type="expression" dxfId="1252" priority="267">
      <formula>AF187&gt;1</formula>
    </cfRule>
  </conditionalFormatting>
  <conditionalFormatting sqref="F190">
    <cfRule type="expression" dxfId="1251" priority="266">
      <formula>AF190&gt;1</formula>
    </cfRule>
  </conditionalFormatting>
  <conditionalFormatting sqref="F191">
    <cfRule type="expression" dxfId="1250" priority="265">
      <formula>AF191&gt;1</formula>
    </cfRule>
  </conditionalFormatting>
  <conditionalFormatting sqref="F192">
    <cfRule type="expression" dxfId="1249" priority="264">
      <formula>AF192&gt;1</formula>
    </cfRule>
  </conditionalFormatting>
  <conditionalFormatting sqref="F193">
    <cfRule type="expression" dxfId="1248" priority="263">
      <formula>AF193&gt;1</formula>
    </cfRule>
  </conditionalFormatting>
  <conditionalFormatting sqref="F194">
    <cfRule type="expression" dxfId="1247" priority="262">
      <formula>AF194&gt;1</formula>
    </cfRule>
  </conditionalFormatting>
  <conditionalFormatting sqref="F195">
    <cfRule type="expression" dxfId="1246" priority="261">
      <formula>AF195&gt;1</formula>
    </cfRule>
  </conditionalFormatting>
  <conditionalFormatting sqref="F198">
    <cfRule type="expression" dxfId="1245" priority="260">
      <formula>AF198&gt;1</formula>
    </cfRule>
  </conditionalFormatting>
  <conditionalFormatting sqref="F199">
    <cfRule type="expression" dxfId="1244" priority="259">
      <formula>AF199&gt;1</formula>
    </cfRule>
  </conditionalFormatting>
  <conditionalFormatting sqref="F200">
    <cfRule type="expression" dxfId="1243" priority="258">
      <formula>AF200&gt;1</formula>
    </cfRule>
  </conditionalFormatting>
  <conditionalFormatting sqref="F201">
    <cfRule type="expression" dxfId="1242" priority="257">
      <formula>AF201&gt;1</formula>
    </cfRule>
  </conditionalFormatting>
  <conditionalFormatting sqref="F202">
    <cfRule type="expression" dxfId="1241" priority="256">
      <formula>AF202&gt;1</formula>
    </cfRule>
  </conditionalFormatting>
  <conditionalFormatting sqref="F203">
    <cfRule type="expression" dxfId="1240" priority="255">
      <formula>AF203&gt;1</formula>
    </cfRule>
  </conditionalFormatting>
  <conditionalFormatting sqref="F206">
    <cfRule type="expression" dxfId="1239" priority="254">
      <formula>AF206&gt;1</formula>
    </cfRule>
  </conditionalFormatting>
  <conditionalFormatting sqref="F207">
    <cfRule type="expression" dxfId="1238" priority="253">
      <formula>AF207&gt;1</formula>
    </cfRule>
  </conditionalFormatting>
  <conditionalFormatting sqref="F208">
    <cfRule type="expression" dxfId="1237" priority="252">
      <formula>AF208&gt;1</formula>
    </cfRule>
  </conditionalFormatting>
  <conditionalFormatting sqref="F209">
    <cfRule type="expression" dxfId="1236" priority="251">
      <formula>AF209&gt;1</formula>
    </cfRule>
  </conditionalFormatting>
  <conditionalFormatting sqref="F210">
    <cfRule type="expression" dxfId="1235" priority="250">
      <formula>AF210&gt;1</formula>
    </cfRule>
  </conditionalFormatting>
  <conditionalFormatting sqref="F211">
    <cfRule type="expression" dxfId="1234" priority="249">
      <formula>AF211&gt;1</formula>
    </cfRule>
  </conditionalFormatting>
  <conditionalFormatting sqref="F214">
    <cfRule type="expression" dxfId="1233" priority="248">
      <formula>AF214&gt;1</formula>
    </cfRule>
  </conditionalFormatting>
  <conditionalFormatting sqref="F215">
    <cfRule type="expression" dxfId="1232" priority="247">
      <formula>AF215&gt;1</formula>
    </cfRule>
  </conditionalFormatting>
  <conditionalFormatting sqref="F216">
    <cfRule type="expression" dxfId="1231" priority="246">
      <formula>AF216&gt;1</formula>
    </cfRule>
  </conditionalFormatting>
  <conditionalFormatting sqref="F217">
    <cfRule type="expression" dxfId="1230" priority="245">
      <formula>AF217&gt;1</formula>
    </cfRule>
  </conditionalFormatting>
  <conditionalFormatting sqref="F218">
    <cfRule type="expression" dxfId="1229" priority="244">
      <formula>AF218&gt;1</formula>
    </cfRule>
  </conditionalFormatting>
  <conditionalFormatting sqref="F219">
    <cfRule type="expression" dxfId="1228" priority="243">
      <formula>AF219&gt;1</formula>
    </cfRule>
  </conditionalFormatting>
  <conditionalFormatting sqref="F222">
    <cfRule type="expression" dxfId="1227" priority="242">
      <formula>AF222&gt;1</formula>
    </cfRule>
  </conditionalFormatting>
  <conditionalFormatting sqref="F223">
    <cfRule type="expression" dxfId="1226" priority="241">
      <formula>AF223&gt;1</formula>
    </cfRule>
  </conditionalFormatting>
  <conditionalFormatting sqref="F224">
    <cfRule type="expression" dxfId="1225" priority="240">
      <formula>AF224&gt;1</formula>
    </cfRule>
  </conditionalFormatting>
  <conditionalFormatting sqref="F225">
    <cfRule type="expression" dxfId="1224" priority="239">
      <formula>AF225&gt;1</formula>
    </cfRule>
  </conditionalFormatting>
  <conditionalFormatting sqref="F226">
    <cfRule type="expression" dxfId="1223" priority="238">
      <formula>AF226&gt;1</formula>
    </cfRule>
  </conditionalFormatting>
  <conditionalFormatting sqref="F227">
    <cfRule type="expression" dxfId="1222" priority="237">
      <formula>AF227&gt;1</formula>
    </cfRule>
  </conditionalFormatting>
  <conditionalFormatting sqref="F230">
    <cfRule type="expression" dxfId="1221" priority="236">
      <formula>AF230&gt;1</formula>
    </cfRule>
  </conditionalFormatting>
  <conditionalFormatting sqref="F231">
    <cfRule type="expression" dxfId="1220" priority="235">
      <formula>AF231&gt;1</formula>
    </cfRule>
  </conditionalFormatting>
  <conditionalFormatting sqref="F232">
    <cfRule type="expression" dxfId="1219" priority="234">
      <formula>AF232&gt;1</formula>
    </cfRule>
  </conditionalFormatting>
  <conditionalFormatting sqref="F233">
    <cfRule type="expression" dxfId="1218" priority="233">
      <formula>AF233&gt;1</formula>
    </cfRule>
  </conditionalFormatting>
  <conditionalFormatting sqref="F234">
    <cfRule type="expression" dxfId="1217" priority="232">
      <formula>AF234&gt;1</formula>
    </cfRule>
  </conditionalFormatting>
  <conditionalFormatting sqref="F235">
    <cfRule type="expression" dxfId="1216" priority="231">
      <formula>AF235&gt;1</formula>
    </cfRule>
  </conditionalFormatting>
  <conditionalFormatting sqref="F238">
    <cfRule type="expression" dxfId="1215" priority="230">
      <formula>AF238&gt;1</formula>
    </cfRule>
  </conditionalFormatting>
  <conditionalFormatting sqref="F239">
    <cfRule type="expression" dxfId="1214" priority="229">
      <formula>AF239&gt;1</formula>
    </cfRule>
  </conditionalFormatting>
  <conditionalFormatting sqref="F240">
    <cfRule type="expression" dxfId="1213" priority="228">
      <formula>AF240&gt;1</formula>
    </cfRule>
  </conditionalFormatting>
  <conditionalFormatting sqref="F241">
    <cfRule type="expression" dxfId="1212" priority="227">
      <formula>AF241&gt;1</formula>
    </cfRule>
  </conditionalFormatting>
  <conditionalFormatting sqref="F242">
    <cfRule type="expression" dxfId="1211" priority="226">
      <formula>AF242&gt;1</formula>
    </cfRule>
  </conditionalFormatting>
  <conditionalFormatting sqref="F243">
    <cfRule type="expression" dxfId="1210" priority="225">
      <formula>AF243&gt;1</formula>
    </cfRule>
  </conditionalFormatting>
  <conditionalFormatting sqref="F246">
    <cfRule type="expression" dxfId="1209" priority="224">
      <formula>AF246&gt;1</formula>
    </cfRule>
  </conditionalFormatting>
  <conditionalFormatting sqref="F247">
    <cfRule type="expression" dxfId="1208" priority="223">
      <formula>AF247&gt;1</formula>
    </cfRule>
  </conditionalFormatting>
  <conditionalFormatting sqref="F248">
    <cfRule type="expression" dxfId="1207" priority="222">
      <formula>AF248&gt;1</formula>
    </cfRule>
  </conditionalFormatting>
  <conditionalFormatting sqref="F249">
    <cfRule type="expression" dxfId="1206" priority="221">
      <formula>AF249&gt;1</formula>
    </cfRule>
  </conditionalFormatting>
  <conditionalFormatting sqref="F250">
    <cfRule type="expression" dxfId="1205" priority="220">
      <formula>AF250&gt;1</formula>
    </cfRule>
  </conditionalFormatting>
  <conditionalFormatting sqref="F251">
    <cfRule type="expression" dxfId="1204" priority="219">
      <formula>AF251&gt;1</formula>
    </cfRule>
  </conditionalFormatting>
  <conditionalFormatting sqref="F254">
    <cfRule type="expression" dxfId="1203" priority="218">
      <formula>AF254&gt;1</formula>
    </cfRule>
  </conditionalFormatting>
  <conditionalFormatting sqref="F255">
    <cfRule type="expression" dxfId="1202" priority="217">
      <formula>AF255&gt;1</formula>
    </cfRule>
  </conditionalFormatting>
  <conditionalFormatting sqref="F256">
    <cfRule type="expression" dxfId="1201" priority="216">
      <formula>AF256&gt;1</formula>
    </cfRule>
  </conditionalFormatting>
  <conditionalFormatting sqref="F257">
    <cfRule type="expression" dxfId="1200" priority="215">
      <formula>AF257&gt;1</formula>
    </cfRule>
  </conditionalFormatting>
  <conditionalFormatting sqref="F258">
    <cfRule type="expression" dxfId="1199" priority="214">
      <formula>AF258&gt;1</formula>
    </cfRule>
  </conditionalFormatting>
  <conditionalFormatting sqref="F259">
    <cfRule type="expression" dxfId="1198" priority="213">
      <formula>AF259&gt;1</formula>
    </cfRule>
  </conditionalFormatting>
  <conditionalFormatting sqref="F262">
    <cfRule type="expression" dxfId="1197" priority="212">
      <formula>AF262&gt;1</formula>
    </cfRule>
  </conditionalFormatting>
  <conditionalFormatting sqref="F263">
    <cfRule type="expression" dxfId="1196" priority="211">
      <formula>AF263&gt;1</formula>
    </cfRule>
  </conditionalFormatting>
  <conditionalFormatting sqref="F264">
    <cfRule type="expression" dxfId="1195" priority="210">
      <formula>AF264&gt;1</formula>
    </cfRule>
  </conditionalFormatting>
  <conditionalFormatting sqref="F265">
    <cfRule type="expression" dxfId="1194" priority="209">
      <formula>AF265&gt;1</formula>
    </cfRule>
  </conditionalFormatting>
  <conditionalFormatting sqref="F266">
    <cfRule type="expression" dxfId="1193" priority="208">
      <formula>AF266&gt;1</formula>
    </cfRule>
  </conditionalFormatting>
  <conditionalFormatting sqref="F267">
    <cfRule type="expression" dxfId="1192" priority="207">
      <formula>AF267&gt;1</formula>
    </cfRule>
  </conditionalFormatting>
  <conditionalFormatting sqref="F270">
    <cfRule type="expression" dxfId="1191" priority="206">
      <formula>AF270&gt;1</formula>
    </cfRule>
  </conditionalFormatting>
  <conditionalFormatting sqref="F271">
    <cfRule type="expression" dxfId="1190" priority="205">
      <formula>AF271&gt;1</formula>
    </cfRule>
  </conditionalFormatting>
  <conditionalFormatting sqref="F272">
    <cfRule type="expression" dxfId="1189" priority="204">
      <formula>AF272&gt;1</formula>
    </cfRule>
  </conditionalFormatting>
  <conditionalFormatting sqref="F273">
    <cfRule type="expression" dxfId="1188" priority="203">
      <formula>AF273&gt;1</formula>
    </cfRule>
  </conditionalFormatting>
  <conditionalFormatting sqref="F274">
    <cfRule type="expression" dxfId="1187" priority="202">
      <formula>AF274&gt;1</formula>
    </cfRule>
  </conditionalFormatting>
  <conditionalFormatting sqref="F275">
    <cfRule type="expression" dxfId="1186" priority="201">
      <formula>AF275&gt;1</formula>
    </cfRule>
  </conditionalFormatting>
  <conditionalFormatting sqref="F278">
    <cfRule type="expression" dxfId="1185" priority="200">
      <formula>AF278&gt;1</formula>
    </cfRule>
  </conditionalFormatting>
  <conditionalFormatting sqref="F279">
    <cfRule type="expression" dxfId="1184" priority="199">
      <formula>AF279&gt;1</formula>
    </cfRule>
  </conditionalFormatting>
  <conditionalFormatting sqref="F280">
    <cfRule type="expression" dxfId="1183" priority="198">
      <formula>AF280&gt;1</formula>
    </cfRule>
  </conditionalFormatting>
  <conditionalFormatting sqref="F281">
    <cfRule type="expression" dxfId="1182" priority="197">
      <formula>AF281&gt;1</formula>
    </cfRule>
  </conditionalFormatting>
  <conditionalFormatting sqref="F282">
    <cfRule type="expression" dxfId="1181" priority="196">
      <formula>AF282&gt;1</formula>
    </cfRule>
  </conditionalFormatting>
  <conditionalFormatting sqref="F283">
    <cfRule type="expression" dxfId="1180" priority="195">
      <formula>AF283&gt;1</formula>
    </cfRule>
  </conditionalFormatting>
  <conditionalFormatting sqref="F286">
    <cfRule type="expression" dxfId="1179" priority="194">
      <formula>AF286&gt;1</formula>
    </cfRule>
  </conditionalFormatting>
  <conditionalFormatting sqref="F287">
    <cfRule type="expression" dxfId="1178" priority="193">
      <formula>AF287&gt;1</formula>
    </cfRule>
  </conditionalFormatting>
  <conditionalFormatting sqref="F288">
    <cfRule type="expression" dxfId="1177" priority="192">
      <formula>AF288&gt;1</formula>
    </cfRule>
  </conditionalFormatting>
  <conditionalFormatting sqref="F289">
    <cfRule type="expression" dxfId="1176" priority="191">
      <formula>AF289&gt;1</formula>
    </cfRule>
  </conditionalFormatting>
  <conditionalFormatting sqref="F290">
    <cfRule type="expression" dxfId="1175" priority="190">
      <formula>AF290&gt;1</formula>
    </cfRule>
  </conditionalFormatting>
  <conditionalFormatting sqref="F291">
    <cfRule type="expression" dxfId="1174" priority="189">
      <formula>AF291&gt;1</formula>
    </cfRule>
  </conditionalFormatting>
  <conditionalFormatting sqref="F294">
    <cfRule type="expression" dxfId="1173" priority="188">
      <formula>AF294&gt;1</formula>
    </cfRule>
  </conditionalFormatting>
  <conditionalFormatting sqref="F295">
    <cfRule type="expression" dxfId="1172" priority="187">
      <formula>AF295&gt;1</formula>
    </cfRule>
  </conditionalFormatting>
  <conditionalFormatting sqref="F296">
    <cfRule type="expression" dxfId="1171" priority="186">
      <formula>AF296&gt;1</formula>
    </cfRule>
  </conditionalFormatting>
  <conditionalFormatting sqref="F297">
    <cfRule type="expression" dxfId="1170" priority="185">
      <formula>AF297&gt;1</formula>
    </cfRule>
  </conditionalFormatting>
  <conditionalFormatting sqref="F298">
    <cfRule type="expression" dxfId="1169" priority="184">
      <formula>AF298&gt;1</formula>
    </cfRule>
  </conditionalFormatting>
  <conditionalFormatting sqref="F299">
    <cfRule type="expression" dxfId="1168" priority="183">
      <formula>AF299&gt;1</formula>
    </cfRule>
  </conditionalFormatting>
  <conditionalFormatting sqref="F302">
    <cfRule type="expression" dxfId="1167" priority="182">
      <formula>AF302&gt;1</formula>
    </cfRule>
  </conditionalFormatting>
  <conditionalFormatting sqref="F303">
    <cfRule type="expression" dxfId="1166" priority="181">
      <formula>AF303&gt;1</formula>
    </cfRule>
  </conditionalFormatting>
  <conditionalFormatting sqref="F304">
    <cfRule type="expression" dxfId="1165" priority="180">
      <formula>AF304&gt;1</formula>
    </cfRule>
  </conditionalFormatting>
  <conditionalFormatting sqref="F305">
    <cfRule type="expression" dxfId="1164" priority="179">
      <formula>AF305&gt;1</formula>
    </cfRule>
  </conditionalFormatting>
  <conditionalFormatting sqref="F306">
    <cfRule type="expression" dxfId="1163" priority="178">
      <formula>AF306&gt;1</formula>
    </cfRule>
  </conditionalFormatting>
  <conditionalFormatting sqref="F307">
    <cfRule type="expression" dxfId="1162" priority="177">
      <formula>AF307&gt;1</formula>
    </cfRule>
  </conditionalFormatting>
  <conditionalFormatting sqref="F310">
    <cfRule type="expression" dxfId="1161" priority="176">
      <formula>AF310&gt;1</formula>
    </cfRule>
  </conditionalFormatting>
  <conditionalFormatting sqref="F311">
    <cfRule type="expression" dxfId="1160" priority="175">
      <formula>AF311&gt;1</formula>
    </cfRule>
  </conditionalFormatting>
  <conditionalFormatting sqref="F312">
    <cfRule type="expression" dxfId="1159" priority="174">
      <formula>AF312&gt;1</formula>
    </cfRule>
  </conditionalFormatting>
  <conditionalFormatting sqref="F313">
    <cfRule type="expression" dxfId="1158" priority="173">
      <formula>AF313&gt;1</formula>
    </cfRule>
  </conditionalFormatting>
  <conditionalFormatting sqref="F314">
    <cfRule type="expression" dxfId="1157" priority="172">
      <formula>AF314&gt;1</formula>
    </cfRule>
  </conditionalFormatting>
  <conditionalFormatting sqref="F315">
    <cfRule type="expression" dxfId="1156" priority="171">
      <formula>AF315&gt;1</formula>
    </cfRule>
  </conditionalFormatting>
  <conditionalFormatting sqref="F318">
    <cfRule type="expression" dxfId="1155" priority="170">
      <formula>AF318&gt;1</formula>
    </cfRule>
  </conditionalFormatting>
  <conditionalFormatting sqref="F319">
    <cfRule type="expression" dxfId="1154" priority="169">
      <formula>AF319&gt;1</formula>
    </cfRule>
  </conditionalFormatting>
  <conditionalFormatting sqref="F320">
    <cfRule type="expression" dxfId="1153" priority="168">
      <formula>AF320&gt;1</formula>
    </cfRule>
  </conditionalFormatting>
  <conditionalFormatting sqref="F321">
    <cfRule type="expression" dxfId="1152" priority="167">
      <formula>AF321&gt;1</formula>
    </cfRule>
  </conditionalFormatting>
  <conditionalFormatting sqref="F322">
    <cfRule type="expression" dxfId="1151" priority="166">
      <formula>AF322&gt;1</formula>
    </cfRule>
  </conditionalFormatting>
  <conditionalFormatting sqref="F323">
    <cfRule type="expression" dxfId="1150" priority="165">
      <formula>AF323&gt;1</formula>
    </cfRule>
  </conditionalFormatting>
  <conditionalFormatting sqref="F326">
    <cfRule type="expression" dxfId="1149" priority="164">
      <formula>AF326&gt;1</formula>
    </cfRule>
  </conditionalFormatting>
  <conditionalFormatting sqref="F327">
    <cfRule type="expression" dxfId="1148" priority="163">
      <formula>AF327&gt;1</formula>
    </cfRule>
  </conditionalFormatting>
  <conditionalFormatting sqref="F328">
    <cfRule type="expression" dxfId="1147" priority="162">
      <formula>AF328&gt;1</formula>
    </cfRule>
  </conditionalFormatting>
  <conditionalFormatting sqref="F329">
    <cfRule type="expression" dxfId="1146" priority="161">
      <formula>AF329&gt;1</formula>
    </cfRule>
  </conditionalFormatting>
  <conditionalFormatting sqref="F330">
    <cfRule type="expression" dxfId="1145" priority="160">
      <formula>AF330&gt;1</formula>
    </cfRule>
  </conditionalFormatting>
  <conditionalFormatting sqref="F331">
    <cfRule type="expression" dxfId="1144" priority="159">
      <formula>AF331&gt;1</formula>
    </cfRule>
  </conditionalFormatting>
  <conditionalFormatting sqref="F334">
    <cfRule type="expression" dxfId="1143" priority="158">
      <formula>AF334&gt;1</formula>
    </cfRule>
  </conditionalFormatting>
  <conditionalFormatting sqref="F335">
    <cfRule type="expression" dxfId="1142" priority="157">
      <formula>AF335&gt;1</formula>
    </cfRule>
  </conditionalFormatting>
  <conditionalFormatting sqref="F336">
    <cfRule type="expression" dxfId="1141" priority="156">
      <formula>AF336&gt;1</formula>
    </cfRule>
  </conditionalFormatting>
  <conditionalFormatting sqref="F337">
    <cfRule type="expression" dxfId="1140" priority="155">
      <formula>AF337&gt;1</formula>
    </cfRule>
  </conditionalFormatting>
  <conditionalFormatting sqref="F338">
    <cfRule type="expression" dxfId="1139" priority="154">
      <formula>AF338&gt;1</formula>
    </cfRule>
  </conditionalFormatting>
  <conditionalFormatting sqref="F339">
    <cfRule type="expression" dxfId="1138" priority="153">
      <formula>AF339&gt;1</formula>
    </cfRule>
  </conditionalFormatting>
  <conditionalFormatting sqref="F342">
    <cfRule type="expression" dxfId="1137" priority="152">
      <formula>AF342&gt;1</formula>
    </cfRule>
  </conditionalFormatting>
  <conditionalFormatting sqref="F343">
    <cfRule type="expression" dxfId="1136" priority="151">
      <formula>AF343&gt;1</formula>
    </cfRule>
  </conditionalFormatting>
  <conditionalFormatting sqref="F344">
    <cfRule type="expression" dxfId="1135" priority="150">
      <formula>AF344&gt;1</formula>
    </cfRule>
  </conditionalFormatting>
  <conditionalFormatting sqref="F345">
    <cfRule type="expression" dxfId="1134" priority="149">
      <formula>AF345&gt;1</formula>
    </cfRule>
  </conditionalFormatting>
  <conditionalFormatting sqref="F346">
    <cfRule type="expression" dxfId="1133" priority="148">
      <formula>AF346&gt;1</formula>
    </cfRule>
  </conditionalFormatting>
  <conditionalFormatting sqref="F347">
    <cfRule type="expression" dxfId="1132" priority="147">
      <formula>AF347&gt;1</formula>
    </cfRule>
  </conditionalFormatting>
  <conditionalFormatting sqref="F350">
    <cfRule type="expression" dxfId="1131" priority="146">
      <formula>AF350&gt;1</formula>
    </cfRule>
  </conditionalFormatting>
  <conditionalFormatting sqref="F351">
    <cfRule type="expression" dxfId="1130" priority="145">
      <formula>AF351&gt;1</formula>
    </cfRule>
  </conditionalFormatting>
  <conditionalFormatting sqref="F352">
    <cfRule type="expression" dxfId="1129" priority="144">
      <formula>AF352&gt;1</formula>
    </cfRule>
  </conditionalFormatting>
  <conditionalFormatting sqref="F353">
    <cfRule type="expression" dxfId="1128" priority="143">
      <formula>AF353&gt;1</formula>
    </cfRule>
  </conditionalFormatting>
  <conditionalFormatting sqref="F354">
    <cfRule type="expression" dxfId="1127" priority="142">
      <formula>AF354&gt;1</formula>
    </cfRule>
  </conditionalFormatting>
  <conditionalFormatting sqref="F355">
    <cfRule type="expression" dxfId="1126" priority="141">
      <formula>AF355&gt;1</formula>
    </cfRule>
  </conditionalFormatting>
  <conditionalFormatting sqref="F358">
    <cfRule type="expression" dxfId="1125" priority="140">
      <formula>AF358&gt;1</formula>
    </cfRule>
  </conditionalFormatting>
  <conditionalFormatting sqref="F359">
    <cfRule type="expression" dxfId="1124" priority="139">
      <formula>AF359&gt;1</formula>
    </cfRule>
  </conditionalFormatting>
  <conditionalFormatting sqref="F360">
    <cfRule type="expression" dxfId="1123" priority="138">
      <formula>AF360&gt;1</formula>
    </cfRule>
  </conditionalFormatting>
  <conditionalFormatting sqref="F361">
    <cfRule type="expression" dxfId="1122" priority="137">
      <formula>AF361&gt;1</formula>
    </cfRule>
  </conditionalFormatting>
  <conditionalFormatting sqref="F362">
    <cfRule type="expression" dxfId="1121" priority="136">
      <formula>AF362&gt;1</formula>
    </cfRule>
  </conditionalFormatting>
  <conditionalFormatting sqref="F363">
    <cfRule type="expression" dxfId="1120" priority="135">
      <formula>AF363&gt;1</formula>
    </cfRule>
  </conditionalFormatting>
  <conditionalFormatting sqref="F366">
    <cfRule type="expression" dxfId="1119" priority="134">
      <formula>AF366&gt;1</formula>
    </cfRule>
  </conditionalFormatting>
  <conditionalFormatting sqref="F367">
    <cfRule type="expression" dxfId="1118" priority="133">
      <formula>AF367&gt;1</formula>
    </cfRule>
  </conditionalFormatting>
  <conditionalFormatting sqref="F368">
    <cfRule type="expression" dxfId="1117" priority="132">
      <formula>AF368&gt;1</formula>
    </cfRule>
  </conditionalFormatting>
  <conditionalFormatting sqref="F369">
    <cfRule type="expression" dxfId="1116" priority="131">
      <formula>AF369&gt;1</formula>
    </cfRule>
  </conditionalFormatting>
  <conditionalFormatting sqref="F370">
    <cfRule type="expression" dxfId="1115" priority="130">
      <formula>AF370&gt;1</formula>
    </cfRule>
  </conditionalFormatting>
  <conditionalFormatting sqref="F371">
    <cfRule type="expression" dxfId="1114" priority="129">
      <formula>AF371&gt;1</formula>
    </cfRule>
  </conditionalFormatting>
  <conditionalFormatting sqref="F374">
    <cfRule type="expression" dxfId="1113" priority="128">
      <formula>AF374&gt;1</formula>
    </cfRule>
  </conditionalFormatting>
  <conditionalFormatting sqref="F375">
    <cfRule type="expression" dxfId="1112" priority="127">
      <formula>AF375&gt;1</formula>
    </cfRule>
  </conditionalFormatting>
  <conditionalFormatting sqref="F376">
    <cfRule type="expression" dxfId="1111" priority="126">
      <formula>AF376&gt;1</formula>
    </cfRule>
  </conditionalFormatting>
  <conditionalFormatting sqref="F377">
    <cfRule type="expression" dxfId="1110" priority="125">
      <formula>AF377&gt;1</formula>
    </cfRule>
  </conditionalFormatting>
  <conditionalFormatting sqref="F378">
    <cfRule type="expression" dxfId="1109" priority="124">
      <formula>AF378&gt;1</formula>
    </cfRule>
  </conditionalFormatting>
  <conditionalFormatting sqref="F379">
    <cfRule type="expression" dxfId="1108" priority="123">
      <formula>AF379&gt;1</formula>
    </cfRule>
  </conditionalFormatting>
  <conditionalFormatting sqref="F382">
    <cfRule type="expression" dxfId="1107" priority="122">
      <formula>AF382&gt;1</formula>
    </cfRule>
  </conditionalFormatting>
  <conditionalFormatting sqref="F383">
    <cfRule type="expression" dxfId="1106" priority="121">
      <formula>AF383&gt;1</formula>
    </cfRule>
  </conditionalFormatting>
  <conditionalFormatting sqref="F384">
    <cfRule type="expression" dxfId="1105" priority="120">
      <formula>AF384&gt;1</formula>
    </cfRule>
  </conditionalFormatting>
  <conditionalFormatting sqref="F385">
    <cfRule type="expression" dxfId="1104" priority="119">
      <formula>AF385&gt;1</formula>
    </cfRule>
  </conditionalFormatting>
  <conditionalFormatting sqref="F386">
    <cfRule type="expression" dxfId="1103" priority="118">
      <formula>AF386&gt;1</formula>
    </cfRule>
  </conditionalFormatting>
  <conditionalFormatting sqref="F387">
    <cfRule type="expression" dxfId="1102" priority="117">
      <formula>AF387&gt;1</formula>
    </cfRule>
  </conditionalFormatting>
  <conditionalFormatting sqref="F390">
    <cfRule type="expression" dxfId="1101" priority="116">
      <formula>AF390&gt;1</formula>
    </cfRule>
  </conditionalFormatting>
  <conditionalFormatting sqref="F391">
    <cfRule type="expression" dxfId="1100" priority="115">
      <formula>AF391&gt;1</formula>
    </cfRule>
  </conditionalFormatting>
  <conditionalFormatting sqref="F392">
    <cfRule type="expression" dxfId="1099" priority="114">
      <formula>AF392&gt;1</formula>
    </cfRule>
  </conditionalFormatting>
  <conditionalFormatting sqref="F393">
    <cfRule type="expression" dxfId="1098" priority="113">
      <formula>AF393&gt;1</formula>
    </cfRule>
  </conditionalFormatting>
  <conditionalFormatting sqref="F394">
    <cfRule type="expression" dxfId="1097" priority="112">
      <formula>AF394&gt;1</formula>
    </cfRule>
  </conditionalFormatting>
  <conditionalFormatting sqref="F395">
    <cfRule type="expression" dxfId="1096" priority="111">
      <formula>AF395&gt;1</formula>
    </cfRule>
  </conditionalFormatting>
  <conditionalFormatting sqref="F398">
    <cfRule type="expression" dxfId="1095" priority="110">
      <formula>AF398&gt;1</formula>
    </cfRule>
  </conditionalFormatting>
  <conditionalFormatting sqref="F399">
    <cfRule type="expression" dxfId="1094" priority="109">
      <formula>AF399&gt;1</formula>
    </cfRule>
  </conditionalFormatting>
  <conditionalFormatting sqref="F400">
    <cfRule type="expression" dxfId="1093" priority="108">
      <formula>AF400&gt;1</formula>
    </cfRule>
  </conditionalFormatting>
  <conditionalFormatting sqref="F401">
    <cfRule type="expression" dxfId="1092" priority="107">
      <formula>AF401&gt;1</formula>
    </cfRule>
  </conditionalFormatting>
  <conditionalFormatting sqref="F402">
    <cfRule type="expression" dxfId="1091" priority="106">
      <formula>AF402&gt;1</formula>
    </cfRule>
  </conditionalFormatting>
  <conditionalFormatting sqref="F403">
    <cfRule type="expression" dxfId="1090" priority="105">
      <formula>AF403&gt;1</formula>
    </cfRule>
  </conditionalFormatting>
  <conditionalFormatting sqref="F406">
    <cfRule type="expression" dxfId="1089" priority="104">
      <formula>AF406&gt;1</formula>
    </cfRule>
  </conditionalFormatting>
  <conditionalFormatting sqref="F407">
    <cfRule type="expression" dxfId="1088" priority="103">
      <formula>AF407&gt;1</formula>
    </cfRule>
  </conditionalFormatting>
  <conditionalFormatting sqref="F408">
    <cfRule type="expression" dxfId="1087" priority="102">
      <formula>AF408&gt;1</formula>
    </cfRule>
  </conditionalFormatting>
  <conditionalFormatting sqref="F409">
    <cfRule type="expression" dxfId="1086" priority="101">
      <formula>AF409&gt;1</formula>
    </cfRule>
  </conditionalFormatting>
  <conditionalFormatting sqref="F410">
    <cfRule type="expression" dxfId="1085" priority="100">
      <formula>AF410&gt;1</formula>
    </cfRule>
  </conditionalFormatting>
  <conditionalFormatting sqref="F411">
    <cfRule type="expression" dxfId="1084" priority="99">
      <formula>AF411&gt;1</formula>
    </cfRule>
  </conditionalFormatting>
  <conditionalFormatting sqref="F414">
    <cfRule type="expression" dxfId="1083" priority="98">
      <formula>AF414&gt;1</formula>
    </cfRule>
  </conditionalFormatting>
  <conditionalFormatting sqref="F415">
    <cfRule type="expression" dxfId="1082" priority="97">
      <formula>AF415&gt;1</formula>
    </cfRule>
  </conditionalFormatting>
  <conditionalFormatting sqref="F416">
    <cfRule type="expression" dxfId="1081" priority="96">
      <formula>AF416&gt;1</formula>
    </cfRule>
  </conditionalFormatting>
  <conditionalFormatting sqref="F417">
    <cfRule type="expression" dxfId="1080" priority="95">
      <formula>AF417&gt;1</formula>
    </cfRule>
  </conditionalFormatting>
  <conditionalFormatting sqref="F418">
    <cfRule type="expression" dxfId="1079" priority="94">
      <formula>AF418&gt;1</formula>
    </cfRule>
  </conditionalFormatting>
  <conditionalFormatting sqref="F419">
    <cfRule type="expression" dxfId="1078" priority="93">
      <formula>AF419&gt;1</formula>
    </cfRule>
  </conditionalFormatting>
  <conditionalFormatting sqref="F422">
    <cfRule type="expression" dxfId="1077" priority="92">
      <formula>AF422&gt;1</formula>
    </cfRule>
  </conditionalFormatting>
  <conditionalFormatting sqref="F423">
    <cfRule type="expression" dxfId="1076" priority="91">
      <formula>AF423&gt;1</formula>
    </cfRule>
  </conditionalFormatting>
  <conditionalFormatting sqref="F424">
    <cfRule type="expression" dxfId="1075" priority="90">
      <formula>AF424&gt;1</formula>
    </cfRule>
  </conditionalFormatting>
  <conditionalFormatting sqref="F425">
    <cfRule type="expression" dxfId="1074" priority="89">
      <formula>AF425&gt;1</formula>
    </cfRule>
  </conditionalFormatting>
  <conditionalFormatting sqref="F426">
    <cfRule type="expression" dxfId="1073" priority="88">
      <formula>AF426&gt;1</formula>
    </cfRule>
  </conditionalFormatting>
  <conditionalFormatting sqref="F427">
    <cfRule type="expression" dxfId="1072" priority="87">
      <formula>AF427&gt;1</formula>
    </cfRule>
  </conditionalFormatting>
  <conditionalFormatting sqref="F430">
    <cfRule type="expression" dxfId="1071" priority="86">
      <formula>AF430&gt;1</formula>
    </cfRule>
  </conditionalFormatting>
  <conditionalFormatting sqref="F431">
    <cfRule type="expression" dxfId="1070" priority="85">
      <formula>AF431&gt;1</formula>
    </cfRule>
  </conditionalFormatting>
  <conditionalFormatting sqref="F432">
    <cfRule type="expression" dxfId="1069" priority="84">
      <formula>AF432&gt;1</formula>
    </cfRule>
  </conditionalFormatting>
  <conditionalFormatting sqref="F433">
    <cfRule type="expression" dxfId="1068" priority="83">
      <formula>AF433&gt;1</formula>
    </cfRule>
  </conditionalFormatting>
  <conditionalFormatting sqref="F434">
    <cfRule type="expression" dxfId="1067" priority="82">
      <formula>AF434&gt;1</formula>
    </cfRule>
  </conditionalFormatting>
  <conditionalFormatting sqref="F435">
    <cfRule type="expression" dxfId="1066" priority="81">
      <formula>AF435&gt;1</formula>
    </cfRule>
  </conditionalFormatting>
  <conditionalFormatting sqref="F438">
    <cfRule type="expression" dxfId="1065" priority="80">
      <formula>AF438&gt;1</formula>
    </cfRule>
  </conditionalFormatting>
  <conditionalFormatting sqref="F439">
    <cfRule type="expression" dxfId="1064" priority="79">
      <formula>AF439&gt;1</formula>
    </cfRule>
  </conditionalFormatting>
  <conditionalFormatting sqref="F440">
    <cfRule type="expression" dxfId="1063" priority="78">
      <formula>AF440&gt;1</formula>
    </cfRule>
  </conditionalFormatting>
  <conditionalFormatting sqref="F441">
    <cfRule type="expression" dxfId="1062" priority="77">
      <formula>AF441&gt;1</formula>
    </cfRule>
  </conditionalFormatting>
  <conditionalFormatting sqref="F442">
    <cfRule type="expression" dxfId="1061" priority="76">
      <formula>AF442&gt;1</formula>
    </cfRule>
  </conditionalFormatting>
  <conditionalFormatting sqref="F443">
    <cfRule type="expression" dxfId="1060" priority="75">
      <formula>AF443&gt;1</formula>
    </cfRule>
  </conditionalFormatting>
  <conditionalFormatting sqref="F446">
    <cfRule type="expression" dxfId="1059" priority="74">
      <formula>AF446&gt;1</formula>
    </cfRule>
  </conditionalFormatting>
  <conditionalFormatting sqref="F447">
    <cfRule type="expression" dxfId="1058" priority="73">
      <formula>AF447&gt;1</formula>
    </cfRule>
  </conditionalFormatting>
  <conditionalFormatting sqref="F448">
    <cfRule type="expression" dxfId="1057" priority="72">
      <formula>AF448&gt;1</formula>
    </cfRule>
  </conditionalFormatting>
  <conditionalFormatting sqref="F449">
    <cfRule type="expression" dxfId="1056" priority="71">
      <formula>AF449&gt;1</formula>
    </cfRule>
  </conditionalFormatting>
  <conditionalFormatting sqref="F450">
    <cfRule type="expression" dxfId="1055" priority="70">
      <formula>AF450&gt;1</formula>
    </cfRule>
  </conditionalFormatting>
  <conditionalFormatting sqref="F451">
    <cfRule type="expression" dxfId="1054" priority="69">
      <formula>AF451&gt;1</formula>
    </cfRule>
  </conditionalFormatting>
  <conditionalFormatting sqref="F454">
    <cfRule type="expression" dxfId="1053" priority="68">
      <formula>AF454&gt;1</formula>
    </cfRule>
  </conditionalFormatting>
  <conditionalFormatting sqref="F455">
    <cfRule type="expression" dxfId="1052" priority="67">
      <formula>AF455&gt;1</formula>
    </cfRule>
  </conditionalFormatting>
  <conditionalFormatting sqref="F456">
    <cfRule type="expression" dxfId="1051" priority="66">
      <formula>AF456&gt;1</formula>
    </cfRule>
  </conditionalFormatting>
  <conditionalFormatting sqref="F457">
    <cfRule type="expression" dxfId="1050" priority="65">
      <formula>AF457&gt;1</formula>
    </cfRule>
  </conditionalFormatting>
  <conditionalFormatting sqref="F458">
    <cfRule type="expression" dxfId="1049" priority="64">
      <formula>AF458&gt;1</formula>
    </cfRule>
  </conditionalFormatting>
  <conditionalFormatting sqref="F459">
    <cfRule type="expression" dxfId="1048" priority="63">
      <formula>AF459&gt;1</formula>
    </cfRule>
  </conditionalFormatting>
  <conditionalFormatting sqref="F462">
    <cfRule type="expression" dxfId="1047" priority="62">
      <formula>AF462&gt;1</formula>
    </cfRule>
  </conditionalFormatting>
  <conditionalFormatting sqref="F463">
    <cfRule type="expression" dxfId="1046" priority="61">
      <formula>AF463&gt;1</formula>
    </cfRule>
  </conditionalFormatting>
  <conditionalFormatting sqref="F464">
    <cfRule type="expression" dxfId="1045" priority="60">
      <formula>AF464&gt;1</formula>
    </cfRule>
  </conditionalFormatting>
  <conditionalFormatting sqref="F465">
    <cfRule type="expression" dxfId="1044" priority="59">
      <formula>AF465&gt;1</formula>
    </cfRule>
  </conditionalFormatting>
  <conditionalFormatting sqref="F466">
    <cfRule type="expression" dxfId="1043" priority="58">
      <formula>AF466&gt;1</formula>
    </cfRule>
  </conditionalFormatting>
  <conditionalFormatting sqref="F467">
    <cfRule type="expression" dxfId="1042" priority="57">
      <formula>AF467&gt;1</formula>
    </cfRule>
  </conditionalFormatting>
  <conditionalFormatting sqref="F470">
    <cfRule type="expression" dxfId="1041" priority="56">
      <formula>AF470&gt;1</formula>
    </cfRule>
  </conditionalFormatting>
  <conditionalFormatting sqref="F471">
    <cfRule type="expression" dxfId="1040" priority="55">
      <formula>AF471&gt;1</formula>
    </cfRule>
  </conditionalFormatting>
  <conditionalFormatting sqref="F472">
    <cfRule type="expression" dxfId="1039" priority="54">
      <formula>AF472&gt;1</formula>
    </cfRule>
  </conditionalFormatting>
  <conditionalFormatting sqref="F473">
    <cfRule type="expression" dxfId="1038" priority="53">
      <formula>AF473&gt;1</formula>
    </cfRule>
  </conditionalFormatting>
  <conditionalFormatting sqref="F474">
    <cfRule type="expression" dxfId="1037" priority="52">
      <formula>AF474&gt;1</formula>
    </cfRule>
  </conditionalFormatting>
  <conditionalFormatting sqref="F475">
    <cfRule type="expression" dxfId="1036" priority="51">
      <formula>AF475&gt;1</formula>
    </cfRule>
  </conditionalFormatting>
  <conditionalFormatting sqref="F478">
    <cfRule type="expression" dxfId="1035" priority="50">
      <formula>AF478&gt;1</formula>
    </cfRule>
  </conditionalFormatting>
  <conditionalFormatting sqref="F479">
    <cfRule type="expression" dxfId="1034" priority="49">
      <formula>AF479&gt;1</formula>
    </cfRule>
  </conditionalFormatting>
  <conditionalFormatting sqref="F480">
    <cfRule type="expression" dxfId="1033" priority="48">
      <formula>AF480&gt;1</formula>
    </cfRule>
  </conditionalFormatting>
  <conditionalFormatting sqref="F481">
    <cfRule type="expression" dxfId="1032" priority="47">
      <formula>AF481&gt;1</formula>
    </cfRule>
  </conditionalFormatting>
  <conditionalFormatting sqref="F482">
    <cfRule type="expression" dxfId="1031" priority="46">
      <formula>AF482&gt;1</formula>
    </cfRule>
  </conditionalFormatting>
  <conditionalFormatting sqref="F483">
    <cfRule type="expression" dxfId="1030" priority="45">
      <formula>AF483&gt;1</formula>
    </cfRule>
  </conditionalFormatting>
  <conditionalFormatting sqref="F486">
    <cfRule type="expression" dxfId="1029" priority="44">
      <formula>AF486&gt;1</formula>
    </cfRule>
  </conditionalFormatting>
  <conditionalFormatting sqref="F487">
    <cfRule type="expression" dxfId="1028" priority="43">
      <formula>AF487&gt;1</formula>
    </cfRule>
  </conditionalFormatting>
  <conditionalFormatting sqref="F488">
    <cfRule type="expression" dxfId="1027" priority="42">
      <formula>AF488&gt;1</formula>
    </cfRule>
  </conditionalFormatting>
  <conditionalFormatting sqref="F489">
    <cfRule type="expression" dxfId="1026" priority="41">
      <formula>AF489&gt;1</formula>
    </cfRule>
  </conditionalFormatting>
  <conditionalFormatting sqref="F490">
    <cfRule type="expression" dxfId="1025" priority="40">
      <formula>AF490&gt;1</formula>
    </cfRule>
  </conditionalFormatting>
  <conditionalFormatting sqref="F491">
    <cfRule type="expression" dxfId="1024" priority="39">
      <formula>AF491&gt;1</formula>
    </cfRule>
  </conditionalFormatting>
  <conditionalFormatting sqref="F494">
    <cfRule type="expression" dxfId="1023" priority="38">
      <formula>AF494&gt;1</formula>
    </cfRule>
  </conditionalFormatting>
  <conditionalFormatting sqref="F495">
    <cfRule type="expression" dxfId="1022" priority="37">
      <formula>AF495&gt;1</formula>
    </cfRule>
  </conditionalFormatting>
  <conditionalFormatting sqref="F496">
    <cfRule type="expression" dxfId="1021" priority="36">
      <formula>AF496&gt;1</formula>
    </cfRule>
  </conditionalFormatting>
  <conditionalFormatting sqref="F497">
    <cfRule type="expression" dxfId="1020" priority="35">
      <formula>AF497&gt;1</formula>
    </cfRule>
  </conditionalFormatting>
  <conditionalFormatting sqref="F498">
    <cfRule type="expression" dxfId="1019" priority="34">
      <formula>AF498&gt;1</formula>
    </cfRule>
  </conditionalFormatting>
  <conditionalFormatting sqref="F499">
    <cfRule type="expression" dxfId="1018" priority="33">
      <formula>AF499&gt;1</formula>
    </cfRule>
  </conditionalFormatting>
  <conditionalFormatting sqref="F502">
    <cfRule type="expression" dxfId="1017" priority="32">
      <formula>AF502&gt;1</formula>
    </cfRule>
  </conditionalFormatting>
  <conditionalFormatting sqref="F503">
    <cfRule type="expression" dxfId="1016" priority="31">
      <formula>AF503&gt;1</formula>
    </cfRule>
  </conditionalFormatting>
  <conditionalFormatting sqref="F504">
    <cfRule type="expression" dxfId="1015" priority="30">
      <formula>AF504&gt;1</formula>
    </cfRule>
  </conditionalFormatting>
  <conditionalFormatting sqref="F505">
    <cfRule type="expression" dxfId="1014" priority="29">
      <formula>AF505&gt;1</formula>
    </cfRule>
  </conditionalFormatting>
  <conditionalFormatting sqref="F506">
    <cfRule type="expression" dxfId="1013" priority="28">
      <formula>AF506&gt;1</formula>
    </cfRule>
  </conditionalFormatting>
  <conditionalFormatting sqref="F507">
    <cfRule type="expression" dxfId="1012" priority="27">
      <formula>AF507&gt;1</formula>
    </cfRule>
  </conditionalFormatting>
  <conditionalFormatting sqref="F510">
    <cfRule type="expression" dxfId="1011" priority="26">
      <formula>AF510&gt;1</formula>
    </cfRule>
  </conditionalFormatting>
  <conditionalFormatting sqref="F511">
    <cfRule type="expression" dxfId="1010" priority="25">
      <formula>AF511&gt;1</formula>
    </cfRule>
  </conditionalFormatting>
  <conditionalFormatting sqref="F512">
    <cfRule type="expression" dxfId="1009" priority="24">
      <formula>AF512&gt;1</formula>
    </cfRule>
  </conditionalFormatting>
  <conditionalFormatting sqref="F513">
    <cfRule type="expression" dxfId="1008" priority="23">
      <formula>AF513&gt;1</formula>
    </cfRule>
  </conditionalFormatting>
  <conditionalFormatting sqref="F514">
    <cfRule type="expression" dxfId="1007" priority="22">
      <formula>AF514&gt;1</formula>
    </cfRule>
  </conditionalFormatting>
  <conditionalFormatting sqref="F515">
    <cfRule type="expression" dxfId="1006" priority="21">
      <formula>AF515&gt;1</formula>
    </cfRule>
  </conditionalFormatting>
  <conditionalFormatting sqref="F518">
    <cfRule type="expression" dxfId="1005" priority="20">
      <formula>AF518&gt;1</formula>
    </cfRule>
  </conditionalFormatting>
  <conditionalFormatting sqref="F519">
    <cfRule type="expression" dxfId="1004" priority="19">
      <formula>AF519&gt;1</formula>
    </cfRule>
  </conditionalFormatting>
  <conditionalFormatting sqref="F520">
    <cfRule type="expression" dxfId="1003" priority="18">
      <formula>AF520&gt;1</formula>
    </cfRule>
  </conditionalFormatting>
  <conditionalFormatting sqref="F521">
    <cfRule type="expression" dxfId="1002" priority="17">
      <formula>AF521&gt;1</formula>
    </cfRule>
  </conditionalFormatting>
  <conditionalFormatting sqref="F522">
    <cfRule type="expression" dxfId="1001" priority="16">
      <formula>AF522&gt;1</formula>
    </cfRule>
  </conditionalFormatting>
  <conditionalFormatting sqref="F523">
    <cfRule type="expression" dxfId="1000" priority="15">
      <formula>AF523&gt;1</formula>
    </cfRule>
  </conditionalFormatting>
  <conditionalFormatting sqref="F526">
    <cfRule type="expression" dxfId="999" priority="14">
      <formula>AF526&gt;1</formula>
    </cfRule>
  </conditionalFormatting>
  <conditionalFormatting sqref="F527">
    <cfRule type="expression" dxfId="998" priority="13">
      <formula>AF527&gt;1</formula>
    </cfRule>
  </conditionalFormatting>
  <conditionalFormatting sqref="F528">
    <cfRule type="expression" dxfId="997" priority="12">
      <formula>AF528&gt;1</formula>
    </cfRule>
  </conditionalFormatting>
  <conditionalFormatting sqref="F529">
    <cfRule type="expression" dxfId="996" priority="11">
      <formula>AF529&gt;1</formula>
    </cfRule>
  </conditionalFormatting>
  <conditionalFormatting sqref="F530">
    <cfRule type="expression" dxfId="995" priority="10">
      <formula>AF530&gt;1</formula>
    </cfRule>
  </conditionalFormatting>
  <conditionalFormatting sqref="F531">
    <cfRule type="expression" dxfId="994" priority="9">
      <formula>AF531&gt;1</formula>
    </cfRule>
  </conditionalFormatting>
  <conditionalFormatting sqref="F534">
    <cfRule type="expression" dxfId="993" priority="8">
      <formula>AF534&gt;1</formula>
    </cfRule>
  </conditionalFormatting>
  <conditionalFormatting sqref="F535">
    <cfRule type="expression" dxfId="992" priority="7">
      <formula>AF535&gt;1</formula>
    </cfRule>
  </conditionalFormatting>
  <conditionalFormatting sqref="F536">
    <cfRule type="expression" dxfId="991" priority="6">
      <formula>AF536&gt;1</formula>
    </cfRule>
  </conditionalFormatting>
  <conditionalFormatting sqref="F537">
    <cfRule type="expression" dxfId="990" priority="5">
      <formula>AF537&gt;1</formula>
    </cfRule>
  </conditionalFormatting>
  <conditionalFormatting sqref="F538">
    <cfRule type="expression" dxfId="989" priority="4">
      <formula>AF538&gt;1</formula>
    </cfRule>
  </conditionalFormatting>
  <conditionalFormatting sqref="F539">
    <cfRule type="expression" dxfId="988" priority="3">
      <formula>AF539&gt;1</formula>
    </cfRule>
  </conditionalFormatting>
  <conditionalFormatting sqref="H1:I1048576">
    <cfRule type="cellIs" dxfId="987" priority="1" operator="equal">
      <formula>"NOT DECLARED"</formula>
    </cfRule>
    <cfRule type="cellIs" dxfId="986" priority="2" operator="equal">
      <formula>"WRONG LETTER"</formula>
    </cfRule>
  </conditionalFormatting>
  <printOptions horizontalCentered="1"/>
  <pageMargins left="0.31496062992125984" right="0.31496062992125984" top="0.39370078740157483" bottom="0.19685039370078741" header="0.51181102362204722" footer="0.51181102362204722"/>
  <pageSetup paperSize="9" scale="10" orientation="portrait" r:id="rId1"/>
  <headerFooter alignWithMargins="0"/>
  <rowBreaks count="11" manualBreakCount="11">
    <brk id="52" min="4" max="11" man="1"/>
    <brk id="92" min="4" max="11" man="1"/>
    <brk id="140" min="4" max="11" man="1"/>
    <brk id="172" min="4" max="11" man="1"/>
    <brk id="220" min="4" max="11" man="1"/>
    <brk id="268" min="4" max="11" man="1"/>
    <brk id="308" min="4" max="11" man="1"/>
    <brk id="356" min="4" max="11" man="1"/>
    <brk id="404" min="4" max="11" man="1"/>
    <brk id="452" min="4" max="11" man="1"/>
    <brk id="492" min="4" max="11" man="1"/>
  </rowBreaks>
  <legacyDrawing r:id="rId2"/>
</worksheet>
</file>

<file path=xl/worksheets/sheet3.xml><?xml version="1.0" encoding="utf-8"?>
<worksheet xmlns="http://schemas.openxmlformats.org/spreadsheetml/2006/main" xmlns:r="http://schemas.openxmlformats.org/officeDocument/2006/relationships">
  <sheetPr codeName="Sheet3">
    <tabColor indexed="14"/>
    <pageSetUpPr fitToPage="1"/>
  </sheetPr>
  <dimension ref="A1:CK1234"/>
  <sheetViews>
    <sheetView zoomScale="70" zoomScaleNormal="70" zoomScaleSheetLayoutView="70" workbookViewId="0">
      <pane xSplit="4" ySplit="4" topLeftCell="E508" activePane="bottomRight" state="frozen"/>
      <selection pane="topRight" activeCell="E1" sqref="E1"/>
      <selection pane="bottomLeft" activeCell="A5" sqref="A5"/>
      <selection pane="bottomRight" activeCell="I481" sqref="I481"/>
    </sheetView>
  </sheetViews>
  <sheetFormatPr defaultColWidth="9.140625" defaultRowHeight="12.95" customHeight="1"/>
  <cols>
    <col min="1" max="1" width="6.28515625" style="111" hidden="1" customWidth="1"/>
    <col min="2" max="2" width="4" style="111" hidden="1" customWidth="1"/>
    <col min="3" max="3" width="14.28515625" style="111" hidden="1" customWidth="1"/>
    <col min="4" max="4" width="3.140625" style="111" hidden="1" customWidth="1"/>
    <col min="5" max="6" width="7.7109375" style="28" customWidth="1"/>
    <col min="7" max="7" width="12.7109375" style="52" customWidth="1"/>
    <col min="8" max="8" width="40.7109375" style="41" customWidth="1"/>
    <col min="9" max="9" width="36.7109375" style="124" customWidth="1"/>
    <col min="10" max="10" width="36.7109375" style="124" hidden="1" customWidth="1"/>
    <col min="11" max="11" width="17.7109375" style="27" customWidth="1"/>
    <col min="12" max="12" width="9.7109375" style="27" hidden="1" customWidth="1"/>
    <col min="13" max="13" width="3.7109375" style="22" customWidth="1"/>
    <col min="14" max="14" width="4" style="41" customWidth="1"/>
    <col min="15" max="15" width="6.7109375" style="41" customWidth="1"/>
    <col min="16" max="16" width="11.7109375" style="29" customWidth="1"/>
    <col min="17" max="17" width="3.85546875" style="26" customWidth="1"/>
    <col min="18" max="23" width="6.7109375" style="26" customWidth="1"/>
    <col min="24" max="24" width="6.42578125" style="26" customWidth="1"/>
    <col min="25" max="25" width="27.7109375" style="27" hidden="1" customWidth="1"/>
    <col min="26" max="27" width="4.7109375" style="3" hidden="1" customWidth="1"/>
    <col min="28" max="28" width="20.7109375" style="3" hidden="1" customWidth="1"/>
    <col min="29" max="30" width="4.7109375" style="3" hidden="1" customWidth="1"/>
    <col min="31" max="31" width="20.7109375" style="3" hidden="1" customWidth="1"/>
    <col min="32" max="32" width="4.7109375" style="3" hidden="1" customWidth="1"/>
    <col min="33" max="33" width="4.7109375" style="3" customWidth="1"/>
    <col min="34" max="34" width="20.7109375" style="3" customWidth="1"/>
    <col min="35" max="36" width="4.7109375" style="3" customWidth="1"/>
    <col min="37" max="37" width="20.7109375" style="3" customWidth="1"/>
    <col min="38" max="39" width="4.7109375" style="3" customWidth="1"/>
    <col min="40" max="40" width="20.7109375" style="3" customWidth="1"/>
    <col min="41" max="42" width="4.7109375" style="3" customWidth="1"/>
    <col min="43" max="43" width="20.7109375" style="3" customWidth="1"/>
    <col min="44" max="44" width="16.28515625" style="3" customWidth="1"/>
    <col min="45" max="45" width="4.7109375" style="3" customWidth="1"/>
    <col min="46" max="46" width="20.7109375" style="3" customWidth="1"/>
    <col min="47" max="47" width="4.7109375" style="3" customWidth="1"/>
    <col min="48" max="48" width="20.7109375" style="3" customWidth="1"/>
    <col min="49" max="49" width="4.7109375" style="3" customWidth="1"/>
    <col min="50" max="50" width="20.7109375" style="3" customWidth="1"/>
    <col min="51" max="51" width="4.7109375" style="3" customWidth="1"/>
    <col min="52" max="52" width="20.7109375" style="3" customWidth="1"/>
    <col min="53" max="53" width="4.7109375" style="3" customWidth="1"/>
    <col min="54" max="55" width="50.7109375" style="3" customWidth="1"/>
    <col min="56" max="59" width="8.7109375" style="29" customWidth="1"/>
    <col min="60" max="62" width="10.85546875" style="29" customWidth="1"/>
    <col min="63" max="71" width="8.7109375" style="33" customWidth="1"/>
    <col min="72" max="72" width="9.140625" style="94" customWidth="1"/>
    <col min="73" max="73" width="27.85546875" style="94" customWidth="1"/>
    <col min="74" max="75" width="9.7109375" style="94" customWidth="1"/>
    <col min="76" max="76" width="12.42578125" style="94" customWidth="1"/>
    <col min="77" max="78" width="9.7109375" style="1" customWidth="1"/>
    <col min="79" max="79" width="13" style="1" customWidth="1"/>
    <col min="80" max="81" width="9.7109375" style="1" customWidth="1"/>
    <col min="82" max="82" width="13" style="1" customWidth="1"/>
    <col min="83" max="84" width="9.7109375" style="1" customWidth="1"/>
    <col min="85" max="85" width="13" style="1" customWidth="1"/>
    <col min="86" max="86" width="3.42578125" style="1" bestFit="1" customWidth="1"/>
    <col min="87" max="16384" width="9.140625" style="1"/>
  </cols>
  <sheetData>
    <row r="1" spans="1:76" ht="33" customHeight="1">
      <c r="A1" s="111" t="s">
        <v>187</v>
      </c>
      <c r="B1" s="121"/>
      <c r="C1" s="121"/>
      <c r="D1" s="121"/>
      <c r="E1" s="544" t="str">
        <f>DETAILS!A1</f>
        <v>WESSEX YOUNG ATHLETES TRACK &amp; FIELD LEAGUE 2019</v>
      </c>
      <c r="F1" s="544"/>
      <c r="G1" s="544"/>
      <c r="H1" s="544"/>
      <c r="I1" s="544"/>
      <c r="J1" s="544"/>
      <c r="K1" s="544"/>
      <c r="L1" s="544"/>
      <c r="M1" s="115"/>
      <c r="N1" s="543" t="s">
        <v>105</v>
      </c>
      <c r="O1" s="543"/>
      <c r="P1" s="543" t="s">
        <v>102</v>
      </c>
      <c r="Q1" s="22"/>
      <c r="R1" s="542" t="str">
        <f>DETAILS!B5</f>
        <v>Winchester</v>
      </c>
      <c r="S1" s="542" t="str">
        <f>DETAILS!B6</f>
        <v>Newbury</v>
      </c>
      <c r="T1" s="542" t="str">
        <f>DETAILS!B7</f>
        <v>Oxford City</v>
      </c>
      <c r="U1" s="542" t="str">
        <f>DETAILS!B8</f>
        <v>MADJA</v>
      </c>
      <c r="V1" s="542" t="str">
        <f>DETAILS!B9</f>
        <v>Salisbury</v>
      </c>
      <c r="W1" s="542" t="str">
        <f>DETAILS!B10</f>
        <v>Slough Juniors</v>
      </c>
      <c r="BK1" s="32"/>
      <c r="BL1" s="32"/>
      <c r="BM1" s="32"/>
      <c r="BN1" s="32"/>
      <c r="BO1" s="32"/>
      <c r="BP1" s="32"/>
    </row>
    <row r="2" spans="1:76" s="30" customFormat="1" ht="20.100000000000001" customHeight="1">
      <c r="A2" s="111" t="s">
        <v>187</v>
      </c>
      <c r="B2" s="121"/>
      <c r="C2" s="121"/>
      <c r="D2" s="121"/>
      <c r="E2" s="531" t="s">
        <v>43</v>
      </c>
      <c r="F2" s="531"/>
      <c r="G2" s="549" t="s">
        <v>22</v>
      </c>
      <c r="H2" s="549"/>
      <c r="I2" s="531" t="s">
        <v>21</v>
      </c>
      <c r="J2" s="531"/>
      <c r="K2" s="531"/>
      <c r="L2" s="531"/>
      <c r="M2" s="115"/>
      <c r="N2" s="543"/>
      <c r="O2" s="543"/>
      <c r="P2" s="543"/>
      <c r="Q2" s="22"/>
      <c r="R2" s="542"/>
      <c r="S2" s="542"/>
      <c r="T2" s="542"/>
      <c r="U2" s="542"/>
      <c r="V2" s="542"/>
      <c r="W2" s="542"/>
      <c r="X2" s="28"/>
      <c r="Y2" s="27"/>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32"/>
      <c r="BL2" s="32"/>
      <c r="BM2" s="32"/>
      <c r="BN2" s="32"/>
      <c r="BO2" s="32"/>
      <c r="BP2" s="32"/>
      <c r="BQ2" s="33"/>
      <c r="BR2" s="33"/>
      <c r="BS2" s="33"/>
      <c r="BT2" s="33"/>
      <c r="BU2" s="33"/>
      <c r="BV2" s="33"/>
      <c r="BW2" s="33"/>
      <c r="BX2" s="33"/>
    </row>
    <row r="3" spans="1:76" s="30" customFormat="1" ht="20.100000000000001" customHeight="1">
      <c r="A3" s="111" t="s">
        <v>187</v>
      </c>
      <c r="B3" s="121"/>
      <c r="C3" s="121"/>
      <c r="D3" s="121"/>
      <c r="E3" s="545">
        <f>DETAILS!B2</f>
        <v>4</v>
      </c>
      <c r="F3" s="545"/>
      <c r="G3" s="547" t="str">
        <f>DETAILS!B3</f>
        <v>7th July</v>
      </c>
      <c r="H3" s="547"/>
      <c r="I3" s="543" t="str">
        <f>DETAILS!B4</f>
        <v>Winchester</v>
      </c>
      <c r="J3" s="543"/>
      <c r="K3" s="543"/>
      <c r="L3" s="543"/>
      <c r="M3" s="115"/>
      <c r="N3" s="543"/>
      <c r="O3" s="543"/>
      <c r="P3" s="543"/>
      <c r="Q3" s="22"/>
      <c r="R3" s="542"/>
      <c r="S3" s="542"/>
      <c r="T3" s="542"/>
      <c r="U3" s="542"/>
      <c r="V3" s="542"/>
      <c r="W3" s="542"/>
      <c r="X3" s="28"/>
      <c r="Y3" s="27"/>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32"/>
      <c r="BL3" s="32"/>
      <c r="BM3" s="32"/>
      <c r="BN3" s="32"/>
      <c r="BO3" s="32"/>
      <c r="BP3" s="32"/>
      <c r="BQ3" s="33"/>
      <c r="BR3" s="33"/>
      <c r="BS3" s="33"/>
      <c r="BT3" s="33"/>
      <c r="BU3" s="33"/>
      <c r="BV3" s="33"/>
      <c r="BW3" s="33"/>
      <c r="BX3" s="33"/>
    </row>
    <row r="4" spans="1:76" ht="30.75" thickBot="1">
      <c r="A4" s="111" t="s">
        <v>187</v>
      </c>
      <c r="B4" s="121"/>
      <c r="C4" s="121"/>
      <c r="D4" s="121"/>
      <c r="E4" s="220" t="s">
        <v>373</v>
      </c>
      <c r="F4" s="207" t="s">
        <v>374</v>
      </c>
      <c r="G4" s="207" t="s">
        <v>375</v>
      </c>
      <c r="H4" s="139" t="s">
        <v>75</v>
      </c>
      <c r="I4" s="138" t="s">
        <v>76</v>
      </c>
      <c r="J4" s="138"/>
      <c r="K4" s="221" t="s">
        <v>376</v>
      </c>
      <c r="L4" s="221" t="s">
        <v>377</v>
      </c>
      <c r="M4" s="115"/>
      <c r="N4" s="40"/>
      <c r="O4" s="40"/>
      <c r="P4" s="37"/>
      <c r="Q4" s="22"/>
      <c r="R4" s="235"/>
      <c r="S4" s="235"/>
      <c r="T4" s="235"/>
      <c r="U4" s="235"/>
      <c r="V4" s="235"/>
      <c r="W4" s="235"/>
      <c r="BK4" s="32"/>
      <c r="BL4" s="32"/>
      <c r="BM4" s="32"/>
      <c r="BN4" s="32"/>
      <c r="BO4" s="32"/>
      <c r="BP4" s="32"/>
    </row>
    <row r="5" spans="1:76" ht="20.100000000000001" customHeight="1" thickBot="1">
      <c r="A5" s="113" t="s">
        <v>144</v>
      </c>
      <c r="B5" s="34" t="s">
        <v>130</v>
      </c>
      <c r="C5" s="34">
        <v>100</v>
      </c>
      <c r="D5" s="110" t="s">
        <v>0</v>
      </c>
      <c r="E5" s="420" t="s">
        <v>182</v>
      </c>
      <c r="F5" s="233"/>
      <c r="G5" s="233"/>
      <c r="H5" s="234"/>
      <c r="I5" s="208" t="s">
        <v>181</v>
      </c>
      <c r="J5" s="205"/>
      <c r="K5" s="530">
        <f>DETAILS!K53</f>
        <v>12.7</v>
      </c>
      <c r="L5" s="530"/>
      <c r="M5" s="116"/>
      <c r="N5" s="40"/>
      <c r="O5" s="40"/>
      <c r="P5" s="37"/>
      <c r="R5" s="22"/>
      <c r="S5" s="22"/>
      <c r="T5" s="22"/>
      <c r="U5" s="22"/>
      <c r="V5" s="22"/>
      <c r="W5" s="22"/>
      <c r="Y5" s="421" t="s">
        <v>578</v>
      </c>
      <c r="Z5" s="3" t="s">
        <v>579</v>
      </c>
      <c r="AA5" s="3" t="s">
        <v>580</v>
      </c>
      <c r="AB5" s="3" t="s">
        <v>581</v>
      </c>
      <c r="AC5" s="3" t="s">
        <v>582</v>
      </c>
      <c r="AD5" s="3" t="s">
        <v>583</v>
      </c>
      <c r="AE5" s="3" t="s">
        <v>584</v>
      </c>
      <c r="AF5" s="3" t="s">
        <v>585</v>
      </c>
    </row>
    <row r="6" spans="1:76" ht="20.100000000000001" customHeight="1">
      <c r="A6" s="113" t="s">
        <v>144</v>
      </c>
      <c r="B6" s="34" t="s">
        <v>130</v>
      </c>
      <c r="C6" s="34">
        <v>100</v>
      </c>
      <c r="D6" s="110" t="s">
        <v>0</v>
      </c>
      <c r="E6" s="289">
        <v>1</v>
      </c>
      <c r="F6" s="214" t="s">
        <v>127</v>
      </c>
      <c r="G6" s="215">
        <v>13.9</v>
      </c>
      <c r="H6" s="201" t="str">
        <f t="shared" ref="H6:H11" si="0">IF(ISNA((IF(F6=0," ",VLOOKUP(F6,$Z$544:$AB$555,3,FALSE)))),"WRONG LETTER",IF(F6=0," ",VLOOKUP(F6,$Z$544:$AB$555,3,FALSE)))</f>
        <v>Demi Obilanade</v>
      </c>
      <c r="I6" s="201" t="str">
        <f t="shared" ref="I6:I11" si="1">IF(ISNA((IF(F6=0,"",VLOOKUP(F6,$AO$544:$AQ$555,3,FALSE)))),"WRONG LETTER",IF(F6=0,"",VLOOKUP(F6,$AO$544:$AQ$555,3,FALSE)))</f>
        <v>Slough Juniors</v>
      </c>
      <c r="J6" s="201" t="str">
        <f t="shared" ref="J6:J11" si="2">IF(F6=0,"",VLOOKUP(F6,$AO$544:$AR$555,4,FALSE))</f>
        <v>Slough J</v>
      </c>
      <c r="K6" s="202" t="str">
        <f t="shared" ref="K6:K11" si="3">IF(G6="","",IF(ISNUMBER(G6),IF($CH$547="F"," ",IF($CH$547="T",IF(G6&lt;=$BX$547,"G1",IF(G6&lt;=$CA$547,"G2",IF(G6&lt;=$CD$547,"G3",IF(G6&lt;=$CG$547,"G4","")))))),""))</f>
        <v>G3</v>
      </c>
      <c r="L6" s="203" t="str">
        <f t="shared" ref="L6:L11" si="4">IF(ISBLANK(G6),"",IF(G6&lt;=BE547,"AW"," "))</f>
        <v>AW</v>
      </c>
      <c r="M6" s="2"/>
      <c r="N6" s="34" t="str">
        <f>DETAILS!D5</f>
        <v>W</v>
      </c>
      <c r="O6" s="34" t="str">
        <f>DETAILS!E5</f>
        <v>WW</v>
      </c>
      <c r="P6" s="154">
        <f>AE6</f>
        <v>3</v>
      </c>
      <c r="Q6" s="2"/>
      <c r="R6" s="12">
        <f>P6</f>
        <v>3</v>
      </c>
      <c r="S6" s="12"/>
      <c r="T6" s="12"/>
      <c r="U6" s="12"/>
      <c r="V6" s="12"/>
      <c r="W6" s="12"/>
      <c r="X6" s="6"/>
      <c r="Y6" s="26">
        <f>((COUNTIF(E6:E11,E6)-1)*$CK$547+SUBSTITUTE(E6,"=",""))</f>
        <v>1</v>
      </c>
      <c r="Z6" s="3">
        <f>INDEX($CK$548:$CK$611,Y6)</f>
        <v>6</v>
      </c>
      <c r="AA6" s="3">
        <f>IF(LEFT(G6,1)="d",0,IF(LEFT(G6,1)="n",0,1))</f>
        <v>1</v>
      </c>
      <c r="AB6" s="3">
        <f>Z6*AA6</f>
        <v>6</v>
      </c>
      <c r="AC6" s="6">
        <f>IF(ISNA(INDEX(AB6:AB11, MATCH(N6, F6:F11, FALSE))),0,INDEX(AB6:AB11, MATCH(N6, F6:F11, FALSE)))</f>
        <v>3</v>
      </c>
      <c r="AD6" s="3">
        <f>IF(ISNA(INDEX(AB6:AB11, MATCH(O6, F6:F11, FALSE))),0,INDEX(AB6:AB11, MATCH(O6, F6:F11, FALSE)))</f>
        <v>0</v>
      </c>
      <c r="AE6" s="5">
        <f>SUM(AC6:AD6)</f>
        <v>3</v>
      </c>
      <c r="AF6" s="3">
        <f>COUNTIF(F6:F11:F14:F19,F6)</f>
        <v>1</v>
      </c>
      <c r="AH6" s="5"/>
      <c r="AK6" s="5"/>
      <c r="AN6" s="5"/>
      <c r="AQ6" s="5"/>
      <c r="AT6" s="5"/>
    </row>
    <row r="7" spans="1:76" ht="20.100000000000001" customHeight="1">
      <c r="A7" s="113" t="s">
        <v>144</v>
      </c>
      <c r="B7" s="34" t="s">
        <v>130</v>
      </c>
      <c r="C7" s="34">
        <v>100</v>
      </c>
      <c r="D7" s="110" t="s">
        <v>0</v>
      </c>
      <c r="E7" s="290">
        <v>2</v>
      </c>
      <c r="F7" s="216" t="s">
        <v>20</v>
      </c>
      <c r="G7" s="217">
        <v>13.9</v>
      </c>
      <c r="H7" s="114" t="str">
        <f t="shared" si="0"/>
        <v>Annie Jonkers</v>
      </c>
      <c r="I7" s="114" t="str">
        <f t="shared" si="1"/>
        <v>Oxford City</v>
      </c>
      <c r="J7" s="114" t="str">
        <f t="shared" si="2"/>
        <v>Oxf C</v>
      </c>
      <c r="K7" s="9" t="str">
        <f t="shared" si="3"/>
        <v>G3</v>
      </c>
      <c r="L7" s="195" t="str">
        <f t="shared" si="4"/>
        <v>AW</v>
      </c>
      <c r="M7" s="2"/>
      <c r="N7" s="34" t="str">
        <f>DETAILS!D6</f>
        <v>N</v>
      </c>
      <c r="O7" s="34" t="str">
        <f>DETAILS!E6</f>
        <v>NN</v>
      </c>
      <c r="P7" s="154">
        <f t="shared" ref="P7:P11" si="5">AE7</f>
        <v>4</v>
      </c>
      <c r="Q7" s="2"/>
      <c r="R7" s="12"/>
      <c r="S7" s="12">
        <f>P7</f>
        <v>4</v>
      </c>
      <c r="T7" s="12"/>
      <c r="U7" s="12"/>
      <c r="V7" s="12"/>
      <c r="W7" s="12"/>
      <c r="X7" s="2"/>
      <c r="Y7" s="26">
        <f>((COUNTIF(E6:E11,E7)-1)*$CK$547+SUBSTITUTE(E7,"=",""))</f>
        <v>2</v>
      </c>
      <c r="Z7" s="3">
        <f>INDEX($CK$548:$CK$611,Y7)</f>
        <v>5</v>
      </c>
      <c r="AA7" s="3">
        <f>IF(LEFT(G7,1)="d",0,IF(LEFT(G7,1)="n",0,1))</f>
        <v>1</v>
      </c>
      <c r="AB7" s="3">
        <f>Z7*AA7</f>
        <v>5</v>
      </c>
      <c r="AC7" s="6">
        <f>IF(ISNA(INDEX(AB6:AB11, MATCH(N7, F6:F11, FALSE))),0,INDEX(AB6:AB11, MATCH(N7, F6:F11, FALSE)))</f>
        <v>4</v>
      </c>
      <c r="AD7" s="3">
        <f>IF(ISNA(INDEX(AB6:AB11, MATCH(O7, F6:F11, FALSE))),0,INDEX(AB6:AB11, MATCH(O7, F6:F11, FALSE)))</f>
        <v>0</v>
      </c>
      <c r="AE7" s="5">
        <f t="shared" ref="AE7:AE11" si="6">SUM(AC7:AD7)</f>
        <v>4</v>
      </c>
      <c r="AF7" s="3">
        <f>COUNTIF(F6:F11:F14:F19,F7)</f>
        <v>1</v>
      </c>
      <c r="BA7" s="19"/>
      <c r="BB7" s="19"/>
      <c r="BC7" s="19"/>
      <c r="BD7" s="37"/>
      <c r="BE7" s="46"/>
      <c r="BF7" s="37"/>
      <c r="BG7" s="46"/>
      <c r="BH7" s="37"/>
      <c r="BI7" s="46"/>
      <c r="BJ7" s="37"/>
      <c r="BK7" s="47"/>
      <c r="BL7" s="47"/>
      <c r="BM7" s="47"/>
      <c r="BN7" s="47"/>
      <c r="BO7" s="47"/>
      <c r="BP7" s="47"/>
      <c r="BQ7" s="47"/>
      <c r="BR7" s="47"/>
      <c r="BS7" s="47"/>
      <c r="BT7" s="7"/>
    </row>
    <row r="8" spans="1:76" ht="20.100000000000001" customHeight="1">
      <c r="A8" s="113" t="s">
        <v>144</v>
      </c>
      <c r="B8" s="34" t="s">
        <v>130</v>
      </c>
      <c r="C8" s="34">
        <v>100</v>
      </c>
      <c r="D8" s="110" t="s">
        <v>0</v>
      </c>
      <c r="E8" s="290">
        <v>3</v>
      </c>
      <c r="F8" s="216" t="s">
        <v>110</v>
      </c>
      <c r="G8" s="217">
        <v>14</v>
      </c>
      <c r="H8" s="114" t="str">
        <f t="shared" si="0"/>
        <v>CLEMENTINE BARRY</v>
      </c>
      <c r="I8" s="114" t="str">
        <f t="shared" si="1"/>
        <v>Newbury</v>
      </c>
      <c r="J8" s="114" t="str">
        <f t="shared" si="2"/>
        <v>Newb</v>
      </c>
      <c r="K8" s="9" t="str">
        <f t="shared" si="3"/>
        <v>G3</v>
      </c>
      <c r="L8" s="195" t="str">
        <f t="shared" si="4"/>
        <v>AW</v>
      </c>
      <c r="M8" s="2"/>
      <c r="N8" s="34" t="str">
        <f>DETAILS!D7</f>
        <v>O</v>
      </c>
      <c r="O8" s="34" t="str">
        <f>DETAILS!E7</f>
        <v>OO</v>
      </c>
      <c r="P8" s="154">
        <f t="shared" si="5"/>
        <v>5</v>
      </c>
      <c r="Q8" s="2"/>
      <c r="R8" s="12"/>
      <c r="S8" s="12"/>
      <c r="T8" s="12">
        <f>P8</f>
        <v>5</v>
      </c>
      <c r="U8" s="12"/>
      <c r="V8" s="12"/>
      <c r="W8" s="12"/>
      <c r="X8" s="2"/>
      <c r="Y8" s="26">
        <f>((COUNTIF(E6:E11,E8)-1)*$CK$547+SUBSTITUTE(E8,"=",""))</f>
        <v>3</v>
      </c>
      <c r="Z8" s="3">
        <f>INDEX($CK$548:$CK$611,Y8)</f>
        <v>4</v>
      </c>
      <c r="AA8" s="3">
        <f>IF(LEFT(G8,1)="d",0,IF(LEFT(G8,1)="n",0,1))</f>
        <v>1</v>
      </c>
      <c r="AB8" s="3">
        <f t="shared" ref="AB8:AB11" si="7">Z8*AA8</f>
        <v>4</v>
      </c>
      <c r="AC8" s="6">
        <f>IF(ISNA(INDEX(AB6:AB11, MATCH(N8, F6:F11, FALSE))),0,INDEX(AB6:AB11, MATCH(N8, F6:F11, FALSE)))</f>
        <v>5</v>
      </c>
      <c r="AD8" s="3">
        <f>IF(ISNA(INDEX(AB6:AB11, MATCH(O8, F6:F11, FALSE))),0,INDEX(AB6:AB11, MATCH(O8, F6:F11, FALSE)))</f>
        <v>0</v>
      </c>
      <c r="AE8" s="5">
        <f t="shared" si="6"/>
        <v>5</v>
      </c>
      <c r="AF8" s="3">
        <f>COUNTIF(F6:F11:F14:F19,F8)</f>
        <v>1</v>
      </c>
      <c r="BA8" s="2"/>
      <c r="BB8" s="2"/>
      <c r="BC8" s="2"/>
      <c r="BD8" s="37"/>
      <c r="BE8" s="37"/>
      <c r="BF8" s="37"/>
      <c r="BG8" s="37"/>
      <c r="BH8" s="37"/>
      <c r="BI8" s="37"/>
      <c r="BJ8" s="37"/>
      <c r="BK8" s="47"/>
      <c r="BL8" s="47"/>
      <c r="BM8" s="47"/>
      <c r="BN8" s="47"/>
      <c r="BO8" s="47"/>
      <c r="BP8" s="47"/>
      <c r="BQ8" s="47"/>
      <c r="BR8" s="47"/>
      <c r="BS8" s="47"/>
      <c r="BT8" s="7"/>
    </row>
    <row r="9" spans="1:76" ht="20.100000000000001" customHeight="1">
      <c r="A9" s="113" t="s">
        <v>144</v>
      </c>
      <c r="B9" s="34" t="s">
        <v>130</v>
      </c>
      <c r="C9" s="34">
        <v>100</v>
      </c>
      <c r="D9" s="110" t="s">
        <v>0</v>
      </c>
      <c r="E9" s="290">
        <v>4</v>
      </c>
      <c r="F9" s="216" t="s">
        <v>130</v>
      </c>
      <c r="G9" s="217">
        <v>14.7</v>
      </c>
      <c r="H9" s="114" t="str">
        <f t="shared" si="0"/>
        <v>Alice Clegg</v>
      </c>
      <c r="I9" s="114" t="str">
        <f t="shared" si="1"/>
        <v>Winchester</v>
      </c>
      <c r="J9" s="114" t="str">
        <f t="shared" si="2"/>
        <v>Win</v>
      </c>
      <c r="K9" s="9" t="str">
        <f t="shared" si="3"/>
        <v/>
      </c>
      <c r="L9" s="195" t="str">
        <f t="shared" si="4"/>
        <v>AW</v>
      </c>
      <c r="M9" s="2"/>
      <c r="N9" s="34" t="str">
        <f>DETAILS!D8</f>
        <v>R</v>
      </c>
      <c r="O9" s="34" t="str">
        <f>DETAILS!E8</f>
        <v>RR</v>
      </c>
      <c r="P9" s="154">
        <f t="shared" si="5"/>
        <v>2</v>
      </c>
      <c r="Q9" s="2"/>
      <c r="R9" s="12"/>
      <c r="S9" s="12"/>
      <c r="T9" s="12"/>
      <c r="U9" s="12">
        <f>P9</f>
        <v>2</v>
      </c>
      <c r="V9" s="12"/>
      <c r="W9" s="12"/>
      <c r="X9" s="2"/>
      <c r="Y9" s="26">
        <f>((COUNTIF(E6:E11,E9)-1)*$CK$547+SUBSTITUTE(E9,"=",""))</f>
        <v>4</v>
      </c>
      <c r="Z9" s="3">
        <f>INDEX($CK$548:$CK$611,Y9)</f>
        <v>3</v>
      </c>
      <c r="AA9" s="3">
        <f t="shared" ref="AA9:AA11" si="8">IF(LEFT(G9,1)="d",0,IF(LEFT(G9,1)="n",0,1))</f>
        <v>1</v>
      </c>
      <c r="AB9" s="3">
        <f t="shared" si="7"/>
        <v>3</v>
      </c>
      <c r="AC9" s="6">
        <f>IF(ISNA(INDEX(AB6:AB11, MATCH(N9, F6:F11, FALSE))),0,INDEX(AB6:AB11, MATCH(N9, F6:F11, FALSE)))</f>
        <v>2</v>
      </c>
      <c r="AD9" s="3">
        <f>IF(ISNA(INDEX(AB6:AB11, MATCH(O9, F6:F11, FALSE))),0,INDEX(AB6:AB11, MATCH(O9, F6:F11, FALSE)))</f>
        <v>0</v>
      </c>
      <c r="AE9" s="5">
        <f t="shared" si="6"/>
        <v>2</v>
      </c>
      <c r="AF9" s="3">
        <f>COUNTIF(F6:F11:F14:F19,F9)</f>
        <v>1</v>
      </c>
      <c r="BA9" s="2"/>
      <c r="BB9" s="2"/>
      <c r="BC9" s="2"/>
      <c r="BD9" s="37"/>
      <c r="BE9" s="37"/>
      <c r="BF9" s="37"/>
      <c r="BG9" s="37"/>
      <c r="BH9" s="37"/>
      <c r="BI9" s="37"/>
      <c r="BJ9" s="37"/>
      <c r="BK9" s="47"/>
      <c r="BL9" s="47"/>
      <c r="BM9" s="47"/>
      <c r="BN9" s="47"/>
      <c r="BO9" s="47"/>
      <c r="BP9" s="47"/>
      <c r="BQ9" s="47"/>
      <c r="BR9" s="47"/>
      <c r="BS9" s="47"/>
      <c r="BT9" s="7"/>
    </row>
    <row r="10" spans="1:76" ht="20.100000000000001" customHeight="1">
      <c r="A10" s="113" t="s">
        <v>144</v>
      </c>
      <c r="B10" s="34" t="s">
        <v>130</v>
      </c>
      <c r="C10" s="34">
        <v>100</v>
      </c>
      <c r="D10" s="110" t="s">
        <v>0</v>
      </c>
      <c r="E10" s="290">
        <v>5</v>
      </c>
      <c r="F10" s="216" t="s">
        <v>108</v>
      </c>
      <c r="G10" s="217">
        <v>14.8</v>
      </c>
      <c r="H10" s="114" t="str">
        <f t="shared" si="0"/>
        <v>Amber Waring-Jones</v>
      </c>
      <c r="I10" s="114" t="str">
        <f t="shared" si="1"/>
        <v>MADJA</v>
      </c>
      <c r="J10" s="114" t="str">
        <f t="shared" si="2"/>
        <v>Marl J</v>
      </c>
      <c r="K10" s="9" t="str">
        <f t="shared" si="3"/>
        <v/>
      </c>
      <c r="L10" s="195" t="str">
        <f t="shared" si="4"/>
        <v>AW</v>
      </c>
      <c r="M10" s="2"/>
      <c r="N10" s="34" t="str">
        <f>DETAILS!D9</f>
        <v>T</v>
      </c>
      <c r="O10" s="34" t="str">
        <f>DETAILS!E9</f>
        <v>TT</v>
      </c>
      <c r="P10" s="154">
        <f t="shared" si="5"/>
        <v>1</v>
      </c>
      <c r="Q10" s="2"/>
      <c r="R10" s="12"/>
      <c r="S10" s="12"/>
      <c r="T10" s="12"/>
      <c r="U10" s="12"/>
      <c r="V10" s="12">
        <f>P10</f>
        <v>1</v>
      </c>
      <c r="W10" s="12"/>
      <c r="X10" s="2"/>
      <c r="Y10" s="26">
        <f>((COUNTIF(E6:E11,E10)-1)*$CK$547+SUBSTITUTE(E10,"=",""))</f>
        <v>5</v>
      </c>
      <c r="Z10" s="3">
        <f t="shared" ref="Z10:Z11" si="9">INDEX($CK$548:$CK$611,Y10)</f>
        <v>2</v>
      </c>
      <c r="AA10" s="3">
        <f t="shared" si="8"/>
        <v>1</v>
      </c>
      <c r="AB10" s="3">
        <f t="shared" si="7"/>
        <v>2</v>
      </c>
      <c r="AC10" s="6">
        <f>IF(ISNA(INDEX(AB6:AB11, MATCH(N10, F6:F11, FALSE))),0,INDEX(AB6:AB11, MATCH(N10,F6:F11, FALSE)))</f>
        <v>1</v>
      </c>
      <c r="AD10" s="3">
        <f>IF(ISNA(INDEX(AB6:AB11, MATCH(O10, F6:F11, FALSE))),0,INDEX(AB6:AB11, MATCH(O10, F6:F11, FALSE)))</f>
        <v>0</v>
      </c>
      <c r="AE10" s="5">
        <f t="shared" si="6"/>
        <v>1</v>
      </c>
      <c r="AF10" s="3">
        <f>COUNTIF(F6:F11:F14:F19,F10)</f>
        <v>1</v>
      </c>
      <c r="BA10" s="2"/>
      <c r="BB10" s="2"/>
      <c r="BC10" s="2"/>
      <c r="BD10" s="37"/>
      <c r="BE10" s="37"/>
      <c r="BF10" s="37"/>
      <c r="BG10" s="37"/>
      <c r="BH10" s="37"/>
      <c r="BI10" s="37"/>
      <c r="BJ10" s="37"/>
      <c r="BK10" s="47"/>
      <c r="BL10" s="47"/>
      <c r="BM10" s="47"/>
      <c r="BN10" s="47"/>
      <c r="BO10" s="47"/>
      <c r="BP10" s="47"/>
      <c r="BQ10" s="47"/>
      <c r="BR10" s="47"/>
      <c r="BS10" s="47"/>
      <c r="BT10" s="7"/>
    </row>
    <row r="11" spans="1:76" ht="20.100000000000001" customHeight="1" thickBot="1">
      <c r="A11" s="113" t="s">
        <v>144</v>
      </c>
      <c r="B11" s="34" t="s">
        <v>130</v>
      </c>
      <c r="C11" s="34">
        <v>100</v>
      </c>
      <c r="D11" s="110" t="s">
        <v>0</v>
      </c>
      <c r="E11" s="291">
        <v>6</v>
      </c>
      <c r="F11" s="216" t="s">
        <v>48</v>
      </c>
      <c r="G11" s="219">
        <v>15.2</v>
      </c>
      <c r="H11" s="212" t="str">
        <f t="shared" si="0"/>
        <v>Maddie Vernon</v>
      </c>
      <c r="I11" s="212" t="str">
        <f t="shared" si="1"/>
        <v>Salisbury</v>
      </c>
      <c r="J11" s="212" t="str">
        <f t="shared" si="2"/>
        <v>Salis</v>
      </c>
      <c r="K11" s="138" t="str">
        <f t="shared" si="3"/>
        <v/>
      </c>
      <c r="L11" s="213" t="str">
        <f t="shared" si="4"/>
        <v xml:space="preserve"> </v>
      </c>
      <c r="M11" s="2"/>
      <c r="N11" s="34" t="str">
        <f>DETAILS!D10</f>
        <v>J</v>
      </c>
      <c r="O11" s="34" t="str">
        <f>DETAILS!E10</f>
        <v>JJ</v>
      </c>
      <c r="P11" s="154">
        <f t="shared" si="5"/>
        <v>6</v>
      </c>
      <c r="Q11" s="2"/>
      <c r="R11" s="12"/>
      <c r="S11" s="12"/>
      <c r="T11" s="12"/>
      <c r="U11" s="12"/>
      <c r="V11" s="12"/>
      <c r="W11" s="12">
        <f>P11</f>
        <v>6</v>
      </c>
      <c r="X11" s="2"/>
      <c r="Y11" s="26">
        <f>((COUNTIF(E6:E11,E11)-1)*$CK$547+SUBSTITUTE(E11,"=",""))</f>
        <v>6</v>
      </c>
      <c r="Z11" s="3">
        <f t="shared" si="9"/>
        <v>1</v>
      </c>
      <c r="AA11" s="3">
        <f t="shared" si="8"/>
        <v>1</v>
      </c>
      <c r="AB11" s="3">
        <f t="shared" si="7"/>
        <v>1</v>
      </c>
      <c r="AC11" s="6">
        <f>IF(ISNA(INDEX(AB6:AB11, MATCH(N11, F6:F11, FALSE))),0,INDEX(AB6:AB11, MATCH(N11, F6:F11, FALSE)))</f>
        <v>6</v>
      </c>
      <c r="AD11" s="3">
        <f>IF(ISNA(INDEX(AB6:AB11, MATCH(O11, F6:F11, FALSE))),0,INDEX(AB6:AB11, MATCH(O11, F6:F11, FALSE)))</f>
        <v>0</v>
      </c>
      <c r="AE11" s="5">
        <f t="shared" si="6"/>
        <v>6</v>
      </c>
      <c r="AF11" s="3">
        <f>COUNTIF(F6:F11:F14:F19,F11)</f>
        <v>1</v>
      </c>
      <c r="BA11" s="2"/>
      <c r="BB11" s="2"/>
      <c r="BC11" s="2"/>
    </row>
    <row r="12" spans="1:76" ht="20.100000000000001" customHeight="1" thickBot="1">
      <c r="A12" s="113" t="s">
        <v>144</v>
      </c>
      <c r="B12" s="34" t="s">
        <v>130</v>
      </c>
      <c r="C12" s="34"/>
      <c r="D12" s="110"/>
      <c r="E12" s="237" t="s">
        <v>49</v>
      </c>
      <c r="F12" s="237"/>
      <c r="G12" s="237"/>
      <c r="H12" s="236"/>
      <c r="I12" s="236"/>
      <c r="J12" s="236"/>
      <c r="K12" s="236"/>
      <c r="L12" s="236"/>
      <c r="M12" s="2"/>
      <c r="N12" s="37"/>
      <c r="O12" s="37"/>
      <c r="P12" s="155"/>
      <c r="Q12" s="2"/>
      <c r="R12" s="2"/>
      <c r="S12" s="2"/>
      <c r="T12" s="2"/>
      <c r="U12" s="2"/>
      <c r="V12" s="2"/>
      <c r="W12" s="2"/>
      <c r="X12" s="2"/>
      <c r="Y12" s="26"/>
      <c r="BA12" s="2"/>
      <c r="BB12" s="2"/>
      <c r="BC12" s="2"/>
    </row>
    <row r="13" spans="1:76" ht="20.100000000000001" customHeight="1" thickBot="1">
      <c r="A13" s="113" t="s">
        <v>144</v>
      </c>
      <c r="B13" s="34" t="s">
        <v>130</v>
      </c>
      <c r="C13" s="34">
        <v>100</v>
      </c>
      <c r="D13" s="110" t="s">
        <v>1</v>
      </c>
      <c r="E13" s="420" t="s">
        <v>183</v>
      </c>
      <c r="F13" s="233"/>
      <c r="G13" s="233"/>
      <c r="H13" s="234"/>
      <c r="I13" s="208" t="s">
        <v>181</v>
      </c>
      <c r="J13" s="205"/>
      <c r="K13" s="530">
        <f>K5</f>
        <v>12.7</v>
      </c>
      <c r="L13" s="530"/>
      <c r="M13" s="2"/>
      <c r="N13" s="37"/>
      <c r="O13" s="37"/>
      <c r="P13" s="155"/>
      <c r="Q13" s="2"/>
      <c r="R13" s="2"/>
      <c r="S13" s="2"/>
      <c r="T13" s="2"/>
      <c r="U13" s="2"/>
      <c r="V13" s="2"/>
      <c r="W13" s="2"/>
      <c r="X13" s="2"/>
      <c r="Y13" s="26"/>
      <c r="BA13" s="2"/>
      <c r="BB13" s="2"/>
      <c r="BC13" s="2"/>
    </row>
    <row r="14" spans="1:76" ht="20.100000000000001" customHeight="1">
      <c r="A14" s="113" t="s">
        <v>144</v>
      </c>
      <c r="B14" s="34" t="s">
        <v>130</v>
      </c>
      <c r="C14" s="34">
        <v>100</v>
      </c>
      <c r="D14" s="110" t="s">
        <v>1</v>
      </c>
      <c r="E14" s="289">
        <v>1</v>
      </c>
      <c r="F14" s="214" t="s">
        <v>137</v>
      </c>
      <c r="G14" s="215">
        <v>14.8</v>
      </c>
      <c r="H14" s="201" t="str">
        <f t="shared" ref="H14:H19" si="10">IF(ISNA((IF(F14=0," ",VLOOKUP(F14,$Z$544:$AB$555,3,FALSE)))),"WRONG LETTER",IF(F14=0," ",VLOOKUP(F14,$Z$544:$AB$555,3,FALSE)))</f>
        <v>Bethany Jones</v>
      </c>
      <c r="I14" s="201" t="str">
        <f t="shared" ref="I14:I19" si="11">IF(ISNA((IF(F14=0,"",VLOOKUP(F14,$AO$544:$AQ$555,3,FALSE)))),"WRONG LETTER",IF(F14=0,"",VLOOKUP(F14,$AO$544:$AQ$555,3,FALSE)))</f>
        <v>Slough Juniors</v>
      </c>
      <c r="J14" s="201" t="str">
        <f t="shared" ref="J14:J19" si="12">IF(F14=0,"",VLOOKUP(F14,$AO$544:$AR$555,4,FALSE))</f>
        <v>Slough J</v>
      </c>
      <c r="K14" s="202" t="str">
        <f t="shared" ref="K14:K19" si="13">IF(G14="","",IF(ISNUMBER(G14),IF($CH$547="F"," ",IF($CH$547="T",IF(G14&lt;=$BX$547,"G1",IF(G14&lt;=$CA$547,"G2",IF(G14&lt;=$CD$547,"G3",IF(G14&lt;=$CG$547,"G4","")))))),""))</f>
        <v/>
      </c>
      <c r="L14" s="203" t="str">
        <f t="shared" ref="L14:L19" si="14">IF(ISBLANK(G14),"",IF(G14&lt;=BE547,"AW"," "))</f>
        <v>AW</v>
      </c>
      <c r="M14" s="2"/>
      <c r="N14" s="34" t="str">
        <f t="shared" ref="N14:O19" si="15">N6</f>
        <v>W</v>
      </c>
      <c r="O14" s="34" t="str">
        <f t="shared" si="15"/>
        <v>WW</v>
      </c>
      <c r="P14" s="154">
        <f>AE14</f>
        <v>2</v>
      </c>
      <c r="Q14" s="2"/>
      <c r="R14" s="12">
        <f>P14</f>
        <v>2</v>
      </c>
      <c r="S14" s="12"/>
      <c r="T14" s="12"/>
      <c r="U14" s="12"/>
      <c r="V14" s="12"/>
      <c r="W14" s="12"/>
      <c r="X14" s="2"/>
      <c r="Y14" s="26">
        <f>((COUNTIF(E14:E19,E14)-1)*$CK$547+SUBSTITUTE(E14,"=",""))</f>
        <v>1</v>
      </c>
      <c r="Z14" s="3">
        <f>INDEX($CK$548:$CK$611,Y14)</f>
        <v>6</v>
      </c>
      <c r="AA14" s="3">
        <f>IF(LEFT(G14,1)="d",0,IF(LEFT(G14,1)="n",0,1))</f>
        <v>1</v>
      </c>
      <c r="AB14" s="3">
        <f>Z14*AA14</f>
        <v>6</v>
      </c>
      <c r="AC14" s="6">
        <f>IF(ISNA(INDEX(AB14:AB19, MATCH(N14, F14:F19, FALSE))),0,INDEX(AB14:AB19, MATCH(N14, F14:F19, FALSE)))</f>
        <v>0</v>
      </c>
      <c r="AD14" s="3">
        <f>IF(ISNA(INDEX(AB14:AB19, MATCH(O14, F14:F19, FALSE))),0,INDEX(AB14:AB19, MATCH(O14, F14:F19, FALSE)))</f>
        <v>2</v>
      </c>
      <c r="AE14" s="5">
        <f>SUM(AC14:AD14)</f>
        <v>2</v>
      </c>
      <c r="AF14" s="3">
        <f>COUNTIF(F6:F11:F14:F19,F14)</f>
        <v>1</v>
      </c>
      <c r="BA14" s="2"/>
      <c r="BB14" s="2"/>
      <c r="BC14" s="2"/>
    </row>
    <row r="15" spans="1:76" ht="20.100000000000001" customHeight="1">
      <c r="A15" s="113" t="s">
        <v>144</v>
      </c>
      <c r="B15" s="34" t="s">
        <v>130</v>
      </c>
      <c r="C15" s="34">
        <v>100</v>
      </c>
      <c r="D15" s="110" t="s">
        <v>1</v>
      </c>
      <c r="E15" s="290">
        <v>2</v>
      </c>
      <c r="F15" s="216" t="s">
        <v>19</v>
      </c>
      <c r="G15" s="217">
        <v>14.9</v>
      </c>
      <c r="H15" s="114" t="str">
        <f t="shared" si="10"/>
        <v>Ellen Walker-Smith</v>
      </c>
      <c r="I15" s="114" t="str">
        <f t="shared" si="11"/>
        <v>Oxford City</v>
      </c>
      <c r="J15" s="114" t="str">
        <f t="shared" si="12"/>
        <v>Oxf C</v>
      </c>
      <c r="K15" s="9" t="str">
        <f t="shared" si="13"/>
        <v/>
      </c>
      <c r="L15" s="195" t="str">
        <f t="shared" si="14"/>
        <v xml:space="preserve"> </v>
      </c>
      <c r="M15" s="2"/>
      <c r="N15" s="34" t="str">
        <f t="shared" si="15"/>
        <v>N</v>
      </c>
      <c r="O15" s="34" t="str">
        <f t="shared" si="15"/>
        <v>NN</v>
      </c>
      <c r="P15" s="154">
        <f t="shared" ref="P15:P19" si="16">AE15</f>
        <v>3</v>
      </c>
      <c r="Q15" s="2"/>
      <c r="R15" s="12"/>
      <c r="S15" s="12">
        <f>P15</f>
        <v>3</v>
      </c>
      <c r="T15" s="12"/>
      <c r="U15" s="12"/>
      <c r="V15" s="12"/>
      <c r="W15" s="12"/>
      <c r="X15" s="2"/>
      <c r="Y15" s="26">
        <f>((COUNTIF(E14:E19,E15)-1)*$CK$547+SUBSTITUTE(E15,"=",""))</f>
        <v>2</v>
      </c>
      <c r="Z15" s="3">
        <f>INDEX($CK$548:$CK$611,Y15)</f>
        <v>5</v>
      </c>
      <c r="AA15" s="3">
        <f>IF(LEFT(G15,1)="d",0,IF(LEFT(G15,1)="n",0,1))</f>
        <v>1</v>
      </c>
      <c r="AB15" s="3">
        <f>Z15*AA15</f>
        <v>5</v>
      </c>
      <c r="AC15" s="6">
        <f>IF(ISNA(INDEX(AB14:AB19, MATCH(N15, F14:F19, FALSE))),0,INDEX(AB14:AB19, MATCH(N15, F14:F19, FALSE)))</f>
        <v>0</v>
      </c>
      <c r="AD15" s="3">
        <f>IF(ISNA(INDEX(AB14:AB19, MATCH(O15, F14:F19, FALSE))),0,INDEX(AB14:AB19, MATCH(O15, F14:F19, FALSE)))</f>
        <v>3</v>
      </c>
      <c r="AE15" s="5">
        <f t="shared" ref="AE15:AE19" si="17">SUM(AC15:AD15)</f>
        <v>3</v>
      </c>
      <c r="AF15" s="3">
        <f>COUNTIF(F6:F11:F14:F19,F15)</f>
        <v>1</v>
      </c>
      <c r="BA15" s="2"/>
      <c r="BB15" s="2"/>
      <c r="BC15" s="2"/>
    </row>
    <row r="16" spans="1:76" ht="20.100000000000001" customHeight="1">
      <c r="A16" s="113" t="s">
        <v>144</v>
      </c>
      <c r="B16" s="34" t="s">
        <v>130</v>
      </c>
      <c r="C16" s="34">
        <v>100</v>
      </c>
      <c r="D16" s="110" t="s">
        <v>1</v>
      </c>
      <c r="E16" s="290">
        <v>3</v>
      </c>
      <c r="F16" s="216" t="s">
        <v>109</v>
      </c>
      <c r="G16" s="217">
        <v>15.3</v>
      </c>
      <c r="H16" s="114" t="str">
        <f t="shared" si="10"/>
        <v>Lucy White</v>
      </c>
      <c r="I16" s="114" t="str">
        <f t="shared" si="11"/>
        <v>MADJA</v>
      </c>
      <c r="J16" s="114" t="str">
        <f t="shared" si="12"/>
        <v>Marl J</v>
      </c>
      <c r="K16" s="9" t="str">
        <f t="shared" si="13"/>
        <v/>
      </c>
      <c r="L16" s="195" t="str">
        <f t="shared" si="14"/>
        <v xml:space="preserve"> </v>
      </c>
      <c r="M16" s="2"/>
      <c r="N16" s="34" t="str">
        <f t="shared" si="15"/>
        <v>O</v>
      </c>
      <c r="O16" s="34" t="str">
        <f t="shared" si="15"/>
        <v>OO</v>
      </c>
      <c r="P16" s="154">
        <f t="shared" si="16"/>
        <v>5</v>
      </c>
      <c r="Q16" s="2"/>
      <c r="R16" s="12"/>
      <c r="S16" s="12"/>
      <c r="T16" s="12">
        <f>P16</f>
        <v>5</v>
      </c>
      <c r="U16" s="12"/>
      <c r="V16" s="12"/>
      <c r="W16" s="12"/>
      <c r="X16" s="2"/>
      <c r="Y16" s="26">
        <f>((COUNTIF(E14:E19,E16)-1)*$CK$547+SUBSTITUTE(E16,"=",""))</f>
        <v>3</v>
      </c>
      <c r="Z16" s="3">
        <f>INDEX($CK$548:$CK$611,Y16)</f>
        <v>4</v>
      </c>
      <c r="AA16" s="3">
        <f>IF(LEFT(G16,1)="d",0,IF(LEFT(G16,1)="n",0,1))</f>
        <v>1</v>
      </c>
      <c r="AB16" s="3">
        <f t="shared" ref="AB16:AB19" si="18">Z16*AA16</f>
        <v>4</v>
      </c>
      <c r="AC16" s="6">
        <f>IF(ISNA(INDEX(AB14:AB19, MATCH(N16, F14:F19, FALSE))),0,INDEX(AB14:AB19, MATCH(N16, F14:F19, FALSE)))</f>
        <v>0</v>
      </c>
      <c r="AD16" s="3">
        <f>IF(ISNA(INDEX(AB14:AB19, MATCH(O16, F14:F19, FALSE))),0,INDEX(AB14:AB19, MATCH(O16, F14:F19, FALSE)))</f>
        <v>5</v>
      </c>
      <c r="AE16" s="5">
        <f t="shared" si="17"/>
        <v>5</v>
      </c>
      <c r="AF16" s="3">
        <f>COUNTIF(F6:F11:F14:F19,F16)</f>
        <v>1</v>
      </c>
      <c r="BA16" s="2"/>
      <c r="BB16" s="2"/>
      <c r="BC16" s="2"/>
    </row>
    <row r="17" spans="1:72" ht="20.100000000000001" customHeight="1">
      <c r="A17" s="113" t="s">
        <v>144</v>
      </c>
      <c r="B17" s="34" t="s">
        <v>130</v>
      </c>
      <c r="C17" s="34">
        <v>100</v>
      </c>
      <c r="D17" s="110" t="s">
        <v>1</v>
      </c>
      <c r="E17" s="290">
        <v>4</v>
      </c>
      <c r="F17" s="216" t="s">
        <v>111</v>
      </c>
      <c r="G17" s="217">
        <v>15.8</v>
      </c>
      <c r="H17" s="114" t="str">
        <f t="shared" si="10"/>
        <v>ANNA DELAVERE</v>
      </c>
      <c r="I17" s="114" t="str">
        <f t="shared" si="11"/>
        <v>Newbury</v>
      </c>
      <c r="J17" s="114" t="str">
        <f t="shared" si="12"/>
        <v>Newb</v>
      </c>
      <c r="K17" s="9" t="str">
        <f t="shared" si="13"/>
        <v/>
      </c>
      <c r="L17" s="195" t="str">
        <f t="shared" si="14"/>
        <v xml:space="preserve"> </v>
      </c>
      <c r="M17" s="2"/>
      <c r="N17" s="34" t="str">
        <f t="shared" si="15"/>
        <v>R</v>
      </c>
      <c r="O17" s="34" t="str">
        <f t="shared" si="15"/>
        <v>RR</v>
      </c>
      <c r="P17" s="154">
        <f t="shared" si="16"/>
        <v>4</v>
      </c>
      <c r="Q17" s="2"/>
      <c r="R17" s="12"/>
      <c r="S17" s="12"/>
      <c r="T17" s="12"/>
      <c r="U17" s="12">
        <f>P17</f>
        <v>4</v>
      </c>
      <c r="V17" s="12"/>
      <c r="W17" s="12"/>
      <c r="X17" s="2"/>
      <c r="Y17" s="26">
        <f>((COUNTIF(E14:E19,E17)-1)*$CK$547+SUBSTITUTE(E17,"=",""))</f>
        <v>4</v>
      </c>
      <c r="Z17" s="3">
        <f>INDEX($CK$548:$CK$611,Y17)</f>
        <v>3</v>
      </c>
      <c r="AA17" s="3">
        <f t="shared" ref="AA17:AA19" si="19">IF(LEFT(G17,1)="d",0,IF(LEFT(G17,1)="n",0,1))</f>
        <v>1</v>
      </c>
      <c r="AB17" s="3">
        <f t="shared" si="18"/>
        <v>3</v>
      </c>
      <c r="AC17" s="6">
        <f>IF(ISNA(INDEX(AB14:AB19, MATCH(N17, F14:F19, FALSE))),0,INDEX(AB14:AB19, MATCH(N17, F14:F19, FALSE)))</f>
        <v>0</v>
      </c>
      <c r="AD17" s="3">
        <f>IF(ISNA(INDEX(AB14:AB19, MATCH(O17, F14:F19, FALSE))),0,INDEX(AB14:AB19, MATCH(O17, F14:F19, FALSE)))</f>
        <v>4</v>
      </c>
      <c r="AE17" s="5">
        <f t="shared" si="17"/>
        <v>4</v>
      </c>
      <c r="AF17" s="3">
        <f>COUNTIF(F6:F11:F14:F19,F17)</f>
        <v>1</v>
      </c>
      <c r="BA17" s="2"/>
      <c r="BB17" s="2"/>
      <c r="BC17" s="2"/>
    </row>
    <row r="18" spans="1:72" ht="20.100000000000001" customHeight="1">
      <c r="A18" s="113" t="s">
        <v>144</v>
      </c>
      <c r="B18" s="34" t="s">
        <v>130</v>
      </c>
      <c r="C18" s="34">
        <v>100</v>
      </c>
      <c r="D18" s="110" t="s">
        <v>1</v>
      </c>
      <c r="E18" s="290">
        <v>5</v>
      </c>
      <c r="F18" s="216" t="s">
        <v>140</v>
      </c>
      <c r="G18" s="217">
        <v>15.8</v>
      </c>
      <c r="H18" s="114" t="str">
        <f t="shared" si="10"/>
        <v xml:space="preserve">Elisa De Liberali </v>
      </c>
      <c r="I18" s="114" t="str">
        <f t="shared" si="11"/>
        <v>Winchester</v>
      </c>
      <c r="J18" s="114" t="str">
        <f t="shared" si="12"/>
        <v>Win</v>
      </c>
      <c r="K18" s="9" t="str">
        <f t="shared" si="13"/>
        <v/>
      </c>
      <c r="L18" s="195" t="str">
        <f t="shared" si="14"/>
        <v xml:space="preserve"> </v>
      </c>
      <c r="M18" s="2"/>
      <c r="N18" s="34" t="str">
        <f t="shared" si="15"/>
        <v>T</v>
      </c>
      <c r="O18" s="34" t="str">
        <f t="shared" si="15"/>
        <v>TT</v>
      </c>
      <c r="P18" s="154">
        <f t="shared" si="16"/>
        <v>1</v>
      </c>
      <c r="Q18" s="2"/>
      <c r="R18" s="12"/>
      <c r="S18" s="12"/>
      <c r="T18" s="12"/>
      <c r="U18" s="12"/>
      <c r="V18" s="12">
        <f>P18</f>
        <v>1</v>
      </c>
      <c r="W18" s="12"/>
      <c r="X18" s="2"/>
      <c r="Y18" s="26">
        <f>((COUNTIF(E14:E19,E18)-1)*$CK$547+SUBSTITUTE(E18,"=",""))</f>
        <v>5</v>
      </c>
      <c r="Z18" s="3">
        <f t="shared" ref="Z18:Z19" si="20">INDEX($CK$548:$CK$611,Y18)</f>
        <v>2</v>
      </c>
      <c r="AA18" s="3">
        <f t="shared" si="19"/>
        <v>1</v>
      </c>
      <c r="AB18" s="3">
        <f t="shared" si="18"/>
        <v>2</v>
      </c>
      <c r="AC18" s="6">
        <f>IF(ISNA(INDEX(AB14:AB19, MATCH(N18, F14:F19, FALSE))),0,INDEX(AB14:AB19, MATCH(N18,F14:F19, FALSE)))</f>
        <v>0</v>
      </c>
      <c r="AD18" s="3">
        <f>IF(ISNA(INDEX(AB14:AB19, MATCH(O18, F14:F19, FALSE))),0,INDEX(AB14:AB19, MATCH(O18, F14:F19, FALSE)))</f>
        <v>1</v>
      </c>
      <c r="AE18" s="5">
        <f t="shared" si="17"/>
        <v>1</v>
      </c>
      <c r="AF18" s="3">
        <f>COUNTIF(F6:F11:F14:F19,F18)</f>
        <v>1</v>
      </c>
      <c r="BA18" s="2"/>
      <c r="BB18" s="2"/>
      <c r="BC18" s="2"/>
    </row>
    <row r="19" spans="1:72" ht="20.100000000000001" customHeight="1" thickBot="1">
      <c r="A19" s="113" t="s">
        <v>144</v>
      </c>
      <c r="B19" s="34" t="s">
        <v>130</v>
      </c>
      <c r="C19" s="34">
        <v>100</v>
      </c>
      <c r="D19" s="110" t="s">
        <v>1</v>
      </c>
      <c r="E19" s="291">
        <v>6</v>
      </c>
      <c r="F19" s="216" t="s">
        <v>340</v>
      </c>
      <c r="G19" s="219">
        <v>15.9</v>
      </c>
      <c r="H19" s="212" t="str">
        <f t="shared" si="10"/>
        <v>Rumaisa Malik</v>
      </c>
      <c r="I19" s="212" t="str">
        <f t="shared" si="11"/>
        <v>Salisbury</v>
      </c>
      <c r="J19" s="212" t="str">
        <f t="shared" si="12"/>
        <v>Salis</v>
      </c>
      <c r="K19" s="138" t="str">
        <f t="shared" si="13"/>
        <v/>
      </c>
      <c r="L19" s="213" t="str">
        <f t="shared" si="14"/>
        <v xml:space="preserve"> </v>
      </c>
      <c r="M19" s="2"/>
      <c r="N19" s="34" t="str">
        <f t="shared" si="15"/>
        <v>J</v>
      </c>
      <c r="O19" s="34" t="str">
        <f t="shared" si="15"/>
        <v>JJ</v>
      </c>
      <c r="P19" s="154">
        <f t="shared" si="16"/>
        <v>6</v>
      </c>
      <c r="Q19" s="2"/>
      <c r="R19" s="12"/>
      <c r="S19" s="12"/>
      <c r="T19" s="12"/>
      <c r="U19" s="12"/>
      <c r="V19" s="12"/>
      <c r="W19" s="12">
        <f>P19</f>
        <v>6</v>
      </c>
      <c r="X19" s="2"/>
      <c r="Y19" s="26">
        <f>((COUNTIF(E14:E19,E19)-1)*$CK$547+SUBSTITUTE(E19,"=",""))</f>
        <v>6</v>
      </c>
      <c r="Z19" s="3">
        <f t="shared" si="20"/>
        <v>1</v>
      </c>
      <c r="AA19" s="3">
        <f t="shared" si="19"/>
        <v>1</v>
      </c>
      <c r="AB19" s="3">
        <f t="shared" si="18"/>
        <v>1</v>
      </c>
      <c r="AC19" s="6">
        <f>IF(ISNA(INDEX(AB14:AB19, MATCH(N19, F14:F19, FALSE))),0,INDEX(AB14:AB19, MATCH(N19, F14:F19, FALSE)))</f>
        <v>0</v>
      </c>
      <c r="AD19" s="3">
        <f>IF(ISNA(INDEX(AB14:AB19, MATCH(O19, F14:F19, FALSE))),0,INDEX(AB14:AB19, MATCH(O19, F14:F19, FALSE)))</f>
        <v>6</v>
      </c>
      <c r="AE19" s="5">
        <f t="shared" si="17"/>
        <v>6</v>
      </c>
      <c r="AF19" s="3">
        <f>COUNTIF(F6:F11:F14:F19,F19)</f>
        <v>1</v>
      </c>
      <c r="BA19" s="2"/>
      <c r="BB19" s="2"/>
      <c r="BC19" s="2"/>
    </row>
    <row r="20" spans="1:72" ht="20.100000000000001" customHeight="1" thickBot="1">
      <c r="A20" s="113" t="s">
        <v>144</v>
      </c>
      <c r="B20" s="34" t="s">
        <v>130</v>
      </c>
      <c r="C20" s="34"/>
      <c r="D20" s="110"/>
      <c r="E20" s="237" t="s">
        <v>49</v>
      </c>
      <c r="F20" s="237"/>
      <c r="G20" s="237"/>
      <c r="H20" s="236"/>
      <c r="I20" s="236"/>
      <c r="J20" s="236"/>
      <c r="K20" s="236"/>
      <c r="L20" s="236"/>
      <c r="M20" s="118"/>
      <c r="N20" s="40"/>
      <c r="O20" s="40"/>
      <c r="P20" s="155"/>
      <c r="Q20" s="2"/>
      <c r="R20" s="2"/>
      <c r="S20" s="2"/>
      <c r="T20" s="2"/>
      <c r="U20" s="2"/>
      <c r="V20" s="2"/>
      <c r="W20" s="2"/>
      <c r="X20" s="2"/>
      <c r="Y20" s="93"/>
      <c r="Z20" s="21"/>
      <c r="AA20" s="2"/>
      <c r="AB20" s="21"/>
      <c r="AC20" s="21"/>
      <c r="AD20" s="2"/>
      <c r="AE20" s="21"/>
      <c r="AF20" s="21"/>
      <c r="AG20" s="2"/>
      <c r="AH20" s="21"/>
      <c r="AI20" s="21"/>
      <c r="AJ20" s="2"/>
      <c r="AK20" s="21"/>
      <c r="AL20" s="21"/>
      <c r="AM20" s="2"/>
      <c r="AN20" s="21"/>
      <c r="AO20" s="21"/>
      <c r="AP20" s="2"/>
      <c r="AQ20" s="21"/>
      <c r="AR20" s="21"/>
      <c r="AS20" s="2"/>
      <c r="AT20" s="21"/>
      <c r="AU20" s="21"/>
      <c r="AV20" s="21"/>
      <c r="AW20" s="21"/>
      <c r="AX20" s="21"/>
      <c r="AY20" s="21"/>
      <c r="AZ20" s="21"/>
      <c r="BA20" s="21"/>
      <c r="BB20" s="21"/>
      <c r="BC20" s="21"/>
      <c r="BD20" s="48"/>
      <c r="BE20" s="48"/>
      <c r="BF20" s="48"/>
      <c r="BG20" s="48"/>
      <c r="BH20" s="48"/>
      <c r="BI20" s="48"/>
      <c r="BJ20" s="48"/>
      <c r="BK20" s="49"/>
      <c r="BL20" s="47"/>
      <c r="BM20" s="47"/>
      <c r="BN20" s="47"/>
      <c r="BO20" s="47"/>
      <c r="BP20" s="47"/>
      <c r="BQ20" s="47"/>
      <c r="BR20" s="47"/>
      <c r="BS20" s="47"/>
      <c r="BT20" s="7"/>
    </row>
    <row r="21" spans="1:72" ht="20.100000000000001" customHeight="1" thickBot="1">
      <c r="A21" s="113" t="s">
        <v>144</v>
      </c>
      <c r="B21" s="34" t="s">
        <v>130</v>
      </c>
      <c r="C21" s="34">
        <v>200</v>
      </c>
      <c r="D21" s="110" t="s">
        <v>0</v>
      </c>
      <c r="E21" s="420" t="s">
        <v>184</v>
      </c>
      <c r="F21" s="233"/>
      <c r="G21" s="233"/>
      <c r="H21" s="234"/>
      <c r="I21" s="208" t="s">
        <v>181</v>
      </c>
      <c r="J21" s="205"/>
      <c r="K21" s="530">
        <f>DETAILS!K54</f>
        <v>25.3</v>
      </c>
      <c r="L21" s="530"/>
      <c r="M21" s="116"/>
      <c r="N21" s="40"/>
      <c r="O21" s="40"/>
      <c r="P21" s="155"/>
      <c r="Q21" s="2"/>
      <c r="R21" s="2"/>
      <c r="S21" s="2"/>
      <c r="T21" s="2"/>
      <c r="U21" s="2"/>
      <c r="V21" s="2"/>
      <c r="W21" s="2"/>
      <c r="X21" s="2"/>
      <c r="BA21" s="2"/>
      <c r="BB21" s="2"/>
      <c r="BC21" s="2"/>
    </row>
    <row r="22" spans="1:72" ht="20.100000000000001" customHeight="1">
      <c r="A22" s="113" t="s">
        <v>144</v>
      </c>
      <c r="B22" s="34" t="s">
        <v>130</v>
      </c>
      <c r="C22" s="34">
        <v>200</v>
      </c>
      <c r="D22" s="110" t="s">
        <v>0</v>
      </c>
      <c r="E22" s="289">
        <v>1</v>
      </c>
      <c r="F22" s="214" t="s">
        <v>20</v>
      </c>
      <c r="G22" s="215">
        <v>29.6</v>
      </c>
      <c r="H22" s="201" t="str">
        <f t="shared" ref="H22:H27" si="21">IF(ISNA((IF(F22=0," ",VLOOKUP(F22,$AC$543:$AE$555,3,FALSE)))),"WRONG LETTER",IF(F22=0," ",VLOOKUP(F22,$AC$543:$AE$555,3,FALSE)))</f>
        <v>Ellen Walker-Smith</v>
      </c>
      <c r="I22" s="201" t="str">
        <f t="shared" ref="I22:I27" si="22">IF(ISNA((IF(F22=0,"",VLOOKUP(F22,$AO$544:$AQ$555,3,FALSE)))),"WRONG LETTER",IF(F22=0,"",VLOOKUP(F22,$AO$544:$AQ$555,3,FALSE)))</f>
        <v>Oxford City</v>
      </c>
      <c r="J22" s="201" t="str">
        <f t="shared" ref="J22:J27" si="23">IF(F22=0,"",VLOOKUP(F22,$AO$544:$AR$555,4,FALSE))</f>
        <v>Oxf C</v>
      </c>
      <c r="K22" s="202" t="str">
        <f t="shared" ref="K22:K27" si="24">IF(G22="","",IF(ISNUMBER(G22),IF($CH$548="F"," ",IF($CH$548="T",IF(G22&lt;=$BX$548,"G1",IF(G22&lt;=$CA$548,"G2",IF(G22&lt;=$CD$548,"G3",IF(G22&lt;=$CG$548,"G4","")))))),""))</f>
        <v>G4</v>
      </c>
      <c r="L22" s="203" t="str">
        <f t="shared" ref="L22:L27" si="25">IF(ISBLANK(G22),"",IF(G22&lt;=BF547,"AW"," "))</f>
        <v>AW</v>
      </c>
      <c r="M22" s="2"/>
      <c r="N22" s="34" t="str">
        <f t="shared" ref="N22:O27" si="26">N14</f>
        <v>W</v>
      </c>
      <c r="O22" s="34" t="str">
        <f t="shared" si="26"/>
        <v>WW</v>
      </c>
      <c r="P22" s="154">
        <f>AE22</f>
        <v>2</v>
      </c>
      <c r="Q22" s="2"/>
      <c r="R22" s="12">
        <f>P22</f>
        <v>2</v>
      </c>
      <c r="S22" s="12"/>
      <c r="T22" s="12"/>
      <c r="U22" s="12"/>
      <c r="V22" s="12"/>
      <c r="W22" s="12"/>
      <c r="X22" s="2"/>
      <c r="Y22" s="26">
        <f>((COUNTIF(E22:E27,E22)-1)*$CK$547+SUBSTITUTE(E22,"=",""))</f>
        <v>1</v>
      </c>
      <c r="Z22" s="3">
        <f>INDEX($CK$548:$CK$611,Y22)</f>
        <v>6</v>
      </c>
      <c r="AA22" s="3">
        <f>IF(LEFT(G22,1)="d",0,IF(LEFT(G22,1)="n",0,1))</f>
        <v>1</v>
      </c>
      <c r="AB22" s="3">
        <f>Z22*AA22</f>
        <v>6</v>
      </c>
      <c r="AC22" s="6">
        <f>IF(ISNA(INDEX(AB22:AB27, MATCH(N22, F22:F27, FALSE))),0,INDEX(AB22:AB27, MATCH(N22, F22:F27, FALSE)))</f>
        <v>2</v>
      </c>
      <c r="AD22" s="3">
        <f>IF(ISNA(INDEX(AB22:AB27, MATCH(O22, F22:F27, FALSE))),0,INDEX(AB22:AB27, MATCH(O22, F22:F27, FALSE)))</f>
        <v>0</v>
      </c>
      <c r="AE22" s="5">
        <f>SUM(AC22:AD22)</f>
        <v>2</v>
      </c>
      <c r="AF22" s="3">
        <f>COUNTIF(F22:F27:F30:F35,F22)</f>
        <v>1</v>
      </c>
      <c r="BA22" s="2"/>
      <c r="BB22" s="2"/>
      <c r="BC22" s="2"/>
    </row>
    <row r="23" spans="1:72" ht="20.100000000000001" customHeight="1">
      <c r="A23" s="113" t="s">
        <v>144</v>
      </c>
      <c r="B23" s="34" t="s">
        <v>130</v>
      </c>
      <c r="C23" s="34">
        <v>200</v>
      </c>
      <c r="D23" s="110" t="s">
        <v>0</v>
      </c>
      <c r="E23" s="290">
        <v>2</v>
      </c>
      <c r="F23" s="216" t="s">
        <v>110</v>
      </c>
      <c r="G23" s="217">
        <v>29.8</v>
      </c>
      <c r="H23" s="114" t="str">
        <f t="shared" si="21"/>
        <v>THEA OSBORNE</v>
      </c>
      <c r="I23" s="114" t="str">
        <f t="shared" si="22"/>
        <v>Newbury</v>
      </c>
      <c r="J23" s="114" t="str">
        <f t="shared" si="23"/>
        <v>Newb</v>
      </c>
      <c r="K23" s="9" t="str">
        <f t="shared" si="24"/>
        <v>G4</v>
      </c>
      <c r="L23" s="195" t="str">
        <f t="shared" si="25"/>
        <v>AW</v>
      </c>
      <c r="M23" s="2"/>
      <c r="N23" s="34" t="str">
        <f t="shared" si="26"/>
        <v>N</v>
      </c>
      <c r="O23" s="34" t="str">
        <f t="shared" si="26"/>
        <v>NN</v>
      </c>
      <c r="P23" s="154">
        <f t="shared" ref="P23:P27" si="27">AE23</f>
        <v>5</v>
      </c>
      <c r="Q23" s="2"/>
      <c r="R23" s="12"/>
      <c r="S23" s="12">
        <f>P23</f>
        <v>5</v>
      </c>
      <c r="T23" s="12"/>
      <c r="U23" s="12"/>
      <c r="V23" s="12"/>
      <c r="W23" s="12"/>
      <c r="X23" s="2"/>
      <c r="Y23" s="26">
        <f>((COUNTIF(E22:E27,E23)-1)*$CK$547+SUBSTITUTE(E23,"=",""))</f>
        <v>2</v>
      </c>
      <c r="Z23" s="3">
        <f>INDEX($CK$548:$CK$611,Y23)</f>
        <v>5</v>
      </c>
      <c r="AA23" s="3">
        <f>IF(LEFT(G23,1)="d",0,IF(LEFT(G23,1)="n",0,1))</f>
        <v>1</v>
      </c>
      <c r="AB23" s="3">
        <f>Z23*AA23</f>
        <v>5</v>
      </c>
      <c r="AC23" s="6">
        <f>IF(ISNA(INDEX(AB22:AB27, MATCH(N23, F22:F27, FALSE))),0,INDEX(AB22:AB27, MATCH(N23, F22:F27, FALSE)))</f>
        <v>5</v>
      </c>
      <c r="AD23" s="3">
        <f>IF(ISNA(INDEX(AB22:AB27, MATCH(O23, F22:F27, FALSE))),0,INDEX(AB22:AB27, MATCH(O23, F22:F27, FALSE)))</f>
        <v>0</v>
      </c>
      <c r="AE23" s="5">
        <f t="shared" ref="AE23:AE27" si="28">SUM(AC23:AD23)</f>
        <v>5</v>
      </c>
      <c r="AF23" s="3">
        <f>COUNTIF(F22:F27:F30:F35,F23)</f>
        <v>1</v>
      </c>
      <c r="BA23" s="2"/>
      <c r="BB23" s="2"/>
      <c r="BC23" s="2"/>
    </row>
    <row r="24" spans="1:72" ht="20.100000000000001" customHeight="1">
      <c r="A24" s="113" t="s">
        <v>144</v>
      </c>
      <c r="B24" s="34" t="s">
        <v>130</v>
      </c>
      <c r="C24" s="34">
        <v>200</v>
      </c>
      <c r="D24" s="110" t="s">
        <v>0</v>
      </c>
      <c r="E24" s="290">
        <v>3</v>
      </c>
      <c r="F24" s="216" t="s">
        <v>48</v>
      </c>
      <c r="G24" s="217">
        <v>30.2</v>
      </c>
      <c r="H24" s="114" t="str">
        <f t="shared" si="21"/>
        <v>Lara Woodhouse</v>
      </c>
      <c r="I24" s="114" t="str">
        <f t="shared" si="22"/>
        <v>Salisbury</v>
      </c>
      <c r="J24" s="114" t="str">
        <f t="shared" si="23"/>
        <v>Salis</v>
      </c>
      <c r="K24" s="9" t="str">
        <f t="shared" si="24"/>
        <v>G4</v>
      </c>
      <c r="L24" s="195" t="str">
        <f t="shared" si="25"/>
        <v>AW</v>
      </c>
      <c r="M24" s="2"/>
      <c r="N24" s="34" t="str">
        <f t="shared" si="26"/>
        <v>O</v>
      </c>
      <c r="O24" s="34" t="str">
        <f t="shared" si="26"/>
        <v>OO</v>
      </c>
      <c r="P24" s="154">
        <f t="shared" si="27"/>
        <v>6</v>
      </c>
      <c r="Q24" s="2"/>
      <c r="R24" s="12"/>
      <c r="S24" s="12"/>
      <c r="T24" s="12">
        <f>P24</f>
        <v>6</v>
      </c>
      <c r="U24" s="12"/>
      <c r="V24" s="12"/>
      <c r="W24" s="12"/>
      <c r="X24" s="2"/>
      <c r="Y24" s="26">
        <f>((COUNTIF(E22:E27,E24)-1)*$CK$547+SUBSTITUTE(E24,"=",""))</f>
        <v>3</v>
      </c>
      <c r="Z24" s="3">
        <f>INDEX($CK$548:$CK$611,Y24)</f>
        <v>4</v>
      </c>
      <c r="AA24" s="3">
        <f>IF(LEFT(G24,1)="d",0,IF(LEFT(G24,1)="n",0,1))</f>
        <v>1</v>
      </c>
      <c r="AB24" s="3">
        <f t="shared" ref="AB24:AB27" si="29">Z24*AA24</f>
        <v>4</v>
      </c>
      <c r="AC24" s="6">
        <f>IF(ISNA(INDEX(AB22:AB27, MATCH(N24, F22:F27, FALSE))),0,INDEX(AB22:AB27, MATCH(N24, F22:F27, FALSE)))</f>
        <v>6</v>
      </c>
      <c r="AD24" s="3">
        <f>IF(ISNA(INDEX(AB22:AB27, MATCH(O24, F22:F27, FALSE))),0,INDEX(AB22:AB27, MATCH(O24, F22:F27, FALSE)))</f>
        <v>0</v>
      </c>
      <c r="AE24" s="5">
        <f t="shared" si="28"/>
        <v>6</v>
      </c>
      <c r="AF24" s="3">
        <f>COUNTIF(F22:F27:F30:F35,F24)</f>
        <v>1</v>
      </c>
      <c r="AG24" s="2"/>
      <c r="AH24" s="2"/>
      <c r="AI24" s="2"/>
      <c r="AJ24" s="2"/>
      <c r="AK24" s="2"/>
      <c r="AL24" s="2"/>
      <c r="AM24" s="2"/>
      <c r="AN24" s="2"/>
      <c r="AO24" s="2"/>
      <c r="AP24" s="2"/>
      <c r="AQ24" s="2"/>
      <c r="AR24" s="2"/>
      <c r="AS24" s="2"/>
      <c r="AT24" s="2"/>
      <c r="AU24" s="2"/>
      <c r="AV24" s="2"/>
      <c r="AW24" s="2"/>
      <c r="AX24" s="2"/>
      <c r="AY24" s="2"/>
      <c r="AZ24" s="2"/>
      <c r="BA24" s="2"/>
      <c r="BB24" s="2"/>
      <c r="BC24" s="2"/>
    </row>
    <row r="25" spans="1:72" ht="20.100000000000001" customHeight="1">
      <c r="A25" s="113" t="s">
        <v>144</v>
      </c>
      <c r="B25" s="34" t="s">
        <v>130</v>
      </c>
      <c r="C25" s="34">
        <v>200</v>
      </c>
      <c r="D25" s="110" t="s">
        <v>0</v>
      </c>
      <c r="E25" s="290">
        <v>4</v>
      </c>
      <c r="F25" s="216" t="s">
        <v>127</v>
      </c>
      <c r="G25" s="217">
        <v>30.4</v>
      </c>
      <c r="H25" s="114" t="str">
        <f t="shared" si="21"/>
        <v>Mia Woodley</v>
      </c>
      <c r="I25" s="114" t="str">
        <f t="shared" si="22"/>
        <v>Slough Juniors</v>
      </c>
      <c r="J25" s="114" t="str">
        <f t="shared" si="23"/>
        <v>Slough J</v>
      </c>
      <c r="K25" s="9" t="str">
        <f t="shared" si="24"/>
        <v>G4</v>
      </c>
      <c r="L25" s="195" t="str">
        <f t="shared" si="25"/>
        <v>AW</v>
      </c>
      <c r="M25" s="2"/>
      <c r="N25" s="34" t="str">
        <f t="shared" si="26"/>
        <v>R</v>
      </c>
      <c r="O25" s="34" t="str">
        <f t="shared" si="26"/>
        <v>RR</v>
      </c>
      <c r="P25" s="154">
        <f t="shared" si="27"/>
        <v>1</v>
      </c>
      <c r="Q25" s="2"/>
      <c r="R25" s="12"/>
      <c r="S25" s="12"/>
      <c r="T25" s="12"/>
      <c r="U25" s="12">
        <f>P25</f>
        <v>1</v>
      </c>
      <c r="V25" s="12"/>
      <c r="W25" s="12"/>
      <c r="X25" s="2"/>
      <c r="Y25" s="26">
        <f>((COUNTIF(E22:E27,E25)-1)*$CK$547+SUBSTITUTE(E25,"=",""))</f>
        <v>4</v>
      </c>
      <c r="Z25" s="3">
        <f>INDEX($CK$548:$CK$611,Y25)</f>
        <v>3</v>
      </c>
      <c r="AA25" s="3">
        <f t="shared" ref="AA25:AA27" si="30">IF(LEFT(G25,1)="d",0,IF(LEFT(G25,1)="n",0,1))</f>
        <v>1</v>
      </c>
      <c r="AB25" s="3">
        <f t="shared" si="29"/>
        <v>3</v>
      </c>
      <c r="AC25" s="6">
        <f>IF(ISNA(INDEX(AB22:AB27, MATCH(N25, F22:F27, FALSE))),0,INDEX(AB22:AB27, MATCH(N25, F22:F27, FALSE)))</f>
        <v>1</v>
      </c>
      <c r="AD25" s="3">
        <f>IF(ISNA(INDEX(AB22:AB27, MATCH(O25, F22:F27, FALSE))),0,INDEX(AB22:AB27, MATCH(O25, F22:F27, FALSE)))</f>
        <v>0</v>
      </c>
      <c r="AE25" s="5">
        <f t="shared" si="28"/>
        <v>1</v>
      </c>
      <c r="AF25" s="3">
        <f>COUNTIF(F22:F27:F30:F35,F25)</f>
        <v>1</v>
      </c>
      <c r="AG25" s="2"/>
      <c r="AH25" s="2"/>
      <c r="AI25" s="2"/>
      <c r="AJ25" s="2"/>
      <c r="AK25" s="2"/>
      <c r="AL25" s="2"/>
      <c r="AM25" s="2"/>
      <c r="AN25" s="2"/>
      <c r="AO25" s="2"/>
      <c r="AP25" s="2"/>
      <c r="AQ25" s="2"/>
      <c r="AR25" s="2"/>
      <c r="AS25" s="2"/>
      <c r="AT25" s="2"/>
      <c r="AU25" s="2"/>
      <c r="AV25" s="2"/>
      <c r="AW25" s="2"/>
      <c r="AX25" s="2"/>
      <c r="AY25" s="2"/>
      <c r="AZ25" s="2"/>
      <c r="BA25" s="2"/>
      <c r="BB25" s="2"/>
      <c r="BC25" s="2"/>
    </row>
    <row r="26" spans="1:72" ht="20.100000000000001" customHeight="1">
      <c r="A26" s="113" t="s">
        <v>144</v>
      </c>
      <c r="B26" s="34" t="s">
        <v>130</v>
      </c>
      <c r="C26" s="34">
        <v>200</v>
      </c>
      <c r="D26" s="110" t="s">
        <v>0</v>
      </c>
      <c r="E26" s="290">
        <v>5</v>
      </c>
      <c r="F26" s="216" t="s">
        <v>130</v>
      </c>
      <c r="G26" s="217">
        <v>30.4</v>
      </c>
      <c r="H26" s="114" t="str">
        <f t="shared" si="21"/>
        <v>Grace Weeks</v>
      </c>
      <c r="I26" s="114" t="str">
        <f t="shared" si="22"/>
        <v>Winchester</v>
      </c>
      <c r="J26" s="114" t="str">
        <f t="shared" si="23"/>
        <v>Win</v>
      </c>
      <c r="K26" s="9" t="str">
        <f t="shared" si="24"/>
        <v>G4</v>
      </c>
      <c r="L26" s="195" t="str">
        <f t="shared" si="25"/>
        <v>AW</v>
      </c>
      <c r="M26" s="2"/>
      <c r="N26" s="34" t="str">
        <f t="shared" si="26"/>
        <v>T</v>
      </c>
      <c r="O26" s="34" t="str">
        <f t="shared" si="26"/>
        <v>TT</v>
      </c>
      <c r="P26" s="154">
        <f t="shared" si="27"/>
        <v>4</v>
      </c>
      <c r="Q26" s="2"/>
      <c r="R26" s="12"/>
      <c r="S26" s="12"/>
      <c r="T26" s="12"/>
      <c r="U26" s="12"/>
      <c r="V26" s="12">
        <f>P26</f>
        <v>4</v>
      </c>
      <c r="W26" s="12"/>
      <c r="X26" s="2"/>
      <c r="Y26" s="26">
        <f>((COUNTIF(E22:E27,E26)-1)*$CK$547+SUBSTITUTE(E26,"=",""))</f>
        <v>5</v>
      </c>
      <c r="Z26" s="3">
        <f t="shared" ref="Z26:Z27" si="31">INDEX($CK$548:$CK$611,Y26)</f>
        <v>2</v>
      </c>
      <c r="AA26" s="3">
        <f t="shared" si="30"/>
        <v>1</v>
      </c>
      <c r="AB26" s="3">
        <f t="shared" si="29"/>
        <v>2</v>
      </c>
      <c r="AC26" s="6">
        <f>IF(ISNA(INDEX(AB22:AB27, MATCH(N26, F22:F27, FALSE))),0,INDEX(AB22:AB27, MATCH(N26,F22:F27, FALSE)))</f>
        <v>4</v>
      </c>
      <c r="AD26" s="3">
        <f>IF(ISNA(INDEX(AB22:AB27, MATCH(O26, F22:F27, FALSE))),0,INDEX(AB22:AB27, MATCH(O26, F22:F27, FALSE)))</f>
        <v>0</v>
      </c>
      <c r="AE26" s="5">
        <f t="shared" si="28"/>
        <v>4</v>
      </c>
      <c r="AF26" s="3">
        <f>COUNTIF(F22:F27:F30:F35,F26)</f>
        <v>1</v>
      </c>
      <c r="AG26" s="2"/>
      <c r="AH26" s="2"/>
      <c r="AI26" s="2"/>
      <c r="AJ26" s="2"/>
      <c r="AK26" s="2"/>
      <c r="AL26" s="2"/>
      <c r="AM26" s="2"/>
      <c r="AN26" s="2"/>
      <c r="AO26" s="2"/>
      <c r="AP26" s="2"/>
      <c r="AQ26" s="2"/>
      <c r="AR26" s="2"/>
      <c r="AS26" s="2"/>
      <c r="AT26" s="2"/>
      <c r="AU26" s="2"/>
      <c r="AV26" s="2"/>
      <c r="AW26" s="2"/>
      <c r="AX26" s="2"/>
      <c r="AY26" s="2"/>
      <c r="AZ26" s="2"/>
      <c r="BA26" s="2"/>
      <c r="BB26" s="2"/>
      <c r="BC26" s="2"/>
    </row>
    <row r="27" spans="1:72" ht="20.100000000000001" customHeight="1" thickBot="1">
      <c r="A27" s="113" t="s">
        <v>144</v>
      </c>
      <c r="B27" s="34" t="s">
        <v>130</v>
      </c>
      <c r="C27" s="34">
        <v>200</v>
      </c>
      <c r="D27" s="110" t="s">
        <v>0</v>
      </c>
      <c r="E27" s="291">
        <v>6</v>
      </c>
      <c r="F27" s="216" t="s">
        <v>108</v>
      </c>
      <c r="G27" s="219">
        <v>31.1</v>
      </c>
      <c r="H27" s="212" t="str">
        <f t="shared" si="21"/>
        <v>Amber Waring-Jones</v>
      </c>
      <c r="I27" s="212" t="str">
        <f t="shared" si="22"/>
        <v>MADJA</v>
      </c>
      <c r="J27" s="212" t="str">
        <f t="shared" si="23"/>
        <v>Marl J</v>
      </c>
      <c r="K27" s="138" t="str">
        <f t="shared" si="24"/>
        <v/>
      </c>
      <c r="L27" s="213" t="str">
        <f t="shared" si="25"/>
        <v>AW</v>
      </c>
      <c r="M27" s="2"/>
      <c r="N27" s="34" t="str">
        <f t="shared" si="26"/>
        <v>J</v>
      </c>
      <c r="O27" s="34" t="str">
        <f t="shared" si="26"/>
        <v>JJ</v>
      </c>
      <c r="P27" s="154">
        <f t="shared" si="27"/>
        <v>3</v>
      </c>
      <c r="Q27" s="2"/>
      <c r="R27" s="12"/>
      <c r="S27" s="12"/>
      <c r="T27" s="12"/>
      <c r="U27" s="12"/>
      <c r="V27" s="12"/>
      <c r="W27" s="12">
        <f>P27</f>
        <v>3</v>
      </c>
      <c r="X27" s="2"/>
      <c r="Y27" s="26">
        <f>((COUNTIF(E22:E27,E27)-1)*$CK$547+SUBSTITUTE(E27,"=",""))</f>
        <v>6</v>
      </c>
      <c r="Z27" s="3">
        <f t="shared" si="31"/>
        <v>1</v>
      </c>
      <c r="AA27" s="3">
        <f t="shared" si="30"/>
        <v>1</v>
      </c>
      <c r="AB27" s="3">
        <f t="shared" si="29"/>
        <v>1</v>
      </c>
      <c r="AC27" s="6">
        <f>IF(ISNA(INDEX(AB22:AB27, MATCH(N27, F22:F27, FALSE))),0,INDEX(AB22:AB27, MATCH(N27, F22:F27, FALSE)))</f>
        <v>3</v>
      </c>
      <c r="AD27" s="3">
        <f>IF(ISNA(INDEX(AB22:AB27, MATCH(O27, F22:F27, FALSE))),0,INDEX(AB22:AB27, MATCH(O27, F22:F27, FALSE)))</f>
        <v>0</v>
      </c>
      <c r="AE27" s="5">
        <f t="shared" si="28"/>
        <v>3</v>
      </c>
      <c r="AF27" s="3">
        <f>COUNTIF(F22:F27:F30:F35,F27)</f>
        <v>1</v>
      </c>
      <c r="AG27" s="2"/>
      <c r="AH27" s="2"/>
      <c r="AI27" s="2"/>
      <c r="AJ27" s="2"/>
      <c r="AK27" s="2"/>
      <c r="AL27" s="2"/>
      <c r="AM27" s="2"/>
      <c r="AN27" s="2"/>
      <c r="AO27" s="2"/>
      <c r="AP27" s="2"/>
      <c r="AQ27" s="2"/>
      <c r="AR27" s="2"/>
      <c r="AS27" s="2"/>
      <c r="AT27" s="2"/>
      <c r="AU27" s="2"/>
      <c r="AV27" s="2"/>
      <c r="AW27" s="2"/>
      <c r="AX27" s="2"/>
      <c r="AY27" s="2"/>
      <c r="AZ27" s="2"/>
      <c r="BA27" s="2"/>
      <c r="BB27" s="2"/>
      <c r="BC27" s="2"/>
    </row>
    <row r="28" spans="1:72" ht="20.100000000000001" customHeight="1" thickBot="1">
      <c r="A28" s="113" t="s">
        <v>144</v>
      </c>
      <c r="B28" s="34" t="s">
        <v>130</v>
      </c>
      <c r="C28" s="34"/>
      <c r="D28" s="110"/>
      <c r="E28" s="237" t="s">
        <v>49</v>
      </c>
      <c r="F28" s="237"/>
      <c r="G28" s="237"/>
      <c r="H28" s="236"/>
      <c r="I28" s="236"/>
      <c r="J28" s="236"/>
      <c r="K28" s="236"/>
      <c r="L28" s="236"/>
      <c r="M28" s="2"/>
      <c r="N28" s="37"/>
      <c r="O28" s="37"/>
      <c r="P28" s="155"/>
      <c r="Q28" s="2"/>
      <c r="R28" s="2"/>
      <c r="S28" s="2"/>
      <c r="T28" s="2"/>
      <c r="U28" s="2"/>
      <c r="V28" s="2"/>
      <c r="W28" s="2"/>
      <c r="X28" s="2"/>
      <c r="Y28" s="26"/>
      <c r="AG28" s="2"/>
      <c r="AH28" s="2"/>
      <c r="AI28" s="2"/>
      <c r="AJ28" s="2"/>
      <c r="AK28" s="2"/>
      <c r="AL28" s="2"/>
      <c r="AM28" s="2"/>
      <c r="AN28" s="2"/>
      <c r="AO28" s="2"/>
      <c r="AP28" s="2"/>
      <c r="AQ28" s="2"/>
      <c r="AR28" s="2"/>
      <c r="AS28" s="2"/>
      <c r="AT28" s="2"/>
      <c r="AU28" s="2"/>
      <c r="AV28" s="2"/>
      <c r="AW28" s="2"/>
      <c r="AX28" s="2"/>
      <c r="AY28" s="2"/>
      <c r="AZ28" s="2"/>
      <c r="BA28" s="2"/>
      <c r="BB28" s="2"/>
      <c r="BC28" s="2"/>
    </row>
    <row r="29" spans="1:72" ht="20.100000000000001" customHeight="1" thickBot="1">
      <c r="A29" s="113" t="s">
        <v>144</v>
      </c>
      <c r="B29" s="34" t="s">
        <v>130</v>
      </c>
      <c r="C29" s="34">
        <v>200</v>
      </c>
      <c r="D29" s="110" t="s">
        <v>1</v>
      </c>
      <c r="E29" s="420" t="s">
        <v>185</v>
      </c>
      <c r="F29" s="233"/>
      <c r="G29" s="233"/>
      <c r="H29" s="234"/>
      <c r="I29" s="208" t="s">
        <v>181</v>
      </c>
      <c r="J29" s="205"/>
      <c r="K29" s="530">
        <f>K21</f>
        <v>25.3</v>
      </c>
      <c r="L29" s="530"/>
      <c r="M29" s="2"/>
      <c r="N29" s="37"/>
      <c r="O29" s="37"/>
      <c r="P29" s="155"/>
      <c r="Q29" s="2"/>
      <c r="R29" s="2"/>
      <c r="S29" s="2"/>
      <c r="T29" s="2"/>
      <c r="U29" s="2"/>
      <c r="V29" s="2"/>
      <c r="W29" s="2"/>
      <c r="X29" s="2"/>
      <c r="Y29" s="26"/>
      <c r="AG29" s="2"/>
      <c r="AH29" s="2"/>
      <c r="AI29" s="2"/>
      <c r="AJ29" s="2"/>
      <c r="AK29" s="2"/>
      <c r="AL29" s="2"/>
      <c r="AM29" s="2"/>
      <c r="AN29" s="2"/>
      <c r="AO29" s="2"/>
      <c r="AP29" s="2"/>
      <c r="AQ29" s="2"/>
      <c r="AR29" s="2"/>
      <c r="AS29" s="2"/>
      <c r="AT29" s="2"/>
      <c r="AU29" s="2"/>
      <c r="AV29" s="2"/>
      <c r="AW29" s="2"/>
      <c r="AX29" s="2"/>
      <c r="AY29" s="2"/>
      <c r="AZ29" s="2"/>
      <c r="BA29" s="2"/>
      <c r="BB29" s="2"/>
      <c r="BC29" s="2"/>
    </row>
    <row r="30" spans="1:72" ht="20.100000000000001" customHeight="1">
      <c r="A30" s="113" t="s">
        <v>144</v>
      </c>
      <c r="B30" s="34" t="s">
        <v>130</v>
      </c>
      <c r="C30" s="34">
        <v>200</v>
      </c>
      <c r="D30" s="110" t="s">
        <v>1</v>
      </c>
      <c r="E30" s="289">
        <v>1</v>
      </c>
      <c r="F30" s="214" t="s">
        <v>140</v>
      </c>
      <c r="G30" s="215">
        <v>30.1</v>
      </c>
      <c r="H30" s="201" t="str">
        <f t="shared" ref="H30:H35" si="32">IF(ISNA((IF(F30=0," ",VLOOKUP(F30,$AC$543:$AE$555,3,FALSE)))),"WRONG LETTER",IF(F30=0," ",VLOOKUP(F30,$AC$543:$AE$555,3,FALSE)))</f>
        <v>Alice Clegg</v>
      </c>
      <c r="I30" s="201" t="str">
        <f t="shared" ref="I30:I35" si="33">IF(ISNA((IF(F30=0,"",VLOOKUP(F30,$AO$544:$AQ$555,3,FALSE)))),"WRONG LETTER",IF(F30=0,"",VLOOKUP(F30,$AO$544:$AQ$555,3,FALSE)))</f>
        <v>Winchester</v>
      </c>
      <c r="J30" s="201" t="str">
        <f t="shared" ref="J30:J35" si="34">IF(F30=0,"",VLOOKUP(F30,$AO$544:$AR$555,4,FALSE))</f>
        <v>Win</v>
      </c>
      <c r="K30" s="202" t="str">
        <f t="shared" ref="K30:K35" si="35">IF(G30="","",IF(ISNUMBER(G30),IF($CH$548="F"," ",IF($CH$548="T",IF(G30&lt;=$BX$548,"G1",IF(G30&lt;=$CA$548,"G2",IF(G30&lt;=$CD$548,"G3",IF(G30&lt;=$CG$548,"G4","")))))),""))</f>
        <v>G4</v>
      </c>
      <c r="L30" s="203" t="str">
        <f t="shared" ref="L30:L35" si="36">IF(ISBLANK(G30),"",IF(G30&lt;=BF547,"AW"," "))</f>
        <v>AW</v>
      </c>
      <c r="M30" s="2"/>
      <c r="N30" s="34" t="str">
        <f t="shared" ref="N30:O35" si="37">N22</f>
        <v>W</v>
      </c>
      <c r="O30" s="34" t="str">
        <f t="shared" si="37"/>
        <v>WW</v>
      </c>
      <c r="P30" s="154">
        <f>AE30</f>
        <v>6</v>
      </c>
      <c r="Q30" s="2"/>
      <c r="R30" s="12">
        <f>P30</f>
        <v>6</v>
      </c>
      <c r="S30" s="12"/>
      <c r="T30" s="12"/>
      <c r="U30" s="12"/>
      <c r="V30" s="12"/>
      <c r="W30" s="12"/>
      <c r="X30" s="2"/>
      <c r="Y30" s="26">
        <f>((COUNTIF(E30:E35,E30)-1)*$CK$547+SUBSTITUTE(E30,"=",""))</f>
        <v>1</v>
      </c>
      <c r="Z30" s="3">
        <f>INDEX($CK$548:$CK$611,Y30)</f>
        <v>6</v>
      </c>
      <c r="AA30" s="3">
        <f>IF(LEFT(G30,1)="d",0,IF(LEFT(G30,1)="n",0,1))</f>
        <v>1</v>
      </c>
      <c r="AB30" s="3">
        <f>Z30*AA30</f>
        <v>6</v>
      </c>
      <c r="AC30" s="6">
        <f>IF(ISNA(INDEX(AB30:AB35, MATCH(N30, F30:F35, FALSE))),0,INDEX(AB30:AB35, MATCH(N30, F30:F35, FALSE)))</f>
        <v>0</v>
      </c>
      <c r="AD30" s="3">
        <f>IF(ISNA(INDEX(AB30:AB35, MATCH(O30, F30:F35, FALSE))),0,INDEX(AB30:AB35, MATCH(O30, F30:F35, FALSE)))</f>
        <v>6</v>
      </c>
      <c r="AE30" s="5">
        <f>SUM(AC30:AD30)</f>
        <v>6</v>
      </c>
      <c r="AF30" s="3">
        <f>COUNTIF(F22:F27:F30:F35,F30)</f>
        <v>1</v>
      </c>
      <c r="AG30" s="2"/>
      <c r="AH30" s="2"/>
      <c r="AI30" s="2"/>
      <c r="AJ30" s="2"/>
      <c r="AK30" s="2"/>
      <c r="AL30" s="2"/>
      <c r="AM30" s="2"/>
      <c r="AN30" s="2"/>
      <c r="AO30" s="2"/>
      <c r="AP30" s="2"/>
      <c r="AQ30" s="2"/>
      <c r="AR30" s="2"/>
      <c r="AS30" s="2"/>
      <c r="AT30" s="2"/>
      <c r="AU30" s="2"/>
      <c r="AV30" s="2"/>
      <c r="AW30" s="2"/>
      <c r="AX30" s="2"/>
      <c r="AY30" s="2"/>
      <c r="AZ30" s="2"/>
      <c r="BA30" s="2"/>
      <c r="BB30" s="2"/>
      <c r="BC30" s="2"/>
    </row>
    <row r="31" spans="1:72" ht="20.100000000000001" customHeight="1">
      <c r="A31" s="113" t="s">
        <v>144</v>
      </c>
      <c r="B31" s="34" t="s">
        <v>130</v>
      </c>
      <c r="C31" s="34">
        <v>200</v>
      </c>
      <c r="D31" s="110" t="s">
        <v>1</v>
      </c>
      <c r="E31" s="290">
        <v>2</v>
      </c>
      <c r="F31" s="216" t="s">
        <v>19</v>
      </c>
      <c r="G31" s="217">
        <v>30.1</v>
      </c>
      <c r="H31" s="114" t="str">
        <f t="shared" si="32"/>
        <v>Alanna O'Neill</v>
      </c>
      <c r="I31" s="114" t="str">
        <f t="shared" si="33"/>
        <v>Oxford City</v>
      </c>
      <c r="J31" s="114" t="str">
        <f t="shared" si="34"/>
        <v>Oxf C</v>
      </c>
      <c r="K31" s="9" t="str">
        <f t="shared" si="35"/>
        <v>G4</v>
      </c>
      <c r="L31" s="195" t="str">
        <f t="shared" si="36"/>
        <v>AW</v>
      </c>
      <c r="M31" s="2"/>
      <c r="N31" s="34" t="str">
        <f t="shared" si="37"/>
        <v>N</v>
      </c>
      <c r="O31" s="34" t="str">
        <f t="shared" si="37"/>
        <v>NN</v>
      </c>
      <c r="P31" s="154">
        <f t="shared" ref="P31:P35" si="38">AE31</f>
        <v>1</v>
      </c>
      <c r="Q31" s="2"/>
      <c r="R31" s="12"/>
      <c r="S31" s="12">
        <f>P31</f>
        <v>1</v>
      </c>
      <c r="T31" s="12"/>
      <c r="U31" s="12"/>
      <c r="V31" s="12"/>
      <c r="W31" s="12"/>
      <c r="X31" s="2"/>
      <c r="Y31" s="26">
        <f>((COUNTIF(E30:E35,E31)-1)*$CK$547+SUBSTITUTE(E31,"=",""))</f>
        <v>2</v>
      </c>
      <c r="Z31" s="3">
        <f>INDEX($CK$548:$CK$611,Y31)</f>
        <v>5</v>
      </c>
      <c r="AA31" s="3">
        <f>IF(LEFT(G31,1)="d",0,IF(LEFT(G31,1)="n",0,1))</f>
        <v>1</v>
      </c>
      <c r="AB31" s="3">
        <f>Z31*AA31</f>
        <v>5</v>
      </c>
      <c r="AC31" s="6">
        <f>IF(ISNA(INDEX(AB30:AB35, MATCH(N31, F30:F35, FALSE))),0,INDEX(AB30:AB35, MATCH(N31, F30:F35, FALSE)))</f>
        <v>0</v>
      </c>
      <c r="AD31" s="3">
        <f>IF(ISNA(INDEX(AB30:AB35, MATCH(O31, F30:F35, FALSE))),0,INDEX(AB30:AB35, MATCH(O31, F30:F35, FALSE)))</f>
        <v>1</v>
      </c>
      <c r="AE31" s="5">
        <f t="shared" ref="AE31:AE35" si="39">SUM(AC31:AD31)</f>
        <v>1</v>
      </c>
      <c r="AF31" s="3">
        <f>COUNTIF(F22:F27:F30:F35,F31)</f>
        <v>1</v>
      </c>
      <c r="AG31" s="2"/>
      <c r="AH31" s="2"/>
      <c r="AI31" s="2"/>
      <c r="AJ31" s="2"/>
      <c r="AK31" s="2"/>
      <c r="AL31" s="2"/>
      <c r="AM31" s="2"/>
      <c r="AN31" s="2"/>
      <c r="AO31" s="2"/>
      <c r="AP31" s="2"/>
      <c r="AQ31" s="2"/>
      <c r="AR31" s="2"/>
      <c r="AS31" s="2"/>
      <c r="AT31" s="2"/>
      <c r="AU31" s="2"/>
      <c r="AV31" s="2"/>
      <c r="AW31" s="2"/>
      <c r="AX31" s="2"/>
      <c r="AY31" s="2"/>
      <c r="AZ31" s="2"/>
      <c r="BA31" s="2"/>
      <c r="BB31" s="2"/>
      <c r="BC31" s="2"/>
    </row>
    <row r="32" spans="1:72" ht="20.100000000000001" customHeight="1">
      <c r="A32" s="113" t="s">
        <v>144</v>
      </c>
      <c r="B32" s="34" t="s">
        <v>130</v>
      </c>
      <c r="C32" s="34">
        <v>200</v>
      </c>
      <c r="D32" s="110" t="s">
        <v>1</v>
      </c>
      <c r="E32" s="290">
        <v>3</v>
      </c>
      <c r="F32" s="216" t="s">
        <v>340</v>
      </c>
      <c r="G32" s="217">
        <v>30.8</v>
      </c>
      <c r="H32" s="114" t="str">
        <f t="shared" si="32"/>
        <v>Maddie Vernon</v>
      </c>
      <c r="I32" s="114" t="str">
        <f t="shared" si="33"/>
        <v>Salisbury</v>
      </c>
      <c r="J32" s="114" t="str">
        <f t="shared" si="34"/>
        <v>Salis</v>
      </c>
      <c r="K32" s="9" t="str">
        <f t="shared" si="35"/>
        <v/>
      </c>
      <c r="L32" s="195" t="str">
        <f t="shared" si="36"/>
        <v>AW</v>
      </c>
      <c r="M32" s="2"/>
      <c r="N32" s="34" t="str">
        <f t="shared" si="37"/>
        <v>O</v>
      </c>
      <c r="O32" s="34" t="str">
        <f t="shared" si="37"/>
        <v>OO</v>
      </c>
      <c r="P32" s="154">
        <f t="shared" si="38"/>
        <v>5</v>
      </c>
      <c r="Q32" s="2"/>
      <c r="R32" s="12"/>
      <c r="S32" s="12"/>
      <c r="T32" s="12">
        <f>P32</f>
        <v>5</v>
      </c>
      <c r="U32" s="12"/>
      <c r="V32" s="12"/>
      <c r="W32" s="12"/>
      <c r="X32" s="2"/>
      <c r="Y32" s="26">
        <f>((COUNTIF(E30:E35,E32)-1)*$CK$547+SUBSTITUTE(E32,"=",""))</f>
        <v>3</v>
      </c>
      <c r="Z32" s="3">
        <f>INDEX($CK$548:$CK$611,Y32)</f>
        <v>4</v>
      </c>
      <c r="AA32" s="3">
        <f>IF(LEFT(G32,1)="d",0,IF(LEFT(G32,1)="n",0,1))</f>
        <v>1</v>
      </c>
      <c r="AB32" s="3">
        <f t="shared" ref="AB32:AB35" si="40">Z32*AA32</f>
        <v>4</v>
      </c>
      <c r="AC32" s="6">
        <f>IF(ISNA(INDEX(AB30:AB35, MATCH(N32, F30:F35, FALSE))),0,INDEX(AB30:AB35, MATCH(N32, F30:F35, FALSE)))</f>
        <v>0</v>
      </c>
      <c r="AD32" s="3">
        <f>IF(ISNA(INDEX(AB30:AB35, MATCH(O32, F30:F35, FALSE))),0,INDEX(AB30:AB35, MATCH(O32, F30:F35, FALSE)))</f>
        <v>5</v>
      </c>
      <c r="AE32" s="5">
        <f t="shared" si="39"/>
        <v>5</v>
      </c>
      <c r="AF32" s="3">
        <f>COUNTIF(F22:F27:F30:F35,F32)</f>
        <v>1</v>
      </c>
      <c r="AG32" s="2"/>
      <c r="AH32" s="2"/>
      <c r="AI32" s="2"/>
      <c r="AJ32" s="2"/>
      <c r="AK32" s="2"/>
      <c r="AL32" s="2"/>
      <c r="AM32" s="2"/>
      <c r="AN32" s="2"/>
      <c r="AO32" s="2"/>
      <c r="AP32" s="2"/>
      <c r="AQ32" s="2"/>
      <c r="AR32" s="2"/>
      <c r="AS32" s="2"/>
      <c r="AT32" s="2"/>
      <c r="AU32" s="2"/>
      <c r="AV32" s="2"/>
      <c r="AW32" s="2"/>
      <c r="AX32" s="2"/>
      <c r="AY32" s="2"/>
      <c r="AZ32" s="2"/>
      <c r="BA32" s="2"/>
      <c r="BB32" s="2"/>
      <c r="BC32" s="2"/>
    </row>
    <row r="33" spans="1:72" ht="20.100000000000001" customHeight="1">
      <c r="A33" s="113" t="s">
        <v>144</v>
      </c>
      <c r="B33" s="34" t="s">
        <v>130</v>
      </c>
      <c r="C33" s="34">
        <v>200</v>
      </c>
      <c r="D33" s="110" t="s">
        <v>1</v>
      </c>
      <c r="E33" s="290">
        <v>4</v>
      </c>
      <c r="F33" s="216" t="s">
        <v>137</v>
      </c>
      <c r="G33" s="217">
        <v>30.8</v>
      </c>
      <c r="H33" s="114" t="str">
        <f t="shared" si="32"/>
        <v>Bethany Jones</v>
      </c>
      <c r="I33" s="114" t="str">
        <f t="shared" si="33"/>
        <v>Slough Juniors</v>
      </c>
      <c r="J33" s="114" t="str">
        <f t="shared" si="34"/>
        <v>Slough J</v>
      </c>
      <c r="K33" s="9" t="str">
        <f t="shared" si="35"/>
        <v/>
      </c>
      <c r="L33" s="195" t="str">
        <f t="shared" si="36"/>
        <v>AW</v>
      </c>
      <c r="M33" s="2"/>
      <c r="N33" s="34" t="str">
        <f t="shared" si="37"/>
        <v>R</v>
      </c>
      <c r="O33" s="34" t="str">
        <f t="shared" si="37"/>
        <v>RR</v>
      </c>
      <c r="P33" s="154">
        <f t="shared" si="38"/>
        <v>2</v>
      </c>
      <c r="Q33" s="2"/>
      <c r="R33" s="12"/>
      <c r="S33" s="12"/>
      <c r="T33" s="12"/>
      <c r="U33" s="12">
        <f>P33</f>
        <v>2</v>
      </c>
      <c r="V33" s="12"/>
      <c r="W33" s="12"/>
      <c r="X33" s="2"/>
      <c r="Y33" s="26">
        <f>((COUNTIF(E30:E35,E33)-1)*$CK$547+SUBSTITUTE(E33,"=",""))</f>
        <v>4</v>
      </c>
      <c r="Z33" s="3">
        <f>INDEX($CK$548:$CK$611,Y33)</f>
        <v>3</v>
      </c>
      <c r="AA33" s="3">
        <f t="shared" ref="AA33:AA35" si="41">IF(LEFT(G33,1)="d",0,IF(LEFT(G33,1)="n",0,1))</f>
        <v>1</v>
      </c>
      <c r="AB33" s="3">
        <f t="shared" si="40"/>
        <v>3</v>
      </c>
      <c r="AC33" s="6">
        <f>IF(ISNA(INDEX(AB30:AB35, MATCH(N33, F30:F35, FALSE))),0,INDEX(AB30:AB35, MATCH(N33, F30:F35, FALSE)))</f>
        <v>0</v>
      </c>
      <c r="AD33" s="3">
        <f>IF(ISNA(INDEX(AB30:AB35, MATCH(O33, F30:F35, FALSE))),0,INDEX(AB30:AB35, MATCH(O33, F30:F35, FALSE)))</f>
        <v>2</v>
      </c>
      <c r="AE33" s="5">
        <f t="shared" si="39"/>
        <v>2</v>
      </c>
      <c r="AF33" s="3">
        <f>COUNTIF(F22:F27:F30:F35,F33)</f>
        <v>1</v>
      </c>
      <c r="AG33" s="2"/>
      <c r="AH33" s="2"/>
      <c r="AI33" s="2"/>
      <c r="AJ33" s="2"/>
      <c r="AK33" s="2"/>
      <c r="AL33" s="2"/>
      <c r="AM33" s="2"/>
      <c r="AN33" s="2"/>
      <c r="AO33" s="2"/>
      <c r="AP33" s="2"/>
      <c r="AQ33" s="2"/>
      <c r="AR33" s="2"/>
      <c r="AS33" s="2"/>
      <c r="AT33" s="2"/>
      <c r="AU33" s="2"/>
      <c r="AV33" s="2"/>
      <c r="AW33" s="2"/>
      <c r="AX33" s="2"/>
      <c r="AY33" s="2"/>
      <c r="AZ33" s="2"/>
      <c r="BA33" s="2"/>
      <c r="BB33" s="2"/>
      <c r="BC33" s="2"/>
    </row>
    <row r="34" spans="1:72" ht="20.100000000000001" customHeight="1">
      <c r="A34" s="113" t="s">
        <v>144</v>
      </c>
      <c r="B34" s="34" t="s">
        <v>130</v>
      </c>
      <c r="C34" s="34">
        <v>200</v>
      </c>
      <c r="D34" s="110" t="s">
        <v>1</v>
      </c>
      <c r="E34" s="290">
        <v>5</v>
      </c>
      <c r="F34" s="216" t="s">
        <v>109</v>
      </c>
      <c r="G34" s="217" t="s">
        <v>1191</v>
      </c>
      <c r="H34" s="114" t="str">
        <f t="shared" si="32"/>
        <v>Lucy White</v>
      </c>
      <c r="I34" s="114" t="str">
        <f t="shared" si="33"/>
        <v>MADJA</v>
      </c>
      <c r="J34" s="114" t="str">
        <f t="shared" si="34"/>
        <v>Marl J</v>
      </c>
      <c r="K34" s="9" t="str">
        <f t="shared" si="35"/>
        <v/>
      </c>
      <c r="L34" s="195" t="str">
        <f t="shared" si="36"/>
        <v xml:space="preserve"> </v>
      </c>
      <c r="M34" s="2"/>
      <c r="N34" s="34" t="str">
        <f t="shared" si="37"/>
        <v>T</v>
      </c>
      <c r="O34" s="34" t="str">
        <f t="shared" si="37"/>
        <v>TT</v>
      </c>
      <c r="P34" s="154">
        <f t="shared" si="38"/>
        <v>4</v>
      </c>
      <c r="Q34" s="2"/>
      <c r="R34" s="12"/>
      <c r="S34" s="12"/>
      <c r="T34" s="12"/>
      <c r="U34" s="12"/>
      <c r="V34" s="12">
        <f>P34</f>
        <v>4</v>
      </c>
      <c r="W34" s="12"/>
      <c r="X34" s="2"/>
      <c r="Y34" s="26">
        <f>((COUNTIF(E30:E35,E34)-1)*$CK$547+SUBSTITUTE(E34,"=",""))</f>
        <v>5</v>
      </c>
      <c r="Z34" s="3">
        <f t="shared" ref="Z34:Z35" si="42">INDEX($CK$548:$CK$611,Y34)</f>
        <v>2</v>
      </c>
      <c r="AA34" s="3">
        <f t="shared" si="41"/>
        <v>1</v>
      </c>
      <c r="AB34" s="3">
        <f t="shared" si="40"/>
        <v>2</v>
      </c>
      <c r="AC34" s="6">
        <f>IF(ISNA(INDEX(AB30:AB35, MATCH(N34, F30:F35, FALSE))),0,INDEX(AB30:AB35, MATCH(N34,F30:F35, FALSE)))</f>
        <v>0</v>
      </c>
      <c r="AD34" s="3">
        <f>IF(ISNA(INDEX(AB30:AB35, MATCH(O34, F30:F35, FALSE))),0,INDEX(AB30:AB35, MATCH(O34, F30:F35, FALSE)))</f>
        <v>4</v>
      </c>
      <c r="AE34" s="5">
        <f t="shared" si="39"/>
        <v>4</v>
      </c>
      <c r="AF34" s="3">
        <f>COUNTIF(F22:F27:F30:F35,F34)</f>
        <v>1</v>
      </c>
      <c r="AG34" s="2"/>
      <c r="AH34" s="2"/>
      <c r="AI34" s="2"/>
      <c r="AJ34" s="2"/>
      <c r="AK34" s="2"/>
      <c r="AL34" s="2"/>
      <c r="AM34" s="2"/>
      <c r="AN34" s="2"/>
      <c r="AO34" s="2"/>
      <c r="AP34" s="2"/>
      <c r="AQ34" s="2"/>
      <c r="AR34" s="2"/>
      <c r="AS34" s="2"/>
      <c r="AT34" s="2"/>
      <c r="AU34" s="2"/>
      <c r="AV34" s="2"/>
      <c r="AW34" s="2"/>
      <c r="AX34" s="2"/>
      <c r="AY34" s="2"/>
      <c r="AZ34" s="2"/>
      <c r="BA34" s="2"/>
      <c r="BB34" s="2"/>
      <c r="BC34" s="2"/>
    </row>
    <row r="35" spans="1:72" ht="20.100000000000001" customHeight="1" thickBot="1">
      <c r="A35" s="113" t="s">
        <v>144</v>
      </c>
      <c r="B35" s="34" t="s">
        <v>130</v>
      </c>
      <c r="C35" s="34">
        <v>200</v>
      </c>
      <c r="D35" s="110" t="s">
        <v>1</v>
      </c>
      <c r="E35" s="291">
        <v>6</v>
      </c>
      <c r="F35" s="216" t="s">
        <v>111</v>
      </c>
      <c r="G35" s="219">
        <v>32.6</v>
      </c>
      <c r="H35" s="212" t="str">
        <f t="shared" si="32"/>
        <v>ROSIE STOCKWELL</v>
      </c>
      <c r="I35" s="212" t="str">
        <f t="shared" si="33"/>
        <v>Newbury</v>
      </c>
      <c r="J35" s="212" t="str">
        <f t="shared" si="34"/>
        <v>Newb</v>
      </c>
      <c r="K35" s="138" t="str">
        <f t="shared" si="35"/>
        <v/>
      </c>
      <c r="L35" s="213" t="str">
        <f t="shared" si="36"/>
        <v xml:space="preserve"> </v>
      </c>
      <c r="M35" s="2"/>
      <c r="N35" s="34" t="str">
        <f t="shared" si="37"/>
        <v>J</v>
      </c>
      <c r="O35" s="34" t="str">
        <f t="shared" si="37"/>
        <v>JJ</v>
      </c>
      <c r="P35" s="154">
        <f t="shared" si="38"/>
        <v>3</v>
      </c>
      <c r="Q35" s="2"/>
      <c r="R35" s="12"/>
      <c r="S35" s="12"/>
      <c r="T35" s="12"/>
      <c r="U35" s="12"/>
      <c r="V35" s="12"/>
      <c r="W35" s="12">
        <f>P35</f>
        <v>3</v>
      </c>
      <c r="X35" s="2"/>
      <c r="Y35" s="26">
        <f>((COUNTIF(E30:E35,E35)-1)*$CK$547+SUBSTITUTE(E35,"=",""))</f>
        <v>6</v>
      </c>
      <c r="Z35" s="3">
        <f t="shared" si="42"/>
        <v>1</v>
      </c>
      <c r="AA35" s="3">
        <f t="shared" si="41"/>
        <v>1</v>
      </c>
      <c r="AB35" s="3">
        <f t="shared" si="40"/>
        <v>1</v>
      </c>
      <c r="AC35" s="6">
        <f>IF(ISNA(INDEX(AB30:AB35, MATCH(N35, F30:F35, FALSE))),0,INDEX(AB30:AB35, MATCH(N35, F30:F35, FALSE)))</f>
        <v>0</v>
      </c>
      <c r="AD35" s="3">
        <f>IF(ISNA(INDEX(AB30:AB35, MATCH(O35, F30:F35, FALSE))),0,INDEX(AB30:AB35, MATCH(O35, F30:F35, FALSE)))</f>
        <v>3</v>
      </c>
      <c r="AE35" s="5">
        <f t="shared" si="39"/>
        <v>3</v>
      </c>
      <c r="AF35" s="3">
        <f>COUNTIF(F22:F27:F30:F35,F35)</f>
        <v>1</v>
      </c>
      <c r="AG35" s="2"/>
      <c r="AH35" s="2"/>
      <c r="AI35" s="2"/>
      <c r="AJ35" s="2"/>
      <c r="AK35" s="2"/>
      <c r="AL35" s="2"/>
      <c r="AM35" s="2"/>
      <c r="AN35" s="2"/>
      <c r="AO35" s="2"/>
      <c r="AP35" s="2"/>
      <c r="AQ35" s="2"/>
      <c r="AR35" s="2"/>
      <c r="AS35" s="2"/>
      <c r="AT35" s="2"/>
      <c r="AU35" s="2"/>
      <c r="AV35" s="2"/>
      <c r="AW35" s="2"/>
      <c r="AX35" s="2"/>
      <c r="AY35" s="2"/>
      <c r="AZ35" s="2"/>
      <c r="BA35" s="2"/>
      <c r="BB35" s="2"/>
      <c r="BC35" s="2"/>
    </row>
    <row r="36" spans="1:72" ht="20.100000000000001" customHeight="1" thickBot="1">
      <c r="A36" s="113" t="s">
        <v>144</v>
      </c>
      <c r="B36" s="34" t="s">
        <v>130</v>
      </c>
      <c r="C36" s="34"/>
      <c r="D36" s="110"/>
      <c r="E36" s="237" t="s">
        <v>49</v>
      </c>
      <c r="F36" s="237"/>
      <c r="G36" s="237"/>
      <c r="H36" s="236"/>
      <c r="I36" s="236"/>
      <c r="J36" s="236"/>
      <c r="K36" s="236"/>
      <c r="L36" s="236"/>
      <c r="M36" s="2"/>
      <c r="N36" s="37"/>
      <c r="O36" s="37"/>
      <c r="P36" s="155"/>
      <c r="Q36" s="2"/>
      <c r="R36" s="2"/>
      <c r="S36" s="2"/>
      <c r="T36" s="2"/>
      <c r="U36" s="2"/>
      <c r="V36" s="2"/>
      <c r="W36" s="2"/>
      <c r="X36" s="2"/>
      <c r="Y36" s="8"/>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row>
    <row r="37" spans="1:72" ht="20.100000000000001" customHeight="1" thickBot="1">
      <c r="A37" s="113" t="s">
        <v>144</v>
      </c>
      <c r="B37" s="34" t="s">
        <v>130</v>
      </c>
      <c r="C37" s="34">
        <v>800</v>
      </c>
      <c r="D37" s="110" t="s">
        <v>0</v>
      </c>
      <c r="E37" s="420" t="s">
        <v>186</v>
      </c>
      <c r="F37" s="233"/>
      <c r="G37" s="233"/>
      <c r="H37" s="234"/>
      <c r="I37" s="208" t="s">
        <v>181</v>
      </c>
      <c r="J37" s="205"/>
      <c r="K37" s="535">
        <f>DETAILS!K55</f>
        <v>1.6215277777777779E-3</v>
      </c>
      <c r="L37" s="535"/>
      <c r="M37" s="116"/>
      <c r="N37" s="40"/>
      <c r="O37" s="40"/>
      <c r="P37" s="155"/>
      <c r="Q37" s="2"/>
      <c r="R37" s="2"/>
      <c r="S37" s="2"/>
      <c r="T37" s="2"/>
      <c r="U37" s="2"/>
      <c r="V37" s="2"/>
      <c r="W37" s="2"/>
      <c r="X37" s="2"/>
      <c r="Y37" s="93"/>
      <c r="Z37" s="21"/>
      <c r="AA37" s="2"/>
      <c r="AB37" s="21"/>
      <c r="AC37" s="21"/>
      <c r="AD37" s="2"/>
      <c r="AE37" s="21"/>
      <c r="AF37" s="21"/>
      <c r="AG37" s="2"/>
      <c r="AH37" s="21"/>
      <c r="AI37" s="21"/>
      <c r="AJ37" s="2"/>
      <c r="AK37" s="21"/>
      <c r="AL37" s="21"/>
      <c r="AM37" s="2"/>
      <c r="AN37" s="21"/>
      <c r="AO37" s="21"/>
      <c r="AP37" s="2"/>
      <c r="AQ37" s="21"/>
      <c r="AR37" s="21"/>
      <c r="AS37" s="2"/>
      <c r="AT37" s="21"/>
      <c r="AU37" s="21"/>
      <c r="AV37" s="21"/>
      <c r="AW37" s="21"/>
      <c r="AX37" s="21"/>
      <c r="AY37" s="21"/>
      <c r="AZ37" s="21"/>
      <c r="BA37" s="21"/>
      <c r="BB37" s="21"/>
      <c r="BC37" s="21"/>
      <c r="BD37" s="48"/>
      <c r="BE37" s="48"/>
      <c r="BF37" s="48"/>
      <c r="BG37" s="48"/>
      <c r="BH37" s="48"/>
      <c r="BI37" s="48"/>
      <c r="BJ37" s="48"/>
      <c r="BK37" s="47"/>
      <c r="BL37" s="47"/>
      <c r="BM37" s="47"/>
      <c r="BN37" s="47"/>
      <c r="BO37" s="47"/>
      <c r="BP37" s="47"/>
      <c r="BQ37" s="47"/>
      <c r="BR37" s="47"/>
      <c r="BS37" s="47"/>
      <c r="BT37" s="7"/>
    </row>
    <row r="38" spans="1:72" ht="20.100000000000001" customHeight="1">
      <c r="A38" s="113" t="s">
        <v>144</v>
      </c>
      <c r="B38" s="34" t="s">
        <v>130</v>
      </c>
      <c r="C38" s="34">
        <v>800</v>
      </c>
      <c r="D38" s="110" t="s">
        <v>0</v>
      </c>
      <c r="E38" s="289">
        <v>1</v>
      </c>
      <c r="F38" s="214" t="s">
        <v>108</v>
      </c>
      <c r="G38" s="223">
        <v>1.738425925925926E-3</v>
      </c>
      <c r="H38" s="201" t="str">
        <f t="shared" ref="H38:H43" si="43">IF(ISNA((IF(F38=0," ",VLOOKUP(F38,$AF$543:$AH$555,3,FALSE)))),"WRONG LETTER",IF(F38=0," ",VLOOKUP(F38,$AF$543:$AH$555,3,FALSE)))</f>
        <v>Ellie Mullins</v>
      </c>
      <c r="I38" s="201" t="str">
        <f t="shared" ref="I38:I43" si="44">IF(ISNA((IF(F38=0,"",VLOOKUP(F38,$AO$544:$AQ$555,3,FALSE)))),"WRONG LETTER",IF(F38=0,"",VLOOKUP(F38,$AO$544:$AQ$555,3,FALSE)))</f>
        <v>MADJA</v>
      </c>
      <c r="J38" s="201" t="str">
        <f t="shared" ref="J38:J43" si="45">IF(F38=0,"",VLOOKUP(F38,$AO$544:$AR$555,4,FALSE))</f>
        <v>Marl J</v>
      </c>
      <c r="K38" s="202" t="str">
        <f t="shared" ref="K38:K43" si="46">IF(G38="","",IF(ISNUMBER(G38),IF($CH$549="F"," ",IF($CH$549="T",IF(G38&lt;=$BX$549,"G1",IF(G38&lt;=$CA$549,"G2",IF(G38&lt;=$CD$549,"G3",IF(G38&lt;=$CG$549,"G4","")))))),""))</f>
        <v>G2</v>
      </c>
      <c r="L38" s="203" t="str">
        <f t="shared" ref="L38:L43" si="47">IF(ISBLANK(G38),"",IF(G38&lt;=BH547,"AW"," "))</f>
        <v>AW</v>
      </c>
      <c r="M38" s="2"/>
      <c r="N38" s="34" t="str">
        <f t="shared" ref="N38:O43" si="48">N30</f>
        <v>W</v>
      </c>
      <c r="O38" s="34" t="str">
        <f t="shared" si="48"/>
        <v>WW</v>
      </c>
      <c r="P38" s="154">
        <f>AE38</f>
        <v>4</v>
      </c>
      <c r="Q38" s="2"/>
      <c r="R38" s="12">
        <f>P38</f>
        <v>4</v>
      </c>
      <c r="S38" s="12"/>
      <c r="T38" s="12"/>
      <c r="U38" s="12"/>
      <c r="V38" s="12"/>
      <c r="W38" s="12"/>
      <c r="X38" s="2"/>
      <c r="Y38" s="26">
        <f>((COUNTIF(E38:E43,E38)-1)*$CK$547+SUBSTITUTE(E38,"=",""))</f>
        <v>1</v>
      </c>
      <c r="Z38" s="3">
        <f>INDEX($CK$548:$CK$611,Y38)</f>
        <v>6</v>
      </c>
      <c r="AA38" s="3">
        <f>IF(LEFT(G38,1)="d",0,IF(LEFT(G38,1)="n",0,1))</f>
        <v>1</v>
      </c>
      <c r="AB38" s="3">
        <f>Z38*AA38</f>
        <v>6</v>
      </c>
      <c r="AC38" s="6">
        <f>IF(ISNA(INDEX(AB38:AB43, MATCH(N38, F38:F43, FALSE))),0,INDEX(AB38:AB43, MATCH(N38, F38:F43, FALSE)))</f>
        <v>4</v>
      </c>
      <c r="AD38" s="3">
        <f>IF(ISNA(INDEX(AB38:AB43, MATCH(O38, F38:F43, FALSE))),0,INDEX(AB38:AB43, MATCH(O38, F38:F43, FALSE)))</f>
        <v>0</v>
      </c>
      <c r="AE38" s="5">
        <f>SUM(AC38:AD38)</f>
        <v>4</v>
      </c>
      <c r="AF38" s="3">
        <f>COUNTIF(F38:F43:F46:F51,F38)</f>
        <v>1</v>
      </c>
    </row>
    <row r="39" spans="1:72" ht="20.100000000000001" customHeight="1">
      <c r="A39" s="113" t="s">
        <v>144</v>
      </c>
      <c r="B39" s="34" t="s">
        <v>130</v>
      </c>
      <c r="C39" s="34">
        <v>800</v>
      </c>
      <c r="D39" s="110" t="s">
        <v>0</v>
      </c>
      <c r="E39" s="290">
        <v>2</v>
      </c>
      <c r="F39" s="216" t="s">
        <v>20</v>
      </c>
      <c r="G39" s="224">
        <v>1.744212962962963E-3</v>
      </c>
      <c r="H39" s="114" t="str">
        <f t="shared" si="43"/>
        <v>Payton Carter</v>
      </c>
      <c r="I39" s="114" t="str">
        <f t="shared" si="44"/>
        <v>Oxford City</v>
      </c>
      <c r="J39" s="114" t="str">
        <f t="shared" si="45"/>
        <v>Oxf C</v>
      </c>
      <c r="K39" s="9" t="str">
        <f t="shared" si="46"/>
        <v>G2</v>
      </c>
      <c r="L39" s="195" t="str">
        <f t="shared" si="47"/>
        <v>AW</v>
      </c>
      <c r="M39" s="2"/>
      <c r="N39" s="34" t="str">
        <f t="shared" si="48"/>
        <v>N</v>
      </c>
      <c r="O39" s="34" t="str">
        <f t="shared" si="48"/>
        <v>NN</v>
      </c>
      <c r="P39" s="154">
        <f t="shared" ref="P39:P43" si="49">AE39</f>
        <v>3</v>
      </c>
      <c r="Q39" s="2"/>
      <c r="R39" s="12"/>
      <c r="S39" s="12">
        <f>P39</f>
        <v>3</v>
      </c>
      <c r="T39" s="12"/>
      <c r="U39" s="12"/>
      <c r="V39" s="12"/>
      <c r="W39" s="12"/>
      <c r="X39" s="6"/>
      <c r="Y39" s="26">
        <f>((COUNTIF(E38:E43,E39)-1)*$CK$547+SUBSTITUTE(E39,"=",""))</f>
        <v>2</v>
      </c>
      <c r="Z39" s="3">
        <f>INDEX($CK$548:$CK$611,Y39)</f>
        <v>5</v>
      </c>
      <c r="AA39" s="3">
        <f>IF(LEFT(G39,1)="d",0,IF(LEFT(G39,1)="n",0,1))</f>
        <v>1</v>
      </c>
      <c r="AB39" s="3">
        <f>Z39*AA39</f>
        <v>5</v>
      </c>
      <c r="AC39" s="6">
        <f>IF(ISNA(INDEX(AB38:AB43, MATCH(N39, F38:F43, FALSE))),0,INDEX(AB38:AB43, MATCH(N39, F38:F43, FALSE)))</f>
        <v>3</v>
      </c>
      <c r="AD39" s="3">
        <f>IF(ISNA(INDEX(AB38:AB43, MATCH(O39, F38:F43, FALSE))),0,INDEX(AB38:AB43, MATCH(O39, F38:F43, FALSE)))</f>
        <v>0</v>
      </c>
      <c r="AE39" s="5">
        <f t="shared" ref="AE39:AE43" si="50">SUM(AC39:AD39)</f>
        <v>3</v>
      </c>
      <c r="AF39" s="3">
        <f>COUNTIF(F38:F43:F46:F51,F39)</f>
        <v>1</v>
      </c>
      <c r="AG39" s="5"/>
      <c r="AH39" s="5"/>
      <c r="AI39" s="5"/>
      <c r="AJ39" s="5"/>
      <c r="AK39" s="5"/>
      <c r="AL39" s="5"/>
      <c r="AM39" s="5"/>
      <c r="AN39" s="5"/>
    </row>
    <row r="40" spans="1:72" ht="20.100000000000001" customHeight="1">
      <c r="A40" s="113" t="s">
        <v>144</v>
      </c>
      <c r="B40" s="34" t="s">
        <v>130</v>
      </c>
      <c r="C40" s="34">
        <v>800</v>
      </c>
      <c r="D40" s="110" t="s">
        <v>0</v>
      </c>
      <c r="E40" s="290">
        <v>3</v>
      </c>
      <c r="F40" s="216" t="s">
        <v>130</v>
      </c>
      <c r="G40" s="224">
        <v>1.8020833333333335E-3</v>
      </c>
      <c r="H40" s="114" t="str">
        <f t="shared" si="43"/>
        <v>Elreza Mulder</v>
      </c>
      <c r="I40" s="114" t="str">
        <f t="shared" si="44"/>
        <v>Winchester</v>
      </c>
      <c r="J40" s="114" t="str">
        <f t="shared" si="45"/>
        <v>Win</v>
      </c>
      <c r="K40" s="9" t="str">
        <f t="shared" si="46"/>
        <v>G3</v>
      </c>
      <c r="L40" s="195" t="str">
        <f t="shared" si="47"/>
        <v>AW</v>
      </c>
      <c r="M40" s="2"/>
      <c r="N40" s="34" t="str">
        <f t="shared" si="48"/>
        <v>O</v>
      </c>
      <c r="O40" s="34" t="str">
        <f t="shared" si="48"/>
        <v>OO</v>
      </c>
      <c r="P40" s="154">
        <f t="shared" si="49"/>
        <v>5</v>
      </c>
      <c r="Q40" s="2"/>
      <c r="R40" s="12"/>
      <c r="S40" s="12"/>
      <c r="T40" s="12">
        <f>P40</f>
        <v>5</v>
      </c>
      <c r="U40" s="12"/>
      <c r="V40" s="12"/>
      <c r="W40" s="12"/>
      <c r="X40" s="2"/>
      <c r="Y40" s="26">
        <f>((COUNTIF(E38:E43,E40)-1)*$CK$547+SUBSTITUTE(E40,"=",""))</f>
        <v>3</v>
      </c>
      <c r="Z40" s="3">
        <f>INDEX($CK$548:$CK$611,Y40)</f>
        <v>4</v>
      </c>
      <c r="AA40" s="3">
        <f>IF(LEFT(G40,1)="d",0,IF(LEFT(G40,1)="n",0,1))</f>
        <v>1</v>
      </c>
      <c r="AB40" s="3">
        <f t="shared" ref="AB40:AB43" si="51">Z40*AA40</f>
        <v>4</v>
      </c>
      <c r="AC40" s="6">
        <f>IF(ISNA(INDEX(AB38:AB43, MATCH(N40, F38:F43, FALSE))),0,INDEX(AB38:AB43, MATCH(N40, F38:F43, FALSE)))</f>
        <v>5</v>
      </c>
      <c r="AD40" s="3">
        <f>IF(ISNA(INDEX(AB38:AB43, MATCH(O40, F38:F43, FALSE))),0,INDEX(AB38:AB43, MATCH(O40, F38:F43, FALSE)))</f>
        <v>0</v>
      </c>
      <c r="AE40" s="5">
        <f t="shared" si="50"/>
        <v>5</v>
      </c>
      <c r="AF40" s="3">
        <f>COUNTIF(F38:F43:F46:F51,F40)</f>
        <v>1</v>
      </c>
      <c r="AO40" s="19"/>
      <c r="AP40" s="19"/>
      <c r="AQ40" s="8"/>
      <c r="AR40" s="19"/>
      <c r="AS40" s="19"/>
      <c r="AT40" s="8"/>
      <c r="AU40" s="19"/>
      <c r="AV40" s="19"/>
      <c r="AW40" s="19"/>
      <c r="AX40" s="19"/>
      <c r="AY40" s="19"/>
      <c r="AZ40" s="19"/>
      <c r="BA40" s="19"/>
      <c r="BB40" s="19"/>
      <c r="BC40" s="19"/>
      <c r="BD40" s="37"/>
      <c r="BE40" s="46"/>
      <c r="BF40" s="37"/>
      <c r="BG40" s="46"/>
      <c r="BH40" s="37"/>
      <c r="BI40" s="46"/>
      <c r="BJ40" s="37"/>
    </row>
    <row r="41" spans="1:72" ht="20.100000000000001" customHeight="1">
      <c r="A41" s="113" t="s">
        <v>144</v>
      </c>
      <c r="B41" s="34" t="s">
        <v>130</v>
      </c>
      <c r="C41" s="34">
        <v>800</v>
      </c>
      <c r="D41" s="110" t="s">
        <v>0</v>
      </c>
      <c r="E41" s="290">
        <v>4</v>
      </c>
      <c r="F41" s="216" t="s">
        <v>110</v>
      </c>
      <c r="G41" s="224">
        <v>1.931712962962963E-3</v>
      </c>
      <c r="H41" s="114" t="str">
        <f t="shared" si="43"/>
        <v>CLEMENTINE BARRY</v>
      </c>
      <c r="I41" s="114" t="str">
        <f t="shared" si="44"/>
        <v>Newbury</v>
      </c>
      <c r="J41" s="114" t="str">
        <f t="shared" si="45"/>
        <v>Newb</v>
      </c>
      <c r="K41" s="9" t="str">
        <f t="shared" si="46"/>
        <v>G3</v>
      </c>
      <c r="L41" s="195" t="str">
        <f t="shared" si="47"/>
        <v xml:space="preserve"> </v>
      </c>
      <c r="M41" s="2"/>
      <c r="N41" s="34" t="str">
        <f t="shared" si="48"/>
        <v>R</v>
      </c>
      <c r="O41" s="34" t="str">
        <f t="shared" si="48"/>
        <v>RR</v>
      </c>
      <c r="P41" s="154">
        <f t="shared" si="49"/>
        <v>6</v>
      </c>
      <c r="Q41" s="2"/>
      <c r="R41" s="12"/>
      <c r="S41" s="12"/>
      <c r="T41" s="12"/>
      <c r="U41" s="12">
        <f>P41</f>
        <v>6</v>
      </c>
      <c r="V41" s="12"/>
      <c r="W41" s="12"/>
      <c r="X41" s="2"/>
      <c r="Y41" s="26">
        <f>((COUNTIF(E38:E43,E41)-1)*$CK$547+SUBSTITUTE(E41,"=",""))</f>
        <v>4</v>
      </c>
      <c r="Z41" s="3">
        <f>INDEX($CK$548:$CK$611,Y41)</f>
        <v>3</v>
      </c>
      <c r="AA41" s="3">
        <f t="shared" ref="AA41:AA43" si="52">IF(LEFT(G41,1)="d",0,IF(LEFT(G41,1)="n",0,1))</f>
        <v>1</v>
      </c>
      <c r="AB41" s="3">
        <f t="shared" si="51"/>
        <v>3</v>
      </c>
      <c r="AC41" s="6">
        <f>IF(ISNA(INDEX(AB38:AB43, MATCH(N41, F38:F43, FALSE))),0,INDEX(AB38:AB43, MATCH(N41, F38:F43, FALSE)))</f>
        <v>6</v>
      </c>
      <c r="AD41" s="3">
        <f>IF(ISNA(INDEX(AB38:AB43, MATCH(O41, F38:F43, FALSE))),0,INDEX(AB38:AB43, MATCH(O41, F38:F43, FALSE)))</f>
        <v>0</v>
      </c>
      <c r="AE41" s="5">
        <f t="shared" si="50"/>
        <v>6</v>
      </c>
      <c r="AF41" s="3">
        <f>COUNTIF(F38:F43:F46:F51,F41)</f>
        <v>1</v>
      </c>
      <c r="AO41" s="2"/>
      <c r="AP41" s="2"/>
      <c r="AQ41" s="2"/>
      <c r="AR41" s="2"/>
      <c r="AS41" s="2"/>
      <c r="AT41" s="2"/>
      <c r="AU41" s="2"/>
      <c r="AV41" s="2"/>
      <c r="AW41" s="2"/>
      <c r="AX41" s="2"/>
      <c r="AY41" s="2"/>
      <c r="AZ41" s="2"/>
      <c r="BA41" s="2"/>
      <c r="BB41" s="2"/>
      <c r="BC41" s="2"/>
      <c r="BD41" s="37"/>
      <c r="BE41" s="37"/>
      <c r="BF41" s="37"/>
      <c r="BG41" s="37"/>
      <c r="BH41" s="37"/>
      <c r="BI41" s="37"/>
      <c r="BJ41" s="37"/>
    </row>
    <row r="42" spans="1:72" ht="20.100000000000001" customHeight="1">
      <c r="A42" s="113" t="s">
        <v>144</v>
      </c>
      <c r="B42" s="34" t="s">
        <v>130</v>
      </c>
      <c r="C42" s="34">
        <v>800</v>
      </c>
      <c r="D42" s="110" t="s">
        <v>0</v>
      </c>
      <c r="E42" s="290">
        <v>5</v>
      </c>
      <c r="F42" s="216" t="s">
        <v>127</v>
      </c>
      <c r="G42" s="224">
        <v>2.0254629629629629E-3</v>
      </c>
      <c r="H42" s="114" t="str">
        <f t="shared" si="43"/>
        <v>Anela Akoun</v>
      </c>
      <c r="I42" s="114" t="str">
        <f t="shared" si="44"/>
        <v>Slough Juniors</v>
      </c>
      <c r="J42" s="114" t="str">
        <f t="shared" si="45"/>
        <v>Slough J</v>
      </c>
      <c r="K42" s="9" t="str">
        <f t="shared" si="46"/>
        <v>G3</v>
      </c>
      <c r="L42" s="195" t="str">
        <f t="shared" si="47"/>
        <v xml:space="preserve"> </v>
      </c>
      <c r="M42" s="2"/>
      <c r="N42" s="34" t="str">
        <f t="shared" si="48"/>
        <v>T</v>
      </c>
      <c r="O42" s="34" t="str">
        <f t="shared" si="48"/>
        <v>TT</v>
      </c>
      <c r="P42" s="154">
        <f t="shared" si="49"/>
        <v>0</v>
      </c>
      <c r="Q42" s="2"/>
      <c r="R42" s="12"/>
      <c r="S42" s="12"/>
      <c r="T42" s="12"/>
      <c r="U42" s="12"/>
      <c r="V42" s="12">
        <f>P42</f>
        <v>0</v>
      </c>
      <c r="W42" s="12"/>
      <c r="X42" s="2"/>
      <c r="Y42" s="26">
        <f>((COUNTIF(E38:E43,E42)-1)*$CK$547+SUBSTITUTE(E42,"=",""))</f>
        <v>5</v>
      </c>
      <c r="Z42" s="3">
        <f t="shared" ref="Z42:Z43" si="53">INDEX($CK$548:$CK$611,Y42)</f>
        <v>2</v>
      </c>
      <c r="AA42" s="3">
        <f t="shared" si="52"/>
        <v>1</v>
      </c>
      <c r="AB42" s="3">
        <f t="shared" si="51"/>
        <v>2</v>
      </c>
      <c r="AC42" s="6">
        <f>IF(ISNA(INDEX(AB38:AB43, MATCH(N42, F38:F43, FALSE))),0,INDEX(AB38:AB43, MATCH(N42,F38:F43, FALSE)))</f>
        <v>0</v>
      </c>
      <c r="AD42" s="3">
        <f>IF(ISNA(INDEX(AB38:AB43, MATCH(O42, F38:F43, FALSE))),0,INDEX(AB38:AB43, MATCH(O42, F38:F43, FALSE)))</f>
        <v>0</v>
      </c>
      <c r="AE42" s="5">
        <f t="shared" si="50"/>
        <v>0</v>
      </c>
      <c r="AF42" s="3">
        <f>COUNTIF(F38:F43:F46:F51,F42)</f>
        <v>1</v>
      </c>
      <c r="AO42" s="2"/>
      <c r="AP42" s="2"/>
      <c r="AQ42" s="2"/>
      <c r="AR42" s="2"/>
      <c r="AS42" s="2"/>
      <c r="AT42" s="2"/>
      <c r="AU42" s="2"/>
      <c r="AV42" s="2"/>
      <c r="AW42" s="2"/>
      <c r="AX42" s="2"/>
      <c r="AY42" s="2"/>
      <c r="AZ42" s="2"/>
      <c r="BA42" s="2"/>
      <c r="BB42" s="2"/>
      <c r="BC42" s="2"/>
      <c r="BD42" s="37"/>
      <c r="BE42" s="37"/>
      <c r="BF42" s="37"/>
      <c r="BG42" s="37"/>
      <c r="BH42" s="37"/>
      <c r="BI42" s="37"/>
      <c r="BJ42" s="37"/>
    </row>
    <row r="43" spans="1:72" ht="20.100000000000001" customHeight="1" thickBot="1">
      <c r="A43" s="113" t="s">
        <v>144</v>
      </c>
      <c r="B43" s="34" t="s">
        <v>130</v>
      </c>
      <c r="C43" s="34">
        <v>800</v>
      </c>
      <c r="D43" s="110" t="s">
        <v>0</v>
      </c>
      <c r="E43" s="291">
        <v>6</v>
      </c>
      <c r="F43" s="216"/>
      <c r="G43" s="225" t="s">
        <v>49</v>
      </c>
      <c r="H43" s="212" t="str">
        <f t="shared" si="43"/>
        <v xml:space="preserve"> </v>
      </c>
      <c r="I43" s="212" t="str">
        <f t="shared" si="44"/>
        <v/>
      </c>
      <c r="J43" s="212" t="str">
        <f t="shared" si="45"/>
        <v/>
      </c>
      <c r="K43" s="138" t="str">
        <f t="shared" si="46"/>
        <v/>
      </c>
      <c r="L43" s="213" t="str">
        <f t="shared" si="47"/>
        <v xml:space="preserve"> </v>
      </c>
      <c r="M43" s="2"/>
      <c r="N43" s="34" t="str">
        <f t="shared" si="48"/>
        <v>J</v>
      </c>
      <c r="O43" s="34" t="str">
        <f t="shared" si="48"/>
        <v>JJ</v>
      </c>
      <c r="P43" s="154">
        <f t="shared" si="49"/>
        <v>2</v>
      </c>
      <c r="Q43" s="2"/>
      <c r="R43" s="12"/>
      <c r="S43" s="12"/>
      <c r="T43" s="12"/>
      <c r="U43" s="12"/>
      <c r="V43" s="12"/>
      <c r="W43" s="12">
        <f>P43</f>
        <v>2</v>
      </c>
      <c r="X43" s="2"/>
      <c r="Y43" s="26">
        <f>((COUNTIF(E38:E43,E43)-1)*$CK$547+SUBSTITUTE(E43,"=",""))</f>
        <v>6</v>
      </c>
      <c r="Z43" s="3">
        <f t="shared" si="53"/>
        <v>1</v>
      </c>
      <c r="AA43" s="3">
        <f t="shared" si="52"/>
        <v>1</v>
      </c>
      <c r="AB43" s="3">
        <f t="shared" si="51"/>
        <v>1</v>
      </c>
      <c r="AC43" s="6">
        <f>IF(ISNA(INDEX(AB38:AB43, MATCH(N43, F38:F43, FALSE))),0,INDEX(AB38:AB43, MATCH(N43, F38:F43, FALSE)))</f>
        <v>2</v>
      </c>
      <c r="AD43" s="3">
        <f>IF(ISNA(INDEX(AB38:AB43, MATCH(O43, F38:F43, FALSE))),0,INDEX(AB38:AB43, MATCH(O43, F38:F43, FALSE)))</f>
        <v>0</v>
      </c>
      <c r="AE43" s="5">
        <f t="shared" si="50"/>
        <v>2</v>
      </c>
      <c r="AF43" s="3">
        <f>COUNTIF(F38:F43:F46:F51,F43)</f>
        <v>0</v>
      </c>
      <c r="AO43" s="2"/>
      <c r="AP43" s="2"/>
      <c r="AQ43" s="2"/>
      <c r="AR43" s="2"/>
      <c r="AS43" s="2"/>
      <c r="AT43" s="2"/>
      <c r="AU43" s="2"/>
      <c r="AV43" s="2"/>
      <c r="AW43" s="2"/>
      <c r="AX43" s="2"/>
      <c r="AY43" s="2"/>
      <c r="AZ43" s="2"/>
      <c r="BA43" s="2"/>
      <c r="BB43" s="2"/>
      <c r="BC43" s="2"/>
      <c r="BD43" s="37"/>
      <c r="BE43" s="37"/>
      <c r="BF43" s="37"/>
      <c r="BG43" s="37"/>
      <c r="BH43" s="37"/>
      <c r="BI43" s="37"/>
      <c r="BJ43" s="37"/>
    </row>
    <row r="44" spans="1:72" ht="20.100000000000001" customHeight="1" thickBot="1">
      <c r="A44" s="113" t="s">
        <v>144</v>
      </c>
      <c r="B44" s="34" t="s">
        <v>130</v>
      </c>
      <c r="C44" s="34"/>
      <c r="D44" s="110"/>
      <c r="E44" s="237" t="s">
        <v>49</v>
      </c>
      <c r="F44" s="237"/>
      <c r="G44" s="237"/>
      <c r="H44" s="236"/>
      <c r="I44" s="236"/>
      <c r="J44" s="236"/>
      <c r="K44" s="236"/>
      <c r="L44" s="236"/>
      <c r="M44" s="2"/>
      <c r="N44" s="37"/>
      <c r="O44" s="37"/>
      <c r="P44" s="155"/>
      <c r="Q44" s="2"/>
      <c r="R44" s="2"/>
      <c r="S44" s="2"/>
      <c r="T44" s="2"/>
      <c r="U44" s="2"/>
      <c r="V44" s="2"/>
      <c r="W44" s="2"/>
      <c r="X44" s="2"/>
      <c r="Y44" s="26"/>
      <c r="AG44" s="2"/>
      <c r="AH44" s="2"/>
      <c r="AI44" s="2"/>
      <c r="AJ44" s="2"/>
      <c r="AK44" s="2"/>
      <c r="AL44" s="2"/>
      <c r="AM44" s="2"/>
      <c r="AN44" s="2"/>
      <c r="AO44" s="2"/>
      <c r="AP44" s="2"/>
      <c r="AQ44" s="2"/>
      <c r="AR44" s="2"/>
      <c r="AS44" s="2"/>
      <c r="AT44" s="2"/>
      <c r="AU44" s="2"/>
      <c r="AV44" s="2"/>
      <c r="AW44" s="2"/>
      <c r="AX44" s="2"/>
      <c r="AY44" s="2"/>
      <c r="AZ44" s="2"/>
      <c r="BA44" s="2"/>
      <c r="BB44" s="2"/>
      <c r="BC44" s="2"/>
    </row>
    <row r="45" spans="1:72" ht="20.100000000000001" customHeight="1" thickBot="1">
      <c r="A45" s="113" t="s">
        <v>144</v>
      </c>
      <c r="B45" s="34" t="s">
        <v>130</v>
      </c>
      <c r="C45" s="34">
        <v>800</v>
      </c>
      <c r="D45" s="110" t="s">
        <v>1</v>
      </c>
      <c r="E45" s="420" t="s">
        <v>188</v>
      </c>
      <c r="F45" s="233"/>
      <c r="G45" s="233"/>
      <c r="H45" s="234"/>
      <c r="I45" s="208" t="s">
        <v>181</v>
      </c>
      <c r="J45" s="205"/>
      <c r="K45" s="535">
        <f>K37</f>
        <v>1.6215277777777779E-3</v>
      </c>
      <c r="L45" s="535"/>
      <c r="M45" s="2"/>
      <c r="N45" s="37"/>
      <c r="O45" s="37"/>
      <c r="P45" s="155"/>
      <c r="Q45" s="2"/>
      <c r="R45" s="2"/>
      <c r="S45" s="2"/>
      <c r="T45" s="2"/>
      <c r="U45" s="2"/>
      <c r="V45" s="2"/>
      <c r="W45" s="2"/>
      <c r="X45" s="2"/>
      <c r="Y45" s="26"/>
      <c r="AO45" s="2"/>
      <c r="AP45" s="2"/>
      <c r="AQ45" s="2"/>
      <c r="AR45" s="2"/>
      <c r="AS45" s="2"/>
      <c r="AT45" s="2"/>
      <c r="AU45" s="2"/>
      <c r="AV45" s="2"/>
      <c r="AW45" s="2"/>
      <c r="AX45" s="2"/>
      <c r="AY45" s="2"/>
      <c r="AZ45" s="2"/>
      <c r="BA45" s="2"/>
      <c r="BB45" s="2"/>
      <c r="BC45" s="2"/>
      <c r="BD45" s="37"/>
      <c r="BE45" s="37"/>
      <c r="BF45" s="37"/>
      <c r="BG45" s="37"/>
      <c r="BH45" s="37"/>
      <c r="BI45" s="37"/>
      <c r="BJ45" s="37"/>
    </row>
    <row r="46" spans="1:72" ht="20.100000000000001" customHeight="1">
      <c r="A46" s="113" t="s">
        <v>144</v>
      </c>
      <c r="B46" s="34" t="s">
        <v>130</v>
      </c>
      <c r="C46" s="34">
        <v>800</v>
      </c>
      <c r="D46" s="110" t="s">
        <v>1</v>
      </c>
      <c r="E46" s="289">
        <v>1</v>
      </c>
      <c r="F46" s="214" t="s">
        <v>140</v>
      </c>
      <c r="G46" s="223">
        <v>1.8703703703703703E-3</v>
      </c>
      <c r="H46" s="201" t="str">
        <f t="shared" ref="H46:H51" si="54">IF(ISNA((IF(F46=0," ",VLOOKUP(F46,$AF$543:$AH$555,3,FALSE)))),"WRONG LETTER",IF(F46=0," ",VLOOKUP(F46,$AF$543:$AH$555,3,FALSE)))</f>
        <v>Safiya Husain</v>
      </c>
      <c r="I46" s="201" t="str">
        <f t="shared" ref="I46:I51" si="55">IF(ISNA((IF(F46=0,"",VLOOKUP(F46,$AO$544:$AQ$555,3,FALSE)))),"WRONG LETTER",IF(F46=0,"",VLOOKUP(F46,$AO$544:$AQ$555,3,FALSE)))</f>
        <v>Winchester</v>
      </c>
      <c r="J46" s="201" t="str">
        <f t="shared" ref="J46:J51" si="56">IF(F46=0,"",VLOOKUP(F46,$AO$544:$AR$555,4,FALSE))</f>
        <v>Win</v>
      </c>
      <c r="K46" s="202" t="str">
        <f t="shared" ref="K46:K51" si="57">IF(G46="","",IF(ISNUMBER(G46),IF($CH$549="F"," ",IF($CH$549="T",IF(G46&lt;=$BX$549,"G1",IF(G46&lt;=$CA$549,"G2",IF(G46&lt;=$CD$549,"G3",IF(G46&lt;=$CG$549,"G4","")))))),""))</f>
        <v>G3</v>
      </c>
      <c r="L46" s="203" t="str">
        <f t="shared" ref="L46:L51" si="58">IF(ISBLANK(G46),"",IF(G46&lt;=BH554,"AW"," "))</f>
        <v>AW</v>
      </c>
      <c r="M46" s="2"/>
      <c r="N46" s="34" t="str">
        <f t="shared" ref="N46:O51" si="59">N38</f>
        <v>W</v>
      </c>
      <c r="O46" s="34" t="str">
        <f t="shared" si="59"/>
        <v>WW</v>
      </c>
      <c r="P46" s="154">
        <f>AE46</f>
        <v>6</v>
      </c>
      <c r="Q46" s="2"/>
      <c r="R46" s="12">
        <f>P46</f>
        <v>6</v>
      </c>
      <c r="S46" s="12"/>
      <c r="T46" s="12"/>
      <c r="U46" s="12"/>
      <c r="V46" s="12"/>
      <c r="W46" s="12"/>
      <c r="X46" s="2"/>
      <c r="Y46" s="26">
        <f>((COUNTIF(E46:E51,E46)-1)*$CK$547+SUBSTITUTE(E46,"=",""))</f>
        <v>1</v>
      </c>
      <c r="Z46" s="3">
        <f>INDEX($CK$548:$CK$611,Y46)</f>
        <v>6</v>
      </c>
      <c r="AA46" s="3">
        <f>IF(LEFT(G46,1)="d",0,IF(LEFT(G46,1)="n",0,1))</f>
        <v>1</v>
      </c>
      <c r="AB46" s="3">
        <f>Z46*AA46</f>
        <v>6</v>
      </c>
      <c r="AC46" s="6">
        <f>IF(ISNA(INDEX(AB46:AB51, MATCH(N46, F46:F51, FALSE))),0,INDEX(AB46:AB51, MATCH(N46, F46:F51, FALSE)))</f>
        <v>0</v>
      </c>
      <c r="AD46" s="3">
        <f>IF(ISNA(INDEX(AB46:AB51, MATCH(O46, F46:F51, FALSE))),0,INDEX(AB46:AB51, MATCH(O46, F46:F51, FALSE)))</f>
        <v>6</v>
      </c>
      <c r="AE46" s="5">
        <f>SUM(AC46:AD46)</f>
        <v>6</v>
      </c>
      <c r="AF46" s="3">
        <f>COUNTIF(F38:F43:F46:F51,F46)</f>
        <v>1</v>
      </c>
      <c r="AO46" s="2"/>
      <c r="AP46" s="2"/>
      <c r="AQ46" s="2"/>
      <c r="AR46" s="2"/>
      <c r="AS46" s="2"/>
      <c r="AT46" s="2"/>
      <c r="AU46" s="2"/>
      <c r="AV46" s="2"/>
      <c r="AW46" s="2"/>
      <c r="AX46" s="2"/>
      <c r="AY46" s="2"/>
      <c r="AZ46" s="2"/>
      <c r="BA46" s="2"/>
      <c r="BB46" s="2"/>
      <c r="BC46" s="2"/>
      <c r="BD46" s="37"/>
      <c r="BE46" s="37"/>
      <c r="BF46" s="37"/>
      <c r="BG46" s="37"/>
      <c r="BH46" s="37"/>
      <c r="BI46" s="37"/>
      <c r="BJ46" s="37"/>
    </row>
    <row r="47" spans="1:72" ht="20.100000000000001" customHeight="1">
      <c r="A47" s="113" t="s">
        <v>144</v>
      </c>
      <c r="B47" s="34" t="s">
        <v>130</v>
      </c>
      <c r="C47" s="34">
        <v>800</v>
      </c>
      <c r="D47" s="110" t="s">
        <v>1</v>
      </c>
      <c r="E47" s="290">
        <v>2</v>
      </c>
      <c r="F47" s="216" t="s">
        <v>19</v>
      </c>
      <c r="G47" s="224">
        <v>1.9664351851851852E-3</v>
      </c>
      <c r="H47" s="114" t="str">
        <f t="shared" si="54"/>
        <v>Remie Dorling Mason</v>
      </c>
      <c r="I47" s="114" t="str">
        <f t="shared" si="55"/>
        <v>Oxford City</v>
      </c>
      <c r="J47" s="114" t="str">
        <f t="shared" si="56"/>
        <v>Oxf C</v>
      </c>
      <c r="K47" s="9" t="str">
        <f t="shared" si="57"/>
        <v>G3</v>
      </c>
      <c r="L47" s="195" t="str">
        <f t="shared" si="58"/>
        <v xml:space="preserve"> </v>
      </c>
      <c r="M47" s="2"/>
      <c r="N47" s="34" t="str">
        <f t="shared" si="59"/>
        <v>N</v>
      </c>
      <c r="O47" s="34" t="str">
        <f t="shared" si="59"/>
        <v>NN</v>
      </c>
      <c r="P47" s="154">
        <f t="shared" ref="P47:P51" si="60">AE47</f>
        <v>4</v>
      </c>
      <c r="Q47" s="2"/>
      <c r="R47" s="12"/>
      <c r="S47" s="12">
        <f>P47</f>
        <v>4</v>
      </c>
      <c r="T47" s="12"/>
      <c r="U47" s="12"/>
      <c r="V47" s="12"/>
      <c r="W47" s="12"/>
      <c r="X47" s="2"/>
      <c r="Y47" s="26">
        <f>((COUNTIF(E46:E51,E47)-1)*$CK$547+SUBSTITUTE(E47,"=",""))</f>
        <v>2</v>
      </c>
      <c r="Z47" s="3">
        <f>INDEX($CK$548:$CK$611,Y47)</f>
        <v>5</v>
      </c>
      <c r="AA47" s="3">
        <f>IF(LEFT(G47,1)="d",0,IF(LEFT(G47,1)="n",0,1))</f>
        <v>1</v>
      </c>
      <c r="AB47" s="3">
        <f>Z47*AA47</f>
        <v>5</v>
      </c>
      <c r="AC47" s="6">
        <f>IF(ISNA(INDEX(AB46:AB51, MATCH(N47, F46:F51, FALSE))),0,INDEX(AB46:AB51, MATCH(N47, F46:F51, FALSE)))</f>
        <v>0</v>
      </c>
      <c r="AD47" s="3">
        <f>IF(ISNA(INDEX(AB46:AB51, MATCH(O47, F46:F51, FALSE))),0,INDEX(AB46:AB51, MATCH(O47, F46:F51, FALSE)))</f>
        <v>4</v>
      </c>
      <c r="AE47" s="5">
        <f t="shared" ref="AE47:AE51" si="61">SUM(AC47:AD47)</f>
        <v>4</v>
      </c>
      <c r="AF47" s="3">
        <f>COUNTIF(F38:F43:F46:F51,F47)</f>
        <v>1</v>
      </c>
      <c r="AO47" s="2"/>
      <c r="AP47" s="2"/>
      <c r="AQ47" s="2"/>
      <c r="AR47" s="2"/>
      <c r="AS47" s="2"/>
      <c r="AT47" s="2"/>
      <c r="AU47" s="2"/>
      <c r="AV47" s="2"/>
      <c r="AW47" s="2"/>
      <c r="AX47" s="2"/>
      <c r="AY47" s="2"/>
      <c r="AZ47" s="2"/>
      <c r="BA47" s="2"/>
      <c r="BB47" s="2"/>
      <c r="BC47" s="2"/>
      <c r="BD47" s="37"/>
      <c r="BE47" s="37"/>
      <c r="BF47" s="37"/>
      <c r="BG47" s="37"/>
      <c r="BH47" s="37"/>
      <c r="BI47" s="37"/>
      <c r="BJ47" s="37"/>
    </row>
    <row r="48" spans="1:72" ht="20.100000000000001" customHeight="1">
      <c r="A48" s="113" t="s">
        <v>144</v>
      </c>
      <c r="B48" s="34" t="s">
        <v>130</v>
      </c>
      <c r="C48" s="34">
        <v>800</v>
      </c>
      <c r="D48" s="110" t="s">
        <v>1</v>
      </c>
      <c r="E48" s="290">
        <v>3</v>
      </c>
      <c r="F48" s="216" t="s">
        <v>111</v>
      </c>
      <c r="G48" s="224">
        <v>1.9895833333333332E-3</v>
      </c>
      <c r="H48" s="114" t="str">
        <f t="shared" si="54"/>
        <v>THEA OSBORNE</v>
      </c>
      <c r="I48" s="114" t="str">
        <f t="shared" si="55"/>
        <v>Newbury</v>
      </c>
      <c r="J48" s="114" t="str">
        <f t="shared" si="56"/>
        <v>Newb</v>
      </c>
      <c r="K48" s="9" t="str">
        <f t="shared" si="57"/>
        <v>G3</v>
      </c>
      <c r="L48" s="195" t="str">
        <f t="shared" si="58"/>
        <v xml:space="preserve"> </v>
      </c>
      <c r="M48" s="2"/>
      <c r="N48" s="34" t="str">
        <f t="shared" si="59"/>
        <v>O</v>
      </c>
      <c r="O48" s="34" t="str">
        <f t="shared" si="59"/>
        <v>OO</v>
      </c>
      <c r="P48" s="154">
        <f t="shared" si="60"/>
        <v>5</v>
      </c>
      <c r="Q48" s="2"/>
      <c r="R48" s="12"/>
      <c r="S48" s="12"/>
      <c r="T48" s="12">
        <f>P48</f>
        <v>5</v>
      </c>
      <c r="U48" s="12"/>
      <c r="V48" s="12"/>
      <c r="W48" s="12"/>
      <c r="X48" s="2"/>
      <c r="Y48" s="26">
        <f>((COUNTIF(E46:E51,E48)-1)*$CK$547+SUBSTITUTE(E48,"=",""))</f>
        <v>3</v>
      </c>
      <c r="Z48" s="3">
        <f>INDEX($CK$548:$CK$611,Y48)</f>
        <v>4</v>
      </c>
      <c r="AA48" s="3">
        <f>IF(LEFT(G48,1)="d",0,IF(LEFT(G48,1)="n",0,1))</f>
        <v>1</v>
      </c>
      <c r="AB48" s="3">
        <f t="shared" ref="AB48:AB51" si="62">Z48*AA48</f>
        <v>4</v>
      </c>
      <c r="AC48" s="6">
        <f>IF(ISNA(INDEX(AB46:AB51, MATCH(N48, F46:F51, FALSE))),0,INDEX(AB46:AB51, MATCH(N48, F46:F51, FALSE)))</f>
        <v>0</v>
      </c>
      <c r="AD48" s="3">
        <f>IF(ISNA(INDEX(AB46:AB51, MATCH(O48, F46:F51, FALSE))),0,INDEX(AB46:AB51, MATCH(O48, F46:F51, FALSE)))</f>
        <v>5</v>
      </c>
      <c r="AE48" s="5">
        <f t="shared" si="61"/>
        <v>5</v>
      </c>
      <c r="AF48" s="3">
        <f>COUNTIF(F38:F43:F46:F51,F48)</f>
        <v>1</v>
      </c>
      <c r="AO48" s="2"/>
      <c r="AP48" s="2"/>
      <c r="AQ48" s="2"/>
      <c r="AR48" s="2"/>
      <c r="AS48" s="2"/>
      <c r="AT48" s="2"/>
      <c r="AU48" s="2"/>
      <c r="AV48" s="2"/>
      <c r="AW48" s="2"/>
      <c r="AX48" s="2"/>
      <c r="AY48" s="2"/>
      <c r="AZ48" s="2"/>
      <c r="BA48" s="2"/>
      <c r="BB48" s="2"/>
      <c r="BC48" s="2"/>
      <c r="BD48" s="37"/>
      <c r="BE48" s="37"/>
      <c r="BF48" s="37"/>
      <c r="BG48" s="37"/>
      <c r="BH48" s="37"/>
      <c r="BI48" s="37"/>
      <c r="BJ48" s="37"/>
    </row>
    <row r="49" spans="1:62" ht="20.100000000000001" customHeight="1">
      <c r="A49" s="113" t="s">
        <v>144</v>
      </c>
      <c r="B49" s="34" t="s">
        <v>130</v>
      </c>
      <c r="C49" s="34">
        <v>800</v>
      </c>
      <c r="D49" s="110" t="s">
        <v>1</v>
      </c>
      <c r="E49" s="290">
        <v>4</v>
      </c>
      <c r="F49" s="216" t="s">
        <v>109</v>
      </c>
      <c r="G49" s="224">
        <v>2.1192129629629629E-3</v>
      </c>
      <c r="H49" s="114" t="str">
        <f t="shared" si="54"/>
        <v>Esme Montague</v>
      </c>
      <c r="I49" s="114" t="str">
        <f t="shared" si="55"/>
        <v>MADJA</v>
      </c>
      <c r="J49" s="114" t="str">
        <f t="shared" si="56"/>
        <v>Marl J</v>
      </c>
      <c r="K49" s="9" t="str">
        <f t="shared" si="57"/>
        <v>G3</v>
      </c>
      <c r="L49" s="195" t="str">
        <f t="shared" si="58"/>
        <v xml:space="preserve"> </v>
      </c>
      <c r="M49" s="2"/>
      <c r="N49" s="34" t="str">
        <f t="shared" si="59"/>
        <v>R</v>
      </c>
      <c r="O49" s="34" t="str">
        <f t="shared" si="59"/>
        <v>RR</v>
      </c>
      <c r="P49" s="154">
        <f t="shared" si="60"/>
        <v>3</v>
      </c>
      <c r="Q49" s="2"/>
      <c r="R49" s="12"/>
      <c r="S49" s="12"/>
      <c r="T49" s="12"/>
      <c r="U49" s="12">
        <f>P49</f>
        <v>3</v>
      </c>
      <c r="V49" s="12"/>
      <c r="W49" s="12"/>
      <c r="X49" s="2"/>
      <c r="Y49" s="26">
        <f>((COUNTIF(E46:E51,E49)-1)*$CK$547+SUBSTITUTE(E49,"=",""))</f>
        <v>4</v>
      </c>
      <c r="Z49" s="3">
        <f>INDEX($CK$548:$CK$611,Y49)</f>
        <v>3</v>
      </c>
      <c r="AA49" s="3">
        <f t="shared" ref="AA49:AA51" si="63">IF(LEFT(G49,1)="d",0,IF(LEFT(G49,1)="n",0,1))</f>
        <v>1</v>
      </c>
      <c r="AB49" s="3">
        <f t="shared" si="62"/>
        <v>3</v>
      </c>
      <c r="AC49" s="6">
        <f>IF(ISNA(INDEX(AB46:AB51, MATCH(N49, F46:F51, FALSE))),0,INDEX(AB46:AB51, MATCH(N49, F46:F51, FALSE)))</f>
        <v>0</v>
      </c>
      <c r="AD49" s="3">
        <f>IF(ISNA(INDEX(AB46:AB51, MATCH(O49, F46:F51, FALSE))),0,INDEX(AB46:AB51, MATCH(O49, F46:F51, FALSE)))</f>
        <v>3</v>
      </c>
      <c r="AE49" s="5">
        <f t="shared" si="61"/>
        <v>3</v>
      </c>
      <c r="AF49" s="3">
        <f>COUNTIF(F38:F43:F46:F51,F49)</f>
        <v>1</v>
      </c>
      <c r="AO49" s="2"/>
      <c r="AP49" s="2"/>
      <c r="AQ49" s="2"/>
      <c r="AR49" s="2"/>
      <c r="AS49" s="2"/>
      <c r="AT49" s="2"/>
      <c r="AU49" s="2"/>
      <c r="AV49" s="2"/>
      <c r="AW49" s="2"/>
      <c r="AX49" s="2"/>
      <c r="AY49" s="2"/>
      <c r="AZ49" s="2"/>
      <c r="BA49" s="2"/>
      <c r="BB49" s="2"/>
      <c r="BC49" s="2"/>
      <c r="BD49" s="37"/>
      <c r="BE49" s="37"/>
      <c r="BF49" s="37"/>
      <c r="BG49" s="37"/>
      <c r="BH49" s="37"/>
      <c r="BI49" s="37"/>
      <c r="BJ49" s="37"/>
    </row>
    <row r="50" spans="1:62" ht="20.100000000000001" customHeight="1">
      <c r="A50" s="113" t="s">
        <v>144</v>
      </c>
      <c r="B50" s="34" t="s">
        <v>130</v>
      </c>
      <c r="C50" s="34">
        <v>800</v>
      </c>
      <c r="D50" s="110" t="s">
        <v>1</v>
      </c>
      <c r="E50" s="290">
        <v>5</v>
      </c>
      <c r="F50" s="216" t="s">
        <v>137</v>
      </c>
      <c r="G50" s="224">
        <v>2.1678240740740742E-3</v>
      </c>
      <c r="H50" s="114" t="str">
        <f t="shared" si="54"/>
        <v>Emilia Wilkinson</v>
      </c>
      <c r="I50" s="114" t="str">
        <f t="shared" si="55"/>
        <v>Slough Juniors</v>
      </c>
      <c r="J50" s="114" t="str">
        <f t="shared" si="56"/>
        <v>Slough J</v>
      </c>
      <c r="K50" s="9" t="str">
        <f t="shared" si="57"/>
        <v>G3</v>
      </c>
      <c r="L50" s="195" t="str">
        <f t="shared" si="58"/>
        <v xml:space="preserve"> </v>
      </c>
      <c r="M50" s="2"/>
      <c r="N50" s="34" t="str">
        <f t="shared" si="59"/>
        <v>T</v>
      </c>
      <c r="O50" s="34" t="str">
        <f t="shared" si="59"/>
        <v>TT</v>
      </c>
      <c r="P50" s="154">
        <f t="shared" si="60"/>
        <v>0</v>
      </c>
      <c r="Q50" s="2"/>
      <c r="R50" s="12"/>
      <c r="S50" s="12"/>
      <c r="T50" s="12"/>
      <c r="U50" s="12"/>
      <c r="V50" s="12">
        <f>P50</f>
        <v>0</v>
      </c>
      <c r="W50" s="12"/>
      <c r="X50" s="2"/>
      <c r="Y50" s="26">
        <f>((COUNTIF(E46:E51,E50)-1)*$CK$547+SUBSTITUTE(E50,"=",""))</f>
        <v>5</v>
      </c>
      <c r="Z50" s="3">
        <f t="shared" ref="Z50:Z51" si="64">INDEX($CK$548:$CK$611,Y50)</f>
        <v>2</v>
      </c>
      <c r="AA50" s="3">
        <f t="shared" si="63"/>
        <v>1</v>
      </c>
      <c r="AB50" s="3">
        <f t="shared" si="62"/>
        <v>2</v>
      </c>
      <c r="AC50" s="6">
        <f>IF(ISNA(INDEX(AB46:AB51, MATCH(N50, F46:F51, FALSE))),0,INDEX(AB46:AB51, MATCH(N50,F46:F51, FALSE)))</f>
        <v>0</v>
      </c>
      <c r="AD50" s="3">
        <f>IF(ISNA(INDEX(AB46:AB51, MATCH(O50, F46:F51, FALSE))),0,INDEX(AB46:AB51, MATCH(O50, F46:F51, FALSE)))</f>
        <v>0</v>
      </c>
      <c r="AE50" s="5">
        <f t="shared" si="61"/>
        <v>0</v>
      </c>
      <c r="AF50" s="3">
        <f>COUNTIF(F38:F43:F46:F51,F50)</f>
        <v>1</v>
      </c>
      <c r="AO50" s="2"/>
      <c r="AP50" s="2"/>
      <c r="AQ50" s="2"/>
      <c r="AR50" s="2"/>
      <c r="AS50" s="2"/>
      <c r="AT50" s="2"/>
      <c r="AU50" s="2"/>
      <c r="AV50" s="2"/>
      <c r="AW50" s="2"/>
      <c r="AX50" s="2"/>
      <c r="AY50" s="2"/>
      <c r="AZ50" s="2"/>
      <c r="BA50" s="2"/>
      <c r="BB50" s="2"/>
      <c r="BC50" s="2"/>
      <c r="BD50" s="37"/>
      <c r="BE50" s="37"/>
      <c r="BF50" s="37"/>
      <c r="BG50" s="37"/>
      <c r="BH50" s="37"/>
      <c r="BI50" s="37"/>
      <c r="BJ50" s="37"/>
    </row>
    <row r="51" spans="1:62" ht="20.100000000000001" customHeight="1" thickBot="1">
      <c r="A51" s="113" t="s">
        <v>144</v>
      </c>
      <c r="B51" s="34" t="s">
        <v>130</v>
      </c>
      <c r="C51" s="34">
        <v>800</v>
      </c>
      <c r="D51" s="110" t="s">
        <v>1</v>
      </c>
      <c r="E51" s="291">
        <v>6</v>
      </c>
      <c r="F51" s="216"/>
      <c r="G51" s="225" t="s">
        <v>49</v>
      </c>
      <c r="H51" s="212" t="str">
        <f t="shared" si="54"/>
        <v xml:space="preserve"> </v>
      </c>
      <c r="I51" s="212" t="str">
        <f t="shared" si="55"/>
        <v/>
      </c>
      <c r="J51" s="212" t="str">
        <f t="shared" si="56"/>
        <v/>
      </c>
      <c r="K51" s="138" t="str">
        <f t="shared" si="57"/>
        <v/>
      </c>
      <c r="L51" s="213" t="str">
        <f t="shared" si="58"/>
        <v xml:space="preserve"> </v>
      </c>
      <c r="M51" s="2"/>
      <c r="N51" s="34" t="str">
        <f t="shared" si="59"/>
        <v>J</v>
      </c>
      <c r="O51" s="34" t="str">
        <f t="shared" si="59"/>
        <v>JJ</v>
      </c>
      <c r="P51" s="154">
        <f t="shared" si="60"/>
        <v>2</v>
      </c>
      <c r="Q51" s="2"/>
      <c r="R51" s="12"/>
      <c r="S51" s="12"/>
      <c r="T51" s="12"/>
      <c r="U51" s="12"/>
      <c r="V51" s="12"/>
      <c r="W51" s="12">
        <f>P51</f>
        <v>2</v>
      </c>
      <c r="X51" s="2"/>
      <c r="Y51" s="26">
        <f>((COUNTIF(E46:E51,E51)-1)*$CK$547+SUBSTITUTE(E51,"=",""))</f>
        <v>6</v>
      </c>
      <c r="Z51" s="3">
        <f t="shared" si="64"/>
        <v>1</v>
      </c>
      <c r="AA51" s="3">
        <f t="shared" si="63"/>
        <v>1</v>
      </c>
      <c r="AB51" s="3">
        <f t="shared" si="62"/>
        <v>1</v>
      </c>
      <c r="AC51" s="6">
        <f>IF(ISNA(INDEX(AB46:AB51, MATCH(N51, F46:F51, FALSE))),0,INDEX(AB46:AB51, MATCH(N51, F46:F51, FALSE)))</f>
        <v>0</v>
      </c>
      <c r="AD51" s="3">
        <f>IF(ISNA(INDEX(AB46:AB51, MATCH(O51, F46:F51, FALSE))),0,INDEX(AB46:AB51, MATCH(O51, F46:F51, FALSE)))</f>
        <v>2</v>
      </c>
      <c r="AE51" s="5">
        <f t="shared" si="61"/>
        <v>2</v>
      </c>
      <c r="AF51" s="3">
        <f>COUNTIF(F38:F43:F46:F51,F51)</f>
        <v>0</v>
      </c>
      <c r="AO51" s="2"/>
      <c r="AP51" s="2"/>
      <c r="AQ51" s="2"/>
      <c r="AR51" s="2"/>
      <c r="AS51" s="2"/>
      <c r="AT51" s="2"/>
      <c r="AU51" s="2"/>
      <c r="AV51" s="2"/>
      <c r="AW51" s="2"/>
      <c r="AX51" s="2"/>
      <c r="AY51" s="2"/>
      <c r="AZ51" s="2"/>
      <c r="BA51" s="2"/>
      <c r="BB51" s="2"/>
      <c r="BC51" s="2"/>
      <c r="BD51" s="37"/>
      <c r="BE51" s="37"/>
      <c r="BF51" s="37"/>
      <c r="BG51" s="37"/>
      <c r="BH51" s="37"/>
      <c r="BI51" s="37"/>
      <c r="BJ51" s="37"/>
    </row>
    <row r="52" spans="1:62" ht="20.100000000000001" customHeight="1" thickBot="1">
      <c r="A52" s="113" t="s">
        <v>144</v>
      </c>
      <c r="B52" s="34" t="s">
        <v>130</v>
      </c>
      <c r="C52" s="34"/>
      <c r="D52" s="110"/>
      <c r="E52" s="237" t="s">
        <v>49</v>
      </c>
      <c r="F52" s="237"/>
      <c r="G52" s="237"/>
      <c r="H52" s="236"/>
      <c r="I52" s="236"/>
      <c r="J52" s="236"/>
      <c r="K52" s="236"/>
      <c r="L52" s="236"/>
      <c r="M52" s="2"/>
      <c r="N52" s="37"/>
      <c r="O52" s="37"/>
      <c r="P52" s="155"/>
      <c r="Q52" s="2"/>
      <c r="R52" s="2"/>
      <c r="S52" s="2"/>
      <c r="T52" s="2"/>
      <c r="U52" s="2"/>
      <c r="V52" s="2"/>
      <c r="W52" s="2"/>
      <c r="X52" s="2"/>
      <c r="Y52" s="8"/>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row>
    <row r="53" spans="1:62" ht="20.100000000000001" customHeight="1" thickBot="1">
      <c r="A53" s="113" t="s">
        <v>144</v>
      </c>
      <c r="B53" s="34" t="s">
        <v>130</v>
      </c>
      <c r="C53" s="34">
        <v>1200</v>
      </c>
      <c r="D53" s="110" t="s">
        <v>0</v>
      </c>
      <c r="E53" s="420" t="s">
        <v>189</v>
      </c>
      <c r="F53" s="233"/>
      <c r="G53" s="233"/>
      <c r="H53" s="234"/>
      <c r="I53" s="208" t="s">
        <v>147</v>
      </c>
      <c r="J53" s="205"/>
      <c r="K53" s="535">
        <f>DETAILS!K56</f>
        <v>2.6180555555555558E-3</v>
      </c>
      <c r="L53" s="535"/>
      <c r="M53" s="116"/>
      <c r="N53" s="40"/>
      <c r="O53" s="40"/>
      <c r="P53" s="155"/>
      <c r="Q53" s="2"/>
      <c r="R53" s="2"/>
      <c r="S53" s="2"/>
      <c r="T53" s="2"/>
      <c r="U53" s="2"/>
      <c r="V53" s="2"/>
      <c r="W53" s="2"/>
      <c r="X53" s="2"/>
      <c r="AO53" s="2"/>
      <c r="AP53" s="2"/>
      <c r="AQ53" s="2"/>
      <c r="AR53" s="2"/>
      <c r="AS53" s="2"/>
      <c r="AT53" s="2"/>
      <c r="AU53" s="2"/>
      <c r="AV53" s="2"/>
      <c r="AW53" s="2"/>
      <c r="AX53" s="2"/>
      <c r="AY53" s="2"/>
      <c r="AZ53" s="2"/>
      <c r="BA53" s="2"/>
      <c r="BB53" s="2"/>
      <c r="BC53" s="2"/>
      <c r="BD53" s="37"/>
      <c r="BE53" s="37"/>
      <c r="BF53" s="37"/>
      <c r="BG53" s="37"/>
      <c r="BH53" s="37"/>
      <c r="BI53" s="37"/>
      <c r="BJ53" s="37"/>
    </row>
    <row r="54" spans="1:62" ht="20.100000000000001" customHeight="1">
      <c r="A54" s="113" t="s">
        <v>144</v>
      </c>
      <c r="B54" s="34" t="s">
        <v>130</v>
      </c>
      <c r="C54" s="34">
        <v>1200</v>
      </c>
      <c r="D54" s="110" t="s">
        <v>0</v>
      </c>
      <c r="E54" s="289">
        <v>1</v>
      </c>
      <c r="F54" s="214" t="s">
        <v>20</v>
      </c>
      <c r="G54" s="223">
        <v>2.7893518518518519E-3</v>
      </c>
      <c r="H54" s="201" t="str">
        <f t="shared" ref="H54:H59" si="65">IF(ISNA((IF(F54=0," ",VLOOKUP(F54,$AI$543:$AK$555,3,FALSE)))),"WRONG LETTER",IF(F54=0," ",VLOOKUP(F54,$AI$543:$AK$555,3,FALSE)))</f>
        <v>Isabella Haines-Gray</v>
      </c>
      <c r="I54" s="201" t="str">
        <f t="shared" ref="I54:I59" si="66">IF(ISNA((IF(F54=0,"",VLOOKUP(F54,$AO$544:$AQ$555,3,FALSE)))),"WRONG LETTER",IF(F54=0,"",VLOOKUP(F54,$AO$544:$AQ$555,3,FALSE)))</f>
        <v>Oxford City</v>
      </c>
      <c r="J54" s="201" t="str">
        <f t="shared" ref="J54:J59" si="67">IF(F54=0,"",VLOOKUP(F54,$AO$544:$AR$555,4,FALSE))</f>
        <v>Oxf C</v>
      </c>
      <c r="K54" s="202" t="str">
        <f t="shared" ref="K54:K59" si="68">IF(G54="","",IF(ISNUMBER(G54),IF($CH$550="F"," ",IF($CH$550="T",IF(G54&lt;=$BX$550,"G1",IF(G54&lt;=$CA$550,"G2",IF(G54&lt;=$CD$550,"G3",IF(G54&lt;=$CG$550,"G4","")))))),""))</f>
        <v>G3</v>
      </c>
      <c r="L54" s="203" t="str">
        <f t="shared" ref="L54:L59" si="69">IF(ISBLANK(G54),"",IF(G54&lt;=BI547,"AW"," "))</f>
        <v>AW</v>
      </c>
      <c r="M54" s="2"/>
      <c r="N54" s="34" t="str">
        <f t="shared" ref="N54:O59" si="70">N46</f>
        <v>W</v>
      </c>
      <c r="O54" s="34" t="str">
        <f t="shared" si="70"/>
        <v>WW</v>
      </c>
      <c r="P54" s="154">
        <f>AE54</f>
        <v>5</v>
      </c>
      <c r="Q54" s="2"/>
      <c r="R54" s="12">
        <f>P54</f>
        <v>5</v>
      </c>
      <c r="S54" s="12"/>
      <c r="T54" s="12"/>
      <c r="U54" s="12"/>
      <c r="V54" s="12"/>
      <c r="W54" s="12"/>
      <c r="X54" s="2"/>
      <c r="Y54" s="26">
        <f>((COUNTIF(E54:E59,E54)-1)*$CK$547+SUBSTITUTE(E54,"=",""))</f>
        <v>1</v>
      </c>
      <c r="Z54" s="3">
        <f>INDEX($CK$548:$CK$611,Y54)</f>
        <v>6</v>
      </c>
      <c r="AA54" s="3">
        <f>IF(LEFT(G54,1)="d",0,IF(LEFT(G54,1)="n",0,1))</f>
        <v>1</v>
      </c>
      <c r="AB54" s="3">
        <f>Z54*AA54</f>
        <v>6</v>
      </c>
      <c r="AC54" s="6">
        <f>IF(ISNA(INDEX(AB54:AB59, MATCH(N54, F54:F59, FALSE))),0,INDEX(AB54:AB59, MATCH(N54, F54:F59, FALSE)))</f>
        <v>5</v>
      </c>
      <c r="AD54" s="3">
        <f>IF(ISNA(INDEX(AB54:AB59, MATCH(O54, F54:F59, FALSE))),0,INDEX(AB54:AB59, MATCH(O54, F54:F59, FALSE)))</f>
        <v>0</v>
      </c>
      <c r="AE54" s="5">
        <f>SUM(AC54:AD54)</f>
        <v>5</v>
      </c>
      <c r="AF54" s="3">
        <f>COUNTIF(F54:F59:F62:F67,F54)</f>
        <v>1</v>
      </c>
      <c r="AO54" s="2"/>
      <c r="AP54" s="2"/>
      <c r="AQ54" s="2"/>
      <c r="AR54" s="2"/>
      <c r="AS54" s="2"/>
      <c r="AT54" s="2"/>
      <c r="AU54" s="2"/>
      <c r="AV54" s="2"/>
      <c r="AW54" s="2"/>
      <c r="AX54" s="2"/>
      <c r="AY54" s="2"/>
      <c r="AZ54" s="2"/>
      <c r="BA54" s="2"/>
      <c r="BB54" s="2"/>
      <c r="BC54" s="2"/>
      <c r="BD54" s="37"/>
      <c r="BE54" s="37"/>
      <c r="BF54" s="37"/>
      <c r="BG54" s="37"/>
      <c r="BH54" s="37"/>
      <c r="BI54" s="37"/>
      <c r="BJ54" s="37"/>
    </row>
    <row r="55" spans="1:62" ht="20.100000000000001" customHeight="1">
      <c r="A55" s="113" t="s">
        <v>144</v>
      </c>
      <c r="B55" s="34" t="s">
        <v>130</v>
      </c>
      <c r="C55" s="34">
        <v>1200</v>
      </c>
      <c r="D55" s="110" t="s">
        <v>0</v>
      </c>
      <c r="E55" s="290">
        <v>2</v>
      </c>
      <c r="F55" s="216" t="s">
        <v>130</v>
      </c>
      <c r="G55" s="224">
        <v>2.9282407407407412E-3</v>
      </c>
      <c r="H55" s="114" t="str">
        <f t="shared" si="65"/>
        <v>Zara Barker</v>
      </c>
      <c r="I55" s="114" t="str">
        <f t="shared" si="66"/>
        <v>Winchester</v>
      </c>
      <c r="J55" s="114" t="str">
        <f t="shared" si="67"/>
        <v>Win</v>
      </c>
      <c r="K55" s="9" t="str">
        <f t="shared" si="68"/>
        <v>G4</v>
      </c>
      <c r="L55" s="195" t="str">
        <f t="shared" si="69"/>
        <v>AW</v>
      </c>
      <c r="M55" s="2"/>
      <c r="N55" s="34" t="str">
        <f t="shared" si="70"/>
        <v>N</v>
      </c>
      <c r="O55" s="34" t="str">
        <f t="shared" si="70"/>
        <v>NN</v>
      </c>
      <c r="P55" s="154">
        <f t="shared" ref="P55:P59" si="71">AE55</f>
        <v>4</v>
      </c>
      <c r="Q55" s="2"/>
      <c r="R55" s="12"/>
      <c r="S55" s="12">
        <f>P55</f>
        <v>4</v>
      </c>
      <c r="T55" s="12"/>
      <c r="U55" s="12"/>
      <c r="V55" s="12"/>
      <c r="W55" s="12"/>
      <c r="X55" s="2"/>
      <c r="Y55" s="26">
        <f>((COUNTIF(E54:E59,E55)-1)*$CK$547+SUBSTITUTE(E55,"=",""))</f>
        <v>2</v>
      </c>
      <c r="Z55" s="3">
        <f>INDEX($CK$548:$CK$611,Y55)</f>
        <v>5</v>
      </c>
      <c r="AA55" s="3">
        <f>IF(LEFT(G55,1)="d",0,IF(LEFT(G55,1)="n",0,1))</f>
        <v>1</v>
      </c>
      <c r="AB55" s="3">
        <f>Z55*AA55</f>
        <v>5</v>
      </c>
      <c r="AC55" s="6">
        <f>IF(ISNA(INDEX(AB54:AB59, MATCH(N55, F54:F59, FALSE))),0,INDEX(AB54:AB59, MATCH(N55, F54:F59, FALSE)))</f>
        <v>4</v>
      </c>
      <c r="AD55" s="3">
        <f>IF(ISNA(INDEX(AB54:AB59, MATCH(O55, F54:F59, FALSE))),0,INDEX(AB54:AB59, MATCH(O55, F54:F59, FALSE)))</f>
        <v>0</v>
      </c>
      <c r="AE55" s="5">
        <f t="shared" ref="AE55:AE59" si="72">SUM(AC55:AD55)</f>
        <v>4</v>
      </c>
      <c r="AF55" s="3">
        <f>COUNTIF(F54:F59:F62:F67,F55)</f>
        <v>1</v>
      </c>
      <c r="AO55" s="2"/>
      <c r="AP55" s="2"/>
      <c r="AQ55" s="2"/>
      <c r="AR55" s="2"/>
      <c r="AS55" s="2"/>
      <c r="AT55" s="2"/>
      <c r="AU55" s="2"/>
      <c r="AV55" s="2"/>
      <c r="AW55" s="2"/>
      <c r="AX55" s="2"/>
      <c r="AY55" s="2"/>
      <c r="AZ55" s="2"/>
      <c r="BA55" s="2"/>
      <c r="BB55" s="2"/>
      <c r="BC55" s="2"/>
      <c r="BD55" s="37"/>
      <c r="BE55" s="37"/>
      <c r="BF55" s="37"/>
      <c r="BG55" s="37"/>
      <c r="BH55" s="37"/>
      <c r="BI55" s="37"/>
      <c r="BJ55" s="37"/>
    </row>
    <row r="56" spans="1:62" ht="20.100000000000001" customHeight="1">
      <c r="A56" s="113" t="s">
        <v>144</v>
      </c>
      <c r="B56" s="34" t="s">
        <v>130</v>
      </c>
      <c r="C56" s="34">
        <v>1200</v>
      </c>
      <c r="D56" s="110" t="s">
        <v>0</v>
      </c>
      <c r="E56" s="290">
        <v>3</v>
      </c>
      <c r="F56" s="216" t="s">
        <v>110</v>
      </c>
      <c r="G56" s="224">
        <v>3.0196759259259261E-3</v>
      </c>
      <c r="H56" s="114" t="str">
        <f t="shared" si="65"/>
        <v>ISABEL MOORE</v>
      </c>
      <c r="I56" s="114" t="str">
        <f t="shared" si="66"/>
        <v>Newbury</v>
      </c>
      <c r="J56" s="114" t="str">
        <f t="shared" si="67"/>
        <v>Newb</v>
      </c>
      <c r="K56" s="9" t="str">
        <f t="shared" si="68"/>
        <v/>
      </c>
      <c r="L56" s="195" t="str">
        <f t="shared" si="69"/>
        <v xml:space="preserve"> </v>
      </c>
      <c r="M56" s="2"/>
      <c r="N56" s="34" t="str">
        <f t="shared" si="70"/>
        <v>O</v>
      </c>
      <c r="O56" s="34" t="str">
        <f t="shared" si="70"/>
        <v>OO</v>
      </c>
      <c r="P56" s="154">
        <f t="shared" si="71"/>
        <v>6</v>
      </c>
      <c r="Q56" s="2"/>
      <c r="R56" s="12"/>
      <c r="S56" s="12"/>
      <c r="T56" s="12">
        <f>P56</f>
        <v>6</v>
      </c>
      <c r="U56" s="12"/>
      <c r="V56" s="12"/>
      <c r="W56" s="12"/>
      <c r="X56" s="2"/>
      <c r="Y56" s="26">
        <f>((COUNTIF(E54:E59,E56)-1)*$CK$547+SUBSTITUTE(E56,"=",""))</f>
        <v>3</v>
      </c>
      <c r="Z56" s="3">
        <f>INDEX($CK$548:$CK$611,Y56)</f>
        <v>4</v>
      </c>
      <c r="AA56" s="3">
        <f>IF(LEFT(G56,1)="d",0,IF(LEFT(G56,1)="n",0,1))</f>
        <v>1</v>
      </c>
      <c r="AB56" s="3">
        <f t="shared" ref="AB56:AB59" si="73">Z56*AA56</f>
        <v>4</v>
      </c>
      <c r="AC56" s="6">
        <f>IF(ISNA(INDEX(AB54:AB59, MATCH(N56, F54:F59, FALSE))),0,INDEX(AB54:AB59, MATCH(N56, F54:F59, FALSE)))</f>
        <v>6</v>
      </c>
      <c r="AD56" s="3">
        <f>IF(ISNA(INDEX(AB54:AB59, MATCH(O56, F54:F59, FALSE))),0,INDEX(AB54:AB59, MATCH(O56, F54:F59, FALSE)))</f>
        <v>0</v>
      </c>
      <c r="AE56" s="5">
        <f t="shared" si="72"/>
        <v>6</v>
      </c>
      <c r="AF56" s="3">
        <f>COUNTIF(F54:F59:F62:F67,F56)</f>
        <v>1</v>
      </c>
      <c r="AO56" s="2"/>
      <c r="AP56" s="2"/>
      <c r="AQ56" s="2"/>
      <c r="AR56" s="2"/>
      <c r="AS56" s="2"/>
      <c r="AT56" s="2"/>
      <c r="AU56" s="2"/>
      <c r="AV56" s="2"/>
      <c r="AW56" s="2"/>
      <c r="AX56" s="2"/>
      <c r="AY56" s="2"/>
      <c r="AZ56" s="2"/>
      <c r="BA56" s="2"/>
      <c r="BB56" s="2"/>
      <c r="BC56" s="2"/>
      <c r="BD56" s="37"/>
      <c r="BE56" s="37"/>
      <c r="BF56" s="37"/>
      <c r="BG56" s="37"/>
      <c r="BH56" s="37"/>
      <c r="BI56" s="37"/>
      <c r="BJ56" s="37"/>
    </row>
    <row r="57" spans="1:62" ht="20.100000000000001" customHeight="1">
      <c r="A57" s="113" t="s">
        <v>144</v>
      </c>
      <c r="B57" s="34" t="s">
        <v>130</v>
      </c>
      <c r="C57" s="34">
        <v>1200</v>
      </c>
      <c r="D57" s="110" t="s">
        <v>0</v>
      </c>
      <c r="E57" s="290">
        <v>4</v>
      </c>
      <c r="F57" s="216" t="s">
        <v>127</v>
      </c>
      <c r="G57" s="224">
        <v>3.0925925925925925E-3</v>
      </c>
      <c r="H57" s="114" t="str">
        <f t="shared" si="65"/>
        <v>Isla Jones</v>
      </c>
      <c r="I57" s="114" t="str">
        <f t="shared" si="66"/>
        <v>Slough Juniors</v>
      </c>
      <c r="J57" s="114" t="str">
        <f t="shared" si="67"/>
        <v>Slough J</v>
      </c>
      <c r="K57" s="9" t="str">
        <f t="shared" si="68"/>
        <v/>
      </c>
      <c r="L57" s="195" t="str">
        <f t="shared" si="69"/>
        <v xml:space="preserve"> </v>
      </c>
      <c r="M57" s="2"/>
      <c r="N57" s="34" t="str">
        <f t="shared" si="70"/>
        <v>R</v>
      </c>
      <c r="O57" s="34" t="str">
        <f t="shared" si="70"/>
        <v>RR</v>
      </c>
      <c r="P57" s="154">
        <f t="shared" si="71"/>
        <v>2</v>
      </c>
      <c r="Q57" s="2"/>
      <c r="R57" s="12"/>
      <c r="S57" s="12"/>
      <c r="T57" s="12"/>
      <c r="U57" s="12">
        <f>P57</f>
        <v>2</v>
      </c>
      <c r="V57" s="12"/>
      <c r="W57" s="12"/>
      <c r="X57" s="2"/>
      <c r="Y57" s="26">
        <f>((COUNTIF(E54:E59,E57)-1)*$CK$547+SUBSTITUTE(E57,"=",""))</f>
        <v>4</v>
      </c>
      <c r="Z57" s="3">
        <f>INDEX($CK$548:$CK$611,Y57)</f>
        <v>3</v>
      </c>
      <c r="AA57" s="3">
        <f t="shared" ref="AA57:AA59" si="74">IF(LEFT(G57,1)="d",0,IF(LEFT(G57,1)="n",0,1))</f>
        <v>1</v>
      </c>
      <c r="AB57" s="3">
        <f t="shared" si="73"/>
        <v>3</v>
      </c>
      <c r="AC57" s="6">
        <f>IF(ISNA(INDEX(AB54:AB59, MATCH(N57, F54:F59, FALSE))),0,INDEX(AB54:AB59, MATCH(N57, F54:F59, FALSE)))</f>
        <v>0</v>
      </c>
      <c r="AD57" s="3">
        <f>IF(ISNA(INDEX(AB54:AB59, MATCH(O57, F54:F59, FALSE))),0,INDEX(AB54:AB59, MATCH(O57, F54:F59, FALSE)))</f>
        <v>2</v>
      </c>
      <c r="AE57" s="5">
        <f t="shared" si="72"/>
        <v>2</v>
      </c>
      <c r="AF57" s="3">
        <f>COUNTIF(F54:F59:F62:F67,F57)</f>
        <v>1</v>
      </c>
      <c r="AO57" s="2"/>
      <c r="AP57" s="2"/>
      <c r="AQ57" s="2"/>
      <c r="AR57" s="2"/>
      <c r="AS57" s="2"/>
      <c r="AT57" s="2"/>
      <c r="AU57" s="2"/>
      <c r="AV57" s="2"/>
      <c r="AW57" s="2"/>
      <c r="AX57" s="2"/>
      <c r="AY57" s="2"/>
      <c r="AZ57" s="2"/>
      <c r="BA57" s="2"/>
      <c r="BB57" s="2"/>
      <c r="BC57" s="2"/>
      <c r="BD57" s="37"/>
      <c r="BE57" s="37"/>
      <c r="BF57" s="37"/>
      <c r="BG57" s="37"/>
      <c r="BH57" s="37"/>
      <c r="BI57" s="37"/>
      <c r="BJ57" s="37"/>
    </row>
    <row r="58" spans="1:62" ht="20.100000000000001" customHeight="1">
      <c r="A58" s="113" t="s">
        <v>144</v>
      </c>
      <c r="B58" s="34" t="s">
        <v>130</v>
      </c>
      <c r="C58" s="34">
        <v>1200</v>
      </c>
      <c r="D58" s="110" t="s">
        <v>0</v>
      </c>
      <c r="E58" s="290">
        <v>5</v>
      </c>
      <c r="F58" s="216" t="s">
        <v>109</v>
      </c>
      <c r="G58" s="224">
        <v>3.1037037037037036E-3</v>
      </c>
      <c r="H58" s="114" t="str">
        <f t="shared" si="65"/>
        <v>Anna White</v>
      </c>
      <c r="I58" s="114" t="str">
        <f t="shared" si="66"/>
        <v>MADJA</v>
      </c>
      <c r="J58" s="114" t="str">
        <f t="shared" si="67"/>
        <v>Marl J</v>
      </c>
      <c r="K58" s="9" t="str">
        <f t="shared" si="68"/>
        <v/>
      </c>
      <c r="L58" s="195" t="str">
        <f t="shared" si="69"/>
        <v xml:space="preserve"> </v>
      </c>
      <c r="M58" s="2"/>
      <c r="N58" s="34" t="str">
        <f t="shared" si="70"/>
        <v>T</v>
      </c>
      <c r="O58" s="34" t="str">
        <f t="shared" si="70"/>
        <v>TT</v>
      </c>
      <c r="P58" s="154">
        <f t="shared" si="71"/>
        <v>1</v>
      </c>
      <c r="Q58" s="2"/>
      <c r="R58" s="12"/>
      <c r="S58" s="12"/>
      <c r="T58" s="12"/>
      <c r="U58" s="12"/>
      <c r="V58" s="12">
        <f>P58</f>
        <v>1</v>
      </c>
      <c r="W58" s="12"/>
      <c r="X58" s="2"/>
      <c r="Y58" s="26">
        <f>((COUNTIF(E54:E59,E58)-1)*$CK$547+SUBSTITUTE(E58,"=",""))</f>
        <v>5</v>
      </c>
      <c r="Z58" s="3">
        <f t="shared" ref="Z58:Z59" si="75">INDEX($CK$548:$CK$611,Y58)</f>
        <v>2</v>
      </c>
      <c r="AA58" s="3">
        <f t="shared" si="74"/>
        <v>1</v>
      </c>
      <c r="AB58" s="3">
        <f t="shared" si="73"/>
        <v>2</v>
      </c>
      <c r="AC58" s="6">
        <f>IF(ISNA(INDEX(AB54:AB59, MATCH(N58, F54:F59, FALSE))),0,INDEX(AB54:AB59, MATCH(N58,F54:F59, FALSE)))</f>
        <v>1</v>
      </c>
      <c r="AD58" s="3">
        <f>IF(ISNA(INDEX(AB54:AB59, MATCH(O58, F54:F59, FALSE))),0,INDEX(AB54:AB59, MATCH(O58, F54:F59, FALSE)))</f>
        <v>0</v>
      </c>
      <c r="AE58" s="5">
        <f t="shared" si="72"/>
        <v>1</v>
      </c>
      <c r="AF58" s="3">
        <f>COUNTIF(F54:F59:F62:F67,F58)</f>
        <v>1</v>
      </c>
      <c r="AG58" s="31"/>
      <c r="AH58" s="31"/>
      <c r="AI58" s="31"/>
      <c r="AJ58" s="31"/>
      <c r="AK58" s="31"/>
      <c r="AL58" s="31"/>
      <c r="AM58" s="31"/>
      <c r="AN58" s="31"/>
      <c r="AO58" s="2"/>
      <c r="AP58" s="2"/>
      <c r="AQ58" s="2"/>
      <c r="AR58" s="2"/>
      <c r="AS58" s="2"/>
      <c r="AT58" s="2"/>
      <c r="AU58" s="2"/>
      <c r="AV58" s="2"/>
      <c r="AW58" s="2"/>
      <c r="AX58" s="2"/>
      <c r="AY58" s="2"/>
      <c r="AZ58" s="2"/>
      <c r="BA58" s="2"/>
      <c r="BB58" s="2"/>
      <c r="BC58" s="2"/>
      <c r="BD58" s="37"/>
      <c r="BE58" s="37"/>
      <c r="BF58" s="37"/>
      <c r="BG58" s="37"/>
      <c r="BH58" s="37"/>
      <c r="BI58" s="37"/>
      <c r="BJ58" s="37"/>
    </row>
    <row r="59" spans="1:62" ht="20.100000000000001" customHeight="1" thickBot="1">
      <c r="A59" s="113" t="s">
        <v>144</v>
      </c>
      <c r="B59" s="34" t="s">
        <v>130</v>
      </c>
      <c r="C59" s="34">
        <v>1200</v>
      </c>
      <c r="D59" s="110" t="s">
        <v>0</v>
      </c>
      <c r="E59" s="291">
        <v>6</v>
      </c>
      <c r="F59" s="216" t="s">
        <v>48</v>
      </c>
      <c r="G59" s="225">
        <v>3.2870370370370367E-3</v>
      </c>
      <c r="H59" s="212" t="str">
        <f t="shared" si="65"/>
        <v>Neve Cousins</v>
      </c>
      <c r="I59" s="212" t="str">
        <f t="shared" si="66"/>
        <v>Salisbury</v>
      </c>
      <c r="J59" s="212" t="str">
        <f t="shared" si="67"/>
        <v>Salis</v>
      </c>
      <c r="K59" s="138" t="str">
        <f t="shared" si="68"/>
        <v/>
      </c>
      <c r="L59" s="213" t="str">
        <f t="shared" si="69"/>
        <v xml:space="preserve"> </v>
      </c>
      <c r="M59" s="2"/>
      <c r="N59" s="34" t="str">
        <f t="shared" si="70"/>
        <v>J</v>
      </c>
      <c r="O59" s="34" t="str">
        <f t="shared" si="70"/>
        <v>JJ</v>
      </c>
      <c r="P59" s="154">
        <f t="shared" si="71"/>
        <v>3</v>
      </c>
      <c r="Q59" s="2"/>
      <c r="R59" s="12"/>
      <c r="S59" s="12"/>
      <c r="T59" s="12"/>
      <c r="U59" s="12"/>
      <c r="V59" s="12"/>
      <c r="W59" s="12">
        <f>P59</f>
        <v>3</v>
      </c>
      <c r="X59" s="2"/>
      <c r="Y59" s="26">
        <f>((COUNTIF(E54:E59,E59)-1)*$CK$547+SUBSTITUTE(E59,"=",""))</f>
        <v>6</v>
      </c>
      <c r="Z59" s="3">
        <f t="shared" si="75"/>
        <v>1</v>
      </c>
      <c r="AA59" s="3">
        <f t="shared" si="74"/>
        <v>1</v>
      </c>
      <c r="AB59" s="3">
        <f t="shared" si="73"/>
        <v>1</v>
      </c>
      <c r="AC59" s="6">
        <f>IF(ISNA(INDEX(AB54:AB59, MATCH(N59, F54:F59, FALSE))),0,INDEX(AB54:AB59, MATCH(N59, F54:F59, FALSE)))</f>
        <v>3</v>
      </c>
      <c r="AD59" s="3">
        <f>IF(ISNA(INDEX(AB54:AB59, MATCH(O59, F54:F59, FALSE))),0,INDEX(AB54:AB59, MATCH(O59, F54:F59, FALSE)))</f>
        <v>0</v>
      </c>
      <c r="AE59" s="5">
        <f t="shared" si="72"/>
        <v>3</v>
      </c>
      <c r="AF59" s="3">
        <f>COUNTIF(F54:F59:F62:F67,F59)</f>
        <v>1</v>
      </c>
      <c r="AG59" s="2"/>
      <c r="AH59" s="2"/>
      <c r="AI59" s="2"/>
      <c r="AJ59" s="2"/>
      <c r="AK59" s="2"/>
      <c r="AL59" s="2"/>
      <c r="AM59" s="2"/>
      <c r="AN59" s="2"/>
      <c r="AO59" s="2"/>
      <c r="AP59" s="2"/>
      <c r="AQ59" s="2"/>
      <c r="AR59" s="2"/>
      <c r="AS59" s="2"/>
      <c r="AT59" s="2"/>
      <c r="AU59" s="2"/>
      <c r="AV59" s="2"/>
      <c r="AW59" s="2"/>
      <c r="AX59" s="2"/>
      <c r="AY59" s="2"/>
      <c r="AZ59" s="2"/>
      <c r="BA59" s="2"/>
      <c r="BB59" s="2"/>
      <c r="BC59" s="2"/>
      <c r="BD59" s="37"/>
      <c r="BE59" s="37"/>
      <c r="BF59" s="37"/>
      <c r="BG59" s="37"/>
      <c r="BH59" s="37"/>
      <c r="BI59" s="37"/>
      <c r="BJ59" s="37"/>
    </row>
    <row r="60" spans="1:62" ht="20.100000000000001" customHeight="1" thickBot="1">
      <c r="A60" s="113" t="s">
        <v>144</v>
      </c>
      <c r="B60" s="34" t="s">
        <v>130</v>
      </c>
      <c r="C60" s="34"/>
      <c r="D60" s="110"/>
      <c r="E60" s="237" t="s">
        <v>49</v>
      </c>
      <c r="F60" s="237"/>
      <c r="G60" s="237"/>
      <c r="H60" s="236"/>
      <c r="I60" s="236"/>
      <c r="J60" s="236"/>
      <c r="K60" s="236"/>
      <c r="L60" s="236"/>
      <c r="M60" s="2"/>
      <c r="N60" s="37"/>
      <c r="O60" s="37"/>
      <c r="P60" s="155"/>
      <c r="Q60" s="2"/>
      <c r="R60" s="2"/>
      <c r="S60" s="2"/>
      <c r="T60" s="2"/>
      <c r="U60" s="2"/>
      <c r="V60" s="2"/>
      <c r="W60" s="2"/>
      <c r="X60" s="2"/>
      <c r="Y60" s="26"/>
      <c r="AG60" s="2"/>
      <c r="AH60" s="2"/>
      <c r="AI60" s="2"/>
      <c r="AJ60" s="2"/>
      <c r="AK60" s="2"/>
      <c r="AL60" s="2"/>
      <c r="AM60" s="2"/>
      <c r="AN60" s="2"/>
      <c r="AO60" s="2"/>
      <c r="AP60" s="2"/>
      <c r="AQ60" s="2"/>
      <c r="AR60" s="2"/>
      <c r="AS60" s="2"/>
      <c r="AT60" s="2"/>
      <c r="AU60" s="2"/>
      <c r="AV60" s="2"/>
      <c r="AW60" s="2"/>
      <c r="AX60" s="2"/>
      <c r="AY60" s="2"/>
      <c r="AZ60" s="2"/>
      <c r="BA60" s="2"/>
      <c r="BB60" s="2"/>
      <c r="BC60" s="2"/>
    </row>
    <row r="61" spans="1:62" ht="20.100000000000001" customHeight="1" thickBot="1">
      <c r="A61" s="113" t="s">
        <v>144</v>
      </c>
      <c r="B61" s="34" t="s">
        <v>130</v>
      </c>
      <c r="C61" s="34">
        <v>1200</v>
      </c>
      <c r="D61" s="110" t="s">
        <v>1</v>
      </c>
      <c r="E61" s="420" t="s">
        <v>190</v>
      </c>
      <c r="F61" s="233"/>
      <c r="G61" s="233"/>
      <c r="H61" s="234"/>
      <c r="I61" s="208" t="s">
        <v>147</v>
      </c>
      <c r="J61" s="205"/>
      <c r="K61" s="535">
        <f>K53</f>
        <v>2.6180555555555558E-3</v>
      </c>
      <c r="L61" s="535"/>
      <c r="M61" s="2"/>
      <c r="N61" s="37"/>
      <c r="O61" s="37"/>
      <c r="P61" s="155"/>
      <c r="Q61" s="2"/>
      <c r="R61" s="2"/>
      <c r="S61" s="2"/>
      <c r="T61" s="2"/>
      <c r="U61" s="2"/>
      <c r="V61" s="2"/>
      <c r="W61" s="2"/>
      <c r="X61" s="2"/>
      <c r="Y61" s="26"/>
      <c r="AG61" s="2"/>
      <c r="AH61" s="2"/>
      <c r="AI61" s="2"/>
      <c r="AJ61" s="2"/>
      <c r="AK61" s="2"/>
      <c r="AL61" s="2"/>
      <c r="AM61" s="2"/>
      <c r="AN61" s="2"/>
      <c r="AO61" s="2"/>
      <c r="AP61" s="2"/>
      <c r="AQ61" s="2"/>
      <c r="AR61" s="2"/>
      <c r="AS61" s="2"/>
      <c r="AT61" s="2"/>
      <c r="AU61" s="2"/>
      <c r="AV61" s="2"/>
      <c r="AW61" s="2"/>
      <c r="AX61" s="2"/>
      <c r="AY61" s="2"/>
      <c r="AZ61" s="2"/>
      <c r="BA61" s="2"/>
      <c r="BB61" s="2"/>
      <c r="BC61" s="2"/>
      <c r="BD61" s="37"/>
      <c r="BE61" s="37"/>
      <c r="BF61" s="37"/>
      <c r="BG61" s="37"/>
      <c r="BH61" s="37"/>
      <c r="BI61" s="37"/>
      <c r="BJ61" s="37"/>
    </row>
    <row r="62" spans="1:62" ht="20.100000000000001" customHeight="1">
      <c r="A62" s="113" t="s">
        <v>144</v>
      </c>
      <c r="B62" s="34" t="s">
        <v>130</v>
      </c>
      <c r="C62" s="34">
        <v>1200</v>
      </c>
      <c r="D62" s="110" t="s">
        <v>1</v>
      </c>
      <c r="E62" s="289">
        <v>1</v>
      </c>
      <c r="F62" s="214" t="s">
        <v>19</v>
      </c>
      <c r="G62" s="223">
        <v>3.0636574074074077E-3</v>
      </c>
      <c r="H62" s="201" t="str">
        <f t="shared" ref="H62:H67" si="76">IF(ISNA((IF(F62=0," ",VLOOKUP(F62,$AI$543:$AK$555,3,FALSE)))),"WRONG LETTER",IF(F62=0," ",VLOOKUP(F62,$AI$543:$AK$555,3,FALSE)))</f>
        <v>Emily Channon</v>
      </c>
      <c r="I62" s="201" t="str">
        <f t="shared" ref="I62:I67" si="77">IF(ISNA((IF(F62=0,"",VLOOKUP(F62,$AO$544:$AQ$555,3,FALSE)))),"WRONG LETTER",IF(F62=0,"",VLOOKUP(F62,$AO$544:$AQ$555,3,FALSE)))</f>
        <v>Oxford City</v>
      </c>
      <c r="J62" s="201" t="str">
        <f t="shared" ref="J62:J67" si="78">IF(F62=0,"",VLOOKUP(F62,$AO$544:$AR$555,4,FALSE))</f>
        <v>Oxf C</v>
      </c>
      <c r="K62" s="202" t="str">
        <f t="shared" ref="K62:K67" si="79">IF(G62="","",IF(ISNUMBER(G62),IF($CH$550="F"," ",IF($CH$550="T",IF(G62&lt;=$BX$550,"G1",IF(G62&lt;=$CA$550,"G2",IF(G62&lt;=$CD$550,"G3",IF(G62&lt;=$CG$550,"G4","")))))),""))</f>
        <v/>
      </c>
      <c r="L62" s="203" t="str">
        <f t="shared" ref="L62:L67" si="80">IF(ISBLANK(G62),"",IF(G62&lt;=BI553,"AW"," "))</f>
        <v xml:space="preserve"> </v>
      </c>
      <c r="M62" s="2"/>
      <c r="N62" s="34" t="str">
        <f t="shared" ref="N62:O67" si="81">N54</f>
        <v>W</v>
      </c>
      <c r="O62" s="34" t="str">
        <f t="shared" si="81"/>
        <v>WW</v>
      </c>
      <c r="P62" s="154">
        <f>AE62</f>
        <v>3</v>
      </c>
      <c r="Q62" s="2"/>
      <c r="R62" s="12">
        <f>P62</f>
        <v>3</v>
      </c>
      <c r="S62" s="12"/>
      <c r="T62" s="12"/>
      <c r="U62" s="12"/>
      <c r="V62" s="12"/>
      <c r="W62" s="12"/>
      <c r="X62" s="2"/>
      <c r="Y62" s="26">
        <f>((COUNTIF(E62:E67,E62)-1)*$CK$547+SUBSTITUTE(E62,"=",""))</f>
        <v>1</v>
      </c>
      <c r="Z62" s="3">
        <f>INDEX($CK$548:$CK$611,Y62)</f>
        <v>6</v>
      </c>
      <c r="AA62" s="3">
        <f>IF(LEFT(G62,1)="d",0,IF(LEFT(G62,1)="n",0,1))</f>
        <v>1</v>
      </c>
      <c r="AB62" s="3">
        <f>Z62*AA62</f>
        <v>6</v>
      </c>
      <c r="AC62" s="6">
        <f>IF(ISNA(INDEX(AB62:AB67, MATCH(N62, F62:F67, FALSE))),0,INDEX(AB62:AB67, MATCH(N62, F62:F67, FALSE)))</f>
        <v>0</v>
      </c>
      <c r="AD62" s="3">
        <f>IF(ISNA(INDEX(AB62:AB67, MATCH(O62, F62:F67, FALSE))),0,INDEX(AB62:AB67, MATCH(O62, F62:F67, FALSE)))</f>
        <v>3</v>
      </c>
      <c r="AE62" s="5">
        <f>SUM(AC62:AD62)</f>
        <v>3</v>
      </c>
      <c r="AF62" s="3">
        <f>COUNTIF(F54:F59:F62:F67,F62)</f>
        <v>1</v>
      </c>
      <c r="AG62" s="2"/>
      <c r="AH62" s="2"/>
      <c r="AI62" s="2"/>
      <c r="AJ62" s="2"/>
      <c r="AK62" s="2"/>
      <c r="AL62" s="2"/>
      <c r="AM62" s="2"/>
      <c r="AN62" s="2"/>
      <c r="AO62" s="2"/>
      <c r="AP62" s="2"/>
      <c r="AQ62" s="2"/>
      <c r="AR62" s="2"/>
      <c r="AS62" s="2"/>
      <c r="AT62" s="2"/>
      <c r="AU62" s="2"/>
      <c r="AV62" s="2"/>
      <c r="AW62" s="2"/>
      <c r="AX62" s="2"/>
      <c r="AY62" s="2"/>
      <c r="AZ62" s="2"/>
      <c r="BA62" s="2"/>
      <c r="BB62" s="2"/>
      <c r="BC62" s="2"/>
      <c r="BD62" s="37"/>
      <c r="BE62" s="37"/>
      <c r="BF62" s="37"/>
      <c r="BG62" s="37"/>
      <c r="BH62" s="37"/>
      <c r="BI62" s="37"/>
      <c r="BJ62" s="37"/>
    </row>
    <row r="63" spans="1:62" ht="20.100000000000001" customHeight="1">
      <c r="A63" s="113" t="s">
        <v>144</v>
      </c>
      <c r="B63" s="34" t="s">
        <v>130</v>
      </c>
      <c r="C63" s="34">
        <v>1200</v>
      </c>
      <c r="D63" s="110" t="s">
        <v>1</v>
      </c>
      <c r="E63" s="290">
        <v>2</v>
      </c>
      <c r="F63" s="216" t="s">
        <v>137</v>
      </c>
      <c r="G63" s="224">
        <v>3.2685185185185191E-3</v>
      </c>
      <c r="H63" s="114" t="str">
        <f t="shared" si="76"/>
        <v>Florence Lee Rubis</v>
      </c>
      <c r="I63" s="114" t="str">
        <f t="shared" si="77"/>
        <v>Slough Juniors</v>
      </c>
      <c r="J63" s="114" t="str">
        <f t="shared" si="78"/>
        <v>Slough J</v>
      </c>
      <c r="K63" s="9" t="str">
        <f t="shared" si="79"/>
        <v/>
      </c>
      <c r="L63" s="195" t="str">
        <f t="shared" si="80"/>
        <v xml:space="preserve"> </v>
      </c>
      <c r="M63" s="2"/>
      <c r="N63" s="34" t="str">
        <f t="shared" si="81"/>
        <v>N</v>
      </c>
      <c r="O63" s="34" t="str">
        <f t="shared" si="81"/>
        <v>NN</v>
      </c>
      <c r="P63" s="154">
        <f t="shared" ref="P63:P67" si="82">AE63</f>
        <v>2</v>
      </c>
      <c r="Q63" s="2"/>
      <c r="R63" s="12"/>
      <c r="S63" s="12">
        <f>P63</f>
        <v>2</v>
      </c>
      <c r="T63" s="12"/>
      <c r="U63" s="12"/>
      <c r="V63" s="12"/>
      <c r="W63" s="12"/>
      <c r="X63" s="2"/>
      <c r="Y63" s="26">
        <f>((COUNTIF(E62:E67,E63)-1)*$CK$547+SUBSTITUTE(E63,"=",""))</f>
        <v>2</v>
      </c>
      <c r="Z63" s="3">
        <f>INDEX($CK$548:$CK$611,Y63)</f>
        <v>5</v>
      </c>
      <c r="AA63" s="3">
        <f>IF(LEFT(G63,1)="d",0,IF(LEFT(G63,1)="n",0,1))</f>
        <v>1</v>
      </c>
      <c r="AB63" s="3">
        <f>Z63*AA63</f>
        <v>5</v>
      </c>
      <c r="AC63" s="6">
        <f>IF(ISNA(INDEX(AB62:AB67, MATCH(N63, F62:F67, FALSE))),0,INDEX(AB62:AB67, MATCH(N63, F62:F67, FALSE)))</f>
        <v>0</v>
      </c>
      <c r="AD63" s="3">
        <f>IF(ISNA(INDEX(AB62:AB67, MATCH(O63, F62:F67, FALSE))),0,INDEX(AB62:AB67, MATCH(O63, F62:F67, FALSE)))</f>
        <v>2</v>
      </c>
      <c r="AE63" s="5">
        <f t="shared" ref="AE63:AE67" si="83">SUM(AC63:AD63)</f>
        <v>2</v>
      </c>
      <c r="AF63" s="3">
        <f>COUNTIF(F54:F59:F62:F67,F63)</f>
        <v>1</v>
      </c>
      <c r="AG63" s="2"/>
      <c r="AH63" s="2"/>
      <c r="AI63" s="2"/>
      <c r="AJ63" s="2"/>
      <c r="AK63" s="2"/>
      <c r="AL63" s="2"/>
      <c r="AM63" s="2"/>
      <c r="AN63" s="2"/>
      <c r="AO63" s="2"/>
      <c r="AP63" s="2"/>
      <c r="AQ63" s="2"/>
      <c r="AR63" s="2"/>
      <c r="AS63" s="2"/>
      <c r="AT63" s="2"/>
      <c r="AU63" s="2"/>
      <c r="AV63" s="2"/>
      <c r="AW63" s="2"/>
      <c r="AX63" s="2"/>
      <c r="AY63" s="2"/>
      <c r="AZ63" s="2"/>
      <c r="BA63" s="2"/>
      <c r="BB63" s="2"/>
      <c r="BC63" s="2"/>
      <c r="BD63" s="37"/>
      <c r="BE63" s="37"/>
      <c r="BF63" s="37"/>
      <c r="BG63" s="37"/>
      <c r="BH63" s="37"/>
      <c r="BI63" s="37"/>
      <c r="BJ63" s="37"/>
    </row>
    <row r="64" spans="1:62" ht="20.100000000000001" customHeight="1">
      <c r="A64" s="113" t="s">
        <v>144</v>
      </c>
      <c r="B64" s="34" t="s">
        <v>130</v>
      </c>
      <c r="C64" s="34">
        <v>1200</v>
      </c>
      <c r="D64" s="110" t="s">
        <v>1</v>
      </c>
      <c r="E64" s="290">
        <v>3</v>
      </c>
      <c r="F64" s="216" t="s">
        <v>108</v>
      </c>
      <c r="G64" s="224">
        <v>3.4236111111111112E-3</v>
      </c>
      <c r="H64" s="114" t="str">
        <f t="shared" si="76"/>
        <v>Florence Miller</v>
      </c>
      <c r="I64" s="114" t="str">
        <f t="shared" si="77"/>
        <v>MADJA</v>
      </c>
      <c r="J64" s="114" t="str">
        <f t="shared" si="78"/>
        <v>Marl J</v>
      </c>
      <c r="K64" s="9" t="str">
        <f t="shared" si="79"/>
        <v/>
      </c>
      <c r="L64" s="195" t="str">
        <f t="shared" si="80"/>
        <v xml:space="preserve"> </v>
      </c>
      <c r="M64" s="2"/>
      <c r="N64" s="34" t="str">
        <f t="shared" si="81"/>
        <v>O</v>
      </c>
      <c r="O64" s="34" t="str">
        <f t="shared" si="81"/>
        <v>OO</v>
      </c>
      <c r="P64" s="154">
        <f t="shared" si="82"/>
        <v>6</v>
      </c>
      <c r="Q64" s="2"/>
      <c r="R64" s="12"/>
      <c r="S64" s="12"/>
      <c r="T64" s="12">
        <f>P64</f>
        <v>6</v>
      </c>
      <c r="U64" s="12"/>
      <c r="V64" s="12"/>
      <c r="W64" s="12"/>
      <c r="X64" s="2"/>
      <c r="Y64" s="26">
        <f>((COUNTIF(E62:E67,E64)-1)*$CK$547+SUBSTITUTE(E64,"=",""))</f>
        <v>3</v>
      </c>
      <c r="Z64" s="3">
        <f>INDEX($CK$548:$CK$611,Y64)</f>
        <v>4</v>
      </c>
      <c r="AA64" s="3">
        <f>IF(LEFT(G64,1)="d",0,IF(LEFT(G64,1)="n",0,1))</f>
        <v>1</v>
      </c>
      <c r="AB64" s="3">
        <f t="shared" ref="AB64:AB67" si="84">Z64*AA64</f>
        <v>4</v>
      </c>
      <c r="AC64" s="6">
        <f>IF(ISNA(INDEX(AB62:AB67, MATCH(N64, F62:F67, FALSE))),0,INDEX(AB62:AB67, MATCH(N64, F62:F67, FALSE)))</f>
        <v>0</v>
      </c>
      <c r="AD64" s="3">
        <f>IF(ISNA(INDEX(AB62:AB67, MATCH(O64, F62:F67, FALSE))),0,INDEX(AB62:AB67, MATCH(O64, F62:F67, FALSE)))</f>
        <v>6</v>
      </c>
      <c r="AE64" s="5">
        <f t="shared" si="83"/>
        <v>6</v>
      </c>
      <c r="AF64" s="3">
        <f>COUNTIF(F54:F59:F62:F67,F64)</f>
        <v>1</v>
      </c>
      <c r="AG64" s="2"/>
      <c r="AH64" s="2"/>
      <c r="AI64" s="2"/>
      <c r="AJ64" s="2"/>
      <c r="AK64" s="2"/>
      <c r="AL64" s="2"/>
      <c r="AM64" s="2"/>
      <c r="AN64" s="2"/>
      <c r="AO64" s="2"/>
      <c r="AP64" s="2"/>
      <c r="AQ64" s="2"/>
      <c r="AR64" s="2"/>
      <c r="AS64" s="2"/>
      <c r="AT64" s="2"/>
      <c r="AU64" s="2"/>
      <c r="AV64" s="2"/>
      <c r="AW64" s="2"/>
      <c r="AX64" s="2"/>
      <c r="AY64" s="2"/>
      <c r="AZ64" s="2"/>
      <c r="BA64" s="2"/>
      <c r="BB64" s="2"/>
      <c r="BC64" s="2"/>
      <c r="BD64" s="37"/>
      <c r="BE64" s="37"/>
      <c r="BF64" s="37"/>
      <c r="BG64" s="37"/>
      <c r="BH64" s="37"/>
      <c r="BI64" s="37"/>
      <c r="BJ64" s="37"/>
    </row>
    <row r="65" spans="1:62" ht="20.100000000000001" customHeight="1">
      <c r="A65" s="113" t="s">
        <v>144</v>
      </c>
      <c r="B65" s="34" t="s">
        <v>130</v>
      </c>
      <c r="C65" s="34">
        <v>1200</v>
      </c>
      <c r="D65" s="110" t="s">
        <v>1</v>
      </c>
      <c r="E65" s="290">
        <v>4</v>
      </c>
      <c r="F65" s="216" t="s">
        <v>140</v>
      </c>
      <c r="G65" s="224">
        <v>3.4513888888888888E-3</v>
      </c>
      <c r="H65" s="114" t="str">
        <f t="shared" si="76"/>
        <v>Lucy Smith</v>
      </c>
      <c r="I65" s="114" t="str">
        <f t="shared" si="77"/>
        <v>Winchester</v>
      </c>
      <c r="J65" s="114" t="str">
        <f t="shared" si="78"/>
        <v>Win</v>
      </c>
      <c r="K65" s="9" t="str">
        <f t="shared" si="79"/>
        <v/>
      </c>
      <c r="L65" s="195" t="str">
        <f t="shared" si="80"/>
        <v xml:space="preserve"> </v>
      </c>
      <c r="M65" s="2"/>
      <c r="N65" s="34" t="str">
        <f t="shared" si="81"/>
        <v>R</v>
      </c>
      <c r="O65" s="34" t="str">
        <f t="shared" si="81"/>
        <v>RR</v>
      </c>
      <c r="P65" s="154">
        <f t="shared" si="82"/>
        <v>4</v>
      </c>
      <c r="Q65" s="2"/>
      <c r="R65" s="12"/>
      <c r="S65" s="12"/>
      <c r="T65" s="12"/>
      <c r="U65" s="12">
        <f>P65</f>
        <v>4</v>
      </c>
      <c r="V65" s="12"/>
      <c r="W65" s="12"/>
      <c r="X65" s="2"/>
      <c r="Y65" s="26">
        <f>((COUNTIF(E62:E67,E65)-1)*$CK$547+SUBSTITUTE(E65,"=",""))</f>
        <v>4</v>
      </c>
      <c r="Z65" s="3">
        <f>INDEX($CK$548:$CK$611,Y65)</f>
        <v>3</v>
      </c>
      <c r="AA65" s="3">
        <f t="shared" ref="AA65:AA67" si="85">IF(LEFT(G65,1)="d",0,IF(LEFT(G65,1)="n",0,1))</f>
        <v>1</v>
      </c>
      <c r="AB65" s="3">
        <f t="shared" si="84"/>
        <v>3</v>
      </c>
      <c r="AC65" s="6">
        <f>IF(ISNA(INDEX(AB62:AB67, MATCH(N65, F62:F67, FALSE))),0,INDEX(AB62:AB67, MATCH(N65, F62:F67, FALSE)))</f>
        <v>4</v>
      </c>
      <c r="AD65" s="3">
        <f>IF(ISNA(INDEX(AB62:AB67, MATCH(O65, F62:F67, FALSE))),0,INDEX(AB62:AB67, MATCH(O65, F62:F67, FALSE)))</f>
        <v>0</v>
      </c>
      <c r="AE65" s="5">
        <f t="shared" si="83"/>
        <v>4</v>
      </c>
      <c r="AF65" s="3">
        <f>COUNTIF(F54:F59:F62:F67,F65)</f>
        <v>1</v>
      </c>
      <c r="AG65" s="2"/>
      <c r="AH65" s="2"/>
      <c r="AI65" s="2"/>
      <c r="AJ65" s="2"/>
      <c r="AK65" s="2"/>
      <c r="AL65" s="2"/>
      <c r="AM65" s="2"/>
      <c r="AN65" s="2"/>
      <c r="AO65" s="2"/>
      <c r="AP65" s="2"/>
      <c r="AQ65" s="2"/>
      <c r="AR65" s="2"/>
      <c r="AS65" s="2"/>
      <c r="AT65" s="2"/>
      <c r="AU65" s="2"/>
      <c r="AV65" s="2"/>
      <c r="AW65" s="2"/>
      <c r="AX65" s="2"/>
      <c r="AY65" s="2"/>
      <c r="AZ65" s="2"/>
      <c r="BA65" s="2"/>
      <c r="BB65" s="2"/>
      <c r="BC65" s="2"/>
      <c r="BD65" s="37"/>
      <c r="BE65" s="37"/>
      <c r="BF65" s="37"/>
      <c r="BG65" s="37"/>
      <c r="BH65" s="37"/>
      <c r="BI65" s="37"/>
      <c r="BJ65" s="37"/>
    </row>
    <row r="66" spans="1:62" ht="20.100000000000001" customHeight="1">
      <c r="A66" s="113" t="s">
        <v>144</v>
      </c>
      <c r="B66" s="34" t="s">
        <v>130</v>
      </c>
      <c r="C66" s="34">
        <v>1200</v>
      </c>
      <c r="D66" s="110" t="s">
        <v>1</v>
      </c>
      <c r="E66" s="290">
        <v>5</v>
      </c>
      <c r="F66" s="216" t="s">
        <v>111</v>
      </c>
      <c r="G66" s="224">
        <v>3.592592592592593E-3</v>
      </c>
      <c r="H66" s="114" t="str">
        <f t="shared" si="76"/>
        <v>GEORGIA KNIGHT</v>
      </c>
      <c r="I66" s="114" t="str">
        <f t="shared" si="77"/>
        <v>Newbury</v>
      </c>
      <c r="J66" s="114" t="str">
        <f t="shared" si="78"/>
        <v>Newb</v>
      </c>
      <c r="K66" s="9" t="str">
        <f t="shared" si="79"/>
        <v/>
      </c>
      <c r="L66" s="195" t="str">
        <f t="shared" si="80"/>
        <v xml:space="preserve"> </v>
      </c>
      <c r="M66" s="2"/>
      <c r="N66" s="34" t="str">
        <f t="shared" si="81"/>
        <v>T</v>
      </c>
      <c r="O66" s="34" t="str">
        <f t="shared" si="81"/>
        <v>TT</v>
      </c>
      <c r="P66" s="154">
        <f t="shared" si="82"/>
        <v>0</v>
      </c>
      <c r="Q66" s="2"/>
      <c r="R66" s="12"/>
      <c r="S66" s="12"/>
      <c r="T66" s="12"/>
      <c r="U66" s="12"/>
      <c r="V66" s="12">
        <f>P66</f>
        <v>0</v>
      </c>
      <c r="W66" s="12"/>
      <c r="X66" s="2"/>
      <c r="Y66" s="26">
        <f>((COUNTIF(E62:E67,E66)-1)*$CK$547+SUBSTITUTE(E66,"=",""))</f>
        <v>5</v>
      </c>
      <c r="Z66" s="3">
        <f t="shared" ref="Z66:Z67" si="86">INDEX($CK$548:$CK$611,Y66)</f>
        <v>2</v>
      </c>
      <c r="AA66" s="3">
        <f t="shared" si="85"/>
        <v>1</v>
      </c>
      <c r="AB66" s="3">
        <f t="shared" si="84"/>
        <v>2</v>
      </c>
      <c r="AC66" s="6">
        <f>IF(ISNA(INDEX(AB62:AB67, MATCH(N66, F62:F67, FALSE))),0,INDEX(AB62:AB67, MATCH(N66,F62:F67, FALSE)))</f>
        <v>0</v>
      </c>
      <c r="AD66" s="3">
        <f>IF(ISNA(INDEX(AB62:AB67, MATCH(O66, F62:F67, FALSE))),0,INDEX(AB62:AB67, MATCH(O66, F62:F67, FALSE)))</f>
        <v>0</v>
      </c>
      <c r="AE66" s="5">
        <f t="shared" si="83"/>
        <v>0</v>
      </c>
      <c r="AF66" s="3">
        <f>COUNTIF(F54:F59:F62:F67,F66)</f>
        <v>1</v>
      </c>
      <c r="AG66" s="2"/>
      <c r="AH66" s="2"/>
      <c r="AI66" s="2"/>
      <c r="AJ66" s="2"/>
      <c r="AK66" s="2"/>
      <c r="AL66" s="2"/>
      <c r="AM66" s="2"/>
      <c r="AN66" s="2"/>
      <c r="AO66" s="2"/>
      <c r="AP66" s="2"/>
      <c r="AQ66" s="2"/>
      <c r="AR66" s="2"/>
      <c r="AS66" s="2"/>
      <c r="AT66" s="2"/>
      <c r="AU66" s="2"/>
      <c r="AV66" s="2"/>
      <c r="AW66" s="2"/>
      <c r="AX66" s="2"/>
      <c r="AY66" s="2"/>
      <c r="AZ66" s="2"/>
      <c r="BA66" s="2"/>
      <c r="BB66" s="2"/>
      <c r="BC66" s="2"/>
      <c r="BD66" s="37"/>
      <c r="BE66" s="37"/>
      <c r="BF66" s="37"/>
      <c r="BG66" s="37"/>
      <c r="BH66" s="37"/>
      <c r="BI66" s="37"/>
      <c r="BJ66" s="37"/>
    </row>
    <row r="67" spans="1:62" ht="20.100000000000001" customHeight="1" thickBot="1">
      <c r="A67" s="113" t="s">
        <v>144</v>
      </c>
      <c r="B67" s="34" t="s">
        <v>130</v>
      </c>
      <c r="C67" s="34">
        <v>1200</v>
      </c>
      <c r="D67" s="110" t="s">
        <v>1</v>
      </c>
      <c r="E67" s="291">
        <v>6</v>
      </c>
      <c r="F67" s="216"/>
      <c r="G67" s="225" t="s">
        <v>49</v>
      </c>
      <c r="H67" s="212" t="str">
        <f t="shared" si="76"/>
        <v xml:space="preserve"> </v>
      </c>
      <c r="I67" s="212" t="str">
        <f t="shared" si="77"/>
        <v/>
      </c>
      <c r="J67" s="212" t="str">
        <f t="shared" si="78"/>
        <v/>
      </c>
      <c r="K67" s="138" t="str">
        <f t="shared" si="79"/>
        <v/>
      </c>
      <c r="L67" s="213" t="str">
        <f t="shared" si="80"/>
        <v xml:space="preserve"> </v>
      </c>
      <c r="M67" s="2"/>
      <c r="N67" s="34" t="str">
        <f t="shared" si="81"/>
        <v>J</v>
      </c>
      <c r="O67" s="34" t="str">
        <f t="shared" si="81"/>
        <v>JJ</v>
      </c>
      <c r="P67" s="154">
        <f t="shared" si="82"/>
        <v>5</v>
      </c>
      <c r="Q67" s="2"/>
      <c r="R67" s="12"/>
      <c r="S67" s="12"/>
      <c r="T67" s="12"/>
      <c r="U67" s="12"/>
      <c r="V67" s="12"/>
      <c r="W67" s="12">
        <f>P67</f>
        <v>5</v>
      </c>
      <c r="X67" s="2"/>
      <c r="Y67" s="26">
        <f>((COUNTIF(E62:E67,E67)-1)*$CK$547+SUBSTITUTE(E67,"=",""))</f>
        <v>6</v>
      </c>
      <c r="Z67" s="3">
        <f t="shared" si="86"/>
        <v>1</v>
      </c>
      <c r="AA67" s="3">
        <f t="shared" si="85"/>
        <v>1</v>
      </c>
      <c r="AB67" s="3">
        <f t="shared" si="84"/>
        <v>1</v>
      </c>
      <c r="AC67" s="6">
        <f>IF(ISNA(INDEX(AB62:AB67, MATCH(N67, F62:F67, FALSE))),0,INDEX(AB62:AB67, MATCH(N67, F62:F67, FALSE)))</f>
        <v>0</v>
      </c>
      <c r="AD67" s="3">
        <f>IF(ISNA(INDEX(AB62:AB67, MATCH(O67, F62:F67, FALSE))),0,INDEX(AB62:AB67, MATCH(O67, F62:F67, FALSE)))</f>
        <v>5</v>
      </c>
      <c r="AE67" s="5">
        <f t="shared" si="83"/>
        <v>5</v>
      </c>
      <c r="AF67" s="3">
        <f>COUNTIF(F54:F59:F62:F67,F67)</f>
        <v>0</v>
      </c>
      <c r="AG67" s="2"/>
      <c r="AH67" s="2"/>
      <c r="AI67" s="2"/>
      <c r="AJ67" s="2"/>
      <c r="AK67" s="2"/>
      <c r="AL67" s="2"/>
      <c r="AM67" s="2"/>
      <c r="AN67" s="2"/>
      <c r="AO67" s="2"/>
      <c r="AP67" s="2"/>
      <c r="AQ67" s="2"/>
      <c r="AR67" s="2"/>
      <c r="AS67" s="2"/>
      <c r="AT67" s="2"/>
      <c r="AU67" s="2"/>
      <c r="AV67" s="2"/>
      <c r="AW67" s="2"/>
      <c r="AX67" s="2"/>
      <c r="AY67" s="2"/>
      <c r="AZ67" s="2"/>
      <c r="BA67" s="2"/>
      <c r="BB67" s="2"/>
      <c r="BC67" s="2"/>
      <c r="BD67" s="37"/>
      <c r="BE67" s="37"/>
      <c r="BF67" s="37"/>
      <c r="BG67" s="37"/>
      <c r="BH67" s="37"/>
      <c r="BI67" s="37"/>
      <c r="BJ67" s="37"/>
    </row>
    <row r="68" spans="1:62" ht="20.100000000000001" customHeight="1" thickBot="1">
      <c r="A68" s="113" t="s">
        <v>144</v>
      </c>
      <c r="B68" s="34" t="s">
        <v>130</v>
      </c>
      <c r="C68" s="34"/>
      <c r="D68" s="110"/>
      <c r="E68" s="237" t="s">
        <v>49</v>
      </c>
      <c r="F68" s="237"/>
      <c r="G68" s="237"/>
      <c r="H68" s="236"/>
      <c r="I68" s="236"/>
      <c r="J68" s="236"/>
      <c r="K68" s="236"/>
      <c r="L68" s="236"/>
      <c r="M68" s="2"/>
      <c r="N68" s="37"/>
      <c r="O68" s="37"/>
      <c r="P68" s="155"/>
      <c r="Q68" s="2"/>
      <c r="R68" s="2"/>
      <c r="S68" s="2"/>
      <c r="T68" s="2"/>
      <c r="U68" s="2"/>
      <c r="V68" s="2"/>
      <c r="W68" s="2"/>
      <c r="X68" s="2"/>
      <c r="Y68" s="8"/>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row>
    <row r="69" spans="1:62" ht="20.100000000000001" customHeight="1" thickBot="1">
      <c r="A69" s="113" t="s">
        <v>144</v>
      </c>
      <c r="B69" s="34" t="s">
        <v>130</v>
      </c>
      <c r="C69" s="121" t="s">
        <v>316</v>
      </c>
      <c r="D69" s="110" t="s">
        <v>0</v>
      </c>
      <c r="E69" s="420" t="s">
        <v>191</v>
      </c>
      <c r="F69" s="233"/>
      <c r="G69" s="233"/>
      <c r="H69" s="234"/>
      <c r="I69" s="208" t="s">
        <v>147</v>
      </c>
      <c r="J69" s="205"/>
      <c r="K69" s="530">
        <f>DETAILS!K57</f>
        <v>11.2</v>
      </c>
      <c r="L69" s="530"/>
      <c r="M69" s="116"/>
      <c r="N69" s="40"/>
      <c r="O69" s="40"/>
      <c r="P69" s="155"/>
      <c r="Q69" s="2"/>
      <c r="R69" s="2"/>
      <c r="S69" s="2"/>
      <c r="T69" s="2"/>
      <c r="U69" s="2"/>
      <c r="V69" s="2"/>
      <c r="W69" s="2"/>
      <c r="X69" s="2"/>
      <c r="Y69" s="93"/>
      <c r="Z69" s="21"/>
      <c r="AA69" s="2"/>
      <c r="AB69" s="21"/>
      <c r="AC69" s="21"/>
      <c r="AD69" s="2"/>
      <c r="AE69" s="21"/>
      <c r="AF69" s="21"/>
      <c r="AG69" s="2"/>
      <c r="AH69" s="21"/>
      <c r="AI69" s="21"/>
      <c r="AJ69" s="2"/>
      <c r="AK69" s="21"/>
      <c r="AL69" s="21"/>
      <c r="AM69" s="2"/>
      <c r="AN69" s="21"/>
      <c r="AO69" s="21"/>
      <c r="AP69" s="21"/>
      <c r="AQ69" s="21"/>
      <c r="AR69" s="21"/>
      <c r="AS69" s="21"/>
      <c r="AT69" s="21"/>
      <c r="AU69" s="2"/>
      <c r="AV69" s="2"/>
      <c r="AW69" s="2"/>
      <c r="AX69" s="2"/>
      <c r="AY69" s="2"/>
      <c r="AZ69" s="2"/>
      <c r="BA69" s="2"/>
      <c r="BB69" s="2"/>
      <c r="BC69" s="2"/>
      <c r="BD69" s="37"/>
      <c r="BE69" s="37"/>
      <c r="BF69" s="37"/>
      <c r="BG69" s="37"/>
      <c r="BH69" s="37"/>
      <c r="BI69" s="37"/>
      <c r="BJ69" s="37"/>
    </row>
    <row r="70" spans="1:62" ht="20.100000000000001" customHeight="1">
      <c r="A70" s="113" t="s">
        <v>144</v>
      </c>
      <c r="B70" s="34" t="s">
        <v>130</v>
      </c>
      <c r="C70" s="121" t="s">
        <v>316</v>
      </c>
      <c r="D70" s="110" t="s">
        <v>0</v>
      </c>
      <c r="E70" s="289">
        <v>1</v>
      </c>
      <c r="F70" s="214" t="s">
        <v>20</v>
      </c>
      <c r="G70" s="215">
        <v>11.7</v>
      </c>
      <c r="H70" s="201" t="str">
        <f t="shared" ref="H70:H75" si="87">IF(ISNA((IF(F70=0," ",VLOOKUP(F70,$AL$543:$AN$555,3,FALSE)))),"WRONG LETTER",IF(F70=0," ",VLOOKUP(F70,$AL$543:$AN$555,3,FALSE)))</f>
        <v>Annie Jonkers</v>
      </c>
      <c r="I70" s="201" t="str">
        <f t="shared" ref="I70:I75" si="88">IF(ISNA((IF(F70=0,"",VLOOKUP(F70,$AO$544:$AQ$555,3,FALSE)))),"WRONG LETTER",IF(F70=0,"",VLOOKUP(F70,$AO$544:$AQ$555,3,FALSE)))</f>
        <v>Oxford City</v>
      </c>
      <c r="J70" s="201" t="str">
        <f t="shared" ref="J70:J75" si="89">IF(F70=0,"",VLOOKUP(F70,$AO$544:$AR$555,4,FALSE))</f>
        <v>Oxf C</v>
      </c>
      <c r="K70" s="202" t="str">
        <f t="shared" ref="K70:K75" si="90">IF(G70="","",IF(ISNUMBER(G70),IF($CH$551="F"," ",IF($CH$551="T",IF(G70&lt;=$BX$551,"G1",IF(G70&lt;=$CA$551,"G2",IF(G70&lt;=$CD$551,"G3",IF(G70&lt;=$CG$551,"G4","")))))),""))</f>
        <v>G1</v>
      </c>
      <c r="L70" s="203" t="str">
        <f t="shared" ref="L70:L75" si="91">IF(ISBLANK(G70),"",IF(G70&lt;=BK547,"AW"," "))</f>
        <v>AW</v>
      </c>
      <c r="M70" s="2"/>
      <c r="N70" s="34" t="str">
        <f t="shared" ref="N70:O75" si="92">N62</f>
        <v>W</v>
      </c>
      <c r="O70" s="34" t="str">
        <f t="shared" si="92"/>
        <v>WW</v>
      </c>
      <c r="P70" s="154">
        <f>AE70</f>
        <v>5</v>
      </c>
      <c r="Q70" s="2"/>
      <c r="R70" s="12">
        <f>P70</f>
        <v>5</v>
      </c>
      <c r="S70" s="12"/>
      <c r="T70" s="12"/>
      <c r="U70" s="12"/>
      <c r="V70" s="12"/>
      <c r="W70" s="12"/>
      <c r="X70" s="2"/>
      <c r="Y70" s="26">
        <f>((COUNTIF(E70:E75,E70)-1)*$CK$547+SUBSTITUTE(E70,"=",""))</f>
        <v>1</v>
      </c>
      <c r="Z70" s="3">
        <f>INDEX($CK$548:$CK$611,Y70)</f>
        <v>6</v>
      </c>
      <c r="AA70" s="3">
        <f>IF(LEFT(G70,1)="d",0,IF(LEFT(G70,1)="n",0,1))</f>
        <v>1</v>
      </c>
      <c r="AB70" s="3">
        <f>Z70*AA70</f>
        <v>6</v>
      </c>
      <c r="AC70" s="6">
        <f>IF(ISNA(INDEX(AB70:AB75, MATCH(N70, F70:F75, FALSE))),0,INDEX(AB70:AB75, MATCH(N70, F70:F75, FALSE)))</f>
        <v>5</v>
      </c>
      <c r="AD70" s="3">
        <f>IF(ISNA(INDEX(AB70:AB75, MATCH(O70, F70:F75, FALSE))),0,INDEX(AB70:AB75, MATCH(O70, F70:F75, FALSE)))</f>
        <v>0</v>
      </c>
      <c r="AE70" s="5">
        <f>SUM(AC70:AD70)</f>
        <v>5</v>
      </c>
      <c r="AF70" s="3">
        <f>COUNTIF(F70:F75:F78:F83,F70)</f>
        <v>1</v>
      </c>
      <c r="AG70" s="2"/>
      <c r="AH70" s="21"/>
      <c r="AI70" s="21"/>
      <c r="AJ70" s="2"/>
      <c r="AK70" s="21"/>
      <c r="AL70" s="21"/>
      <c r="AM70" s="2"/>
      <c r="AN70" s="21"/>
      <c r="AO70" s="2"/>
      <c r="AP70" s="2"/>
      <c r="AQ70" s="2"/>
      <c r="AR70" s="2"/>
      <c r="AS70" s="2"/>
      <c r="AT70" s="2"/>
      <c r="AU70" s="2"/>
      <c r="AV70" s="2"/>
      <c r="AW70" s="2"/>
      <c r="AX70" s="2"/>
      <c r="AY70" s="2"/>
      <c r="AZ70" s="2"/>
      <c r="BA70" s="2"/>
      <c r="BB70" s="2"/>
      <c r="BC70" s="2"/>
      <c r="BD70" s="37"/>
      <c r="BE70" s="37"/>
      <c r="BF70" s="37"/>
      <c r="BG70" s="37"/>
      <c r="BH70" s="37"/>
      <c r="BI70" s="37"/>
      <c r="BJ70" s="37"/>
    </row>
    <row r="71" spans="1:62" ht="20.100000000000001" customHeight="1">
      <c r="A71" s="113" t="s">
        <v>144</v>
      </c>
      <c r="B71" s="34" t="s">
        <v>130</v>
      </c>
      <c r="C71" s="121" t="s">
        <v>316</v>
      </c>
      <c r="D71" s="110" t="s">
        <v>0</v>
      </c>
      <c r="E71" s="290">
        <v>2</v>
      </c>
      <c r="F71" s="216" t="s">
        <v>130</v>
      </c>
      <c r="G71" s="217">
        <v>12</v>
      </c>
      <c r="H71" s="114" t="str">
        <f t="shared" si="87"/>
        <v>Grace Weeks</v>
      </c>
      <c r="I71" s="114" t="str">
        <f t="shared" si="88"/>
        <v>Winchester</v>
      </c>
      <c r="J71" s="114" t="str">
        <f t="shared" si="89"/>
        <v>Win</v>
      </c>
      <c r="K71" s="9" t="str">
        <f t="shared" si="90"/>
        <v>G2</v>
      </c>
      <c r="L71" s="195" t="str">
        <f t="shared" si="91"/>
        <v>AW</v>
      </c>
      <c r="M71" s="2"/>
      <c r="N71" s="34" t="str">
        <f t="shared" si="92"/>
        <v>N</v>
      </c>
      <c r="O71" s="34" t="str">
        <f t="shared" si="92"/>
        <v>NN</v>
      </c>
      <c r="P71" s="154">
        <f t="shared" ref="P71:P75" si="93">AE71</f>
        <v>2</v>
      </c>
      <c r="Q71" s="2"/>
      <c r="R71" s="12"/>
      <c r="S71" s="12">
        <f>P71</f>
        <v>2</v>
      </c>
      <c r="T71" s="12"/>
      <c r="U71" s="12"/>
      <c r="V71" s="12"/>
      <c r="W71" s="12"/>
      <c r="X71" s="2"/>
      <c r="Y71" s="26">
        <f>((COUNTIF(E70:E75,E71)-1)*$CK$547+SUBSTITUTE(E71,"=",""))</f>
        <v>2</v>
      </c>
      <c r="Z71" s="3">
        <f>INDEX($CK$548:$CK$611,Y71)</f>
        <v>5</v>
      </c>
      <c r="AA71" s="3">
        <f>IF(LEFT(G71,1)="d",0,IF(LEFT(G71,1)="n",0,1))</f>
        <v>1</v>
      </c>
      <c r="AB71" s="3">
        <f>Z71*AA71</f>
        <v>5</v>
      </c>
      <c r="AC71" s="6">
        <f>IF(ISNA(INDEX(AB70:AB75, MATCH(N71, F70:F75, FALSE))),0,INDEX(AB70:AB75, MATCH(N71, F70:F75, FALSE)))</f>
        <v>2</v>
      </c>
      <c r="AD71" s="3">
        <f>IF(ISNA(INDEX(AB70:AB75, MATCH(O71, F70:F75, FALSE))),0,INDEX(AB70:AB75, MATCH(O71, F70:F75, FALSE)))</f>
        <v>0</v>
      </c>
      <c r="AE71" s="5">
        <f t="shared" ref="AE71:AE75" si="94">SUM(AC71:AD71)</f>
        <v>2</v>
      </c>
      <c r="AF71" s="3">
        <f>COUNTIF(F70:F75:F78:F83,F71)</f>
        <v>1</v>
      </c>
    </row>
    <row r="72" spans="1:62" ht="20.100000000000001" customHeight="1">
      <c r="A72" s="113" t="s">
        <v>144</v>
      </c>
      <c r="B72" s="34" t="s">
        <v>130</v>
      </c>
      <c r="C72" s="121" t="s">
        <v>316</v>
      </c>
      <c r="D72" s="110" t="s">
        <v>0</v>
      </c>
      <c r="E72" s="290">
        <v>3</v>
      </c>
      <c r="F72" s="216" t="s">
        <v>48</v>
      </c>
      <c r="G72" s="217">
        <v>12.7</v>
      </c>
      <c r="H72" s="114" t="str">
        <f t="shared" si="87"/>
        <v>Lara Woodhouse</v>
      </c>
      <c r="I72" s="114" t="str">
        <f t="shared" si="88"/>
        <v>Salisbury</v>
      </c>
      <c r="J72" s="114" t="str">
        <f t="shared" si="89"/>
        <v>Salis</v>
      </c>
      <c r="K72" s="9" t="str">
        <f t="shared" si="90"/>
        <v>G4</v>
      </c>
      <c r="L72" s="195" t="str">
        <f t="shared" si="91"/>
        <v>AW</v>
      </c>
      <c r="M72" s="2"/>
      <c r="N72" s="34" t="str">
        <f t="shared" si="92"/>
        <v>O</v>
      </c>
      <c r="O72" s="34" t="str">
        <f t="shared" si="92"/>
        <v>OO</v>
      </c>
      <c r="P72" s="154">
        <f t="shared" si="93"/>
        <v>6</v>
      </c>
      <c r="Q72" s="2"/>
      <c r="R72" s="12"/>
      <c r="S72" s="12"/>
      <c r="T72" s="12">
        <f>P72</f>
        <v>6</v>
      </c>
      <c r="U72" s="12"/>
      <c r="V72" s="12"/>
      <c r="W72" s="12"/>
      <c r="X72" s="2"/>
      <c r="Y72" s="26">
        <f>((COUNTIF(E70:E75,E72)-1)*$CK$547+SUBSTITUTE(E72,"=",""))</f>
        <v>3</v>
      </c>
      <c r="Z72" s="3">
        <f>INDEX($CK$548:$CK$611,Y72)</f>
        <v>4</v>
      </c>
      <c r="AA72" s="3">
        <f>IF(LEFT(G72,1)="d",0,IF(LEFT(G72,1)="n",0,1))</f>
        <v>1</v>
      </c>
      <c r="AB72" s="3">
        <f t="shared" ref="AB72:AB75" si="95">Z72*AA72</f>
        <v>4</v>
      </c>
      <c r="AC72" s="6">
        <f>IF(ISNA(INDEX(AB70:AB75, MATCH(N72, F70:F75, FALSE))),0,INDEX(AB70:AB75, MATCH(N72, F70:F75, FALSE)))</f>
        <v>6</v>
      </c>
      <c r="AD72" s="3">
        <f>IF(ISNA(INDEX(AB70:AB75, MATCH(O72, F70:F75, FALSE))),0,INDEX(AB70:AB75, MATCH(O72, F70:F75, FALSE)))</f>
        <v>0</v>
      </c>
      <c r="AE72" s="5">
        <f t="shared" si="94"/>
        <v>6</v>
      </c>
      <c r="AF72" s="3">
        <f>COUNTIF(F70:F75:F78:F83,F72)</f>
        <v>1</v>
      </c>
    </row>
    <row r="73" spans="1:62" ht="20.100000000000001" customHeight="1">
      <c r="A73" s="113" t="s">
        <v>144</v>
      </c>
      <c r="B73" s="34" t="s">
        <v>130</v>
      </c>
      <c r="C73" s="121" t="s">
        <v>316</v>
      </c>
      <c r="D73" s="110" t="s">
        <v>0</v>
      </c>
      <c r="E73" s="290">
        <v>4</v>
      </c>
      <c r="F73" s="216" t="s">
        <v>108</v>
      </c>
      <c r="G73" s="217">
        <v>13.3</v>
      </c>
      <c r="H73" s="114" t="str">
        <f t="shared" si="87"/>
        <v>Evie Hallsworth</v>
      </c>
      <c r="I73" s="114" t="str">
        <f t="shared" si="88"/>
        <v>MADJA</v>
      </c>
      <c r="J73" s="114" t="str">
        <f t="shared" si="89"/>
        <v>Marl J</v>
      </c>
      <c r="K73" s="9" t="str">
        <f t="shared" si="90"/>
        <v>G4</v>
      </c>
      <c r="L73" s="195" t="str">
        <f t="shared" si="91"/>
        <v>AW</v>
      </c>
      <c r="M73" s="2"/>
      <c r="N73" s="34" t="str">
        <f t="shared" si="92"/>
        <v>R</v>
      </c>
      <c r="O73" s="34" t="str">
        <f t="shared" si="92"/>
        <v>RR</v>
      </c>
      <c r="P73" s="154">
        <f t="shared" si="93"/>
        <v>3</v>
      </c>
      <c r="Q73" s="2"/>
      <c r="R73" s="12"/>
      <c r="S73" s="12"/>
      <c r="T73" s="12"/>
      <c r="U73" s="12">
        <f>P73</f>
        <v>3</v>
      </c>
      <c r="V73" s="12"/>
      <c r="W73" s="12"/>
      <c r="X73" s="2"/>
      <c r="Y73" s="26">
        <f>((COUNTIF(E70:E75,E73)-1)*$CK$547+SUBSTITUTE(E73,"=",""))</f>
        <v>4</v>
      </c>
      <c r="Z73" s="3">
        <f>INDEX($CK$548:$CK$611,Y73)</f>
        <v>3</v>
      </c>
      <c r="AA73" s="3">
        <f t="shared" ref="AA73:AA75" si="96">IF(LEFT(G73,1)="d",0,IF(LEFT(G73,1)="n",0,1))</f>
        <v>1</v>
      </c>
      <c r="AB73" s="3">
        <f t="shared" si="95"/>
        <v>3</v>
      </c>
      <c r="AC73" s="6">
        <f>IF(ISNA(INDEX(AB70:AB75, MATCH(N73, F70:F75, FALSE))),0,INDEX(AB70:AB75, MATCH(N73, F70:F75, FALSE)))</f>
        <v>3</v>
      </c>
      <c r="AD73" s="3">
        <f>IF(ISNA(INDEX(AB70:AB75, MATCH(O73, F70:F75, FALSE))),0,INDEX(AB70:AB75, MATCH(O73, F70:F75, FALSE)))</f>
        <v>0</v>
      </c>
      <c r="AE73" s="5">
        <f t="shared" si="94"/>
        <v>3</v>
      </c>
      <c r="AF73" s="3">
        <f>COUNTIF(F70:F75:F78:F83,F73)</f>
        <v>1</v>
      </c>
      <c r="AP73" s="31"/>
    </row>
    <row r="74" spans="1:62" ht="20.100000000000001" customHeight="1">
      <c r="A74" s="113" t="s">
        <v>144</v>
      </c>
      <c r="B74" s="34" t="s">
        <v>130</v>
      </c>
      <c r="C74" s="121" t="s">
        <v>316</v>
      </c>
      <c r="D74" s="110" t="s">
        <v>0</v>
      </c>
      <c r="E74" s="290">
        <v>5</v>
      </c>
      <c r="F74" s="216" t="s">
        <v>110</v>
      </c>
      <c r="G74" s="217">
        <v>13.8</v>
      </c>
      <c r="H74" s="114" t="str">
        <f t="shared" si="87"/>
        <v>LILY NEWMAN</v>
      </c>
      <c r="I74" s="114" t="str">
        <f t="shared" si="88"/>
        <v>Newbury</v>
      </c>
      <c r="J74" s="114" t="str">
        <f t="shared" si="89"/>
        <v>Newb</v>
      </c>
      <c r="K74" s="9" t="str">
        <f t="shared" si="90"/>
        <v/>
      </c>
      <c r="L74" s="195" t="str">
        <f t="shared" si="91"/>
        <v>AW</v>
      </c>
      <c r="M74" s="2"/>
      <c r="N74" s="34" t="str">
        <f t="shared" si="92"/>
        <v>T</v>
      </c>
      <c r="O74" s="34" t="str">
        <f t="shared" si="92"/>
        <v>TT</v>
      </c>
      <c r="P74" s="154">
        <f t="shared" si="93"/>
        <v>4</v>
      </c>
      <c r="Q74" s="2"/>
      <c r="R74" s="12"/>
      <c r="S74" s="12"/>
      <c r="T74" s="12"/>
      <c r="U74" s="12"/>
      <c r="V74" s="12">
        <f>P74</f>
        <v>4</v>
      </c>
      <c r="W74" s="12"/>
      <c r="X74" s="2"/>
      <c r="Y74" s="26">
        <f>((COUNTIF(E70:E75,E74)-1)*$CK$547+SUBSTITUTE(E74,"=",""))</f>
        <v>5</v>
      </c>
      <c r="Z74" s="3">
        <f t="shared" ref="Z74:Z75" si="97">INDEX($CK$548:$CK$611,Y74)</f>
        <v>2</v>
      </c>
      <c r="AA74" s="3">
        <f t="shared" si="96"/>
        <v>1</v>
      </c>
      <c r="AB74" s="3">
        <f t="shared" si="95"/>
        <v>2</v>
      </c>
      <c r="AC74" s="6">
        <f>IF(ISNA(INDEX(AB70:AB75, MATCH(N74, F70:F75, FALSE))),0,INDEX(AB70:AB75, MATCH(N74,F70:F75, FALSE)))</f>
        <v>4</v>
      </c>
      <c r="AD74" s="3">
        <f>IF(ISNA(INDEX(AB70:AB75, MATCH(O74, F70:F75, FALSE))),0,INDEX(AB70:AB75, MATCH(O74, F70:F75, FALSE)))</f>
        <v>0</v>
      </c>
      <c r="AE74" s="5">
        <f t="shared" si="94"/>
        <v>4</v>
      </c>
      <c r="AF74" s="3">
        <f>COUNTIF(F70:F75:F78:F83,F74)</f>
        <v>1</v>
      </c>
      <c r="AP74" s="31"/>
    </row>
    <row r="75" spans="1:62" ht="20.100000000000001" customHeight="1" thickBot="1">
      <c r="A75" s="113" t="s">
        <v>144</v>
      </c>
      <c r="B75" s="34" t="s">
        <v>130</v>
      </c>
      <c r="C75" s="121" t="s">
        <v>316</v>
      </c>
      <c r="D75" s="110" t="s">
        <v>0</v>
      </c>
      <c r="E75" s="291">
        <v>6</v>
      </c>
      <c r="F75" s="216" t="s">
        <v>137</v>
      </c>
      <c r="G75" s="219">
        <v>13.9</v>
      </c>
      <c r="H75" s="212" t="str">
        <f t="shared" si="87"/>
        <v>Mia Woodley</v>
      </c>
      <c r="I75" s="212" t="str">
        <f t="shared" si="88"/>
        <v>Slough Juniors</v>
      </c>
      <c r="J75" s="212" t="str">
        <f t="shared" si="89"/>
        <v>Slough J</v>
      </c>
      <c r="K75" s="138" t="str">
        <f t="shared" si="90"/>
        <v/>
      </c>
      <c r="L75" s="213" t="str">
        <f t="shared" si="91"/>
        <v>AW</v>
      </c>
      <c r="M75" s="2"/>
      <c r="N75" s="34" t="str">
        <f t="shared" si="92"/>
        <v>J</v>
      </c>
      <c r="O75" s="34" t="str">
        <f t="shared" si="92"/>
        <v>JJ</v>
      </c>
      <c r="P75" s="154">
        <f t="shared" si="93"/>
        <v>1</v>
      </c>
      <c r="Q75" s="2"/>
      <c r="R75" s="12"/>
      <c r="S75" s="12"/>
      <c r="T75" s="12"/>
      <c r="U75" s="12"/>
      <c r="V75" s="12"/>
      <c r="W75" s="12">
        <f>P75</f>
        <v>1</v>
      </c>
      <c r="X75" s="2"/>
      <c r="Y75" s="26">
        <f>((COUNTIF(E70:E75,E75)-1)*$CK$547+SUBSTITUTE(E75,"=",""))</f>
        <v>6</v>
      </c>
      <c r="Z75" s="3">
        <f t="shared" si="97"/>
        <v>1</v>
      </c>
      <c r="AA75" s="3">
        <f t="shared" si="96"/>
        <v>1</v>
      </c>
      <c r="AB75" s="3">
        <f t="shared" si="95"/>
        <v>1</v>
      </c>
      <c r="AC75" s="6">
        <f>IF(ISNA(INDEX(AB70:AB75, MATCH(N75, F70:F75, FALSE))),0,INDEX(AB70:AB75, MATCH(N75, F70:F75, FALSE)))</f>
        <v>0</v>
      </c>
      <c r="AD75" s="3">
        <f>IF(ISNA(INDEX(AB70:AB75, MATCH(O75, F70:F75, FALSE))),0,INDEX(AB70:AB75, MATCH(O75, F70:F75, FALSE)))</f>
        <v>1</v>
      </c>
      <c r="AE75" s="5">
        <f t="shared" si="94"/>
        <v>1</v>
      </c>
      <c r="AF75" s="3">
        <f>COUNTIF(F70:F75:F78:F83,F75)</f>
        <v>1</v>
      </c>
      <c r="AP75" s="37"/>
    </row>
    <row r="76" spans="1:62" ht="20.100000000000001" customHeight="1" thickBot="1">
      <c r="A76" s="113" t="s">
        <v>144</v>
      </c>
      <c r="B76" s="34" t="s">
        <v>130</v>
      </c>
      <c r="C76" s="34"/>
      <c r="D76" s="110"/>
      <c r="E76" s="237" t="s">
        <v>49</v>
      </c>
      <c r="F76" s="237"/>
      <c r="G76" s="237"/>
      <c r="H76" s="236"/>
      <c r="I76" s="236"/>
      <c r="J76" s="236"/>
      <c r="K76" s="236"/>
      <c r="L76" s="236"/>
      <c r="M76" s="2"/>
      <c r="N76" s="37"/>
      <c r="O76" s="37"/>
      <c r="P76" s="155"/>
      <c r="Q76" s="2"/>
      <c r="R76" s="2"/>
      <c r="S76" s="2"/>
      <c r="T76" s="2"/>
      <c r="U76" s="2"/>
      <c r="V76" s="2"/>
      <c r="W76" s="2"/>
      <c r="X76" s="2"/>
      <c r="Y76" s="26"/>
      <c r="AG76" s="2"/>
      <c r="AH76" s="2"/>
      <c r="AI76" s="2"/>
      <c r="AJ76" s="2"/>
      <c r="AK76" s="2"/>
      <c r="AL76" s="2"/>
      <c r="AM76" s="2"/>
      <c r="AN76" s="2"/>
      <c r="AO76" s="2"/>
      <c r="AP76" s="2"/>
      <c r="AQ76" s="2"/>
      <c r="AR76" s="2"/>
      <c r="AS76" s="2"/>
      <c r="AT76" s="2"/>
      <c r="AU76" s="2"/>
      <c r="AV76" s="2"/>
      <c r="AW76" s="2"/>
      <c r="AX76" s="2"/>
      <c r="AY76" s="2"/>
      <c r="AZ76" s="2"/>
      <c r="BA76" s="2"/>
      <c r="BB76" s="2"/>
      <c r="BC76" s="2"/>
    </row>
    <row r="77" spans="1:62" ht="20.100000000000001" customHeight="1" thickBot="1">
      <c r="A77" s="113" t="s">
        <v>144</v>
      </c>
      <c r="B77" s="34" t="s">
        <v>130</v>
      </c>
      <c r="C77" s="121" t="s">
        <v>316</v>
      </c>
      <c r="D77" s="110" t="s">
        <v>1</v>
      </c>
      <c r="E77" s="420" t="s">
        <v>192</v>
      </c>
      <c r="F77" s="233"/>
      <c r="G77" s="233"/>
      <c r="H77" s="234"/>
      <c r="I77" s="208" t="s">
        <v>147</v>
      </c>
      <c r="J77" s="205"/>
      <c r="K77" s="530">
        <f>K69</f>
        <v>11.2</v>
      </c>
      <c r="L77" s="530"/>
      <c r="M77" s="2"/>
      <c r="N77" s="37"/>
      <c r="O77" s="37"/>
      <c r="P77" s="155"/>
      <c r="Q77" s="2"/>
      <c r="R77" s="2"/>
      <c r="S77" s="2"/>
      <c r="T77" s="2"/>
      <c r="U77" s="2"/>
      <c r="V77" s="2"/>
      <c r="W77" s="2"/>
      <c r="X77" s="2"/>
      <c r="Y77" s="26"/>
      <c r="AP77" s="37"/>
    </row>
    <row r="78" spans="1:62" ht="20.100000000000001" customHeight="1">
      <c r="A78" s="113" t="s">
        <v>144</v>
      </c>
      <c r="B78" s="34" t="s">
        <v>130</v>
      </c>
      <c r="C78" s="121" t="s">
        <v>316</v>
      </c>
      <c r="D78" s="110" t="s">
        <v>1</v>
      </c>
      <c r="E78" s="289">
        <v>1</v>
      </c>
      <c r="F78" s="214" t="s">
        <v>109</v>
      </c>
      <c r="G78" s="215">
        <v>13</v>
      </c>
      <c r="H78" s="201" t="str">
        <f t="shared" ref="H78:H83" si="98">IF(ISNA((IF(F78=0," ",VLOOKUP(F78,$AL$543:$AN$555,3,FALSE)))),"WRONG LETTER",IF(F78=0," ",VLOOKUP(F78,$AL$543:$AN$555,3,FALSE)))</f>
        <v>Florence Miller</v>
      </c>
      <c r="I78" s="201" t="str">
        <f t="shared" ref="I78:I83" si="99">IF(ISNA((IF(F78=0,"",VLOOKUP(F78,$AO$544:$AQ$555,3,FALSE)))),"WRONG LETTER",IF(F78=0,"",VLOOKUP(F78,$AO$544:$AQ$555,3,FALSE)))</f>
        <v>MADJA</v>
      </c>
      <c r="J78" s="201" t="str">
        <f t="shared" ref="J78:J83" si="100">IF(F78=0,"",VLOOKUP(F78,$AO$544:$AR$555,4,FALSE))</f>
        <v>Marl J</v>
      </c>
      <c r="K78" s="202" t="str">
        <f t="shared" ref="K78:K83" si="101">IF(G78="","",IF(ISNUMBER(G78),IF($CH$551="F"," ",IF($CH$551="T",IF(G78&lt;=$BX$551,"G1",IF(G78&lt;=$CA$551,"G2",IF(G78&lt;=$CD$551,"G3",IF(G78&lt;=$CG$551,"G4","")))))),""))</f>
        <v>G4</v>
      </c>
      <c r="L78" s="203" t="str">
        <f t="shared" ref="L78:L83" si="102">IF(ISBLANK(G78),"",IF(G78&lt;=BK554,"AW"," "))</f>
        <v>AW</v>
      </c>
      <c r="M78" s="2"/>
      <c r="N78" s="34" t="str">
        <f t="shared" ref="N78:O83" si="103">N70</f>
        <v>W</v>
      </c>
      <c r="O78" s="34" t="str">
        <f t="shared" si="103"/>
        <v>WW</v>
      </c>
      <c r="P78" s="154">
        <f>AE78</f>
        <v>3</v>
      </c>
      <c r="Q78" s="2"/>
      <c r="R78" s="12">
        <f>P78</f>
        <v>3</v>
      </c>
      <c r="S78" s="12"/>
      <c r="T78" s="12"/>
      <c r="U78" s="12"/>
      <c r="V78" s="12"/>
      <c r="W78" s="12"/>
      <c r="X78" s="2"/>
      <c r="Y78" s="26">
        <f>((COUNTIF(E78:E83,E78)-1)*$CK$547+SUBSTITUTE(E78,"=",""))</f>
        <v>1</v>
      </c>
      <c r="Z78" s="3">
        <f>INDEX($CK$548:$CK$611,Y78)</f>
        <v>6</v>
      </c>
      <c r="AA78" s="3">
        <f>IF(LEFT(G78,1)="d",0,IF(LEFT(G78,1)="n",0,1))</f>
        <v>1</v>
      </c>
      <c r="AB78" s="3">
        <f>Z78*AA78</f>
        <v>6</v>
      </c>
      <c r="AC78" s="6">
        <f>IF(ISNA(INDEX(AB78:AB83, MATCH(N78, F78:F83, FALSE))),0,INDEX(AB78:AB83, MATCH(N78, F78:F83, FALSE)))</f>
        <v>0</v>
      </c>
      <c r="AD78" s="3">
        <f>IF(ISNA(INDEX(AB78:AB83, MATCH(O78, F78:F83, FALSE))),0,INDEX(AB78:AB83, MATCH(O78, F78:F83, FALSE)))</f>
        <v>3</v>
      </c>
      <c r="AE78" s="5">
        <f>SUM(AC78:AD78)</f>
        <v>3</v>
      </c>
      <c r="AF78" s="3">
        <f>COUNTIF(F70:F75:F78:F83,F78)</f>
        <v>1</v>
      </c>
      <c r="AP78" s="37"/>
    </row>
    <row r="79" spans="1:62" ht="20.100000000000001" customHeight="1">
      <c r="A79" s="113" t="s">
        <v>144</v>
      </c>
      <c r="B79" s="34" t="s">
        <v>130</v>
      </c>
      <c r="C79" s="121" t="s">
        <v>316</v>
      </c>
      <c r="D79" s="110" t="s">
        <v>1</v>
      </c>
      <c r="E79" s="290">
        <v>2</v>
      </c>
      <c r="F79" s="216" t="s">
        <v>127</v>
      </c>
      <c r="G79" s="217">
        <v>13.1</v>
      </c>
      <c r="H79" s="114" t="str">
        <f t="shared" si="98"/>
        <v>Demi Obilanade</v>
      </c>
      <c r="I79" s="114" t="str">
        <f t="shared" si="99"/>
        <v>Slough Juniors</v>
      </c>
      <c r="J79" s="114" t="str">
        <f t="shared" si="100"/>
        <v>Slough J</v>
      </c>
      <c r="K79" s="9" t="str">
        <f t="shared" si="101"/>
        <v>G4</v>
      </c>
      <c r="L79" s="195" t="str">
        <f t="shared" si="102"/>
        <v>AW</v>
      </c>
      <c r="M79" s="2"/>
      <c r="N79" s="34" t="str">
        <f t="shared" si="103"/>
        <v>N</v>
      </c>
      <c r="O79" s="34" t="str">
        <f t="shared" si="103"/>
        <v>NN</v>
      </c>
      <c r="P79" s="154">
        <f t="shared" ref="P79:P83" si="104">AE79</f>
        <v>0</v>
      </c>
      <c r="Q79" s="2"/>
      <c r="R79" s="12"/>
      <c r="S79" s="12">
        <f>P79</f>
        <v>0</v>
      </c>
      <c r="T79" s="12"/>
      <c r="U79" s="12"/>
      <c r="V79" s="12"/>
      <c r="W79" s="12"/>
      <c r="X79" s="2"/>
      <c r="Y79" s="26">
        <f>((COUNTIF(E78:E83,E79)-1)*$CK$547+SUBSTITUTE(E79,"=",""))</f>
        <v>2</v>
      </c>
      <c r="Z79" s="3">
        <f>INDEX($CK$548:$CK$611,Y79)</f>
        <v>5</v>
      </c>
      <c r="AA79" s="3">
        <f>IF(LEFT(G79,1)="d",0,IF(LEFT(G79,1)="n",0,1))</f>
        <v>1</v>
      </c>
      <c r="AB79" s="3">
        <f>Z79*AA79</f>
        <v>5</v>
      </c>
      <c r="AC79" s="6">
        <f>IF(ISNA(INDEX(AB78:AB83, MATCH(N79, F78:F83, FALSE))),0,INDEX(AB78:AB83, MATCH(N79, F78:F83, FALSE)))</f>
        <v>0</v>
      </c>
      <c r="AD79" s="3">
        <f>IF(ISNA(INDEX(AB78:AB83, MATCH(O79, F78:F83, FALSE))),0,INDEX(AB78:AB83, MATCH(O79, F78:F83, FALSE)))</f>
        <v>0</v>
      </c>
      <c r="AE79" s="5">
        <f t="shared" ref="AE79:AE83" si="105">SUM(AC79:AD79)</f>
        <v>0</v>
      </c>
      <c r="AF79" s="3">
        <f>COUNTIF(F70:F75:F78:F83,F79)</f>
        <v>1</v>
      </c>
      <c r="AP79" s="37"/>
    </row>
    <row r="80" spans="1:62" ht="20.100000000000001" customHeight="1">
      <c r="A80" s="113" t="s">
        <v>144</v>
      </c>
      <c r="B80" s="34" t="s">
        <v>130</v>
      </c>
      <c r="C80" s="121" t="s">
        <v>316</v>
      </c>
      <c r="D80" s="110" t="s">
        <v>1</v>
      </c>
      <c r="E80" s="290">
        <v>3</v>
      </c>
      <c r="F80" s="216" t="s">
        <v>19</v>
      </c>
      <c r="G80" s="217">
        <v>13.8</v>
      </c>
      <c r="H80" s="114" t="str">
        <f t="shared" si="98"/>
        <v>Florence Wootten</v>
      </c>
      <c r="I80" s="114" t="str">
        <f t="shared" si="99"/>
        <v>Oxford City</v>
      </c>
      <c r="J80" s="114" t="str">
        <f t="shared" si="100"/>
        <v>Oxf C</v>
      </c>
      <c r="K80" s="9" t="str">
        <f t="shared" si="101"/>
        <v/>
      </c>
      <c r="L80" s="195" t="str">
        <f t="shared" si="102"/>
        <v>AW</v>
      </c>
      <c r="M80" s="2"/>
      <c r="N80" s="34" t="str">
        <f t="shared" si="103"/>
        <v>O</v>
      </c>
      <c r="O80" s="34" t="str">
        <f t="shared" si="103"/>
        <v>OO</v>
      </c>
      <c r="P80" s="154">
        <f t="shared" si="104"/>
        <v>4</v>
      </c>
      <c r="Q80" s="2"/>
      <c r="R80" s="12"/>
      <c r="S80" s="12"/>
      <c r="T80" s="12">
        <f>P80</f>
        <v>4</v>
      </c>
      <c r="U80" s="12"/>
      <c r="V80" s="12"/>
      <c r="W80" s="12"/>
      <c r="X80" s="2"/>
      <c r="Y80" s="26">
        <f>((COUNTIF(E78:E83,E80)-1)*$CK$547+SUBSTITUTE(E80,"=",""))</f>
        <v>3</v>
      </c>
      <c r="Z80" s="3">
        <f>INDEX($CK$548:$CK$611,Y80)</f>
        <v>4</v>
      </c>
      <c r="AA80" s="3">
        <f>IF(LEFT(G80,1)="d",0,IF(LEFT(G80,1)="n",0,1))</f>
        <v>1</v>
      </c>
      <c r="AB80" s="3">
        <f t="shared" ref="AB80:AB83" si="106">Z80*AA80</f>
        <v>4</v>
      </c>
      <c r="AC80" s="6">
        <f>IF(ISNA(INDEX(AB78:AB83, MATCH(N80, F78:F83, FALSE))),0,INDEX(AB78:AB83, MATCH(N80, F78:F83, FALSE)))</f>
        <v>0</v>
      </c>
      <c r="AD80" s="3">
        <f>IF(ISNA(INDEX(AB78:AB83, MATCH(O80, F78:F83, FALSE))),0,INDEX(AB78:AB83, MATCH(O80, F78:F83, FALSE)))</f>
        <v>4</v>
      </c>
      <c r="AE80" s="5">
        <f t="shared" si="105"/>
        <v>4</v>
      </c>
      <c r="AF80" s="3">
        <f>COUNTIF(F70:F75:F78:F83,F80)</f>
        <v>1</v>
      </c>
      <c r="AP80" s="37"/>
    </row>
    <row r="81" spans="1:63" ht="20.100000000000001" customHeight="1">
      <c r="A81" s="113" t="s">
        <v>144</v>
      </c>
      <c r="B81" s="34" t="s">
        <v>130</v>
      </c>
      <c r="C81" s="121" t="s">
        <v>316</v>
      </c>
      <c r="D81" s="110" t="s">
        <v>1</v>
      </c>
      <c r="E81" s="290">
        <v>4</v>
      </c>
      <c r="F81" s="216" t="s">
        <v>140</v>
      </c>
      <c r="G81" s="217">
        <v>14.3</v>
      </c>
      <c r="H81" s="114" t="str">
        <f t="shared" si="98"/>
        <v>Lucy Smith</v>
      </c>
      <c r="I81" s="114" t="str">
        <f t="shared" si="99"/>
        <v>Winchester</v>
      </c>
      <c r="J81" s="114" t="str">
        <f t="shared" si="100"/>
        <v>Win</v>
      </c>
      <c r="K81" s="9" t="str">
        <f t="shared" si="101"/>
        <v/>
      </c>
      <c r="L81" s="195" t="str">
        <f t="shared" si="102"/>
        <v xml:space="preserve"> </v>
      </c>
      <c r="M81" s="2"/>
      <c r="N81" s="34" t="str">
        <f t="shared" si="103"/>
        <v>R</v>
      </c>
      <c r="O81" s="34" t="str">
        <f t="shared" si="103"/>
        <v>RR</v>
      </c>
      <c r="P81" s="154">
        <f t="shared" si="104"/>
        <v>6</v>
      </c>
      <c r="Q81" s="2"/>
      <c r="R81" s="12"/>
      <c r="S81" s="12"/>
      <c r="T81" s="12"/>
      <c r="U81" s="12">
        <f>P81</f>
        <v>6</v>
      </c>
      <c r="V81" s="12"/>
      <c r="W81" s="12"/>
      <c r="X81" s="2"/>
      <c r="Y81" s="26">
        <f>((COUNTIF(E78:E83,E81)-1)*$CK$547+SUBSTITUTE(E81,"=",""))</f>
        <v>4</v>
      </c>
      <c r="Z81" s="3">
        <f>INDEX($CK$548:$CK$611,Y81)</f>
        <v>3</v>
      </c>
      <c r="AA81" s="3">
        <f t="shared" ref="AA81:AA83" si="107">IF(LEFT(G81,1)="d",0,IF(LEFT(G81,1)="n",0,1))</f>
        <v>1</v>
      </c>
      <c r="AB81" s="3">
        <f t="shared" si="106"/>
        <v>3</v>
      </c>
      <c r="AC81" s="6">
        <f>IF(ISNA(INDEX(AB78:AB83, MATCH(N81, F78:F83, FALSE))),0,INDEX(AB78:AB83, MATCH(N81, F78:F83, FALSE)))</f>
        <v>0</v>
      </c>
      <c r="AD81" s="3">
        <f>IF(ISNA(INDEX(AB78:AB83, MATCH(O81, F78:F83, FALSE))),0,INDEX(AB78:AB83, MATCH(O81, F78:F83, FALSE)))</f>
        <v>6</v>
      </c>
      <c r="AE81" s="5">
        <f t="shared" si="105"/>
        <v>6</v>
      </c>
      <c r="AF81" s="3">
        <f>COUNTIF(F70:F75:F78:F83,F81)</f>
        <v>1</v>
      </c>
      <c r="AP81" s="37"/>
    </row>
    <row r="82" spans="1:63" ht="20.100000000000001" customHeight="1">
      <c r="A82" s="113" t="s">
        <v>144</v>
      </c>
      <c r="B82" s="34" t="s">
        <v>130</v>
      </c>
      <c r="C82" s="121" t="s">
        <v>316</v>
      </c>
      <c r="D82" s="110" t="s">
        <v>1</v>
      </c>
      <c r="E82" s="290">
        <v>5</v>
      </c>
      <c r="F82" s="216"/>
      <c r="G82" s="217" t="s">
        <v>49</v>
      </c>
      <c r="H82" s="114" t="str">
        <f t="shared" si="98"/>
        <v xml:space="preserve"> </v>
      </c>
      <c r="I82" s="114" t="str">
        <f t="shared" si="99"/>
        <v/>
      </c>
      <c r="J82" s="114" t="str">
        <f t="shared" si="100"/>
        <v/>
      </c>
      <c r="K82" s="9" t="str">
        <f t="shared" si="101"/>
        <v/>
      </c>
      <c r="L82" s="195" t="str">
        <f t="shared" si="102"/>
        <v xml:space="preserve"> </v>
      </c>
      <c r="M82" s="2"/>
      <c r="N82" s="34" t="str">
        <f t="shared" si="103"/>
        <v>T</v>
      </c>
      <c r="O82" s="34" t="str">
        <f t="shared" si="103"/>
        <v>TT</v>
      </c>
      <c r="P82" s="154">
        <f t="shared" si="104"/>
        <v>0</v>
      </c>
      <c r="Q82" s="2"/>
      <c r="R82" s="12"/>
      <c r="S82" s="12"/>
      <c r="T82" s="12"/>
      <c r="U82" s="12"/>
      <c r="V82" s="12">
        <f>P82</f>
        <v>0</v>
      </c>
      <c r="W82" s="12"/>
      <c r="X82" s="2"/>
      <c r="Y82" s="26">
        <f>((COUNTIF(E78:E83,E82)-1)*$CK$547+SUBSTITUTE(E82,"=",""))</f>
        <v>5</v>
      </c>
      <c r="Z82" s="3">
        <f t="shared" ref="Z82:Z83" si="108">INDEX($CK$548:$CK$611,Y82)</f>
        <v>2</v>
      </c>
      <c r="AA82" s="3">
        <f t="shared" si="107"/>
        <v>1</v>
      </c>
      <c r="AB82" s="3">
        <f t="shared" si="106"/>
        <v>2</v>
      </c>
      <c r="AC82" s="6">
        <f>IF(ISNA(INDEX(AB78:AB83, MATCH(N82, F78:F83, FALSE))),0,INDEX(AB78:AB83, MATCH(N82,F78:F83, FALSE)))</f>
        <v>0</v>
      </c>
      <c r="AD82" s="3">
        <f>IF(ISNA(INDEX(AB78:AB83, MATCH(O82, F78:F83, FALSE))),0,INDEX(AB78:AB83, MATCH(O82, F78:F83, FALSE)))</f>
        <v>0</v>
      </c>
      <c r="AE82" s="5">
        <f t="shared" si="105"/>
        <v>0</v>
      </c>
      <c r="AF82" s="3">
        <f>COUNTIF(F70:F75:F78:F83,F82)</f>
        <v>0</v>
      </c>
      <c r="AP82" s="37"/>
    </row>
    <row r="83" spans="1:63" ht="20.100000000000001" customHeight="1" thickBot="1">
      <c r="A83" s="113" t="s">
        <v>144</v>
      </c>
      <c r="B83" s="34" t="s">
        <v>130</v>
      </c>
      <c r="C83" s="121" t="s">
        <v>316</v>
      </c>
      <c r="D83" s="110" t="s">
        <v>1</v>
      </c>
      <c r="E83" s="291">
        <v>6</v>
      </c>
      <c r="F83" s="216"/>
      <c r="G83" s="219" t="s">
        <v>49</v>
      </c>
      <c r="H83" s="212" t="str">
        <f t="shared" si="98"/>
        <v xml:space="preserve"> </v>
      </c>
      <c r="I83" s="212" t="str">
        <f t="shared" si="99"/>
        <v/>
      </c>
      <c r="J83" s="212" t="str">
        <f t="shared" si="100"/>
        <v/>
      </c>
      <c r="K83" s="138" t="str">
        <f t="shared" si="101"/>
        <v/>
      </c>
      <c r="L83" s="213" t="str">
        <f t="shared" si="102"/>
        <v xml:space="preserve"> </v>
      </c>
      <c r="M83" s="2"/>
      <c r="N83" s="34" t="str">
        <f t="shared" si="103"/>
        <v>J</v>
      </c>
      <c r="O83" s="34" t="str">
        <f t="shared" si="103"/>
        <v>JJ</v>
      </c>
      <c r="P83" s="154">
        <f t="shared" si="104"/>
        <v>5</v>
      </c>
      <c r="Q83" s="2"/>
      <c r="R83" s="12"/>
      <c r="S83" s="12"/>
      <c r="T83" s="12"/>
      <c r="U83" s="12"/>
      <c r="V83" s="12"/>
      <c r="W83" s="12">
        <f>P83</f>
        <v>5</v>
      </c>
      <c r="X83" s="2"/>
      <c r="Y83" s="26">
        <f>((COUNTIF(E78:E83,E83)-1)*$CK$547+SUBSTITUTE(E83,"=",""))</f>
        <v>6</v>
      </c>
      <c r="Z83" s="3">
        <f t="shared" si="108"/>
        <v>1</v>
      </c>
      <c r="AA83" s="3">
        <f t="shared" si="107"/>
        <v>1</v>
      </c>
      <c r="AB83" s="3">
        <f t="shared" si="106"/>
        <v>1</v>
      </c>
      <c r="AC83" s="6">
        <f>IF(ISNA(INDEX(AB78:AB83, MATCH(N83, F78:F83, FALSE))),0,INDEX(AB78:AB83, MATCH(N83, F78:F83, FALSE)))</f>
        <v>5</v>
      </c>
      <c r="AD83" s="3">
        <f>IF(ISNA(INDEX(AB78:AB83, MATCH(O83, F78:F83, FALSE))),0,INDEX(AB78:AB83, MATCH(O83, F78:F83, FALSE)))</f>
        <v>0</v>
      </c>
      <c r="AE83" s="5">
        <f t="shared" si="105"/>
        <v>5</v>
      </c>
      <c r="AF83" s="3">
        <f>COUNTIF(F70:F75:F78:F83,F83)</f>
        <v>0</v>
      </c>
      <c r="AP83" s="37"/>
    </row>
    <row r="84" spans="1:63" ht="20.100000000000001" customHeight="1" thickBot="1">
      <c r="A84" s="113" t="s">
        <v>144</v>
      </c>
      <c r="B84" s="34" t="s">
        <v>130</v>
      </c>
      <c r="C84" s="34"/>
      <c r="D84" s="110"/>
      <c r="E84" s="237" t="s">
        <v>49</v>
      </c>
      <c r="F84" s="237"/>
      <c r="G84" s="237"/>
      <c r="H84" s="236"/>
      <c r="I84" s="236"/>
      <c r="J84" s="236"/>
      <c r="K84" s="236"/>
      <c r="L84" s="236"/>
      <c r="M84" s="2"/>
      <c r="N84" s="37"/>
      <c r="O84" s="37"/>
      <c r="P84" s="155"/>
      <c r="Q84" s="2"/>
      <c r="R84" s="2"/>
      <c r="S84" s="2"/>
      <c r="T84" s="2"/>
      <c r="U84" s="2"/>
      <c r="V84" s="2"/>
      <c r="W84" s="2"/>
      <c r="X84" s="2"/>
      <c r="Y84" s="8"/>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row>
    <row r="85" spans="1:63" ht="19.5" customHeight="1" thickBot="1">
      <c r="A85" s="113" t="s">
        <v>144</v>
      </c>
      <c r="B85" s="34" t="s">
        <v>130</v>
      </c>
      <c r="C85" s="121" t="s">
        <v>93</v>
      </c>
      <c r="D85" s="204" t="s">
        <v>195</v>
      </c>
      <c r="E85" s="420" t="s">
        <v>67</v>
      </c>
      <c r="F85" s="233"/>
      <c r="G85" s="233"/>
      <c r="H85" s="234"/>
      <c r="I85" s="208" t="s">
        <v>147</v>
      </c>
      <c r="J85" s="205"/>
      <c r="K85" s="530">
        <f>DETAILS!K63</f>
        <v>53.1</v>
      </c>
      <c r="L85" s="530"/>
      <c r="M85" s="2"/>
      <c r="N85" s="40"/>
      <c r="O85" s="40"/>
      <c r="P85" s="155"/>
      <c r="Q85" s="2"/>
      <c r="R85" s="2"/>
      <c r="S85" s="2"/>
      <c r="T85" s="2"/>
      <c r="U85" s="2"/>
      <c r="V85" s="2"/>
      <c r="W85" s="2"/>
      <c r="X85" s="2"/>
      <c r="Y85" s="8"/>
      <c r="AP85" s="37"/>
      <c r="AQ85" s="2"/>
      <c r="AR85" s="2"/>
      <c r="AS85" s="2"/>
      <c r="AT85" s="2"/>
      <c r="AU85" s="2"/>
      <c r="AV85" s="2"/>
      <c r="AW85" s="2"/>
      <c r="AX85" s="2"/>
      <c r="AY85" s="2"/>
      <c r="AZ85" s="2"/>
      <c r="BA85" s="2"/>
      <c r="BB85" s="2"/>
      <c r="BC85" s="2"/>
      <c r="BD85" s="37"/>
      <c r="BE85" s="37"/>
      <c r="BF85" s="37"/>
      <c r="BG85" s="37"/>
      <c r="BH85" s="37"/>
      <c r="BI85" s="37"/>
      <c r="BJ85" s="37"/>
      <c r="BK85" s="47"/>
    </row>
    <row r="86" spans="1:63" ht="30" customHeight="1">
      <c r="A86" s="113" t="s">
        <v>144</v>
      </c>
      <c r="B86" s="34" t="s">
        <v>130</v>
      </c>
      <c r="C86" s="121" t="s">
        <v>93</v>
      </c>
      <c r="D86" s="204" t="s">
        <v>195</v>
      </c>
      <c r="E86" s="289">
        <v>1</v>
      </c>
      <c r="F86" s="214" t="s">
        <v>127</v>
      </c>
      <c r="G86" s="215">
        <v>57.4</v>
      </c>
      <c r="H86" s="226" t="str">
        <f t="shared" ref="H86:H91" si="109">IF(ISNA((IF(F86=0," ",VLOOKUP(F86,$AO$544:$BB$555,14,FALSE)))),"WRONG LETTER",IF(F86=0," ",VLOOKUP(F86,$AO$544:$BB$555,14,FALSE)))</f>
        <v>Isla Jones, Bethany Jones, Mia Woodley, Demi Obilanade</v>
      </c>
      <c r="I86" s="201" t="str">
        <f t="shared" ref="I86:I91" si="110">IF(ISNA((IF(F86=0,"",VLOOKUP(F86,$AO$544:$AQ$555,3,FALSE)))),"WRONG LETTER",IF(F86=0,"",VLOOKUP(F86,$AO$544:$AQ$555,3,FALSE)))</f>
        <v>Slough Juniors</v>
      </c>
      <c r="J86" s="201" t="str">
        <f t="shared" ref="J86:J91" si="111">IF(F86=0,"",VLOOKUP(F86,$AO$544:$AR$555,4,FALSE))</f>
        <v>Slough J</v>
      </c>
      <c r="K86" s="202"/>
      <c r="L86" s="203" t="str">
        <f t="shared" ref="L86:L91" si="112">IF(ISBLANK(G86),"",IF(G86&lt;=BS547,"AW"," "))</f>
        <v>AW</v>
      </c>
      <c r="M86" s="2"/>
      <c r="N86" s="34" t="str">
        <f t="shared" ref="N86:O91" si="113">N78</f>
        <v>W</v>
      </c>
      <c r="O86" s="34" t="str">
        <f t="shared" si="113"/>
        <v>WW</v>
      </c>
      <c r="P86" s="154">
        <f>AE86</f>
        <v>2</v>
      </c>
      <c r="Q86" s="2"/>
      <c r="R86" s="12">
        <f>P86</f>
        <v>2</v>
      </c>
      <c r="S86" s="12"/>
      <c r="T86" s="12"/>
      <c r="U86" s="12"/>
      <c r="V86" s="12"/>
      <c r="W86" s="12"/>
      <c r="X86" s="2"/>
      <c r="Y86" s="26">
        <f>((COUNTIF(E86:E91,E86)-1)*$CK$547+SUBSTITUTE(E86,"=",""))</f>
        <v>1</v>
      </c>
      <c r="Z86" s="3">
        <f>INDEX($CK$548:$CK$611,Y86)</f>
        <v>6</v>
      </c>
      <c r="AA86" s="3">
        <f>IF(LEFT(G86,1)="d",0,IF(LEFT(G86,1)="n",0,1))</f>
        <v>1</v>
      </c>
      <c r="AB86" s="3">
        <f>Z86*AA86</f>
        <v>6</v>
      </c>
      <c r="AC86" s="6">
        <f>IF(ISNA(INDEX(AB86:AB91, MATCH(N86, F86:F91, FALSE))),0,INDEX(AB86:AB91, MATCH(N86, F86:F91, FALSE)))</f>
        <v>2</v>
      </c>
      <c r="AD86" s="3">
        <f>IF(ISNA(INDEX(AB86:AB91, MATCH(O86, F86:F91, FALSE))),0,INDEX(AB86:AB91, MATCH(O86, F86:F91, FALSE)))</f>
        <v>0</v>
      </c>
      <c r="AE86" s="5">
        <f>SUM(AC86:AD86)</f>
        <v>2</v>
      </c>
      <c r="AF86" s="3">
        <f>COUNTIF(F86:F91,F86)</f>
        <v>1</v>
      </c>
      <c r="AP86" s="37"/>
      <c r="AQ86" s="2"/>
      <c r="AR86" s="2"/>
      <c r="AS86" s="2"/>
      <c r="AT86" s="2"/>
      <c r="AU86" s="6"/>
      <c r="AV86" s="6"/>
      <c r="AW86" s="6"/>
      <c r="AX86" s="6"/>
      <c r="AY86" s="6"/>
      <c r="AZ86" s="6"/>
      <c r="BA86" s="6"/>
      <c r="BB86" s="6"/>
      <c r="BC86" s="6"/>
      <c r="BD86" s="37"/>
      <c r="BE86" s="46"/>
      <c r="BF86" s="37"/>
      <c r="BG86" s="46"/>
      <c r="BH86" s="37"/>
      <c r="BI86" s="46"/>
      <c r="BJ86" s="37"/>
      <c r="BK86" s="47"/>
    </row>
    <row r="87" spans="1:63" ht="30" customHeight="1">
      <c r="A87" s="113" t="s">
        <v>144</v>
      </c>
      <c r="B87" s="34" t="s">
        <v>130</v>
      </c>
      <c r="C87" s="121" t="s">
        <v>93</v>
      </c>
      <c r="D87" s="204" t="s">
        <v>195</v>
      </c>
      <c r="E87" s="290">
        <v>2</v>
      </c>
      <c r="F87" s="216" t="s">
        <v>48</v>
      </c>
      <c r="G87" s="217">
        <v>58.9</v>
      </c>
      <c r="H87" s="123" t="str">
        <f t="shared" si="109"/>
        <v>Amelia Brace, Kaitlin Miller, Megan Thomas, Millie Cowey</v>
      </c>
      <c r="I87" s="114" t="str">
        <f t="shared" si="110"/>
        <v>Salisbury</v>
      </c>
      <c r="J87" s="114" t="str">
        <f t="shared" si="111"/>
        <v>Salis</v>
      </c>
      <c r="K87" s="9"/>
      <c r="L87" s="195" t="str">
        <f t="shared" si="112"/>
        <v xml:space="preserve"> </v>
      </c>
      <c r="M87" s="2"/>
      <c r="N87" s="34" t="str">
        <f t="shared" si="113"/>
        <v>N</v>
      </c>
      <c r="O87" s="34" t="str">
        <f t="shared" si="113"/>
        <v>NN</v>
      </c>
      <c r="P87" s="154">
        <f t="shared" ref="P87:P91" si="114">AE87</f>
        <v>3</v>
      </c>
      <c r="Q87" s="2"/>
      <c r="R87" s="12"/>
      <c r="S87" s="12">
        <f>P87</f>
        <v>3</v>
      </c>
      <c r="T87" s="12"/>
      <c r="U87" s="12"/>
      <c r="V87" s="12"/>
      <c r="W87" s="12"/>
      <c r="X87" s="2"/>
      <c r="Y87" s="26">
        <f>((COUNTIF(E86:E91,E87)-1)*$CK$547+SUBSTITUTE(E87,"=",""))</f>
        <v>2</v>
      </c>
      <c r="Z87" s="3">
        <f>INDEX($CK$548:$CK$611,Y87)</f>
        <v>5</v>
      </c>
      <c r="AA87" s="3">
        <f>IF(LEFT(G87,1)="d",0,IF(LEFT(G87,1)="n",0,1))</f>
        <v>1</v>
      </c>
      <c r="AB87" s="3">
        <f>Z87*AA87</f>
        <v>5</v>
      </c>
      <c r="AC87" s="6">
        <f>IF(ISNA(INDEX(AB86:AB91, MATCH(N87, F86:F91, FALSE))),0,INDEX(AB86:AB91, MATCH(N87, F86:F91, FALSE)))</f>
        <v>3</v>
      </c>
      <c r="AD87" s="3">
        <f>IF(ISNA(INDEX(AB86:AB91, MATCH(O87, F86:F91, FALSE))),0,INDEX(AB86:AB91, MATCH(O87, F86:F91, FALSE)))</f>
        <v>0</v>
      </c>
      <c r="AE87" s="5">
        <f t="shared" ref="AE87:AE91" si="115">SUM(AC87:AD87)</f>
        <v>3</v>
      </c>
      <c r="AF87" s="3">
        <f>COUNTIF(F86:F91,F87)</f>
        <v>1</v>
      </c>
      <c r="AP87" s="37"/>
      <c r="AQ87" s="2"/>
      <c r="AR87" s="2"/>
      <c r="AS87" s="2"/>
      <c r="AT87" s="2"/>
      <c r="AU87" s="2"/>
      <c r="AV87" s="2"/>
      <c r="AW87" s="2"/>
      <c r="AX87" s="2"/>
      <c r="AY87" s="2"/>
      <c r="AZ87" s="2"/>
      <c r="BA87" s="2"/>
      <c r="BB87" s="2"/>
      <c r="BC87" s="2"/>
      <c r="BD87" s="37"/>
      <c r="BE87" s="37"/>
      <c r="BF87" s="37"/>
      <c r="BG87" s="37"/>
      <c r="BH87" s="37"/>
      <c r="BI87" s="37"/>
      <c r="BJ87" s="37"/>
      <c r="BK87" s="47"/>
    </row>
    <row r="88" spans="1:63" ht="30" customHeight="1">
      <c r="A88" s="113" t="s">
        <v>144</v>
      </c>
      <c r="B88" s="34" t="s">
        <v>130</v>
      </c>
      <c r="C88" s="121" t="s">
        <v>93</v>
      </c>
      <c r="D88" s="204" t="s">
        <v>195</v>
      </c>
      <c r="E88" s="290">
        <v>3</v>
      </c>
      <c r="F88" s="216" t="s">
        <v>108</v>
      </c>
      <c r="G88" s="217">
        <v>59.1</v>
      </c>
      <c r="H88" s="123" t="str">
        <f t="shared" si="109"/>
        <v>Evie Hallsworth, Lucy White, Ellie Mullins, Amber Waring-Jones</v>
      </c>
      <c r="I88" s="114" t="str">
        <f t="shared" si="110"/>
        <v>MADJA</v>
      </c>
      <c r="J88" s="114" t="str">
        <f t="shared" si="111"/>
        <v>Marl J</v>
      </c>
      <c r="K88" s="9"/>
      <c r="L88" s="195" t="str">
        <f t="shared" si="112"/>
        <v xml:space="preserve"> </v>
      </c>
      <c r="M88" s="2"/>
      <c r="N88" s="34" t="str">
        <f t="shared" si="113"/>
        <v>O</v>
      </c>
      <c r="O88" s="34" t="str">
        <f t="shared" si="113"/>
        <v>OO</v>
      </c>
      <c r="P88" s="154">
        <f t="shared" si="114"/>
        <v>1</v>
      </c>
      <c r="Q88" s="2"/>
      <c r="R88" s="12"/>
      <c r="S88" s="12"/>
      <c r="T88" s="12">
        <f>P88</f>
        <v>1</v>
      </c>
      <c r="U88" s="12"/>
      <c r="V88" s="12"/>
      <c r="W88" s="12"/>
      <c r="X88" s="2"/>
      <c r="Y88" s="26">
        <f>((COUNTIF(E86:E91,E88)-1)*$CK$547+SUBSTITUTE(E88,"=",""))</f>
        <v>3</v>
      </c>
      <c r="Z88" s="3">
        <f>INDEX($CK$548:$CK$611,Y88)</f>
        <v>4</v>
      </c>
      <c r="AA88" s="3">
        <f>IF(LEFT(G88,1)="d",0,IF(LEFT(G88,1)="n",0,1))</f>
        <v>1</v>
      </c>
      <c r="AB88" s="3">
        <f t="shared" ref="AB88:AB91" si="116">Z88*AA88</f>
        <v>4</v>
      </c>
      <c r="AC88" s="6">
        <f>IF(ISNA(INDEX(AB86:AB91, MATCH(N88, F86:F91, FALSE))),0,INDEX(AB86:AB91, MATCH(N88, F86:F91, FALSE)))</f>
        <v>1</v>
      </c>
      <c r="AD88" s="3">
        <f>IF(ISNA(INDEX(AB86:AB91, MATCH(O88, F86:F91, FALSE))),0,INDEX(AB86:AB91, MATCH(O88, F86:F91, FALSE)))</f>
        <v>0</v>
      </c>
      <c r="AE88" s="5">
        <f t="shared" si="115"/>
        <v>1</v>
      </c>
      <c r="AF88" s="3">
        <f>COUNTIF(F86:F91,F88)</f>
        <v>1</v>
      </c>
      <c r="AP88" s="37"/>
      <c r="AQ88" s="2"/>
      <c r="AR88" s="2"/>
      <c r="AS88" s="2"/>
      <c r="AT88" s="2"/>
      <c r="AU88" s="2"/>
      <c r="AV88" s="2"/>
      <c r="AW88" s="2"/>
      <c r="AX88" s="2"/>
      <c r="AY88" s="2"/>
      <c r="AZ88" s="2"/>
      <c r="BA88" s="2"/>
      <c r="BB88" s="2"/>
      <c r="BC88" s="2"/>
      <c r="BD88" s="37"/>
      <c r="BE88" s="37"/>
      <c r="BF88" s="37"/>
      <c r="BG88" s="37"/>
      <c r="BH88" s="37"/>
      <c r="BI88" s="37"/>
      <c r="BJ88" s="37"/>
      <c r="BK88" s="47"/>
    </row>
    <row r="89" spans="1:63" ht="30" customHeight="1">
      <c r="A89" s="113" t="s">
        <v>144</v>
      </c>
      <c r="B89" s="34" t="s">
        <v>130</v>
      </c>
      <c r="C89" s="121" t="s">
        <v>93</v>
      </c>
      <c r="D89" s="204" t="s">
        <v>195</v>
      </c>
      <c r="E89" s="290">
        <v>4</v>
      </c>
      <c r="F89" s="216" t="s">
        <v>110</v>
      </c>
      <c r="G89" s="217">
        <v>59.5</v>
      </c>
      <c r="H89" s="123" t="str">
        <f t="shared" si="109"/>
        <v>THEA OSBORNE, ANNA DELAVERE, LIBBY STOCKWELL, CLEMENTINE BARRY</v>
      </c>
      <c r="I89" s="114" t="str">
        <f t="shared" si="110"/>
        <v>Newbury</v>
      </c>
      <c r="J89" s="114" t="str">
        <f t="shared" si="111"/>
        <v>Newb</v>
      </c>
      <c r="K89" s="9"/>
      <c r="L89" s="195" t="str">
        <f t="shared" si="112"/>
        <v xml:space="preserve"> </v>
      </c>
      <c r="M89" s="2"/>
      <c r="N89" s="34" t="str">
        <f t="shared" si="113"/>
        <v>R</v>
      </c>
      <c r="O89" s="34" t="str">
        <f t="shared" si="113"/>
        <v>RR</v>
      </c>
      <c r="P89" s="154">
        <f t="shared" si="114"/>
        <v>4</v>
      </c>
      <c r="Q89" s="2"/>
      <c r="R89" s="12"/>
      <c r="S89" s="12"/>
      <c r="T89" s="12"/>
      <c r="U89" s="12">
        <f>P89</f>
        <v>4</v>
      </c>
      <c r="V89" s="12"/>
      <c r="W89" s="12"/>
      <c r="X89" s="2"/>
      <c r="Y89" s="26">
        <f>((COUNTIF(E86:E91,E89)-1)*$CK$547+SUBSTITUTE(E89,"=",""))</f>
        <v>4</v>
      </c>
      <c r="Z89" s="3">
        <f>INDEX($CK$548:$CK$611,Y89)</f>
        <v>3</v>
      </c>
      <c r="AA89" s="3">
        <f t="shared" ref="AA89:AA91" si="117">IF(LEFT(G89,1)="d",0,IF(LEFT(G89,1)="n",0,1))</f>
        <v>1</v>
      </c>
      <c r="AB89" s="3">
        <f t="shared" si="116"/>
        <v>3</v>
      </c>
      <c r="AC89" s="6">
        <f>IF(ISNA(INDEX(AB86:AB91, MATCH(N89, F86:F91, FALSE))),0,INDEX(AB86:AB91, MATCH(N89, F86:F91, FALSE)))</f>
        <v>4</v>
      </c>
      <c r="AD89" s="3">
        <f>IF(ISNA(INDEX(AB86:AB91, MATCH(O89, F86:F91, FALSE))),0,INDEX(AB86:AB91, MATCH(O89, F86:F91, FALSE)))</f>
        <v>0</v>
      </c>
      <c r="AE89" s="5">
        <f t="shared" si="115"/>
        <v>4</v>
      </c>
      <c r="AF89" s="3">
        <f>COUNTIF(F86:F91,F89)</f>
        <v>1</v>
      </c>
      <c r="AP89" s="37"/>
      <c r="AQ89" s="2"/>
      <c r="AR89" s="2"/>
      <c r="AS89" s="2"/>
      <c r="AT89" s="2"/>
      <c r="AU89" s="2"/>
      <c r="AV89" s="2"/>
      <c r="AW89" s="2"/>
      <c r="AX89" s="2"/>
      <c r="AY89" s="2"/>
      <c r="AZ89" s="2"/>
      <c r="BA89" s="2"/>
      <c r="BB89" s="2"/>
      <c r="BC89" s="2"/>
      <c r="BD89" s="37"/>
      <c r="BE89" s="37"/>
      <c r="BF89" s="37"/>
      <c r="BG89" s="37"/>
      <c r="BH89" s="37"/>
      <c r="BI89" s="37"/>
      <c r="BJ89" s="37"/>
      <c r="BK89" s="47"/>
    </row>
    <row r="90" spans="1:63" ht="30" customHeight="1">
      <c r="A90" s="113" t="s">
        <v>144</v>
      </c>
      <c r="B90" s="34" t="s">
        <v>130</v>
      </c>
      <c r="C90" s="121" t="s">
        <v>93</v>
      </c>
      <c r="D90" s="204" t="s">
        <v>195</v>
      </c>
      <c r="E90" s="290">
        <v>5</v>
      </c>
      <c r="F90" s="216" t="s">
        <v>130</v>
      </c>
      <c r="G90" s="217">
        <v>60.4</v>
      </c>
      <c r="H90" s="123" t="str">
        <f t="shared" si="109"/>
        <v>Alice Clegg, Isabelle Steel, Elisa De Liberali , Grace Weeks</v>
      </c>
      <c r="I90" s="114" t="str">
        <f t="shared" si="110"/>
        <v>Winchester</v>
      </c>
      <c r="J90" s="114" t="str">
        <f t="shared" si="111"/>
        <v>Win</v>
      </c>
      <c r="K90" s="9"/>
      <c r="L90" s="195" t="str">
        <f t="shared" si="112"/>
        <v xml:space="preserve"> </v>
      </c>
      <c r="M90" s="2"/>
      <c r="N90" s="34" t="str">
        <f t="shared" si="113"/>
        <v>T</v>
      </c>
      <c r="O90" s="34" t="str">
        <f t="shared" si="113"/>
        <v>TT</v>
      </c>
      <c r="P90" s="154">
        <f t="shared" si="114"/>
        <v>5</v>
      </c>
      <c r="Q90" s="2"/>
      <c r="R90" s="12"/>
      <c r="S90" s="12"/>
      <c r="T90" s="12"/>
      <c r="U90" s="12"/>
      <c r="V90" s="12">
        <f>P90</f>
        <v>5</v>
      </c>
      <c r="W90" s="12"/>
      <c r="X90" s="2"/>
      <c r="Y90" s="26">
        <f>((COUNTIF(E86:E91,E90)-1)*$CK$547+SUBSTITUTE(E90,"=",""))</f>
        <v>5</v>
      </c>
      <c r="Z90" s="3">
        <f t="shared" ref="Z90:Z91" si="118">INDEX($CK$548:$CK$611,Y90)</f>
        <v>2</v>
      </c>
      <c r="AA90" s="3">
        <f t="shared" si="117"/>
        <v>1</v>
      </c>
      <c r="AB90" s="3">
        <f t="shared" si="116"/>
        <v>2</v>
      </c>
      <c r="AC90" s="6">
        <f>IF(ISNA(INDEX(AB86:AB91, MATCH(N90, F86:F91, FALSE))),0,INDEX(AB86:AB91, MATCH(N90,F86:F91, FALSE)))</f>
        <v>5</v>
      </c>
      <c r="AD90" s="3">
        <f>IF(ISNA(INDEX(AB86:AB91, MATCH(O90, F86:F91, FALSE))),0,INDEX(AB86:AB91, MATCH(O90, F86:F91, FALSE)))</f>
        <v>0</v>
      </c>
      <c r="AE90" s="5">
        <f t="shared" si="115"/>
        <v>5</v>
      </c>
      <c r="AF90" s="3">
        <f>COUNTIF(F86:F91,F90)</f>
        <v>1</v>
      </c>
      <c r="AP90" s="37"/>
      <c r="AQ90" s="2"/>
      <c r="AR90" s="2"/>
      <c r="AS90" s="2"/>
      <c r="AT90" s="2"/>
      <c r="AU90" s="2"/>
      <c r="AV90" s="2"/>
      <c r="AW90" s="2"/>
      <c r="AX90" s="2"/>
      <c r="AY90" s="2"/>
      <c r="AZ90" s="2"/>
      <c r="BA90" s="2"/>
      <c r="BB90" s="2"/>
      <c r="BC90" s="2"/>
      <c r="BD90" s="37"/>
      <c r="BE90" s="37"/>
      <c r="BF90" s="37"/>
      <c r="BG90" s="37"/>
      <c r="BH90" s="37"/>
      <c r="BI90" s="37"/>
      <c r="BJ90" s="37"/>
      <c r="BK90" s="47"/>
    </row>
    <row r="91" spans="1:63" ht="30" customHeight="1" thickBot="1">
      <c r="A91" s="113" t="s">
        <v>144</v>
      </c>
      <c r="B91" s="34" t="s">
        <v>130</v>
      </c>
      <c r="C91" s="121" t="s">
        <v>93</v>
      </c>
      <c r="D91" s="204" t="s">
        <v>195</v>
      </c>
      <c r="E91" s="291">
        <v>6</v>
      </c>
      <c r="F91" s="216" t="s">
        <v>20</v>
      </c>
      <c r="G91" s="219">
        <v>62.1</v>
      </c>
      <c r="H91" s="227" t="str">
        <f t="shared" si="109"/>
        <v>Ellen Walker-Smith, Alanna O'Neill, Riuth Vunivalu, Annie Jonkers</v>
      </c>
      <c r="I91" s="212" t="str">
        <f t="shared" si="110"/>
        <v>Oxford City</v>
      </c>
      <c r="J91" s="212" t="str">
        <f t="shared" si="111"/>
        <v>Oxf C</v>
      </c>
      <c r="K91" s="138"/>
      <c r="L91" s="213" t="str">
        <f t="shared" si="112"/>
        <v xml:space="preserve"> </v>
      </c>
      <c r="M91" s="2"/>
      <c r="N91" s="34" t="str">
        <f t="shared" si="113"/>
        <v>J</v>
      </c>
      <c r="O91" s="34" t="str">
        <f t="shared" si="113"/>
        <v>JJ</v>
      </c>
      <c r="P91" s="154">
        <f t="shared" si="114"/>
        <v>6</v>
      </c>
      <c r="Q91" s="2"/>
      <c r="R91" s="12"/>
      <c r="S91" s="12"/>
      <c r="T91" s="12"/>
      <c r="U91" s="12"/>
      <c r="V91" s="12"/>
      <c r="W91" s="12">
        <f>P91</f>
        <v>6</v>
      </c>
      <c r="X91" s="2"/>
      <c r="Y91" s="26">
        <f>((COUNTIF(E86:E91,E91)-1)*$CK$547+SUBSTITUTE(E91,"=",""))</f>
        <v>6</v>
      </c>
      <c r="Z91" s="3">
        <f t="shared" si="118"/>
        <v>1</v>
      </c>
      <c r="AA91" s="3">
        <f t="shared" si="117"/>
        <v>1</v>
      </c>
      <c r="AB91" s="3">
        <f t="shared" si="116"/>
        <v>1</v>
      </c>
      <c r="AC91" s="6">
        <f>IF(ISNA(INDEX(AB86:AB91, MATCH(N91, F86:F91, FALSE))),0,INDEX(AB86:AB91, MATCH(N91, F86:F91, FALSE)))</f>
        <v>6</v>
      </c>
      <c r="AD91" s="3">
        <f>IF(ISNA(INDEX(AB86:AB91, MATCH(O91, F86:F91, FALSE))),0,INDEX(AB86:AB91, MATCH(O91, F86:F91, FALSE)))</f>
        <v>0</v>
      </c>
      <c r="AE91" s="5">
        <f t="shared" si="115"/>
        <v>6</v>
      </c>
      <c r="AF91" s="3">
        <f>COUNTIF(F86:F91,F91)</f>
        <v>1</v>
      </c>
      <c r="AP91" s="37"/>
      <c r="AQ91" s="2"/>
      <c r="AR91" s="2"/>
      <c r="AS91" s="2"/>
      <c r="AT91" s="2"/>
      <c r="AU91" s="2"/>
      <c r="AV91" s="2"/>
      <c r="AW91" s="2"/>
      <c r="AX91" s="2"/>
      <c r="AY91" s="2"/>
      <c r="AZ91" s="2"/>
      <c r="BA91" s="2"/>
      <c r="BB91" s="2"/>
      <c r="BC91" s="2"/>
      <c r="BD91" s="37"/>
      <c r="BE91" s="37"/>
      <c r="BF91" s="37"/>
      <c r="BG91" s="37"/>
      <c r="BH91" s="37"/>
      <c r="BI91" s="37"/>
      <c r="BJ91" s="37"/>
      <c r="BK91" s="47"/>
    </row>
    <row r="92" spans="1:63" ht="20.100000000000001" customHeight="1" thickBot="1">
      <c r="A92" s="113" t="s">
        <v>144</v>
      </c>
      <c r="B92" s="34" t="s">
        <v>130</v>
      </c>
      <c r="C92" s="34"/>
      <c r="D92" s="110"/>
      <c r="E92" s="237" t="s">
        <v>49</v>
      </c>
      <c r="F92" s="237"/>
      <c r="G92" s="237"/>
      <c r="H92" s="236"/>
      <c r="I92" s="236"/>
      <c r="J92" s="236"/>
      <c r="K92" s="236"/>
      <c r="L92" s="236"/>
      <c r="M92" s="2"/>
      <c r="N92" s="37"/>
      <c r="O92" s="37"/>
      <c r="P92" s="155"/>
      <c r="Q92" s="2"/>
      <c r="R92" s="2"/>
      <c r="S92" s="2"/>
      <c r="T92" s="2"/>
      <c r="U92" s="2"/>
      <c r="V92" s="2"/>
      <c r="W92" s="2"/>
      <c r="X92" s="2"/>
      <c r="Y92" s="8"/>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row>
    <row r="93" spans="1:63" ht="20.100000000000001" customHeight="1" thickBot="1">
      <c r="A93" s="113" t="s">
        <v>144</v>
      </c>
      <c r="B93" s="34" t="s">
        <v>130</v>
      </c>
      <c r="C93" s="121" t="s">
        <v>196</v>
      </c>
      <c r="D93" s="204" t="s">
        <v>0</v>
      </c>
      <c r="E93" s="420" t="s">
        <v>193</v>
      </c>
      <c r="F93" s="233"/>
      <c r="G93" s="233"/>
      <c r="H93" s="234"/>
      <c r="I93" s="208" t="s">
        <v>147</v>
      </c>
      <c r="J93" s="205"/>
      <c r="K93" s="530">
        <f>DETAILS!K59</f>
        <v>5.22</v>
      </c>
      <c r="L93" s="530"/>
      <c r="M93" s="116"/>
      <c r="N93" s="40"/>
      <c r="O93" s="40"/>
      <c r="P93" s="155"/>
      <c r="Q93" s="2"/>
      <c r="R93" s="2"/>
      <c r="S93" s="2"/>
      <c r="T93" s="2"/>
      <c r="U93" s="2"/>
      <c r="V93" s="2"/>
      <c r="W93" s="2"/>
    </row>
    <row r="94" spans="1:63" ht="20.100000000000001" customHeight="1">
      <c r="A94" s="113" t="s">
        <v>144</v>
      </c>
      <c r="B94" s="34" t="s">
        <v>130</v>
      </c>
      <c r="C94" s="121" t="s">
        <v>196</v>
      </c>
      <c r="D94" s="204" t="s">
        <v>0</v>
      </c>
      <c r="E94" s="289">
        <v>1</v>
      </c>
      <c r="F94" s="214" t="s">
        <v>20</v>
      </c>
      <c r="G94" s="215">
        <v>4.1500000000000004</v>
      </c>
      <c r="H94" s="201" t="str">
        <f t="shared" ref="H94:H99" si="119">IF(ISNA((IF(F94=0," ",VLOOKUP(F94,$Z$558:$AB$569,3,FALSE)))),"WRONG LETTER",IF(F94=0," ",VLOOKUP(F94,$Z$558:$AB$569,3,FALSE)))</f>
        <v>Alanna O'Neill</v>
      </c>
      <c r="I94" s="201" t="str">
        <f t="shared" ref="I94:I99" si="120">IF(ISNA((IF(F94=0,"",VLOOKUP(F94,$AO$544:$AQ$555,3,FALSE)))),"WRONG LETTER",IF(F94=0,"",VLOOKUP(F94,$AO$544:$AQ$555,3,FALSE)))</f>
        <v>Oxford City</v>
      </c>
      <c r="J94" s="201" t="str">
        <f t="shared" ref="J94:J99" si="121">IF(F94=0,"",VLOOKUP(F94,$AO$544:$AR$555,4,FALSE))</f>
        <v>Oxf C</v>
      </c>
      <c r="K94" s="202" t="str">
        <f t="shared" ref="K94:K99" si="122">IF(G94="","",IF(ISNUMBER(G94),IF($CH$553="T"," ",IF($CH$553="F",IF(G94&gt;=$BX$553,"G1",IF(G94&gt;=$CA$553,"G2",IF(G94&gt;=$CD$553,"G3",IF(G94&gt;=$CG$553,"G4","")))))),""))</f>
        <v>G4</v>
      </c>
      <c r="L94" s="203" t="str">
        <f t="shared" ref="L94:L99" si="123">IF(ISBLANK(G94),"",IF(G94&gt;=BO547,"AW"," "))</f>
        <v>AW</v>
      </c>
      <c r="M94" s="2"/>
      <c r="N94" s="34" t="str">
        <f t="shared" ref="N94:O99" si="124">N86</f>
        <v>W</v>
      </c>
      <c r="O94" s="34" t="str">
        <f t="shared" si="124"/>
        <v>WW</v>
      </c>
      <c r="P94" s="154">
        <f>AE94</f>
        <v>3</v>
      </c>
      <c r="Q94" s="2"/>
      <c r="R94" s="12">
        <f>P94</f>
        <v>3</v>
      </c>
      <c r="S94" s="12"/>
      <c r="T94" s="12"/>
      <c r="U94" s="12"/>
      <c r="V94" s="12"/>
      <c r="W94" s="12"/>
      <c r="X94" s="6"/>
      <c r="Y94" s="26">
        <f>((COUNTIF(E94:E99,E94)-1)*$CK$547+SUBSTITUTE(E94,"=",""))</f>
        <v>1</v>
      </c>
      <c r="Z94" s="3">
        <f>INDEX($CK$548:$CK$611,Y94)</f>
        <v>6</v>
      </c>
      <c r="AA94" s="3">
        <f>IF(LEFT(G94,1)="d",0,IF(LEFT(G94,1)="n",0,1))</f>
        <v>1</v>
      </c>
      <c r="AB94" s="3">
        <f>Z94*AA94</f>
        <v>6</v>
      </c>
      <c r="AC94" s="6">
        <f>IF(ISNA(INDEX(AB94:AB99, MATCH(N94, F94:F99, FALSE))),0,INDEX(AB94:AB99, MATCH(N94, F94:F99, FALSE)))</f>
        <v>3</v>
      </c>
      <c r="AD94" s="3">
        <f>IF(ISNA(INDEX(AB94:AB99, MATCH(O94, F94:F99, FALSE))),0,INDEX(AB94:AB99, MATCH(O94, F94:F99, FALSE)))</f>
        <v>0</v>
      </c>
      <c r="AE94" s="5">
        <f>SUM(AC94:AD94)</f>
        <v>3</v>
      </c>
      <c r="AF94" s="3">
        <f>COUNTIF(F94:F99:F102:F107,F94)</f>
        <v>1</v>
      </c>
      <c r="AG94" s="31"/>
      <c r="AH94" s="31"/>
      <c r="AI94" s="31"/>
      <c r="AJ94" s="31"/>
      <c r="AK94" s="31"/>
      <c r="AL94" s="31"/>
      <c r="AM94" s="31"/>
      <c r="AN94" s="31"/>
      <c r="AO94" s="31"/>
      <c r="AP94" s="31"/>
      <c r="AQ94" s="31"/>
    </row>
    <row r="95" spans="1:63" ht="20.100000000000001" customHeight="1">
      <c r="A95" s="113" t="s">
        <v>144</v>
      </c>
      <c r="B95" s="34" t="s">
        <v>130</v>
      </c>
      <c r="C95" s="121" t="s">
        <v>196</v>
      </c>
      <c r="D95" s="204" t="s">
        <v>0</v>
      </c>
      <c r="E95" s="290">
        <v>2</v>
      </c>
      <c r="F95" s="216" t="s">
        <v>109</v>
      </c>
      <c r="G95" s="217">
        <v>3.88</v>
      </c>
      <c r="H95" s="114" t="str">
        <f t="shared" si="119"/>
        <v>Jojo Kiggell</v>
      </c>
      <c r="I95" s="114" t="str">
        <f t="shared" si="120"/>
        <v>MADJA</v>
      </c>
      <c r="J95" s="114" t="str">
        <f t="shared" si="121"/>
        <v>Marl J</v>
      </c>
      <c r="K95" s="9" t="str">
        <f t="shared" si="122"/>
        <v/>
      </c>
      <c r="L95" s="195" t="str">
        <f t="shared" si="123"/>
        <v>AW</v>
      </c>
      <c r="M95" s="2"/>
      <c r="N95" s="34" t="str">
        <f t="shared" si="124"/>
        <v>N</v>
      </c>
      <c r="O95" s="34" t="str">
        <f t="shared" si="124"/>
        <v>NN</v>
      </c>
      <c r="P95" s="154">
        <f t="shared" ref="P95:P99" si="125">AE95</f>
        <v>4</v>
      </c>
      <c r="Q95" s="2"/>
      <c r="R95" s="12"/>
      <c r="S95" s="12">
        <f>P95</f>
        <v>4</v>
      </c>
      <c r="T95" s="12"/>
      <c r="U95" s="12"/>
      <c r="V95" s="12"/>
      <c r="W95" s="12"/>
      <c r="X95" s="2"/>
      <c r="Y95" s="26">
        <f>((COUNTIF(E94:E99,E95)-1)*$CK$547+SUBSTITUTE(E95,"=",""))</f>
        <v>2</v>
      </c>
      <c r="Z95" s="3">
        <f>INDEX($CK$548:$CK$611,Y95)</f>
        <v>5</v>
      </c>
      <c r="AA95" s="3">
        <f>IF(LEFT(G95,1)="d",0,IF(LEFT(G95,1)="n",0,1))</f>
        <v>1</v>
      </c>
      <c r="AB95" s="3">
        <f>Z95*AA95</f>
        <v>5</v>
      </c>
      <c r="AC95" s="6">
        <f>IF(ISNA(INDEX(AB94:AB99, MATCH(N95, F94:F99, FALSE))),0,INDEX(AB94:AB99, MATCH(N95, F94:F99, FALSE)))</f>
        <v>4</v>
      </c>
      <c r="AD95" s="3">
        <f>IF(ISNA(INDEX(AB94:AB99, MATCH(O95, F94:F99, FALSE))),0,INDEX(AB94:AB99, MATCH(O95, F94:F99, FALSE)))</f>
        <v>0</v>
      </c>
      <c r="AE95" s="5">
        <f t="shared" ref="AE95:AE99" si="126">SUM(AC95:AD95)</f>
        <v>4</v>
      </c>
      <c r="AF95" s="3">
        <f>COUNTIF(F94:F99:F102:F107,F95)</f>
        <v>1</v>
      </c>
      <c r="AG95" s="19"/>
      <c r="AH95" s="8"/>
      <c r="AI95" s="19"/>
      <c r="AJ95" s="19"/>
      <c r="AK95" s="8"/>
      <c r="AL95" s="19"/>
      <c r="AM95" s="19"/>
      <c r="AN95" s="8"/>
      <c r="AO95" s="19"/>
      <c r="AP95" s="19"/>
      <c r="AQ95" s="8"/>
      <c r="AR95" s="19"/>
      <c r="AS95" s="19"/>
      <c r="AT95" s="8"/>
      <c r="AU95" s="19"/>
      <c r="AV95" s="19"/>
      <c r="AW95" s="19"/>
      <c r="AX95" s="19"/>
      <c r="AY95" s="19"/>
      <c r="AZ95" s="19"/>
      <c r="BA95" s="19"/>
      <c r="BB95" s="19"/>
      <c r="BC95" s="19"/>
      <c r="BD95" s="37"/>
      <c r="BE95" s="46"/>
      <c r="BF95" s="37"/>
      <c r="BG95" s="46"/>
      <c r="BH95" s="37"/>
      <c r="BI95" s="46"/>
      <c r="BJ95" s="37"/>
    </row>
    <row r="96" spans="1:63" ht="20.100000000000001" customHeight="1">
      <c r="A96" s="113" t="s">
        <v>144</v>
      </c>
      <c r="B96" s="34" t="s">
        <v>130</v>
      </c>
      <c r="C96" s="121" t="s">
        <v>196</v>
      </c>
      <c r="D96" s="204" t="s">
        <v>0</v>
      </c>
      <c r="E96" s="290">
        <v>3</v>
      </c>
      <c r="F96" s="216" t="s">
        <v>110</v>
      </c>
      <c r="G96" s="217">
        <v>3.7</v>
      </c>
      <c r="H96" s="114" t="str">
        <f t="shared" si="119"/>
        <v>CLEMENTINE BARRY</v>
      </c>
      <c r="I96" s="114" t="str">
        <f t="shared" si="120"/>
        <v>Newbury</v>
      </c>
      <c r="J96" s="114" t="str">
        <f t="shared" si="121"/>
        <v>Newb</v>
      </c>
      <c r="K96" s="9" t="str">
        <f t="shared" si="122"/>
        <v/>
      </c>
      <c r="L96" s="195" t="str">
        <f t="shared" si="123"/>
        <v xml:space="preserve"> </v>
      </c>
      <c r="M96" s="2"/>
      <c r="N96" s="34" t="str">
        <f t="shared" si="124"/>
        <v>O</v>
      </c>
      <c r="O96" s="34" t="str">
        <f t="shared" si="124"/>
        <v>OO</v>
      </c>
      <c r="P96" s="154">
        <f t="shared" si="125"/>
        <v>6</v>
      </c>
      <c r="Q96" s="2"/>
      <c r="R96" s="12"/>
      <c r="S96" s="12"/>
      <c r="T96" s="12">
        <f>P96</f>
        <v>6</v>
      </c>
      <c r="U96" s="12"/>
      <c r="V96" s="12"/>
      <c r="W96" s="12"/>
      <c r="X96" s="2"/>
      <c r="Y96" s="26">
        <f>((COUNTIF(E94:E99,E96)-1)*$CK$547+SUBSTITUTE(E96,"=",""))</f>
        <v>3</v>
      </c>
      <c r="Z96" s="3">
        <f>INDEX($CK$548:$CK$611,Y96)</f>
        <v>4</v>
      </c>
      <c r="AA96" s="3">
        <f>IF(LEFT(G96,1)="d",0,IF(LEFT(G96,1)="n",0,1))</f>
        <v>1</v>
      </c>
      <c r="AB96" s="3">
        <f t="shared" ref="AB96:AB99" si="127">Z96*AA96</f>
        <v>4</v>
      </c>
      <c r="AC96" s="6">
        <f>IF(ISNA(INDEX(AB94:AB99, MATCH(N96, F94:F99, FALSE))),0,INDEX(AB94:AB99, MATCH(N96, F94:F99, FALSE)))</f>
        <v>6</v>
      </c>
      <c r="AD96" s="3">
        <f>IF(ISNA(INDEX(AB94:AB99, MATCH(O96, F94:F99, FALSE))),0,INDEX(AB94:AB99, MATCH(O96, F94:F99, FALSE)))</f>
        <v>0</v>
      </c>
      <c r="AE96" s="5">
        <f t="shared" si="126"/>
        <v>6</v>
      </c>
      <c r="AF96" s="3">
        <f>COUNTIF(F94:F99:F102:F107,F96)</f>
        <v>1</v>
      </c>
      <c r="AG96" s="2"/>
      <c r="AH96" s="2"/>
      <c r="AI96" s="2"/>
      <c r="AJ96" s="2"/>
      <c r="AK96" s="2"/>
      <c r="AL96" s="2"/>
      <c r="AM96" s="2"/>
      <c r="AN96" s="2"/>
      <c r="AO96" s="2"/>
      <c r="AP96" s="2"/>
      <c r="AQ96" s="2"/>
      <c r="AR96" s="2"/>
      <c r="AS96" s="2"/>
      <c r="AT96" s="2"/>
      <c r="AU96" s="2"/>
      <c r="AV96" s="2"/>
      <c r="AW96" s="2"/>
      <c r="AX96" s="2"/>
      <c r="AY96" s="2"/>
      <c r="AZ96" s="2"/>
      <c r="BA96" s="2"/>
      <c r="BB96" s="2"/>
      <c r="BC96" s="2"/>
      <c r="BD96" s="37"/>
      <c r="BE96" s="37"/>
      <c r="BF96" s="37"/>
      <c r="BG96" s="37"/>
      <c r="BH96" s="37"/>
      <c r="BI96" s="37"/>
      <c r="BJ96" s="37"/>
    </row>
    <row r="97" spans="1:62" ht="20.100000000000001" customHeight="1">
      <c r="A97" s="113" t="s">
        <v>144</v>
      </c>
      <c r="B97" s="34" t="s">
        <v>130</v>
      </c>
      <c r="C97" s="121" t="s">
        <v>196</v>
      </c>
      <c r="D97" s="204" t="s">
        <v>0</v>
      </c>
      <c r="E97" s="290">
        <v>4</v>
      </c>
      <c r="F97" s="216" t="s">
        <v>130</v>
      </c>
      <c r="G97" s="217">
        <v>3.7</v>
      </c>
      <c r="H97" s="114" t="str">
        <f t="shared" si="119"/>
        <v>Alice Clegg</v>
      </c>
      <c r="I97" s="114" t="str">
        <f t="shared" si="120"/>
        <v>Winchester</v>
      </c>
      <c r="J97" s="114" t="str">
        <f t="shared" si="121"/>
        <v>Win</v>
      </c>
      <c r="K97" s="9" t="str">
        <f t="shared" si="122"/>
        <v/>
      </c>
      <c r="L97" s="195" t="str">
        <f t="shared" si="123"/>
        <v xml:space="preserve"> </v>
      </c>
      <c r="M97" s="2"/>
      <c r="N97" s="34" t="str">
        <f t="shared" si="124"/>
        <v>R</v>
      </c>
      <c r="O97" s="34" t="str">
        <f t="shared" si="124"/>
        <v>RR</v>
      </c>
      <c r="P97" s="154">
        <f t="shared" si="125"/>
        <v>5</v>
      </c>
      <c r="Q97" s="2"/>
      <c r="R97" s="12"/>
      <c r="S97" s="12"/>
      <c r="T97" s="12"/>
      <c r="U97" s="12">
        <f>P97</f>
        <v>5</v>
      </c>
      <c r="V97" s="12"/>
      <c r="W97" s="12"/>
      <c r="X97" s="2"/>
      <c r="Y97" s="26">
        <f>((COUNTIF(E94:E99,E97)-1)*$CK$547+SUBSTITUTE(E97,"=",""))</f>
        <v>4</v>
      </c>
      <c r="Z97" s="3">
        <f>INDEX($CK$548:$CK$611,Y97)</f>
        <v>3</v>
      </c>
      <c r="AA97" s="3">
        <f t="shared" ref="AA97:AA99" si="128">IF(LEFT(G97,1)="d",0,IF(LEFT(G97,1)="n",0,1))</f>
        <v>1</v>
      </c>
      <c r="AB97" s="3">
        <f t="shared" si="127"/>
        <v>3</v>
      </c>
      <c r="AC97" s="6">
        <f>IF(ISNA(INDEX(AB94:AB99, MATCH(N97, F94:F99, FALSE))),0,INDEX(AB94:AB99, MATCH(N97, F94:F99, FALSE)))</f>
        <v>0</v>
      </c>
      <c r="AD97" s="3">
        <f>IF(ISNA(INDEX(AB94:AB99, MATCH(O97, F94:F99, FALSE))),0,INDEX(AB94:AB99, MATCH(O97, F94:F99, FALSE)))</f>
        <v>5</v>
      </c>
      <c r="AE97" s="5">
        <f t="shared" si="126"/>
        <v>5</v>
      </c>
      <c r="AF97" s="3">
        <f>COUNTIF(F94:F99:F102:F107,F97)</f>
        <v>1</v>
      </c>
      <c r="AG97" s="2"/>
      <c r="AH97" s="2"/>
      <c r="AI97" s="2"/>
      <c r="AJ97" s="2"/>
      <c r="AK97" s="2"/>
      <c r="AL97" s="2"/>
      <c r="AM97" s="2"/>
      <c r="AN97" s="2"/>
      <c r="AO97" s="2"/>
      <c r="AP97" s="2"/>
      <c r="AQ97" s="2"/>
      <c r="AR97" s="2"/>
      <c r="AS97" s="2"/>
      <c r="AT97" s="2"/>
      <c r="AU97" s="2"/>
      <c r="AV97" s="2"/>
      <c r="AW97" s="2"/>
      <c r="AX97" s="2"/>
      <c r="AY97" s="2"/>
      <c r="AZ97" s="2"/>
      <c r="BA97" s="2"/>
      <c r="BB97" s="2"/>
      <c r="BC97" s="2"/>
      <c r="BD97" s="37"/>
      <c r="BE97" s="37"/>
      <c r="BF97" s="37"/>
      <c r="BG97" s="37"/>
      <c r="BH97" s="37"/>
      <c r="BI97" s="37"/>
      <c r="BJ97" s="37"/>
    </row>
    <row r="98" spans="1:62" ht="20.100000000000001" customHeight="1">
      <c r="A98" s="113" t="s">
        <v>144</v>
      </c>
      <c r="B98" s="34" t="s">
        <v>130</v>
      </c>
      <c r="C98" s="121" t="s">
        <v>196</v>
      </c>
      <c r="D98" s="204" t="s">
        <v>0</v>
      </c>
      <c r="E98" s="290">
        <v>5</v>
      </c>
      <c r="F98" s="216" t="s">
        <v>127</v>
      </c>
      <c r="G98" s="217">
        <v>3.68</v>
      </c>
      <c r="H98" s="114" t="str">
        <f t="shared" si="119"/>
        <v>Mia Woodley</v>
      </c>
      <c r="I98" s="114" t="str">
        <f t="shared" si="120"/>
        <v>Slough Juniors</v>
      </c>
      <c r="J98" s="114" t="str">
        <f t="shared" si="121"/>
        <v>Slough J</v>
      </c>
      <c r="K98" s="9" t="str">
        <f t="shared" si="122"/>
        <v/>
      </c>
      <c r="L98" s="195" t="str">
        <f t="shared" si="123"/>
        <v xml:space="preserve"> </v>
      </c>
      <c r="M98" s="2"/>
      <c r="N98" s="34" t="str">
        <f t="shared" si="124"/>
        <v>T</v>
      </c>
      <c r="O98" s="34" t="str">
        <f t="shared" si="124"/>
        <v>TT</v>
      </c>
      <c r="P98" s="154">
        <f t="shared" si="125"/>
        <v>1</v>
      </c>
      <c r="Q98" s="2"/>
      <c r="R98" s="12"/>
      <c r="S98" s="12"/>
      <c r="T98" s="12"/>
      <c r="U98" s="12"/>
      <c r="V98" s="12">
        <f>P98</f>
        <v>1</v>
      </c>
      <c r="W98" s="12"/>
      <c r="X98" s="2"/>
      <c r="Y98" s="26">
        <f>((COUNTIF(E94:E99,E98)-1)*$CK$547+SUBSTITUTE(E98,"=",""))</f>
        <v>5</v>
      </c>
      <c r="Z98" s="3">
        <f t="shared" ref="Z98:Z99" si="129">INDEX($CK$548:$CK$611,Y98)</f>
        <v>2</v>
      </c>
      <c r="AA98" s="3">
        <f t="shared" si="128"/>
        <v>1</v>
      </c>
      <c r="AB98" s="3">
        <f t="shared" si="127"/>
        <v>2</v>
      </c>
      <c r="AC98" s="6">
        <f>IF(ISNA(INDEX(AB94:AB99, MATCH(N98, F94:F99, FALSE))),0,INDEX(AB94:AB99, MATCH(N98,F94:F99, FALSE)))</f>
        <v>1</v>
      </c>
      <c r="AD98" s="3">
        <f>IF(ISNA(INDEX(AB94:AB99, MATCH(O98, F94:F99, FALSE))),0,INDEX(AB94:AB99, MATCH(O98, F94:F99, FALSE)))</f>
        <v>0</v>
      </c>
      <c r="AE98" s="5">
        <f t="shared" si="126"/>
        <v>1</v>
      </c>
      <c r="AF98" s="3">
        <f>COUNTIF(F94:F99:F102:F107,F98)</f>
        <v>1</v>
      </c>
      <c r="AG98" s="2"/>
      <c r="AH98" s="2"/>
      <c r="AI98" s="2"/>
      <c r="AJ98" s="2"/>
      <c r="AK98" s="2"/>
      <c r="AL98" s="2"/>
      <c r="AM98" s="2"/>
      <c r="AN98" s="2"/>
      <c r="AO98" s="2"/>
      <c r="AP98" s="2"/>
      <c r="AQ98" s="2"/>
      <c r="AR98" s="2"/>
      <c r="AS98" s="2"/>
      <c r="AT98" s="2"/>
      <c r="AU98" s="2"/>
      <c r="AV98" s="2"/>
      <c r="AW98" s="2"/>
      <c r="AX98" s="2"/>
      <c r="AY98" s="2"/>
      <c r="AZ98" s="2"/>
      <c r="BA98" s="2"/>
      <c r="BB98" s="2"/>
      <c r="BC98" s="2"/>
      <c r="BD98" s="37"/>
      <c r="BE98" s="37"/>
      <c r="BF98" s="37"/>
      <c r="BG98" s="37"/>
      <c r="BH98" s="37"/>
      <c r="BI98" s="37"/>
      <c r="BJ98" s="37"/>
    </row>
    <row r="99" spans="1:62" ht="20.100000000000001" customHeight="1" thickBot="1">
      <c r="A99" s="113" t="s">
        <v>144</v>
      </c>
      <c r="B99" s="34" t="s">
        <v>130</v>
      </c>
      <c r="C99" s="121" t="s">
        <v>196</v>
      </c>
      <c r="D99" s="204" t="s">
        <v>0</v>
      </c>
      <c r="E99" s="291">
        <v>6</v>
      </c>
      <c r="F99" s="216" t="s">
        <v>48</v>
      </c>
      <c r="G99" s="219">
        <v>3.64</v>
      </c>
      <c r="H99" s="212" t="str">
        <f t="shared" si="119"/>
        <v>Kaitlin Miller</v>
      </c>
      <c r="I99" s="212" t="str">
        <f t="shared" si="120"/>
        <v>Salisbury</v>
      </c>
      <c r="J99" s="212" t="str">
        <f t="shared" si="121"/>
        <v>Salis</v>
      </c>
      <c r="K99" s="138" t="str">
        <f t="shared" si="122"/>
        <v/>
      </c>
      <c r="L99" s="213" t="str">
        <f t="shared" si="123"/>
        <v xml:space="preserve"> </v>
      </c>
      <c r="M99" s="2"/>
      <c r="N99" s="34" t="str">
        <f t="shared" si="124"/>
        <v>J</v>
      </c>
      <c r="O99" s="34" t="str">
        <f t="shared" si="124"/>
        <v>JJ</v>
      </c>
      <c r="P99" s="154">
        <f t="shared" si="125"/>
        <v>2</v>
      </c>
      <c r="Q99" s="2"/>
      <c r="R99" s="12"/>
      <c r="S99" s="12"/>
      <c r="T99" s="12"/>
      <c r="U99" s="12"/>
      <c r="V99" s="12"/>
      <c r="W99" s="12">
        <f>P99</f>
        <v>2</v>
      </c>
      <c r="X99" s="2"/>
      <c r="Y99" s="26">
        <f>((COUNTIF(E94:E99,E99)-1)*$CK$547+SUBSTITUTE(E99,"=",""))</f>
        <v>6</v>
      </c>
      <c r="Z99" s="3">
        <f t="shared" si="129"/>
        <v>1</v>
      </c>
      <c r="AA99" s="3">
        <f t="shared" si="128"/>
        <v>1</v>
      </c>
      <c r="AB99" s="3">
        <f t="shared" si="127"/>
        <v>1</v>
      </c>
      <c r="AC99" s="6">
        <f>IF(ISNA(INDEX(AB94:AB99, MATCH(N99, F94:F99, FALSE))),0,INDEX(AB94:AB99, MATCH(N99, F94:F99, FALSE)))</f>
        <v>2</v>
      </c>
      <c r="AD99" s="3">
        <f>IF(ISNA(INDEX(AB94:AB99, MATCH(O99, F94:F99, FALSE))),0,INDEX(AB94:AB99, MATCH(O99, F94:F99, FALSE)))</f>
        <v>0</v>
      </c>
      <c r="AE99" s="5">
        <f t="shared" si="126"/>
        <v>2</v>
      </c>
      <c r="AF99" s="3">
        <f>COUNTIF(F94:F99:F102:F107,F99)</f>
        <v>1</v>
      </c>
      <c r="AG99" s="2"/>
      <c r="AH99" s="2"/>
      <c r="AI99" s="2"/>
      <c r="AJ99" s="2"/>
      <c r="AK99" s="2"/>
      <c r="AL99" s="2"/>
      <c r="AM99" s="2"/>
      <c r="AN99" s="2"/>
      <c r="AO99" s="2"/>
      <c r="AP99" s="2"/>
      <c r="AQ99" s="2"/>
      <c r="AR99" s="2"/>
      <c r="AS99" s="2"/>
      <c r="AT99" s="2"/>
      <c r="AU99" s="2"/>
      <c r="AV99" s="2"/>
      <c r="AW99" s="2"/>
      <c r="AX99" s="2"/>
      <c r="AY99" s="2"/>
      <c r="AZ99" s="2"/>
      <c r="BA99" s="2"/>
      <c r="BB99" s="2"/>
      <c r="BC99" s="2"/>
      <c r="BD99" s="37"/>
      <c r="BE99" s="37"/>
      <c r="BF99" s="37"/>
      <c r="BG99" s="37"/>
      <c r="BH99" s="37"/>
      <c r="BI99" s="37"/>
      <c r="BJ99" s="37"/>
    </row>
    <row r="100" spans="1:62" ht="20.100000000000001" customHeight="1" thickBot="1">
      <c r="A100" s="113" t="s">
        <v>144</v>
      </c>
      <c r="B100" s="34" t="s">
        <v>130</v>
      </c>
      <c r="C100" s="34"/>
      <c r="D100" s="110"/>
      <c r="E100" s="237" t="s">
        <v>49</v>
      </c>
      <c r="F100" s="237"/>
      <c r="G100" s="237"/>
      <c r="H100" s="236"/>
      <c r="I100" s="236"/>
      <c r="J100" s="236"/>
      <c r="K100" s="236"/>
      <c r="L100" s="236"/>
      <c r="M100" s="2"/>
      <c r="N100" s="37"/>
      <c r="O100" s="37"/>
      <c r="P100" s="155"/>
      <c r="Q100" s="2"/>
      <c r="R100" s="2"/>
      <c r="S100" s="2"/>
      <c r="T100" s="2"/>
      <c r="U100" s="2"/>
      <c r="V100" s="2"/>
      <c r="W100" s="2"/>
      <c r="X100" s="2"/>
      <c r="Y100" s="26"/>
      <c r="AG100" s="2"/>
      <c r="AH100" s="2"/>
      <c r="AI100" s="2"/>
      <c r="AJ100" s="2"/>
      <c r="AK100" s="2"/>
      <c r="AL100" s="2"/>
      <c r="AM100" s="2"/>
      <c r="AN100" s="2"/>
      <c r="AO100" s="2"/>
      <c r="AP100" s="2"/>
      <c r="AQ100" s="2"/>
      <c r="AR100" s="2"/>
      <c r="AS100" s="2"/>
      <c r="AT100" s="2"/>
      <c r="AU100" s="2"/>
      <c r="AV100" s="2"/>
      <c r="AW100" s="2"/>
      <c r="AX100" s="2"/>
      <c r="AY100" s="2"/>
      <c r="AZ100" s="2"/>
      <c r="BA100" s="2"/>
      <c r="BB100" s="2"/>
      <c r="BC100" s="2"/>
    </row>
    <row r="101" spans="1:62" ht="20.100000000000001" customHeight="1" thickBot="1">
      <c r="A101" s="113" t="s">
        <v>144</v>
      </c>
      <c r="B101" s="34" t="s">
        <v>130</v>
      </c>
      <c r="C101" s="121" t="s">
        <v>196</v>
      </c>
      <c r="D101" s="204" t="s">
        <v>1</v>
      </c>
      <c r="E101" s="420" t="s">
        <v>194</v>
      </c>
      <c r="F101" s="233"/>
      <c r="G101" s="233"/>
      <c r="H101" s="234"/>
      <c r="I101" s="208" t="s">
        <v>147</v>
      </c>
      <c r="J101" s="205"/>
      <c r="K101" s="530">
        <f>K93</f>
        <v>5.22</v>
      </c>
      <c r="L101" s="530"/>
      <c r="M101" s="2"/>
      <c r="N101" s="37"/>
      <c r="O101" s="37"/>
      <c r="P101" s="155"/>
      <c r="Q101" s="2"/>
      <c r="R101" s="2"/>
      <c r="S101" s="2"/>
      <c r="T101" s="2"/>
      <c r="U101" s="2"/>
      <c r="V101" s="2"/>
      <c r="W101" s="2"/>
      <c r="X101" s="2"/>
      <c r="Y101" s="26"/>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37"/>
      <c r="BE101" s="37"/>
      <c r="BF101" s="37"/>
      <c r="BG101" s="37"/>
      <c r="BH101" s="37"/>
      <c r="BI101" s="37"/>
      <c r="BJ101" s="37"/>
    </row>
    <row r="102" spans="1:62" ht="20.100000000000001" customHeight="1">
      <c r="A102" s="113" t="s">
        <v>144</v>
      </c>
      <c r="B102" s="34" t="s">
        <v>130</v>
      </c>
      <c r="C102" s="121" t="s">
        <v>196</v>
      </c>
      <c r="D102" s="204" t="s">
        <v>1</v>
      </c>
      <c r="E102" s="289">
        <v>1</v>
      </c>
      <c r="F102" s="214" t="s">
        <v>19</v>
      </c>
      <c r="G102" s="215">
        <v>3.87</v>
      </c>
      <c r="H102" s="201" t="str">
        <f t="shared" ref="H102:H107" si="130">IF(ISNA((IF(F102=0," ",VLOOKUP(F102,$Z$558:$AB$569,3,FALSE)))),"WRONG LETTER",IF(F102=0," ",VLOOKUP(F102,$Z$558:$AB$569,3,FALSE)))</f>
        <v>Venetia Mahony</v>
      </c>
      <c r="I102" s="201" t="str">
        <f t="shared" ref="I102:I107" si="131">IF(ISNA((IF(F102=0,"",VLOOKUP(F102,$AO$544:$AQ$555,3,FALSE)))),"WRONG LETTER",IF(F102=0,"",VLOOKUP(F102,$AO$544:$AQ$555,3,FALSE)))</f>
        <v>Oxford City</v>
      </c>
      <c r="J102" s="201" t="str">
        <f t="shared" ref="J102:J107" si="132">IF(F102=0,"",VLOOKUP(F102,$AO$544:$AR$555,4,FALSE))</f>
        <v>Oxf C</v>
      </c>
      <c r="K102" s="202" t="str">
        <f t="shared" ref="K102:K107" si="133">IF(G102="","",IF(ISNUMBER(G102),IF($CH$553="T"," ",IF($CH$553="F",IF(G102&gt;=$BX$553,"G1",IF(G102&gt;=$CA$553,"G2",IF(G102&gt;=$CD$553,"G3",IF(G102&gt;=$CG$553,"G4","")))))),""))</f>
        <v/>
      </c>
      <c r="L102" s="203" t="str">
        <f t="shared" ref="L102:L107" si="134">IF(ISBLANK(G102),"",IF(G102&gt;=BO554,"AW"," "))</f>
        <v>AW</v>
      </c>
      <c r="M102" s="2"/>
      <c r="N102" s="34" t="str">
        <f t="shared" ref="N102:O107" si="135">N94</f>
        <v>W</v>
      </c>
      <c r="O102" s="34" t="str">
        <f t="shared" si="135"/>
        <v>WW</v>
      </c>
      <c r="P102" s="154">
        <f>AE102</f>
        <v>1</v>
      </c>
      <c r="Q102" s="2"/>
      <c r="R102" s="12">
        <f>P102</f>
        <v>1</v>
      </c>
      <c r="S102" s="12"/>
      <c r="T102" s="12"/>
      <c r="U102" s="12"/>
      <c r="V102" s="12"/>
      <c r="W102" s="12"/>
      <c r="X102" s="2"/>
      <c r="Y102" s="26">
        <f>((COUNTIF(E102:E107,E102)-1)*$CK$547+SUBSTITUTE(E102,"=",""))</f>
        <v>1</v>
      </c>
      <c r="Z102" s="3">
        <f>INDEX($CK$548:$CK$611,Y102)</f>
        <v>6</v>
      </c>
      <c r="AA102" s="3">
        <f>IF(LEFT(G102,1)="d",0,IF(LEFT(G102,1)="n",0,1))</f>
        <v>1</v>
      </c>
      <c r="AB102" s="3">
        <f>Z102*AA102</f>
        <v>6</v>
      </c>
      <c r="AC102" s="6">
        <f>IF(ISNA(INDEX(AB102:AB107, MATCH(N102, F102:F107, FALSE))),0,INDEX(AB102:AB107, MATCH(N102, F102:F107, FALSE)))</f>
        <v>0</v>
      </c>
      <c r="AD102" s="3">
        <f>IF(ISNA(INDEX(AB102:AB107, MATCH(O102, F102:F107, FALSE))),0,INDEX(AB102:AB107, MATCH(O102, F102:F107, FALSE)))</f>
        <v>1</v>
      </c>
      <c r="AE102" s="5">
        <f>SUM(AC102:AD102)</f>
        <v>1</v>
      </c>
      <c r="AF102" s="3">
        <f>COUNTIF(F94:F99:F102:F107,F102)</f>
        <v>1</v>
      </c>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37"/>
      <c r="BE102" s="37"/>
      <c r="BF102" s="37"/>
      <c r="BG102" s="37"/>
      <c r="BH102" s="37"/>
      <c r="BI102" s="37"/>
      <c r="BJ102" s="37"/>
    </row>
    <row r="103" spans="1:62" ht="20.100000000000001" customHeight="1">
      <c r="A103" s="113" t="s">
        <v>144</v>
      </c>
      <c r="B103" s="34" t="s">
        <v>130</v>
      </c>
      <c r="C103" s="121" t="s">
        <v>196</v>
      </c>
      <c r="D103" s="204" t="s">
        <v>1</v>
      </c>
      <c r="E103" s="290">
        <v>2</v>
      </c>
      <c r="F103" s="216" t="s">
        <v>137</v>
      </c>
      <c r="G103" s="217">
        <v>3.63</v>
      </c>
      <c r="H103" s="114" t="str">
        <f t="shared" si="130"/>
        <v>Marli Webb</v>
      </c>
      <c r="I103" s="114" t="str">
        <f t="shared" si="131"/>
        <v>Slough Juniors</v>
      </c>
      <c r="J103" s="114" t="str">
        <f t="shared" si="132"/>
        <v>Slough J</v>
      </c>
      <c r="K103" s="9" t="str">
        <f t="shared" si="133"/>
        <v/>
      </c>
      <c r="L103" s="195" t="str">
        <f t="shared" si="134"/>
        <v xml:space="preserve"> </v>
      </c>
      <c r="M103" s="2"/>
      <c r="N103" s="34" t="str">
        <f t="shared" si="135"/>
        <v>N</v>
      </c>
      <c r="O103" s="34" t="str">
        <f t="shared" si="135"/>
        <v>NN</v>
      </c>
      <c r="P103" s="154">
        <f t="shared" ref="P103:P107" si="136">AE103</f>
        <v>2</v>
      </c>
      <c r="Q103" s="2"/>
      <c r="R103" s="12"/>
      <c r="S103" s="12">
        <f>P103</f>
        <v>2</v>
      </c>
      <c r="T103" s="12"/>
      <c r="U103" s="12"/>
      <c r="V103" s="12"/>
      <c r="W103" s="12"/>
      <c r="X103" s="2"/>
      <c r="Y103" s="26">
        <f>((COUNTIF(E102:E107,E103)-1)*$CK$547+SUBSTITUTE(E103,"=",""))</f>
        <v>2</v>
      </c>
      <c r="Z103" s="3">
        <f>INDEX($CK$548:$CK$611,Y103)</f>
        <v>5</v>
      </c>
      <c r="AA103" s="3">
        <f>IF(LEFT(G103,1)="d",0,IF(LEFT(G103,1)="n",0,1))</f>
        <v>1</v>
      </c>
      <c r="AB103" s="3">
        <f>Z103*AA103</f>
        <v>5</v>
      </c>
      <c r="AC103" s="6">
        <f>IF(ISNA(INDEX(AB102:AB107, MATCH(N103, F102:F107, FALSE))),0,INDEX(AB102:AB107, MATCH(N103, F102:F107, FALSE)))</f>
        <v>0</v>
      </c>
      <c r="AD103" s="3">
        <f>IF(ISNA(INDEX(AB102:AB107, MATCH(O103, F102:F107, FALSE))),0,INDEX(AB102:AB107, MATCH(O103, F102:F107, FALSE)))</f>
        <v>2</v>
      </c>
      <c r="AE103" s="5">
        <f t="shared" ref="AE103:AE107" si="137">SUM(AC103:AD103)</f>
        <v>2</v>
      </c>
      <c r="AF103" s="3">
        <f>COUNTIF(F94:F99:F102:F107,F103)</f>
        <v>1</v>
      </c>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37"/>
      <c r="BE103" s="37"/>
      <c r="BF103" s="37"/>
      <c r="BG103" s="37"/>
      <c r="BH103" s="37"/>
      <c r="BI103" s="37"/>
      <c r="BJ103" s="37"/>
    </row>
    <row r="104" spans="1:62" ht="20.100000000000001" customHeight="1">
      <c r="A104" s="113" t="s">
        <v>144</v>
      </c>
      <c r="B104" s="34" t="s">
        <v>130</v>
      </c>
      <c r="C104" s="121" t="s">
        <v>196</v>
      </c>
      <c r="D104" s="204" t="s">
        <v>1</v>
      </c>
      <c r="E104" s="290">
        <v>3</v>
      </c>
      <c r="F104" s="216" t="s">
        <v>340</v>
      </c>
      <c r="G104" s="217">
        <v>3.62</v>
      </c>
      <c r="H104" s="114" t="str">
        <f t="shared" si="130"/>
        <v>Bridget Cornelius</v>
      </c>
      <c r="I104" s="114" t="str">
        <f t="shared" si="131"/>
        <v>Salisbury</v>
      </c>
      <c r="J104" s="114" t="str">
        <f t="shared" si="132"/>
        <v>Salis</v>
      </c>
      <c r="K104" s="9" t="str">
        <f t="shared" si="133"/>
        <v/>
      </c>
      <c r="L104" s="195" t="str">
        <f t="shared" si="134"/>
        <v xml:space="preserve"> </v>
      </c>
      <c r="M104" s="2"/>
      <c r="N104" s="34" t="str">
        <f t="shared" si="135"/>
        <v>O</v>
      </c>
      <c r="O104" s="34" t="str">
        <f t="shared" si="135"/>
        <v>OO</v>
      </c>
      <c r="P104" s="154">
        <f t="shared" si="136"/>
        <v>6</v>
      </c>
      <c r="Q104" s="2"/>
      <c r="R104" s="12"/>
      <c r="S104" s="12"/>
      <c r="T104" s="12">
        <f>P104</f>
        <v>6</v>
      </c>
      <c r="U104" s="12"/>
      <c r="V104" s="12"/>
      <c r="W104" s="12"/>
      <c r="X104" s="2"/>
      <c r="Y104" s="26">
        <f>((COUNTIF(E102:E107,E104)-1)*$CK$547+SUBSTITUTE(E104,"=",""))</f>
        <v>3</v>
      </c>
      <c r="Z104" s="3">
        <f>INDEX($CK$548:$CK$611,Y104)</f>
        <v>4</v>
      </c>
      <c r="AA104" s="3">
        <f>IF(LEFT(G104,1)="d",0,IF(LEFT(G104,1)="n",0,1))</f>
        <v>1</v>
      </c>
      <c r="AB104" s="3">
        <f t="shared" ref="AB104:AB107" si="138">Z104*AA104</f>
        <v>4</v>
      </c>
      <c r="AC104" s="6">
        <f>IF(ISNA(INDEX(AB102:AB107, MATCH(N104, F102:F107, FALSE))),0,INDEX(AB102:AB107, MATCH(N104, F102:F107, FALSE)))</f>
        <v>0</v>
      </c>
      <c r="AD104" s="3">
        <f>IF(ISNA(INDEX(AB102:AB107, MATCH(O104, F102:F107, FALSE))),0,INDEX(AB102:AB107, MATCH(O104, F102:F107, FALSE)))</f>
        <v>6</v>
      </c>
      <c r="AE104" s="5">
        <f t="shared" si="137"/>
        <v>6</v>
      </c>
      <c r="AF104" s="3">
        <f>COUNTIF(F94:F99:F102:F107,F104)</f>
        <v>1</v>
      </c>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37"/>
      <c r="BE104" s="37"/>
      <c r="BF104" s="37"/>
      <c r="BG104" s="37"/>
      <c r="BH104" s="37"/>
      <c r="BI104" s="37"/>
      <c r="BJ104" s="37"/>
    </row>
    <row r="105" spans="1:62" ht="20.100000000000001" customHeight="1">
      <c r="A105" s="113" t="s">
        <v>144</v>
      </c>
      <c r="B105" s="34" t="s">
        <v>130</v>
      </c>
      <c r="C105" s="121" t="s">
        <v>196</v>
      </c>
      <c r="D105" s="204" t="s">
        <v>1</v>
      </c>
      <c r="E105" s="290">
        <v>4</v>
      </c>
      <c r="F105" s="216" t="s">
        <v>108</v>
      </c>
      <c r="G105" s="217">
        <v>3.59</v>
      </c>
      <c r="H105" s="114" t="str">
        <f t="shared" si="130"/>
        <v>Lucy White</v>
      </c>
      <c r="I105" s="114" t="str">
        <f t="shared" si="131"/>
        <v>MADJA</v>
      </c>
      <c r="J105" s="114" t="str">
        <f t="shared" si="132"/>
        <v>Marl J</v>
      </c>
      <c r="K105" s="9" t="str">
        <f t="shared" si="133"/>
        <v/>
      </c>
      <c r="L105" s="195" t="str">
        <f t="shared" si="134"/>
        <v xml:space="preserve"> </v>
      </c>
      <c r="M105" s="2"/>
      <c r="N105" s="34" t="str">
        <f t="shared" si="135"/>
        <v>R</v>
      </c>
      <c r="O105" s="34" t="str">
        <f t="shared" si="135"/>
        <v>RR</v>
      </c>
      <c r="P105" s="154">
        <f t="shared" si="136"/>
        <v>3</v>
      </c>
      <c r="Q105" s="2"/>
      <c r="R105" s="12"/>
      <c r="S105" s="12"/>
      <c r="T105" s="12"/>
      <c r="U105" s="12">
        <f>P105</f>
        <v>3</v>
      </c>
      <c r="V105" s="12"/>
      <c r="W105" s="12"/>
      <c r="X105" s="2"/>
      <c r="Y105" s="26">
        <f>((COUNTIF(E102:E107,E105)-1)*$CK$547+SUBSTITUTE(E105,"=",""))</f>
        <v>4</v>
      </c>
      <c r="Z105" s="3">
        <f>INDEX($CK$548:$CK$611,Y105)</f>
        <v>3</v>
      </c>
      <c r="AA105" s="3">
        <f t="shared" ref="AA105:AA107" si="139">IF(LEFT(G105,1)="d",0,IF(LEFT(G105,1)="n",0,1))</f>
        <v>1</v>
      </c>
      <c r="AB105" s="3">
        <f t="shared" si="138"/>
        <v>3</v>
      </c>
      <c r="AC105" s="6">
        <f>IF(ISNA(INDEX(AB102:AB107, MATCH(N105, F102:F107, FALSE))),0,INDEX(AB102:AB107, MATCH(N105, F102:F107, FALSE)))</f>
        <v>3</v>
      </c>
      <c r="AD105" s="3">
        <f>IF(ISNA(INDEX(AB102:AB107, MATCH(O105, F102:F107, FALSE))),0,INDEX(AB102:AB107, MATCH(O105, F102:F107, FALSE)))</f>
        <v>0</v>
      </c>
      <c r="AE105" s="5">
        <f t="shared" si="137"/>
        <v>3</v>
      </c>
      <c r="AF105" s="3">
        <f>COUNTIF(F94:F99:F102:F107,F105)</f>
        <v>1</v>
      </c>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37"/>
      <c r="BE105" s="37"/>
      <c r="BF105" s="37"/>
      <c r="BG105" s="37"/>
      <c r="BH105" s="37"/>
      <c r="BI105" s="37"/>
      <c r="BJ105" s="37"/>
    </row>
    <row r="106" spans="1:62" ht="20.100000000000001" customHeight="1">
      <c r="A106" s="113" t="s">
        <v>144</v>
      </c>
      <c r="B106" s="34" t="s">
        <v>130</v>
      </c>
      <c r="C106" s="121" t="s">
        <v>196</v>
      </c>
      <c r="D106" s="204" t="s">
        <v>1</v>
      </c>
      <c r="E106" s="290">
        <v>5</v>
      </c>
      <c r="F106" s="216" t="s">
        <v>111</v>
      </c>
      <c r="G106" s="217">
        <v>3.5</v>
      </c>
      <c r="H106" s="114" t="str">
        <f t="shared" si="130"/>
        <v>LIBBY STOCKWELL</v>
      </c>
      <c r="I106" s="114" t="str">
        <f t="shared" si="131"/>
        <v>Newbury</v>
      </c>
      <c r="J106" s="114" t="str">
        <f t="shared" si="132"/>
        <v>Newb</v>
      </c>
      <c r="K106" s="9" t="str">
        <f t="shared" si="133"/>
        <v/>
      </c>
      <c r="L106" s="195" t="str">
        <f t="shared" si="134"/>
        <v xml:space="preserve"> </v>
      </c>
      <c r="M106" s="2"/>
      <c r="N106" s="34" t="str">
        <f t="shared" si="135"/>
        <v>T</v>
      </c>
      <c r="O106" s="34" t="str">
        <f t="shared" si="135"/>
        <v>TT</v>
      </c>
      <c r="P106" s="154">
        <f t="shared" si="136"/>
        <v>4</v>
      </c>
      <c r="Q106" s="2"/>
      <c r="R106" s="12"/>
      <c r="S106" s="12"/>
      <c r="T106" s="12"/>
      <c r="U106" s="12"/>
      <c r="V106" s="12">
        <f>P106</f>
        <v>4</v>
      </c>
      <c r="W106" s="12"/>
      <c r="X106" s="2"/>
      <c r="Y106" s="26">
        <f>((COUNTIF(E102:E107,E106)-1)*$CK$547+SUBSTITUTE(E106,"=",""))</f>
        <v>5</v>
      </c>
      <c r="Z106" s="3">
        <f t="shared" ref="Z106:Z107" si="140">INDEX($CK$548:$CK$611,Y106)</f>
        <v>2</v>
      </c>
      <c r="AA106" s="3">
        <f t="shared" si="139"/>
        <v>1</v>
      </c>
      <c r="AB106" s="3">
        <f t="shared" si="138"/>
        <v>2</v>
      </c>
      <c r="AC106" s="6">
        <f>IF(ISNA(INDEX(AB102:AB107, MATCH(N106, F102:F107, FALSE))),0,INDEX(AB102:AB107, MATCH(N106,F102:F107, FALSE)))</f>
        <v>0</v>
      </c>
      <c r="AD106" s="3">
        <f>IF(ISNA(INDEX(AB102:AB107, MATCH(O106, F102:F107, FALSE))),0,INDEX(AB102:AB107, MATCH(O106, F102:F107, FALSE)))</f>
        <v>4</v>
      </c>
      <c r="AE106" s="5">
        <f t="shared" si="137"/>
        <v>4</v>
      </c>
      <c r="AF106" s="3">
        <f>COUNTIF(F94:F99:F102:F107,F106)</f>
        <v>1</v>
      </c>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37"/>
      <c r="BE106" s="37"/>
      <c r="BF106" s="37"/>
      <c r="BG106" s="37"/>
      <c r="BH106" s="37"/>
      <c r="BI106" s="37"/>
      <c r="BJ106" s="37"/>
    </row>
    <row r="107" spans="1:62" ht="20.100000000000001" customHeight="1" thickBot="1">
      <c r="A107" s="113" t="s">
        <v>144</v>
      </c>
      <c r="B107" s="34" t="s">
        <v>130</v>
      </c>
      <c r="C107" s="121" t="s">
        <v>196</v>
      </c>
      <c r="D107" s="204" t="s">
        <v>1</v>
      </c>
      <c r="E107" s="291">
        <v>6</v>
      </c>
      <c r="F107" s="216" t="s">
        <v>140</v>
      </c>
      <c r="G107" s="219">
        <v>3.04</v>
      </c>
      <c r="H107" s="212" t="str">
        <f t="shared" si="130"/>
        <v>Betti Smith</v>
      </c>
      <c r="I107" s="212" t="str">
        <f t="shared" si="131"/>
        <v>Winchester</v>
      </c>
      <c r="J107" s="212" t="str">
        <f t="shared" si="132"/>
        <v>Win</v>
      </c>
      <c r="K107" s="138" t="str">
        <f t="shared" si="133"/>
        <v/>
      </c>
      <c r="L107" s="213" t="str">
        <f t="shared" si="134"/>
        <v xml:space="preserve"> </v>
      </c>
      <c r="M107" s="2"/>
      <c r="N107" s="34" t="str">
        <f t="shared" si="135"/>
        <v>J</v>
      </c>
      <c r="O107" s="34" t="str">
        <f t="shared" si="135"/>
        <v>JJ</v>
      </c>
      <c r="P107" s="154">
        <f t="shared" si="136"/>
        <v>5</v>
      </c>
      <c r="Q107" s="2"/>
      <c r="R107" s="12"/>
      <c r="S107" s="12"/>
      <c r="T107" s="12"/>
      <c r="U107" s="12"/>
      <c r="V107" s="12"/>
      <c r="W107" s="12">
        <f>P107</f>
        <v>5</v>
      </c>
      <c r="X107" s="2"/>
      <c r="Y107" s="26">
        <f>((COUNTIF(E102:E107,E107)-1)*$CK$547+SUBSTITUTE(E107,"=",""))</f>
        <v>6</v>
      </c>
      <c r="Z107" s="3">
        <f t="shared" si="140"/>
        <v>1</v>
      </c>
      <c r="AA107" s="3">
        <f t="shared" si="139"/>
        <v>1</v>
      </c>
      <c r="AB107" s="3">
        <f t="shared" si="138"/>
        <v>1</v>
      </c>
      <c r="AC107" s="6">
        <f>IF(ISNA(INDEX(AB102:AB107, MATCH(N107, F102:F107, FALSE))),0,INDEX(AB102:AB107, MATCH(N107, F102:F107, FALSE)))</f>
        <v>0</v>
      </c>
      <c r="AD107" s="3">
        <f>IF(ISNA(INDEX(AB102:AB107, MATCH(O107, F102:F107, FALSE))),0,INDEX(AB102:AB107, MATCH(O107, F102:F107, FALSE)))</f>
        <v>5</v>
      </c>
      <c r="AE107" s="5">
        <f t="shared" si="137"/>
        <v>5</v>
      </c>
      <c r="AF107" s="3">
        <f>COUNTIF(F94:F99:F102:F107,F107)</f>
        <v>1</v>
      </c>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37"/>
      <c r="BE107" s="37"/>
      <c r="BF107" s="37"/>
      <c r="BG107" s="37"/>
      <c r="BH107" s="37"/>
      <c r="BI107" s="37"/>
      <c r="BJ107" s="37"/>
    </row>
    <row r="108" spans="1:62" ht="20.100000000000001" customHeight="1" thickBot="1">
      <c r="A108" s="113" t="s">
        <v>144</v>
      </c>
      <c r="B108" s="34" t="s">
        <v>130</v>
      </c>
      <c r="C108" s="34"/>
      <c r="D108" s="110"/>
      <c r="E108" s="237" t="s">
        <v>49</v>
      </c>
      <c r="F108" s="237"/>
      <c r="G108" s="237"/>
      <c r="H108" s="236"/>
      <c r="I108" s="236"/>
      <c r="J108" s="236"/>
      <c r="K108" s="236"/>
      <c r="L108" s="236"/>
      <c r="M108" s="2"/>
      <c r="N108" s="37"/>
      <c r="O108" s="37"/>
      <c r="P108" s="155"/>
      <c r="Q108" s="2"/>
      <c r="R108" s="2"/>
      <c r="S108" s="2"/>
      <c r="T108" s="2"/>
      <c r="U108" s="2"/>
      <c r="V108" s="2"/>
      <c r="W108" s="2"/>
      <c r="X108" s="2"/>
      <c r="Y108" s="8"/>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row>
    <row r="109" spans="1:62" ht="20.100000000000001" customHeight="1" thickBot="1">
      <c r="A109" s="113" t="s">
        <v>144</v>
      </c>
      <c r="B109" s="34" t="s">
        <v>130</v>
      </c>
      <c r="C109" s="121" t="s">
        <v>199</v>
      </c>
      <c r="D109" s="204" t="s">
        <v>0</v>
      </c>
      <c r="E109" s="420" t="s">
        <v>197</v>
      </c>
      <c r="F109" s="233"/>
      <c r="G109" s="233"/>
      <c r="H109" s="234"/>
      <c r="I109" s="208" t="s">
        <v>147</v>
      </c>
      <c r="J109" s="205"/>
      <c r="K109" s="530">
        <f>DETAILS!K58</f>
        <v>1.63</v>
      </c>
      <c r="L109" s="530"/>
      <c r="M109" s="116"/>
      <c r="N109" s="40"/>
      <c r="O109" s="40"/>
      <c r="P109" s="155"/>
      <c r="Q109" s="2"/>
      <c r="R109" s="2"/>
      <c r="S109" s="2"/>
      <c r="T109" s="2"/>
      <c r="U109" s="2"/>
      <c r="V109" s="2"/>
      <c r="W109" s="2"/>
      <c r="X109" s="2"/>
      <c r="Y109" s="8"/>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37"/>
      <c r="BE109" s="37"/>
      <c r="BF109" s="37"/>
      <c r="BG109" s="37"/>
      <c r="BH109" s="37"/>
      <c r="BI109" s="37"/>
      <c r="BJ109" s="37"/>
    </row>
    <row r="110" spans="1:62" ht="20.100000000000001" customHeight="1">
      <c r="A110" s="113" t="s">
        <v>144</v>
      </c>
      <c r="B110" s="34" t="s">
        <v>130</v>
      </c>
      <c r="C110" s="121" t="s">
        <v>199</v>
      </c>
      <c r="D110" s="204" t="s">
        <v>0</v>
      </c>
      <c r="E110" s="289">
        <v>1</v>
      </c>
      <c r="F110" s="214" t="s">
        <v>48</v>
      </c>
      <c r="G110" s="215">
        <v>1.43</v>
      </c>
      <c r="H110" s="201" t="str">
        <f t="shared" ref="H110:H115" si="141">IF(ISNA((IF(F110=0," ",VLOOKUP(F110,$AI$558:$AK$569,3,FALSE)))),"WRONG LETTER",IF(F110=0," ",VLOOKUP(F110,$AI$558:$AK$569,3,FALSE)))</f>
        <v>Megan Thomas</v>
      </c>
      <c r="I110" s="201" t="str">
        <f t="shared" ref="I110:I115" si="142">IF(ISNA((IF(F110=0,"",VLOOKUP(F110,$AO$544:$AQ$555,3,FALSE)))),"WRONG LETTER",IF(F110=0,"",VLOOKUP(F110,$AO$544:$AQ$555,3,FALSE)))</f>
        <v>Salisbury</v>
      </c>
      <c r="J110" s="201" t="str">
        <f t="shared" ref="J110:J115" si="143">IF(F110=0,"",VLOOKUP(F110,$AO$544:$AR$555,4,FALSE))</f>
        <v>Salis</v>
      </c>
      <c r="K110" s="202" t="str">
        <f t="shared" ref="K110:K115" si="144">IF(G110="","",IF(ISNUMBER(G110),IF($CH$552="T"," ",IF($CH$552="F",IF(G110&gt;=$BX$552,"G1",IF(G110&gt;=$CA$552,"G2",IF(G110&gt;=$CD$552,"G3",IF(G110&gt;=$CG$552,"G4","")))))),""))</f>
        <v>G1</v>
      </c>
      <c r="L110" s="203" t="str">
        <f t="shared" ref="L110:L115" si="145">IF(ISBLANK(G110),"",IF(G110&gt;=BN547,"AW"," "))</f>
        <v>AW</v>
      </c>
      <c r="M110" s="2"/>
      <c r="N110" s="34" t="str">
        <f t="shared" ref="N110:O115" si="146">N102</f>
        <v>W</v>
      </c>
      <c r="O110" s="34" t="str">
        <f t="shared" si="146"/>
        <v>WW</v>
      </c>
      <c r="P110" s="154">
        <f>AE110</f>
        <v>5</v>
      </c>
      <c r="Q110" s="2"/>
      <c r="R110" s="12">
        <f>P110</f>
        <v>5</v>
      </c>
      <c r="S110" s="12"/>
      <c r="T110" s="12"/>
      <c r="U110" s="12"/>
      <c r="V110" s="12"/>
      <c r="W110" s="12"/>
      <c r="X110" s="2"/>
      <c r="Y110" s="26">
        <f>((COUNTIF(E110:E115,E110)-1)*$CK$547+SUBSTITUTE(E110,"=",""))</f>
        <v>1</v>
      </c>
      <c r="Z110" s="3">
        <f>INDEX($CK$548:$CK$611,Y110)</f>
        <v>6</v>
      </c>
      <c r="AA110" s="3">
        <f>IF(LEFT(G110,1)="d",0,IF(LEFT(G110,1)="n",0,1))</f>
        <v>1</v>
      </c>
      <c r="AB110" s="3">
        <f>Z110*AA110</f>
        <v>6</v>
      </c>
      <c r="AC110" s="6">
        <f>IF(ISNA(INDEX(AB110:AB115, MATCH(N110, F110:F115, FALSE))),0,INDEX(AB110:AB115, MATCH(N110, F110:F115, FALSE)))</f>
        <v>5</v>
      </c>
      <c r="AD110" s="3">
        <f>IF(ISNA(INDEX(AB110:AB115, MATCH(O110, F110:F115, FALSE))),0,INDEX(AB110:AB115, MATCH(O110, F110:F115, FALSE)))</f>
        <v>0</v>
      </c>
      <c r="AE110" s="5">
        <f>SUM(AC110:AD110)</f>
        <v>5</v>
      </c>
      <c r="AF110" s="3">
        <f>COUNTIF(F110:F115:F118:F123,F110)</f>
        <v>1</v>
      </c>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37"/>
      <c r="BE110" s="37"/>
      <c r="BF110" s="37"/>
      <c r="BG110" s="37"/>
      <c r="BH110" s="37"/>
      <c r="BI110" s="37"/>
      <c r="BJ110" s="37"/>
    </row>
    <row r="111" spans="1:62" ht="20.100000000000001" customHeight="1">
      <c r="A111" s="113" t="s">
        <v>144</v>
      </c>
      <c r="B111" s="34" t="s">
        <v>130</v>
      </c>
      <c r="C111" s="121" t="s">
        <v>199</v>
      </c>
      <c r="D111" s="204" t="s">
        <v>0</v>
      </c>
      <c r="E111" s="290">
        <v>2</v>
      </c>
      <c r="F111" s="216" t="s">
        <v>130</v>
      </c>
      <c r="G111" s="217">
        <v>1.4</v>
      </c>
      <c r="H111" s="114" t="str">
        <f t="shared" si="141"/>
        <v>Isabel Ord</v>
      </c>
      <c r="I111" s="114" t="str">
        <f t="shared" si="142"/>
        <v>Winchester</v>
      </c>
      <c r="J111" s="114" t="str">
        <f t="shared" si="143"/>
        <v>Win</v>
      </c>
      <c r="K111" s="9" t="str">
        <f t="shared" si="144"/>
        <v>G1</v>
      </c>
      <c r="L111" s="195" t="str">
        <f t="shared" si="145"/>
        <v>AW</v>
      </c>
      <c r="M111" s="2"/>
      <c r="N111" s="34" t="str">
        <f t="shared" si="146"/>
        <v>N</v>
      </c>
      <c r="O111" s="34" t="str">
        <f t="shared" si="146"/>
        <v>NN</v>
      </c>
      <c r="P111" s="154">
        <f t="shared" ref="P111:P115" si="147">AE111</f>
        <v>2</v>
      </c>
      <c r="Q111" s="2"/>
      <c r="R111" s="12"/>
      <c r="S111" s="12">
        <f>P111</f>
        <v>2</v>
      </c>
      <c r="T111" s="12"/>
      <c r="U111" s="12"/>
      <c r="V111" s="12"/>
      <c r="W111" s="12"/>
      <c r="X111" s="2"/>
      <c r="Y111" s="26">
        <f>((COUNTIF(E110:E115,E111)-1)*$CK$547+SUBSTITUTE(E111,"=",""))</f>
        <v>2</v>
      </c>
      <c r="Z111" s="3">
        <f>INDEX($CK$548:$CK$611,Y111)</f>
        <v>5</v>
      </c>
      <c r="AA111" s="3">
        <f>IF(LEFT(G111,1)="d",0,IF(LEFT(G111,1)="n",0,1))</f>
        <v>1</v>
      </c>
      <c r="AB111" s="3">
        <f>Z111*AA111</f>
        <v>5</v>
      </c>
      <c r="AC111" s="6">
        <f>IF(ISNA(INDEX(AB110:AB115, MATCH(N111, F110:F115, FALSE))),0,INDEX(AB110:AB115, MATCH(N111, F110:F115, FALSE)))</f>
        <v>2</v>
      </c>
      <c r="AD111" s="3">
        <f>IF(ISNA(INDEX(AB110:AB115, MATCH(O111, F110:F115, FALSE))),0,INDEX(AB110:AB115, MATCH(O111, F110:F115, FALSE)))</f>
        <v>0</v>
      </c>
      <c r="AE111" s="5">
        <f t="shared" ref="AE111:AE115" si="148">SUM(AC111:AD111)</f>
        <v>2</v>
      </c>
      <c r="AF111" s="3">
        <f>COUNTIF(F110:F115:F118:F123,F111)</f>
        <v>1</v>
      </c>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37"/>
      <c r="BE111" s="37"/>
      <c r="BF111" s="37"/>
      <c r="BG111" s="37"/>
      <c r="BH111" s="37"/>
      <c r="BI111" s="37"/>
      <c r="BJ111" s="37"/>
    </row>
    <row r="112" spans="1:62" ht="20.100000000000001" customHeight="1">
      <c r="A112" s="113" t="s">
        <v>144</v>
      </c>
      <c r="B112" s="34" t="s">
        <v>130</v>
      </c>
      <c r="C112" s="121" t="s">
        <v>199</v>
      </c>
      <c r="D112" s="204" t="s">
        <v>0</v>
      </c>
      <c r="E112" s="290">
        <v>3</v>
      </c>
      <c r="F112" s="216" t="s">
        <v>19</v>
      </c>
      <c r="G112" s="217">
        <v>1.35</v>
      </c>
      <c r="H112" s="114" t="str">
        <f t="shared" si="141"/>
        <v>Ellen Walker-Smith</v>
      </c>
      <c r="I112" s="114" t="str">
        <f t="shared" si="142"/>
        <v>Oxford City</v>
      </c>
      <c r="J112" s="114" t="str">
        <f t="shared" si="143"/>
        <v>Oxf C</v>
      </c>
      <c r="K112" s="9" t="str">
        <f t="shared" si="144"/>
        <v>G2</v>
      </c>
      <c r="L112" s="195" t="str">
        <f t="shared" si="145"/>
        <v>AW</v>
      </c>
      <c r="M112" s="2"/>
      <c r="N112" s="34" t="str">
        <f t="shared" si="146"/>
        <v>O</v>
      </c>
      <c r="O112" s="34" t="str">
        <f t="shared" si="146"/>
        <v>OO</v>
      </c>
      <c r="P112" s="154">
        <f t="shared" si="147"/>
        <v>4</v>
      </c>
      <c r="Q112" s="2"/>
      <c r="R112" s="12"/>
      <c r="S112" s="12"/>
      <c r="T112" s="12">
        <f>P112</f>
        <v>4</v>
      </c>
      <c r="U112" s="12"/>
      <c r="V112" s="12"/>
      <c r="W112" s="12"/>
      <c r="X112" s="2"/>
      <c r="Y112" s="26">
        <f>((COUNTIF(E110:E115,E112)-1)*$CK$547+SUBSTITUTE(E112,"=",""))</f>
        <v>3</v>
      </c>
      <c r="Z112" s="3">
        <f>INDEX($CK$548:$CK$611,Y112)</f>
        <v>4</v>
      </c>
      <c r="AA112" s="3">
        <f>IF(LEFT(G112,1)="d",0,IF(LEFT(G112,1)="n",0,1))</f>
        <v>1</v>
      </c>
      <c r="AB112" s="3">
        <f t="shared" ref="AB112:AB115" si="149">Z112*AA112</f>
        <v>4</v>
      </c>
      <c r="AC112" s="6">
        <f>IF(ISNA(INDEX(AB110:AB115, MATCH(N112, F110:F115, FALSE))),0,INDEX(AB110:AB115, MATCH(N112, F110:F115, FALSE)))</f>
        <v>0</v>
      </c>
      <c r="AD112" s="3">
        <f>IF(ISNA(INDEX(AB110:AB115, MATCH(O112, F110:F115, FALSE))),0,INDEX(AB110:AB115, MATCH(O112, F110:F115, FALSE)))</f>
        <v>4</v>
      </c>
      <c r="AE112" s="5">
        <f t="shared" si="148"/>
        <v>4</v>
      </c>
      <c r="AF112" s="3">
        <f>COUNTIF(F110:F115:F118:F123,F112)</f>
        <v>1</v>
      </c>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37"/>
      <c r="BE112" s="37"/>
      <c r="BF112" s="37"/>
      <c r="BG112" s="37"/>
      <c r="BH112" s="37"/>
      <c r="BI112" s="37"/>
      <c r="BJ112" s="37"/>
    </row>
    <row r="113" spans="1:62" ht="20.100000000000001" customHeight="1">
      <c r="A113" s="113" t="s">
        <v>144</v>
      </c>
      <c r="B113" s="34" t="s">
        <v>130</v>
      </c>
      <c r="C113" s="121" t="s">
        <v>199</v>
      </c>
      <c r="D113" s="204" t="s">
        <v>0</v>
      </c>
      <c r="E113" s="290">
        <v>4</v>
      </c>
      <c r="F113" s="216" t="s">
        <v>127</v>
      </c>
      <c r="G113" s="217">
        <v>1.3</v>
      </c>
      <c r="H113" s="114" t="str">
        <f t="shared" si="141"/>
        <v>Demi Obilanade</v>
      </c>
      <c r="I113" s="114" t="str">
        <f t="shared" si="142"/>
        <v>Slough Juniors</v>
      </c>
      <c r="J113" s="114" t="str">
        <f t="shared" si="143"/>
        <v>Slough J</v>
      </c>
      <c r="K113" s="9" t="str">
        <f t="shared" si="144"/>
        <v>G3</v>
      </c>
      <c r="L113" s="195" t="str">
        <f t="shared" si="145"/>
        <v>AW</v>
      </c>
      <c r="M113" s="2"/>
      <c r="N113" s="34" t="str">
        <f t="shared" si="146"/>
        <v>R</v>
      </c>
      <c r="O113" s="34" t="str">
        <f t="shared" si="146"/>
        <v>RR</v>
      </c>
      <c r="P113" s="154">
        <f t="shared" si="147"/>
        <v>1</v>
      </c>
      <c r="Q113" s="2"/>
      <c r="R113" s="12"/>
      <c r="S113" s="12"/>
      <c r="T113" s="12"/>
      <c r="U113" s="12">
        <f>P113</f>
        <v>1</v>
      </c>
      <c r="V113" s="12"/>
      <c r="W113" s="12"/>
      <c r="X113" s="2"/>
      <c r="Y113" s="26">
        <f>((COUNTIF(E110:E115,E113)-1)*$CK$547+SUBSTITUTE(E113,"=",""))</f>
        <v>4</v>
      </c>
      <c r="Z113" s="3">
        <f>INDEX($CK$548:$CK$611,Y113)</f>
        <v>3</v>
      </c>
      <c r="AA113" s="3">
        <f t="shared" ref="AA113:AA115" si="150">IF(LEFT(G113,1)="d",0,IF(LEFT(G113,1)="n",0,1))</f>
        <v>1</v>
      </c>
      <c r="AB113" s="3">
        <f t="shared" si="149"/>
        <v>3</v>
      </c>
      <c r="AC113" s="6">
        <f>IF(ISNA(INDEX(AB110:AB115, MATCH(N113, F110:F115, FALSE))),0,INDEX(AB110:AB115, MATCH(N113, F110:F115, FALSE)))</f>
        <v>1</v>
      </c>
      <c r="AD113" s="3">
        <f>IF(ISNA(INDEX(AB110:AB115, MATCH(O113, F110:F115, FALSE))),0,INDEX(AB110:AB115, MATCH(O113, F110:F115, FALSE)))</f>
        <v>0</v>
      </c>
      <c r="AE113" s="5">
        <f t="shared" si="148"/>
        <v>1</v>
      </c>
      <c r="AF113" s="3">
        <f>COUNTIF(F110:F115:F118:F123,F113)</f>
        <v>1</v>
      </c>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37"/>
      <c r="BE113" s="37"/>
      <c r="BF113" s="37"/>
      <c r="BG113" s="37"/>
      <c r="BH113" s="37"/>
      <c r="BI113" s="37"/>
      <c r="BJ113" s="37"/>
    </row>
    <row r="114" spans="1:62" ht="20.100000000000001" customHeight="1">
      <c r="A114" s="113" t="s">
        <v>144</v>
      </c>
      <c r="B114" s="34" t="s">
        <v>130</v>
      </c>
      <c r="C114" s="121" t="s">
        <v>199</v>
      </c>
      <c r="D114" s="204" t="s">
        <v>0</v>
      </c>
      <c r="E114" s="290">
        <v>5</v>
      </c>
      <c r="F114" s="216" t="s">
        <v>110</v>
      </c>
      <c r="G114" s="217">
        <v>1.25</v>
      </c>
      <c r="H114" s="114" t="str">
        <f t="shared" si="141"/>
        <v>LILY NEWMAN</v>
      </c>
      <c r="I114" s="114" t="str">
        <f t="shared" si="142"/>
        <v>Newbury</v>
      </c>
      <c r="J114" s="114" t="str">
        <f t="shared" si="143"/>
        <v>Newb</v>
      </c>
      <c r="K114" s="9" t="str">
        <f t="shared" si="144"/>
        <v>G4</v>
      </c>
      <c r="L114" s="195" t="str">
        <f t="shared" si="145"/>
        <v>AW</v>
      </c>
      <c r="M114" s="2"/>
      <c r="N114" s="34" t="str">
        <f t="shared" si="146"/>
        <v>T</v>
      </c>
      <c r="O114" s="34" t="str">
        <f t="shared" si="146"/>
        <v>TT</v>
      </c>
      <c r="P114" s="154">
        <f t="shared" si="147"/>
        <v>6</v>
      </c>
      <c r="Q114" s="2"/>
      <c r="R114" s="12"/>
      <c r="S114" s="12"/>
      <c r="T114" s="12"/>
      <c r="U114" s="12"/>
      <c r="V114" s="12">
        <f>P114</f>
        <v>6</v>
      </c>
      <c r="W114" s="12"/>
      <c r="X114" s="2"/>
      <c r="Y114" s="26">
        <f>((COUNTIF(E110:E115,E114)-1)*$CK$547+SUBSTITUTE(E114,"=",""))</f>
        <v>5</v>
      </c>
      <c r="Z114" s="3">
        <f t="shared" ref="Z114:Z115" si="151">INDEX($CK$548:$CK$611,Y114)</f>
        <v>2</v>
      </c>
      <c r="AA114" s="3">
        <f t="shared" si="150"/>
        <v>1</v>
      </c>
      <c r="AB114" s="3">
        <f t="shared" si="149"/>
        <v>2</v>
      </c>
      <c r="AC114" s="6">
        <f>IF(ISNA(INDEX(AB110:AB115, MATCH(N114, F110:F115, FALSE))),0,INDEX(AB110:AB115, MATCH(N114,F110:F115, FALSE)))</f>
        <v>6</v>
      </c>
      <c r="AD114" s="3">
        <f>IF(ISNA(INDEX(AB110:AB115, MATCH(O114, F110:F115, FALSE))),0,INDEX(AB110:AB115, MATCH(O114, F110:F115, FALSE)))</f>
        <v>0</v>
      </c>
      <c r="AE114" s="5">
        <f t="shared" si="148"/>
        <v>6</v>
      </c>
      <c r="AF114" s="3">
        <f>COUNTIF(F110:F115:F118:F123,F114)</f>
        <v>1</v>
      </c>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37"/>
      <c r="BE114" s="37"/>
      <c r="BF114" s="37"/>
      <c r="BG114" s="37"/>
      <c r="BH114" s="37"/>
      <c r="BI114" s="37"/>
      <c r="BJ114" s="37"/>
    </row>
    <row r="115" spans="1:62" ht="20.100000000000001" customHeight="1" thickBot="1">
      <c r="A115" s="113" t="s">
        <v>144</v>
      </c>
      <c r="B115" s="34" t="s">
        <v>130</v>
      </c>
      <c r="C115" s="121" t="s">
        <v>199</v>
      </c>
      <c r="D115" s="204" t="s">
        <v>0</v>
      </c>
      <c r="E115" s="291">
        <v>6</v>
      </c>
      <c r="F115" s="216" t="s">
        <v>108</v>
      </c>
      <c r="G115" s="219">
        <v>1.1499999999999999</v>
      </c>
      <c r="H115" s="212" t="str">
        <f t="shared" si="141"/>
        <v>Jojo Kiggell</v>
      </c>
      <c r="I115" s="212" t="str">
        <f t="shared" si="142"/>
        <v>MADJA</v>
      </c>
      <c r="J115" s="212" t="str">
        <f t="shared" si="143"/>
        <v>Marl J</v>
      </c>
      <c r="K115" s="138" t="str">
        <f t="shared" si="144"/>
        <v/>
      </c>
      <c r="L115" s="213" t="str">
        <f t="shared" si="145"/>
        <v xml:space="preserve"> </v>
      </c>
      <c r="M115" s="2"/>
      <c r="N115" s="34" t="str">
        <f t="shared" si="146"/>
        <v>J</v>
      </c>
      <c r="O115" s="34" t="str">
        <f t="shared" si="146"/>
        <v>JJ</v>
      </c>
      <c r="P115" s="154">
        <f t="shared" si="147"/>
        <v>3</v>
      </c>
      <c r="Q115" s="2"/>
      <c r="R115" s="12"/>
      <c r="S115" s="12"/>
      <c r="T115" s="12"/>
      <c r="U115" s="12"/>
      <c r="V115" s="12"/>
      <c r="W115" s="12">
        <f>P115</f>
        <v>3</v>
      </c>
      <c r="X115" s="2"/>
      <c r="Y115" s="26">
        <f>((COUNTIF(E110:E115,E115)-1)*$CK$547+SUBSTITUTE(E115,"=",""))</f>
        <v>6</v>
      </c>
      <c r="Z115" s="3">
        <f t="shared" si="151"/>
        <v>1</v>
      </c>
      <c r="AA115" s="3">
        <f t="shared" si="150"/>
        <v>1</v>
      </c>
      <c r="AB115" s="3">
        <f t="shared" si="149"/>
        <v>1</v>
      </c>
      <c r="AC115" s="6">
        <f>IF(ISNA(INDEX(AB110:AB115, MATCH(N115, F110:F115, FALSE))),0,INDEX(AB110:AB115, MATCH(N115, F110:F115, FALSE)))</f>
        <v>3</v>
      </c>
      <c r="AD115" s="3">
        <f>IF(ISNA(INDEX(AB110:AB115, MATCH(O115, F110:F115, FALSE))),0,INDEX(AB110:AB115, MATCH(O115, F110:F115, FALSE)))</f>
        <v>0</v>
      </c>
      <c r="AE115" s="5">
        <f t="shared" si="148"/>
        <v>3</v>
      </c>
      <c r="AF115" s="3">
        <f>COUNTIF(F110:F115:F118:F123,F115)</f>
        <v>1</v>
      </c>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37"/>
      <c r="BE115" s="37"/>
      <c r="BF115" s="37"/>
      <c r="BG115" s="37"/>
      <c r="BH115" s="37"/>
      <c r="BI115" s="37"/>
      <c r="BJ115" s="37"/>
    </row>
    <row r="116" spans="1:62" ht="20.100000000000001" customHeight="1" thickBot="1">
      <c r="A116" s="113" t="s">
        <v>144</v>
      </c>
      <c r="B116" s="34" t="s">
        <v>130</v>
      </c>
      <c r="C116" s="34"/>
      <c r="D116" s="110"/>
      <c r="E116" s="237" t="s">
        <v>49</v>
      </c>
      <c r="F116" s="237"/>
      <c r="G116" s="237"/>
      <c r="H116" s="236"/>
      <c r="I116" s="236"/>
      <c r="J116" s="236"/>
      <c r="K116" s="236"/>
      <c r="L116" s="236"/>
      <c r="M116" s="2"/>
      <c r="N116" s="37"/>
      <c r="O116" s="37"/>
      <c r="P116" s="155"/>
      <c r="Q116" s="2"/>
      <c r="R116" s="2"/>
      <c r="S116" s="2"/>
      <c r="T116" s="2"/>
      <c r="U116" s="2"/>
      <c r="V116" s="2"/>
      <c r="W116" s="2"/>
      <c r="X116" s="2"/>
      <c r="Y116" s="26"/>
      <c r="AG116" s="2"/>
      <c r="AH116" s="2"/>
      <c r="AI116" s="2"/>
      <c r="AJ116" s="2"/>
      <c r="AK116" s="2"/>
      <c r="AL116" s="2"/>
      <c r="AM116" s="2"/>
      <c r="AN116" s="2"/>
      <c r="AO116" s="2"/>
      <c r="AP116" s="2"/>
      <c r="AQ116" s="2"/>
      <c r="AR116" s="2"/>
      <c r="AS116" s="2"/>
      <c r="AT116" s="2"/>
      <c r="AU116" s="2"/>
      <c r="AV116" s="2"/>
      <c r="AW116" s="2"/>
      <c r="AX116" s="2"/>
      <c r="AY116" s="2"/>
      <c r="AZ116" s="2"/>
      <c r="BA116" s="2"/>
      <c r="BB116" s="2"/>
      <c r="BC116" s="2"/>
    </row>
    <row r="117" spans="1:62" ht="20.100000000000001" customHeight="1" thickBot="1">
      <c r="A117" s="113" t="s">
        <v>144</v>
      </c>
      <c r="B117" s="34" t="s">
        <v>130</v>
      </c>
      <c r="C117" s="121" t="s">
        <v>199</v>
      </c>
      <c r="D117" s="204" t="s">
        <v>1</v>
      </c>
      <c r="E117" s="420" t="s">
        <v>198</v>
      </c>
      <c r="F117" s="233"/>
      <c r="G117" s="233"/>
      <c r="H117" s="234"/>
      <c r="I117" s="208" t="s">
        <v>147</v>
      </c>
      <c r="J117" s="205"/>
      <c r="K117" s="530">
        <f>K109</f>
        <v>1.63</v>
      </c>
      <c r="L117" s="530"/>
      <c r="M117" s="2"/>
      <c r="N117" s="37"/>
      <c r="O117" s="37"/>
      <c r="P117" s="155"/>
      <c r="Q117" s="2"/>
      <c r="R117" s="2"/>
      <c r="S117" s="2"/>
      <c r="T117" s="2"/>
      <c r="U117" s="2"/>
      <c r="V117" s="2"/>
      <c r="W117" s="2"/>
      <c r="X117" s="2"/>
      <c r="Y117" s="26"/>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37"/>
      <c r="BE117" s="37"/>
      <c r="BF117" s="37"/>
      <c r="BG117" s="37"/>
      <c r="BH117" s="37"/>
      <c r="BI117" s="37"/>
      <c r="BJ117" s="37"/>
    </row>
    <row r="118" spans="1:62" ht="20.100000000000001" customHeight="1">
      <c r="A118" s="113" t="s">
        <v>144</v>
      </c>
      <c r="B118" s="34" t="s">
        <v>130</v>
      </c>
      <c r="C118" s="121" t="s">
        <v>199</v>
      </c>
      <c r="D118" s="204" t="s">
        <v>1</v>
      </c>
      <c r="E118" s="289">
        <v>1</v>
      </c>
      <c r="F118" s="214" t="s">
        <v>140</v>
      </c>
      <c r="G118" s="215">
        <v>1.25</v>
      </c>
      <c r="H118" s="201" t="str">
        <f t="shared" ref="H118:H123" si="152">IF(ISNA((IF(F118=0," ",VLOOKUP(F118,$AI$558:$AK$569,3,FALSE)))),"WRONG LETTER",IF(F118=0," ",VLOOKUP(F118,$AI$558:$AK$569,3,FALSE)))</f>
        <v>Amy Porter</v>
      </c>
      <c r="I118" s="201" t="str">
        <f t="shared" ref="I118:I123" si="153">IF(ISNA((IF(F118=0,"",VLOOKUP(F118,$AO$544:$AQ$555,3,FALSE)))),"WRONG LETTER",IF(F118=0,"",VLOOKUP(F118,$AO$544:$AQ$555,3,FALSE)))</f>
        <v>Winchester</v>
      </c>
      <c r="J118" s="201" t="str">
        <f t="shared" ref="J118:J123" si="154">IF(F118=0,"",VLOOKUP(F118,$AO$544:$AR$555,4,FALSE))</f>
        <v>Win</v>
      </c>
      <c r="K118" s="202" t="str">
        <f t="shared" ref="K118:K123" si="155">IF(G118="","",IF(ISNUMBER(G118),IF($CH$552="T"," ",IF($CH$552="F",IF(G118&gt;=$BX$552,"G1",IF(G118&gt;=$CA$552,"G2",IF(G118&gt;=$CD$552,"G3",IF(G118&gt;=$CG$552,"G4","")))))),""))</f>
        <v>G4</v>
      </c>
      <c r="L118" s="203" t="str">
        <f t="shared" ref="L118:L123" si="156">IF(ISBLANK(G118),"",IF(G118&gt;=BN554,"AW"," "))</f>
        <v>AW</v>
      </c>
      <c r="M118" s="2"/>
      <c r="N118" s="34" t="str">
        <f t="shared" ref="N118:O123" si="157">N110</f>
        <v>W</v>
      </c>
      <c r="O118" s="34" t="str">
        <f t="shared" si="157"/>
        <v>WW</v>
      </c>
      <c r="P118" s="154">
        <f>AE118</f>
        <v>6</v>
      </c>
      <c r="Q118" s="2"/>
      <c r="R118" s="12">
        <f>P118</f>
        <v>6</v>
      </c>
      <c r="S118" s="12"/>
      <c r="T118" s="12"/>
      <c r="U118" s="12"/>
      <c r="V118" s="12"/>
      <c r="W118" s="12"/>
      <c r="X118" s="2"/>
      <c r="Y118" s="26">
        <f>((COUNTIF(E118:E123,E118)-1)*$CK$547+SUBSTITUTE(E118,"=",""))</f>
        <v>1</v>
      </c>
      <c r="Z118" s="3">
        <f>INDEX($CK$548:$CK$611,Y118)</f>
        <v>6</v>
      </c>
      <c r="AA118" s="3">
        <f>IF(LEFT(G118,1)="d",0,IF(LEFT(G118,1)="n",0,1))</f>
        <v>1</v>
      </c>
      <c r="AB118" s="3">
        <f>Z118*AA118</f>
        <v>6</v>
      </c>
      <c r="AC118" s="6">
        <f>IF(ISNA(INDEX(AB118:AB123, MATCH(N118, F118:F123, FALSE))),0,INDEX(AB118:AB123, MATCH(N118, F118:F123, FALSE)))</f>
        <v>0</v>
      </c>
      <c r="AD118" s="3">
        <f>IF(ISNA(INDEX(AB118:AB123, MATCH(O118, F118:F123, FALSE))),0,INDEX(AB118:AB123, MATCH(O118, F118:F123, FALSE)))</f>
        <v>6</v>
      </c>
      <c r="AE118" s="5">
        <f>SUM(AC118:AD118)</f>
        <v>6</v>
      </c>
      <c r="AF118" s="3">
        <f>COUNTIF(F110:F115:F118:F123,F118)</f>
        <v>1</v>
      </c>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37"/>
      <c r="BE118" s="37"/>
      <c r="BF118" s="37"/>
      <c r="BG118" s="37"/>
      <c r="BH118" s="37"/>
      <c r="BI118" s="37"/>
      <c r="BJ118" s="37"/>
    </row>
    <row r="119" spans="1:62" ht="20.100000000000001" customHeight="1">
      <c r="A119" s="113" t="s">
        <v>144</v>
      </c>
      <c r="B119" s="34" t="s">
        <v>130</v>
      </c>
      <c r="C119" s="121" t="s">
        <v>199</v>
      </c>
      <c r="D119" s="204" t="s">
        <v>1</v>
      </c>
      <c r="E119" s="290">
        <v>2</v>
      </c>
      <c r="F119" s="216" t="s">
        <v>20</v>
      </c>
      <c r="G119" s="217">
        <v>1.2</v>
      </c>
      <c r="H119" s="114" t="str">
        <f t="shared" si="152"/>
        <v>Venetia Mahony</v>
      </c>
      <c r="I119" s="114" t="str">
        <f t="shared" si="153"/>
        <v>Oxford City</v>
      </c>
      <c r="J119" s="114" t="str">
        <f t="shared" si="154"/>
        <v>Oxf C</v>
      </c>
      <c r="K119" s="9" t="str">
        <f t="shared" si="155"/>
        <v/>
      </c>
      <c r="L119" s="195" t="str">
        <f t="shared" si="156"/>
        <v>AW</v>
      </c>
      <c r="M119" s="2"/>
      <c r="N119" s="34" t="str">
        <f t="shared" si="157"/>
        <v>N</v>
      </c>
      <c r="O119" s="34" t="str">
        <f t="shared" si="157"/>
        <v>NN</v>
      </c>
      <c r="P119" s="154">
        <f t="shared" ref="P119:P123" si="158">AE119</f>
        <v>0</v>
      </c>
      <c r="Q119" s="2"/>
      <c r="R119" s="12"/>
      <c r="S119" s="12">
        <f>P119</f>
        <v>0</v>
      </c>
      <c r="T119" s="12"/>
      <c r="U119" s="12"/>
      <c r="V119" s="12"/>
      <c r="W119" s="12"/>
      <c r="X119" s="2"/>
      <c r="Y119" s="26">
        <f>((COUNTIF(E118:E123,E119)-1)*$CK$547+SUBSTITUTE(E119,"=",""))</f>
        <v>2</v>
      </c>
      <c r="Z119" s="3">
        <f>INDEX($CK$548:$CK$611,Y119)</f>
        <v>5</v>
      </c>
      <c r="AA119" s="3">
        <f>IF(LEFT(G119,1)="d",0,IF(LEFT(G119,1)="n",0,1))</f>
        <v>1</v>
      </c>
      <c r="AB119" s="3">
        <f>Z119*AA119</f>
        <v>5</v>
      </c>
      <c r="AC119" s="6">
        <f>IF(ISNA(INDEX(AB118:AB123, MATCH(N119, F118:F123, FALSE))),0,INDEX(AB118:AB123, MATCH(N119, F118:F123, FALSE)))</f>
        <v>0</v>
      </c>
      <c r="AD119" s="3">
        <f>IF(ISNA(INDEX(AB118:AB123, MATCH(O119, F118:F123, FALSE))),0,INDEX(AB118:AB123, MATCH(O119, F118:F123, FALSE)))</f>
        <v>0</v>
      </c>
      <c r="AE119" s="5">
        <f t="shared" ref="AE119:AE123" si="159">SUM(AC119:AD119)</f>
        <v>0</v>
      </c>
      <c r="AF119" s="3">
        <f>COUNTIF(F110:F115:F118:F123,F119)</f>
        <v>1</v>
      </c>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37"/>
      <c r="BE119" s="37"/>
      <c r="BF119" s="37"/>
      <c r="BG119" s="37"/>
      <c r="BH119" s="37"/>
      <c r="BI119" s="37"/>
      <c r="BJ119" s="37"/>
    </row>
    <row r="120" spans="1:62" ht="20.100000000000001" customHeight="1">
      <c r="A120" s="113" t="s">
        <v>144</v>
      </c>
      <c r="B120" s="34" t="s">
        <v>130</v>
      </c>
      <c r="C120" s="121" t="s">
        <v>199</v>
      </c>
      <c r="D120" s="204" t="s">
        <v>1</v>
      </c>
      <c r="E120" s="290">
        <v>3</v>
      </c>
      <c r="F120" s="216" t="s">
        <v>137</v>
      </c>
      <c r="G120" s="217">
        <v>1.2</v>
      </c>
      <c r="H120" s="114" t="str">
        <f t="shared" si="152"/>
        <v>Isla Jones</v>
      </c>
      <c r="I120" s="114" t="str">
        <f t="shared" si="153"/>
        <v>Slough Juniors</v>
      </c>
      <c r="J120" s="114" t="str">
        <f t="shared" si="154"/>
        <v>Slough J</v>
      </c>
      <c r="K120" s="9" t="str">
        <f t="shared" si="155"/>
        <v/>
      </c>
      <c r="L120" s="195" t="str">
        <f t="shared" si="156"/>
        <v>AW</v>
      </c>
      <c r="M120" s="2"/>
      <c r="N120" s="34" t="str">
        <f t="shared" si="157"/>
        <v>O</v>
      </c>
      <c r="O120" s="34" t="str">
        <f t="shared" si="157"/>
        <v>OO</v>
      </c>
      <c r="P120" s="154">
        <f t="shared" si="158"/>
        <v>5</v>
      </c>
      <c r="Q120" s="2"/>
      <c r="R120" s="12"/>
      <c r="S120" s="12"/>
      <c r="T120" s="12">
        <f>P120</f>
        <v>5</v>
      </c>
      <c r="U120" s="12"/>
      <c r="V120" s="12"/>
      <c r="W120" s="12"/>
      <c r="X120" s="2"/>
      <c r="Y120" s="26">
        <f>((COUNTIF(E118:E123,E120)-1)*$CK$547+SUBSTITUTE(E120,"=",""))</f>
        <v>3</v>
      </c>
      <c r="Z120" s="3">
        <f>INDEX($CK$548:$CK$611,Y120)</f>
        <v>4</v>
      </c>
      <c r="AA120" s="3">
        <f>IF(LEFT(G120,1)="d",0,IF(LEFT(G120,1)="n",0,1))</f>
        <v>1</v>
      </c>
      <c r="AB120" s="3">
        <f t="shared" ref="AB120:AB123" si="160">Z120*AA120</f>
        <v>4</v>
      </c>
      <c r="AC120" s="6">
        <f>IF(ISNA(INDEX(AB118:AB123, MATCH(N120, F118:F123, FALSE))),0,INDEX(AB118:AB123, MATCH(N120, F118:F123, FALSE)))</f>
        <v>5</v>
      </c>
      <c r="AD120" s="3">
        <f>IF(ISNA(INDEX(AB118:AB123, MATCH(O120, F118:F123, FALSE))),0,INDEX(AB118:AB123, MATCH(O120, F118:F123, FALSE)))</f>
        <v>0</v>
      </c>
      <c r="AE120" s="5">
        <f t="shared" si="159"/>
        <v>5</v>
      </c>
      <c r="AF120" s="3">
        <f>COUNTIF(F110:F115:F118:F123,F120)</f>
        <v>1</v>
      </c>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37"/>
      <c r="BE120" s="37"/>
      <c r="BF120" s="37"/>
      <c r="BG120" s="37"/>
      <c r="BH120" s="37"/>
      <c r="BI120" s="37"/>
      <c r="BJ120" s="37"/>
    </row>
    <row r="121" spans="1:62" ht="20.100000000000001" customHeight="1">
      <c r="A121" s="113" t="s">
        <v>144</v>
      </c>
      <c r="B121" s="34" t="s">
        <v>130</v>
      </c>
      <c r="C121" s="121" t="s">
        <v>199</v>
      </c>
      <c r="D121" s="204" t="s">
        <v>1</v>
      </c>
      <c r="E121" s="290">
        <v>4</v>
      </c>
      <c r="F121" s="216" t="s">
        <v>109</v>
      </c>
      <c r="G121" s="217">
        <v>1.1499999999999999</v>
      </c>
      <c r="H121" s="114" t="str">
        <f t="shared" si="152"/>
        <v>Megan Hamill</v>
      </c>
      <c r="I121" s="114" t="str">
        <f t="shared" si="153"/>
        <v>MADJA</v>
      </c>
      <c r="J121" s="114" t="str">
        <f t="shared" si="154"/>
        <v>Marl J</v>
      </c>
      <c r="K121" s="9" t="str">
        <f t="shared" si="155"/>
        <v/>
      </c>
      <c r="L121" s="195" t="str">
        <f t="shared" si="156"/>
        <v xml:space="preserve"> </v>
      </c>
      <c r="M121" s="2"/>
      <c r="N121" s="34" t="str">
        <f t="shared" si="157"/>
        <v>R</v>
      </c>
      <c r="O121" s="34" t="str">
        <f t="shared" si="157"/>
        <v>RR</v>
      </c>
      <c r="P121" s="154">
        <f t="shared" si="158"/>
        <v>3</v>
      </c>
      <c r="Q121" s="2"/>
      <c r="R121" s="12"/>
      <c r="S121" s="12"/>
      <c r="T121" s="12"/>
      <c r="U121" s="12">
        <f>P121</f>
        <v>3</v>
      </c>
      <c r="V121" s="12"/>
      <c r="W121" s="12"/>
      <c r="X121" s="2"/>
      <c r="Y121" s="26">
        <f>((COUNTIF(E118:E123,E121)-1)*$CK$547+SUBSTITUTE(E121,"=",""))</f>
        <v>4</v>
      </c>
      <c r="Z121" s="3">
        <f>INDEX($CK$548:$CK$611,Y121)</f>
        <v>3</v>
      </c>
      <c r="AA121" s="3">
        <f t="shared" ref="AA121:AA123" si="161">IF(LEFT(G121,1)="d",0,IF(LEFT(G121,1)="n",0,1))</f>
        <v>1</v>
      </c>
      <c r="AB121" s="3">
        <f t="shared" si="160"/>
        <v>3</v>
      </c>
      <c r="AC121" s="6">
        <f>IF(ISNA(INDEX(AB118:AB123, MATCH(N121, F118:F123, FALSE))),0,INDEX(AB118:AB123, MATCH(N121, F118:F123, FALSE)))</f>
        <v>0</v>
      </c>
      <c r="AD121" s="3">
        <f>IF(ISNA(INDEX(AB118:AB123, MATCH(O121, F118:F123, FALSE))),0,INDEX(AB118:AB123, MATCH(O121, F118:F123, FALSE)))</f>
        <v>3</v>
      </c>
      <c r="AE121" s="5">
        <f t="shared" si="159"/>
        <v>3</v>
      </c>
      <c r="AF121" s="3">
        <f>COUNTIF(F110:F115:F118:F123,F121)</f>
        <v>1</v>
      </c>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37"/>
      <c r="BE121" s="37"/>
      <c r="BF121" s="37"/>
      <c r="BG121" s="37"/>
      <c r="BH121" s="37"/>
      <c r="BI121" s="37"/>
      <c r="BJ121" s="37"/>
    </row>
    <row r="122" spans="1:62" ht="20.100000000000001" customHeight="1">
      <c r="A122" s="113" t="s">
        <v>144</v>
      </c>
      <c r="B122" s="34" t="s">
        <v>130</v>
      </c>
      <c r="C122" s="121" t="s">
        <v>199</v>
      </c>
      <c r="D122" s="204" t="s">
        <v>1</v>
      </c>
      <c r="E122" s="290">
        <v>5</v>
      </c>
      <c r="F122" s="216" t="s">
        <v>340</v>
      </c>
      <c r="G122" s="217">
        <v>1.05</v>
      </c>
      <c r="H122" s="114" t="str">
        <f t="shared" si="152"/>
        <v>Maddie Vernon</v>
      </c>
      <c r="I122" s="114" t="str">
        <f t="shared" si="153"/>
        <v>Salisbury</v>
      </c>
      <c r="J122" s="114" t="str">
        <f t="shared" si="154"/>
        <v>Salis</v>
      </c>
      <c r="K122" s="9" t="str">
        <f t="shared" si="155"/>
        <v/>
      </c>
      <c r="L122" s="195" t="str">
        <f t="shared" si="156"/>
        <v xml:space="preserve"> </v>
      </c>
      <c r="M122" s="2"/>
      <c r="N122" s="34" t="str">
        <f t="shared" si="157"/>
        <v>T</v>
      </c>
      <c r="O122" s="34" t="str">
        <f t="shared" si="157"/>
        <v>TT</v>
      </c>
      <c r="P122" s="154">
        <f t="shared" si="158"/>
        <v>2</v>
      </c>
      <c r="Q122" s="2"/>
      <c r="R122" s="12"/>
      <c r="S122" s="12"/>
      <c r="T122" s="12"/>
      <c r="U122" s="12"/>
      <c r="V122" s="12">
        <f>P122</f>
        <v>2</v>
      </c>
      <c r="W122" s="12"/>
      <c r="X122" s="2"/>
      <c r="Y122" s="26">
        <f>((COUNTIF(E118:E123,E122)-1)*$CK$547+SUBSTITUTE(E122,"=",""))</f>
        <v>5</v>
      </c>
      <c r="Z122" s="3">
        <f t="shared" ref="Z122:Z123" si="162">INDEX($CK$548:$CK$611,Y122)</f>
        <v>2</v>
      </c>
      <c r="AA122" s="3">
        <f t="shared" si="161"/>
        <v>1</v>
      </c>
      <c r="AB122" s="3">
        <f t="shared" si="160"/>
        <v>2</v>
      </c>
      <c r="AC122" s="6">
        <f>IF(ISNA(INDEX(AB118:AB123, MATCH(N122, F118:F123, FALSE))),0,INDEX(AB118:AB123, MATCH(N122,F118:F123, FALSE)))</f>
        <v>0</v>
      </c>
      <c r="AD122" s="3">
        <f>IF(ISNA(INDEX(AB118:AB123, MATCH(O122, F118:F123, FALSE))),0,INDEX(AB118:AB123, MATCH(O122, F118:F123, FALSE)))</f>
        <v>2</v>
      </c>
      <c r="AE122" s="5">
        <f t="shared" si="159"/>
        <v>2</v>
      </c>
      <c r="AF122" s="3">
        <f>COUNTIF(F110:F115:F118:F123,F122)</f>
        <v>1</v>
      </c>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37"/>
      <c r="BE122" s="37"/>
      <c r="BF122" s="37"/>
      <c r="BG122" s="37"/>
      <c r="BH122" s="37"/>
      <c r="BI122" s="37"/>
      <c r="BJ122" s="37"/>
    </row>
    <row r="123" spans="1:62" ht="20.100000000000001" customHeight="1" thickBot="1">
      <c r="A123" s="113" t="s">
        <v>144</v>
      </c>
      <c r="B123" s="34" t="s">
        <v>130</v>
      </c>
      <c r="C123" s="121" t="s">
        <v>199</v>
      </c>
      <c r="D123" s="204" t="s">
        <v>1</v>
      </c>
      <c r="E123" s="291">
        <v>6</v>
      </c>
      <c r="F123" s="216"/>
      <c r="G123" s="219"/>
      <c r="H123" s="212" t="str">
        <f t="shared" si="152"/>
        <v xml:space="preserve"> </v>
      </c>
      <c r="I123" s="212" t="str">
        <f t="shared" si="153"/>
        <v/>
      </c>
      <c r="J123" s="212" t="str">
        <f t="shared" si="154"/>
        <v/>
      </c>
      <c r="K123" s="138" t="str">
        <f t="shared" si="155"/>
        <v/>
      </c>
      <c r="L123" s="213" t="str">
        <f t="shared" si="156"/>
        <v/>
      </c>
      <c r="M123" s="2"/>
      <c r="N123" s="34" t="str">
        <f t="shared" si="157"/>
        <v>J</v>
      </c>
      <c r="O123" s="34" t="str">
        <f t="shared" si="157"/>
        <v>JJ</v>
      </c>
      <c r="P123" s="154">
        <f t="shared" si="158"/>
        <v>4</v>
      </c>
      <c r="Q123" s="2"/>
      <c r="R123" s="12"/>
      <c r="S123" s="12"/>
      <c r="T123" s="12"/>
      <c r="U123" s="12"/>
      <c r="V123" s="12"/>
      <c r="W123" s="12">
        <f>P123</f>
        <v>4</v>
      </c>
      <c r="X123" s="2"/>
      <c r="Y123" s="26">
        <f>((COUNTIF(E118:E123,E123)-1)*$CK$547+SUBSTITUTE(E123,"=",""))</f>
        <v>6</v>
      </c>
      <c r="Z123" s="3">
        <f t="shared" si="162"/>
        <v>1</v>
      </c>
      <c r="AA123" s="3">
        <f t="shared" si="161"/>
        <v>1</v>
      </c>
      <c r="AB123" s="3">
        <f t="shared" si="160"/>
        <v>1</v>
      </c>
      <c r="AC123" s="6">
        <f>IF(ISNA(INDEX(AB118:AB123, MATCH(N123, F118:F123, FALSE))),0,INDEX(AB118:AB123, MATCH(N123, F118:F123, FALSE)))</f>
        <v>0</v>
      </c>
      <c r="AD123" s="3">
        <f>IF(ISNA(INDEX(AB118:AB123, MATCH(O123, F118:F123, FALSE))),0,INDEX(AB118:AB123, MATCH(O123, F118:F123, FALSE)))</f>
        <v>4</v>
      </c>
      <c r="AE123" s="5">
        <f t="shared" si="159"/>
        <v>4</v>
      </c>
      <c r="AF123" s="3">
        <f>COUNTIF(F110:F115:F118:F123,F123)</f>
        <v>0</v>
      </c>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37"/>
      <c r="BE123" s="37"/>
      <c r="BF123" s="37"/>
      <c r="BG123" s="37"/>
      <c r="BH123" s="37"/>
      <c r="BI123" s="37"/>
      <c r="BJ123" s="37"/>
    </row>
    <row r="124" spans="1:62" ht="20.100000000000001" customHeight="1" thickBot="1">
      <c r="A124" s="113" t="s">
        <v>144</v>
      </c>
      <c r="B124" s="34" t="s">
        <v>130</v>
      </c>
      <c r="C124" s="34"/>
      <c r="D124" s="110"/>
      <c r="E124" s="237" t="s">
        <v>49</v>
      </c>
      <c r="F124" s="237"/>
      <c r="G124" s="237"/>
      <c r="H124" s="236"/>
      <c r="I124" s="236"/>
      <c r="J124" s="236"/>
      <c r="K124" s="236"/>
      <c r="L124" s="236"/>
      <c r="M124" s="2"/>
      <c r="N124" s="37"/>
      <c r="O124" s="37"/>
      <c r="P124" s="155"/>
      <c r="Q124" s="2"/>
      <c r="R124" s="2"/>
      <c r="S124" s="2"/>
      <c r="T124" s="2"/>
      <c r="U124" s="2"/>
      <c r="V124" s="2"/>
      <c r="W124" s="2"/>
      <c r="X124" s="2"/>
      <c r="Y124" s="8"/>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row>
    <row r="125" spans="1:62" ht="20.100000000000001" customHeight="1" thickBot="1">
      <c r="A125" s="113" t="s">
        <v>144</v>
      </c>
      <c r="B125" s="34" t="s">
        <v>130</v>
      </c>
      <c r="C125" s="121" t="s">
        <v>317</v>
      </c>
      <c r="D125" s="204" t="s">
        <v>0</v>
      </c>
      <c r="E125" s="420" t="s">
        <v>200</v>
      </c>
      <c r="F125" s="233"/>
      <c r="G125" s="233"/>
      <c r="H125" s="234"/>
      <c r="I125" s="208" t="s">
        <v>147</v>
      </c>
      <c r="J125" s="205"/>
      <c r="K125" s="530">
        <f>DETAILS!K60</f>
        <v>12.8</v>
      </c>
      <c r="L125" s="530"/>
      <c r="M125" s="116"/>
      <c r="N125" s="40"/>
      <c r="O125" s="40"/>
      <c r="P125" s="155"/>
      <c r="Q125" s="2"/>
      <c r="R125" s="2"/>
      <c r="S125" s="2"/>
      <c r="T125" s="2"/>
      <c r="U125" s="2"/>
      <c r="V125" s="2"/>
      <c r="W125" s="2"/>
      <c r="X125" s="2"/>
      <c r="Y125" s="8"/>
      <c r="Z125" s="21"/>
      <c r="AA125" s="21"/>
      <c r="AB125" s="21"/>
      <c r="AC125" s="21"/>
      <c r="AD125" s="21"/>
      <c r="AE125" s="21"/>
      <c r="AF125" s="21"/>
      <c r="AG125" s="21"/>
      <c r="AH125" s="21"/>
      <c r="AI125" s="21"/>
      <c r="AJ125" s="21"/>
      <c r="AK125" s="21"/>
      <c r="AL125" s="21"/>
      <c r="AM125" s="21"/>
      <c r="AN125" s="21"/>
      <c r="AO125" s="2"/>
      <c r="AP125" s="2"/>
      <c r="AQ125" s="2"/>
      <c r="AR125" s="2"/>
      <c r="AS125" s="2"/>
      <c r="AT125" s="2"/>
      <c r="AU125" s="2"/>
      <c r="AV125" s="2"/>
      <c r="AW125" s="2"/>
      <c r="AX125" s="2"/>
      <c r="AY125" s="2"/>
      <c r="AZ125" s="2"/>
      <c r="BA125" s="2"/>
      <c r="BB125" s="2"/>
      <c r="BC125" s="2"/>
      <c r="BD125" s="37"/>
      <c r="BE125" s="37"/>
      <c r="BF125" s="37"/>
      <c r="BG125" s="37"/>
      <c r="BH125" s="37"/>
      <c r="BI125" s="37"/>
      <c r="BJ125" s="37"/>
    </row>
    <row r="126" spans="1:62" ht="20.100000000000001" customHeight="1">
      <c r="A126" s="113" t="s">
        <v>144</v>
      </c>
      <c r="B126" s="34" t="s">
        <v>130</v>
      </c>
      <c r="C126" s="121" t="s">
        <v>317</v>
      </c>
      <c r="D126" s="204" t="s">
        <v>0</v>
      </c>
      <c r="E126" s="289">
        <v>1</v>
      </c>
      <c r="F126" s="214" t="s">
        <v>20</v>
      </c>
      <c r="G126" s="215">
        <v>8.1199999999999992</v>
      </c>
      <c r="H126" s="201" t="str">
        <f t="shared" ref="H126:H131" si="163">IF(ISNA((IF(F126=0," ",VLOOKUP(F126,$AC$558:$AE$569,3,FALSE)))),"WRONG LETTER",IF(F126=0," ",VLOOKUP(F126,$AC$558:$AE$569,3,FALSE)))</f>
        <v>Annie Jonkers</v>
      </c>
      <c r="I126" s="201" t="str">
        <f t="shared" ref="I126:I131" si="164">IF(ISNA((IF(F126=0,"",VLOOKUP(F126,$AO$544:$AQ$555,3,FALSE)))),"WRONG LETTER",IF(F126=0,"",VLOOKUP(F126,$AO$544:$AQ$555,3,FALSE)))</f>
        <v>Oxford City</v>
      </c>
      <c r="J126" s="201" t="str">
        <f t="shared" ref="J126:J131" si="165">IF(F126=0,"",VLOOKUP(F126,$AO$544:$AR$555,4,FALSE))</f>
        <v>Oxf C</v>
      </c>
      <c r="K126" s="202" t="str">
        <f t="shared" ref="K126:K131" si="166">IF(G126="","",IF(ISNUMBER(G126),IF($CH$556="T"," ",IF($CH$556="F",IF(G126&gt;=$BX$556,"G1",IF(G126&gt;=$CA$556,"G2",IF(G126&gt;=$CD$556,"G3",IF(G126&gt;=$CG$556,"G4","")))))),""))</f>
        <v>G2</v>
      </c>
      <c r="L126" s="203" t="str">
        <f t="shared" ref="L126:L131" si="167">IF(ISBLANK(G126),"",IF(G126&gt;=BP547,"AW"," "))</f>
        <v>AW</v>
      </c>
      <c r="M126" s="2"/>
      <c r="N126" s="34" t="str">
        <f t="shared" ref="N126:O131" si="168">N118</f>
        <v>W</v>
      </c>
      <c r="O126" s="34" t="str">
        <f t="shared" si="168"/>
        <v>WW</v>
      </c>
      <c r="P126" s="154">
        <f>AE126</f>
        <v>5</v>
      </c>
      <c r="Q126" s="2"/>
      <c r="R126" s="12">
        <f>P126</f>
        <v>5</v>
      </c>
      <c r="S126" s="12"/>
      <c r="T126" s="12"/>
      <c r="U126" s="12"/>
      <c r="V126" s="12"/>
      <c r="W126" s="12"/>
      <c r="X126" s="2"/>
      <c r="Y126" s="26">
        <f>((COUNTIF(E126:E131,E126)-1)*$CK$547+SUBSTITUTE(E126,"=",""))</f>
        <v>1</v>
      </c>
      <c r="Z126" s="3">
        <f>INDEX($CK$548:$CK$611,Y126)</f>
        <v>6</v>
      </c>
      <c r="AA126" s="3">
        <f>IF(LEFT(G126,1)="d",0,IF(LEFT(G126,1)="n",0,1))</f>
        <v>1</v>
      </c>
      <c r="AB126" s="3">
        <f>Z126*AA126</f>
        <v>6</v>
      </c>
      <c r="AC126" s="6">
        <f>IF(ISNA(INDEX(AB126:AB131, MATCH(N126, F126:F131, FALSE))),0,INDEX(AB126:AB131, MATCH(N126, F126:F131, FALSE)))</f>
        <v>0</v>
      </c>
      <c r="AD126" s="3">
        <f>IF(ISNA(INDEX(AB126:AB131, MATCH(O126, F126:F131, FALSE))),0,INDEX(AB126:AB131, MATCH(O126, F126:F131, FALSE)))</f>
        <v>5</v>
      </c>
      <c r="AE126" s="5">
        <f>SUM(AC126:AD126)</f>
        <v>5</v>
      </c>
      <c r="AF126" s="3">
        <f>COUNTIF(F126:F131:F134:F139,F126)</f>
        <v>1</v>
      </c>
      <c r="AG126" s="31"/>
      <c r="AH126" s="31"/>
      <c r="AI126" s="31"/>
      <c r="AJ126" s="31"/>
      <c r="AK126" s="31"/>
      <c r="AL126" s="31"/>
      <c r="AM126" s="31"/>
      <c r="AN126" s="31"/>
      <c r="AO126" s="31"/>
      <c r="AP126" s="31"/>
      <c r="AQ126" s="31"/>
    </row>
    <row r="127" spans="1:62" ht="20.100000000000001" customHeight="1">
      <c r="A127" s="113" t="s">
        <v>144</v>
      </c>
      <c r="B127" s="34" t="s">
        <v>130</v>
      </c>
      <c r="C127" s="121" t="s">
        <v>317</v>
      </c>
      <c r="D127" s="204" t="s">
        <v>0</v>
      </c>
      <c r="E127" s="290">
        <v>2</v>
      </c>
      <c r="F127" s="216" t="s">
        <v>140</v>
      </c>
      <c r="G127" s="217">
        <v>7.81</v>
      </c>
      <c r="H127" s="114" t="str">
        <f t="shared" si="163"/>
        <v>Lauren Richards</v>
      </c>
      <c r="I127" s="114" t="str">
        <f t="shared" si="164"/>
        <v>Winchester</v>
      </c>
      <c r="J127" s="114" t="str">
        <f t="shared" si="165"/>
        <v>Win</v>
      </c>
      <c r="K127" s="9" t="str">
        <f t="shared" si="166"/>
        <v>G3</v>
      </c>
      <c r="L127" s="195" t="str">
        <f t="shared" si="167"/>
        <v>AW</v>
      </c>
      <c r="M127" s="2"/>
      <c r="N127" s="34" t="str">
        <f t="shared" si="168"/>
        <v>N</v>
      </c>
      <c r="O127" s="34" t="str">
        <f t="shared" si="168"/>
        <v>NN</v>
      </c>
      <c r="P127" s="154">
        <f t="shared" ref="P127:P131" si="169">AE127</f>
        <v>3</v>
      </c>
      <c r="Q127" s="2"/>
      <c r="R127" s="12"/>
      <c r="S127" s="12">
        <f>P127</f>
        <v>3</v>
      </c>
      <c r="T127" s="12"/>
      <c r="U127" s="12"/>
      <c r="V127" s="12"/>
      <c r="W127" s="12"/>
      <c r="X127" s="2"/>
      <c r="Y127" s="26">
        <f>((COUNTIF(E126:E131,E127)-1)*$CK$547+SUBSTITUTE(E127,"=",""))</f>
        <v>2</v>
      </c>
      <c r="Z127" s="3">
        <f>INDEX($CK$548:$CK$611,Y127)</f>
        <v>5</v>
      </c>
      <c r="AA127" s="3">
        <f>IF(LEFT(G127,1)="d",0,IF(LEFT(G127,1)="n",0,1))</f>
        <v>1</v>
      </c>
      <c r="AB127" s="3">
        <f>Z127*AA127</f>
        <v>5</v>
      </c>
      <c r="AC127" s="6">
        <f>IF(ISNA(INDEX(AB126:AB131, MATCH(N127, F126:F131, FALSE))),0,INDEX(AB126:AB131, MATCH(N127, F126:F131, FALSE)))</f>
        <v>3</v>
      </c>
      <c r="AD127" s="3">
        <f>IF(ISNA(INDEX(AB126:AB131, MATCH(O127, F126:F131, FALSE))),0,INDEX(AB126:AB131, MATCH(O127, F126:F131, FALSE)))</f>
        <v>0</v>
      </c>
      <c r="AE127" s="5">
        <f t="shared" ref="AE127:AE131" si="170">SUM(AC127:AD127)</f>
        <v>3</v>
      </c>
      <c r="AF127" s="3">
        <f>COUNTIF(F126:F131:F134:F139,F127)</f>
        <v>1</v>
      </c>
      <c r="AG127" s="31"/>
      <c r="AH127" s="31"/>
      <c r="AI127" s="31"/>
      <c r="AJ127" s="31"/>
      <c r="AK127" s="31"/>
      <c r="AL127" s="31"/>
      <c r="AM127" s="31"/>
      <c r="AN127" s="31"/>
      <c r="AO127" s="31"/>
      <c r="AP127" s="31"/>
      <c r="AQ127" s="31"/>
    </row>
    <row r="128" spans="1:62" ht="20.100000000000001" customHeight="1">
      <c r="A128" s="113" t="s">
        <v>144</v>
      </c>
      <c r="B128" s="34" t="s">
        <v>130</v>
      </c>
      <c r="C128" s="121" t="s">
        <v>317</v>
      </c>
      <c r="D128" s="204" t="s">
        <v>0</v>
      </c>
      <c r="E128" s="290">
        <v>3</v>
      </c>
      <c r="F128" s="216" t="s">
        <v>127</v>
      </c>
      <c r="G128" s="217">
        <v>7.28</v>
      </c>
      <c r="H128" s="114" t="str">
        <f t="shared" si="163"/>
        <v>Bethany Jones</v>
      </c>
      <c r="I128" s="114" t="str">
        <f t="shared" si="164"/>
        <v>Slough Juniors</v>
      </c>
      <c r="J128" s="114" t="str">
        <f t="shared" si="165"/>
        <v>Slough J</v>
      </c>
      <c r="K128" s="9" t="str">
        <f t="shared" si="166"/>
        <v>G3</v>
      </c>
      <c r="L128" s="195" t="str">
        <f t="shared" si="167"/>
        <v>AW</v>
      </c>
      <c r="M128" s="2"/>
      <c r="N128" s="34" t="str">
        <f t="shared" si="168"/>
        <v>O</v>
      </c>
      <c r="O128" s="34" t="str">
        <f t="shared" si="168"/>
        <v>OO</v>
      </c>
      <c r="P128" s="154">
        <f t="shared" si="169"/>
        <v>6</v>
      </c>
      <c r="Q128" s="2"/>
      <c r="R128" s="12"/>
      <c r="S128" s="12"/>
      <c r="T128" s="12">
        <f>P128</f>
        <v>6</v>
      </c>
      <c r="U128" s="12"/>
      <c r="V128" s="12"/>
      <c r="W128" s="12"/>
      <c r="X128" s="2"/>
      <c r="Y128" s="26">
        <f>((COUNTIF(E126:E131,E128)-1)*$CK$547+SUBSTITUTE(E128,"=",""))</f>
        <v>3</v>
      </c>
      <c r="Z128" s="3">
        <f>INDEX($CK$548:$CK$611,Y128)</f>
        <v>4</v>
      </c>
      <c r="AA128" s="3">
        <f>IF(LEFT(G128,1)="d",0,IF(LEFT(G128,1)="n",0,1))</f>
        <v>1</v>
      </c>
      <c r="AB128" s="3">
        <f t="shared" ref="AB128:AB131" si="171">Z128*AA128</f>
        <v>4</v>
      </c>
      <c r="AC128" s="6">
        <f>IF(ISNA(INDEX(AB126:AB131, MATCH(N128, F126:F131, FALSE))),0,INDEX(AB126:AB131, MATCH(N128, F126:F131, FALSE)))</f>
        <v>6</v>
      </c>
      <c r="AD128" s="3">
        <f>IF(ISNA(INDEX(AB126:AB131, MATCH(O128, F126:F131, FALSE))),0,INDEX(AB126:AB131, MATCH(O128, F126:F131, FALSE)))</f>
        <v>0</v>
      </c>
      <c r="AE128" s="5">
        <f t="shared" si="170"/>
        <v>6</v>
      </c>
      <c r="AF128" s="3">
        <f>COUNTIF(F126:F131:F134:F139,F128)</f>
        <v>1</v>
      </c>
      <c r="AG128" s="31"/>
      <c r="AH128" s="31"/>
      <c r="AI128" s="31"/>
      <c r="AJ128" s="31"/>
      <c r="AK128" s="31"/>
      <c r="AL128" s="31"/>
      <c r="AM128" s="31"/>
      <c r="AN128" s="31"/>
      <c r="AO128" s="31"/>
      <c r="AP128" s="31"/>
      <c r="AQ128" s="31"/>
    </row>
    <row r="129" spans="1:76" ht="20.100000000000001" customHeight="1">
      <c r="A129" s="113" t="s">
        <v>144</v>
      </c>
      <c r="B129" s="34" t="s">
        <v>130</v>
      </c>
      <c r="C129" s="121" t="s">
        <v>317</v>
      </c>
      <c r="D129" s="204" t="s">
        <v>0</v>
      </c>
      <c r="E129" s="290">
        <v>4</v>
      </c>
      <c r="F129" s="216" t="s">
        <v>110</v>
      </c>
      <c r="G129" s="217">
        <v>5.28</v>
      </c>
      <c r="H129" s="114" t="str">
        <f t="shared" si="163"/>
        <v>SOPHIE LIVINGSTONE</v>
      </c>
      <c r="I129" s="114" t="str">
        <f t="shared" si="164"/>
        <v>Newbury</v>
      </c>
      <c r="J129" s="114" t="str">
        <f t="shared" si="165"/>
        <v>Newb</v>
      </c>
      <c r="K129" s="9" t="str">
        <f t="shared" si="166"/>
        <v/>
      </c>
      <c r="L129" s="195" t="str">
        <f t="shared" si="167"/>
        <v xml:space="preserve"> </v>
      </c>
      <c r="M129" s="2"/>
      <c r="N129" s="34" t="str">
        <f t="shared" si="168"/>
        <v>R</v>
      </c>
      <c r="O129" s="34" t="str">
        <f t="shared" si="168"/>
        <v>RR</v>
      </c>
      <c r="P129" s="154">
        <f t="shared" si="169"/>
        <v>2</v>
      </c>
      <c r="Q129" s="2"/>
      <c r="R129" s="12"/>
      <c r="S129" s="12"/>
      <c r="T129" s="12"/>
      <c r="U129" s="12">
        <f>P129</f>
        <v>2</v>
      </c>
      <c r="V129" s="12"/>
      <c r="W129" s="12"/>
      <c r="X129" s="2"/>
      <c r="Y129" s="26">
        <f>((COUNTIF(E126:E131,E129)-1)*$CK$547+SUBSTITUTE(E129,"=",""))</f>
        <v>4</v>
      </c>
      <c r="Z129" s="3">
        <f>INDEX($CK$548:$CK$611,Y129)</f>
        <v>3</v>
      </c>
      <c r="AA129" s="3">
        <f t="shared" ref="AA129:AA131" si="172">IF(LEFT(G129,1)="d",0,IF(LEFT(G129,1)="n",0,1))</f>
        <v>1</v>
      </c>
      <c r="AB129" s="3">
        <f t="shared" si="171"/>
        <v>3</v>
      </c>
      <c r="AC129" s="6">
        <f>IF(ISNA(INDEX(AB126:AB131, MATCH(N129, F126:F131, FALSE))),0,INDEX(AB126:AB131, MATCH(N129, F126:F131, FALSE)))</f>
        <v>0</v>
      </c>
      <c r="AD129" s="3">
        <f>IF(ISNA(INDEX(AB126:AB131, MATCH(O129, F126:F131, FALSE))),0,INDEX(AB126:AB131, MATCH(O129, F126:F131, FALSE)))</f>
        <v>2</v>
      </c>
      <c r="AE129" s="5">
        <f t="shared" si="170"/>
        <v>2</v>
      </c>
      <c r="AF129" s="3">
        <f>COUNTIF(F126:F131:F134:F139,F129)</f>
        <v>1</v>
      </c>
      <c r="AG129" s="31"/>
      <c r="AH129" s="31"/>
      <c r="AI129" s="31"/>
      <c r="AJ129" s="31"/>
      <c r="AK129" s="31"/>
      <c r="AL129" s="31"/>
      <c r="AM129" s="31"/>
      <c r="AN129" s="31"/>
      <c r="AO129" s="31"/>
      <c r="AP129" s="31"/>
      <c r="AQ129" s="31"/>
    </row>
    <row r="130" spans="1:76" ht="20.100000000000001" customHeight="1">
      <c r="A130" s="113" t="s">
        <v>144</v>
      </c>
      <c r="B130" s="34" t="s">
        <v>130</v>
      </c>
      <c r="C130" s="121" t="s">
        <v>317</v>
      </c>
      <c r="D130" s="204" t="s">
        <v>0</v>
      </c>
      <c r="E130" s="290">
        <v>5</v>
      </c>
      <c r="F130" s="216" t="s">
        <v>109</v>
      </c>
      <c r="G130" s="217">
        <v>4.67</v>
      </c>
      <c r="H130" s="114" t="str">
        <f t="shared" si="163"/>
        <v>Anna White</v>
      </c>
      <c r="I130" s="114" t="str">
        <f t="shared" si="164"/>
        <v>MADJA</v>
      </c>
      <c r="J130" s="114" t="str">
        <f t="shared" si="165"/>
        <v>Marl J</v>
      </c>
      <c r="K130" s="9" t="str">
        <f t="shared" si="166"/>
        <v/>
      </c>
      <c r="L130" s="195" t="str">
        <f t="shared" si="167"/>
        <v xml:space="preserve"> </v>
      </c>
      <c r="M130" s="2"/>
      <c r="N130" s="34" t="str">
        <f t="shared" si="168"/>
        <v>T</v>
      </c>
      <c r="O130" s="34" t="str">
        <f t="shared" si="168"/>
        <v>TT</v>
      </c>
      <c r="P130" s="154">
        <f t="shared" si="169"/>
        <v>0</v>
      </c>
      <c r="Q130" s="2"/>
      <c r="R130" s="12"/>
      <c r="S130" s="12"/>
      <c r="T130" s="12"/>
      <c r="U130" s="12"/>
      <c r="V130" s="12">
        <f>P130</f>
        <v>0</v>
      </c>
      <c r="W130" s="12"/>
      <c r="X130" s="2"/>
      <c r="Y130" s="26">
        <f>((COUNTIF(E126:E131,E130)-1)*$CK$547+SUBSTITUTE(E130,"=",""))</f>
        <v>5</v>
      </c>
      <c r="Z130" s="3">
        <f t="shared" ref="Z130:Z131" si="173">INDEX($CK$548:$CK$611,Y130)</f>
        <v>2</v>
      </c>
      <c r="AA130" s="3">
        <f t="shared" si="172"/>
        <v>1</v>
      </c>
      <c r="AB130" s="3">
        <f t="shared" si="171"/>
        <v>2</v>
      </c>
      <c r="AC130" s="6">
        <f>IF(ISNA(INDEX(AB126:AB131, MATCH(N130, F126:F131, FALSE))),0,INDEX(AB126:AB131, MATCH(N130,F126:F131, FALSE)))</f>
        <v>0</v>
      </c>
      <c r="AD130" s="3">
        <f>IF(ISNA(INDEX(AB126:AB131, MATCH(O130, F126:F131, FALSE))),0,INDEX(AB126:AB131, MATCH(O130, F126:F131, FALSE)))</f>
        <v>0</v>
      </c>
      <c r="AE130" s="5">
        <f t="shared" si="170"/>
        <v>0</v>
      </c>
      <c r="AF130" s="3">
        <f>COUNTIF(F126:F131:F134:F139,F130)</f>
        <v>1</v>
      </c>
      <c r="AG130" s="31"/>
      <c r="AH130" s="31"/>
      <c r="AI130" s="31"/>
      <c r="AJ130" s="31"/>
      <c r="AK130" s="31"/>
      <c r="AL130" s="31"/>
      <c r="AM130" s="31"/>
      <c r="AN130" s="31"/>
      <c r="AO130" s="31"/>
      <c r="AP130" s="31"/>
      <c r="AQ130" s="31"/>
    </row>
    <row r="131" spans="1:76" ht="20.100000000000001" customHeight="1" thickBot="1">
      <c r="A131" s="113" t="s">
        <v>144</v>
      </c>
      <c r="B131" s="34" t="s">
        <v>130</v>
      </c>
      <c r="C131" s="121" t="s">
        <v>317</v>
      </c>
      <c r="D131" s="204" t="s">
        <v>0</v>
      </c>
      <c r="E131" s="291">
        <v>6</v>
      </c>
      <c r="F131" s="216"/>
      <c r="G131" s="219"/>
      <c r="H131" s="212" t="str">
        <f t="shared" si="163"/>
        <v xml:space="preserve"> </v>
      </c>
      <c r="I131" s="212" t="str">
        <f t="shared" si="164"/>
        <v/>
      </c>
      <c r="J131" s="212" t="str">
        <f t="shared" si="165"/>
        <v/>
      </c>
      <c r="K131" s="138" t="str">
        <f t="shared" si="166"/>
        <v/>
      </c>
      <c r="L131" s="213" t="str">
        <f t="shared" si="167"/>
        <v/>
      </c>
      <c r="M131" s="2"/>
      <c r="N131" s="34" t="str">
        <f t="shared" si="168"/>
        <v>J</v>
      </c>
      <c r="O131" s="34" t="str">
        <f t="shared" si="168"/>
        <v>JJ</v>
      </c>
      <c r="P131" s="154">
        <f t="shared" si="169"/>
        <v>4</v>
      </c>
      <c r="Q131" s="2"/>
      <c r="R131" s="12"/>
      <c r="S131" s="12"/>
      <c r="T131" s="12"/>
      <c r="U131" s="12"/>
      <c r="V131" s="12"/>
      <c r="W131" s="12">
        <f>P131</f>
        <v>4</v>
      </c>
      <c r="X131" s="2"/>
      <c r="Y131" s="26">
        <f>((COUNTIF(E126:E131,E131)-1)*$CK$547+SUBSTITUTE(E131,"=",""))</f>
        <v>6</v>
      </c>
      <c r="Z131" s="3">
        <f t="shared" si="173"/>
        <v>1</v>
      </c>
      <c r="AA131" s="3">
        <f t="shared" si="172"/>
        <v>1</v>
      </c>
      <c r="AB131" s="3">
        <f t="shared" si="171"/>
        <v>1</v>
      </c>
      <c r="AC131" s="6">
        <f>IF(ISNA(INDEX(AB126:AB131, MATCH(N131, F126:F131, FALSE))),0,INDEX(AB126:AB131, MATCH(N131, F126:F131, FALSE)))</f>
        <v>4</v>
      </c>
      <c r="AD131" s="3">
        <f>IF(ISNA(INDEX(AB126:AB131, MATCH(O131, F126:F131, FALSE))),0,INDEX(AB126:AB131, MATCH(O131, F126:F131, FALSE)))</f>
        <v>0</v>
      </c>
      <c r="AE131" s="5">
        <f t="shared" si="170"/>
        <v>4</v>
      </c>
      <c r="AF131" s="3">
        <f>COUNTIF(F126:F131:F134:F139,F131)</f>
        <v>0</v>
      </c>
    </row>
    <row r="132" spans="1:76" ht="20.100000000000001" customHeight="1" thickBot="1">
      <c r="A132" s="113" t="s">
        <v>144</v>
      </c>
      <c r="B132" s="34" t="s">
        <v>130</v>
      </c>
      <c r="C132" s="34"/>
      <c r="D132" s="110"/>
      <c r="E132" s="237" t="s">
        <v>49</v>
      </c>
      <c r="F132" s="237"/>
      <c r="G132" s="237"/>
      <c r="H132" s="236"/>
      <c r="I132" s="236"/>
      <c r="J132" s="236"/>
      <c r="K132" s="236"/>
      <c r="L132" s="236"/>
      <c r="M132" s="2"/>
      <c r="N132" s="37"/>
      <c r="O132" s="37"/>
      <c r="P132" s="155"/>
      <c r="Q132" s="2"/>
      <c r="R132" s="2"/>
      <c r="S132" s="2"/>
      <c r="T132" s="2"/>
      <c r="U132" s="2"/>
      <c r="V132" s="2"/>
      <c r="W132" s="2"/>
      <c r="X132" s="2"/>
      <c r="Y132" s="26"/>
      <c r="AG132" s="2"/>
      <c r="AH132" s="2"/>
      <c r="AI132" s="2"/>
      <c r="AJ132" s="2"/>
      <c r="AK132" s="2"/>
      <c r="AL132" s="2"/>
      <c r="AM132" s="2"/>
      <c r="AN132" s="2"/>
      <c r="AO132" s="2"/>
      <c r="AP132" s="2"/>
      <c r="AQ132" s="2"/>
      <c r="AR132" s="2"/>
      <c r="AS132" s="2"/>
      <c r="AT132" s="2"/>
      <c r="AU132" s="2"/>
      <c r="AV132" s="2"/>
      <c r="AW132" s="2"/>
      <c r="AX132" s="2"/>
      <c r="AY132" s="2"/>
      <c r="AZ132" s="2"/>
      <c r="BA132" s="2"/>
      <c r="BB132" s="2"/>
      <c r="BC132" s="2"/>
    </row>
    <row r="133" spans="1:76" ht="20.100000000000001" customHeight="1" thickBot="1">
      <c r="A133" s="113" t="s">
        <v>144</v>
      </c>
      <c r="B133" s="34" t="s">
        <v>130</v>
      </c>
      <c r="C133" s="121" t="s">
        <v>317</v>
      </c>
      <c r="D133" s="204" t="s">
        <v>1</v>
      </c>
      <c r="E133" s="420" t="s">
        <v>201</v>
      </c>
      <c r="F133" s="233"/>
      <c r="G133" s="233"/>
      <c r="H133" s="234"/>
      <c r="I133" s="208" t="s">
        <v>147</v>
      </c>
      <c r="J133" s="205"/>
      <c r="K133" s="530">
        <f>K125</f>
        <v>12.8</v>
      </c>
      <c r="L133" s="530"/>
      <c r="M133" s="65"/>
      <c r="N133" s="40"/>
      <c r="O133" s="40"/>
      <c r="P133" s="155"/>
      <c r="Q133" s="2"/>
      <c r="R133" s="2"/>
      <c r="S133" s="2"/>
      <c r="T133" s="2"/>
      <c r="U133" s="2"/>
      <c r="V133" s="2"/>
      <c r="W133" s="2"/>
      <c r="X133" s="2"/>
      <c r="Y133" s="26"/>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37"/>
      <c r="BE133" s="37"/>
      <c r="BF133" s="37"/>
      <c r="BG133" s="37"/>
      <c r="BH133" s="37"/>
      <c r="BI133" s="37"/>
      <c r="BJ133" s="37"/>
      <c r="BK133" s="47"/>
    </row>
    <row r="134" spans="1:76" ht="20.100000000000001" customHeight="1">
      <c r="A134" s="113" t="s">
        <v>144</v>
      </c>
      <c r="B134" s="34" t="s">
        <v>130</v>
      </c>
      <c r="C134" s="121" t="s">
        <v>317</v>
      </c>
      <c r="D134" s="204" t="s">
        <v>1</v>
      </c>
      <c r="E134" s="289">
        <v>1</v>
      </c>
      <c r="F134" s="214" t="s">
        <v>130</v>
      </c>
      <c r="G134" s="215">
        <v>7.79</v>
      </c>
      <c r="H134" s="201" t="str">
        <f t="shared" ref="H134:H139" si="174">IF(ISNA((IF(F134=0," ",VLOOKUP(F134,$AC$558:$AE$569,3,FALSE)))),"WRONG LETTER",IF(F134=0," ",VLOOKUP(F134,$AC$558:$AE$569,3,FALSE)))</f>
        <v>Erin McBriar</v>
      </c>
      <c r="I134" s="201" t="str">
        <f t="shared" ref="I134:I139" si="175">IF(ISNA((IF(F134=0,"",VLOOKUP(F134,$AO$544:$AQ$555,3,FALSE)))),"WRONG LETTER",IF(F134=0,"",VLOOKUP(F134,$AO$544:$AQ$555,3,FALSE)))</f>
        <v>Winchester</v>
      </c>
      <c r="J134" s="201" t="str">
        <f t="shared" ref="J134:J139" si="176">IF(F134=0,"",VLOOKUP(F134,$AO$544:$AR$555,4,FALSE))</f>
        <v>Win</v>
      </c>
      <c r="K134" s="202" t="str">
        <f t="shared" ref="K134:K139" si="177">IF(G134="","",IF(ISNUMBER(G134),IF($CH$556="T"," ",IF($CH$556="F",IF(G134&gt;=$BX$556,"G1",IF(G134&gt;=$CA$556,"G2",IF(G134&gt;=$CD$556,"G3",IF(G134&gt;=$CG$556,"G4","")))))),""))</f>
        <v>G3</v>
      </c>
      <c r="L134" s="203" t="str">
        <f t="shared" ref="L134:L139" si="178">IF(ISBLANK(G134),"",IF(G134&gt;=BP554,"AW"," "))</f>
        <v>AW</v>
      </c>
      <c r="M134" s="65"/>
      <c r="N134" s="34" t="str">
        <f t="shared" ref="N134:O139" si="179">N126</f>
        <v>W</v>
      </c>
      <c r="O134" s="34" t="str">
        <f t="shared" si="179"/>
        <v>WW</v>
      </c>
      <c r="P134" s="154">
        <f>AE134</f>
        <v>6</v>
      </c>
      <c r="Q134" s="2"/>
      <c r="R134" s="12">
        <f>P134</f>
        <v>6</v>
      </c>
      <c r="S134" s="12"/>
      <c r="T134" s="12"/>
      <c r="U134" s="12"/>
      <c r="V134" s="12"/>
      <c r="W134" s="12"/>
      <c r="X134" s="2"/>
      <c r="Y134" s="26">
        <f>((COUNTIF(E134:E139,E134)-1)*$CK$547+SUBSTITUTE(E134,"=",""))</f>
        <v>1</v>
      </c>
      <c r="Z134" s="3">
        <f>INDEX($CK$548:$CK$611,Y134)</f>
        <v>6</v>
      </c>
      <c r="AA134" s="3">
        <f>IF(LEFT(G134,1)="d",0,IF(LEFT(G134,1)="n",0,1))</f>
        <v>1</v>
      </c>
      <c r="AB134" s="3">
        <f>Z134*AA134</f>
        <v>6</v>
      </c>
      <c r="AC134" s="6">
        <f>IF(ISNA(INDEX(AB134:AB139, MATCH(N134, F134:F139, FALSE))),0,INDEX(AB134:AB139, MATCH(N134, F134:F139, FALSE)))</f>
        <v>6</v>
      </c>
      <c r="AD134" s="3">
        <f>IF(ISNA(INDEX(AB134:AB139, MATCH(O134, F134:F139, FALSE))),0,INDEX(AB134:AB139, MATCH(O134, F134:F139, FALSE)))</f>
        <v>0</v>
      </c>
      <c r="AE134" s="5">
        <f>SUM(AC134:AD134)</f>
        <v>6</v>
      </c>
      <c r="AF134" s="3">
        <f>COUNTIF(F126:F131:F134:F139,F134)</f>
        <v>1</v>
      </c>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37"/>
      <c r="BE134" s="37"/>
      <c r="BF134" s="37"/>
      <c r="BG134" s="37"/>
      <c r="BH134" s="37"/>
      <c r="BI134" s="37"/>
      <c r="BJ134" s="37"/>
      <c r="BK134" s="47"/>
    </row>
    <row r="135" spans="1:76" ht="20.100000000000001" customHeight="1">
      <c r="A135" s="113" t="s">
        <v>144</v>
      </c>
      <c r="B135" s="34" t="s">
        <v>130</v>
      </c>
      <c r="C135" s="121" t="s">
        <v>317</v>
      </c>
      <c r="D135" s="204" t="s">
        <v>1</v>
      </c>
      <c r="E135" s="290">
        <v>2</v>
      </c>
      <c r="F135" s="216" t="s">
        <v>137</v>
      </c>
      <c r="G135" s="217">
        <v>6.03</v>
      </c>
      <c r="H135" s="114" t="str">
        <f t="shared" si="174"/>
        <v>Anela Akoun</v>
      </c>
      <c r="I135" s="114" t="str">
        <f t="shared" si="175"/>
        <v>Slough Juniors</v>
      </c>
      <c r="J135" s="114" t="str">
        <f t="shared" si="176"/>
        <v>Slough J</v>
      </c>
      <c r="K135" s="9" t="str">
        <f t="shared" si="177"/>
        <v/>
      </c>
      <c r="L135" s="195" t="str">
        <f t="shared" si="178"/>
        <v>AW</v>
      </c>
      <c r="M135" s="65"/>
      <c r="N135" s="34" t="str">
        <f t="shared" si="179"/>
        <v>N</v>
      </c>
      <c r="O135" s="34" t="str">
        <f t="shared" si="179"/>
        <v>NN</v>
      </c>
      <c r="P135" s="154">
        <f t="shared" ref="P135:P139" si="180">AE135</f>
        <v>2</v>
      </c>
      <c r="Q135" s="2"/>
      <c r="R135" s="12"/>
      <c r="S135" s="12">
        <f>P135</f>
        <v>2</v>
      </c>
      <c r="T135" s="12"/>
      <c r="U135" s="12"/>
      <c r="V135" s="12"/>
      <c r="W135" s="12"/>
      <c r="X135" s="2"/>
      <c r="Y135" s="26">
        <f>((COUNTIF(E134:E139,E135)-1)*$CK$547+SUBSTITUTE(E135,"=",""))</f>
        <v>2</v>
      </c>
      <c r="Z135" s="3">
        <f>INDEX($CK$548:$CK$611,Y135)</f>
        <v>5</v>
      </c>
      <c r="AA135" s="3">
        <f>IF(LEFT(G135,1)="d",0,IF(LEFT(G135,1)="n",0,1))</f>
        <v>1</v>
      </c>
      <c r="AB135" s="3">
        <f>Z135*AA135</f>
        <v>5</v>
      </c>
      <c r="AC135" s="6">
        <f>IF(ISNA(INDEX(AB134:AB139, MATCH(N135, F134:F139, FALSE))),0,INDEX(AB134:AB139, MATCH(N135, F134:F139, FALSE)))</f>
        <v>0</v>
      </c>
      <c r="AD135" s="3">
        <f>IF(ISNA(INDEX(AB134:AB139, MATCH(O135, F134:F139, FALSE))),0,INDEX(AB134:AB139, MATCH(O135, F134:F139, FALSE)))</f>
        <v>2</v>
      </c>
      <c r="AE135" s="5">
        <f t="shared" ref="AE135:AE139" si="181">SUM(AC135:AD135)</f>
        <v>2</v>
      </c>
      <c r="AF135" s="3">
        <f>COUNTIF(F126:F131:F134:F139,F135)</f>
        <v>1</v>
      </c>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37"/>
      <c r="BE135" s="37"/>
      <c r="BF135" s="37"/>
      <c r="BG135" s="37"/>
      <c r="BH135" s="37"/>
      <c r="BI135" s="37"/>
      <c r="BJ135" s="37"/>
      <c r="BK135" s="47"/>
    </row>
    <row r="136" spans="1:76" ht="20.100000000000001" customHeight="1">
      <c r="A136" s="113" t="s">
        <v>144</v>
      </c>
      <c r="B136" s="34" t="s">
        <v>130</v>
      </c>
      <c r="C136" s="121" t="s">
        <v>317</v>
      </c>
      <c r="D136" s="204" t="s">
        <v>1</v>
      </c>
      <c r="E136" s="290">
        <v>3</v>
      </c>
      <c r="F136" s="216" t="s">
        <v>19</v>
      </c>
      <c r="G136" s="217">
        <v>5.19</v>
      </c>
      <c r="H136" s="114" t="str">
        <f t="shared" si="174"/>
        <v>Alanna O'Neill</v>
      </c>
      <c r="I136" s="114" t="str">
        <f t="shared" si="175"/>
        <v>Oxford City</v>
      </c>
      <c r="J136" s="114" t="str">
        <f t="shared" si="176"/>
        <v>Oxf C</v>
      </c>
      <c r="K136" s="9" t="str">
        <f t="shared" si="177"/>
        <v/>
      </c>
      <c r="L136" s="195" t="str">
        <f t="shared" si="178"/>
        <v xml:space="preserve"> </v>
      </c>
      <c r="M136" s="65"/>
      <c r="N136" s="34" t="str">
        <f t="shared" si="179"/>
        <v>O</v>
      </c>
      <c r="O136" s="34" t="str">
        <f t="shared" si="179"/>
        <v>OO</v>
      </c>
      <c r="P136" s="154">
        <f t="shared" si="180"/>
        <v>4</v>
      </c>
      <c r="Q136" s="2"/>
      <c r="R136" s="12"/>
      <c r="S136" s="12"/>
      <c r="T136" s="12">
        <f>P136</f>
        <v>4</v>
      </c>
      <c r="U136" s="12"/>
      <c r="V136" s="12"/>
      <c r="W136" s="12"/>
      <c r="X136" s="2"/>
      <c r="Y136" s="26">
        <f>((COUNTIF(E134:E139,E136)-1)*$CK$547+SUBSTITUTE(E136,"=",""))</f>
        <v>3</v>
      </c>
      <c r="Z136" s="3">
        <f>INDEX($CK$548:$CK$611,Y136)</f>
        <v>4</v>
      </c>
      <c r="AA136" s="3">
        <f>IF(LEFT(G136,1)="d",0,IF(LEFT(G136,1)="n",0,1))</f>
        <v>1</v>
      </c>
      <c r="AB136" s="3">
        <f t="shared" ref="AB136:AB139" si="182">Z136*AA136</f>
        <v>4</v>
      </c>
      <c r="AC136" s="6">
        <f>IF(ISNA(INDEX(AB134:AB139, MATCH(N136, F134:F139, FALSE))),0,INDEX(AB134:AB139, MATCH(N136, F134:F139, FALSE)))</f>
        <v>0</v>
      </c>
      <c r="AD136" s="3">
        <f>IF(ISNA(INDEX(AB134:AB139, MATCH(O136, F134:F139, FALSE))),0,INDEX(AB134:AB139, MATCH(O136, F134:F139, FALSE)))</f>
        <v>4</v>
      </c>
      <c r="AE136" s="5">
        <f t="shared" si="181"/>
        <v>4</v>
      </c>
      <c r="AF136" s="3">
        <f>COUNTIF(F126:F131:F134:F139,F136)</f>
        <v>1</v>
      </c>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37"/>
      <c r="BE136" s="37"/>
      <c r="BF136" s="37"/>
      <c r="BG136" s="37"/>
      <c r="BH136" s="37"/>
      <c r="BI136" s="37"/>
      <c r="BJ136" s="37"/>
      <c r="BK136" s="47"/>
    </row>
    <row r="137" spans="1:76" ht="20.100000000000001" customHeight="1">
      <c r="A137" s="113" t="s">
        <v>144</v>
      </c>
      <c r="B137" s="34" t="s">
        <v>130</v>
      </c>
      <c r="C137" s="121" t="s">
        <v>317</v>
      </c>
      <c r="D137" s="204" t="s">
        <v>1</v>
      </c>
      <c r="E137" s="290">
        <v>4</v>
      </c>
      <c r="F137" s="216" t="s">
        <v>108</v>
      </c>
      <c r="G137" s="217">
        <v>4.29</v>
      </c>
      <c r="H137" s="114" t="str">
        <f t="shared" si="174"/>
        <v>Esme Montague</v>
      </c>
      <c r="I137" s="114" t="str">
        <f t="shared" si="175"/>
        <v>MADJA</v>
      </c>
      <c r="J137" s="114" t="str">
        <f t="shared" si="176"/>
        <v>Marl J</v>
      </c>
      <c r="K137" s="9" t="str">
        <f t="shared" si="177"/>
        <v/>
      </c>
      <c r="L137" s="195" t="str">
        <f t="shared" si="178"/>
        <v xml:space="preserve"> </v>
      </c>
      <c r="M137" s="65"/>
      <c r="N137" s="34" t="str">
        <f t="shared" si="179"/>
        <v>R</v>
      </c>
      <c r="O137" s="34" t="str">
        <f t="shared" si="179"/>
        <v>RR</v>
      </c>
      <c r="P137" s="154">
        <f t="shared" si="180"/>
        <v>3</v>
      </c>
      <c r="Q137" s="2"/>
      <c r="R137" s="12"/>
      <c r="S137" s="12"/>
      <c r="T137" s="12"/>
      <c r="U137" s="12">
        <f>P137</f>
        <v>3</v>
      </c>
      <c r="V137" s="12"/>
      <c r="W137" s="12"/>
      <c r="X137" s="2"/>
      <c r="Y137" s="26">
        <f>((COUNTIF(E134:E139,E137)-1)*$CK$547+SUBSTITUTE(E137,"=",""))</f>
        <v>4</v>
      </c>
      <c r="Z137" s="3">
        <f>INDEX($CK$548:$CK$611,Y137)</f>
        <v>3</v>
      </c>
      <c r="AA137" s="3">
        <f t="shared" ref="AA137:AA139" si="183">IF(LEFT(G137,1)="d",0,IF(LEFT(G137,1)="n",0,1))</f>
        <v>1</v>
      </c>
      <c r="AB137" s="3">
        <f t="shared" si="182"/>
        <v>3</v>
      </c>
      <c r="AC137" s="6">
        <f>IF(ISNA(INDEX(AB134:AB139, MATCH(N137, F134:F139, FALSE))),0,INDEX(AB134:AB139, MATCH(N137, F134:F139, FALSE)))</f>
        <v>3</v>
      </c>
      <c r="AD137" s="3">
        <f>IF(ISNA(INDEX(AB134:AB139, MATCH(O137, F134:F139, FALSE))),0,INDEX(AB134:AB139, MATCH(O137, F134:F139, FALSE)))</f>
        <v>0</v>
      </c>
      <c r="AE137" s="5">
        <f t="shared" si="181"/>
        <v>3</v>
      </c>
      <c r="AF137" s="3">
        <f>COUNTIF(F126:F131:F134:F139,F137)</f>
        <v>1</v>
      </c>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37"/>
      <c r="BE137" s="37"/>
      <c r="BF137" s="37"/>
      <c r="BG137" s="37"/>
      <c r="BH137" s="37"/>
      <c r="BI137" s="37"/>
      <c r="BJ137" s="37"/>
      <c r="BK137" s="47"/>
    </row>
    <row r="138" spans="1:76" ht="20.100000000000001" customHeight="1">
      <c r="A138" s="113" t="s">
        <v>144</v>
      </c>
      <c r="B138" s="34" t="s">
        <v>130</v>
      </c>
      <c r="C138" s="121" t="s">
        <v>317</v>
      </c>
      <c r="D138" s="204" t="s">
        <v>1</v>
      </c>
      <c r="E138" s="290">
        <v>5</v>
      </c>
      <c r="F138" s="216" t="s">
        <v>111</v>
      </c>
      <c r="G138" s="217">
        <v>3.86</v>
      </c>
      <c r="H138" s="114" t="str">
        <f t="shared" si="174"/>
        <v>ELIZABETH PALMER</v>
      </c>
      <c r="I138" s="114" t="str">
        <f t="shared" si="175"/>
        <v>Newbury</v>
      </c>
      <c r="J138" s="114" t="str">
        <f t="shared" si="176"/>
        <v>Newb</v>
      </c>
      <c r="K138" s="9" t="str">
        <f t="shared" si="177"/>
        <v/>
      </c>
      <c r="L138" s="195" t="str">
        <f t="shared" si="178"/>
        <v xml:space="preserve"> </v>
      </c>
      <c r="M138" s="65"/>
      <c r="N138" s="34" t="str">
        <f t="shared" si="179"/>
        <v>T</v>
      </c>
      <c r="O138" s="34" t="str">
        <f t="shared" si="179"/>
        <v>TT</v>
      </c>
      <c r="P138" s="154">
        <f t="shared" si="180"/>
        <v>0</v>
      </c>
      <c r="Q138" s="2"/>
      <c r="R138" s="12"/>
      <c r="S138" s="12"/>
      <c r="T138" s="12"/>
      <c r="U138" s="12"/>
      <c r="V138" s="12">
        <f>P138</f>
        <v>0</v>
      </c>
      <c r="W138" s="12"/>
      <c r="X138" s="2"/>
      <c r="Y138" s="26">
        <f>((COUNTIF(E134:E139,E138)-1)*$CK$547+SUBSTITUTE(E138,"=",""))</f>
        <v>5</v>
      </c>
      <c r="Z138" s="3">
        <f t="shared" ref="Z138:Z139" si="184">INDEX($CK$548:$CK$611,Y138)</f>
        <v>2</v>
      </c>
      <c r="AA138" s="3">
        <f t="shared" si="183"/>
        <v>1</v>
      </c>
      <c r="AB138" s="3">
        <f t="shared" si="182"/>
        <v>2</v>
      </c>
      <c r="AC138" s="6">
        <f>IF(ISNA(INDEX(AB134:AB139, MATCH(N138, F134:F139, FALSE))),0,INDEX(AB134:AB139, MATCH(N138,F134:F139, FALSE)))</f>
        <v>0</v>
      </c>
      <c r="AD138" s="3">
        <f>IF(ISNA(INDEX(AB134:AB139, MATCH(O138, F134:F139, FALSE))),0,INDEX(AB134:AB139, MATCH(O138, F134:F139, FALSE)))</f>
        <v>0</v>
      </c>
      <c r="AE138" s="5">
        <f t="shared" si="181"/>
        <v>0</v>
      </c>
      <c r="AF138" s="3">
        <f>COUNTIF(F126:F131:F134:F139,F138)</f>
        <v>1</v>
      </c>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37"/>
      <c r="BE138" s="37"/>
      <c r="BF138" s="37"/>
      <c r="BG138" s="37"/>
      <c r="BH138" s="37"/>
      <c r="BI138" s="37"/>
      <c r="BJ138" s="37"/>
      <c r="BK138" s="47"/>
    </row>
    <row r="139" spans="1:76" ht="20.100000000000001" customHeight="1" thickBot="1">
      <c r="A139" s="113" t="s">
        <v>144</v>
      </c>
      <c r="B139" s="34" t="s">
        <v>130</v>
      </c>
      <c r="C139" s="121" t="s">
        <v>317</v>
      </c>
      <c r="D139" s="204" t="s">
        <v>1</v>
      </c>
      <c r="E139" s="291">
        <v>6</v>
      </c>
      <c r="F139" s="216"/>
      <c r="G139" s="219"/>
      <c r="H139" s="212" t="str">
        <f t="shared" si="174"/>
        <v xml:space="preserve"> </v>
      </c>
      <c r="I139" s="212" t="str">
        <f t="shared" si="175"/>
        <v/>
      </c>
      <c r="J139" s="212" t="str">
        <f t="shared" si="176"/>
        <v/>
      </c>
      <c r="K139" s="138" t="str">
        <f t="shared" si="177"/>
        <v/>
      </c>
      <c r="L139" s="213" t="str">
        <f t="shared" si="178"/>
        <v/>
      </c>
      <c r="M139" s="65"/>
      <c r="N139" s="34" t="str">
        <f t="shared" si="179"/>
        <v>J</v>
      </c>
      <c r="O139" s="34" t="str">
        <f t="shared" si="179"/>
        <v>JJ</v>
      </c>
      <c r="P139" s="154">
        <f t="shared" si="180"/>
        <v>5</v>
      </c>
      <c r="Q139" s="2"/>
      <c r="R139" s="12"/>
      <c r="S139" s="12"/>
      <c r="T139" s="12"/>
      <c r="U139" s="12"/>
      <c r="V139" s="12"/>
      <c r="W139" s="12">
        <f>P139</f>
        <v>5</v>
      </c>
      <c r="X139" s="2"/>
      <c r="Y139" s="26">
        <f>((COUNTIF(E134:E139,E139)-1)*$CK$547+SUBSTITUTE(E139,"=",""))</f>
        <v>6</v>
      </c>
      <c r="Z139" s="3">
        <f t="shared" si="184"/>
        <v>1</v>
      </c>
      <c r="AA139" s="3">
        <f t="shared" si="183"/>
        <v>1</v>
      </c>
      <c r="AB139" s="3">
        <f t="shared" si="182"/>
        <v>1</v>
      </c>
      <c r="AC139" s="6">
        <f>IF(ISNA(INDEX(AB134:AB139, MATCH(N139, F134:F139, FALSE))),0,INDEX(AB134:AB139, MATCH(N139, F134:F139, FALSE)))</f>
        <v>0</v>
      </c>
      <c r="AD139" s="3">
        <f>IF(ISNA(INDEX(AB134:AB139, MATCH(O139, F134:F139, FALSE))),0,INDEX(AB134:AB139, MATCH(O139, F134:F139, FALSE)))</f>
        <v>5</v>
      </c>
      <c r="AE139" s="5">
        <f t="shared" si="181"/>
        <v>5</v>
      </c>
      <c r="AF139" s="3">
        <f>COUNTIF(F126:F131:F134:F139,F139)</f>
        <v>0</v>
      </c>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37"/>
      <c r="BE139" s="37"/>
      <c r="BF139" s="37"/>
      <c r="BG139" s="37"/>
      <c r="BH139" s="37"/>
      <c r="BI139" s="37"/>
      <c r="BJ139" s="37"/>
      <c r="BK139" s="47"/>
    </row>
    <row r="140" spans="1:76" ht="20.100000000000001" customHeight="1" thickBot="1">
      <c r="A140" s="113" t="s">
        <v>144</v>
      </c>
      <c r="B140" s="34" t="s">
        <v>130</v>
      </c>
      <c r="C140" s="34"/>
      <c r="D140" s="110"/>
      <c r="E140" s="237" t="s">
        <v>49</v>
      </c>
      <c r="F140" s="237"/>
      <c r="G140" s="237"/>
      <c r="H140" s="236"/>
      <c r="I140" s="236"/>
      <c r="J140" s="236"/>
      <c r="K140" s="236"/>
      <c r="L140" s="236"/>
      <c r="M140" s="2"/>
      <c r="N140" s="37"/>
      <c r="O140" s="37"/>
      <c r="P140" s="155"/>
      <c r="Q140" s="2"/>
      <c r="R140" s="2"/>
      <c r="S140" s="2"/>
      <c r="T140" s="2"/>
      <c r="U140" s="2"/>
      <c r="V140" s="2"/>
      <c r="W140" s="2"/>
      <c r="X140" s="2"/>
      <c r="Y140" s="8"/>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row>
    <row r="141" spans="1:76" ht="20.100000000000001" customHeight="1" thickBot="1">
      <c r="A141" s="113" t="s">
        <v>144</v>
      </c>
      <c r="B141" s="34" t="s">
        <v>130</v>
      </c>
      <c r="C141" s="121" t="s">
        <v>318</v>
      </c>
      <c r="D141" s="204" t="s">
        <v>0</v>
      </c>
      <c r="E141" s="420" t="s">
        <v>202</v>
      </c>
      <c r="F141" s="233"/>
      <c r="G141" s="233"/>
      <c r="H141" s="234"/>
      <c r="I141" s="208" t="s">
        <v>147</v>
      </c>
      <c r="J141" s="205"/>
      <c r="K141" s="530">
        <f>DETAILS!K61</f>
        <v>37.729999999999997</v>
      </c>
      <c r="L141" s="530"/>
      <c r="M141" s="116"/>
      <c r="N141" s="40"/>
      <c r="O141" s="40"/>
      <c r="P141" s="155"/>
      <c r="Q141" s="2"/>
      <c r="R141" s="2"/>
      <c r="S141" s="2"/>
      <c r="T141" s="2"/>
      <c r="U141" s="2"/>
      <c r="V141" s="2"/>
      <c r="W141" s="2"/>
      <c r="X141" s="2"/>
      <c r="Y141" s="8"/>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37"/>
      <c r="BE141" s="37"/>
      <c r="BF141" s="37"/>
      <c r="BG141" s="37"/>
      <c r="BH141" s="37"/>
      <c r="BI141" s="37"/>
      <c r="BJ141" s="37"/>
      <c r="BK141" s="47"/>
    </row>
    <row r="142" spans="1:76" ht="20.100000000000001" customHeight="1">
      <c r="A142" s="113" t="s">
        <v>144</v>
      </c>
      <c r="B142" s="34" t="s">
        <v>130</v>
      </c>
      <c r="C142" s="121" t="s">
        <v>318</v>
      </c>
      <c r="D142" s="204" t="s">
        <v>0</v>
      </c>
      <c r="E142" s="289">
        <v>1</v>
      </c>
      <c r="F142" s="214" t="s">
        <v>130</v>
      </c>
      <c r="G142" s="215">
        <v>24.13</v>
      </c>
      <c r="H142" s="201" t="str">
        <f t="shared" ref="H142:H147" si="185">IF(ISNA((IF(F142=0," ",VLOOKUP(F142,$AF$558:$AH$569,3,FALSE)))),"WRONG LETTER",IF(F142=0," ",VLOOKUP(F142,$AF$558:$AH$569,3,FALSE)))</f>
        <v>Erin McBriar</v>
      </c>
      <c r="I142" s="201" t="str">
        <f t="shared" ref="I142:I147" si="186">IF(ISNA((IF(F142=0,"",VLOOKUP(F142,$AO$544:$AQ$555,3,FALSE)))),"WRONG LETTER",IF(F142=0,"",VLOOKUP(F142,$AO$544:$AQ$555,3,FALSE)))</f>
        <v>Winchester</v>
      </c>
      <c r="J142" s="201" t="str">
        <f t="shared" ref="J142:J147" si="187">IF(F142=0,"",VLOOKUP(F142,$AO$544:$AR$555,4,FALSE))</f>
        <v>Win</v>
      </c>
      <c r="K142" s="202" t="str">
        <f t="shared" ref="K142:K147" si="188">IF(G142="","",IF(ISNUMBER(G142),IF($CH$555="T"," ",IF($CH$555="F",IF(G142&gt;=$BX$555,"G1",IF(G142&gt;=$CA$555,"G2",IF(G142&gt;=$CD$555,"G3",IF(G142&gt;=$CG$555,"G4","")))))),""))</f>
        <v>G1</v>
      </c>
      <c r="L142" s="203" t="str">
        <f t="shared" ref="L142:L147" si="189">IF(ISBLANK(G142),"",IF(G142&gt;=BQ547,"AW"," "))</f>
        <v>AW</v>
      </c>
      <c r="M142" s="2"/>
      <c r="N142" s="34" t="str">
        <f t="shared" ref="N142:O147" si="190">N134</f>
        <v>W</v>
      </c>
      <c r="O142" s="34" t="str">
        <f t="shared" si="190"/>
        <v>WW</v>
      </c>
      <c r="P142" s="154">
        <f>AE142</f>
        <v>6</v>
      </c>
      <c r="Q142" s="2"/>
      <c r="R142" s="12">
        <f>P142</f>
        <v>6</v>
      </c>
      <c r="S142" s="12"/>
      <c r="T142" s="12"/>
      <c r="U142" s="12"/>
      <c r="V142" s="12"/>
      <c r="W142" s="12"/>
      <c r="X142" s="2"/>
      <c r="Y142" s="26">
        <f>((COUNTIF(E142:E147,E142)-1)*$CK$547+SUBSTITUTE(E142,"=",""))</f>
        <v>1</v>
      </c>
      <c r="Z142" s="3">
        <f>INDEX($CK$548:$CK$611,Y142)</f>
        <v>6</v>
      </c>
      <c r="AA142" s="3">
        <f>IF(LEFT(G142,1)="d",0,IF(LEFT(G142,1)="n",0,1))</f>
        <v>1</v>
      </c>
      <c r="AB142" s="3">
        <f>Z142*AA142</f>
        <v>6</v>
      </c>
      <c r="AC142" s="6">
        <f>IF(ISNA(INDEX(AB142:AB147, MATCH(N142, F142:F147, FALSE))),0,INDEX(AB142:AB147, MATCH(N142, F142:F147, FALSE)))</f>
        <v>6</v>
      </c>
      <c r="AD142" s="3">
        <f>IF(ISNA(INDEX(AB142:AB147, MATCH(O142, F142:F147, FALSE))),0,INDEX(AB142:AB147, MATCH(O142, F142:F147, FALSE)))</f>
        <v>0</v>
      </c>
      <c r="AE142" s="5">
        <f>SUM(AC142:AD142)</f>
        <v>6</v>
      </c>
      <c r="AF142" s="3">
        <f>COUNTIF(F142:F147:F150:F155,F142)</f>
        <v>1</v>
      </c>
      <c r="AG142" s="6"/>
      <c r="AH142" s="2"/>
      <c r="AI142" s="6"/>
      <c r="AJ142" s="6"/>
      <c r="AK142" s="2"/>
      <c r="AL142" s="6"/>
      <c r="AM142" s="6"/>
      <c r="AN142" s="2"/>
      <c r="AO142" s="6"/>
      <c r="AP142" s="6"/>
      <c r="AQ142" s="2"/>
      <c r="AR142" s="6"/>
      <c r="AS142" s="6"/>
      <c r="AT142" s="2"/>
      <c r="AU142" s="6"/>
      <c r="AV142" s="6"/>
      <c r="AW142" s="6"/>
      <c r="AX142" s="6"/>
      <c r="AY142" s="6"/>
      <c r="AZ142" s="6"/>
      <c r="BA142" s="6"/>
      <c r="BB142" s="6"/>
      <c r="BC142" s="6"/>
      <c r="BD142" s="37"/>
      <c r="BE142" s="46"/>
      <c r="BF142" s="37"/>
      <c r="BG142" s="46"/>
      <c r="BH142" s="37"/>
      <c r="BI142" s="46"/>
      <c r="BJ142" s="37"/>
      <c r="BK142" s="47"/>
    </row>
    <row r="143" spans="1:76" ht="20.100000000000001" customHeight="1">
      <c r="A143" s="113" t="s">
        <v>144</v>
      </c>
      <c r="B143" s="34" t="s">
        <v>130</v>
      </c>
      <c r="C143" s="121" t="s">
        <v>318</v>
      </c>
      <c r="D143" s="204" t="s">
        <v>0</v>
      </c>
      <c r="E143" s="290">
        <v>2</v>
      </c>
      <c r="F143" s="216" t="s">
        <v>48</v>
      </c>
      <c r="G143" s="217">
        <v>19.850000000000001</v>
      </c>
      <c r="H143" s="114" t="str">
        <f t="shared" si="185"/>
        <v>Kaitlin Miller</v>
      </c>
      <c r="I143" s="114" t="str">
        <f t="shared" si="186"/>
        <v>Salisbury</v>
      </c>
      <c r="J143" s="114" t="str">
        <f t="shared" si="187"/>
        <v>Salis</v>
      </c>
      <c r="K143" s="9" t="str">
        <f t="shared" si="188"/>
        <v>G3</v>
      </c>
      <c r="L143" s="195" t="str">
        <f t="shared" si="189"/>
        <v>AW</v>
      </c>
      <c r="M143" s="2"/>
      <c r="N143" s="34" t="str">
        <f t="shared" si="190"/>
        <v>N</v>
      </c>
      <c r="O143" s="34" t="str">
        <f t="shared" si="190"/>
        <v>NN</v>
      </c>
      <c r="P143" s="154">
        <f t="shared" ref="P143:P147" si="191">AE143</f>
        <v>2</v>
      </c>
      <c r="Q143" s="2"/>
      <c r="R143" s="12"/>
      <c r="S143" s="12">
        <f>P143</f>
        <v>2</v>
      </c>
      <c r="T143" s="12"/>
      <c r="U143" s="12"/>
      <c r="V143" s="12"/>
      <c r="W143" s="12"/>
      <c r="X143" s="2"/>
      <c r="Y143" s="26">
        <f>((COUNTIF(E142:E147,E143)-1)*$CK$547+SUBSTITUTE(E143,"=",""))</f>
        <v>2</v>
      </c>
      <c r="Z143" s="3">
        <f>INDEX($CK$548:$CK$611,Y143)</f>
        <v>5</v>
      </c>
      <c r="AA143" s="3">
        <f>IF(LEFT(G143,1)="d",0,IF(LEFT(G143,1)="n",0,1))</f>
        <v>1</v>
      </c>
      <c r="AB143" s="3">
        <f>Z143*AA143</f>
        <v>5</v>
      </c>
      <c r="AC143" s="6">
        <f>IF(ISNA(INDEX(AB142:AB147, MATCH(N143, F142:F147, FALSE))),0,INDEX(AB142:AB147, MATCH(N143, F142:F147, FALSE)))</f>
        <v>2</v>
      </c>
      <c r="AD143" s="3">
        <f>IF(ISNA(INDEX(AB142:AB147, MATCH(O143, F142:F147, FALSE))),0,INDEX(AB142:AB147, MATCH(O143, F142:F147, FALSE)))</f>
        <v>0</v>
      </c>
      <c r="AE143" s="5">
        <f t="shared" ref="AE143:AE147" si="192">SUM(AC143:AD143)</f>
        <v>2</v>
      </c>
      <c r="AF143" s="3">
        <f>COUNTIF(F142:F147:F150:F155,F143)</f>
        <v>1</v>
      </c>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37"/>
      <c r="BE143" s="37"/>
      <c r="BF143" s="37"/>
      <c r="BG143" s="37"/>
      <c r="BH143" s="37"/>
      <c r="BI143" s="37"/>
      <c r="BJ143" s="37"/>
      <c r="BK143" s="47"/>
    </row>
    <row r="144" spans="1:76" s="23" customFormat="1" ht="20.100000000000001" customHeight="1">
      <c r="A144" s="113" t="s">
        <v>144</v>
      </c>
      <c r="B144" s="34" t="s">
        <v>130</v>
      </c>
      <c r="C144" s="121" t="s">
        <v>318</v>
      </c>
      <c r="D144" s="204" t="s">
        <v>0</v>
      </c>
      <c r="E144" s="290">
        <v>3</v>
      </c>
      <c r="F144" s="216" t="s">
        <v>108</v>
      </c>
      <c r="G144" s="217">
        <v>18.82</v>
      </c>
      <c r="H144" s="114" t="str">
        <f t="shared" si="185"/>
        <v>Ellie Mullins</v>
      </c>
      <c r="I144" s="114" t="str">
        <f t="shared" si="186"/>
        <v>MADJA</v>
      </c>
      <c r="J144" s="114" t="str">
        <f t="shared" si="187"/>
        <v>Marl J</v>
      </c>
      <c r="K144" s="9" t="str">
        <f t="shared" si="188"/>
        <v>G3</v>
      </c>
      <c r="L144" s="195" t="str">
        <f t="shared" si="189"/>
        <v>AW</v>
      </c>
      <c r="M144" s="2"/>
      <c r="N144" s="34" t="str">
        <f t="shared" si="190"/>
        <v>O</v>
      </c>
      <c r="O144" s="34" t="str">
        <f t="shared" si="190"/>
        <v>OO</v>
      </c>
      <c r="P144" s="154">
        <f t="shared" si="191"/>
        <v>3</v>
      </c>
      <c r="Q144" s="2"/>
      <c r="R144" s="12"/>
      <c r="S144" s="12"/>
      <c r="T144" s="12">
        <f>P144</f>
        <v>3</v>
      </c>
      <c r="U144" s="12"/>
      <c r="V144" s="12"/>
      <c r="W144" s="12"/>
      <c r="X144" s="2"/>
      <c r="Y144" s="26">
        <f>((COUNTIF(E142:E147,E144)-1)*$CK$547+SUBSTITUTE(E144,"=",""))</f>
        <v>3</v>
      </c>
      <c r="Z144" s="3">
        <f>INDEX($CK$548:$CK$611,Y144)</f>
        <v>4</v>
      </c>
      <c r="AA144" s="3">
        <f>IF(LEFT(G144,1)="d",0,IF(LEFT(G144,1)="n",0,1))</f>
        <v>1</v>
      </c>
      <c r="AB144" s="3">
        <f t="shared" ref="AB144:AB147" si="193">Z144*AA144</f>
        <v>4</v>
      </c>
      <c r="AC144" s="6">
        <f>IF(ISNA(INDEX(AB142:AB147, MATCH(N144, F142:F147, FALSE))),0,INDEX(AB142:AB147, MATCH(N144, F142:F147, FALSE)))</f>
        <v>0</v>
      </c>
      <c r="AD144" s="3">
        <f>IF(ISNA(INDEX(AB142:AB147, MATCH(O144, F142:F147, FALSE))),0,INDEX(AB142:AB147, MATCH(O144, F142:F147, FALSE)))</f>
        <v>3</v>
      </c>
      <c r="AE144" s="5">
        <f t="shared" si="192"/>
        <v>3</v>
      </c>
      <c r="AF144" s="3">
        <f>COUNTIF(F142:F147:F150:F155,F144)</f>
        <v>1</v>
      </c>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37"/>
      <c r="BE144" s="37"/>
      <c r="BF144" s="37"/>
      <c r="BG144" s="37"/>
      <c r="BH144" s="37"/>
      <c r="BI144" s="37"/>
      <c r="BJ144" s="37"/>
      <c r="BK144" s="50"/>
      <c r="BL144" s="32"/>
      <c r="BM144" s="32"/>
      <c r="BN144" s="32"/>
      <c r="BO144" s="32"/>
      <c r="BP144" s="32"/>
      <c r="BQ144" s="32"/>
      <c r="BR144" s="32"/>
      <c r="BS144" s="32"/>
      <c r="BT144" s="98"/>
      <c r="BU144" s="98"/>
      <c r="BV144" s="98"/>
      <c r="BW144" s="98"/>
      <c r="BX144" s="98"/>
    </row>
    <row r="145" spans="1:76" s="23" customFormat="1" ht="20.100000000000001" customHeight="1">
      <c r="A145" s="113" t="s">
        <v>144</v>
      </c>
      <c r="B145" s="34" t="s">
        <v>130</v>
      </c>
      <c r="C145" s="121" t="s">
        <v>318</v>
      </c>
      <c r="D145" s="204" t="s">
        <v>0</v>
      </c>
      <c r="E145" s="290">
        <v>4</v>
      </c>
      <c r="F145" s="216" t="s">
        <v>19</v>
      </c>
      <c r="G145" s="217">
        <v>15.98</v>
      </c>
      <c r="H145" s="114" t="str">
        <f t="shared" si="185"/>
        <v>Payton Carter</v>
      </c>
      <c r="I145" s="114" t="str">
        <f t="shared" si="186"/>
        <v>Oxford City</v>
      </c>
      <c r="J145" s="114" t="str">
        <f t="shared" si="187"/>
        <v>Oxf C</v>
      </c>
      <c r="K145" s="9" t="str">
        <f t="shared" si="188"/>
        <v>G4</v>
      </c>
      <c r="L145" s="195" t="str">
        <f t="shared" si="189"/>
        <v>AW</v>
      </c>
      <c r="M145" s="2"/>
      <c r="N145" s="34" t="str">
        <f t="shared" si="190"/>
        <v>R</v>
      </c>
      <c r="O145" s="34" t="str">
        <f t="shared" si="190"/>
        <v>RR</v>
      </c>
      <c r="P145" s="154">
        <f t="shared" si="191"/>
        <v>4</v>
      </c>
      <c r="Q145" s="2"/>
      <c r="R145" s="12"/>
      <c r="S145" s="12"/>
      <c r="T145" s="12"/>
      <c r="U145" s="12">
        <f>P145</f>
        <v>4</v>
      </c>
      <c r="V145" s="12"/>
      <c r="W145" s="12"/>
      <c r="X145" s="2"/>
      <c r="Y145" s="26">
        <f>((COUNTIF(E142:E147,E145)-1)*$CK$547+SUBSTITUTE(E145,"=",""))</f>
        <v>4</v>
      </c>
      <c r="Z145" s="3">
        <f>INDEX($CK$548:$CK$611,Y145)</f>
        <v>3</v>
      </c>
      <c r="AA145" s="3">
        <f t="shared" ref="AA145:AA147" si="194">IF(LEFT(G145,1)="d",0,IF(LEFT(G145,1)="n",0,1))</f>
        <v>1</v>
      </c>
      <c r="AB145" s="3">
        <f t="shared" si="193"/>
        <v>3</v>
      </c>
      <c r="AC145" s="6">
        <f>IF(ISNA(INDEX(AB142:AB147, MATCH(N145, F142:F147, FALSE))),0,INDEX(AB142:AB147, MATCH(N145, F142:F147, FALSE)))</f>
        <v>4</v>
      </c>
      <c r="AD145" s="3">
        <f>IF(ISNA(INDEX(AB142:AB147, MATCH(O145, F142:F147, FALSE))),0,INDEX(AB142:AB147, MATCH(O145, F142:F147, FALSE)))</f>
        <v>0</v>
      </c>
      <c r="AE145" s="5">
        <f t="shared" si="192"/>
        <v>4</v>
      </c>
      <c r="AF145" s="3">
        <f>COUNTIF(F142:F147:F150:F155,F145)</f>
        <v>1</v>
      </c>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37"/>
      <c r="BE145" s="37"/>
      <c r="BF145" s="37"/>
      <c r="BG145" s="37"/>
      <c r="BH145" s="37"/>
      <c r="BI145" s="37"/>
      <c r="BJ145" s="37"/>
      <c r="BK145" s="50"/>
      <c r="BL145" s="32"/>
      <c r="BM145" s="32"/>
      <c r="BN145" s="32"/>
      <c r="BO145" s="32"/>
      <c r="BP145" s="32"/>
      <c r="BQ145" s="32"/>
      <c r="BR145" s="32"/>
      <c r="BS145" s="32"/>
      <c r="BT145" s="98"/>
      <c r="BU145" s="98"/>
      <c r="BV145" s="98"/>
      <c r="BW145" s="98"/>
      <c r="BX145" s="98"/>
    </row>
    <row r="146" spans="1:76" s="23" customFormat="1" ht="20.100000000000001" customHeight="1">
      <c r="A146" s="113" t="s">
        <v>144</v>
      </c>
      <c r="B146" s="34" t="s">
        <v>130</v>
      </c>
      <c r="C146" s="121" t="s">
        <v>318</v>
      </c>
      <c r="D146" s="204" t="s">
        <v>0</v>
      </c>
      <c r="E146" s="290">
        <v>5</v>
      </c>
      <c r="F146" s="216" t="s">
        <v>110</v>
      </c>
      <c r="G146" s="217">
        <v>11.84</v>
      </c>
      <c r="H146" s="114" t="str">
        <f t="shared" si="185"/>
        <v>SOPHIE LIVINGSTONE</v>
      </c>
      <c r="I146" s="114" t="str">
        <f t="shared" si="186"/>
        <v>Newbury</v>
      </c>
      <c r="J146" s="114" t="str">
        <f t="shared" si="187"/>
        <v>Newb</v>
      </c>
      <c r="K146" s="9" t="str">
        <f t="shared" si="188"/>
        <v/>
      </c>
      <c r="L146" s="195" t="str">
        <f t="shared" si="189"/>
        <v xml:space="preserve"> </v>
      </c>
      <c r="M146" s="2"/>
      <c r="N146" s="34" t="str">
        <f t="shared" si="190"/>
        <v>T</v>
      </c>
      <c r="O146" s="34" t="str">
        <f t="shared" si="190"/>
        <v>TT</v>
      </c>
      <c r="P146" s="154">
        <f t="shared" si="191"/>
        <v>5</v>
      </c>
      <c r="Q146" s="2"/>
      <c r="R146" s="12"/>
      <c r="S146" s="12"/>
      <c r="T146" s="12"/>
      <c r="U146" s="12"/>
      <c r="V146" s="12">
        <f>P146</f>
        <v>5</v>
      </c>
      <c r="W146" s="12"/>
      <c r="X146" s="2"/>
      <c r="Y146" s="26">
        <f>((COUNTIF(E142:E147,E146)-1)*$CK$547+SUBSTITUTE(E146,"=",""))</f>
        <v>5</v>
      </c>
      <c r="Z146" s="3">
        <f t="shared" ref="Z146:Z147" si="195">INDEX($CK$548:$CK$611,Y146)</f>
        <v>2</v>
      </c>
      <c r="AA146" s="3">
        <f t="shared" si="194"/>
        <v>1</v>
      </c>
      <c r="AB146" s="3">
        <f t="shared" si="193"/>
        <v>2</v>
      </c>
      <c r="AC146" s="6">
        <f>IF(ISNA(INDEX(AB142:AB147, MATCH(N146, F142:F147, FALSE))),0,INDEX(AB142:AB147, MATCH(N146,F142:F147, FALSE)))</f>
        <v>5</v>
      </c>
      <c r="AD146" s="3">
        <f>IF(ISNA(INDEX(AB142:AB147, MATCH(O146, F142:F147, FALSE))),0,INDEX(AB142:AB147, MATCH(O146, F142:F147, FALSE)))</f>
        <v>0</v>
      </c>
      <c r="AE146" s="5">
        <f t="shared" si="192"/>
        <v>5</v>
      </c>
      <c r="AF146" s="3">
        <f>COUNTIF(F142:F147:F150:F155,F146)</f>
        <v>1</v>
      </c>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37"/>
      <c r="BE146" s="37"/>
      <c r="BF146" s="37"/>
      <c r="BG146" s="37"/>
      <c r="BH146" s="37"/>
      <c r="BI146" s="37"/>
      <c r="BJ146" s="37"/>
      <c r="BK146" s="50"/>
      <c r="BL146" s="32"/>
      <c r="BM146" s="32"/>
      <c r="BN146" s="32"/>
      <c r="BO146" s="32"/>
      <c r="BP146" s="32"/>
      <c r="BQ146" s="32"/>
      <c r="BR146" s="32"/>
      <c r="BS146" s="32"/>
      <c r="BT146" s="98"/>
      <c r="BU146" s="98"/>
      <c r="BV146" s="98"/>
      <c r="BW146" s="98"/>
      <c r="BX146" s="98"/>
    </row>
    <row r="147" spans="1:76" ht="20.100000000000001" customHeight="1" thickBot="1">
      <c r="A147" s="113" t="s">
        <v>144</v>
      </c>
      <c r="B147" s="34" t="s">
        <v>130</v>
      </c>
      <c r="C147" s="121" t="s">
        <v>318</v>
      </c>
      <c r="D147" s="204" t="s">
        <v>0</v>
      </c>
      <c r="E147" s="291">
        <v>6</v>
      </c>
      <c r="F147" s="216" t="s">
        <v>127</v>
      </c>
      <c r="G147" s="219">
        <v>10.7</v>
      </c>
      <c r="H147" s="212" t="str">
        <f t="shared" si="185"/>
        <v>Emilia Wilkinson</v>
      </c>
      <c r="I147" s="212" t="str">
        <f t="shared" si="186"/>
        <v>Slough Juniors</v>
      </c>
      <c r="J147" s="212" t="str">
        <f t="shared" si="187"/>
        <v>Slough J</v>
      </c>
      <c r="K147" s="138" t="str">
        <f t="shared" si="188"/>
        <v/>
      </c>
      <c r="L147" s="213" t="str">
        <f t="shared" si="189"/>
        <v xml:space="preserve"> </v>
      </c>
      <c r="M147" s="2"/>
      <c r="N147" s="34" t="str">
        <f t="shared" si="190"/>
        <v>J</v>
      </c>
      <c r="O147" s="34" t="str">
        <f t="shared" si="190"/>
        <v>JJ</v>
      </c>
      <c r="P147" s="154">
        <f t="shared" si="191"/>
        <v>1</v>
      </c>
      <c r="Q147" s="2"/>
      <c r="R147" s="12"/>
      <c r="S147" s="12"/>
      <c r="T147" s="12"/>
      <c r="U147" s="12"/>
      <c r="V147" s="12"/>
      <c r="W147" s="12">
        <f>P147</f>
        <v>1</v>
      </c>
      <c r="X147" s="2"/>
      <c r="Y147" s="26">
        <f>((COUNTIF(E142:E147,E147)-1)*$CK$547+SUBSTITUTE(E147,"=",""))</f>
        <v>6</v>
      </c>
      <c r="Z147" s="3">
        <f t="shared" si="195"/>
        <v>1</v>
      </c>
      <c r="AA147" s="3">
        <f t="shared" si="194"/>
        <v>1</v>
      </c>
      <c r="AB147" s="3">
        <f t="shared" si="193"/>
        <v>1</v>
      </c>
      <c r="AC147" s="6">
        <f>IF(ISNA(INDEX(AB142:AB147, MATCH(N147, F142:F147, FALSE))),0,INDEX(AB142:AB147, MATCH(N147, F142:F147, FALSE)))</f>
        <v>1</v>
      </c>
      <c r="AD147" s="3">
        <f>IF(ISNA(INDEX(AB142:AB147, MATCH(O147, F142:F147, FALSE))),0,INDEX(AB142:AB147, MATCH(O147, F142:F147, FALSE)))</f>
        <v>0</v>
      </c>
      <c r="AE147" s="5">
        <f t="shared" si="192"/>
        <v>1</v>
      </c>
      <c r="AF147" s="3">
        <f>COUNTIF(F142:F147:F150:F155,F147)</f>
        <v>1</v>
      </c>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37"/>
      <c r="BE147" s="37"/>
      <c r="BF147" s="37"/>
      <c r="BG147" s="37"/>
      <c r="BH147" s="37"/>
      <c r="BI147" s="37"/>
      <c r="BJ147" s="37"/>
      <c r="BK147" s="47"/>
    </row>
    <row r="148" spans="1:76" ht="20.100000000000001" customHeight="1" thickBot="1">
      <c r="A148" s="113" t="s">
        <v>144</v>
      </c>
      <c r="B148" s="34" t="s">
        <v>130</v>
      </c>
      <c r="C148" s="34"/>
      <c r="D148" s="110"/>
      <c r="E148" s="237" t="s">
        <v>49</v>
      </c>
      <c r="F148" s="237"/>
      <c r="G148" s="237"/>
      <c r="H148" s="236"/>
      <c r="I148" s="236"/>
      <c r="J148" s="236"/>
      <c r="K148" s="236"/>
      <c r="L148" s="236"/>
      <c r="M148" s="2"/>
      <c r="N148" s="37"/>
      <c r="O148" s="37"/>
      <c r="P148" s="155"/>
      <c r="Q148" s="2"/>
      <c r="R148" s="2"/>
      <c r="S148" s="2"/>
      <c r="T148" s="2"/>
      <c r="U148" s="2"/>
      <c r="V148" s="2"/>
      <c r="W148" s="2"/>
      <c r="X148" s="2"/>
      <c r="Y148" s="26"/>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37"/>
      <c r="BE148" s="37"/>
      <c r="BF148" s="37"/>
      <c r="BG148" s="37"/>
      <c r="BH148" s="37"/>
      <c r="BI148" s="37"/>
      <c r="BJ148" s="37"/>
      <c r="BK148" s="47"/>
    </row>
    <row r="149" spans="1:76" ht="20.100000000000001" customHeight="1" thickBot="1">
      <c r="A149" s="113" t="s">
        <v>144</v>
      </c>
      <c r="B149" s="34" t="s">
        <v>130</v>
      </c>
      <c r="C149" s="121" t="s">
        <v>318</v>
      </c>
      <c r="D149" s="204" t="s">
        <v>1</v>
      </c>
      <c r="E149" s="420" t="s">
        <v>203</v>
      </c>
      <c r="F149" s="233"/>
      <c r="G149" s="233"/>
      <c r="H149" s="234"/>
      <c r="I149" s="208" t="s">
        <v>147</v>
      </c>
      <c r="J149" s="205"/>
      <c r="K149" s="530">
        <f>K141</f>
        <v>37.729999999999997</v>
      </c>
      <c r="L149" s="530"/>
      <c r="M149" s="2"/>
      <c r="N149" s="37"/>
      <c r="O149" s="37"/>
      <c r="P149" s="155"/>
      <c r="Q149" s="2"/>
      <c r="R149" s="2"/>
      <c r="S149" s="2"/>
      <c r="T149" s="2"/>
      <c r="U149" s="2"/>
      <c r="V149" s="2"/>
      <c r="W149" s="2"/>
      <c r="X149" s="2"/>
      <c r="Y149" s="26"/>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37"/>
      <c r="BE149" s="37"/>
      <c r="BF149" s="37"/>
      <c r="BG149" s="37"/>
      <c r="BH149" s="37"/>
      <c r="BI149" s="37"/>
      <c r="BJ149" s="37"/>
      <c r="BK149" s="47"/>
    </row>
    <row r="150" spans="1:76" ht="20.100000000000001" customHeight="1">
      <c r="A150" s="113" t="s">
        <v>144</v>
      </c>
      <c r="B150" s="34" t="s">
        <v>130</v>
      </c>
      <c r="C150" s="121" t="s">
        <v>318</v>
      </c>
      <c r="D150" s="204" t="s">
        <v>1</v>
      </c>
      <c r="E150" s="289">
        <v>1</v>
      </c>
      <c r="F150" s="214" t="s">
        <v>140</v>
      </c>
      <c r="G150" s="215">
        <v>17.5</v>
      </c>
      <c r="H150" s="201" t="str">
        <f t="shared" ref="H150:H155" si="196">IF(ISNA((IF(F150=0," ",VLOOKUP(F150,$AF$558:$AH$569,3,FALSE)))),"WRONG LETTER",IF(F150=0," ",VLOOKUP(F150,$AF$558:$AH$569,3,FALSE)))</f>
        <v>Lauren Richards</v>
      </c>
      <c r="I150" s="201" t="str">
        <f t="shared" ref="I150:I155" si="197">IF(ISNA((IF(F150=0,"",VLOOKUP(F150,$AO$544:$AQ$555,3,FALSE)))),"WRONG LETTER",IF(F150=0,"",VLOOKUP(F150,$AO$544:$AQ$555,3,FALSE)))</f>
        <v>Winchester</v>
      </c>
      <c r="J150" s="201" t="str">
        <f t="shared" ref="J150:J155" si="198">IF(F150=0,"",VLOOKUP(F150,$AO$544:$AR$555,4,FALSE))</f>
        <v>Win</v>
      </c>
      <c r="K150" s="202" t="str">
        <f t="shared" ref="K150:K155" si="199">IF(G150="","",IF(ISNUMBER(G150),IF($CH$555="T"," ",IF($CH$555="F",IF(G150&gt;=$BX$555,"G1",IF(G150&gt;=$CA$555,"G2",IF(G150&gt;=$CD$555,"G3",IF(G150&gt;=$CG$555,"G4","")))))),""))</f>
        <v>G4</v>
      </c>
      <c r="L150" s="203" t="str">
        <f t="shared" ref="L150:L155" si="200">IF(ISBLANK(G150),"",IF(G150&gt;=BQ554,"AW"," "))</f>
        <v>AW</v>
      </c>
      <c r="M150" s="2"/>
      <c r="N150" s="34" t="str">
        <f t="shared" ref="N150:O155" si="201">N142</f>
        <v>W</v>
      </c>
      <c r="O150" s="34" t="str">
        <f t="shared" si="201"/>
        <v>WW</v>
      </c>
      <c r="P150" s="154">
        <f>AE150</f>
        <v>6</v>
      </c>
      <c r="Q150" s="2"/>
      <c r="R150" s="12">
        <f>P150</f>
        <v>6</v>
      </c>
      <c r="S150" s="12"/>
      <c r="T150" s="12"/>
      <c r="U150" s="12"/>
      <c r="V150" s="12"/>
      <c r="W150" s="12"/>
      <c r="X150" s="2"/>
      <c r="Y150" s="26">
        <f>((COUNTIF(E150:E155,E150)-1)*$CK$547+SUBSTITUTE(E150,"=",""))</f>
        <v>1</v>
      </c>
      <c r="Z150" s="3">
        <f>INDEX($CK$548:$CK$611,Y150)</f>
        <v>6</v>
      </c>
      <c r="AA150" s="3">
        <f>IF(LEFT(G150,1)="d",0,IF(LEFT(G150,1)="n",0,1))</f>
        <v>1</v>
      </c>
      <c r="AB150" s="3">
        <f>Z150*AA150</f>
        <v>6</v>
      </c>
      <c r="AC150" s="6">
        <f>IF(ISNA(INDEX(AB150:AB155, MATCH(N150, F150:F155, FALSE))),0,INDEX(AB150:AB155, MATCH(N150, F150:F155, FALSE)))</f>
        <v>0</v>
      </c>
      <c r="AD150" s="3">
        <f>IF(ISNA(INDEX(AB150:AB155, MATCH(O150, F150:F155, FALSE))),0,INDEX(AB150:AB155, MATCH(O150, F150:F155, FALSE)))</f>
        <v>6</v>
      </c>
      <c r="AE150" s="5">
        <f>SUM(AC150:AD150)</f>
        <v>6</v>
      </c>
      <c r="AF150" s="3">
        <f>COUNTIF(F142:F147:F150:F155,F150)</f>
        <v>1</v>
      </c>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37"/>
      <c r="BE150" s="37"/>
      <c r="BF150" s="37"/>
      <c r="BG150" s="37"/>
      <c r="BH150" s="37"/>
      <c r="BI150" s="37"/>
      <c r="BJ150" s="37"/>
      <c r="BK150" s="47"/>
    </row>
    <row r="151" spans="1:76" ht="20.100000000000001" customHeight="1">
      <c r="A151" s="113" t="s">
        <v>144</v>
      </c>
      <c r="B151" s="34" t="s">
        <v>130</v>
      </c>
      <c r="C151" s="121" t="s">
        <v>318</v>
      </c>
      <c r="D151" s="204" t="s">
        <v>1</v>
      </c>
      <c r="E151" s="290">
        <v>2</v>
      </c>
      <c r="F151" s="216" t="s">
        <v>109</v>
      </c>
      <c r="G151" s="217">
        <v>12.44</v>
      </c>
      <c r="H151" s="114" t="str">
        <f t="shared" si="196"/>
        <v>Ellie Hamill</v>
      </c>
      <c r="I151" s="114" t="str">
        <f t="shared" si="197"/>
        <v>MADJA</v>
      </c>
      <c r="J151" s="114" t="str">
        <f t="shared" si="198"/>
        <v>Marl J</v>
      </c>
      <c r="K151" s="9" t="str">
        <f t="shared" si="199"/>
        <v/>
      </c>
      <c r="L151" s="195" t="str">
        <f t="shared" si="200"/>
        <v xml:space="preserve"> </v>
      </c>
      <c r="M151" s="2"/>
      <c r="N151" s="34" t="str">
        <f t="shared" si="201"/>
        <v>N</v>
      </c>
      <c r="O151" s="34" t="str">
        <f t="shared" si="201"/>
        <v>NN</v>
      </c>
      <c r="P151" s="154">
        <f t="shared" ref="P151:P155" si="202">AE151</f>
        <v>2</v>
      </c>
      <c r="Q151" s="2"/>
      <c r="R151" s="12"/>
      <c r="S151" s="12">
        <f>P151</f>
        <v>2</v>
      </c>
      <c r="T151" s="12"/>
      <c r="U151" s="12"/>
      <c r="V151" s="12"/>
      <c r="W151" s="12"/>
      <c r="X151" s="2"/>
      <c r="Y151" s="26">
        <f>((COUNTIF(E150:E155,E151)-1)*$CK$547+SUBSTITUTE(E151,"=",""))</f>
        <v>2</v>
      </c>
      <c r="Z151" s="3">
        <f>INDEX($CK$548:$CK$611,Y151)</f>
        <v>5</v>
      </c>
      <c r="AA151" s="3">
        <f>IF(LEFT(G151,1)="d",0,IF(LEFT(G151,1)="n",0,1))</f>
        <v>1</v>
      </c>
      <c r="AB151" s="3">
        <f>Z151*AA151</f>
        <v>5</v>
      </c>
      <c r="AC151" s="6">
        <f>IF(ISNA(INDEX(AB150:AB155, MATCH(N151, F150:F155, FALSE))),0,INDEX(AB150:AB155, MATCH(N151, F150:F155, FALSE)))</f>
        <v>0</v>
      </c>
      <c r="AD151" s="3">
        <f>IF(ISNA(INDEX(AB150:AB155, MATCH(O151, F150:F155, FALSE))),0,INDEX(AB150:AB155, MATCH(O151, F150:F155, FALSE)))</f>
        <v>2</v>
      </c>
      <c r="AE151" s="5">
        <f t="shared" ref="AE151:AE155" si="203">SUM(AC151:AD151)</f>
        <v>2</v>
      </c>
      <c r="AF151" s="3">
        <f>COUNTIF(F142:F147:F150:F155,F151)</f>
        <v>1</v>
      </c>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37"/>
      <c r="BE151" s="37"/>
      <c r="BF151" s="37"/>
      <c r="BG151" s="37"/>
      <c r="BH151" s="37"/>
      <c r="BI151" s="37"/>
      <c r="BJ151" s="37"/>
      <c r="BK151" s="47"/>
    </row>
    <row r="152" spans="1:76" ht="20.100000000000001" customHeight="1">
      <c r="A152" s="113" t="s">
        <v>144</v>
      </c>
      <c r="B152" s="34" t="s">
        <v>130</v>
      </c>
      <c r="C152" s="121" t="s">
        <v>318</v>
      </c>
      <c r="D152" s="204" t="s">
        <v>1</v>
      </c>
      <c r="E152" s="290">
        <v>3</v>
      </c>
      <c r="F152" s="216" t="s">
        <v>137</v>
      </c>
      <c r="G152" s="217">
        <v>10.59</v>
      </c>
      <c r="H152" s="114" t="str">
        <f t="shared" si="196"/>
        <v>Brianna Garraway</v>
      </c>
      <c r="I152" s="114" t="str">
        <f t="shared" si="197"/>
        <v>Slough Juniors</v>
      </c>
      <c r="J152" s="114" t="str">
        <f t="shared" si="198"/>
        <v>Slough J</v>
      </c>
      <c r="K152" s="9" t="str">
        <f t="shared" si="199"/>
        <v/>
      </c>
      <c r="L152" s="195" t="str">
        <f t="shared" si="200"/>
        <v xml:space="preserve"> </v>
      </c>
      <c r="M152" s="2"/>
      <c r="N152" s="34" t="str">
        <f t="shared" si="201"/>
        <v>O</v>
      </c>
      <c r="O152" s="34" t="str">
        <f t="shared" si="201"/>
        <v>OO</v>
      </c>
      <c r="P152" s="154">
        <f t="shared" si="202"/>
        <v>3</v>
      </c>
      <c r="Q152" s="2"/>
      <c r="R152" s="12"/>
      <c r="S152" s="12"/>
      <c r="T152" s="12">
        <f>P152</f>
        <v>3</v>
      </c>
      <c r="U152" s="12"/>
      <c r="V152" s="12"/>
      <c r="W152" s="12"/>
      <c r="X152" s="2"/>
      <c r="Y152" s="26">
        <f>((COUNTIF(E150:E155,E152)-1)*$CK$547+SUBSTITUTE(E152,"=",""))</f>
        <v>3</v>
      </c>
      <c r="Z152" s="3">
        <f>INDEX($CK$548:$CK$611,Y152)</f>
        <v>4</v>
      </c>
      <c r="AA152" s="3">
        <f>IF(LEFT(G152,1)="d",0,IF(LEFT(G152,1)="n",0,1))</f>
        <v>1</v>
      </c>
      <c r="AB152" s="3">
        <f t="shared" ref="AB152:AB155" si="204">Z152*AA152</f>
        <v>4</v>
      </c>
      <c r="AC152" s="6">
        <f>IF(ISNA(INDEX(AB150:AB155, MATCH(N152, F150:F155, FALSE))),0,INDEX(AB150:AB155, MATCH(N152, F150:F155, FALSE)))</f>
        <v>3</v>
      </c>
      <c r="AD152" s="3">
        <f>IF(ISNA(INDEX(AB150:AB155, MATCH(O152, F150:F155, FALSE))),0,INDEX(AB150:AB155, MATCH(O152, F150:F155, FALSE)))</f>
        <v>0</v>
      </c>
      <c r="AE152" s="5">
        <f t="shared" si="203"/>
        <v>3</v>
      </c>
      <c r="AF152" s="3">
        <f>COUNTIF(F142:F147:F150:F155,F152)</f>
        <v>1</v>
      </c>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37"/>
      <c r="BE152" s="37"/>
      <c r="BF152" s="37"/>
      <c r="BG152" s="37"/>
      <c r="BH152" s="37"/>
      <c r="BI152" s="37"/>
      <c r="BJ152" s="37"/>
      <c r="BK152" s="47"/>
    </row>
    <row r="153" spans="1:76" ht="20.100000000000001" customHeight="1">
      <c r="A153" s="113" t="s">
        <v>144</v>
      </c>
      <c r="B153" s="34" t="s">
        <v>130</v>
      </c>
      <c r="C153" s="121" t="s">
        <v>318</v>
      </c>
      <c r="D153" s="204" t="s">
        <v>1</v>
      </c>
      <c r="E153" s="290">
        <v>4</v>
      </c>
      <c r="F153" s="216" t="s">
        <v>20</v>
      </c>
      <c r="G153" s="217">
        <v>10.039999999999999</v>
      </c>
      <c r="H153" s="114" t="str">
        <f t="shared" si="196"/>
        <v>Sienna Hardy</v>
      </c>
      <c r="I153" s="114" t="str">
        <f t="shared" si="197"/>
        <v>Oxford City</v>
      </c>
      <c r="J153" s="114" t="str">
        <f t="shared" si="198"/>
        <v>Oxf C</v>
      </c>
      <c r="K153" s="9" t="str">
        <f t="shared" si="199"/>
        <v/>
      </c>
      <c r="L153" s="195" t="str">
        <f t="shared" si="200"/>
        <v xml:space="preserve"> </v>
      </c>
      <c r="M153" s="2"/>
      <c r="N153" s="34" t="str">
        <f t="shared" si="201"/>
        <v>R</v>
      </c>
      <c r="O153" s="34" t="str">
        <f t="shared" si="201"/>
        <v>RR</v>
      </c>
      <c r="P153" s="154">
        <f t="shared" si="202"/>
        <v>5</v>
      </c>
      <c r="Q153" s="2"/>
      <c r="R153" s="12"/>
      <c r="S153" s="12"/>
      <c r="T153" s="12"/>
      <c r="U153" s="12">
        <f>P153</f>
        <v>5</v>
      </c>
      <c r="V153" s="12"/>
      <c r="W153" s="12"/>
      <c r="X153" s="2"/>
      <c r="Y153" s="26">
        <f>((COUNTIF(E150:E155,E153)-1)*$CK$547+SUBSTITUTE(E153,"=",""))</f>
        <v>4</v>
      </c>
      <c r="Z153" s="3">
        <f>INDEX($CK$548:$CK$611,Y153)</f>
        <v>3</v>
      </c>
      <c r="AA153" s="3">
        <f t="shared" ref="AA153:AA155" si="205">IF(LEFT(G153,1)="d",0,IF(LEFT(G153,1)="n",0,1))</f>
        <v>1</v>
      </c>
      <c r="AB153" s="3">
        <f t="shared" si="204"/>
        <v>3</v>
      </c>
      <c r="AC153" s="6">
        <f>IF(ISNA(INDEX(AB150:AB155, MATCH(N153, F150:F155, FALSE))),0,INDEX(AB150:AB155, MATCH(N153, F150:F155, FALSE)))</f>
        <v>0</v>
      </c>
      <c r="AD153" s="3">
        <f>IF(ISNA(INDEX(AB150:AB155, MATCH(O153, F150:F155, FALSE))),0,INDEX(AB150:AB155, MATCH(O153, F150:F155, FALSE)))</f>
        <v>5</v>
      </c>
      <c r="AE153" s="5">
        <f t="shared" si="203"/>
        <v>5</v>
      </c>
      <c r="AF153" s="3">
        <f>COUNTIF(F142:F147:F150:F155,F153)</f>
        <v>1</v>
      </c>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37"/>
      <c r="BE153" s="37"/>
      <c r="BF153" s="37"/>
      <c r="BG153" s="37"/>
      <c r="BH153" s="37"/>
      <c r="BI153" s="37"/>
      <c r="BJ153" s="37"/>
      <c r="BK153" s="47"/>
    </row>
    <row r="154" spans="1:76" ht="20.100000000000001" customHeight="1">
      <c r="A154" s="113" t="s">
        <v>144</v>
      </c>
      <c r="B154" s="34" t="s">
        <v>130</v>
      </c>
      <c r="C154" s="121" t="s">
        <v>318</v>
      </c>
      <c r="D154" s="204" t="s">
        <v>1</v>
      </c>
      <c r="E154" s="290">
        <v>5</v>
      </c>
      <c r="F154" s="216" t="s">
        <v>111</v>
      </c>
      <c r="G154" s="217">
        <v>8.94</v>
      </c>
      <c r="H154" s="114" t="str">
        <f t="shared" si="196"/>
        <v>ELIZABETH PALMER</v>
      </c>
      <c r="I154" s="114" t="str">
        <f t="shared" si="197"/>
        <v>Newbury</v>
      </c>
      <c r="J154" s="114" t="str">
        <f t="shared" si="198"/>
        <v>Newb</v>
      </c>
      <c r="K154" s="9" t="str">
        <f t="shared" si="199"/>
        <v/>
      </c>
      <c r="L154" s="195" t="str">
        <f t="shared" si="200"/>
        <v xml:space="preserve"> </v>
      </c>
      <c r="M154" s="2"/>
      <c r="N154" s="34" t="str">
        <f t="shared" si="201"/>
        <v>T</v>
      </c>
      <c r="O154" s="34" t="str">
        <f t="shared" si="201"/>
        <v>TT</v>
      </c>
      <c r="P154" s="154">
        <f t="shared" si="202"/>
        <v>0</v>
      </c>
      <c r="Q154" s="2"/>
      <c r="R154" s="12"/>
      <c r="S154" s="12"/>
      <c r="T154" s="12"/>
      <c r="U154" s="12"/>
      <c r="V154" s="12">
        <f>P154</f>
        <v>0</v>
      </c>
      <c r="W154" s="12"/>
      <c r="X154" s="2"/>
      <c r="Y154" s="26">
        <f>((COUNTIF(E150:E155,E154)-1)*$CK$547+SUBSTITUTE(E154,"=",""))</f>
        <v>5</v>
      </c>
      <c r="Z154" s="3">
        <f t="shared" ref="Z154:Z155" si="206">INDEX($CK$548:$CK$611,Y154)</f>
        <v>2</v>
      </c>
      <c r="AA154" s="3">
        <f t="shared" si="205"/>
        <v>1</v>
      </c>
      <c r="AB154" s="3">
        <f t="shared" si="204"/>
        <v>2</v>
      </c>
      <c r="AC154" s="6">
        <f>IF(ISNA(INDEX(AB150:AB155, MATCH(N154, F150:F155, FALSE))),0,INDEX(AB150:AB155, MATCH(N154,F150:F155, FALSE)))</f>
        <v>0</v>
      </c>
      <c r="AD154" s="3">
        <f>IF(ISNA(INDEX(AB150:AB155, MATCH(O154, F150:F155, FALSE))),0,INDEX(AB150:AB155, MATCH(O154, F150:F155, FALSE)))</f>
        <v>0</v>
      </c>
      <c r="AE154" s="5">
        <f t="shared" si="203"/>
        <v>0</v>
      </c>
      <c r="AF154" s="3">
        <f>COUNTIF(F142:F147:F150:F155,F154)</f>
        <v>1</v>
      </c>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37"/>
      <c r="BE154" s="37"/>
      <c r="BF154" s="37"/>
      <c r="BG154" s="37"/>
      <c r="BH154" s="37"/>
      <c r="BI154" s="37"/>
      <c r="BJ154" s="37"/>
      <c r="BK154" s="47"/>
    </row>
    <row r="155" spans="1:76" ht="20.100000000000001" customHeight="1" thickBot="1">
      <c r="A155" s="113" t="s">
        <v>144</v>
      </c>
      <c r="B155" s="34" t="s">
        <v>130</v>
      </c>
      <c r="C155" s="121" t="s">
        <v>318</v>
      </c>
      <c r="D155" s="204" t="s">
        <v>1</v>
      </c>
      <c r="E155" s="291">
        <v>6</v>
      </c>
      <c r="F155" s="216"/>
      <c r="G155" s="219"/>
      <c r="H155" s="212" t="str">
        <f t="shared" si="196"/>
        <v xml:space="preserve"> </v>
      </c>
      <c r="I155" s="212" t="str">
        <f t="shared" si="197"/>
        <v/>
      </c>
      <c r="J155" s="212" t="str">
        <f t="shared" si="198"/>
        <v/>
      </c>
      <c r="K155" s="138" t="str">
        <f t="shared" si="199"/>
        <v/>
      </c>
      <c r="L155" s="213" t="str">
        <f t="shared" si="200"/>
        <v/>
      </c>
      <c r="M155" s="2"/>
      <c r="N155" s="34" t="str">
        <f t="shared" si="201"/>
        <v>J</v>
      </c>
      <c r="O155" s="34" t="str">
        <f t="shared" si="201"/>
        <v>JJ</v>
      </c>
      <c r="P155" s="154">
        <f t="shared" si="202"/>
        <v>4</v>
      </c>
      <c r="Q155" s="2"/>
      <c r="R155" s="12"/>
      <c r="S155" s="12"/>
      <c r="T155" s="12"/>
      <c r="U155" s="12"/>
      <c r="V155" s="12"/>
      <c r="W155" s="12">
        <f>P155</f>
        <v>4</v>
      </c>
      <c r="X155" s="2"/>
      <c r="Y155" s="26">
        <f>((COUNTIF(E150:E155,E155)-1)*$CK$547+SUBSTITUTE(E155,"=",""))</f>
        <v>6</v>
      </c>
      <c r="Z155" s="3">
        <f t="shared" si="206"/>
        <v>1</v>
      </c>
      <c r="AA155" s="3">
        <f t="shared" si="205"/>
        <v>1</v>
      </c>
      <c r="AB155" s="3">
        <f t="shared" si="204"/>
        <v>1</v>
      </c>
      <c r="AC155" s="6">
        <f>IF(ISNA(INDEX(AB150:AB155, MATCH(N155, F150:F155, FALSE))),0,INDEX(AB150:AB155, MATCH(N155, F150:F155, FALSE)))</f>
        <v>0</v>
      </c>
      <c r="AD155" s="3">
        <f>IF(ISNA(INDEX(AB150:AB155, MATCH(O155, F150:F155, FALSE))),0,INDEX(AB150:AB155, MATCH(O155, F150:F155, FALSE)))</f>
        <v>4</v>
      </c>
      <c r="AE155" s="5">
        <f t="shared" si="203"/>
        <v>4</v>
      </c>
      <c r="AF155" s="3">
        <f>COUNTIF(F142:F147:F150:F155,F155)</f>
        <v>0</v>
      </c>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37"/>
      <c r="BE155" s="37"/>
      <c r="BF155" s="37"/>
      <c r="BG155" s="37"/>
      <c r="BH155" s="37"/>
      <c r="BI155" s="37"/>
      <c r="BJ155" s="37"/>
      <c r="BK155" s="47"/>
    </row>
    <row r="156" spans="1:76" ht="20.100000000000001" customHeight="1" thickBot="1">
      <c r="A156" s="113" t="s">
        <v>144</v>
      </c>
      <c r="B156" s="34" t="s">
        <v>130</v>
      </c>
      <c r="C156" s="34"/>
      <c r="D156" s="110"/>
      <c r="E156" s="237" t="s">
        <v>49</v>
      </c>
      <c r="F156" s="237"/>
      <c r="G156" s="237"/>
      <c r="H156" s="236"/>
      <c r="I156" s="236"/>
      <c r="J156" s="236"/>
      <c r="K156" s="236"/>
      <c r="L156" s="236"/>
      <c r="M156" s="2"/>
      <c r="N156" s="37"/>
      <c r="O156" s="37"/>
      <c r="P156" s="155"/>
      <c r="Q156" s="2"/>
      <c r="R156" s="2"/>
      <c r="S156" s="2"/>
      <c r="T156" s="2"/>
      <c r="U156" s="2"/>
      <c r="V156" s="2"/>
      <c r="W156" s="2"/>
      <c r="X156" s="2"/>
      <c r="Y156" s="8"/>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37"/>
      <c r="BE156" s="37"/>
      <c r="BF156" s="37"/>
      <c r="BG156" s="37"/>
      <c r="BH156" s="37"/>
      <c r="BI156" s="37"/>
      <c r="BJ156" s="37"/>
      <c r="BK156" s="47"/>
    </row>
    <row r="157" spans="1:76" ht="20.100000000000001" customHeight="1" thickBot="1">
      <c r="A157" s="113" t="s">
        <v>144</v>
      </c>
      <c r="B157" s="34" t="s">
        <v>130</v>
      </c>
      <c r="C157" s="121" t="s">
        <v>319</v>
      </c>
      <c r="D157" s="204" t="s">
        <v>0</v>
      </c>
      <c r="E157" s="420" t="s">
        <v>204</v>
      </c>
      <c r="F157" s="233"/>
      <c r="G157" s="233"/>
      <c r="H157" s="234"/>
      <c r="I157" s="208" t="s">
        <v>147</v>
      </c>
      <c r="J157" s="205"/>
      <c r="K157" s="530">
        <f>DETAILS!K62</f>
        <v>40.270000000000003</v>
      </c>
      <c r="L157" s="530"/>
      <c r="M157" s="116"/>
      <c r="N157" s="40"/>
      <c r="O157" s="40"/>
      <c r="P157" s="155"/>
      <c r="Q157" s="2"/>
      <c r="R157" s="2"/>
      <c r="S157" s="2"/>
      <c r="T157" s="2"/>
      <c r="U157" s="2"/>
      <c r="V157" s="2"/>
      <c r="W157" s="2"/>
      <c r="BK157" s="32"/>
      <c r="BL157" s="32"/>
      <c r="BM157" s="32"/>
      <c r="BN157" s="32"/>
      <c r="BO157" s="32"/>
      <c r="BP157" s="32"/>
      <c r="BQ157" s="32"/>
      <c r="BR157" s="32"/>
      <c r="BS157" s="32"/>
    </row>
    <row r="158" spans="1:76" ht="20.100000000000001" customHeight="1">
      <c r="A158" s="113" t="s">
        <v>144</v>
      </c>
      <c r="B158" s="34" t="s">
        <v>130</v>
      </c>
      <c r="C158" s="121" t="s">
        <v>319</v>
      </c>
      <c r="D158" s="204" t="s">
        <v>0</v>
      </c>
      <c r="E158" s="289">
        <v>1</v>
      </c>
      <c r="F158" s="214" t="s">
        <v>108</v>
      </c>
      <c r="G158" s="215">
        <v>24.86</v>
      </c>
      <c r="H158" s="201" t="str">
        <f t="shared" ref="H158:H163" si="207">IF(ISNA((IF(F158=0," ",VLOOKUP(F158,$AL$558:$AN$569,3,FALSE)))),"WRONG LETTER",IF(F158=0," ",VLOOKUP(F158,$AL$558:$AN$569,3,FALSE)))</f>
        <v>Ellie Mullins</v>
      </c>
      <c r="I158" s="201" t="str">
        <f t="shared" ref="I158:I163" si="208">IF(ISNA((IF(F158=0,"",VLOOKUP(F158,$AO$544:$AQ$555,3,FALSE)))),"WRONG LETTER",IF(F158=0,"",VLOOKUP(F158,$AO$544:$AQ$555,3,FALSE)))</f>
        <v>MADJA</v>
      </c>
      <c r="J158" s="201" t="str">
        <f t="shared" ref="J158:J163" si="209">IF(F158=0,"",VLOOKUP(F158,$AO$544:$AR$555,4,FALSE))</f>
        <v>Marl J</v>
      </c>
      <c r="K158" s="202" t="str">
        <f t="shared" ref="K158:K163" si="210">IF(G158="","",IF(ISNUMBER(G158),IF($CH$554="T"," ",IF($CH$554="F",IF(G158&gt;=$BX$554,"G1",IF(G158&gt;=$CA$554,"G2",IF(G158&gt;=$CD$554,"G3",IF(G158&gt;=$CG$554,"G4","")))))),""))</f>
        <v>G1</v>
      </c>
      <c r="L158" s="203" t="str">
        <f t="shared" ref="L158:L163" si="211">IF(ISBLANK(G158),"",IF(G158&gt;=BR547,"AW"," "))</f>
        <v>AW</v>
      </c>
      <c r="M158" s="2"/>
      <c r="N158" s="34" t="str">
        <f t="shared" ref="N158:O163" si="212">N150</f>
        <v>W</v>
      </c>
      <c r="O158" s="34" t="str">
        <f t="shared" si="212"/>
        <v>WW</v>
      </c>
      <c r="P158" s="154">
        <f>AE158</f>
        <v>3</v>
      </c>
      <c r="Q158" s="2"/>
      <c r="R158" s="12">
        <f>P158</f>
        <v>3</v>
      </c>
      <c r="S158" s="12"/>
      <c r="T158" s="12"/>
      <c r="U158" s="12"/>
      <c r="V158" s="12"/>
      <c r="W158" s="12"/>
      <c r="X158" s="6"/>
      <c r="Y158" s="26">
        <f>((COUNTIF(E158:E163,E158)-1)*$CK$547+SUBSTITUTE(E158,"=",""))</f>
        <v>1</v>
      </c>
      <c r="Z158" s="3">
        <f>INDEX($CK$548:$CK$611,Y158)</f>
        <v>6</v>
      </c>
      <c r="AA158" s="3">
        <f>IF(LEFT(G158,1)="d",0,IF(LEFT(G158,1)="n",0,1))</f>
        <v>1</v>
      </c>
      <c r="AB158" s="3">
        <f>Z158*AA158</f>
        <v>6</v>
      </c>
      <c r="AC158" s="6">
        <f>IF(ISNA(INDEX(AB158:AB163, MATCH(N158, F158:F163, FALSE))),0,INDEX(AB158:AB163, MATCH(N158, F158:F163, FALSE)))</f>
        <v>3</v>
      </c>
      <c r="AD158" s="3">
        <f>IF(ISNA(INDEX(AB158:AB163, MATCH(O158, F158:F163, FALSE))),0,INDEX(AB158:AB163, MATCH(O158, F158:F163, FALSE)))</f>
        <v>0</v>
      </c>
      <c r="AE158" s="5">
        <f>SUM(AC158:AD158)</f>
        <v>3</v>
      </c>
      <c r="AF158" s="3">
        <f>COUNTIF(F158:F163:F166:F171,F158)</f>
        <v>1</v>
      </c>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7"/>
      <c r="BE158" s="37"/>
      <c r="BF158" s="37"/>
      <c r="BG158" s="37"/>
      <c r="BH158" s="37"/>
      <c r="BI158" s="37"/>
      <c r="BJ158" s="37"/>
      <c r="BK158" s="50"/>
      <c r="BL158" s="50"/>
      <c r="BM158" s="50"/>
      <c r="BN158" s="50"/>
      <c r="BO158" s="50"/>
      <c r="BP158" s="50"/>
      <c r="BQ158" s="50"/>
      <c r="BR158" s="50"/>
      <c r="BS158" s="50"/>
      <c r="BT158" s="7"/>
      <c r="BU158" s="7"/>
    </row>
    <row r="159" spans="1:76" ht="20.100000000000001" customHeight="1">
      <c r="A159" s="113" t="s">
        <v>144</v>
      </c>
      <c r="B159" s="34" t="s">
        <v>130</v>
      </c>
      <c r="C159" s="121" t="s">
        <v>319</v>
      </c>
      <c r="D159" s="204" t="s">
        <v>0</v>
      </c>
      <c r="E159" s="290">
        <v>2</v>
      </c>
      <c r="F159" s="216" t="s">
        <v>20</v>
      </c>
      <c r="G159" s="217">
        <v>23.59</v>
      </c>
      <c r="H159" s="114" t="str">
        <f t="shared" si="207"/>
        <v>Payton Carter</v>
      </c>
      <c r="I159" s="114" t="str">
        <f t="shared" si="208"/>
        <v>Oxford City</v>
      </c>
      <c r="J159" s="114" t="str">
        <f t="shared" si="209"/>
        <v>Oxf C</v>
      </c>
      <c r="K159" s="9" t="str">
        <f t="shared" si="210"/>
        <v>G2</v>
      </c>
      <c r="L159" s="195" t="str">
        <f t="shared" si="211"/>
        <v>AW</v>
      </c>
      <c r="M159" s="2"/>
      <c r="N159" s="34" t="str">
        <f t="shared" si="212"/>
        <v>N</v>
      </c>
      <c r="O159" s="34" t="str">
        <f t="shared" si="212"/>
        <v>NN</v>
      </c>
      <c r="P159" s="154">
        <f t="shared" ref="P159:P163" si="213">AE159</f>
        <v>4</v>
      </c>
      <c r="Q159" s="2"/>
      <c r="R159" s="12"/>
      <c r="S159" s="12">
        <f>P159</f>
        <v>4</v>
      </c>
      <c r="T159" s="12"/>
      <c r="U159" s="12"/>
      <c r="V159" s="12"/>
      <c r="W159" s="12"/>
      <c r="X159" s="2"/>
      <c r="Y159" s="26">
        <f>((COUNTIF(E158:E163,E159)-1)*$CK$547+SUBSTITUTE(E159,"=",""))</f>
        <v>2</v>
      </c>
      <c r="Z159" s="3">
        <f>INDEX($CK$548:$CK$611,Y159)</f>
        <v>5</v>
      </c>
      <c r="AA159" s="3">
        <f>IF(LEFT(G159,1)="d",0,IF(LEFT(G159,1)="n",0,1))</f>
        <v>1</v>
      </c>
      <c r="AB159" s="3">
        <f>Z159*AA159</f>
        <v>5</v>
      </c>
      <c r="AC159" s="6">
        <f>IF(ISNA(INDEX(AB158:AB163, MATCH(N159, F158:F163, FALSE))),0,INDEX(AB158:AB163, MATCH(N159, F158:F163, FALSE)))</f>
        <v>4</v>
      </c>
      <c r="AD159" s="3">
        <f>IF(ISNA(INDEX(AB158:AB163, MATCH(O159, F158:F163, FALSE))),0,INDEX(AB158:AB163, MATCH(O159, F158:F163, FALSE)))</f>
        <v>0</v>
      </c>
      <c r="AE159" s="5">
        <f t="shared" ref="AE159:AE163" si="214">SUM(AC159:AD159)</f>
        <v>4</v>
      </c>
      <c r="AF159" s="3">
        <f>COUNTIF(F158:F163:F166:F171,F159)</f>
        <v>1</v>
      </c>
      <c r="AG159" s="19"/>
      <c r="AH159" s="8"/>
      <c r="AI159" s="19"/>
      <c r="AJ159" s="19"/>
      <c r="AK159" s="8"/>
      <c r="AL159" s="19"/>
      <c r="AM159" s="19"/>
      <c r="AN159" s="8"/>
      <c r="AO159" s="19"/>
      <c r="AP159" s="19"/>
      <c r="AQ159" s="8"/>
      <c r="AR159" s="19"/>
      <c r="AS159" s="19"/>
      <c r="AT159" s="8"/>
      <c r="AU159" s="19"/>
      <c r="AV159" s="19"/>
      <c r="AW159" s="19"/>
      <c r="AX159" s="19"/>
      <c r="AY159" s="19"/>
      <c r="AZ159" s="19"/>
      <c r="BA159" s="19"/>
      <c r="BB159" s="19"/>
      <c r="BC159" s="19"/>
      <c r="BD159" s="37"/>
      <c r="BE159" s="46"/>
      <c r="BF159" s="37"/>
      <c r="BG159" s="46"/>
      <c r="BH159" s="37"/>
      <c r="BI159" s="46"/>
      <c r="BJ159" s="37"/>
      <c r="BK159" s="47"/>
      <c r="BL159" s="47"/>
      <c r="BM159" s="47"/>
      <c r="BN159" s="47"/>
      <c r="BO159" s="47"/>
      <c r="BP159" s="47"/>
      <c r="BQ159" s="47"/>
      <c r="BR159" s="47"/>
      <c r="BS159" s="47"/>
      <c r="BT159" s="7"/>
      <c r="BU159" s="7"/>
    </row>
    <row r="160" spans="1:76" ht="20.100000000000001" customHeight="1">
      <c r="A160" s="113" t="s">
        <v>144</v>
      </c>
      <c r="B160" s="34" t="s">
        <v>130</v>
      </c>
      <c r="C160" s="121" t="s">
        <v>319</v>
      </c>
      <c r="D160" s="204" t="s">
        <v>0</v>
      </c>
      <c r="E160" s="290">
        <v>3</v>
      </c>
      <c r="F160" s="216" t="s">
        <v>110</v>
      </c>
      <c r="G160" s="217">
        <v>17.170000000000002</v>
      </c>
      <c r="H160" s="114" t="str">
        <f t="shared" si="207"/>
        <v>ANNA DELAVERE</v>
      </c>
      <c r="I160" s="114" t="str">
        <f t="shared" si="208"/>
        <v>Newbury</v>
      </c>
      <c r="J160" s="114" t="str">
        <f t="shared" si="209"/>
        <v>Newb</v>
      </c>
      <c r="K160" s="9" t="str">
        <f t="shared" si="210"/>
        <v>G4</v>
      </c>
      <c r="L160" s="195" t="str">
        <f t="shared" si="211"/>
        <v>AW</v>
      </c>
      <c r="M160" s="2"/>
      <c r="N160" s="34" t="str">
        <f t="shared" si="212"/>
        <v>O</v>
      </c>
      <c r="O160" s="34" t="str">
        <f t="shared" si="212"/>
        <v>OO</v>
      </c>
      <c r="P160" s="154">
        <f t="shared" si="213"/>
        <v>5</v>
      </c>
      <c r="Q160" s="2"/>
      <c r="R160" s="12"/>
      <c r="S160" s="12"/>
      <c r="T160" s="12">
        <f>P160</f>
        <v>5</v>
      </c>
      <c r="U160" s="12"/>
      <c r="V160" s="12"/>
      <c r="W160" s="12"/>
      <c r="X160" s="2"/>
      <c r="Y160" s="26">
        <f>((COUNTIF(E158:E163,E160)-1)*$CK$547+SUBSTITUTE(E160,"=",""))</f>
        <v>3</v>
      </c>
      <c r="Z160" s="3">
        <f>INDEX($CK$548:$CK$611,Y160)</f>
        <v>4</v>
      </c>
      <c r="AA160" s="3">
        <f>IF(LEFT(G160,1)="d",0,IF(LEFT(G160,1)="n",0,1))</f>
        <v>1</v>
      </c>
      <c r="AB160" s="3">
        <f t="shared" ref="AB160:AB163" si="215">Z160*AA160</f>
        <v>4</v>
      </c>
      <c r="AC160" s="6">
        <f>IF(ISNA(INDEX(AB158:AB163, MATCH(N160, F158:F163, FALSE))),0,INDEX(AB158:AB163, MATCH(N160, F158:F163, FALSE)))</f>
        <v>5</v>
      </c>
      <c r="AD160" s="3">
        <f>IF(ISNA(INDEX(AB158:AB163, MATCH(O160, F158:F163, FALSE))),0,INDEX(AB158:AB163, MATCH(O160, F158:F163, FALSE)))</f>
        <v>0</v>
      </c>
      <c r="AE160" s="5">
        <f t="shared" si="214"/>
        <v>5</v>
      </c>
      <c r="AF160" s="3">
        <f>COUNTIF(F158:F163:F166:F171,F160)</f>
        <v>1</v>
      </c>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37"/>
      <c r="BE160" s="37"/>
      <c r="BF160" s="37"/>
      <c r="BG160" s="37"/>
      <c r="BH160" s="37"/>
      <c r="BI160" s="37"/>
      <c r="BJ160" s="37"/>
      <c r="BK160" s="47"/>
      <c r="BL160" s="47"/>
      <c r="BM160" s="47"/>
      <c r="BN160" s="47"/>
      <c r="BO160" s="47"/>
      <c r="BP160" s="47"/>
      <c r="BQ160" s="47"/>
      <c r="BR160" s="47"/>
      <c r="BS160" s="47"/>
      <c r="BT160" s="7"/>
      <c r="BU160" s="7"/>
    </row>
    <row r="161" spans="1:73" ht="20.100000000000001" customHeight="1">
      <c r="A161" s="113" t="s">
        <v>144</v>
      </c>
      <c r="B161" s="34" t="s">
        <v>130</v>
      </c>
      <c r="C161" s="121" t="s">
        <v>319</v>
      </c>
      <c r="D161" s="204" t="s">
        <v>0</v>
      </c>
      <c r="E161" s="290">
        <v>4</v>
      </c>
      <c r="F161" s="216" t="s">
        <v>130</v>
      </c>
      <c r="G161" s="217">
        <v>15.16</v>
      </c>
      <c r="H161" s="114" t="str">
        <f t="shared" si="207"/>
        <v>Kirsten Hazelwood</v>
      </c>
      <c r="I161" s="114" t="str">
        <f t="shared" si="208"/>
        <v>Winchester</v>
      </c>
      <c r="J161" s="114" t="str">
        <f t="shared" si="209"/>
        <v>Win</v>
      </c>
      <c r="K161" s="9" t="str">
        <f t="shared" si="210"/>
        <v/>
      </c>
      <c r="L161" s="195" t="str">
        <f t="shared" si="211"/>
        <v>AW</v>
      </c>
      <c r="M161" s="2"/>
      <c r="N161" s="34" t="str">
        <f t="shared" si="212"/>
        <v>R</v>
      </c>
      <c r="O161" s="34" t="str">
        <f t="shared" si="212"/>
        <v>RR</v>
      </c>
      <c r="P161" s="154">
        <f t="shared" si="213"/>
        <v>6</v>
      </c>
      <c r="Q161" s="2"/>
      <c r="R161" s="12"/>
      <c r="S161" s="12"/>
      <c r="T161" s="12"/>
      <c r="U161" s="12">
        <f>P161</f>
        <v>6</v>
      </c>
      <c r="V161" s="12"/>
      <c r="W161" s="12"/>
      <c r="X161" s="2"/>
      <c r="Y161" s="26">
        <f>((COUNTIF(E158:E163,E161)-1)*$CK$547+SUBSTITUTE(E161,"=",""))</f>
        <v>4</v>
      </c>
      <c r="Z161" s="3">
        <f>INDEX($CK$548:$CK$611,Y161)</f>
        <v>3</v>
      </c>
      <c r="AA161" s="3">
        <f t="shared" ref="AA161:AA163" si="216">IF(LEFT(G161,1)="d",0,IF(LEFT(G161,1)="n",0,1))</f>
        <v>1</v>
      </c>
      <c r="AB161" s="3">
        <f t="shared" si="215"/>
        <v>3</v>
      </c>
      <c r="AC161" s="6">
        <f>IF(ISNA(INDEX(AB158:AB163, MATCH(N161, F158:F163, FALSE))),0,INDEX(AB158:AB163, MATCH(N161, F158:F163, FALSE)))</f>
        <v>6</v>
      </c>
      <c r="AD161" s="3">
        <f>IF(ISNA(INDEX(AB158:AB163, MATCH(O161, F158:F163, FALSE))),0,INDEX(AB158:AB163, MATCH(O161, F158:F163, FALSE)))</f>
        <v>0</v>
      </c>
      <c r="AE161" s="5">
        <f t="shared" si="214"/>
        <v>6</v>
      </c>
      <c r="AF161" s="3">
        <f>COUNTIF(F158:F163:F166:F171,F161)</f>
        <v>1</v>
      </c>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37"/>
      <c r="BE161" s="37"/>
      <c r="BF161" s="37"/>
      <c r="BG161" s="37"/>
      <c r="BH161" s="37"/>
      <c r="BI161" s="37"/>
      <c r="BJ161" s="37"/>
      <c r="BK161" s="47"/>
      <c r="BL161" s="47"/>
      <c r="BM161" s="47"/>
      <c r="BN161" s="47"/>
      <c r="BO161" s="47"/>
      <c r="BP161" s="47"/>
      <c r="BQ161" s="47"/>
      <c r="BR161" s="47"/>
      <c r="BS161" s="47"/>
      <c r="BT161" s="7"/>
      <c r="BU161" s="7"/>
    </row>
    <row r="162" spans="1:73" ht="20.100000000000001" customHeight="1">
      <c r="A162" s="113" t="s">
        <v>144</v>
      </c>
      <c r="B162" s="34" t="s">
        <v>130</v>
      </c>
      <c r="C162" s="121" t="s">
        <v>319</v>
      </c>
      <c r="D162" s="204" t="s">
        <v>0</v>
      </c>
      <c r="E162" s="290">
        <v>5</v>
      </c>
      <c r="F162" s="216" t="s">
        <v>137</v>
      </c>
      <c r="G162" s="217">
        <v>10.26</v>
      </c>
      <c r="H162" s="114" t="str">
        <f t="shared" si="207"/>
        <v>Emilia Wilkinson</v>
      </c>
      <c r="I162" s="114" t="str">
        <f t="shared" si="208"/>
        <v>Slough Juniors</v>
      </c>
      <c r="J162" s="114" t="str">
        <f t="shared" si="209"/>
        <v>Slough J</v>
      </c>
      <c r="K162" s="9" t="str">
        <f t="shared" si="210"/>
        <v/>
      </c>
      <c r="L162" s="195" t="str">
        <f t="shared" si="211"/>
        <v xml:space="preserve"> </v>
      </c>
      <c r="M162" s="2"/>
      <c r="N162" s="34" t="str">
        <f t="shared" si="212"/>
        <v>T</v>
      </c>
      <c r="O162" s="34" t="str">
        <f t="shared" si="212"/>
        <v>TT</v>
      </c>
      <c r="P162" s="154">
        <f t="shared" si="213"/>
        <v>0</v>
      </c>
      <c r="Q162" s="2"/>
      <c r="R162" s="12"/>
      <c r="S162" s="12"/>
      <c r="T162" s="12"/>
      <c r="U162" s="12"/>
      <c r="V162" s="12">
        <f>P162</f>
        <v>0</v>
      </c>
      <c r="W162" s="12"/>
      <c r="X162" s="2"/>
      <c r="Y162" s="26">
        <f>((COUNTIF(E158:E163,E162)-1)*$CK$547+SUBSTITUTE(E162,"=",""))</f>
        <v>5</v>
      </c>
      <c r="Z162" s="3">
        <f t="shared" ref="Z162:Z163" si="217">INDEX($CK$548:$CK$611,Y162)</f>
        <v>2</v>
      </c>
      <c r="AA162" s="3">
        <f t="shared" si="216"/>
        <v>1</v>
      </c>
      <c r="AB162" s="3">
        <f t="shared" si="215"/>
        <v>2</v>
      </c>
      <c r="AC162" s="6">
        <f>IF(ISNA(INDEX(AB158:AB163, MATCH(N162, F158:F163, FALSE))),0,INDEX(AB158:AB163, MATCH(N162,F158:F163, FALSE)))</f>
        <v>0</v>
      </c>
      <c r="AD162" s="3">
        <f>IF(ISNA(INDEX(AB158:AB163, MATCH(O162, F158:F163, FALSE))),0,INDEX(AB158:AB163, MATCH(O162, F158:F163, FALSE)))</f>
        <v>0</v>
      </c>
      <c r="AE162" s="5">
        <f t="shared" si="214"/>
        <v>0</v>
      </c>
      <c r="AF162" s="3">
        <f>COUNTIF(F158:F163:F166:F171,F162)</f>
        <v>1</v>
      </c>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37"/>
      <c r="BE162" s="37"/>
      <c r="BF162" s="37"/>
      <c r="BG162" s="37"/>
      <c r="BH162" s="37"/>
      <c r="BI162" s="37"/>
      <c r="BJ162" s="37"/>
      <c r="BK162" s="47"/>
      <c r="BL162" s="47"/>
      <c r="BM162" s="47"/>
      <c r="BN162" s="47"/>
      <c r="BO162" s="47"/>
      <c r="BP162" s="47"/>
      <c r="BQ162" s="47"/>
      <c r="BR162" s="47"/>
      <c r="BS162" s="47"/>
      <c r="BT162" s="7"/>
      <c r="BU162" s="7"/>
    </row>
    <row r="163" spans="1:73" ht="20.100000000000001" customHeight="1" thickBot="1">
      <c r="A163" s="113" t="s">
        <v>144</v>
      </c>
      <c r="B163" s="34" t="s">
        <v>130</v>
      </c>
      <c r="C163" s="121" t="s">
        <v>319</v>
      </c>
      <c r="D163" s="204" t="s">
        <v>0</v>
      </c>
      <c r="E163" s="291">
        <v>6</v>
      </c>
      <c r="F163" s="216"/>
      <c r="G163" s="219"/>
      <c r="H163" s="212" t="str">
        <f t="shared" si="207"/>
        <v xml:space="preserve"> </v>
      </c>
      <c r="I163" s="212" t="str">
        <f t="shared" si="208"/>
        <v/>
      </c>
      <c r="J163" s="212" t="str">
        <f t="shared" si="209"/>
        <v/>
      </c>
      <c r="K163" s="138" t="str">
        <f t="shared" si="210"/>
        <v/>
      </c>
      <c r="L163" s="213" t="str">
        <f t="shared" si="211"/>
        <v/>
      </c>
      <c r="M163" s="2"/>
      <c r="N163" s="34" t="str">
        <f t="shared" si="212"/>
        <v>J</v>
      </c>
      <c r="O163" s="34" t="str">
        <f t="shared" si="212"/>
        <v>JJ</v>
      </c>
      <c r="P163" s="154">
        <f t="shared" si="213"/>
        <v>2</v>
      </c>
      <c r="Q163" s="2"/>
      <c r="R163" s="12"/>
      <c r="S163" s="12"/>
      <c r="T163" s="12"/>
      <c r="U163" s="12"/>
      <c r="V163" s="12"/>
      <c r="W163" s="12">
        <f>P163</f>
        <v>2</v>
      </c>
      <c r="X163" s="2"/>
      <c r="Y163" s="26">
        <f>((COUNTIF(E158:E163,E163)-1)*$CK$547+SUBSTITUTE(E163,"=",""))</f>
        <v>6</v>
      </c>
      <c r="Z163" s="3">
        <f t="shared" si="217"/>
        <v>1</v>
      </c>
      <c r="AA163" s="3">
        <f t="shared" si="216"/>
        <v>1</v>
      </c>
      <c r="AB163" s="3">
        <f t="shared" si="215"/>
        <v>1</v>
      </c>
      <c r="AC163" s="6">
        <f>IF(ISNA(INDEX(AB158:AB163, MATCH(N163, F158:F163, FALSE))),0,INDEX(AB158:AB163, MATCH(N163, F158:F163, FALSE)))</f>
        <v>0</v>
      </c>
      <c r="AD163" s="3">
        <f>IF(ISNA(INDEX(AB158:AB163, MATCH(O163, F158:F163, FALSE))),0,INDEX(AB158:AB163, MATCH(O163, F158:F163, FALSE)))</f>
        <v>2</v>
      </c>
      <c r="AE163" s="5">
        <f t="shared" si="214"/>
        <v>2</v>
      </c>
      <c r="AF163" s="3">
        <f>COUNTIF(F158:F163:F166:F171,F163)</f>
        <v>0</v>
      </c>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37"/>
      <c r="BE163" s="37"/>
      <c r="BF163" s="37"/>
      <c r="BG163" s="37"/>
      <c r="BH163" s="37"/>
      <c r="BI163" s="37"/>
      <c r="BJ163" s="37"/>
      <c r="BK163" s="47"/>
      <c r="BL163" s="47"/>
      <c r="BM163" s="47"/>
      <c r="BN163" s="47"/>
      <c r="BO163" s="47"/>
      <c r="BP163" s="47"/>
      <c r="BQ163" s="47"/>
      <c r="BR163" s="47"/>
      <c r="BS163" s="47"/>
      <c r="BT163" s="7"/>
      <c r="BU163" s="7"/>
    </row>
    <row r="164" spans="1:73" ht="20.100000000000001" customHeight="1" thickBot="1">
      <c r="A164" s="113" t="s">
        <v>144</v>
      </c>
      <c r="B164" s="34" t="s">
        <v>130</v>
      </c>
      <c r="C164" s="34"/>
      <c r="D164" s="110"/>
      <c r="E164" s="237" t="s">
        <v>49</v>
      </c>
      <c r="F164" s="237"/>
      <c r="G164" s="237"/>
      <c r="H164" s="236"/>
      <c r="I164" s="236"/>
      <c r="J164" s="236"/>
      <c r="K164" s="236"/>
      <c r="L164" s="236"/>
      <c r="M164" s="65"/>
      <c r="N164" s="40"/>
      <c r="O164" s="40"/>
      <c r="P164" s="155"/>
      <c r="Q164" s="2"/>
      <c r="R164" s="2"/>
      <c r="S164" s="2"/>
      <c r="T164" s="2"/>
      <c r="U164" s="2"/>
      <c r="V164" s="2"/>
      <c r="W164" s="2"/>
      <c r="X164" s="2"/>
      <c r="Y164" s="26"/>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37"/>
      <c r="BE164" s="37"/>
      <c r="BF164" s="37"/>
      <c r="BG164" s="37"/>
      <c r="BH164" s="37"/>
      <c r="BI164" s="37"/>
      <c r="BJ164" s="37"/>
      <c r="BK164" s="47"/>
      <c r="BL164" s="47"/>
      <c r="BM164" s="47"/>
      <c r="BN164" s="47"/>
      <c r="BO164" s="47"/>
      <c r="BP164" s="47"/>
      <c r="BQ164" s="47"/>
      <c r="BR164" s="47"/>
      <c r="BS164" s="47"/>
      <c r="BT164" s="7"/>
      <c r="BU164" s="7"/>
    </row>
    <row r="165" spans="1:73" ht="20.100000000000001" customHeight="1" thickBot="1">
      <c r="A165" s="113" t="s">
        <v>144</v>
      </c>
      <c r="B165" s="34" t="s">
        <v>130</v>
      </c>
      <c r="C165" s="121" t="s">
        <v>319</v>
      </c>
      <c r="D165" s="204" t="s">
        <v>1</v>
      </c>
      <c r="E165" s="420" t="s">
        <v>205</v>
      </c>
      <c r="F165" s="233"/>
      <c r="G165" s="233"/>
      <c r="H165" s="234"/>
      <c r="I165" s="208" t="s">
        <v>147</v>
      </c>
      <c r="J165" s="205"/>
      <c r="K165" s="530">
        <f>K157</f>
        <v>40.270000000000003</v>
      </c>
      <c r="L165" s="530"/>
      <c r="M165" s="65"/>
      <c r="N165" s="40"/>
      <c r="O165" s="40"/>
      <c r="P165" s="155"/>
      <c r="Q165" s="2"/>
      <c r="R165" s="2"/>
      <c r="S165" s="2"/>
      <c r="T165" s="2"/>
      <c r="U165" s="2"/>
      <c r="V165" s="2"/>
      <c r="W165" s="2"/>
      <c r="X165" s="2"/>
      <c r="Y165" s="26"/>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37"/>
      <c r="BE165" s="37"/>
      <c r="BF165" s="37"/>
      <c r="BG165" s="37"/>
      <c r="BH165" s="37"/>
      <c r="BI165" s="37"/>
      <c r="BJ165" s="37"/>
      <c r="BK165" s="47"/>
      <c r="BL165" s="47"/>
      <c r="BM165" s="47"/>
      <c r="BN165" s="47"/>
      <c r="BO165" s="47"/>
      <c r="BP165" s="47"/>
      <c r="BQ165" s="47"/>
      <c r="BR165" s="47"/>
      <c r="BS165" s="47"/>
      <c r="BT165" s="7"/>
      <c r="BU165" s="7"/>
    </row>
    <row r="166" spans="1:73" ht="20.100000000000001" customHeight="1">
      <c r="A166" s="113" t="s">
        <v>144</v>
      </c>
      <c r="B166" s="34" t="s">
        <v>130</v>
      </c>
      <c r="C166" s="121" t="s">
        <v>319</v>
      </c>
      <c r="D166" s="204" t="s">
        <v>1</v>
      </c>
      <c r="E166" s="289">
        <v>1</v>
      </c>
      <c r="F166" s="214" t="s">
        <v>109</v>
      </c>
      <c r="G166" s="215">
        <v>13.62</v>
      </c>
      <c r="H166" s="201" t="str">
        <f t="shared" ref="H166:H171" si="218">IF(ISNA((IF(F166=0," ",VLOOKUP(F166,$AL$558:$AN$569,3,FALSE)))),"WRONG LETTER",IF(F166=0," ",VLOOKUP(F166,$AL$558:$AN$569,3,FALSE)))</f>
        <v>Ellie Hamill</v>
      </c>
      <c r="I166" s="201" t="str">
        <f t="shared" ref="I166:I171" si="219">IF(ISNA((IF(F166=0,"",VLOOKUP(F166,$AO$544:$AQ$555,3,FALSE)))),"WRONG LETTER",IF(F166=0,"",VLOOKUP(F166,$AO$544:$AQ$555,3,FALSE)))</f>
        <v>MADJA</v>
      </c>
      <c r="J166" s="201" t="str">
        <f t="shared" ref="J166:J171" si="220">IF(F166=0,"",VLOOKUP(F166,$AO$544:$AR$555,4,FALSE))</f>
        <v>Marl J</v>
      </c>
      <c r="K166" s="202" t="str">
        <f t="shared" ref="K166:K171" si="221">IF(G166="","",IF(ISNUMBER(G166),IF($CH$554="T"," ",IF($CH$554="F",IF(G166&gt;=$BX$554,"G1",IF(G166&gt;=$CA$554,"G2",IF(G166&gt;=$CD$554,"G3",IF(G166&gt;=$CG$554,"G4","")))))),""))</f>
        <v/>
      </c>
      <c r="L166" s="203" t="str">
        <f t="shared" ref="L166:L171" si="222">IF(ISBLANK(G166),"",IF(G166&gt;=BR554,"AW"," "))</f>
        <v>AW</v>
      </c>
      <c r="M166" s="65"/>
      <c r="N166" s="34" t="str">
        <f t="shared" ref="N166:O171" si="223">N158</f>
        <v>W</v>
      </c>
      <c r="O166" s="34" t="str">
        <f t="shared" si="223"/>
        <v>WW</v>
      </c>
      <c r="P166" s="154">
        <f>AE166</f>
        <v>4</v>
      </c>
      <c r="Q166" s="2"/>
      <c r="R166" s="12">
        <f>P166</f>
        <v>4</v>
      </c>
      <c r="S166" s="12"/>
      <c r="T166" s="12"/>
      <c r="U166" s="12"/>
      <c r="V166" s="12"/>
      <c r="W166" s="12"/>
      <c r="X166" s="2"/>
      <c r="Y166" s="26">
        <f>((COUNTIF(E166:E171,E166)-1)*$CK$547+SUBSTITUTE(E166,"=",""))</f>
        <v>1</v>
      </c>
      <c r="Z166" s="3">
        <f>INDEX($CK$548:$CK$611,Y166)</f>
        <v>6</v>
      </c>
      <c r="AA166" s="3">
        <f>IF(LEFT(G166,1)="d",0,IF(LEFT(G166,1)="n",0,1))</f>
        <v>1</v>
      </c>
      <c r="AB166" s="3">
        <f>Z166*AA166</f>
        <v>6</v>
      </c>
      <c r="AC166" s="6">
        <f>IF(ISNA(INDEX(AB166:AB171, MATCH(N166, F166:F171, FALSE))),0,INDEX(AB166:AB171, MATCH(N166, F166:F171, FALSE)))</f>
        <v>0</v>
      </c>
      <c r="AD166" s="3">
        <f>IF(ISNA(INDEX(AB166:AB171, MATCH(O166, F166:F171, FALSE))),0,INDEX(AB166:AB171, MATCH(O166, F166:F171, FALSE)))</f>
        <v>4</v>
      </c>
      <c r="AE166" s="5">
        <f>SUM(AC166:AD166)</f>
        <v>4</v>
      </c>
      <c r="AF166" s="3">
        <f>COUNTIF(F158:F163:F166:F171,F166)</f>
        <v>1</v>
      </c>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37"/>
      <c r="BE166" s="37"/>
      <c r="BF166" s="37"/>
      <c r="BG166" s="37"/>
      <c r="BH166" s="37"/>
      <c r="BI166" s="37"/>
      <c r="BJ166" s="37"/>
      <c r="BK166" s="47"/>
      <c r="BL166" s="47"/>
      <c r="BM166" s="47"/>
      <c r="BN166" s="47"/>
      <c r="BO166" s="47"/>
      <c r="BP166" s="47"/>
      <c r="BQ166" s="47"/>
      <c r="BR166" s="47"/>
      <c r="BS166" s="47"/>
      <c r="BT166" s="7"/>
      <c r="BU166" s="7"/>
    </row>
    <row r="167" spans="1:73" ht="20.100000000000001" customHeight="1">
      <c r="A167" s="113" t="s">
        <v>144</v>
      </c>
      <c r="B167" s="34" t="s">
        <v>130</v>
      </c>
      <c r="C167" s="121" t="s">
        <v>319</v>
      </c>
      <c r="D167" s="204" t="s">
        <v>1</v>
      </c>
      <c r="E167" s="290">
        <v>2</v>
      </c>
      <c r="F167" s="216" t="s">
        <v>19</v>
      </c>
      <c r="G167" s="217">
        <v>10.59</v>
      </c>
      <c r="H167" s="114" t="str">
        <f t="shared" si="218"/>
        <v>Keira Williams</v>
      </c>
      <c r="I167" s="114" t="str">
        <f t="shared" si="219"/>
        <v>Oxford City</v>
      </c>
      <c r="J167" s="114" t="str">
        <f t="shared" si="220"/>
        <v>Oxf C</v>
      </c>
      <c r="K167" s="9" t="str">
        <f t="shared" si="221"/>
        <v/>
      </c>
      <c r="L167" s="195" t="str">
        <f t="shared" si="222"/>
        <v xml:space="preserve"> </v>
      </c>
      <c r="M167" s="65"/>
      <c r="N167" s="34" t="str">
        <f t="shared" si="223"/>
        <v>N</v>
      </c>
      <c r="O167" s="34" t="str">
        <f t="shared" si="223"/>
        <v>NN</v>
      </c>
      <c r="P167" s="154">
        <f t="shared" ref="P167:P171" si="224">AE167</f>
        <v>3</v>
      </c>
      <c r="Q167" s="2"/>
      <c r="R167" s="12"/>
      <c r="S167" s="12">
        <f>P167</f>
        <v>3</v>
      </c>
      <c r="T167" s="12"/>
      <c r="U167" s="12"/>
      <c r="V167" s="12"/>
      <c r="W167" s="12"/>
      <c r="X167" s="2"/>
      <c r="Y167" s="26">
        <f>((COUNTIF(E166:E171,E167)-1)*$CK$547+SUBSTITUTE(E167,"=",""))</f>
        <v>2</v>
      </c>
      <c r="Z167" s="3">
        <f>INDEX($CK$548:$CK$611,Y167)</f>
        <v>5</v>
      </c>
      <c r="AA167" s="3">
        <f>IF(LEFT(G167,1)="d",0,IF(LEFT(G167,1)="n",0,1))</f>
        <v>1</v>
      </c>
      <c r="AB167" s="3">
        <f>Z167*AA167</f>
        <v>5</v>
      </c>
      <c r="AC167" s="6">
        <f>IF(ISNA(INDEX(AB166:AB171, MATCH(N167, F166:F171, FALSE))),0,INDEX(AB166:AB171, MATCH(N167, F166:F171, FALSE)))</f>
        <v>0</v>
      </c>
      <c r="AD167" s="3">
        <f>IF(ISNA(INDEX(AB166:AB171, MATCH(O167, F166:F171, FALSE))),0,INDEX(AB166:AB171, MATCH(O167, F166:F171, FALSE)))</f>
        <v>3</v>
      </c>
      <c r="AE167" s="5">
        <f t="shared" ref="AE167:AE171" si="225">SUM(AC167:AD167)</f>
        <v>3</v>
      </c>
      <c r="AF167" s="3">
        <f>COUNTIF(F158:F163:F166:F171,F167)</f>
        <v>1</v>
      </c>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37"/>
      <c r="BE167" s="37"/>
      <c r="BF167" s="37"/>
      <c r="BG167" s="37"/>
      <c r="BH167" s="37"/>
      <c r="BI167" s="37"/>
      <c r="BJ167" s="37"/>
      <c r="BK167" s="47"/>
      <c r="BL167" s="47"/>
      <c r="BM167" s="47"/>
      <c r="BN167" s="47"/>
      <c r="BO167" s="47"/>
      <c r="BP167" s="47"/>
      <c r="BQ167" s="47"/>
      <c r="BR167" s="47"/>
      <c r="BS167" s="47"/>
      <c r="BT167" s="7"/>
      <c r="BU167" s="7"/>
    </row>
    <row r="168" spans="1:73" ht="20.100000000000001" customHeight="1">
      <c r="A168" s="113" t="s">
        <v>144</v>
      </c>
      <c r="B168" s="34" t="s">
        <v>130</v>
      </c>
      <c r="C168" s="121" t="s">
        <v>319</v>
      </c>
      <c r="D168" s="204" t="s">
        <v>1</v>
      </c>
      <c r="E168" s="290">
        <v>3</v>
      </c>
      <c r="F168" s="216" t="s">
        <v>140</v>
      </c>
      <c r="G168" s="217">
        <v>10.220000000000001</v>
      </c>
      <c r="H168" s="114" t="str">
        <f t="shared" si="218"/>
        <v>Addie Thomas</v>
      </c>
      <c r="I168" s="114" t="str">
        <f t="shared" si="219"/>
        <v>Winchester</v>
      </c>
      <c r="J168" s="114" t="str">
        <f t="shared" si="220"/>
        <v>Win</v>
      </c>
      <c r="K168" s="9" t="str">
        <f t="shared" si="221"/>
        <v/>
      </c>
      <c r="L168" s="195" t="str">
        <f t="shared" si="222"/>
        <v xml:space="preserve"> </v>
      </c>
      <c r="M168" s="65"/>
      <c r="N168" s="34" t="str">
        <f t="shared" si="223"/>
        <v>O</v>
      </c>
      <c r="O168" s="34" t="str">
        <f t="shared" si="223"/>
        <v>OO</v>
      </c>
      <c r="P168" s="154">
        <f t="shared" si="224"/>
        <v>5</v>
      </c>
      <c r="Q168" s="2"/>
      <c r="R168" s="12"/>
      <c r="S168" s="12"/>
      <c r="T168" s="12">
        <f>P168</f>
        <v>5</v>
      </c>
      <c r="U168" s="12"/>
      <c r="V168" s="12"/>
      <c r="W168" s="12"/>
      <c r="X168" s="2"/>
      <c r="Y168" s="26">
        <f>((COUNTIF(E166:E171,E168)-1)*$CK$547+SUBSTITUTE(E168,"=",""))</f>
        <v>3</v>
      </c>
      <c r="Z168" s="3">
        <f>INDEX($CK$548:$CK$611,Y168)</f>
        <v>4</v>
      </c>
      <c r="AA168" s="3">
        <f>IF(LEFT(G168,1)="d",0,IF(LEFT(G168,1)="n",0,1))</f>
        <v>1</v>
      </c>
      <c r="AB168" s="3">
        <f t="shared" ref="AB168:AB171" si="226">Z168*AA168</f>
        <v>4</v>
      </c>
      <c r="AC168" s="6">
        <f>IF(ISNA(INDEX(AB166:AB171, MATCH(N168, F166:F171, FALSE))),0,INDEX(AB166:AB171, MATCH(N168, F166:F171, FALSE)))</f>
        <v>0</v>
      </c>
      <c r="AD168" s="3">
        <f>IF(ISNA(INDEX(AB166:AB171, MATCH(O168, F166:F171, FALSE))),0,INDEX(AB166:AB171, MATCH(O168, F166:F171, FALSE)))</f>
        <v>5</v>
      </c>
      <c r="AE168" s="5">
        <f t="shared" si="225"/>
        <v>5</v>
      </c>
      <c r="AF168" s="3">
        <f>COUNTIF(F158:F163:F166:F171,F168)</f>
        <v>1</v>
      </c>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37"/>
      <c r="BE168" s="37"/>
      <c r="BF168" s="37"/>
      <c r="BG168" s="37"/>
      <c r="BH168" s="37"/>
      <c r="BI168" s="37"/>
      <c r="BJ168" s="37"/>
      <c r="BK168" s="47"/>
      <c r="BL168" s="47"/>
      <c r="BM168" s="47"/>
      <c r="BN168" s="47"/>
      <c r="BO168" s="47"/>
      <c r="BP168" s="47"/>
      <c r="BQ168" s="47"/>
      <c r="BR168" s="47"/>
      <c r="BS168" s="47"/>
      <c r="BT168" s="7"/>
      <c r="BU168" s="7"/>
    </row>
    <row r="169" spans="1:73" ht="20.100000000000001" customHeight="1">
      <c r="A169" s="113" t="s">
        <v>144</v>
      </c>
      <c r="B169" s="34" t="s">
        <v>130</v>
      </c>
      <c r="C169" s="121" t="s">
        <v>319</v>
      </c>
      <c r="D169" s="204" t="s">
        <v>1</v>
      </c>
      <c r="E169" s="290">
        <v>4</v>
      </c>
      <c r="F169" s="216" t="s">
        <v>111</v>
      </c>
      <c r="G169" s="217">
        <v>8.3800000000000008</v>
      </c>
      <c r="H169" s="114" t="str">
        <f t="shared" si="218"/>
        <v>ELIZABETH PALMER</v>
      </c>
      <c r="I169" s="114" t="str">
        <f t="shared" si="219"/>
        <v>Newbury</v>
      </c>
      <c r="J169" s="114" t="str">
        <f t="shared" si="220"/>
        <v>Newb</v>
      </c>
      <c r="K169" s="9" t="str">
        <f t="shared" si="221"/>
        <v/>
      </c>
      <c r="L169" s="195" t="str">
        <f t="shared" si="222"/>
        <v xml:space="preserve"> </v>
      </c>
      <c r="M169" s="65"/>
      <c r="N169" s="34" t="str">
        <f t="shared" si="223"/>
        <v>R</v>
      </c>
      <c r="O169" s="34" t="str">
        <f t="shared" si="223"/>
        <v>RR</v>
      </c>
      <c r="P169" s="154">
        <f t="shared" si="224"/>
        <v>6</v>
      </c>
      <c r="Q169" s="2"/>
      <c r="R169" s="12"/>
      <c r="S169" s="12"/>
      <c r="T169" s="12"/>
      <c r="U169" s="12">
        <f>P169</f>
        <v>6</v>
      </c>
      <c r="V169" s="12"/>
      <c r="W169" s="12"/>
      <c r="X169" s="2"/>
      <c r="Y169" s="26">
        <f>((COUNTIF(E166:E171,E169)-1)*$CK$547+SUBSTITUTE(E169,"=",""))</f>
        <v>4</v>
      </c>
      <c r="Z169" s="3">
        <f>INDEX($CK$548:$CK$611,Y169)</f>
        <v>3</v>
      </c>
      <c r="AA169" s="3">
        <f t="shared" ref="AA169:AA171" si="227">IF(LEFT(G169,1)="d",0,IF(LEFT(G169,1)="n",0,1))</f>
        <v>1</v>
      </c>
      <c r="AB169" s="3">
        <f t="shared" si="226"/>
        <v>3</v>
      </c>
      <c r="AC169" s="6">
        <f>IF(ISNA(INDEX(AB166:AB171, MATCH(N169, F166:F171, FALSE))),0,INDEX(AB166:AB171, MATCH(N169, F166:F171, FALSE)))</f>
        <v>0</v>
      </c>
      <c r="AD169" s="3">
        <f>IF(ISNA(INDEX(AB166:AB171, MATCH(O169, F166:F171, FALSE))),0,INDEX(AB166:AB171, MATCH(O169, F166:F171, FALSE)))</f>
        <v>6</v>
      </c>
      <c r="AE169" s="5">
        <f t="shared" si="225"/>
        <v>6</v>
      </c>
      <c r="AF169" s="3">
        <f>COUNTIF(F158:F163:F166:F171,F169)</f>
        <v>1</v>
      </c>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37"/>
      <c r="BE169" s="37"/>
      <c r="BF169" s="37"/>
      <c r="BG169" s="37"/>
      <c r="BH169" s="37"/>
      <c r="BI169" s="37"/>
      <c r="BJ169" s="37"/>
      <c r="BK169" s="47"/>
      <c r="BL169" s="47"/>
      <c r="BM169" s="47"/>
      <c r="BN169" s="47"/>
      <c r="BO169" s="47"/>
      <c r="BP169" s="47"/>
      <c r="BQ169" s="47"/>
      <c r="BR169" s="47"/>
      <c r="BS169" s="47"/>
      <c r="BT169" s="7"/>
      <c r="BU169" s="7"/>
    </row>
    <row r="170" spans="1:73" ht="20.100000000000001" customHeight="1">
      <c r="A170" s="113" t="s">
        <v>144</v>
      </c>
      <c r="B170" s="34" t="s">
        <v>130</v>
      </c>
      <c r="C170" s="121" t="s">
        <v>319</v>
      </c>
      <c r="D170" s="204" t="s">
        <v>1</v>
      </c>
      <c r="E170" s="290">
        <v>5</v>
      </c>
      <c r="F170" s="216"/>
      <c r="G170" s="217"/>
      <c r="H170" s="114" t="str">
        <f t="shared" si="218"/>
        <v xml:space="preserve"> </v>
      </c>
      <c r="I170" s="114" t="str">
        <f t="shared" si="219"/>
        <v/>
      </c>
      <c r="J170" s="114" t="str">
        <f t="shared" si="220"/>
        <v/>
      </c>
      <c r="K170" s="9" t="str">
        <f t="shared" si="221"/>
        <v/>
      </c>
      <c r="L170" s="195" t="str">
        <f t="shared" si="222"/>
        <v/>
      </c>
      <c r="M170" s="65"/>
      <c r="N170" s="34" t="str">
        <f t="shared" si="223"/>
        <v>T</v>
      </c>
      <c r="O170" s="34" t="str">
        <f t="shared" si="223"/>
        <v>TT</v>
      </c>
      <c r="P170" s="154">
        <f t="shared" si="224"/>
        <v>0</v>
      </c>
      <c r="Q170" s="2"/>
      <c r="R170" s="12"/>
      <c r="S170" s="12"/>
      <c r="T170" s="12"/>
      <c r="U170" s="12"/>
      <c r="V170" s="12">
        <f>P170</f>
        <v>0</v>
      </c>
      <c r="W170" s="12"/>
      <c r="X170" s="2"/>
      <c r="Y170" s="26">
        <f>((COUNTIF(E166:E171,E170)-1)*$CK$547+SUBSTITUTE(E170,"=",""))</f>
        <v>5</v>
      </c>
      <c r="Z170" s="3">
        <f t="shared" ref="Z170:Z171" si="228">INDEX($CK$548:$CK$611,Y170)</f>
        <v>2</v>
      </c>
      <c r="AA170" s="3">
        <f t="shared" si="227"/>
        <v>1</v>
      </c>
      <c r="AB170" s="3">
        <f t="shared" si="226"/>
        <v>2</v>
      </c>
      <c r="AC170" s="6">
        <f>IF(ISNA(INDEX(AB166:AB171, MATCH(N170, F166:F171, FALSE))),0,INDEX(AB166:AB171, MATCH(N170,F166:F171, FALSE)))</f>
        <v>0</v>
      </c>
      <c r="AD170" s="3">
        <f>IF(ISNA(INDEX(AB166:AB171, MATCH(O170, F166:F171, FALSE))),0,INDEX(AB166:AB171, MATCH(O170, F166:F171, FALSE)))</f>
        <v>0</v>
      </c>
      <c r="AE170" s="5">
        <f t="shared" si="225"/>
        <v>0</v>
      </c>
      <c r="AF170" s="3">
        <f>COUNTIF(F158:F163:F166:F171,F170)</f>
        <v>0</v>
      </c>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37"/>
      <c r="BE170" s="37"/>
      <c r="BF170" s="37"/>
      <c r="BG170" s="37"/>
      <c r="BH170" s="37"/>
      <c r="BI170" s="37"/>
      <c r="BJ170" s="37"/>
      <c r="BK170" s="47"/>
      <c r="BL170" s="47"/>
      <c r="BM170" s="47"/>
      <c r="BN170" s="47"/>
      <c r="BO170" s="47"/>
      <c r="BP170" s="47"/>
      <c r="BQ170" s="47"/>
      <c r="BR170" s="47"/>
      <c r="BS170" s="47"/>
      <c r="BT170" s="7"/>
      <c r="BU170" s="7"/>
    </row>
    <row r="171" spans="1:73" ht="20.100000000000001" customHeight="1" thickBot="1">
      <c r="A171" s="113" t="s">
        <v>144</v>
      </c>
      <c r="B171" s="34" t="s">
        <v>130</v>
      </c>
      <c r="C171" s="121" t="s">
        <v>319</v>
      </c>
      <c r="D171" s="204" t="s">
        <v>1</v>
      </c>
      <c r="E171" s="291">
        <v>6</v>
      </c>
      <c r="F171" s="216"/>
      <c r="G171" s="219"/>
      <c r="H171" s="212" t="str">
        <f t="shared" si="218"/>
        <v xml:space="preserve"> </v>
      </c>
      <c r="I171" s="212" t="str">
        <f t="shared" si="219"/>
        <v/>
      </c>
      <c r="J171" s="212" t="str">
        <f t="shared" si="220"/>
        <v/>
      </c>
      <c r="K171" s="138" t="str">
        <f t="shared" si="221"/>
        <v/>
      </c>
      <c r="L171" s="213" t="str">
        <f t="shared" si="222"/>
        <v/>
      </c>
      <c r="M171" s="65"/>
      <c r="N171" s="34" t="str">
        <f t="shared" si="223"/>
        <v>J</v>
      </c>
      <c r="O171" s="34" t="str">
        <f t="shared" si="223"/>
        <v>JJ</v>
      </c>
      <c r="P171" s="154">
        <f t="shared" si="224"/>
        <v>0</v>
      </c>
      <c r="Q171" s="2"/>
      <c r="R171" s="12"/>
      <c r="S171" s="12"/>
      <c r="T171" s="12"/>
      <c r="U171" s="12"/>
      <c r="V171" s="12"/>
      <c r="W171" s="12">
        <f>P171</f>
        <v>0</v>
      </c>
      <c r="X171" s="2"/>
      <c r="Y171" s="26">
        <f>((COUNTIF(E166:E171,E171)-1)*$CK$547+SUBSTITUTE(E171,"=",""))</f>
        <v>6</v>
      </c>
      <c r="Z171" s="3">
        <f t="shared" si="228"/>
        <v>1</v>
      </c>
      <c r="AA171" s="3">
        <f t="shared" si="227"/>
        <v>1</v>
      </c>
      <c r="AB171" s="3">
        <f t="shared" si="226"/>
        <v>1</v>
      </c>
      <c r="AC171" s="6">
        <f>IF(ISNA(INDEX(AB166:AB171, MATCH(N171, F166:F171, FALSE))),0,INDEX(AB166:AB171, MATCH(N171, F166:F171, FALSE)))</f>
        <v>0</v>
      </c>
      <c r="AD171" s="3">
        <f>IF(ISNA(INDEX(AB166:AB171, MATCH(O171, F166:F171, FALSE))),0,INDEX(AB166:AB171, MATCH(O171, F166:F171, FALSE)))</f>
        <v>0</v>
      </c>
      <c r="AE171" s="5">
        <f t="shared" si="225"/>
        <v>0</v>
      </c>
      <c r="AF171" s="3">
        <f>COUNTIF(F158:F163:F166:F171,F171)</f>
        <v>0</v>
      </c>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37"/>
      <c r="BE171" s="37"/>
      <c r="BF171" s="37"/>
      <c r="BG171" s="37"/>
      <c r="BH171" s="37"/>
      <c r="BI171" s="37"/>
      <c r="BJ171" s="37"/>
      <c r="BK171" s="47"/>
      <c r="BL171" s="47"/>
      <c r="BM171" s="47"/>
      <c r="BN171" s="47"/>
      <c r="BO171" s="47"/>
      <c r="BP171" s="47"/>
      <c r="BQ171" s="47"/>
      <c r="BR171" s="47"/>
      <c r="BS171" s="47"/>
      <c r="BT171" s="7"/>
      <c r="BU171" s="7"/>
    </row>
    <row r="172" spans="1:73" ht="20.100000000000001" customHeight="1" thickBot="1">
      <c r="A172" s="113" t="s">
        <v>144</v>
      </c>
      <c r="B172" s="34" t="s">
        <v>130</v>
      </c>
      <c r="C172" s="121"/>
      <c r="D172" s="204"/>
      <c r="E172" s="237" t="s">
        <v>49</v>
      </c>
      <c r="F172" s="237"/>
      <c r="G172" s="237"/>
      <c r="H172" s="236"/>
      <c r="I172" s="236"/>
      <c r="J172" s="236"/>
      <c r="K172" s="236"/>
      <c r="L172" s="236"/>
      <c r="M172" s="65"/>
      <c r="N172" s="40"/>
      <c r="O172" s="40"/>
      <c r="P172" s="155"/>
      <c r="Q172" s="2"/>
      <c r="R172" s="228">
        <f t="shared" ref="R172:W172" si="229">SUM(R6:R171)</f>
        <v>86</v>
      </c>
      <c r="S172" s="228">
        <f t="shared" si="229"/>
        <v>55</v>
      </c>
      <c r="T172" s="228">
        <f t="shared" si="229"/>
        <v>101</v>
      </c>
      <c r="U172" s="228">
        <f t="shared" si="229"/>
        <v>75</v>
      </c>
      <c r="V172" s="228">
        <f t="shared" si="229"/>
        <v>38</v>
      </c>
      <c r="W172" s="228">
        <f t="shared" si="229"/>
        <v>72</v>
      </c>
      <c r="X172" s="2"/>
      <c r="Y172" s="8"/>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37"/>
      <c r="BE172" s="37"/>
      <c r="BF172" s="37"/>
      <c r="BG172" s="37"/>
      <c r="BH172" s="37"/>
      <c r="BI172" s="37"/>
      <c r="BJ172" s="37"/>
      <c r="BK172" s="47"/>
      <c r="BL172" s="47"/>
      <c r="BM172" s="47"/>
      <c r="BN172" s="47"/>
      <c r="BO172" s="47"/>
      <c r="BP172" s="47"/>
      <c r="BQ172" s="47"/>
      <c r="BR172" s="47"/>
      <c r="BS172" s="47"/>
      <c r="BT172" s="7"/>
      <c r="BU172" s="7"/>
    </row>
    <row r="173" spans="1:73" ht="20.100000000000001" customHeight="1" thickBot="1">
      <c r="A173" s="111" t="s">
        <v>145</v>
      </c>
      <c r="B173" s="121" t="s">
        <v>130</v>
      </c>
      <c r="C173" s="121">
        <v>100</v>
      </c>
      <c r="D173" s="204" t="s">
        <v>0</v>
      </c>
      <c r="E173" s="420" t="s">
        <v>206</v>
      </c>
      <c r="F173" s="233"/>
      <c r="G173" s="233"/>
      <c r="H173" s="234"/>
      <c r="I173" s="208" t="s">
        <v>147</v>
      </c>
      <c r="J173" s="205"/>
      <c r="K173" s="530">
        <f>DETAILS!K64</f>
        <v>12.2</v>
      </c>
      <c r="L173" s="530"/>
      <c r="M173" s="119"/>
      <c r="N173" s="40"/>
      <c r="O173" s="40"/>
      <c r="P173" s="155"/>
      <c r="Q173" s="2"/>
      <c r="R173" s="2"/>
      <c r="S173" s="2"/>
      <c r="T173" s="2"/>
      <c r="U173" s="2"/>
      <c r="V173" s="2"/>
      <c r="W173" s="2"/>
    </row>
    <row r="174" spans="1:73" ht="20.100000000000001" customHeight="1">
      <c r="A174" s="111" t="s">
        <v>145</v>
      </c>
      <c r="B174" s="121" t="s">
        <v>130</v>
      </c>
      <c r="C174" s="121">
        <v>100</v>
      </c>
      <c r="D174" s="204" t="s">
        <v>0</v>
      </c>
      <c r="E174" s="289">
        <v>1</v>
      </c>
      <c r="F174" s="214" t="s">
        <v>108</v>
      </c>
      <c r="G174" s="215">
        <v>13.5</v>
      </c>
      <c r="H174" s="201" t="str">
        <f t="shared" ref="H174:H179" si="230">IF(ISNA((IF(F174=0," ",VLOOKUP(F174,$Z$572:$AB$584,3,FALSE)))),"WRONG LETTER",IF(F174=0," ",VLOOKUP(F174,$Z$572:$AB$584,3,FALSE)))</f>
        <v>Ophelia PYE</v>
      </c>
      <c r="I174" s="201" t="str">
        <f t="shared" ref="I174:I179" si="231">IF(ISNA((IF(F174=0,"",VLOOKUP(F174,$AR$572:$AT$583,3,FALSE)))),"WRONG LETTER",IF(F174=0,"",VLOOKUP(F174,$AR$572:$AT$583,3,FALSE)))</f>
        <v>MADJA</v>
      </c>
      <c r="J174" s="201" t="str">
        <f t="shared" ref="J174:J179" si="232">IF(F174=0,"",VLOOKUP(F174,$AO$544:$AR$555,4,FALSE))</f>
        <v>Marl J</v>
      </c>
      <c r="K174" s="202" t="str">
        <f t="shared" ref="K174:K179" si="233">IF(G174="","",IF(ISNUMBER(G174),IF($CH$575="F"," ",IF($CH$575="T",IF(G174&lt;=$BX$575,"G1",IF(G174&lt;=$CA$575,"G2",IF(G174&lt;=$CD$575,"G3",IF(G174&lt;=$CG$575,"G4","")))))),""))</f>
        <v>G4</v>
      </c>
      <c r="L174" s="203" t="str">
        <f t="shared" ref="L174:L179" si="234">IF(ISBLANK(G174),"",IF(G174&lt;=BE575,"AW"," "))</f>
        <v>AW</v>
      </c>
      <c r="M174" s="2"/>
      <c r="N174" s="34" t="str">
        <f t="shared" ref="N174:O179" si="235">N166</f>
        <v>W</v>
      </c>
      <c r="O174" s="34" t="str">
        <f t="shared" si="235"/>
        <v>WW</v>
      </c>
      <c r="P174" s="154">
        <f>AE174</f>
        <v>3</v>
      </c>
      <c r="Q174" s="2"/>
      <c r="R174" s="12">
        <f>P174</f>
        <v>3</v>
      </c>
      <c r="S174" s="12"/>
      <c r="T174" s="12"/>
      <c r="U174" s="12"/>
      <c r="V174" s="12"/>
      <c r="W174" s="12"/>
      <c r="X174" s="6"/>
      <c r="Y174" s="26">
        <f>((COUNTIF(E174:E179,E174)-1)*$CK$547+SUBSTITUTE(E174,"=",""))</f>
        <v>1</v>
      </c>
      <c r="Z174" s="3">
        <f>INDEX($CK$548:$CK$611,Y174)</f>
        <v>6</v>
      </c>
      <c r="AA174" s="3">
        <f>IF(LEFT(G174,1)="d",0,IF(LEFT(G174,1)="n",0,1))</f>
        <v>1</v>
      </c>
      <c r="AB174" s="3">
        <f>Z174*AA174</f>
        <v>6</v>
      </c>
      <c r="AC174" s="6">
        <f>IF(ISNA(INDEX(AB174:AB179, MATCH(N174, F174:F179, FALSE))),0,INDEX(AB174:AB179, MATCH(N174, F174:F179, FALSE)))</f>
        <v>3</v>
      </c>
      <c r="AD174" s="3">
        <f>IF(ISNA(INDEX(AB174:AB179, MATCH(O174, F174:F179, FALSE))),0,INDEX(AB174:AB179, MATCH(O174, F174:F179, FALSE)))</f>
        <v>0</v>
      </c>
      <c r="AE174" s="5">
        <f>SUM(AC174:AD174)</f>
        <v>3</v>
      </c>
      <c r="AF174" s="3">
        <f>COUNTIF(F174:F179:F182:F187,F174)</f>
        <v>1</v>
      </c>
      <c r="AH174" s="5"/>
      <c r="AK174" s="5"/>
      <c r="AN174" s="5"/>
      <c r="AQ174" s="5"/>
      <c r="AT174" s="5"/>
    </row>
    <row r="175" spans="1:73" ht="20.100000000000001" customHeight="1">
      <c r="A175" s="111" t="s">
        <v>145</v>
      </c>
      <c r="B175" s="121" t="s">
        <v>130</v>
      </c>
      <c r="C175" s="121">
        <v>100</v>
      </c>
      <c r="D175" s="204" t="s">
        <v>0</v>
      </c>
      <c r="E175" s="290">
        <v>2</v>
      </c>
      <c r="F175" s="216" t="s">
        <v>20</v>
      </c>
      <c r="G175" s="217">
        <v>13.8</v>
      </c>
      <c r="H175" s="114" t="str">
        <f t="shared" si="230"/>
        <v>Libby Blackstock</v>
      </c>
      <c r="I175" s="114" t="str">
        <f t="shared" si="231"/>
        <v>Oxford City</v>
      </c>
      <c r="J175" s="114" t="str">
        <f t="shared" si="232"/>
        <v>Oxf C</v>
      </c>
      <c r="K175" s="9" t="str">
        <f t="shared" si="233"/>
        <v/>
      </c>
      <c r="L175" s="195" t="str">
        <f t="shared" si="234"/>
        <v xml:space="preserve"> </v>
      </c>
      <c r="M175" s="2"/>
      <c r="N175" s="34" t="str">
        <f t="shared" si="235"/>
        <v>N</v>
      </c>
      <c r="O175" s="34" t="str">
        <f t="shared" si="235"/>
        <v>NN</v>
      </c>
      <c r="P175" s="154">
        <f t="shared" ref="P175:P179" si="236">AE175</f>
        <v>1</v>
      </c>
      <c r="Q175" s="2"/>
      <c r="R175" s="12"/>
      <c r="S175" s="12">
        <f>P175</f>
        <v>1</v>
      </c>
      <c r="T175" s="12"/>
      <c r="U175" s="12"/>
      <c r="V175" s="12"/>
      <c r="W175" s="12"/>
      <c r="X175" s="2"/>
      <c r="Y175" s="26">
        <f>((COUNTIF(E174:E179,E175)-1)*$CK$547+SUBSTITUTE(E175,"=",""))</f>
        <v>2</v>
      </c>
      <c r="Z175" s="3">
        <f>INDEX($CK$548:$CK$611,Y175)</f>
        <v>5</v>
      </c>
      <c r="AA175" s="3">
        <f>IF(LEFT(G175,1)="d",0,IF(LEFT(G175,1)="n",0,1))</f>
        <v>1</v>
      </c>
      <c r="AB175" s="3">
        <f>Z175*AA175</f>
        <v>5</v>
      </c>
      <c r="AC175" s="6">
        <f>IF(ISNA(INDEX(AB174:AB179, MATCH(N175, F174:F179, FALSE))),0,INDEX(AB174:AB179, MATCH(N175, F174:F179, FALSE)))</f>
        <v>1</v>
      </c>
      <c r="AD175" s="3">
        <f>IF(ISNA(INDEX(AB174:AB179, MATCH(O175, F174:F179, FALSE))),0,INDEX(AB174:AB179, MATCH(O175, F174:F179, FALSE)))</f>
        <v>0</v>
      </c>
      <c r="AE175" s="5">
        <f t="shared" ref="AE175:AE179" si="237">SUM(AC175:AD175)</f>
        <v>1</v>
      </c>
      <c r="AF175" s="3">
        <f>COUNTIF(F174:F179:F182:F187,F175)</f>
        <v>1</v>
      </c>
    </row>
    <row r="176" spans="1:73" ht="20.100000000000001" customHeight="1">
      <c r="A176" s="111" t="s">
        <v>145</v>
      </c>
      <c r="B176" s="121" t="s">
        <v>130</v>
      </c>
      <c r="C176" s="121">
        <v>100</v>
      </c>
      <c r="D176" s="204" t="s">
        <v>0</v>
      </c>
      <c r="E176" s="290">
        <v>3</v>
      </c>
      <c r="F176" s="216" t="s">
        <v>127</v>
      </c>
      <c r="G176" s="217">
        <v>14.1</v>
      </c>
      <c r="H176" s="114" t="str">
        <f t="shared" si="230"/>
        <v>Aimee Munt</v>
      </c>
      <c r="I176" s="114" t="str">
        <f t="shared" si="231"/>
        <v>Slough Juniors</v>
      </c>
      <c r="J176" s="114" t="str">
        <f t="shared" si="232"/>
        <v>Slough J</v>
      </c>
      <c r="K176" s="9" t="str">
        <f t="shared" si="233"/>
        <v/>
      </c>
      <c r="L176" s="195" t="str">
        <f t="shared" si="234"/>
        <v xml:space="preserve"> </v>
      </c>
      <c r="M176" s="2"/>
      <c r="N176" s="34" t="str">
        <f t="shared" si="235"/>
        <v>O</v>
      </c>
      <c r="O176" s="34" t="str">
        <f t="shared" si="235"/>
        <v>OO</v>
      </c>
      <c r="P176" s="154">
        <f t="shared" si="236"/>
        <v>5</v>
      </c>
      <c r="Q176" s="2"/>
      <c r="R176" s="12"/>
      <c r="S176" s="12"/>
      <c r="T176" s="12">
        <f>P176</f>
        <v>5</v>
      </c>
      <c r="U176" s="12"/>
      <c r="V176" s="12"/>
      <c r="W176" s="12"/>
      <c r="X176" s="2"/>
      <c r="Y176" s="26">
        <f>((COUNTIF(E174:E179,E176)-1)*$CK$547+SUBSTITUTE(E176,"=",""))</f>
        <v>3</v>
      </c>
      <c r="Z176" s="3">
        <f>INDEX($CK$548:$CK$611,Y176)</f>
        <v>4</v>
      </c>
      <c r="AA176" s="3">
        <f>IF(LEFT(G176,1)="d",0,IF(LEFT(G176,1)="n",0,1))</f>
        <v>1</v>
      </c>
      <c r="AB176" s="3">
        <f t="shared" ref="AB176:AB179" si="238">Z176*AA176</f>
        <v>4</v>
      </c>
      <c r="AC176" s="6">
        <f>IF(ISNA(INDEX(AB174:AB179, MATCH(N176, F174:F179, FALSE))),0,INDEX(AB174:AB179, MATCH(N176, F174:F179, FALSE)))</f>
        <v>5</v>
      </c>
      <c r="AD176" s="3">
        <f>IF(ISNA(INDEX(AB174:AB179, MATCH(O176, F174:F179, FALSE))),0,INDEX(AB174:AB179, MATCH(O176, F174:F179, FALSE)))</f>
        <v>0</v>
      </c>
      <c r="AE176" s="5">
        <f t="shared" si="237"/>
        <v>5</v>
      </c>
      <c r="AF176" s="3">
        <f>COUNTIF(F174:F179:F182:F187,F176)</f>
        <v>1</v>
      </c>
    </row>
    <row r="177" spans="1:32" ht="20.100000000000001" customHeight="1">
      <c r="A177" s="111" t="s">
        <v>145</v>
      </c>
      <c r="B177" s="121" t="s">
        <v>130</v>
      </c>
      <c r="C177" s="121">
        <v>100</v>
      </c>
      <c r="D177" s="204" t="s">
        <v>0</v>
      </c>
      <c r="E177" s="290">
        <v>4</v>
      </c>
      <c r="F177" s="216" t="s">
        <v>130</v>
      </c>
      <c r="G177" s="217">
        <v>14.2</v>
      </c>
      <c r="H177" s="114" t="str">
        <f t="shared" si="230"/>
        <v>India Kingsland</v>
      </c>
      <c r="I177" s="114" t="str">
        <f t="shared" si="231"/>
        <v>Winchester</v>
      </c>
      <c r="J177" s="114" t="str">
        <f t="shared" si="232"/>
        <v>Win</v>
      </c>
      <c r="K177" s="9" t="str">
        <f t="shared" si="233"/>
        <v/>
      </c>
      <c r="L177" s="195" t="str">
        <f t="shared" si="234"/>
        <v xml:space="preserve"> </v>
      </c>
      <c r="M177" s="2"/>
      <c r="N177" s="34" t="str">
        <f t="shared" si="235"/>
        <v>R</v>
      </c>
      <c r="O177" s="34" t="str">
        <f t="shared" si="235"/>
        <v>RR</v>
      </c>
      <c r="P177" s="154">
        <f t="shared" si="236"/>
        <v>6</v>
      </c>
      <c r="Q177" s="2"/>
      <c r="R177" s="12"/>
      <c r="S177" s="12"/>
      <c r="T177" s="12"/>
      <c r="U177" s="12">
        <f>P177</f>
        <v>6</v>
      </c>
      <c r="V177" s="12"/>
      <c r="W177" s="12"/>
      <c r="X177" s="2"/>
      <c r="Y177" s="26">
        <f>((COUNTIF(E174:E179,E177)-1)*$CK$547+SUBSTITUTE(E177,"=",""))</f>
        <v>4</v>
      </c>
      <c r="Z177" s="3">
        <f>INDEX($CK$548:$CK$611,Y177)</f>
        <v>3</v>
      </c>
      <c r="AA177" s="3">
        <f t="shared" ref="AA177:AA179" si="239">IF(LEFT(G177,1)="d",0,IF(LEFT(G177,1)="n",0,1))</f>
        <v>1</v>
      </c>
      <c r="AB177" s="3">
        <f t="shared" si="238"/>
        <v>3</v>
      </c>
      <c r="AC177" s="6">
        <f>IF(ISNA(INDEX(AB174:AB179, MATCH(N177, F174:F179, FALSE))),0,INDEX(AB174:AB179, MATCH(N177, F174:F179, FALSE)))</f>
        <v>6</v>
      </c>
      <c r="AD177" s="3">
        <f>IF(ISNA(INDEX(AB174:AB179, MATCH(O177, F174:F179, FALSE))),0,INDEX(AB174:AB179, MATCH(O177, F174:F179, FALSE)))</f>
        <v>0</v>
      </c>
      <c r="AE177" s="5">
        <f t="shared" si="237"/>
        <v>6</v>
      </c>
      <c r="AF177" s="3">
        <f>COUNTIF(F174:F179:F182:F187,F177)</f>
        <v>1</v>
      </c>
    </row>
    <row r="178" spans="1:32" ht="20.100000000000001" customHeight="1">
      <c r="A178" s="111" t="s">
        <v>145</v>
      </c>
      <c r="B178" s="121" t="s">
        <v>130</v>
      </c>
      <c r="C178" s="121">
        <v>100</v>
      </c>
      <c r="D178" s="204" t="s">
        <v>0</v>
      </c>
      <c r="E178" s="290">
        <v>5</v>
      </c>
      <c r="F178" s="216" t="s">
        <v>48</v>
      </c>
      <c r="G178" s="217">
        <v>14.6</v>
      </c>
      <c r="H178" s="114" t="str">
        <f t="shared" si="230"/>
        <v>Lola Darch</v>
      </c>
      <c r="I178" s="114" t="str">
        <f t="shared" si="231"/>
        <v>Salisbury</v>
      </c>
      <c r="J178" s="114" t="str">
        <f t="shared" si="232"/>
        <v>Salis</v>
      </c>
      <c r="K178" s="9" t="str">
        <f t="shared" si="233"/>
        <v/>
      </c>
      <c r="L178" s="195" t="str">
        <f t="shared" si="234"/>
        <v xml:space="preserve"> </v>
      </c>
      <c r="M178" s="2"/>
      <c r="N178" s="34" t="str">
        <f t="shared" si="235"/>
        <v>T</v>
      </c>
      <c r="O178" s="34" t="str">
        <f t="shared" si="235"/>
        <v>TT</v>
      </c>
      <c r="P178" s="154">
        <f t="shared" si="236"/>
        <v>2</v>
      </c>
      <c r="Q178" s="2"/>
      <c r="R178" s="12"/>
      <c r="S178" s="12"/>
      <c r="T178" s="12"/>
      <c r="U178" s="12"/>
      <c r="V178" s="12">
        <f>P178</f>
        <v>2</v>
      </c>
      <c r="W178" s="12"/>
      <c r="X178" s="2"/>
      <c r="Y178" s="26">
        <f>((COUNTIF(E174:E179,E178)-1)*$CK$547+SUBSTITUTE(E178,"=",""))</f>
        <v>5</v>
      </c>
      <c r="Z178" s="3">
        <f t="shared" ref="Z178:Z179" si="240">INDEX($CK$548:$CK$611,Y178)</f>
        <v>2</v>
      </c>
      <c r="AA178" s="3">
        <f t="shared" si="239"/>
        <v>1</v>
      </c>
      <c r="AB178" s="3">
        <f t="shared" si="238"/>
        <v>2</v>
      </c>
      <c r="AC178" s="6">
        <f>IF(ISNA(INDEX(AB174:AB179, MATCH(N178, F174:F179, FALSE))),0,INDEX(AB174:AB179, MATCH(N178,F174:F179, FALSE)))</f>
        <v>2</v>
      </c>
      <c r="AD178" s="3">
        <f>IF(ISNA(INDEX(AB174:AB179, MATCH(O178, F174:F179, FALSE))),0,INDEX(AB174:AB179, MATCH(O178, F174:F179, FALSE)))</f>
        <v>0</v>
      </c>
      <c r="AE178" s="5">
        <f t="shared" si="237"/>
        <v>2</v>
      </c>
      <c r="AF178" s="3">
        <f>COUNTIF(F174:F179:F182:F187,F178)</f>
        <v>1</v>
      </c>
    </row>
    <row r="179" spans="1:32" ht="20.100000000000001" customHeight="1" thickBot="1">
      <c r="A179" s="111" t="s">
        <v>145</v>
      </c>
      <c r="B179" s="121" t="s">
        <v>130</v>
      </c>
      <c r="C179" s="121">
        <v>100</v>
      </c>
      <c r="D179" s="204" t="s">
        <v>0</v>
      </c>
      <c r="E179" s="291">
        <v>6</v>
      </c>
      <c r="F179" s="216" t="s">
        <v>110</v>
      </c>
      <c r="G179" s="219">
        <v>15.1</v>
      </c>
      <c r="H179" s="212" t="str">
        <f t="shared" si="230"/>
        <v>MADDY LEEK</v>
      </c>
      <c r="I179" s="212" t="str">
        <f t="shared" si="231"/>
        <v>Newbury</v>
      </c>
      <c r="J179" s="212" t="str">
        <f t="shared" si="232"/>
        <v>Newb</v>
      </c>
      <c r="K179" s="138" t="str">
        <f t="shared" si="233"/>
        <v/>
      </c>
      <c r="L179" s="213" t="str">
        <f t="shared" si="234"/>
        <v xml:space="preserve"> </v>
      </c>
      <c r="M179" s="2"/>
      <c r="N179" s="34" t="str">
        <f t="shared" si="235"/>
        <v>J</v>
      </c>
      <c r="O179" s="34" t="str">
        <f t="shared" si="235"/>
        <v>JJ</v>
      </c>
      <c r="P179" s="154">
        <f t="shared" si="236"/>
        <v>4</v>
      </c>
      <c r="Q179" s="2"/>
      <c r="R179" s="12"/>
      <c r="S179" s="12"/>
      <c r="T179" s="12"/>
      <c r="U179" s="12"/>
      <c r="V179" s="12"/>
      <c r="W179" s="12">
        <f>P179</f>
        <v>4</v>
      </c>
      <c r="X179" s="2"/>
      <c r="Y179" s="26">
        <f>((COUNTIF(E174:E179,E179)-1)*$CK$547+SUBSTITUTE(E179,"=",""))</f>
        <v>6</v>
      </c>
      <c r="Z179" s="3">
        <f t="shared" si="240"/>
        <v>1</v>
      </c>
      <c r="AA179" s="3">
        <f t="shared" si="239"/>
        <v>1</v>
      </c>
      <c r="AB179" s="3">
        <f t="shared" si="238"/>
        <v>1</v>
      </c>
      <c r="AC179" s="6">
        <f>IF(ISNA(INDEX(AB174:AB179, MATCH(N179, F174:F179, FALSE))),0,INDEX(AB174:AB179, MATCH(N179, F174:F179, FALSE)))</f>
        <v>4</v>
      </c>
      <c r="AD179" s="3">
        <f>IF(ISNA(INDEX(AB174:AB179, MATCH(O179, F174:F179, FALSE))),0,INDEX(AB174:AB179, MATCH(O179, F174:F179, FALSE)))</f>
        <v>0</v>
      </c>
      <c r="AE179" s="5">
        <f t="shared" si="237"/>
        <v>4</v>
      </c>
      <c r="AF179" s="3">
        <f>COUNTIF(F174:F179:F182:F187,F179)</f>
        <v>1</v>
      </c>
    </row>
    <row r="180" spans="1:32" ht="20.100000000000001" customHeight="1" thickBot="1">
      <c r="A180" s="111" t="s">
        <v>145</v>
      </c>
      <c r="B180" s="121" t="s">
        <v>130</v>
      </c>
      <c r="C180" s="34"/>
      <c r="D180" s="110"/>
      <c r="E180" s="237" t="s">
        <v>49</v>
      </c>
      <c r="F180" s="237"/>
      <c r="G180" s="237"/>
      <c r="H180" s="236"/>
      <c r="I180" s="236"/>
      <c r="J180" s="236"/>
      <c r="K180" s="236"/>
      <c r="L180" s="236"/>
      <c r="M180" s="65"/>
      <c r="N180" s="40"/>
      <c r="O180" s="40"/>
      <c r="P180" s="155"/>
      <c r="Q180" s="2"/>
      <c r="R180" s="2"/>
      <c r="S180" s="2"/>
      <c r="T180" s="2"/>
      <c r="U180" s="2"/>
      <c r="V180" s="2"/>
      <c r="W180" s="2"/>
      <c r="X180" s="2"/>
      <c r="Y180" s="26"/>
    </row>
    <row r="181" spans="1:32" ht="20.100000000000001" customHeight="1" thickBot="1">
      <c r="A181" s="111" t="s">
        <v>145</v>
      </c>
      <c r="B181" s="121" t="s">
        <v>130</v>
      </c>
      <c r="C181" s="121">
        <v>100</v>
      </c>
      <c r="D181" s="204" t="s">
        <v>1</v>
      </c>
      <c r="E181" s="420" t="s">
        <v>207</v>
      </c>
      <c r="F181" s="233"/>
      <c r="G181" s="233"/>
      <c r="H181" s="234"/>
      <c r="I181" s="208" t="s">
        <v>147</v>
      </c>
      <c r="J181" s="205"/>
      <c r="K181" s="530">
        <f>K173</f>
        <v>12.2</v>
      </c>
      <c r="L181" s="530"/>
      <c r="M181" s="65"/>
      <c r="N181" s="40"/>
      <c r="O181" s="40"/>
      <c r="P181" s="155"/>
      <c r="Q181" s="2"/>
      <c r="R181" s="2"/>
      <c r="S181" s="2"/>
      <c r="T181" s="2"/>
      <c r="U181" s="2"/>
      <c r="V181" s="2"/>
      <c r="W181" s="2"/>
      <c r="X181" s="2"/>
      <c r="Y181" s="26"/>
    </row>
    <row r="182" spans="1:32" ht="20.100000000000001" customHeight="1">
      <c r="A182" s="111" t="s">
        <v>145</v>
      </c>
      <c r="B182" s="121" t="s">
        <v>130</v>
      </c>
      <c r="C182" s="121">
        <v>100</v>
      </c>
      <c r="D182" s="204" t="s">
        <v>1</v>
      </c>
      <c r="E182" s="289">
        <v>1</v>
      </c>
      <c r="F182" s="214" t="s">
        <v>109</v>
      </c>
      <c r="G182" s="215">
        <v>13.9</v>
      </c>
      <c r="H182" s="201" t="str">
        <f t="shared" ref="H182:H187" si="241">IF(ISNA((IF(F182=0," ",VLOOKUP(F182,$Z$572:$AB$584,3,FALSE)))),"WRONG LETTER",IF(F182=0," ",VLOOKUP(F182,$Z$572:$AB$584,3,FALSE)))</f>
        <v>Amber DICKIN</v>
      </c>
      <c r="I182" s="201" t="str">
        <f t="shared" ref="I182:I187" si="242">IF(ISNA((IF(F182=0,"",VLOOKUP(F182,$AR$572:$AT$583,3,FALSE)))),"WRONG LETTER",IF(F182=0,"",VLOOKUP(F182,$AR$572:$AT$583,3,FALSE)))</f>
        <v>MADJA</v>
      </c>
      <c r="J182" s="201" t="str">
        <f t="shared" ref="J182:J187" si="243">IF(F182=0,"",VLOOKUP(F182,$AO$544:$AR$555,4,FALSE))</f>
        <v>Marl J</v>
      </c>
      <c r="K182" s="202" t="str">
        <f t="shared" ref="K182:K187" si="244">IF(G182="","",IF(ISNUMBER(G182),IF($CH$575="F"," ",IF($CH$575="T",IF(G182&lt;=$BX$575,"G1",IF(G182&lt;=$CA$575,"G2",IF(G182&lt;=$CD$575,"G3",IF(G182&lt;=$CG$575,"G4","")))))),""))</f>
        <v/>
      </c>
      <c r="L182" s="203" t="str">
        <f t="shared" ref="L182:L187" si="245">IF(ISBLANK(G182),"",IF(G182&lt;=BE582,"AW"," "))</f>
        <v xml:space="preserve"> </v>
      </c>
      <c r="M182" s="65"/>
      <c r="N182" s="34" t="str">
        <f t="shared" ref="N182:O187" si="246">N174</f>
        <v>W</v>
      </c>
      <c r="O182" s="34" t="str">
        <f t="shared" si="246"/>
        <v>WW</v>
      </c>
      <c r="P182" s="154">
        <f>AE182</f>
        <v>5</v>
      </c>
      <c r="Q182" s="2"/>
      <c r="R182" s="12">
        <f>P182</f>
        <v>5</v>
      </c>
      <c r="S182" s="12"/>
      <c r="T182" s="12"/>
      <c r="U182" s="12"/>
      <c r="V182" s="12"/>
      <c r="W182" s="12"/>
      <c r="X182" s="2"/>
      <c r="Y182" s="26">
        <f>((COUNTIF(E182:E187,E182)-1)*$CK$547+SUBSTITUTE(E182,"=",""))</f>
        <v>1</v>
      </c>
      <c r="Z182" s="3">
        <f>INDEX($CK$548:$CK$611,Y182)</f>
        <v>6</v>
      </c>
      <c r="AA182" s="3">
        <f>IF(LEFT(G182,1)="d",0,IF(LEFT(G182,1)="n",0,1))</f>
        <v>1</v>
      </c>
      <c r="AB182" s="3">
        <f>Z182*AA182</f>
        <v>6</v>
      </c>
      <c r="AC182" s="6">
        <f>IF(ISNA(INDEX(AB182:AB187, MATCH(N182, F182:F187, FALSE))),0,INDEX(AB182:AB187, MATCH(N182, F182:F187, FALSE)))</f>
        <v>0</v>
      </c>
      <c r="AD182" s="3">
        <f>IF(ISNA(INDEX(AB182:AB187, MATCH(O182, F182:F187, FALSE))),0,INDEX(AB182:AB187, MATCH(O182, F182:F187, FALSE)))</f>
        <v>5</v>
      </c>
      <c r="AE182" s="5">
        <f>SUM(AC182:AD182)</f>
        <v>5</v>
      </c>
      <c r="AF182" s="3">
        <f>COUNTIF(F174:F179:F182:F187,F182)</f>
        <v>1</v>
      </c>
    </row>
    <row r="183" spans="1:32" ht="20.100000000000001" customHeight="1">
      <c r="A183" s="111" t="s">
        <v>145</v>
      </c>
      <c r="B183" s="121" t="s">
        <v>130</v>
      </c>
      <c r="C183" s="121">
        <v>100</v>
      </c>
      <c r="D183" s="204" t="s">
        <v>1</v>
      </c>
      <c r="E183" s="290">
        <v>2</v>
      </c>
      <c r="F183" s="216" t="s">
        <v>140</v>
      </c>
      <c r="G183" s="217">
        <v>14</v>
      </c>
      <c r="H183" s="114" t="str">
        <f t="shared" si="241"/>
        <v>Leihaana Amonoo-Kuofi</v>
      </c>
      <c r="I183" s="114" t="str">
        <f t="shared" si="242"/>
        <v>Winchester</v>
      </c>
      <c r="J183" s="114" t="str">
        <f t="shared" si="243"/>
        <v>Win</v>
      </c>
      <c r="K183" s="9" t="str">
        <f t="shared" si="244"/>
        <v/>
      </c>
      <c r="L183" s="195" t="str">
        <f t="shared" si="245"/>
        <v xml:space="preserve"> </v>
      </c>
      <c r="M183" s="65"/>
      <c r="N183" s="34" t="str">
        <f t="shared" si="246"/>
        <v>N</v>
      </c>
      <c r="O183" s="34" t="str">
        <f t="shared" si="246"/>
        <v>NN</v>
      </c>
      <c r="P183" s="154">
        <f t="shared" ref="P183:P187" si="247">AE183</f>
        <v>0</v>
      </c>
      <c r="Q183" s="2"/>
      <c r="R183" s="12"/>
      <c r="S183" s="12">
        <f>P183</f>
        <v>0</v>
      </c>
      <c r="T183" s="12"/>
      <c r="U183" s="12"/>
      <c r="V183" s="12"/>
      <c r="W183" s="12"/>
      <c r="X183" s="2"/>
      <c r="Y183" s="26">
        <f>((COUNTIF(E182:E187,E183)-1)*$CK$547+SUBSTITUTE(E183,"=",""))</f>
        <v>2</v>
      </c>
      <c r="Z183" s="3">
        <f>INDEX($CK$548:$CK$611,Y183)</f>
        <v>5</v>
      </c>
      <c r="AA183" s="3">
        <f>IF(LEFT(G183,1)="d",0,IF(LEFT(G183,1)="n",0,1))</f>
        <v>1</v>
      </c>
      <c r="AB183" s="3">
        <f>Z183*AA183</f>
        <v>5</v>
      </c>
      <c r="AC183" s="6">
        <f>IF(ISNA(INDEX(AB182:AB187, MATCH(N183, F182:F187, FALSE))),0,INDEX(AB182:AB187, MATCH(N183, F182:F187, FALSE)))</f>
        <v>0</v>
      </c>
      <c r="AD183" s="3">
        <f>IF(ISNA(INDEX(AB182:AB187, MATCH(O183, F182:F187, FALSE))),0,INDEX(AB182:AB187, MATCH(O183, F182:F187, FALSE)))</f>
        <v>0</v>
      </c>
      <c r="AE183" s="5">
        <f t="shared" ref="AE183:AE187" si="248">SUM(AC183:AD183)</f>
        <v>0</v>
      </c>
      <c r="AF183" s="3">
        <f>COUNTIF(F174:F179:F182:F187,F183)</f>
        <v>1</v>
      </c>
    </row>
    <row r="184" spans="1:32" ht="20.100000000000001" customHeight="1">
      <c r="A184" s="111" t="s">
        <v>145</v>
      </c>
      <c r="B184" s="121" t="s">
        <v>130</v>
      </c>
      <c r="C184" s="121">
        <v>100</v>
      </c>
      <c r="D184" s="204" t="s">
        <v>1</v>
      </c>
      <c r="E184" s="290">
        <v>3</v>
      </c>
      <c r="F184" s="216" t="s">
        <v>19</v>
      </c>
      <c r="G184" s="217">
        <v>14.5</v>
      </c>
      <c r="H184" s="114" t="str">
        <f t="shared" si="241"/>
        <v>Margot Ward</v>
      </c>
      <c r="I184" s="114" t="str">
        <f t="shared" si="242"/>
        <v>Oxford City</v>
      </c>
      <c r="J184" s="114" t="str">
        <f t="shared" si="243"/>
        <v>Oxf C</v>
      </c>
      <c r="K184" s="9" t="str">
        <f t="shared" si="244"/>
        <v/>
      </c>
      <c r="L184" s="195" t="str">
        <f t="shared" si="245"/>
        <v xml:space="preserve"> </v>
      </c>
      <c r="M184" s="65"/>
      <c r="N184" s="34" t="str">
        <f t="shared" si="246"/>
        <v>O</v>
      </c>
      <c r="O184" s="34" t="str">
        <f t="shared" si="246"/>
        <v>OO</v>
      </c>
      <c r="P184" s="154">
        <f t="shared" si="247"/>
        <v>4</v>
      </c>
      <c r="Q184" s="2"/>
      <c r="R184" s="12"/>
      <c r="S184" s="12"/>
      <c r="T184" s="12">
        <f>P184</f>
        <v>4</v>
      </c>
      <c r="U184" s="12"/>
      <c r="V184" s="12"/>
      <c r="W184" s="12"/>
      <c r="X184" s="2"/>
      <c r="Y184" s="26">
        <f>((COUNTIF(E182:E187,E184)-1)*$CK$547+SUBSTITUTE(E184,"=",""))</f>
        <v>3</v>
      </c>
      <c r="Z184" s="3">
        <f>INDEX($CK$548:$CK$611,Y184)</f>
        <v>4</v>
      </c>
      <c r="AA184" s="3">
        <f>IF(LEFT(G184,1)="d",0,IF(LEFT(G184,1)="n",0,1))</f>
        <v>1</v>
      </c>
      <c r="AB184" s="3">
        <f t="shared" ref="AB184:AB187" si="249">Z184*AA184</f>
        <v>4</v>
      </c>
      <c r="AC184" s="6">
        <f>IF(ISNA(INDEX(AB182:AB187, MATCH(N184, F182:F187, FALSE))),0,INDEX(AB182:AB187, MATCH(N184, F182:F187, FALSE)))</f>
        <v>0</v>
      </c>
      <c r="AD184" s="3">
        <f>IF(ISNA(INDEX(AB182:AB187, MATCH(O184, F182:F187, FALSE))),0,INDEX(AB182:AB187, MATCH(O184, F182:F187, FALSE)))</f>
        <v>4</v>
      </c>
      <c r="AE184" s="5">
        <f t="shared" si="248"/>
        <v>4</v>
      </c>
      <c r="AF184" s="3">
        <f>COUNTIF(F174:F179:F182:F187,F184)</f>
        <v>1</v>
      </c>
    </row>
    <row r="185" spans="1:32" ht="20.100000000000001" customHeight="1">
      <c r="A185" s="111" t="s">
        <v>145</v>
      </c>
      <c r="B185" s="121" t="s">
        <v>130</v>
      </c>
      <c r="C185" s="121">
        <v>100</v>
      </c>
      <c r="D185" s="204" t="s">
        <v>1</v>
      </c>
      <c r="E185" s="290">
        <v>4</v>
      </c>
      <c r="F185" s="216" t="s">
        <v>340</v>
      </c>
      <c r="G185" s="217">
        <v>14.7</v>
      </c>
      <c r="H185" s="114" t="str">
        <f t="shared" si="241"/>
        <v>Jessica Boardman</v>
      </c>
      <c r="I185" s="114" t="str">
        <f t="shared" si="242"/>
        <v>Salisbury</v>
      </c>
      <c r="J185" s="114" t="str">
        <f t="shared" si="243"/>
        <v>Salis</v>
      </c>
      <c r="K185" s="9" t="str">
        <f t="shared" si="244"/>
        <v/>
      </c>
      <c r="L185" s="195" t="str">
        <f t="shared" si="245"/>
        <v xml:space="preserve"> </v>
      </c>
      <c r="M185" s="65"/>
      <c r="N185" s="34" t="str">
        <f t="shared" si="246"/>
        <v>R</v>
      </c>
      <c r="O185" s="34" t="str">
        <f t="shared" si="246"/>
        <v>RR</v>
      </c>
      <c r="P185" s="154">
        <f t="shared" si="247"/>
        <v>6</v>
      </c>
      <c r="Q185" s="2"/>
      <c r="R185" s="12"/>
      <c r="S185" s="12"/>
      <c r="T185" s="12"/>
      <c r="U185" s="12">
        <f>P185</f>
        <v>6</v>
      </c>
      <c r="V185" s="12"/>
      <c r="W185" s="12"/>
      <c r="X185" s="2"/>
      <c r="Y185" s="26">
        <f>((COUNTIF(E182:E187,E185)-1)*$CK$547+SUBSTITUTE(E185,"=",""))</f>
        <v>4</v>
      </c>
      <c r="Z185" s="3">
        <f>INDEX($CK$548:$CK$611,Y185)</f>
        <v>3</v>
      </c>
      <c r="AA185" s="3">
        <f t="shared" ref="AA185:AA187" si="250">IF(LEFT(G185,1)="d",0,IF(LEFT(G185,1)="n",0,1))</f>
        <v>1</v>
      </c>
      <c r="AB185" s="3">
        <f t="shared" si="249"/>
        <v>3</v>
      </c>
      <c r="AC185" s="6">
        <f>IF(ISNA(INDEX(AB182:AB187, MATCH(N185, F182:F187, FALSE))),0,INDEX(AB182:AB187, MATCH(N185, F182:F187, FALSE)))</f>
        <v>0</v>
      </c>
      <c r="AD185" s="3">
        <f>IF(ISNA(INDEX(AB182:AB187, MATCH(O185, F182:F187, FALSE))),0,INDEX(AB182:AB187, MATCH(O185, F182:F187, FALSE)))</f>
        <v>6</v>
      </c>
      <c r="AE185" s="5">
        <f t="shared" si="248"/>
        <v>6</v>
      </c>
      <c r="AF185" s="3">
        <f>COUNTIF(F174:F179:F182:F187,F185)</f>
        <v>1</v>
      </c>
    </row>
    <row r="186" spans="1:32" ht="20.100000000000001" customHeight="1">
      <c r="A186" s="111" t="s">
        <v>145</v>
      </c>
      <c r="B186" s="121" t="s">
        <v>130</v>
      </c>
      <c r="C186" s="121">
        <v>100</v>
      </c>
      <c r="D186" s="204" t="s">
        <v>1</v>
      </c>
      <c r="E186" s="290">
        <v>5</v>
      </c>
      <c r="F186" s="216" t="s">
        <v>137</v>
      </c>
      <c r="G186" s="217">
        <v>14.8</v>
      </c>
      <c r="H186" s="114" t="str">
        <f t="shared" si="241"/>
        <v>Maria Odino</v>
      </c>
      <c r="I186" s="114" t="str">
        <f t="shared" si="242"/>
        <v>Slough Juniors</v>
      </c>
      <c r="J186" s="114" t="str">
        <f t="shared" si="243"/>
        <v>Slough J</v>
      </c>
      <c r="K186" s="9" t="str">
        <f t="shared" si="244"/>
        <v/>
      </c>
      <c r="L186" s="195" t="str">
        <f t="shared" si="245"/>
        <v xml:space="preserve"> </v>
      </c>
      <c r="M186" s="65"/>
      <c r="N186" s="34" t="str">
        <f t="shared" si="246"/>
        <v>T</v>
      </c>
      <c r="O186" s="34" t="str">
        <f t="shared" si="246"/>
        <v>TT</v>
      </c>
      <c r="P186" s="154">
        <f t="shared" si="247"/>
        <v>3</v>
      </c>
      <c r="Q186" s="2"/>
      <c r="R186" s="12"/>
      <c r="S186" s="12"/>
      <c r="T186" s="12"/>
      <c r="U186" s="12"/>
      <c r="V186" s="12">
        <f>P186</f>
        <v>3</v>
      </c>
      <c r="W186" s="12"/>
      <c r="X186" s="2"/>
      <c r="Y186" s="26">
        <f>((COUNTIF(E182:E187,E186)-1)*$CK$547+SUBSTITUTE(E186,"=",""))</f>
        <v>5</v>
      </c>
      <c r="Z186" s="3">
        <f t="shared" ref="Z186:Z187" si="251">INDEX($CK$548:$CK$611,Y186)</f>
        <v>2</v>
      </c>
      <c r="AA186" s="3">
        <f t="shared" si="250"/>
        <v>1</v>
      </c>
      <c r="AB186" s="3">
        <f t="shared" si="249"/>
        <v>2</v>
      </c>
      <c r="AC186" s="6">
        <f>IF(ISNA(INDEX(AB182:AB187, MATCH(N186, F182:F187, FALSE))),0,INDEX(AB182:AB187, MATCH(N186,F182:F187, FALSE)))</f>
        <v>0</v>
      </c>
      <c r="AD186" s="3">
        <f>IF(ISNA(INDEX(AB182:AB187, MATCH(O186, F182:F187, FALSE))),0,INDEX(AB182:AB187, MATCH(O186, F182:F187, FALSE)))</f>
        <v>3</v>
      </c>
      <c r="AE186" s="5">
        <f t="shared" si="248"/>
        <v>3</v>
      </c>
      <c r="AF186" s="3">
        <f>COUNTIF(F174:F179:F182:F187,F186)</f>
        <v>1</v>
      </c>
    </row>
    <row r="187" spans="1:32" ht="20.100000000000001" customHeight="1" thickBot="1">
      <c r="A187" s="111" t="s">
        <v>145</v>
      </c>
      <c r="B187" s="121" t="s">
        <v>130</v>
      </c>
      <c r="C187" s="121">
        <v>100</v>
      </c>
      <c r="D187" s="204" t="s">
        <v>1</v>
      </c>
      <c r="E187" s="291">
        <v>6</v>
      </c>
      <c r="F187" s="216"/>
      <c r="G187" s="219" t="s">
        <v>49</v>
      </c>
      <c r="H187" s="212" t="str">
        <f t="shared" si="241"/>
        <v xml:space="preserve"> </v>
      </c>
      <c r="I187" s="212" t="str">
        <f t="shared" si="242"/>
        <v/>
      </c>
      <c r="J187" s="212" t="str">
        <f t="shared" si="243"/>
        <v/>
      </c>
      <c r="K187" s="138" t="str">
        <f t="shared" si="244"/>
        <v/>
      </c>
      <c r="L187" s="213" t="str">
        <f t="shared" si="245"/>
        <v xml:space="preserve"> </v>
      </c>
      <c r="M187" s="65"/>
      <c r="N187" s="34" t="str">
        <f t="shared" si="246"/>
        <v>J</v>
      </c>
      <c r="O187" s="34" t="str">
        <f t="shared" si="246"/>
        <v>JJ</v>
      </c>
      <c r="P187" s="154">
        <f t="shared" si="247"/>
        <v>2</v>
      </c>
      <c r="Q187" s="2"/>
      <c r="R187" s="12"/>
      <c r="S187" s="12"/>
      <c r="T187" s="12"/>
      <c r="U187" s="12"/>
      <c r="V187" s="12"/>
      <c r="W187" s="12">
        <f>P187</f>
        <v>2</v>
      </c>
      <c r="X187" s="2"/>
      <c r="Y187" s="26">
        <f>((COUNTIF(E182:E187,E187)-1)*$CK$547+SUBSTITUTE(E187,"=",""))</f>
        <v>6</v>
      </c>
      <c r="Z187" s="3">
        <f t="shared" si="251"/>
        <v>1</v>
      </c>
      <c r="AA187" s="3">
        <f t="shared" si="250"/>
        <v>1</v>
      </c>
      <c r="AB187" s="3">
        <f t="shared" si="249"/>
        <v>1</v>
      </c>
      <c r="AC187" s="6">
        <f>IF(ISNA(INDEX(AB182:AB187, MATCH(N187, F182:F187, FALSE))),0,INDEX(AB182:AB187, MATCH(N187, F182:F187, FALSE)))</f>
        <v>0</v>
      </c>
      <c r="AD187" s="3">
        <f>IF(ISNA(INDEX(AB182:AB187, MATCH(O187, F182:F187, FALSE))),0,INDEX(AB182:AB187, MATCH(O187, F182:F187, FALSE)))</f>
        <v>2</v>
      </c>
      <c r="AE187" s="5">
        <f t="shared" si="248"/>
        <v>2</v>
      </c>
      <c r="AF187" s="3">
        <f>COUNTIF(F174:F179:F182:F187,F187)</f>
        <v>0</v>
      </c>
    </row>
    <row r="188" spans="1:32" ht="20.100000000000001" customHeight="1" thickBot="1">
      <c r="A188" s="111" t="s">
        <v>145</v>
      </c>
      <c r="B188" s="121" t="s">
        <v>130</v>
      </c>
      <c r="C188" s="121"/>
      <c r="D188" s="204"/>
      <c r="E188" s="237" t="s">
        <v>49</v>
      </c>
      <c r="F188" s="237"/>
      <c r="G188" s="237"/>
      <c r="H188" s="236"/>
      <c r="I188" s="236"/>
      <c r="J188" s="236"/>
      <c r="K188" s="236"/>
      <c r="L188" s="236"/>
      <c r="M188" s="65"/>
      <c r="N188" s="40"/>
      <c r="O188" s="40"/>
      <c r="P188" s="155"/>
      <c r="Q188" s="2"/>
      <c r="R188" s="2"/>
      <c r="S188" s="2"/>
      <c r="T188" s="2"/>
      <c r="U188" s="2"/>
      <c r="V188" s="2"/>
      <c r="W188" s="2"/>
      <c r="X188" s="2"/>
    </row>
    <row r="189" spans="1:32" ht="20.100000000000001" customHeight="1" thickBot="1">
      <c r="A189" s="111" t="s">
        <v>145</v>
      </c>
      <c r="B189" s="121" t="s">
        <v>130</v>
      </c>
      <c r="C189" s="121">
        <v>200</v>
      </c>
      <c r="D189" s="204" t="s">
        <v>0</v>
      </c>
      <c r="E189" s="420" t="s">
        <v>208</v>
      </c>
      <c r="F189" s="233"/>
      <c r="G189" s="233"/>
      <c r="H189" s="234"/>
      <c r="I189" s="208" t="s">
        <v>147</v>
      </c>
      <c r="J189" s="205"/>
      <c r="K189" s="530">
        <f>DETAILS!K65</f>
        <v>25.3</v>
      </c>
      <c r="L189" s="530"/>
      <c r="M189" s="119"/>
      <c r="N189" s="40"/>
      <c r="O189" s="40"/>
      <c r="P189" s="155"/>
      <c r="Q189" s="2"/>
      <c r="R189" s="2"/>
      <c r="S189" s="2"/>
      <c r="T189" s="2"/>
      <c r="U189" s="2"/>
      <c r="V189" s="2"/>
      <c r="W189" s="2"/>
      <c r="X189" s="2"/>
    </row>
    <row r="190" spans="1:32" ht="20.100000000000001" customHeight="1">
      <c r="A190" s="111" t="s">
        <v>145</v>
      </c>
      <c r="B190" s="121" t="s">
        <v>130</v>
      </c>
      <c r="C190" s="121">
        <v>200</v>
      </c>
      <c r="D190" s="204" t="s">
        <v>0</v>
      </c>
      <c r="E190" s="289">
        <v>1</v>
      </c>
      <c r="F190" s="214" t="s">
        <v>48</v>
      </c>
      <c r="G190" s="215">
        <v>26.6</v>
      </c>
      <c r="H190" s="201" t="str">
        <f t="shared" ref="H190:H195" si="252">IF(ISNA((IF(F190=0," ",VLOOKUP(F190,$AC$572:$AE$583,3,FALSE)))),"WRONG LETTER",IF(F190=0," ",VLOOKUP(F190,$AC$572:$AE$583,3,FALSE)))</f>
        <v>Sophie Cowey</v>
      </c>
      <c r="I190" s="201" t="str">
        <f t="shared" ref="I190:I195" si="253">IF(ISNA((IF(F190=0,"",VLOOKUP(F190,$AR$572:$AT$583,3,FALSE)))),"WRONG LETTER",IF(F190=0,"",VLOOKUP(F190,$AR$572:$AT$583,3,FALSE)))</f>
        <v>Salisbury</v>
      </c>
      <c r="J190" s="201" t="str">
        <f t="shared" ref="J190:J195" si="254">IF(F190=0,"",VLOOKUP(F190,$AO$544:$AR$555,4,FALSE))</f>
        <v>Salis</v>
      </c>
      <c r="K190" s="202" t="str">
        <f t="shared" ref="K190:K195" si="255">IF(G190="","",IF(ISNUMBER(G190),IF($CH$576="F"," ",IF($CH$576="T",IF(G190&lt;=$BX$576,"G1",IF(G190&lt;=$CA$576,"G2",IF(G190&lt;=$CD$576,"G3",IF(G190&lt;=$CG$576,"G4","")))))),""))</f>
        <v>G2</v>
      </c>
      <c r="L190" s="203" t="str">
        <f t="shared" ref="L190:L195" si="256">IF(ISBLANK(G190),"",IF(G190&lt;=BF575,"AW"," "))</f>
        <v>AW</v>
      </c>
      <c r="M190" s="2"/>
      <c r="N190" s="34" t="str">
        <f t="shared" ref="N190:O195" si="257">N182</f>
        <v>W</v>
      </c>
      <c r="O190" s="34" t="str">
        <f t="shared" si="257"/>
        <v>WW</v>
      </c>
      <c r="P190" s="154">
        <f>AE190</f>
        <v>4</v>
      </c>
      <c r="Q190" s="2"/>
      <c r="R190" s="12">
        <f>P190</f>
        <v>4</v>
      </c>
      <c r="S190" s="12"/>
      <c r="T190" s="12"/>
      <c r="U190" s="12"/>
      <c r="V190" s="12"/>
      <c r="W190" s="12"/>
      <c r="X190" s="2"/>
      <c r="Y190" s="26">
        <f>((COUNTIF(E190:E195,E190)-1)*$CK$547+SUBSTITUTE(E190,"=",""))</f>
        <v>1</v>
      </c>
      <c r="Z190" s="3">
        <f>INDEX($CK$548:$CK$611,Y190)</f>
        <v>6</v>
      </c>
      <c r="AA190" s="3">
        <f>IF(LEFT(G190,1)="d",0,IF(LEFT(G190,1)="n",0,1))</f>
        <v>1</v>
      </c>
      <c r="AB190" s="3">
        <f>Z190*AA190</f>
        <v>6</v>
      </c>
      <c r="AC190" s="6">
        <f>IF(ISNA(INDEX(AB190:AB195, MATCH(N190, F190:F195, FALSE))),0,INDEX(AB190:AB195, MATCH(N190, F190:F195, FALSE)))</f>
        <v>4</v>
      </c>
      <c r="AD190" s="3">
        <f>IF(ISNA(INDEX(AB190:AB195, MATCH(O190, F190:F195, FALSE))),0,INDEX(AB190:AB195, MATCH(O190, F190:F195, FALSE)))</f>
        <v>0</v>
      </c>
      <c r="AE190" s="5">
        <f>SUM(AC190:AD190)</f>
        <v>4</v>
      </c>
      <c r="AF190" s="3">
        <f>COUNTIF(F190:F195:F198:F203,F190)</f>
        <v>1</v>
      </c>
    </row>
    <row r="191" spans="1:32" ht="20.100000000000001" customHeight="1">
      <c r="A191" s="111" t="s">
        <v>145</v>
      </c>
      <c r="B191" s="121" t="s">
        <v>130</v>
      </c>
      <c r="C191" s="121">
        <v>200</v>
      </c>
      <c r="D191" s="204" t="s">
        <v>0</v>
      </c>
      <c r="E191" s="290">
        <v>2</v>
      </c>
      <c r="F191" s="216" t="s">
        <v>108</v>
      </c>
      <c r="G191" s="217">
        <v>27.8</v>
      </c>
      <c r="H191" s="114" t="str">
        <f t="shared" si="252"/>
        <v>Amber DICKIN</v>
      </c>
      <c r="I191" s="114" t="str">
        <f t="shared" si="253"/>
        <v>MADJA</v>
      </c>
      <c r="J191" s="114" t="str">
        <f t="shared" si="254"/>
        <v>Marl J</v>
      </c>
      <c r="K191" s="9" t="str">
        <f t="shared" si="255"/>
        <v>G4</v>
      </c>
      <c r="L191" s="195" t="str">
        <f t="shared" si="256"/>
        <v>AW</v>
      </c>
      <c r="M191" s="2"/>
      <c r="N191" s="34" t="str">
        <f t="shared" si="257"/>
        <v>N</v>
      </c>
      <c r="O191" s="34" t="str">
        <f t="shared" si="257"/>
        <v>NN</v>
      </c>
      <c r="P191" s="154">
        <f t="shared" ref="P191:P195" si="258">AE191</f>
        <v>3</v>
      </c>
      <c r="Q191" s="2"/>
      <c r="R191" s="12"/>
      <c r="S191" s="12">
        <f>P191</f>
        <v>3</v>
      </c>
      <c r="T191" s="12"/>
      <c r="U191" s="12"/>
      <c r="V191" s="12"/>
      <c r="W191" s="12"/>
      <c r="X191" s="2"/>
      <c r="Y191" s="26">
        <f>((COUNTIF(E190:E195,E191)-1)*$CK$547+SUBSTITUTE(E191,"=",""))</f>
        <v>2</v>
      </c>
      <c r="Z191" s="3">
        <f>INDEX($CK$548:$CK$611,Y191)</f>
        <v>5</v>
      </c>
      <c r="AA191" s="3">
        <f>IF(LEFT(G191,1)="d",0,IF(LEFT(G191,1)="n",0,1))</f>
        <v>1</v>
      </c>
      <c r="AB191" s="3">
        <f>Z191*AA191</f>
        <v>5</v>
      </c>
      <c r="AC191" s="6">
        <f>IF(ISNA(INDEX(AB190:AB195, MATCH(N191, F190:F195, FALSE))),0,INDEX(AB190:AB195, MATCH(N191, F190:F195, FALSE)))</f>
        <v>3</v>
      </c>
      <c r="AD191" s="3">
        <f>IF(ISNA(INDEX(AB190:AB195, MATCH(O191, F190:F195, FALSE))),0,INDEX(AB190:AB195, MATCH(O191, F190:F195, FALSE)))</f>
        <v>0</v>
      </c>
      <c r="AE191" s="5">
        <f t="shared" ref="AE191:AE195" si="259">SUM(AC191:AD191)</f>
        <v>3</v>
      </c>
      <c r="AF191" s="3">
        <f>COUNTIF(F190:F195:F198:F203,F191)</f>
        <v>1</v>
      </c>
    </row>
    <row r="192" spans="1:32" ht="20.100000000000001" customHeight="1">
      <c r="A192" s="111" t="s">
        <v>145</v>
      </c>
      <c r="B192" s="121" t="s">
        <v>130</v>
      </c>
      <c r="C192" s="121">
        <v>200</v>
      </c>
      <c r="D192" s="204" t="s">
        <v>0</v>
      </c>
      <c r="E192" s="290">
        <v>3</v>
      </c>
      <c r="F192" s="216" t="s">
        <v>130</v>
      </c>
      <c r="G192" s="217">
        <v>28</v>
      </c>
      <c r="H192" s="114" t="str">
        <f t="shared" si="252"/>
        <v>Evie Beck</v>
      </c>
      <c r="I192" s="114" t="str">
        <f t="shared" si="253"/>
        <v>Winchester</v>
      </c>
      <c r="J192" s="114" t="str">
        <f t="shared" si="254"/>
        <v>Win</v>
      </c>
      <c r="K192" s="9" t="str">
        <f t="shared" si="255"/>
        <v>G4</v>
      </c>
      <c r="L192" s="195" t="str">
        <f t="shared" si="256"/>
        <v>AW</v>
      </c>
      <c r="M192" s="2"/>
      <c r="N192" s="34" t="str">
        <f t="shared" si="257"/>
        <v>O</v>
      </c>
      <c r="O192" s="34" t="str">
        <f t="shared" si="257"/>
        <v>OO</v>
      </c>
      <c r="P192" s="154">
        <f t="shared" si="258"/>
        <v>2</v>
      </c>
      <c r="Q192" s="2"/>
      <c r="R192" s="12"/>
      <c r="S192" s="12"/>
      <c r="T192" s="12">
        <f>P192</f>
        <v>2</v>
      </c>
      <c r="U192" s="12"/>
      <c r="V192" s="12"/>
      <c r="W192" s="12"/>
      <c r="X192" s="2"/>
      <c r="Y192" s="26">
        <f>((COUNTIF(E190:E195,E192)-1)*$CK$547+SUBSTITUTE(E192,"=",""))</f>
        <v>3</v>
      </c>
      <c r="Z192" s="3">
        <f>INDEX($CK$548:$CK$611,Y192)</f>
        <v>4</v>
      </c>
      <c r="AA192" s="3">
        <f>IF(LEFT(G192,1)="d",0,IF(LEFT(G192,1)="n",0,1))</f>
        <v>1</v>
      </c>
      <c r="AB192" s="3">
        <f t="shared" ref="AB192:AB195" si="260">Z192*AA192</f>
        <v>4</v>
      </c>
      <c r="AC192" s="6">
        <f>IF(ISNA(INDEX(AB190:AB195, MATCH(N192, F190:F195, FALSE))),0,INDEX(AB190:AB195, MATCH(N192, F190:F195, FALSE)))</f>
        <v>2</v>
      </c>
      <c r="AD192" s="3">
        <f>IF(ISNA(INDEX(AB190:AB195, MATCH(O192, F190:F195, FALSE))),0,INDEX(AB190:AB195, MATCH(O192, F190:F195, FALSE)))</f>
        <v>0</v>
      </c>
      <c r="AE192" s="5">
        <f t="shared" si="259"/>
        <v>2</v>
      </c>
      <c r="AF192" s="3">
        <f>COUNTIF(F190:F195:F198:F203,F192)</f>
        <v>1</v>
      </c>
    </row>
    <row r="193" spans="1:32" ht="20.100000000000001" customHeight="1">
      <c r="A193" s="111" t="s">
        <v>145</v>
      </c>
      <c r="B193" s="121" t="s">
        <v>130</v>
      </c>
      <c r="C193" s="121">
        <v>200</v>
      </c>
      <c r="D193" s="204" t="s">
        <v>0</v>
      </c>
      <c r="E193" s="290">
        <v>4</v>
      </c>
      <c r="F193" s="216" t="s">
        <v>110</v>
      </c>
      <c r="G193" s="217">
        <v>28.2</v>
      </c>
      <c r="H193" s="114" t="str">
        <f t="shared" si="252"/>
        <v>PHOEBE RYDER</v>
      </c>
      <c r="I193" s="114" t="str">
        <f t="shared" si="253"/>
        <v>Newbury</v>
      </c>
      <c r="J193" s="114" t="str">
        <f t="shared" si="254"/>
        <v>Newb</v>
      </c>
      <c r="K193" s="9" t="str">
        <f t="shared" si="255"/>
        <v/>
      </c>
      <c r="L193" s="195" t="str">
        <f t="shared" si="256"/>
        <v>AW</v>
      </c>
      <c r="M193" s="2"/>
      <c r="N193" s="34" t="str">
        <f t="shared" si="257"/>
        <v>R</v>
      </c>
      <c r="O193" s="34" t="str">
        <f t="shared" si="257"/>
        <v>RR</v>
      </c>
      <c r="P193" s="154">
        <f t="shared" si="258"/>
        <v>5</v>
      </c>
      <c r="Q193" s="2"/>
      <c r="R193" s="12"/>
      <c r="S193" s="12"/>
      <c r="T193" s="12"/>
      <c r="U193" s="12">
        <f>P193</f>
        <v>5</v>
      </c>
      <c r="V193" s="12"/>
      <c r="W193" s="12"/>
      <c r="X193" s="2"/>
      <c r="Y193" s="26">
        <f>((COUNTIF(E190:E195,E193)-1)*$CK$547+SUBSTITUTE(E193,"=",""))</f>
        <v>4</v>
      </c>
      <c r="Z193" s="3">
        <f>INDEX($CK$548:$CK$611,Y193)</f>
        <v>3</v>
      </c>
      <c r="AA193" s="3">
        <f t="shared" ref="AA193:AA195" si="261">IF(LEFT(G193,1)="d",0,IF(LEFT(G193,1)="n",0,1))</f>
        <v>1</v>
      </c>
      <c r="AB193" s="3">
        <f t="shared" si="260"/>
        <v>3</v>
      </c>
      <c r="AC193" s="6">
        <f>IF(ISNA(INDEX(AB190:AB195, MATCH(N193, F190:F195, FALSE))),0,INDEX(AB190:AB195, MATCH(N193, F190:F195, FALSE)))</f>
        <v>5</v>
      </c>
      <c r="AD193" s="3">
        <f>IF(ISNA(INDEX(AB190:AB195, MATCH(O193, F190:F195, FALSE))),0,INDEX(AB190:AB195, MATCH(O193, F190:F195, FALSE)))</f>
        <v>0</v>
      </c>
      <c r="AE193" s="5">
        <f t="shared" si="259"/>
        <v>5</v>
      </c>
      <c r="AF193" s="3">
        <f>COUNTIF(F190:F195:F198:F203,F193)</f>
        <v>1</v>
      </c>
    </row>
    <row r="194" spans="1:32" ht="20.100000000000001" customHeight="1">
      <c r="A194" s="111" t="s">
        <v>145</v>
      </c>
      <c r="B194" s="121" t="s">
        <v>130</v>
      </c>
      <c r="C194" s="121">
        <v>200</v>
      </c>
      <c r="D194" s="204" t="s">
        <v>0</v>
      </c>
      <c r="E194" s="290">
        <v>5</v>
      </c>
      <c r="F194" s="216" t="s">
        <v>20</v>
      </c>
      <c r="G194" s="217">
        <v>28.9</v>
      </c>
      <c r="H194" s="114" t="str">
        <f t="shared" si="252"/>
        <v>Libby Blackstock</v>
      </c>
      <c r="I194" s="114" t="str">
        <f t="shared" si="253"/>
        <v>Oxford City</v>
      </c>
      <c r="J194" s="114" t="str">
        <f t="shared" si="254"/>
        <v>Oxf C</v>
      </c>
      <c r="K194" s="9" t="str">
        <f t="shared" si="255"/>
        <v/>
      </c>
      <c r="L194" s="195" t="str">
        <f t="shared" si="256"/>
        <v xml:space="preserve"> </v>
      </c>
      <c r="M194" s="2"/>
      <c r="N194" s="34" t="str">
        <f t="shared" si="257"/>
        <v>T</v>
      </c>
      <c r="O194" s="34" t="str">
        <f t="shared" si="257"/>
        <v>TT</v>
      </c>
      <c r="P194" s="154">
        <f t="shared" si="258"/>
        <v>6</v>
      </c>
      <c r="Q194" s="2"/>
      <c r="R194" s="12"/>
      <c r="S194" s="12"/>
      <c r="T194" s="12"/>
      <c r="U194" s="12"/>
      <c r="V194" s="12">
        <f>P194</f>
        <v>6</v>
      </c>
      <c r="W194" s="12"/>
      <c r="X194" s="2"/>
      <c r="Y194" s="26">
        <f>((COUNTIF(E190:E195,E194)-1)*$CK$547+SUBSTITUTE(E194,"=",""))</f>
        <v>5</v>
      </c>
      <c r="Z194" s="3">
        <f t="shared" ref="Z194:Z195" si="262">INDEX($CK$548:$CK$611,Y194)</f>
        <v>2</v>
      </c>
      <c r="AA194" s="3">
        <f t="shared" si="261"/>
        <v>1</v>
      </c>
      <c r="AB194" s="3">
        <f t="shared" si="260"/>
        <v>2</v>
      </c>
      <c r="AC194" s="6">
        <f>IF(ISNA(INDEX(AB190:AB195, MATCH(N194, F190:F195, FALSE))),0,INDEX(AB190:AB195, MATCH(N194,F190:F195, FALSE)))</f>
        <v>6</v>
      </c>
      <c r="AD194" s="3">
        <f>IF(ISNA(INDEX(AB190:AB195, MATCH(O194, F190:F195, FALSE))),0,INDEX(AB190:AB195, MATCH(O194, F190:F195, FALSE)))</f>
        <v>0</v>
      </c>
      <c r="AE194" s="5">
        <f t="shared" si="259"/>
        <v>6</v>
      </c>
      <c r="AF194" s="3">
        <f>COUNTIF(F190:F195:F198:F203,F194)</f>
        <v>1</v>
      </c>
    </row>
    <row r="195" spans="1:32" ht="20.100000000000001" customHeight="1" thickBot="1">
      <c r="A195" s="111" t="s">
        <v>145</v>
      </c>
      <c r="B195" s="121" t="s">
        <v>130</v>
      </c>
      <c r="C195" s="121">
        <v>200</v>
      </c>
      <c r="D195" s="204" t="s">
        <v>0</v>
      </c>
      <c r="E195" s="291">
        <v>6</v>
      </c>
      <c r="F195" s="216" t="s">
        <v>127</v>
      </c>
      <c r="G195" s="219">
        <v>29.6</v>
      </c>
      <c r="H195" s="212" t="str">
        <f t="shared" si="252"/>
        <v>Eva Barnett</v>
      </c>
      <c r="I195" s="212" t="str">
        <f t="shared" si="253"/>
        <v>Slough Juniors</v>
      </c>
      <c r="J195" s="212" t="str">
        <f t="shared" si="254"/>
        <v>Slough J</v>
      </c>
      <c r="K195" s="138" t="str">
        <f t="shared" si="255"/>
        <v/>
      </c>
      <c r="L195" s="213" t="str">
        <f t="shared" si="256"/>
        <v xml:space="preserve"> </v>
      </c>
      <c r="M195" s="2"/>
      <c r="N195" s="34" t="str">
        <f t="shared" si="257"/>
        <v>J</v>
      </c>
      <c r="O195" s="34" t="str">
        <f t="shared" si="257"/>
        <v>JJ</v>
      </c>
      <c r="P195" s="154">
        <f t="shared" si="258"/>
        <v>1</v>
      </c>
      <c r="Q195" s="2"/>
      <c r="R195" s="12"/>
      <c r="S195" s="12"/>
      <c r="T195" s="12"/>
      <c r="U195" s="12"/>
      <c r="V195" s="12"/>
      <c r="W195" s="12">
        <f>P195</f>
        <v>1</v>
      </c>
      <c r="X195" s="2"/>
      <c r="Y195" s="26">
        <f>((COUNTIF(E190:E195,E195)-1)*$CK$547+SUBSTITUTE(E195,"=",""))</f>
        <v>6</v>
      </c>
      <c r="Z195" s="3">
        <f t="shared" si="262"/>
        <v>1</v>
      </c>
      <c r="AA195" s="3">
        <f t="shared" si="261"/>
        <v>1</v>
      </c>
      <c r="AB195" s="3">
        <f t="shared" si="260"/>
        <v>1</v>
      </c>
      <c r="AC195" s="6">
        <f>IF(ISNA(INDEX(AB190:AB195, MATCH(N195, F190:F195, FALSE))),0,INDEX(AB190:AB195, MATCH(N195, F190:F195, FALSE)))</f>
        <v>1</v>
      </c>
      <c r="AD195" s="3">
        <f>IF(ISNA(INDEX(AB190:AB195, MATCH(O195, F190:F195, FALSE))),0,INDEX(AB190:AB195, MATCH(O195, F190:F195, FALSE)))</f>
        <v>0</v>
      </c>
      <c r="AE195" s="5">
        <f t="shared" si="259"/>
        <v>1</v>
      </c>
      <c r="AF195" s="3">
        <f>COUNTIF(F190:F195:F198:F203,F195)</f>
        <v>1</v>
      </c>
    </row>
    <row r="196" spans="1:32" ht="20.100000000000001" customHeight="1" thickBot="1">
      <c r="A196" s="111" t="s">
        <v>145</v>
      </c>
      <c r="B196" s="121" t="s">
        <v>130</v>
      </c>
      <c r="C196" s="121"/>
      <c r="D196" s="110"/>
      <c r="E196" s="237" t="s">
        <v>49</v>
      </c>
      <c r="F196" s="237"/>
      <c r="G196" s="237"/>
      <c r="H196" s="236"/>
      <c r="I196" s="236"/>
      <c r="J196" s="236"/>
      <c r="K196" s="236"/>
      <c r="L196" s="236"/>
      <c r="M196" s="65"/>
      <c r="N196" s="40"/>
      <c r="O196" s="40"/>
      <c r="P196" s="155"/>
      <c r="Q196" s="2"/>
      <c r="R196" s="2"/>
      <c r="S196" s="2"/>
      <c r="T196" s="2"/>
      <c r="U196" s="2"/>
      <c r="V196" s="2"/>
      <c r="W196" s="2"/>
      <c r="X196" s="2"/>
      <c r="Y196" s="26"/>
    </row>
    <row r="197" spans="1:32" ht="20.100000000000001" customHeight="1" thickBot="1">
      <c r="A197" s="111" t="s">
        <v>145</v>
      </c>
      <c r="B197" s="121" t="s">
        <v>130</v>
      </c>
      <c r="C197" s="121">
        <v>200</v>
      </c>
      <c r="D197" s="204" t="s">
        <v>1</v>
      </c>
      <c r="E197" s="420" t="s">
        <v>209</v>
      </c>
      <c r="F197" s="233"/>
      <c r="G197" s="233"/>
      <c r="H197" s="234"/>
      <c r="I197" s="208" t="s">
        <v>147</v>
      </c>
      <c r="J197" s="205"/>
      <c r="K197" s="530">
        <f>K189</f>
        <v>25.3</v>
      </c>
      <c r="L197" s="530"/>
      <c r="M197" s="65"/>
      <c r="N197" s="40"/>
      <c r="O197" s="40"/>
      <c r="P197" s="155"/>
      <c r="Q197" s="2"/>
      <c r="R197" s="2"/>
      <c r="S197" s="2"/>
      <c r="T197" s="2"/>
      <c r="U197" s="2"/>
      <c r="V197" s="2"/>
      <c r="W197" s="2"/>
      <c r="X197" s="2"/>
      <c r="Y197" s="26"/>
    </row>
    <row r="198" spans="1:32" ht="20.100000000000001" customHeight="1">
      <c r="A198" s="111" t="s">
        <v>145</v>
      </c>
      <c r="B198" s="121" t="s">
        <v>130</v>
      </c>
      <c r="C198" s="121">
        <v>200</v>
      </c>
      <c r="D198" s="204" t="s">
        <v>1</v>
      </c>
      <c r="E198" s="289">
        <v>1</v>
      </c>
      <c r="F198" s="214" t="s">
        <v>340</v>
      </c>
      <c r="G198" s="215">
        <v>27.7</v>
      </c>
      <c r="H198" s="201" t="str">
        <f t="shared" ref="H198:H203" si="263">IF(ISNA((IF(F198=0," ",VLOOKUP(F198,$AC$572:$AE$583,3,FALSE)))),"WRONG LETTER",IF(F198=0," ",VLOOKUP(F198,$AC$572:$AE$583,3,FALSE)))</f>
        <v>Charlotte Miller</v>
      </c>
      <c r="I198" s="201" t="str">
        <f t="shared" ref="I198:I203" si="264">IF(ISNA((IF(F198=0,"",VLOOKUP(F198,$AR$572:$AT$583,3,FALSE)))),"WRONG LETTER",IF(F198=0,"",VLOOKUP(F198,$AR$572:$AT$583,3,FALSE)))</f>
        <v>Salisbury</v>
      </c>
      <c r="J198" s="201" t="str">
        <f t="shared" ref="J198:J203" si="265">IF(F198=0,"",VLOOKUP(F198,$AO$544:$AR$555,4,FALSE))</f>
        <v>Salis</v>
      </c>
      <c r="K198" s="202" t="str">
        <f t="shared" ref="K198:K203" si="266">IF(G198="","",IF(ISNUMBER(G198),IF($CH$576="F"," ",IF($CH$576="T",IF(G198&lt;=$BX$576,"G1",IF(G198&lt;=$CA$576,"G2",IF(G198&lt;=$CD$576,"G3",IF(G198&lt;=$CG$576,"G4","")))))),""))</f>
        <v>G4</v>
      </c>
      <c r="L198" s="203" t="str">
        <f t="shared" ref="L198:L203" si="267">IF(ISBLANK(G198),"",IF(G198&lt;=BF582,"AW"," "))</f>
        <v>AW</v>
      </c>
      <c r="M198" s="65"/>
      <c r="N198" s="34" t="str">
        <f t="shared" ref="N198:O203" si="268">N190</f>
        <v>W</v>
      </c>
      <c r="O198" s="34" t="str">
        <f t="shared" si="268"/>
        <v>WW</v>
      </c>
      <c r="P198" s="154">
        <f>AE198</f>
        <v>5</v>
      </c>
      <c r="Q198" s="2"/>
      <c r="R198" s="12">
        <f>P198</f>
        <v>5</v>
      </c>
      <c r="S198" s="12"/>
      <c r="T198" s="12"/>
      <c r="U198" s="12"/>
      <c r="V198" s="12"/>
      <c r="W198" s="12"/>
      <c r="X198" s="2"/>
      <c r="Y198" s="26">
        <f>((COUNTIF(E198:E203,E198)-1)*$CK$547+SUBSTITUTE(E198,"=",""))</f>
        <v>1</v>
      </c>
      <c r="Z198" s="3">
        <f>INDEX($CK$548:$CK$611,Y198)</f>
        <v>6</v>
      </c>
      <c r="AA198" s="3">
        <f t="shared" ref="AA198:AA203" si="269">IF(LEFT(G198,1)="d",0,IF(LEFT(G198,1)="n",0,1))</f>
        <v>1</v>
      </c>
      <c r="AB198" s="3">
        <f>Z198*AA198</f>
        <v>6</v>
      </c>
      <c r="AC198" s="6">
        <f>IF(ISNA(INDEX(AB198:AB203, MATCH(N198, F198:F203, FALSE))),0,INDEX(AB198:AB203, MATCH(N198, F198:F203, FALSE)))</f>
        <v>0</v>
      </c>
      <c r="AD198" s="3">
        <f>IF(ISNA(INDEX(AB198:AB203, MATCH(O198, F198:F203, FALSE))),0,INDEX(AB198:AB203, MATCH(O198, F198:F203, FALSE)))</f>
        <v>5</v>
      </c>
      <c r="AE198" s="5">
        <f>SUM(AC198:AD198)</f>
        <v>5</v>
      </c>
      <c r="AF198" s="3">
        <f>COUNTIF(F190:F195:F198:F203,F198)</f>
        <v>1</v>
      </c>
    </row>
    <row r="199" spans="1:32" ht="20.100000000000001" customHeight="1">
      <c r="A199" s="111" t="s">
        <v>145</v>
      </c>
      <c r="B199" s="121" t="s">
        <v>130</v>
      </c>
      <c r="C199" s="121">
        <v>200</v>
      </c>
      <c r="D199" s="204" t="s">
        <v>1</v>
      </c>
      <c r="E199" s="290">
        <v>2</v>
      </c>
      <c r="F199" s="216" t="s">
        <v>140</v>
      </c>
      <c r="G199" s="217">
        <v>27.9</v>
      </c>
      <c r="H199" s="114" t="str">
        <f t="shared" si="263"/>
        <v>Daisy Shaw</v>
      </c>
      <c r="I199" s="114" t="str">
        <f t="shared" si="264"/>
        <v>Winchester</v>
      </c>
      <c r="J199" s="114" t="str">
        <f t="shared" si="265"/>
        <v>Win</v>
      </c>
      <c r="K199" s="9" t="str">
        <f t="shared" si="266"/>
        <v>G4</v>
      </c>
      <c r="L199" s="195" t="str">
        <f t="shared" si="267"/>
        <v>AW</v>
      </c>
      <c r="M199" s="65"/>
      <c r="N199" s="34" t="str">
        <f t="shared" si="268"/>
        <v>N</v>
      </c>
      <c r="O199" s="34" t="str">
        <f t="shared" si="268"/>
        <v>NN</v>
      </c>
      <c r="P199" s="154">
        <f t="shared" ref="P199:P203" si="270">AE199</f>
        <v>2</v>
      </c>
      <c r="Q199" s="2"/>
      <c r="R199" s="12"/>
      <c r="S199" s="12">
        <f>P199</f>
        <v>2</v>
      </c>
      <c r="T199" s="12"/>
      <c r="U199" s="12"/>
      <c r="V199" s="12"/>
      <c r="W199" s="12"/>
      <c r="X199" s="2"/>
      <c r="Y199" s="26">
        <f>((COUNTIF(E198:E203,E199)-1)*$CK$547+SUBSTITUTE(E199,"=",""))</f>
        <v>2</v>
      </c>
      <c r="Z199" s="3">
        <f>INDEX($CK$548:$CK$611,Y199)</f>
        <v>5</v>
      </c>
      <c r="AA199" s="3">
        <f t="shared" si="269"/>
        <v>1</v>
      </c>
      <c r="AB199" s="3">
        <f>Z199*AA199</f>
        <v>5</v>
      </c>
      <c r="AC199" s="6">
        <f>IF(ISNA(INDEX(AB198:AB203, MATCH(N199, F198:F203, FALSE))),0,INDEX(AB198:AB203, MATCH(N199, F198:F203, FALSE)))</f>
        <v>0</v>
      </c>
      <c r="AD199" s="3">
        <f>IF(ISNA(INDEX(AB198:AB203, MATCH(O199, F198:F203, FALSE))),0,INDEX(AB198:AB203, MATCH(O199, F198:F203, FALSE)))</f>
        <v>2</v>
      </c>
      <c r="AE199" s="5">
        <f t="shared" ref="AE199:AE203" si="271">SUM(AC199:AD199)</f>
        <v>2</v>
      </c>
      <c r="AF199" s="3">
        <f>COUNTIF(F190:F195:F198:F203,F199)</f>
        <v>1</v>
      </c>
    </row>
    <row r="200" spans="1:32" ht="20.100000000000001" customHeight="1">
      <c r="A200" s="111" t="s">
        <v>145</v>
      </c>
      <c r="B200" s="121" t="s">
        <v>130</v>
      </c>
      <c r="C200" s="121">
        <v>200</v>
      </c>
      <c r="D200" s="204" t="s">
        <v>1</v>
      </c>
      <c r="E200" s="290">
        <v>3</v>
      </c>
      <c r="F200" s="216" t="s">
        <v>19</v>
      </c>
      <c r="G200" s="217">
        <v>29.8</v>
      </c>
      <c r="H200" s="114" t="str">
        <f t="shared" si="263"/>
        <v>Nasrin Aminu</v>
      </c>
      <c r="I200" s="114" t="str">
        <f t="shared" si="264"/>
        <v>Oxford City</v>
      </c>
      <c r="J200" s="114" t="str">
        <f t="shared" si="265"/>
        <v>Oxf C</v>
      </c>
      <c r="K200" s="9" t="str">
        <f t="shared" si="266"/>
        <v/>
      </c>
      <c r="L200" s="195" t="str">
        <f t="shared" si="267"/>
        <v xml:space="preserve"> </v>
      </c>
      <c r="M200" s="65"/>
      <c r="N200" s="34" t="str">
        <f t="shared" si="268"/>
        <v>O</v>
      </c>
      <c r="O200" s="34" t="str">
        <f t="shared" si="268"/>
        <v>OO</v>
      </c>
      <c r="P200" s="154">
        <f t="shared" si="270"/>
        <v>4</v>
      </c>
      <c r="Q200" s="2"/>
      <c r="R200" s="12"/>
      <c r="S200" s="12"/>
      <c r="T200" s="12">
        <f>P200</f>
        <v>4</v>
      </c>
      <c r="U200" s="12"/>
      <c r="V200" s="12"/>
      <c r="W200" s="12"/>
      <c r="X200" s="2"/>
      <c r="Y200" s="26">
        <f>((COUNTIF(E198:E203,E200)-1)*$CK$547+SUBSTITUTE(E200,"=",""))</f>
        <v>3</v>
      </c>
      <c r="Z200" s="3">
        <f>INDEX($CK$548:$CK$611,Y200)</f>
        <v>4</v>
      </c>
      <c r="AA200" s="3">
        <f t="shared" si="269"/>
        <v>1</v>
      </c>
      <c r="AB200" s="3">
        <f t="shared" ref="AB200:AB203" si="272">Z200*AA200</f>
        <v>4</v>
      </c>
      <c r="AC200" s="6">
        <f>IF(ISNA(INDEX(AB198:AB203, MATCH(N200, F198:F203, FALSE))),0,INDEX(AB198:AB203, MATCH(N200, F198:F203, FALSE)))</f>
        <v>0</v>
      </c>
      <c r="AD200" s="3">
        <f>IF(ISNA(INDEX(AB198:AB203, MATCH(O200, F198:F203, FALSE))),0,INDEX(AB198:AB203, MATCH(O200, F198:F203, FALSE)))</f>
        <v>4</v>
      </c>
      <c r="AE200" s="5">
        <f t="shared" si="271"/>
        <v>4</v>
      </c>
      <c r="AF200" s="3">
        <f>COUNTIF(F190:F195:F198:F203,F200)</f>
        <v>1</v>
      </c>
    </row>
    <row r="201" spans="1:32" ht="20.100000000000001" customHeight="1">
      <c r="A201" s="111" t="s">
        <v>145</v>
      </c>
      <c r="B201" s="121" t="s">
        <v>130</v>
      </c>
      <c r="C201" s="121">
        <v>200</v>
      </c>
      <c r="D201" s="204" t="s">
        <v>1</v>
      </c>
      <c r="E201" s="290">
        <v>4</v>
      </c>
      <c r="F201" s="216" t="s">
        <v>137</v>
      </c>
      <c r="G201" s="217">
        <v>30.1</v>
      </c>
      <c r="H201" s="114" t="str">
        <f t="shared" si="263"/>
        <v>Maria Odino</v>
      </c>
      <c r="I201" s="114" t="str">
        <f t="shared" si="264"/>
        <v>Slough Juniors</v>
      </c>
      <c r="J201" s="114" t="str">
        <f t="shared" si="265"/>
        <v>Slough J</v>
      </c>
      <c r="K201" s="9" t="str">
        <f t="shared" si="266"/>
        <v/>
      </c>
      <c r="L201" s="195" t="str">
        <f t="shared" si="267"/>
        <v xml:space="preserve"> </v>
      </c>
      <c r="M201" s="65"/>
      <c r="N201" s="34" t="str">
        <f t="shared" si="268"/>
        <v>R</v>
      </c>
      <c r="O201" s="34" t="str">
        <f t="shared" si="268"/>
        <v>RR</v>
      </c>
      <c r="P201" s="154">
        <f t="shared" si="270"/>
        <v>0</v>
      </c>
      <c r="Q201" s="2"/>
      <c r="R201" s="12"/>
      <c r="S201" s="12"/>
      <c r="T201" s="12"/>
      <c r="U201" s="12">
        <f>P201</f>
        <v>0</v>
      </c>
      <c r="V201" s="12"/>
      <c r="W201" s="12"/>
      <c r="X201" s="2"/>
      <c r="Y201" s="26">
        <f>((COUNTIF(E198:E203,E201)-1)*$CK$547+SUBSTITUTE(E201,"=",""))</f>
        <v>4</v>
      </c>
      <c r="Z201" s="3">
        <f>INDEX($CK$548:$CK$611,Y201)</f>
        <v>3</v>
      </c>
      <c r="AA201" s="3">
        <f t="shared" si="269"/>
        <v>1</v>
      </c>
      <c r="AB201" s="3">
        <f t="shared" si="272"/>
        <v>3</v>
      </c>
      <c r="AC201" s="6">
        <f>IF(ISNA(INDEX(AB198:AB203, MATCH(N201, F198:F203, FALSE))),0,INDEX(AB198:AB203, MATCH(N201, F198:F203, FALSE)))</f>
        <v>0</v>
      </c>
      <c r="AD201" s="3">
        <f>IF(ISNA(INDEX(AB198:AB203, MATCH(O201, F198:F203, FALSE))),0,INDEX(AB198:AB203, MATCH(O201, F198:F203, FALSE)))</f>
        <v>0</v>
      </c>
      <c r="AE201" s="5">
        <f t="shared" si="271"/>
        <v>0</v>
      </c>
      <c r="AF201" s="3">
        <f>COUNTIF(F190:F195:F198:F203,F201)</f>
        <v>1</v>
      </c>
    </row>
    <row r="202" spans="1:32" ht="20.100000000000001" customHeight="1">
      <c r="A202" s="111" t="s">
        <v>145</v>
      </c>
      <c r="B202" s="121" t="s">
        <v>130</v>
      </c>
      <c r="C202" s="121">
        <v>200</v>
      </c>
      <c r="D202" s="204" t="s">
        <v>1</v>
      </c>
      <c r="E202" s="290">
        <v>5</v>
      </c>
      <c r="F202" s="216" t="s">
        <v>111</v>
      </c>
      <c r="G202" s="217">
        <v>30.1</v>
      </c>
      <c r="H202" s="114" t="str">
        <f t="shared" si="263"/>
        <v>JOSIE ROBERTSON</v>
      </c>
      <c r="I202" s="114" t="str">
        <f t="shared" si="264"/>
        <v>Newbury</v>
      </c>
      <c r="J202" s="114" t="str">
        <f t="shared" si="265"/>
        <v>Newb</v>
      </c>
      <c r="K202" s="9" t="str">
        <f t="shared" si="266"/>
        <v/>
      </c>
      <c r="L202" s="195" t="str">
        <f t="shared" si="267"/>
        <v xml:space="preserve"> </v>
      </c>
      <c r="M202" s="65"/>
      <c r="N202" s="34" t="str">
        <f t="shared" si="268"/>
        <v>T</v>
      </c>
      <c r="O202" s="34" t="str">
        <f t="shared" si="268"/>
        <v>TT</v>
      </c>
      <c r="P202" s="154">
        <f t="shared" si="270"/>
        <v>6</v>
      </c>
      <c r="Q202" s="2"/>
      <c r="R202" s="12"/>
      <c r="S202" s="12"/>
      <c r="T202" s="12"/>
      <c r="U202" s="12"/>
      <c r="V202" s="12">
        <f>P202</f>
        <v>6</v>
      </c>
      <c r="W202" s="12"/>
      <c r="X202" s="2"/>
      <c r="Y202" s="26">
        <f>((COUNTIF(E198:E203,E202)-1)*$CK$547+SUBSTITUTE(E202,"=",""))</f>
        <v>5</v>
      </c>
      <c r="Z202" s="3">
        <f t="shared" ref="Z202:Z203" si="273">INDEX($CK$548:$CK$611,Y202)</f>
        <v>2</v>
      </c>
      <c r="AA202" s="3">
        <f t="shared" si="269"/>
        <v>1</v>
      </c>
      <c r="AB202" s="3">
        <f t="shared" si="272"/>
        <v>2</v>
      </c>
      <c r="AC202" s="6">
        <f>IF(ISNA(INDEX(AB198:AB203, MATCH(N202, F198:F203, FALSE))),0,INDEX(AB198:AB203, MATCH(N202,F198:F203, FALSE)))</f>
        <v>0</v>
      </c>
      <c r="AD202" s="3">
        <f>IF(ISNA(INDEX(AB198:AB203, MATCH(O202, F198:F203, FALSE))),0,INDEX(AB198:AB203, MATCH(O202, F198:F203, FALSE)))</f>
        <v>6</v>
      </c>
      <c r="AE202" s="5">
        <f t="shared" si="271"/>
        <v>6</v>
      </c>
      <c r="AF202" s="3">
        <f>COUNTIF(F190:F195:F198:F203,F202)</f>
        <v>1</v>
      </c>
    </row>
    <row r="203" spans="1:32" ht="20.100000000000001" customHeight="1" thickBot="1">
      <c r="A203" s="111" t="s">
        <v>145</v>
      </c>
      <c r="B203" s="121" t="s">
        <v>130</v>
      </c>
      <c r="C203" s="121">
        <v>200</v>
      </c>
      <c r="D203" s="204" t="s">
        <v>1</v>
      </c>
      <c r="E203" s="291">
        <v>6</v>
      </c>
      <c r="F203" s="216"/>
      <c r="G203" s="219"/>
      <c r="H203" s="212" t="str">
        <f t="shared" si="263"/>
        <v xml:space="preserve"> </v>
      </c>
      <c r="I203" s="212" t="str">
        <f t="shared" si="264"/>
        <v/>
      </c>
      <c r="J203" s="212" t="str">
        <f t="shared" si="265"/>
        <v/>
      </c>
      <c r="K203" s="138" t="str">
        <f t="shared" si="266"/>
        <v/>
      </c>
      <c r="L203" s="213" t="str">
        <f t="shared" si="267"/>
        <v/>
      </c>
      <c r="M203" s="65"/>
      <c r="N203" s="34" t="str">
        <f t="shared" si="268"/>
        <v>J</v>
      </c>
      <c r="O203" s="34" t="str">
        <f t="shared" si="268"/>
        <v>JJ</v>
      </c>
      <c r="P203" s="154">
        <f t="shared" si="270"/>
        <v>3</v>
      </c>
      <c r="Q203" s="2"/>
      <c r="R203" s="12"/>
      <c r="S203" s="12"/>
      <c r="T203" s="12"/>
      <c r="U203" s="12"/>
      <c r="V203" s="12"/>
      <c r="W203" s="12">
        <f>P203</f>
        <v>3</v>
      </c>
      <c r="X203" s="2"/>
      <c r="Y203" s="26">
        <f>((COUNTIF(E198:E203,E203)-1)*$CK$547+SUBSTITUTE(E203,"=",""))</f>
        <v>6</v>
      </c>
      <c r="Z203" s="3">
        <f t="shared" si="273"/>
        <v>1</v>
      </c>
      <c r="AA203" s="3">
        <f t="shared" si="269"/>
        <v>1</v>
      </c>
      <c r="AB203" s="3">
        <f t="shared" si="272"/>
        <v>1</v>
      </c>
      <c r="AC203" s="6">
        <f>IF(ISNA(INDEX(AB198:AB203, MATCH(N203, F198:F203, FALSE))),0,INDEX(AB198:AB203, MATCH(N203, F198:F203, FALSE)))</f>
        <v>0</v>
      </c>
      <c r="AD203" s="3">
        <f>IF(ISNA(INDEX(AB198:AB203, MATCH(O203, F198:F203, FALSE))),0,INDEX(AB198:AB203, MATCH(O203, F198:F203, FALSE)))</f>
        <v>3</v>
      </c>
      <c r="AE203" s="5">
        <f t="shared" si="271"/>
        <v>3</v>
      </c>
      <c r="AF203" s="3">
        <f>COUNTIF(F190:F195:F198:F203,F203)</f>
        <v>0</v>
      </c>
    </row>
    <row r="204" spans="1:32" ht="20.100000000000001" customHeight="1" thickBot="1">
      <c r="A204" s="111" t="s">
        <v>145</v>
      </c>
      <c r="B204" s="121" t="s">
        <v>130</v>
      </c>
      <c r="C204" s="121"/>
      <c r="D204" s="204"/>
      <c r="E204" s="237" t="s">
        <v>49</v>
      </c>
      <c r="F204" s="237"/>
      <c r="G204" s="237"/>
      <c r="H204" s="236"/>
      <c r="I204" s="236"/>
      <c r="J204" s="236"/>
      <c r="K204" s="236"/>
      <c r="L204" s="236"/>
      <c r="M204" s="65"/>
      <c r="N204" s="40"/>
      <c r="O204" s="40"/>
      <c r="P204" s="155"/>
      <c r="Q204" s="2"/>
      <c r="R204" s="2"/>
      <c r="S204" s="2"/>
      <c r="T204" s="2"/>
      <c r="U204" s="2"/>
      <c r="V204" s="2"/>
      <c r="W204" s="2"/>
      <c r="X204" s="2"/>
    </row>
    <row r="205" spans="1:32" ht="20.100000000000001" customHeight="1" thickBot="1">
      <c r="A205" s="111" t="s">
        <v>145</v>
      </c>
      <c r="B205" s="121" t="s">
        <v>130</v>
      </c>
      <c r="C205" s="121">
        <v>300</v>
      </c>
      <c r="D205" s="204" t="s">
        <v>0</v>
      </c>
      <c r="E205" s="420" t="s">
        <v>210</v>
      </c>
      <c r="F205" s="233"/>
      <c r="G205" s="233"/>
      <c r="H205" s="234"/>
      <c r="I205" s="208" t="s">
        <v>147</v>
      </c>
      <c r="J205" s="205"/>
      <c r="K205" s="530">
        <f>DETAILS!K66</f>
        <v>41.1</v>
      </c>
      <c r="L205" s="530"/>
      <c r="M205" s="119"/>
      <c r="N205" s="40"/>
      <c r="O205" s="40"/>
      <c r="P205" s="155"/>
      <c r="Q205" s="2"/>
      <c r="R205" s="2"/>
      <c r="S205" s="2"/>
      <c r="T205" s="2"/>
      <c r="U205" s="2"/>
      <c r="V205" s="2"/>
      <c r="W205" s="2"/>
      <c r="X205" s="2"/>
    </row>
    <row r="206" spans="1:32" ht="20.100000000000001" customHeight="1">
      <c r="A206" s="111" t="s">
        <v>145</v>
      </c>
      <c r="B206" s="121" t="s">
        <v>130</v>
      </c>
      <c r="C206" s="121">
        <v>300</v>
      </c>
      <c r="D206" s="204" t="s">
        <v>0</v>
      </c>
      <c r="E206" s="289">
        <v>1</v>
      </c>
      <c r="F206" s="214" t="s">
        <v>108</v>
      </c>
      <c r="G206" s="215">
        <v>41.3</v>
      </c>
      <c r="H206" s="201" t="str">
        <f t="shared" ref="H206:H211" si="274">IF(ISNA((IF(F206=0," ",VLOOKUP(F206,$AF$572:$AH$583,3,FALSE)))),"WRONG LETTER",IF(F206=0," ",VLOOKUP(F206,$AF$572:$AH$583,3,FALSE)))</f>
        <v>Ophelia PYE</v>
      </c>
      <c r="I206" s="201" t="str">
        <f t="shared" ref="I206:I211" si="275">IF(ISNA((IF(F206=0,"",VLOOKUP(F206,$AR$572:$AT$583,3,FALSE)))),"WRONG LETTER",IF(F206=0,"",VLOOKUP(F206,$AR$572:$AT$583,3,FALSE)))</f>
        <v>MADJA</v>
      </c>
      <c r="J206" s="201" t="str">
        <f t="shared" ref="J206:J211" si="276">IF(F206=0,"",VLOOKUP(F206,$AO$544:$AR$555,4,FALSE))</f>
        <v>Marl J</v>
      </c>
      <c r="K206" s="202" t="str">
        <f t="shared" ref="K206:K211" si="277">IF(G206="","",IF(ISNUMBER(G206),IF($CH$577="F"," ",IF($CH$577="T",IF(G206&lt;=$BX$577,"G1",IF(G206&lt;=$CA$577,"G2",IF(G206&lt;=$CD$577,"G3",IF(G206&lt;=$CG$577,"G4","")))))),""))</f>
        <v>G1</v>
      </c>
      <c r="L206" s="203" t="str">
        <f t="shared" ref="L206:L211" si="278">IF(ISBLANK(G206),"",IF(G206&lt;=BG575,"AW"," "))</f>
        <v>AW</v>
      </c>
      <c r="N206" s="34" t="str">
        <f t="shared" ref="N206:O211" si="279">N198</f>
        <v>W</v>
      </c>
      <c r="O206" s="34" t="str">
        <f t="shared" si="279"/>
        <v>WW</v>
      </c>
      <c r="P206" s="154">
        <f>AE206</f>
        <v>4</v>
      </c>
      <c r="Q206" s="2"/>
      <c r="R206" s="12">
        <f>P206</f>
        <v>4</v>
      </c>
      <c r="S206" s="12"/>
      <c r="T206" s="12"/>
      <c r="U206" s="12"/>
      <c r="V206" s="12"/>
      <c r="W206" s="12"/>
      <c r="X206" s="2"/>
      <c r="Y206" s="26">
        <f>((COUNTIF(E206:E211,E206)-1)*$CK$547+SUBSTITUTE(E206,"=",""))</f>
        <v>1</v>
      </c>
      <c r="Z206" s="3">
        <f>INDEX($CK$548:$CK$611,Y206)</f>
        <v>6</v>
      </c>
      <c r="AA206" s="3">
        <f t="shared" ref="AA206:AA211" si="280">IF(LEFT(G206,1)="d",0,IF(LEFT(G206,1)="n",0,1))</f>
        <v>1</v>
      </c>
      <c r="AB206" s="3">
        <f>Z206*AA206</f>
        <v>6</v>
      </c>
      <c r="AC206" s="6">
        <f>IF(ISNA(INDEX(AB206:AB211, MATCH(N206, F206:F211, FALSE))),0,INDEX(AB206:AB211, MATCH(N206, F206:F211, FALSE)))</f>
        <v>4</v>
      </c>
      <c r="AD206" s="3">
        <f>IF(ISNA(INDEX(AB206:AB211, MATCH(O206, F206:F211, FALSE))),0,INDEX(AB206:AB211, MATCH(O206, F206:F211, FALSE)))</f>
        <v>0</v>
      </c>
      <c r="AE206" s="5">
        <f>SUM(AC206:AD206)</f>
        <v>4</v>
      </c>
      <c r="AF206" s="3">
        <f>COUNTIF(F206:F211:F214:F219,F206)</f>
        <v>1</v>
      </c>
    </row>
    <row r="207" spans="1:32" ht="20.100000000000001" customHeight="1">
      <c r="A207" s="111" t="s">
        <v>145</v>
      </c>
      <c r="B207" s="121" t="s">
        <v>130</v>
      </c>
      <c r="C207" s="121">
        <v>300</v>
      </c>
      <c r="D207" s="204" t="s">
        <v>0</v>
      </c>
      <c r="E207" s="290">
        <v>2</v>
      </c>
      <c r="F207" s="216" t="s">
        <v>48</v>
      </c>
      <c r="G207" s="217">
        <v>42</v>
      </c>
      <c r="H207" s="114" t="str">
        <f t="shared" si="274"/>
        <v>Sophie Cowey</v>
      </c>
      <c r="I207" s="114" t="str">
        <f t="shared" si="275"/>
        <v>Salisbury</v>
      </c>
      <c r="J207" s="114" t="str">
        <f t="shared" si="276"/>
        <v>Salis</v>
      </c>
      <c r="K207" s="9" t="str">
        <f t="shared" si="277"/>
        <v>G1</v>
      </c>
      <c r="L207" s="195" t="str">
        <f t="shared" si="278"/>
        <v>AW</v>
      </c>
      <c r="N207" s="34" t="str">
        <f t="shared" si="279"/>
        <v>N</v>
      </c>
      <c r="O207" s="34" t="str">
        <f t="shared" si="279"/>
        <v>NN</v>
      </c>
      <c r="P207" s="154">
        <f t="shared" ref="P207:P211" si="281">AE207</f>
        <v>1</v>
      </c>
      <c r="Q207" s="2"/>
      <c r="R207" s="12"/>
      <c r="S207" s="12">
        <f>P207</f>
        <v>1</v>
      </c>
      <c r="T207" s="12"/>
      <c r="U207" s="12"/>
      <c r="V207" s="12"/>
      <c r="W207" s="12"/>
      <c r="X207" s="6"/>
      <c r="Y207" s="26">
        <f>((COUNTIF(E206:E211,E207)-1)*$CK$547+SUBSTITUTE(E207,"=",""))</f>
        <v>2</v>
      </c>
      <c r="Z207" s="3">
        <f>INDEX($CK$548:$CK$611,Y207)</f>
        <v>5</v>
      </c>
      <c r="AA207" s="3">
        <f t="shared" si="280"/>
        <v>1</v>
      </c>
      <c r="AB207" s="3">
        <f>Z207*AA207</f>
        <v>5</v>
      </c>
      <c r="AC207" s="6">
        <f>IF(ISNA(INDEX(AB206:AB211, MATCH(N207, F206:F211, FALSE))),0,INDEX(AB206:AB211, MATCH(N207, F206:F211, FALSE)))</f>
        <v>1</v>
      </c>
      <c r="AD207" s="3">
        <f>IF(ISNA(INDEX(AB206:AB211, MATCH(O207, F206:F211, FALSE))),0,INDEX(AB206:AB211, MATCH(O207, F206:F211, FALSE)))</f>
        <v>0</v>
      </c>
      <c r="AE207" s="5">
        <f t="shared" ref="AE207:AE211" si="282">SUM(AC207:AD207)</f>
        <v>1</v>
      </c>
      <c r="AF207" s="3">
        <f>COUNTIF(F206:F211:F214:F219,F207)</f>
        <v>1</v>
      </c>
    </row>
    <row r="208" spans="1:32" ht="20.100000000000001" customHeight="1">
      <c r="A208" s="111" t="s">
        <v>145</v>
      </c>
      <c r="B208" s="121" t="s">
        <v>130</v>
      </c>
      <c r="C208" s="121">
        <v>300</v>
      </c>
      <c r="D208" s="204" t="s">
        <v>0</v>
      </c>
      <c r="E208" s="290">
        <v>3</v>
      </c>
      <c r="F208" s="216" t="s">
        <v>130</v>
      </c>
      <c r="G208" s="217">
        <v>44.8</v>
      </c>
      <c r="H208" s="114" t="str">
        <f t="shared" si="274"/>
        <v>Evie Beck</v>
      </c>
      <c r="I208" s="114" t="str">
        <f t="shared" si="275"/>
        <v>Winchester</v>
      </c>
      <c r="J208" s="114" t="str">
        <f t="shared" si="276"/>
        <v>Win</v>
      </c>
      <c r="K208" s="9" t="str">
        <f t="shared" si="277"/>
        <v>G4</v>
      </c>
      <c r="L208" s="195" t="str">
        <f t="shared" si="278"/>
        <v>AW</v>
      </c>
      <c r="N208" s="34" t="str">
        <f t="shared" si="279"/>
        <v>O</v>
      </c>
      <c r="O208" s="34" t="str">
        <f t="shared" si="279"/>
        <v>OO</v>
      </c>
      <c r="P208" s="154">
        <f t="shared" si="281"/>
        <v>2</v>
      </c>
      <c r="Q208" s="2"/>
      <c r="R208" s="12"/>
      <c r="S208" s="12"/>
      <c r="T208" s="12">
        <f>P208</f>
        <v>2</v>
      </c>
      <c r="U208" s="12"/>
      <c r="V208" s="12"/>
      <c r="W208" s="12"/>
      <c r="X208" s="2"/>
      <c r="Y208" s="26">
        <f>((COUNTIF(E206:E211,E208)-1)*$CK$547+SUBSTITUTE(E208,"=",""))</f>
        <v>3</v>
      </c>
      <c r="Z208" s="3">
        <f>INDEX($CK$548:$CK$611,Y208)</f>
        <v>4</v>
      </c>
      <c r="AA208" s="3">
        <f t="shared" si="280"/>
        <v>1</v>
      </c>
      <c r="AB208" s="3">
        <f t="shared" ref="AB208:AB211" si="283">Z208*AA208</f>
        <v>4</v>
      </c>
      <c r="AC208" s="6">
        <f>IF(ISNA(INDEX(AB206:AB211, MATCH(N208, F206:F211, FALSE))),0,INDEX(AB206:AB211, MATCH(N208, F206:F211, FALSE)))</f>
        <v>2</v>
      </c>
      <c r="AD208" s="3">
        <f>IF(ISNA(INDEX(AB206:AB211, MATCH(O208, F206:F211, FALSE))),0,INDEX(AB206:AB211, MATCH(O208, F206:F211, FALSE)))</f>
        <v>0</v>
      </c>
      <c r="AE208" s="5">
        <f t="shared" si="282"/>
        <v>2</v>
      </c>
      <c r="AF208" s="3">
        <f>COUNTIF(F206:F211:F214:F219,F208)</f>
        <v>1</v>
      </c>
    </row>
    <row r="209" spans="1:32" ht="20.100000000000001" customHeight="1">
      <c r="A209" s="111" t="s">
        <v>145</v>
      </c>
      <c r="B209" s="121" t="s">
        <v>130</v>
      </c>
      <c r="C209" s="121">
        <v>300</v>
      </c>
      <c r="D209" s="204" t="s">
        <v>0</v>
      </c>
      <c r="E209" s="290">
        <v>4</v>
      </c>
      <c r="F209" s="216" t="s">
        <v>127</v>
      </c>
      <c r="G209" s="217">
        <v>46.1</v>
      </c>
      <c r="H209" s="114" t="str">
        <f t="shared" si="274"/>
        <v>Orla Roche</v>
      </c>
      <c r="I209" s="114" t="str">
        <f t="shared" si="275"/>
        <v>Slough Juniors</v>
      </c>
      <c r="J209" s="114" t="str">
        <f t="shared" si="276"/>
        <v>Slough J</v>
      </c>
      <c r="K209" s="9" t="str">
        <f t="shared" si="277"/>
        <v/>
      </c>
      <c r="L209" s="195" t="str">
        <f t="shared" si="278"/>
        <v>AW</v>
      </c>
      <c r="N209" s="34" t="str">
        <f t="shared" si="279"/>
        <v>R</v>
      </c>
      <c r="O209" s="34" t="str">
        <f t="shared" si="279"/>
        <v>RR</v>
      </c>
      <c r="P209" s="154">
        <f t="shared" si="281"/>
        <v>6</v>
      </c>
      <c r="Q209" s="2"/>
      <c r="R209" s="12"/>
      <c r="S209" s="12"/>
      <c r="T209" s="12"/>
      <c r="U209" s="12">
        <f>P209</f>
        <v>6</v>
      </c>
      <c r="V209" s="12"/>
      <c r="W209" s="12"/>
      <c r="X209" s="2"/>
      <c r="Y209" s="26">
        <f>((COUNTIF(E206:E211,E209)-1)*$CK$547+SUBSTITUTE(E209,"=",""))</f>
        <v>4</v>
      </c>
      <c r="Z209" s="3">
        <f>INDEX($CK$548:$CK$611,Y209)</f>
        <v>3</v>
      </c>
      <c r="AA209" s="3">
        <f t="shared" si="280"/>
        <v>1</v>
      </c>
      <c r="AB209" s="3">
        <f t="shared" si="283"/>
        <v>3</v>
      </c>
      <c r="AC209" s="6">
        <f>IF(ISNA(INDEX(AB206:AB211, MATCH(N209, F206:F211, FALSE))),0,INDEX(AB206:AB211, MATCH(N209, F206:F211, FALSE)))</f>
        <v>6</v>
      </c>
      <c r="AD209" s="3">
        <f>IF(ISNA(INDEX(AB206:AB211, MATCH(O209, F206:F211, FALSE))),0,INDEX(AB206:AB211, MATCH(O209, F206:F211, FALSE)))</f>
        <v>0</v>
      </c>
      <c r="AE209" s="5">
        <f t="shared" si="282"/>
        <v>6</v>
      </c>
      <c r="AF209" s="3">
        <f>COUNTIF(F206:F211:F214:F219,F209)</f>
        <v>1</v>
      </c>
    </row>
    <row r="210" spans="1:32" ht="20.100000000000001" customHeight="1">
      <c r="A210" s="111" t="s">
        <v>145</v>
      </c>
      <c r="B210" s="121" t="s">
        <v>130</v>
      </c>
      <c r="C210" s="121">
        <v>300</v>
      </c>
      <c r="D210" s="204" t="s">
        <v>0</v>
      </c>
      <c r="E210" s="290">
        <v>5</v>
      </c>
      <c r="F210" s="216" t="s">
        <v>20</v>
      </c>
      <c r="G210" s="217">
        <v>46.6</v>
      </c>
      <c r="H210" s="114" t="str">
        <f t="shared" si="274"/>
        <v>Margot Ward</v>
      </c>
      <c r="I210" s="114" t="str">
        <f t="shared" si="275"/>
        <v>Oxford City</v>
      </c>
      <c r="J210" s="114" t="str">
        <f t="shared" si="276"/>
        <v>Oxf C</v>
      </c>
      <c r="K210" s="9" t="str">
        <f t="shared" si="277"/>
        <v/>
      </c>
      <c r="L210" s="195" t="str">
        <f t="shared" si="278"/>
        <v>AW</v>
      </c>
      <c r="N210" s="34" t="str">
        <f t="shared" si="279"/>
        <v>T</v>
      </c>
      <c r="O210" s="34" t="str">
        <f t="shared" si="279"/>
        <v>TT</v>
      </c>
      <c r="P210" s="154">
        <f t="shared" si="281"/>
        <v>5</v>
      </c>
      <c r="Q210" s="2"/>
      <c r="R210" s="12"/>
      <c r="S210" s="12"/>
      <c r="T210" s="12"/>
      <c r="U210" s="12"/>
      <c r="V210" s="12">
        <f>P210</f>
        <v>5</v>
      </c>
      <c r="W210" s="12"/>
      <c r="X210" s="2"/>
      <c r="Y210" s="26">
        <f>((COUNTIF(E206:E211,E210)-1)*$CK$547+SUBSTITUTE(E210,"=",""))</f>
        <v>5</v>
      </c>
      <c r="Z210" s="3">
        <f t="shared" ref="Z210:Z211" si="284">INDEX($CK$548:$CK$611,Y210)</f>
        <v>2</v>
      </c>
      <c r="AA210" s="3">
        <f t="shared" si="280"/>
        <v>1</v>
      </c>
      <c r="AB210" s="3">
        <f t="shared" si="283"/>
        <v>2</v>
      </c>
      <c r="AC210" s="6">
        <f>IF(ISNA(INDEX(AB206:AB211, MATCH(N210, F206:F211, FALSE))),0,INDEX(AB206:AB211, MATCH(N210,F206:F211, FALSE)))</f>
        <v>5</v>
      </c>
      <c r="AD210" s="3">
        <f>IF(ISNA(INDEX(AB206:AB211, MATCH(O210, F206:F211, FALSE))),0,INDEX(AB206:AB211, MATCH(O210, F206:F211, FALSE)))</f>
        <v>0</v>
      </c>
      <c r="AE210" s="5">
        <f t="shared" si="282"/>
        <v>5</v>
      </c>
      <c r="AF210" s="3">
        <f>COUNTIF(F206:F211:F214:F219,F210)</f>
        <v>1</v>
      </c>
    </row>
    <row r="211" spans="1:32" ht="20.100000000000001" customHeight="1" thickBot="1">
      <c r="A211" s="111" t="s">
        <v>145</v>
      </c>
      <c r="B211" s="121" t="s">
        <v>130</v>
      </c>
      <c r="C211" s="121">
        <v>300</v>
      </c>
      <c r="D211" s="204" t="s">
        <v>0</v>
      </c>
      <c r="E211" s="291">
        <v>6</v>
      </c>
      <c r="F211" s="216" t="s">
        <v>110</v>
      </c>
      <c r="G211" s="219">
        <v>49.5</v>
      </c>
      <c r="H211" s="212" t="str">
        <f t="shared" si="274"/>
        <v>MIRIAM COOPER</v>
      </c>
      <c r="I211" s="212" t="str">
        <f t="shared" si="275"/>
        <v>Newbury</v>
      </c>
      <c r="J211" s="212" t="str">
        <f t="shared" si="276"/>
        <v>Newb</v>
      </c>
      <c r="K211" s="138" t="str">
        <f t="shared" si="277"/>
        <v/>
      </c>
      <c r="L211" s="213" t="str">
        <f t="shared" si="278"/>
        <v xml:space="preserve"> </v>
      </c>
      <c r="N211" s="34" t="str">
        <f t="shared" si="279"/>
        <v>J</v>
      </c>
      <c r="O211" s="34" t="str">
        <f t="shared" si="279"/>
        <v>JJ</v>
      </c>
      <c r="P211" s="154">
        <f t="shared" si="281"/>
        <v>3</v>
      </c>
      <c r="Q211" s="2"/>
      <c r="R211" s="12"/>
      <c r="S211" s="12"/>
      <c r="T211" s="12"/>
      <c r="U211" s="12"/>
      <c r="V211" s="12"/>
      <c r="W211" s="12">
        <f>P211</f>
        <v>3</v>
      </c>
      <c r="X211" s="2"/>
      <c r="Y211" s="26">
        <f>((COUNTIF(E206:E211,E211)-1)*$CK$547+SUBSTITUTE(E211,"=",""))</f>
        <v>6</v>
      </c>
      <c r="Z211" s="3">
        <f t="shared" si="284"/>
        <v>1</v>
      </c>
      <c r="AA211" s="3">
        <f t="shared" si="280"/>
        <v>1</v>
      </c>
      <c r="AB211" s="3">
        <f t="shared" si="283"/>
        <v>1</v>
      </c>
      <c r="AC211" s="6">
        <f>IF(ISNA(INDEX(AB206:AB211, MATCH(N211, F206:F211, FALSE))),0,INDEX(AB206:AB211, MATCH(N211, F206:F211, FALSE)))</f>
        <v>3</v>
      </c>
      <c r="AD211" s="3">
        <f>IF(ISNA(INDEX(AB206:AB211, MATCH(O211, F206:F211, FALSE))),0,INDEX(AB206:AB211, MATCH(O211, F206:F211, FALSE)))</f>
        <v>0</v>
      </c>
      <c r="AE211" s="5">
        <f t="shared" si="282"/>
        <v>3</v>
      </c>
      <c r="AF211" s="3">
        <f>COUNTIF(F206:F211:F214:F219,F211)</f>
        <v>1</v>
      </c>
    </row>
    <row r="212" spans="1:32" ht="20.100000000000001" customHeight="1" thickBot="1">
      <c r="A212" s="111" t="s">
        <v>145</v>
      </c>
      <c r="B212" s="121" t="s">
        <v>130</v>
      </c>
      <c r="C212" s="121"/>
      <c r="D212" s="110"/>
      <c r="E212" s="237" t="s">
        <v>49</v>
      </c>
      <c r="F212" s="237"/>
      <c r="G212" s="237"/>
      <c r="H212" s="236"/>
      <c r="I212" s="236"/>
      <c r="J212" s="236"/>
      <c r="K212" s="236"/>
      <c r="L212" s="236"/>
      <c r="M212" s="65"/>
      <c r="N212" s="40"/>
      <c r="O212" s="40"/>
      <c r="P212" s="155"/>
      <c r="Q212" s="2"/>
      <c r="R212" s="2"/>
      <c r="S212" s="2"/>
      <c r="T212" s="2"/>
      <c r="U212" s="2"/>
      <c r="V212" s="2"/>
      <c r="W212" s="2"/>
      <c r="X212" s="2"/>
      <c r="Y212" s="26"/>
    </row>
    <row r="213" spans="1:32" ht="20.100000000000001" customHeight="1" thickBot="1">
      <c r="A213" s="111" t="s">
        <v>145</v>
      </c>
      <c r="B213" s="121" t="s">
        <v>130</v>
      </c>
      <c r="C213" s="121">
        <v>300</v>
      </c>
      <c r="D213" s="204" t="s">
        <v>1</v>
      </c>
      <c r="E213" s="420" t="s">
        <v>211</v>
      </c>
      <c r="F213" s="233"/>
      <c r="G213" s="233"/>
      <c r="H213" s="234"/>
      <c r="I213" s="208" t="s">
        <v>147</v>
      </c>
      <c r="J213" s="205"/>
      <c r="K213" s="530">
        <f>K205</f>
        <v>41.1</v>
      </c>
      <c r="L213" s="530"/>
      <c r="M213" s="65"/>
      <c r="N213" s="40"/>
      <c r="O213" s="40"/>
      <c r="P213" s="155"/>
      <c r="Q213" s="2"/>
      <c r="R213" s="2"/>
      <c r="S213" s="2"/>
      <c r="T213" s="2"/>
      <c r="U213" s="2"/>
      <c r="V213" s="2"/>
      <c r="W213" s="2"/>
      <c r="X213" s="2"/>
      <c r="Y213" s="26"/>
    </row>
    <row r="214" spans="1:32" ht="20.100000000000001" customHeight="1">
      <c r="A214" s="111" t="s">
        <v>145</v>
      </c>
      <c r="B214" s="121" t="s">
        <v>130</v>
      </c>
      <c r="C214" s="121">
        <v>300</v>
      </c>
      <c r="D214" s="204" t="s">
        <v>1</v>
      </c>
      <c r="E214" s="289">
        <v>1</v>
      </c>
      <c r="F214" s="214" t="s">
        <v>140</v>
      </c>
      <c r="G214" s="215">
        <v>45.9</v>
      </c>
      <c r="H214" s="201" t="str">
        <f t="shared" ref="H214:H219" si="285">IF(ISNA((IF(F214=0," ",VLOOKUP(F214,$AF$572:$AH$583,3,FALSE)))),"WRONG LETTER",IF(F214=0," ",VLOOKUP(F214,$AF$572:$AH$583,3,FALSE)))</f>
        <v>Emma Shedden</v>
      </c>
      <c r="I214" s="201" t="str">
        <f t="shared" ref="I214:I219" si="286">IF(ISNA((IF(F214=0,"",VLOOKUP(F214,$AR$572:$AT$583,3,FALSE)))),"WRONG LETTER",IF(F214=0,"",VLOOKUP(F214,$AR$572:$AT$583,3,FALSE)))</f>
        <v>Winchester</v>
      </c>
      <c r="J214" s="201" t="str">
        <f t="shared" ref="J214:J219" si="287">IF(F214=0,"",VLOOKUP(F214,$AO$544:$AR$555,4,FALSE))</f>
        <v>Win</v>
      </c>
      <c r="K214" s="202" t="str">
        <f t="shared" ref="K214:K219" si="288">IF(G214="","",IF(ISNUMBER(G214),IF($CH$577="F"," ",IF($CH$577="T",IF(G214&lt;=$BX$577,"G1",IF(G214&lt;=$CA$577,"G2",IF(G214&lt;=$CD$577,"G3",IF(G214&lt;=$CG$577,"G4","")))))),""))</f>
        <v>G4</v>
      </c>
      <c r="L214" s="203" t="str">
        <f t="shared" ref="L214:L219" si="289">IF(ISBLANK(G214),"",IF(G214&lt;=BG582,"AW"," "))</f>
        <v>AW</v>
      </c>
      <c r="M214" s="65"/>
      <c r="N214" s="34" t="str">
        <f t="shared" ref="N214:O219" si="290">N206</f>
        <v>W</v>
      </c>
      <c r="O214" s="34" t="str">
        <f t="shared" si="290"/>
        <v>WW</v>
      </c>
      <c r="P214" s="154">
        <f>AE214</f>
        <v>6</v>
      </c>
      <c r="Q214" s="2"/>
      <c r="R214" s="12">
        <f>P214</f>
        <v>6</v>
      </c>
      <c r="S214" s="12"/>
      <c r="T214" s="12"/>
      <c r="U214" s="12"/>
      <c r="V214" s="12"/>
      <c r="W214" s="12"/>
      <c r="X214" s="2"/>
      <c r="Y214" s="26">
        <f>((COUNTIF(E214:E219,E214)-1)*$CK$547+SUBSTITUTE(E214,"=",""))</f>
        <v>1</v>
      </c>
      <c r="Z214" s="3">
        <f>INDEX($CK$548:$CK$611,Y214)</f>
        <v>6</v>
      </c>
      <c r="AA214" s="3">
        <f>IF(LEFT(G214,1)="d",0,IF(LEFT(G214,1)="n",0,1))</f>
        <v>1</v>
      </c>
      <c r="AB214" s="3">
        <f>Z214*AA214</f>
        <v>6</v>
      </c>
      <c r="AC214" s="6">
        <f>IF(ISNA(INDEX(AB214:AB219, MATCH(N214, F214:F219, FALSE))),0,INDEX(AB214:AB219, MATCH(N214, F214:F219, FALSE)))</f>
        <v>0</v>
      </c>
      <c r="AD214" s="3">
        <f>IF(ISNA(INDEX(AB214:AB219, MATCH(O214, F214:F219, FALSE))),0,INDEX(AB214:AB219, MATCH(O214, F214:F219, FALSE)))</f>
        <v>6</v>
      </c>
      <c r="AE214" s="5">
        <f>SUM(AC214:AD214)</f>
        <v>6</v>
      </c>
      <c r="AF214" s="3">
        <f>COUNTIF(F206:F211:F214:F219,F214)</f>
        <v>1</v>
      </c>
    </row>
    <row r="215" spans="1:32" ht="20.100000000000001" customHeight="1">
      <c r="A215" s="111" t="s">
        <v>145</v>
      </c>
      <c r="B215" s="121" t="s">
        <v>130</v>
      </c>
      <c r="C215" s="121">
        <v>300</v>
      </c>
      <c r="D215" s="204" t="s">
        <v>1</v>
      </c>
      <c r="E215" s="290">
        <v>2</v>
      </c>
      <c r="F215" s="216" t="s">
        <v>19</v>
      </c>
      <c r="G215" s="217">
        <v>47.3</v>
      </c>
      <c r="H215" s="114" t="str">
        <f t="shared" si="285"/>
        <v>Lily Brabbin</v>
      </c>
      <c r="I215" s="114" t="str">
        <f t="shared" si="286"/>
        <v>Oxford City</v>
      </c>
      <c r="J215" s="114" t="str">
        <f t="shared" si="287"/>
        <v>Oxf C</v>
      </c>
      <c r="K215" s="9" t="str">
        <f t="shared" si="288"/>
        <v/>
      </c>
      <c r="L215" s="195" t="str">
        <f t="shared" si="289"/>
        <v xml:space="preserve"> </v>
      </c>
      <c r="M215" s="65"/>
      <c r="N215" s="34" t="str">
        <f t="shared" si="290"/>
        <v>N</v>
      </c>
      <c r="O215" s="34" t="str">
        <f t="shared" si="290"/>
        <v>NN</v>
      </c>
      <c r="P215" s="154">
        <f t="shared" ref="P215:P219" si="291">AE215</f>
        <v>0</v>
      </c>
      <c r="Q215" s="2"/>
      <c r="R215" s="12"/>
      <c r="S215" s="12">
        <f>P215</f>
        <v>0</v>
      </c>
      <c r="T215" s="12"/>
      <c r="U215" s="12"/>
      <c r="V215" s="12"/>
      <c r="W215" s="12"/>
      <c r="X215" s="2"/>
      <c r="Y215" s="26">
        <f>((COUNTIF(E214:E219,E215)-1)*$CK$547+SUBSTITUTE(E215,"=",""))</f>
        <v>2</v>
      </c>
      <c r="Z215" s="3">
        <f>INDEX($CK$548:$CK$611,Y215)</f>
        <v>5</v>
      </c>
      <c r="AA215" s="3">
        <f>IF(LEFT(G215,1)="d",0,IF(LEFT(G215,1)="n",0,1))</f>
        <v>1</v>
      </c>
      <c r="AB215" s="3">
        <f>Z215*AA215</f>
        <v>5</v>
      </c>
      <c r="AC215" s="6">
        <f>IF(ISNA(INDEX(AB214:AB219, MATCH(N215, F214:F219, FALSE))),0,INDEX(AB214:AB219, MATCH(N215, F214:F219, FALSE)))</f>
        <v>0</v>
      </c>
      <c r="AD215" s="3">
        <f>IF(ISNA(INDEX(AB214:AB219, MATCH(O215, F214:F219, FALSE))),0,INDEX(AB214:AB219, MATCH(O215, F214:F219, FALSE)))</f>
        <v>0</v>
      </c>
      <c r="AE215" s="5">
        <f t="shared" ref="AE215:AE219" si="292">SUM(AC215:AD215)</f>
        <v>0</v>
      </c>
      <c r="AF215" s="3">
        <f>COUNTIF(F206:F211:F214:F219,F215)</f>
        <v>1</v>
      </c>
    </row>
    <row r="216" spans="1:32" ht="20.100000000000001" customHeight="1">
      <c r="A216" s="111" t="s">
        <v>145</v>
      </c>
      <c r="B216" s="121" t="s">
        <v>130</v>
      </c>
      <c r="C216" s="121">
        <v>300</v>
      </c>
      <c r="D216" s="204" t="s">
        <v>1</v>
      </c>
      <c r="E216" s="290">
        <v>3</v>
      </c>
      <c r="F216" s="216" t="s">
        <v>340</v>
      </c>
      <c r="G216" s="217">
        <v>48.5</v>
      </c>
      <c r="H216" s="114" t="str">
        <f t="shared" si="285"/>
        <v>Zoe Thomas</v>
      </c>
      <c r="I216" s="114" t="str">
        <f t="shared" si="286"/>
        <v>Salisbury</v>
      </c>
      <c r="J216" s="114" t="str">
        <f t="shared" si="287"/>
        <v>Salis</v>
      </c>
      <c r="K216" s="9" t="str">
        <f t="shared" si="288"/>
        <v/>
      </c>
      <c r="L216" s="195" t="str">
        <f t="shared" si="289"/>
        <v xml:space="preserve"> </v>
      </c>
      <c r="M216" s="65"/>
      <c r="N216" s="34" t="str">
        <f t="shared" si="290"/>
        <v>O</v>
      </c>
      <c r="O216" s="34" t="str">
        <f t="shared" si="290"/>
        <v>OO</v>
      </c>
      <c r="P216" s="154">
        <f t="shared" si="291"/>
        <v>5</v>
      </c>
      <c r="Q216" s="2"/>
      <c r="R216" s="12"/>
      <c r="S216" s="12"/>
      <c r="T216" s="12">
        <f>P216</f>
        <v>5</v>
      </c>
      <c r="U216" s="12"/>
      <c r="V216" s="12"/>
      <c r="W216" s="12"/>
      <c r="X216" s="2"/>
      <c r="Y216" s="26">
        <f>((COUNTIF(E214:E219,E216)-1)*$CK$547+SUBSTITUTE(E216,"=",""))</f>
        <v>3</v>
      </c>
      <c r="Z216" s="3">
        <f>INDEX($CK$548:$CK$611,Y216)</f>
        <v>4</v>
      </c>
      <c r="AA216" s="3">
        <f>IF(LEFT(G216,1)="d",0,IF(LEFT(G216,1)="n",0,1))</f>
        <v>1</v>
      </c>
      <c r="AB216" s="3">
        <f t="shared" ref="AB216:AB219" si="293">Z216*AA216</f>
        <v>4</v>
      </c>
      <c r="AC216" s="6">
        <f>IF(ISNA(INDEX(AB214:AB219, MATCH(N216, F214:F219, FALSE))),0,INDEX(AB214:AB219, MATCH(N216, F214:F219, FALSE)))</f>
        <v>0</v>
      </c>
      <c r="AD216" s="3">
        <f>IF(ISNA(INDEX(AB214:AB219, MATCH(O216, F214:F219, FALSE))),0,INDEX(AB214:AB219, MATCH(O216, F214:F219, FALSE)))</f>
        <v>5</v>
      </c>
      <c r="AE216" s="5">
        <f t="shared" si="292"/>
        <v>5</v>
      </c>
      <c r="AF216" s="3">
        <f>COUNTIF(F206:F211:F214:F219,F216)</f>
        <v>1</v>
      </c>
    </row>
    <row r="217" spans="1:32" ht="20.100000000000001" customHeight="1">
      <c r="A217" s="111" t="s">
        <v>145</v>
      </c>
      <c r="B217" s="121" t="s">
        <v>130</v>
      </c>
      <c r="C217" s="121">
        <v>300</v>
      </c>
      <c r="D217" s="204" t="s">
        <v>1</v>
      </c>
      <c r="E217" s="290">
        <v>4</v>
      </c>
      <c r="F217" s="216"/>
      <c r="G217" s="217" t="s">
        <v>49</v>
      </c>
      <c r="H217" s="114" t="str">
        <f t="shared" si="285"/>
        <v xml:space="preserve"> </v>
      </c>
      <c r="I217" s="114" t="str">
        <f t="shared" si="286"/>
        <v/>
      </c>
      <c r="J217" s="114" t="str">
        <f t="shared" si="287"/>
        <v/>
      </c>
      <c r="K217" s="9" t="str">
        <f t="shared" si="288"/>
        <v/>
      </c>
      <c r="L217" s="195" t="str">
        <f t="shared" si="289"/>
        <v xml:space="preserve"> </v>
      </c>
      <c r="M217" s="65"/>
      <c r="N217" s="34" t="str">
        <f t="shared" si="290"/>
        <v>R</v>
      </c>
      <c r="O217" s="34" t="str">
        <f t="shared" si="290"/>
        <v>RR</v>
      </c>
      <c r="P217" s="154">
        <f t="shared" si="291"/>
        <v>0</v>
      </c>
      <c r="Q217" s="2"/>
      <c r="R217" s="12"/>
      <c r="S217" s="12"/>
      <c r="T217" s="12"/>
      <c r="U217" s="12">
        <f>P217</f>
        <v>0</v>
      </c>
      <c r="V217" s="12"/>
      <c r="W217" s="12"/>
      <c r="X217" s="2"/>
      <c r="Y217" s="26">
        <f>((COUNTIF(E214:E219,E217)-1)*$CK$547+SUBSTITUTE(E217,"=",""))</f>
        <v>4</v>
      </c>
      <c r="Z217" s="3">
        <f>INDEX($CK$548:$CK$611,Y217)</f>
        <v>3</v>
      </c>
      <c r="AA217" s="3">
        <f t="shared" ref="AA217:AA219" si="294">IF(LEFT(G217,1)="d",0,IF(LEFT(G217,1)="n",0,1))</f>
        <v>1</v>
      </c>
      <c r="AB217" s="3">
        <f t="shared" si="293"/>
        <v>3</v>
      </c>
      <c r="AC217" s="6">
        <f>IF(ISNA(INDEX(AB214:AB219, MATCH(N217, F214:F219, FALSE))),0,INDEX(AB214:AB219, MATCH(N217, F214:F219, FALSE)))</f>
        <v>0</v>
      </c>
      <c r="AD217" s="3">
        <f>IF(ISNA(INDEX(AB214:AB219, MATCH(O217, F214:F219, FALSE))),0,INDEX(AB214:AB219, MATCH(O217, F214:F219, FALSE)))</f>
        <v>0</v>
      </c>
      <c r="AE217" s="5">
        <f t="shared" si="292"/>
        <v>0</v>
      </c>
      <c r="AF217" s="3">
        <f>COUNTIF(F206:F211:F214:F219,F217)</f>
        <v>0</v>
      </c>
    </row>
    <row r="218" spans="1:32" ht="20.100000000000001" customHeight="1">
      <c r="A218" s="111" t="s">
        <v>145</v>
      </c>
      <c r="B218" s="121" t="s">
        <v>130</v>
      </c>
      <c r="C218" s="121">
        <v>300</v>
      </c>
      <c r="D218" s="204" t="s">
        <v>1</v>
      </c>
      <c r="E218" s="290">
        <v>5</v>
      </c>
      <c r="F218" s="216"/>
      <c r="G218" s="217" t="s">
        <v>49</v>
      </c>
      <c r="H218" s="114" t="str">
        <f t="shared" si="285"/>
        <v xml:space="preserve"> </v>
      </c>
      <c r="I218" s="114" t="str">
        <f t="shared" si="286"/>
        <v/>
      </c>
      <c r="J218" s="114" t="str">
        <f t="shared" si="287"/>
        <v/>
      </c>
      <c r="K218" s="9" t="str">
        <f t="shared" si="288"/>
        <v/>
      </c>
      <c r="L218" s="195" t="str">
        <f t="shared" si="289"/>
        <v xml:space="preserve"> </v>
      </c>
      <c r="M218" s="65"/>
      <c r="N218" s="34" t="str">
        <f t="shared" si="290"/>
        <v>T</v>
      </c>
      <c r="O218" s="34" t="str">
        <f t="shared" si="290"/>
        <v>TT</v>
      </c>
      <c r="P218" s="154">
        <f t="shared" si="291"/>
        <v>4</v>
      </c>
      <c r="Q218" s="2"/>
      <c r="R218" s="12"/>
      <c r="S218" s="12"/>
      <c r="T218" s="12"/>
      <c r="U218" s="12"/>
      <c r="V218" s="12">
        <f>P218</f>
        <v>4</v>
      </c>
      <c r="W218" s="12"/>
      <c r="X218" s="2"/>
      <c r="Y218" s="26">
        <f>((COUNTIF(E214:E219,E218)-1)*$CK$547+SUBSTITUTE(E218,"=",""))</f>
        <v>5</v>
      </c>
      <c r="Z218" s="3">
        <f t="shared" ref="Z218:Z219" si="295">INDEX($CK$548:$CK$611,Y218)</f>
        <v>2</v>
      </c>
      <c r="AA218" s="3">
        <f t="shared" si="294"/>
        <v>1</v>
      </c>
      <c r="AB218" s="3">
        <f t="shared" si="293"/>
        <v>2</v>
      </c>
      <c r="AC218" s="6">
        <f>IF(ISNA(INDEX(AB214:AB219, MATCH(N218, F214:F219, FALSE))),0,INDEX(AB214:AB219, MATCH(N218,F214:F219, FALSE)))</f>
        <v>0</v>
      </c>
      <c r="AD218" s="3">
        <f>IF(ISNA(INDEX(AB214:AB219, MATCH(O218, F214:F219, FALSE))),0,INDEX(AB214:AB219, MATCH(O218, F214:F219, FALSE)))</f>
        <v>4</v>
      </c>
      <c r="AE218" s="5">
        <f t="shared" si="292"/>
        <v>4</v>
      </c>
      <c r="AF218" s="3">
        <f>COUNTIF(F206:F211:F214:F219,F218)</f>
        <v>0</v>
      </c>
    </row>
    <row r="219" spans="1:32" ht="20.100000000000001" customHeight="1" thickBot="1">
      <c r="A219" s="111" t="s">
        <v>145</v>
      </c>
      <c r="B219" s="121" t="s">
        <v>130</v>
      </c>
      <c r="C219" s="121">
        <v>300</v>
      </c>
      <c r="D219" s="204" t="s">
        <v>1</v>
      </c>
      <c r="E219" s="291">
        <v>6</v>
      </c>
      <c r="F219" s="216"/>
      <c r="G219" s="219" t="s">
        <v>49</v>
      </c>
      <c r="H219" s="212" t="str">
        <f t="shared" si="285"/>
        <v xml:space="preserve"> </v>
      </c>
      <c r="I219" s="212" t="str">
        <f t="shared" si="286"/>
        <v/>
      </c>
      <c r="J219" s="212" t="str">
        <f t="shared" si="287"/>
        <v/>
      </c>
      <c r="K219" s="138" t="str">
        <f t="shared" si="288"/>
        <v/>
      </c>
      <c r="L219" s="213" t="str">
        <f t="shared" si="289"/>
        <v xml:space="preserve"> </v>
      </c>
      <c r="M219" s="65"/>
      <c r="N219" s="34" t="str">
        <f t="shared" si="290"/>
        <v>J</v>
      </c>
      <c r="O219" s="34" t="str">
        <f t="shared" si="290"/>
        <v>JJ</v>
      </c>
      <c r="P219" s="154">
        <f t="shared" si="291"/>
        <v>0</v>
      </c>
      <c r="Q219" s="2"/>
      <c r="R219" s="12"/>
      <c r="S219" s="12"/>
      <c r="T219" s="12"/>
      <c r="U219" s="12"/>
      <c r="V219" s="12"/>
      <c r="W219" s="12">
        <f>P219</f>
        <v>0</v>
      </c>
      <c r="X219" s="2"/>
      <c r="Y219" s="26">
        <f>((COUNTIF(E214:E219,E219)-1)*$CK$547+SUBSTITUTE(E219,"=",""))</f>
        <v>6</v>
      </c>
      <c r="Z219" s="3">
        <f t="shared" si="295"/>
        <v>1</v>
      </c>
      <c r="AA219" s="3">
        <f t="shared" si="294"/>
        <v>1</v>
      </c>
      <c r="AB219" s="3">
        <f t="shared" si="293"/>
        <v>1</v>
      </c>
      <c r="AC219" s="6">
        <f>IF(ISNA(INDEX(AB214:AB219, MATCH(N219, F214:F219, FALSE))),0,INDEX(AB214:AB219, MATCH(N219, F214:F219, FALSE)))</f>
        <v>0</v>
      </c>
      <c r="AD219" s="3">
        <f>IF(ISNA(INDEX(AB214:AB219, MATCH(O219, F214:F219, FALSE))),0,INDEX(AB214:AB219, MATCH(O219, F214:F219, FALSE)))</f>
        <v>0</v>
      </c>
      <c r="AE219" s="5">
        <f t="shared" si="292"/>
        <v>0</v>
      </c>
      <c r="AF219" s="3">
        <f>COUNTIF(F206:F211:F214:F219,F219)</f>
        <v>0</v>
      </c>
    </row>
    <row r="220" spans="1:32" ht="20.100000000000001" customHeight="1" thickBot="1">
      <c r="A220" s="111" t="s">
        <v>145</v>
      </c>
      <c r="B220" s="121" t="s">
        <v>130</v>
      </c>
      <c r="C220" s="121"/>
      <c r="D220" s="204"/>
      <c r="E220" s="237" t="s">
        <v>49</v>
      </c>
      <c r="F220" s="237"/>
      <c r="G220" s="237"/>
      <c r="H220" s="236"/>
      <c r="I220" s="236"/>
      <c r="J220" s="236"/>
      <c r="K220" s="236"/>
      <c r="L220" s="236"/>
      <c r="M220" s="65"/>
      <c r="N220" s="37"/>
      <c r="O220" s="37"/>
      <c r="P220" s="155"/>
      <c r="Q220" s="2"/>
      <c r="R220" s="2"/>
      <c r="S220" s="2"/>
      <c r="T220" s="2"/>
      <c r="U220" s="2"/>
      <c r="V220" s="2"/>
      <c r="W220" s="2"/>
      <c r="X220" s="2"/>
    </row>
    <row r="221" spans="1:32" ht="20.100000000000001" customHeight="1" thickBot="1">
      <c r="A221" s="111" t="s">
        <v>145</v>
      </c>
      <c r="B221" s="121" t="s">
        <v>130</v>
      </c>
      <c r="C221" s="121">
        <v>800</v>
      </c>
      <c r="D221" s="204" t="s">
        <v>0</v>
      </c>
      <c r="E221" s="420" t="s">
        <v>212</v>
      </c>
      <c r="F221" s="233"/>
      <c r="G221" s="233"/>
      <c r="H221" s="234"/>
      <c r="I221" s="208" t="s">
        <v>147</v>
      </c>
      <c r="J221" s="205"/>
      <c r="K221" s="548">
        <f>DETAILS!K67</f>
        <v>1.5497685185185182E-3</v>
      </c>
      <c r="L221" s="548"/>
      <c r="M221" s="119"/>
      <c r="N221" s="37"/>
      <c r="O221" s="37"/>
      <c r="P221" s="155"/>
      <c r="Q221" s="2"/>
      <c r="R221" s="2"/>
      <c r="S221" s="2"/>
      <c r="T221" s="2"/>
      <c r="U221" s="2"/>
      <c r="V221" s="2"/>
      <c r="W221" s="2"/>
      <c r="X221" s="2"/>
    </row>
    <row r="222" spans="1:32" ht="20.100000000000001" customHeight="1">
      <c r="A222" s="111" t="s">
        <v>145</v>
      </c>
      <c r="B222" s="121" t="s">
        <v>130</v>
      </c>
      <c r="C222" s="121">
        <v>800</v>
      </c>
      <c r="D222" s="204" t="s">
        <v>0</v>
      </c>
      <c r="E222" s="289">
        <v>1</v>
      </c>
      <c r="F222" s="214" t="s">
        <v>130</v>
      </c>
      <c r="G222" s="223">
        <v>1.6932870370370372E-3</v>
      </c>
      <c r="H222" s="201" t="str">
        <f t="shared" ref="H222:H227" si="296">IF(ISNA((IF(F222=0," ",VLOOKUP(F222,$Z$586:$AB$597,3,FALSE)))),"WRONG LETTER",IF(F222=0," ",VLOOKUP(F222,$Z$586:$AB$597,3,FALSE)))</f>
        <v>Emma Shedden</v>
      </c>
      <c r="I222" s="201" t="str">
        <f t="shared" ref="I222:I227" si="297">IF(ISNA((IF(F222=0,"",VLOOKUP(F222,$AR$572:$AT$583,3,FALSE)))),"WRONG LETTER",IF(F222=0,"",VLOOKUP(F222,$AR$572:$AT$583,3,FALSE)))</f>
        <v>Winchester</v>
      </c>
      <c r="J222" s="201" t="str">
        <f t="shared" ref="J222:J227" si="298">IF(F222=0,"",VLOOKUP(F222,$AO$544:$AR$555,4,FALSE))</f>
        <v>Win</v>
      </c>
      <c r="K222" s="202" t="str">
        <f t="shared" ref="K222:K227" si="299">IF(G222="","",IF(ISNUMBER(G222),IF($CH$578="F"," ",IF($CH$578="T",IF(G222&lt;=$BX$578,"G1",IF(G222&lt;=$CA$578,"G2",IF(G222&lt;=$CD$578,"G3",IF(G222&lt;=$CG$578,"G4","")))))),""))</f>
        <v>G4</v>
      </c>
      <c r="L222" s="203" t="str">
        <f t="shared" ref="L222:L227" si="300">IF(ISBLANK(G222),"",IF(G222&lt;=BH575,"AW"," "))</f>
        <v>AW</v>
      </c>
      <c r="M222" s="2"/>
      <c r="N222" s="34" t="str">
        <f t="shared" ref="N222:O227" si="301">N214</f>
        <v>W</v>
      </c>
      <c r="O222" s="34" t="str">
        <f t="shared" si="301"/>
        <v>WW</v>
      </c>
      <c r="P222" s="154">
        <f>AE222</f>
        <v>6</v>
      </c>
      <c r="Q222" s="2"/>
      <c r="R222" s="12">
        <f>P222</f>
        <v>6</v>
      </c>
      <c r="S222" s="12"/>
      <c r="T222" s="12"/>
      <c r="U222" s="12"/>
      <c r="V222" s="12"/>
      <c r="W222" s="12"/>
      <c r="X222" s="2"/>
      <c r="Y222" s="26">
        <f>((COUNTIF(E222:E227,E222)-1)*$CK$547+SUBSTITUTE(E222,"=",""))</f>
        <v>1</v>
      </c>
      <c r="Z222" s="3">
        <f>INDEX($CK$548:$CK$611,Y222)</f>
        <v>6</v>
      </c>
      <c r="AA222" s="3">
        <f>IF(LEFT(G222,1)="d",0,IF(LEFT(G222,1)="n",0,1))</f>
        <v>1</v>
      </c>
      <c r="AB222" s="3">
        <f>Z222*AA222</f>
        <v>6</v>
      </c>
      <c r="AC222" s="6">
        <f>IF(ISNA(INDEX(AB222:AB227, MATCH(N222, F222:F227, FALSE))),0,INDEX(AB222:AB227, MATCH(N222, F222:F227, FALSE)))</f>
        <v>6</v>
      </c>
      <c r="AD222" s="3">
        <f>IF(ISNA(INDEX(AB222:AB227, MATCH(O222, F222:F227, FALSE))),0,INDEX(AB222:AB227, MATCH(O222, F222:F227, FALSE)))</f>
        <v>0</v>
      </c>
      <c r="AE222" s="5">
        <f>SUM(AC222:AD222)</f>
        <v>6</v>
      </c>
      <c r="AF222" s="3">
        <f>COUNTIF(F222:F227:F230:F235,F222)</f>
        <v>1</v>
      </c>
    </row>
    <row r="223" spans="1:32" ht="20.100000000000001" customHeight="1">
      <c r="A223" s="111" t="s">
        <v>145</v>
      </c>
      <c r="B223" s="121" t="s">
        <v>130</v>
      </c>
      <c r="C223" s="121">
        <v>800</v>
      </c>
      <c r="D223" s="204" t="s">
        <v>0</v>
      </c>
      <c r="E223" s="290">
        <v>2</v>
      </c>
      <c r="F223" s="216" t="s">
        <v>127</v>
      </c>
      <c r="G223" s="224">
        <v>1.7222222222222222E-3</v>
      </c>
      <c r="H223" s="114" t="str">
        <f t="shared" si="296"/>
        <v>Orla Roche</v>
      </c>
      <c r="I223" s="114" t="str">
        <f t="shared" si="297"/>
        <v>Slough Juniors</v>
      </c>
      <c r="J223" s="114" t="str">
        <f t="shared" si="298"/>
        <v>Slough J</v>
      </c>
      <c r="K223" s="9" t="str">
        <f t="shared" si="299"/>
        <v>G4</v>
      </c>
      <c r="L223" s="195" t="str">
        <f t="shared" si="300"/>
        <v>AW</v>
      </c>
      <c r="M223" s="2"/>
      <c r="N223" s="34" t="str">
        <f t="shared" si="301"/>
        <v>N</v>
      </c>
      <c r="O223" s="34" t="str">
        <f t="shared" si="301"/>
        <v>NN</v>
      </c>
      <c r="P223" s="154">
        <f t="shared" ref="P223:P227" si="302">AE223</f>
        <v>4</v>
      </c>
      <c r="Q223" s="2"/>
      <c r="R223" s="12"/>
      <c r="S223" s="12">
        <f>P223</f>
        <v>4</v>
      </c>
      <c r="T223" s="12"/>
      <c r="U223" s="12"/>
      <c r="V223" s="12"/>
      <c r="W223" s="12"/>
      <c r="X223" s="2"/>
      <c r="Y223" s="26">
        <f>((COUNTIF(E222:E227,E223)-1)*$CK$547+SUBSTITUTE(E223,"=",""))</f>
        <v>2</v>
      </c>
      <c r="Z223" s="3">
        <f>INDEX($CK$548:$CK$611,Y223)</f>
        <v>5</v>
      </c>
      <c r="AA223" s="3">
        <f>IF(LEFT(G223,1)="d",0,IF(LEFT(G223,1)="n",0,1))</f>
        <v>1</v>
      </c>
      <c r="AB223" s="3">
        <f>Z223*AA223</f>
        <v>5</v>
      </c>
      <c r="AC223" s="6">
        <f>IF(ISNA(INDEX(AB222:AB227, MATCH(N223, F222:F227, FALSE))),0,INDEX(AB222:AB227, MATCH(N223, F222:F227, FALSE)))</f>
        <v>4</v>
      </c>
      <c r="AD223" s="3">
        <f>IF(ISNA(INDEX(AB222:AB227, MATCH(O223, F222:F227, FALSE))),0,INDEX(AB222:AB227, MATCH(O223, F222:F227, FALSE)))</f>
        <v>0</v>
      </c>
      <c r="AE223" s="5">
        <f t="shared" ref="AE223:AE227" si="303">SUM(AC223:AD223)</f>
        <v>4</v>
      </c>
      <c r="AF223" s="3">
        <f>COUNTIF(F222:F227:F230:F235,F223)</f>
        <v>1</v>
      </c>
    </row>
    <row r="224" spans="1:32" ht="20.100000000000001" customHeight="1">
      <c r="A224" s="111" t="s">
        <v>145</v>
      </c>
      <c r="B224" s="121" t="s">
        <v>130</v>
      </c>
      <c r="C224" s="121">
        <v>800</v>
      </c>
      <c r="D224" s="204" t="s">
        <v>0</v>
      </c>
      <c r="E224" s="290">
        <v>3</v>
      </c>
      <c r="F224" s="216" t="s">
        <v>110</v>
      </c>
      <c r="G224" s="224">
        <v>1.8020833333333335E-3</v>
      </c>
      <c r="H224" s="114" t="str">
        <f t="shared" si="296"/>
        <v>MIRIAM COOPER</v>
      </c>
      <c r="I224" s="114" t="str">
        <f t="shared" si="297"/>
        <v>Newbury</v>
      </c>
      <c r="J224" s="114" t="str">
        <f t="shared" si="298"/>
        <v>Newb</v>
      </c>
      <c r="K224" s="9" t="str">
        <f t="shared" si="299"/>
        <v/>
      </c>
      <c r="L224" s="195" t="str">
        <f t="shared" si="300"/>
        <v xml:space="preserve"> </v>
      </c>
      <c r="M224" s="2"/>
      <c r="N224" s="34" t="str">
        <f t="shared" si="301"/>
        <v>O</v>
      </c>
      <c r="O224" s="34" t="str">
        <f t="shared" si="301"/>
        <v>OO</v>
      </c>
      <c r="P224" s="154">
        <f t="shared" si="302"/>
        <v>3</v>
      </c>
      <c r="Q224" s="2"/>
      <c r="R224" s="12"/>
      <c r="S224" s="12"/>
      <c r="T224" s="12">
        <f>P224</f>
        <v>3</v>
      </c>
      <c r="U224" s="12"/>
      <c r="V224" s="12"/>
      <c r="W224" s="12"/>
      <c r="X224" s="2"/>
      <c r="Y224" s="26">
        <f>((COUNTIF(E222:E227,E224)-1)*$CK$547+SUBSTITUTE(E224,"=",""))</f>
        <v>3</v>
      </c>
      <c r="Z224" s="3">
        <f>INDEX($CK$548:$CK$611,Y224)</f>
        <v>4</v>
      </c>
      <c r="AA224" s="3">
        <f>IF(LEFT(G224,1)="d",0,IF(LEFT(G224,1)="n",0,1))</f>
        <v>1</v>
      </c>
      <c r="AB224" s="3">
        <f t="shared" ref="AB224:AB227" si="304">Z224*AA224</f>
        <v>4</v>
      </c>
      <c r="AC224" s="6">
        <f>IF(ISNA(INDEX(AB222:AB227, MATCH(N224, F222:F227, FALSE))),0,INDEX(AB222:AB227, MATCH(N224, F222:F227, FALSE)))</f>
        <v>3</v>
      </c>
      <c r="AD224" s="3">
        <f>IF(ISNA(INDEX(AB222:AB227, MATCH(O224, F222:F227, FALSE))),0,INDEX(AB222:AB227, MATCH(O224, F222:F227, FALSE)))</f>
        <v>0</v>
      </c>
      <c r="AE224" s="5">
        <f t="shared" si="303"/>
        <v>3</v>
      </c>
      <c r="AF224" s="3">
        <f>COUNTIF(F222:F227:F230:F235,F224)</f>
        <v>1</v>
      </c>
    </row>
    <row r="225" spans="1:46" ht="20.100000000000001" customHeight="1">
      <c r="A225" s="111" t="s">
        <v>145</v>
      </c>
      <c r="B225" s="121" t="s">
        <v>130</v>
      </c>
      <c r="C225" s="121">
        <v>800</v>
      </c>
      <c r="D225" s="204" t="s">
        <v>0</v>
      </c>
      <c r="E225" s="290">
        <v>4</v>
      </c>
      <c r="F225" s="216" t="s">
        <v>20</v>
      </c>
      <c r="G225" s="224">
        <v>1.8229166666666665E-3</v>
      </c>
      <c r="H225" s="114" t="str">
        <f t="shared" si="296"/>
        <v>Margot Ward</v>
      </c>
      <c r="I225" s="114" t="str">
        <f t="shared" si="297"/>
        <v>Oxford City</v>
      </c>
      <c r="J225" s="114" t="str">
        <f t="shared" si="298"/>
        <v>Oxf C</v>
      </c>
      <c r="K225" s="9" t="str">
        <f t="shared" si="299"/>
        <v/>
      </c>
      <c r="L225" s="195" t="str">
        <f t="shared" si="300"/>
        <v xml:space="preserve"> </v>
      </c>
      <c r="M225" s="2"/>
      <c r="N225" s="34" t="str">
        <f t="shared" si="301"/>
        <v>R</v>
      </c>
      <c r="O225" s="34" t="str">
        <f t="shared" si="301"/>
        <v>RR</v>
      </c>
      <c r="P225" s="154">
        <f t="shared" si="302"/>
        <v>0</v>
      </c>
      <c r="Q225" s="2"/>
      <c r="R225" s="12"/>
      <c r="S225" s="12"/>
      <c r="T225" s="12"/>
      <c r="U225" s="12">
        <f>P225</f>
        <v>0</v>
      </c>
      <c r="V225" s="12"/>
      <c r="W225" s="12"/>
      <c r="X225" s="2"/>
      <c r="Y225" s="26">
        <f>((COUNTIF(E222:E227,E225)-1)*$CK$547+SUBSTITUTE(E225,"=",""))</f>
        <v>4</v>
      </c>
      <c r="Z225" s="3">
        <f>INDEX($CK$548:$CK$611,Y225)</f>
        <v>3</v>
      </c>
      <c r="AA225" s="3">
        <f t="shared" ref="AA225:AA227" si="305">IF(LEFT(G225,1)="d",0,IF(LEFT(G225,1)="n",0,1))</f>
        <v>1</v>
      </c>
      <c r="AB225" s="3">
        <f t="shared" si="304"/>
        <v>3</v>
      </c>
      <c r="AC225" s="6">
        <f>IF(ISNA(INDEX(AB222:AB227, MATCH(N225, F222:F227, FALSE))),0,INDEX(AB222:AB227, MATCH(N225, F222:F227, FALSE)))</f>
        <v>0</v>
      </c>
      <c r="AD225" s="3">
        <f>IF(ISNA(INDEX(AB222:AB227, MATCH(O225, F222:F227, FALSE))),0,INDEX(AB222:AB227, MATCH(O225, F222:F227, FALSE)))</f>
        <v>0</v>
      </c>
      <c r="AE225" s="5">
        <f t="shared" si="303"/>
        <v>0</v>
      </c>
      <c r="AF225" s="3">
        <f>COUNTIF(F222:F227:F230:F235,F225)</f>
        <v>1</v>
      </c>
    </row>
    <row r="226" spans="1:46" ht="20.100000000000001" customHeight="1">
      <c r="A226" s="111" t="s">
        <v>145</v>
      </c>
      <c r="B226" s="121" t="s">
        <v>130</v>
      </c>
      <c r="C226" s="121">
        <v>800</v>
      </c>
      <c r="D226" s="204" t="s">
        <v>0</v>
      </c>
      <c r="E226" s="290">
        <v>5</v>
      </c>
      <c r="F226" s="216"/>
      <c r="G226" s="224" t="s">
        <v>49</v>
      </c>
      <c r="H226" s="114" t="str">
        <f t="shared" si="296"/>
        <v xml:space="preserve"> </v>
      </c>
      <c r="I226" s="114" t="str">
        <f t="shared" si="297"/>
        <v/>
      </c>
      <c r="J226" s="114" t="str">
        <f t="shared" si="298"/>
        <v/>
      </c>
      <c r="K226" s="9" t="str">
        <f t="shared" si="299"/>
        <v/>
      </c>
      <c r="L226" s="195" t="str">
        <f t="shared" si="300"/>
        <v xml:space="preserve"> </v>
      </c>
      <c r="M226" s="2"/>
      <c r="N226" s="34" t="str">
        <f t="shared" si="301"/>
        <v>T</v>
      </c>
      <c r="O226" s="34" t="str">
        <f t="shared" si="301"/>
        <v>TT</v>
      </c>
      <c r="P226" s="154">
        <f t="shared" si="302"/>
        <v>0</v>
      </c>
      <c r="Q226" s="2"/>
      <c r="R226" s="12"/>
      <c r="S226" s="12"/>
      <c r="T226" s="12"/>
      <c r="U226" s="12"/>
      <c r="V226" s="12">
        <f>P226</f>
        <v>0</v>
      </c>
      <c r="W226" s="12"/>
      <c r="X226" s="2"/>
      <c r="Y226" s="26">
        <f>((COUNTIF(E222:E227,E226)-1)*$CK$547+SUBSTITUTE(E226,"=",""))</f>
        <v>5</v>
      </c>
      <c r="Z226" s="3">
        <f t="shared" ref="Z226:Z227" si="306">INDEX($CK$548:$CK$611,Y226)</f>
        <v>2</v>
      </c>
      <c r="AA226" s="3">
        <f t="shared" si="305"/>
        <v>1</v>
      </c>
      <c r="AB226" s="3">
        <f t="shared" si="304"/>
        <v>2</v>
      </c>
      <c r="AC226" s="6">
        <f>IF(ISNA(INDEX(AB222:AB227, MATCH(N226, F222:F227, FALSE))),0,INDEX(AB222:AB227, MATCH(N226,F222:F227, FALSE)))</f>
        <v>0</v>
      </c>
      <c r="AD226" s="3">
        <f>IF(ISNA(INDEX(AB222:AB227, MATCH(O226, F222:F227, FALSE))),0,INDEX(AB222:AB227, MATCH(O226, F222:F227, FALSE)))</f>
        <v>0</v>
      </c>
      <c r="AE226" s="5">
        <f t="shared" si="303"/>
        <v>0</v>
      </c>
      <c r="AF226" s="3">
        <f>COUNTIF(F222:F227:F230:F235,F226)</f>
        <v>0</v>
      </c>
    </row>
    <row r="227" spans="1:46" ht="20.100000000000001" customHeight="1" thickBot="1">
      <c r="A227" s="111" t="s">
        <v>145</v>
      </c>
      <c r="B227" s="121" t="s">
        <v>130</v>
      </c>
      <c r="C227" s="121">
        <v>800</v>
      </c>
      <c r="D227" s="204" t="s">
        <v>0</v>
      </c>
      <c r="E227" s="291">
        <v>6</v>
      </c>
      <c r="F227" s="216"/>
      <c r="G227" s="225" t="s">
        <v>49</v>
      </c>
      <c r="H227" s="212" t="str">
        <f t="shared" si="296"/>
        <v xml:space="preserve"> </v>
      </c>
      <c r="I227" s="212" t="str">
        <f t="shared" si="297"/>
        <v/>
      </c>
      <c r="J227" s="212" t="str">
        <f t="shared" si="298"/>
        <v/>
      </c>
      <c r="K227" s="138" t="str">
        <f t="shared" si="299"/>
        <v/>
      </c>
      <c r="L227" s="213" t="str">
        <f t="shared" si="300"/>
        <v xml:space="preserve"> </v>
      </c>
      <c r="M227" s="2"/>
      <c r="N227" s="34" t="str">
        <f t="shared" si="301"/>
        <v>J</v>
      </c>
      <c r="O227" s="34" t="str">
        <f t="shared" si="301"/>
        <v>JJ</v>
      </c>
      <c r="P227" s="154">
        <f t="shared" si="302"/>
        <v>5</v>
      </c>
      <c r="Q227" s="2"/>
      <c r="R227" s="12"/>
      <c r="S227" s="12"/>
      <c r="T227" s="12"/>
      <c r="U227" s="12"/>
      <c r="V227" s="12"/>
      <c r="W227" s="12">
        <f>P227</f>
        <v>5</v>
      </c>
      <c r="X227" s="2"/>
      <c r="Y227" s="26">
        <f>((COUNTIF(E222:E227,E227)-1)*$CK$547+SUBSTITUTE(E227,"=",""))</f>
        <v>6</v>
      </c>
      <c r="Z227" s="3">
        <f t="shared" si="306"/>
        <v>1</v>
      </c>
      <c r="AA227" s="3">
        <f t="shared" si="305"/>
        <v>1</v>
      </c>
      <c r="AB227" s="3">
        <f t="shared" si="304"/>
        <v>1</v>
      </c>
      <c r="AC227" s="6">
        <f>IF(ISNA(INDEX(AB222:AB227, MATCH(N227, F222:F227, FALSE))),0,INDEX(AB222:AB227, MATCH(N227, F222:F227, FALSE)))</f>
        <v>5</v>
      </c>
      <c r="AD227" s="3">
        <f>IF(ISNA(INDEX(AB222:AB227, MATCH(O227, F222:F227, FALSE))),0,INDEX(AB222:AB227, MATCH(O227, F222:F227, FALSE)))</f>
        <v>0</v>
      </c>
      <c r="AE227" s="5">
        <f t="shared" si="303"/>
        <v>5</v>
      </c>
      <c r="AF227" s="3">
        <f>COUNTIF(F222:F227:F230:F235,F227)</f>
        <v>0</v>
      </c>
    </row>
    <row r="228" spans="1:46" ht="20.100000000000001" customHeight="1" thickBot="1">
      <c r="A228" s="111" t="s">
        <v>145</v>
      </c>
      <c r="B228" s="121" t="s">
        <v>130</v>
      </c>
      <c r="C228" s="121"/>
      <c r="D228" s="110"/>
      <c r="E228" s="237" t="s">
        <v>49</v>
      </c>
      <c r="F228" s="237"/>
      <c r="G228" s="237"/>
      <c r="H228" s="236"/>
      <c r="I228" s="236"/>
      <c r="J228" s="236"/>
      <c r="K228" s="236"/>
      <c r="L228" s="236"/>
      <c r="M228" s="65"/>
      <c r="N228" s="40"/>
      <c r="O228" s="40"/>
      <c r="P228" s="155"/>
      <c r="Q228" s="2"/>
      <c r="R228" s="2"/>
      <c r="S228" s="2"/>
      <c r="T228" s="2"/>
      <c r="U228" s="2"/>
      <c r="V228" s="2"/>
      <c r="W228" s="2"/>
      <c r="X228" s="2"/>
      <c r="Y228" s="26"/>
    </row>
    <row r="229" spans="1:46" ht="20.100000000000001" customHeight="1" thickBot="1">
      <c r="A229" s="111" t="s">
        <v>145</v>
      </c>
      <c r="B229" s="121" t="s">
        <v>130</v>
      </c>
      <c r="C229" s="121">
        <v>800</v>
      </c>
      <c r="D229" s="204" t="s">
        <v>1</v>
      </c>
      <c r="E229" s="420" t="s">
        <v>213</v>
      </c>
      <c r="F229" s="233"/>
      <c r="G229" s="233"/>
      <c r="H229" s="234"/>
      <c r="I229" s="208" t="s">
        <v>147</v>
      </c>
      <c r="J229" s="205"/>
      <c r="K229" s="548">
        <f>K221</f>
        <v>1.5497685185185182E-3</v>
      </c>
      <c r="L229" s="548"/>
      <c r="M229" s="65"/>
      <c r="N229" s="40"/>
      <c r="O229" s="40"/>
      <c r="P229" s="155"/>
      <c r="Q229" s="2"/>
      <c r="R229" s="2"/>
      <c r="S229" s="2"/>
      <c r="T229" s="2"/>
      <c r="U229" s="2"/>
      <c r="V229" s="2"/>
      <c r="W229" s="2"/>
      <c r="X229" s="2"/>
      <c r="Y229" s="26"/>
    </row>
    <row r="230" spans="1:46" ht="20.100000000000001" customHeight="1">
      <c r="A230" s="111" t="s">
        <v>145</v>
      </c>
      <c r="B230" s="121" t="s">
        <v>130</v>
      </c>
      <c r="C230" s="121">
        <v>800</v>
      </c>
      <c r="D230" s="204" t="s">
        <v>1</v>
      </c>
      <c r="E230" s="289">
        <v>1</v>
      </c>
      <c r="F230" s="214" t="s">
        <v>140</v>
      </c>
      <c r="G230" s="223">
        <v>1.7511574074074072E-3</v>
      </c>
      <c r="H230" s="201" t="str">
        <f t="shared" ref="H230:H235" si="307">IF(ISNA((IF(F230=0," ",VLOOKUP(F230,$Z$586:$AB$597,3,FALSE)))),"WRONG LETTER",IF(F230=0," ",VLOOKUP(F230,$Z$586:$AB$597,3,FALSE)))</f>
        <v>Aisling Hitchman</v>
      </c>
      <c r="I230" s="201" t="str">
        <f t="shared" ref="I230:I235" si="308">IF(ISNA((IF(F230=0,"",VLOOKUP(F230,$AR$572:$AT$583,3,FALSE)))),"WRONG LETTER",IF(F230=0,"",VLOOKUP(F230,$AR$572:$AT$583,3,FALSE)))</f>
        <v>Winchester</v>
      </c>
      <c r="J230" s="201" t="str">
        <f t="shared" ref="J230:J235" si="309">IF(F230=0,"",VLOOKUP(F230,$AO$544:$AR$555,4,FALSE))</f>
        <v>Win</v>
      </c>
      <c r="K230" s="202" t="str">
        <f t="shared" ref="K230:K235" si="310">IF(G230="","",IF(ISNUMBER(G230),IF($CH$578="F"," ",IF($CH$578="T",IF(G230&lt;=$BX$578,"G1",IF(G230&lt;=$CA$578,"G2",IF(G230&lt;=$CD$578,"G3",IF(G230&lt;=$CG$578,"G4","")))))),""))</f>
        <v/>
      </c>
      <c r="L230" s="203" t="str">
        <f t="shared" ref="L230:L235" si="311">IF(ISBLANK(G230),"",IF(G230&lt;=BH582,"AW"," "))</f>
        <v>AW</v>
      </c>
      <c r="M230" s="65"/>
      <c r="N230" s="34" t="str">
        <f t="shared" ref="N230:O235" si="312">N222</f>
        <v>W</v>
      </c>
      <c r="O230" s="34" t="str">
        <f t="shared" si="312"/>
        <v>WW</v>
      </c>
      <c r="P230" s="154">
        <f>AE230</f>
        <v>6</v>
      </c>
      <c r="Q230" s="2"/>
      <c r="R230" s="12">
        <f>P230</f>
        <v>6</v>
      </c>
      <c r="S230" s="12"/>
      <c r="T230" s="12"/>
      <c r="U230" s="12"/>
      <c r="V230" s="12"/>
      <c r="W230" s="12"/>
      <c r="X230" s="2"/>
      <c r="Y230" s="26">
        <f>((COUNTIF(E230:E235,E230)-1)*$CK$547+SUBSTITUTE(E230,"=",""))</f>
        <v>1</v>
      </c>
      <c r="Z230" s="3">
        <f>INDEX($CK$548:$CK$611,Y230)</f>
        <v>6</v>
      </c>
      <c r="AA230" s="3">
        <f>IF(LEFT(G230,1)="d",0,IF(LEFT(G230,1)="n",0,1))</f>
        <v>1</v>
      </c>
      <c r="AB230" s="3">
        <f>Z230*AA230</f>
        <v>6</v>
      </c>
      <c r="AC230" s="6">
        <f>IF(ISNA(INDEX(AB230:AB235, MATCH(N230, F230:F235, FALSE))),0,INDEX(AB230:AB235, MATCH(N230, F230:F235, FALSE)))</f>
        <v>0</v>
      </c>
      <c r="AD230" s="3">
        <f>IF(ISNA(INDEX(AB230:AB235, MATCH(O230, F230:F235, FALSE))),0,INDEX(AB230:AB235, MATCH(O230, F230:F235, FALSE)))</f>
        <v>6</v>
      </c>
      <c r="AE230" s="5">
        <f>SUM(AC230:AD230)</f>
        <v>6</v>
      </c>
      <c r="AF230" s="3">
        <f>COUNTIF(F222:F227:F230:F235,F230)</f>
        <v>1</v>
      </c>
    </row>
    <row r="231" spans="1:46" ht="20.100000000000001" customHeight="1">
      <c r="A231" s="111" t="s">
        <v>145</v>
      </c>
      <c r="B231" s="121" t="s">
        <v>130</v>
      </c>
      <c r="C231" s="121">
        <v>800</v>
      </c>
      <c r="D231" s="204" t="s">
        <v>1</v>
      </c>
      <c r="E231" s="290">
        <v>2</v>
      </c>
      <c r="F231" s="216" t="s">
        <v>137</v>
      </c>
      <c r="G231" s="224">
        <v>2.0810185185185185E-3</v>
      </c>
      <c r="H231" s="114" t="str">
        <f t="shared" si="307"/>
        <v>Eva Barnett</v>
      </c>
      <c r="I231" s="114" t="str">
        <f t="shared" si="308"/>
        <v>Slough Juniors</v>
      </c>
      <c r="J231" s="114" t="str">
        <f t="shared" si="309"/>
        <v>Slough J</v>
      </c>
      <c r="K231" s="9" t="str">
        <f t="shared" si="310"/>
        <v/>
      </c>
      <c r="L231" s="195" t="str">
        <f t="shared" si="311"/>
        <v xml:space="preserve"> </v>
      </c>
      <c r="M231" s="65"/>
      <c r="N231" s="34" t="str">
        <f t="shared" si="312"/>
        <v>N</v>
      </c>
      <c r="O231" s="34" t="str">
        <f t="shared" si="312"/>
        <v>NN</v>
      </c>
      <c r="P231" s="154">
        <f t="shared" ref="P231:P235" si="313">AE231</f>
        <v>0</v>
      </c>
      <c r="Q231" s="2"/>
      <c r="R231" s="12"/>
      <c r="S231" s="12">
        <f>P231</f>
        <v>0</v>
      </c>
      <c r="T231" s="12"/>
      <c r="U231" s="12"/>
      <c r="V231" s="12"/>
      <c r="W231" s="12"/>
      <c r="X231" s="2"/>
      <c r="Y231" s="26">
        <f>((COUNTIF(E230:E235,E231)-1)*$CK$547+SUBSTITUTE(E231,"=",""))</f>
        <v>2</v>
      </c>
      <c r="Z231" s="3">
        <f>INDEX($CK$548:$CK$611,Y231)</f>
        <v>5</v>
      </c>
      <c r="AA231" s="3">
        <f>IF(LEFT(G231,1)="d",0,IF(LEFT(G231,1)="n",0,1))</f>
        <v>1</v>
      </c>
      <c r="AB231" s="3">
        <f>Z231*AA231</f>
        <v>5</v>
      </c>
      <c r="AC231" s="6">
        <f>IF(ISNA(INDEX(AB230:AB235, MATCH(N231, F230:F235, FALSE))),0,INDEX(AB230:AB235, MATCH(N231, F230:F235, FALSE)))</f>
        <v>0</v>
      </c>
      <c r="AD231" s="3">
        <f>IF(ISNA(INDEX(AB230:AB235, MATCH(O231, F230:F235, FALSE))),0,INDEX(AB230:AB235, MATCH(O231, F230:F235, FALSE)))</f>
        <v>0</v>
      </c>
      <c r="AE231" s="5">
        <f t="shared" ref="AE231:AE235" si="314">SUM(AC231:AD231)</f>
        <v>0</v>
      </c>
      <c r="AF231" s="3">
        <f>COUNTIF(F222:F227:F230:F235,F231)</f>
        <v>1</v>
      </c>
    </row>
    <row r="232" spans="1:46" ht="20.100000000000001" customHeight="1">
      <c r="A232" s="111" t="s">
        <v>145</v>
      </c>
      <c r="B232" s="121" t="s">
        <v>130</v>
      </c>
      <c r="C232" s="121">
        <v>800</v>
      </c>
      <c r="D232" s="204" t="s">
        <v>1</v>
      </c>
      <c r="E232" s="290">
        <v>3</v>
      </c>
      <c r="F232" s="216"/>
      <c r="G232" s="224" t="s">
        <v>49</v>
      </c>
      <c r="H232" s="114" t="str">
        <f t="shared" si="307"/>
        <v xml:space="preserve"> </v>
      </c>
      <c r="I232" s="114" t="str">
        <f t="shared" si="308"/>
        <v/>
      </c>
      <c r="J232" s="114" t="str">
        <f t="shared" si="309"/>
        <v/>
      </c>
      <c r="K232" s="9" t="str">
        <f t="shared" si="310"/>
        <v/>
      </c>
      <c r="L232" s="195" t="str">
        <f t="shared" si="311"/>
        <v xml:space="preserve"> </v>
      </c>
      <c r="M232" s="65"/>
      <c r="N232" s="34" t="str">
        <f t="shared" si="312"/>
        <v>O</v>
      </c>
      <c r="O232" s="34" t="str">
        <f t="shared" si="312"/>
        <v>OO</v>
      </c>
      <c r="P232" s="154">
        <f t="shared" si="313"/>
        <v>0</v>
      </c>
      <c r="Q232" s="2"/>
      <c r="R232" s="12"/>
      <c r="S232" s="12"/>
      <c r="T232" s="12">
        <f>P232</f>
        <v>0</v>
      </c>
      <c r="U232" s="12"/>
      <c r="V232" s="12"/>
      <c r="W232" s="12"/>
      <c r="X232" s="2"/>
      <c r="Y232" s="26">
        <f>((COUNTIF(E230:E235,E232)-1)*$CK$547+SUBSTITUTE(E232,"=",""))</f>
        <v>3</v>
      </c>
      <c r="Z232" s="3">
        <f>INDEX($CK$548:$CK$611,Y232)</f>
        <v>4</v>
      </c>
      <c r="AA232" s="3">
        <f>IF(LEFT(G232,1)="d",0,IF(LEFT(G232,1)="n",0,1))</f>
        <v>1</v>
      </c>
      <c r="AB232" s="3">
        <f t="shared" ref="AB232:AB235" si="315">Z232*AA232</f>
        <v>4</v>
      </c>
      <c r="AC232" s="6">
        <f>IF(ISNA(INDEX(AB230:AB235, MATCH(N232, F230:F235, FALSE))),0,INDEX(AB230:AB235, MATCH(N232, F230:F235, FALSE)))</f>
        <v>0</v>
      </c>
      <c r="AD232" s="3">
        <f>IF(ISNA(INDEX(AB230:AB235, MATCH(O232, F230:F235, FALSE))),0,INDEX(AB230:AB235, MATCH(O232, F230:F235, FALSE)))</f>
        <v>0</v>
      </c>
      <c r="AE232" s="5">
        <f t="shared" si="314"/>
        <v>0</v>
      </c>
      <c r="AF232" s="3">
        <f>COUNTIF(F222:F227:F230:F235,F232)</f>
        <v>0</v>
      </c>
    </row>
    <row r="233" spans="1:46" ht="20.100000000000001" customHeight="1">
      <c r="A233" s="111" t="s">
        <v>145</v>
      </c>
      <c r="B233" s="121" t="s">
        <v>130</v>
      </c>
      <c r="C233" s="121">
        <v>800</v>
      </c>
      <c r="D233" s="204" t="s">
        <v>1</v>
      </c>
      <c r="E233" s="290">
        <v>4</v>
      </c>
      <c r="F233" s="216"/>
      <c r="G233" s="224" t="s">
        <v>49</v>
      </c>
      <c r="H233" s="114" t="str">
        <f t="shared" si="307"/>
        <v xml:space="preserve"> </v>
      </c>
      <c r="I233" s="114" t="str">
        <f t="shared" si="308"/>
        <v/>
      </c>
      <c r="J233" s="114" t="str">
        <f t="shared" si="309"/>
        <v/>
      </c>
      <c r="K233" s="9" t="str">
        <f t="shared" si="310"/>
        <v/>
      </c>
      <c r="L233" s="195" t="str">
        <f t="shared" si="311"/>
        <v xml:space="preserve"> </v>
      </c>
      <c r="M233" s="65"/>
      <c r="N233" s="34" t="str">
        <f t="shared" si="312"/>
        <v>R</v>
      </c>
      <c r="O233" s="34" t="str">
        <f t="shared" si="312"/>
        <v>RR</v>
      </c>
      <c r="P233" s="154">
        <f t="shared" si="313"/>
        <v>0</v>
      </c>
      <c r="Q233" s="2"/>
      <c r="R233" s="12"/>
      <c r="S233" s="12"/>
      <c r="T233" s="12"/>
      <c r="U233" s="12">
        <f>P233</f>
        <v>0</v>
      </c>
      <c r="V233" s="12"/>
      <c r="W233" s="12"/>
      <c r="X233" s="2"/>
      <c r="Y233" s="26">
        <f>((COUNTIF(E230:E235,E233)-1)*$CK$547+SUBSTITUTE(E233,"=",""))</f>
        <v>4</v>
      </c>
      <c r="Z233" s="3">
        <f>INDEX($CK$548:$CK$611,Y233)</f>
        <v>3</v>
      </c>
      <c r="AA233" s="3">
        <f t="shared" ref="AA233:AA235" si="316">IF(LEFT(G233,1)="d",0,IF(LEFT(G233,1)="n",0,1))</f>
        <v>1</v>
      </c>
      <c r="AB233" s="3">
        <f t="shared" si="315"/>
        <v>3</v>
      </c>
      <c r="AC233" s="6">
        <f>IF(ISNA(INDEX(AB230:AB235, MATCH(N233, F230:F235, FALSE))),0,INDEX(AB230:AB235, MATCH(N233, F230:F235, FALSE)))</f>
        <v>0</v>
      </c>
      <c r="AD233" s="3">
        <f>IF(ISNA(INDEX(AB230:AB235, MATCH(O233, F230:F235, FALSE))),0,INDEX(AB230:AB235, MATCH(O233, F230:F235, FALSE)))</f>
        <v>0</v>
      </c>
      <c r="AE233" s="5">
        <f t="shared" si="314"/>
        <v>0</v>
      </c>
      <c r="AF233" s="3">
        <f>COUNTIF(F222:F227:F230:F235,F233)</f>
        <v>0</v>
      </c>
    </row>
    <row r="234" spans="1:46" ht="20.100000000000001" customHeight="1">
      <c r="A234" s="111" t="s">
        <v>145</v>
      </c>
      <c r="B234" s="121" t="s">
        <v>130</v>
      </c>
      <c r="C234" s="121">
        <v>800</v>
      </c>
      <c r="D234" s="204" t="s">
        <v>1</v>
      </c>
      <c r="E234" s="290">
        <v>5</v>
      </c>
      <c r="F234" s="216"/>
      <c r="G234" s="224" t="s">
        <v>49</v>
      </c>
      <c r="H234" s="114" t="str">
        <f t="shared" si="307"/>
        <v xml:space="preserve"> </v>
      </c>
      <c r="I234" s="114" t="str">
        <f t="shared" si="308"/>
        <v/>
      </c>
      <c r="J234" s="114" t="str">
        <f t="shared" si="309"/>
        <v/>
      </c>
      <c r="K234" s="9" t="str">
        <f t="shared" si="310"/>
        <v/>
      </c>
      <c r="L234" s="195" t="str">
        <f t="shared" si="311"/>
        <v xml:space="preserve"> </v>
      </c>
      <c r="M234" s="65"/>
      <c r="N234" s="34" t="str">
        <f t="shared" si="312"/>
        <v>T</v>
      </c>
      <c r="O234" s="34" t="str">
        <f t="shared" si="312"/>
        <v>TT</v>
      </c>
      <c r="P234" s="154">
        <f t="shared" si="313"/>
        <v>0</v>
      </c>
      <c r="Q234" s="2"/>
      <c r="R234" s="12"/>
      <c r="S234" s="12"/>
      <c r="T234" s="12"/>
      <c r="U234" s="12"/>
      <c r="V234" s="12">
        <f>P234</f>
        <v>0</v>
      </c>
      <c r="W234" s="12"/>
      <c r="X234" s="2"/>
      <c r="Y234" s="26">
        <f>((COUNTIF(E230:E235,E234)-1)*$CK$547+SUBSTITUTE(E234,"=",""))</f>
        <v>5</v>
      </c>
      <c r="Z234" s="3">
        <f t="shared" ref="Z234:Z235" si="317">INDEX($CK$548:$CK$611,Y234)</f>
        <v>2</v>
      </c>
      <c r="AA234" s="3">
        <f t="shared" si="316"/>
        <v>1</v>
      </c>
      <c r="AB234" s="3">
        <f t="shared" si="315"/>
        <v>2</v>
      </c>
      <c r="AC234" s="6">
        <f>IF(ISNA(INDEX(AB230:AB235, MATCH(N234, F230:F235, FALSE))),0,INDEX(AB230:AB235, MATCH(N234,F230:F235, FALSE)))</f>
        <v>0</v>
      </c>
      <c r="AD234" s="3">
        <f>IF(ISNA(INDEX(AB230:AB235, MATCH(O234, F230:F235, FALSE))),0,INDEX(AB230:AB235, MATCH(O234, F230:F235, FALSE)))</f>
        <v>0</v>
      </c>
      <c r="AE234" s="5">
        <f t="shared" si="314"/>
        <v>0</v>
      </c>
      <c r="AF234" s="3">
        <f>COUNTIF(F222:F227:F230:F235,F234)</f>
        <v>0</v>
      </c>
    </row>
    <row r="235" spans="1:46" ht="20.100000000000001" customHeight="1" thickBot="1">
      <c r="A235" s="111" t="s">
        <v>145</v>
      </c>
      <c r="B235" s="121" t="s">
        <v>130</v>
      </c>
      <c r="C235" s="121">
        <v>800</v>
      </c>
      <c r="D235" s="204" t="s">
        <v>1</v>
      </c>
      <c r="E235" s="291">
        <v>6</v>
      </c>
      <c r="F235" s="216"/>
      <c r="G235" s="225" t="s">
        <v>49</v>
      </c>
      <c r="H235" s="212" t="str">
        <f t="shared" si="307"/>
        <v xml:space="preserve"> </v>
      </c>
      <c r="I235" s="212" t="str">
        <f t="shared" si="308"/>
        <v/>
      </c>
      <c r="J235" s="212" t="str">
        <f t="shared" si="309"/>
        <v/>
      </c>
      <c r="K235" s="138" t="str">
        <f t="shared" si="310"/>
        <v/>
      </c>
      <c r="L235" s="213" t="str">
        <f t="shared" si="311"/>
        <v xml:space="preserve"> </v>
      </c>
      <c r="M235" s="65"/>
      <c r="N235" s="34" t="str">
        <f t="shared" si="312"/>
        <v>J</v>
      </c>
      <c r="O235" s="34" t="str">
        <f t="shared" si="312"/>
        <v>JJ</v>
      </c>
      <c r="P235" s="154">
        <f t="shared" si="313"/>
        <v>5</v>
      </c>
      <c r="Q235" s="2"/>
      <c r="R235" s="12"/>
      <c r="S235" s="12"/>
      <c r="T235" s="12"/>
      <c r="U235" s="12"/>
      <c r="V235" s="12"/>
      <c r="W235" s="12">
        <f>P235</f>
        <v>5</v>
      </c>
      <c r="X235" s="2"/>
      <c r="Y235" s="26">
        <f>((COUNTIF(E230:E235,E235)-1)*$CK$547+SUBSTITUTE(E235,"=",""))</f>
        <v>6</v>
      </c>
      <c r="Z235" s="3">
        <f t="shared" si="317"/>
        <v>1</v>
      </c>
      <c r="AA235" s="3">
        <f t="shared" si="316"/>
        <v>1</v>
      </c>
      <c r="AB235" s="3">
        <f t="shared" si="315"/>
        <v>1</v>
      </c>
      <c r="AC235" s="6">
        <f>IF(ISNA(INDEX(AB230:AB235, MATCH(N235, F230:F235, FALSE))),0,INDEX(AB230:AB235, MATCH(N235, F230:F235, FALSE)))</f>
        <v>0</v>
      </c>
      <c r="AD235" s="3">
        <f>IF(ISNA(INDEX(AB230:AB235, MATCH(O235, F230:F235, FALSE))),0,INDEX(AB230:AB235, MATCH(O235, F230:F235, FALSE)))</f>
        <v>5</v>
      </c>
      <c r="AE235" s="5">
        <f t="shared" si="314"/>
        <v>5</v>
      </c>
      <c r="AF235" s="3">
        <f>COUNTIF(F222:F227:F230:F235,F235)</f>
        <v>0</v>
      </c>
    </row>
    <row r="236" spans="1:46" ht="20.100000000000001" customHeight="1" thickBot="1">
      <c r="A236" s="111" t="s">
        <v>145</v>
      </c>
      <c r="B236" s="121" t="s">
        <v>130</v>
      </c>
      <c r="C236" s="121"/>
      <c r="D236" s="204"/>
      <c r="E236" s="237" t="s">
        <v>49</v>
      </c>
      <c r="F236" s="237"/>
      <c r="G236" s="237"/>
      <c r="H236" s="236"/>
      <c r="I236" s="236"/>
      <c r="J236" s="236"/>
      <c r="K236" s="236"/>
      <c r="L236" s="236"/>
      <c r="M236" s="65"/>
      <c r="N236" s="40"/>
      <c r="O236" s="40"/>
      <c r="P236" s="155"/>
      <c r="Q236" s="2"/>
      <c r="R236" s="2"/>
      <c r="S236" s="2"/>
      <c r="T236" s="2"/>
      <c r="U236" s="2"/>
      <c r="V236" s="2"/>
      <c r="W236" s="2"/>
      <c r="X236" s="2"/>
    </row>
    <row r="237" spans="1:46" ht="20.100000000000001" customHeight="1" thickBot="1">
      <c r="A237" s="111" t="s">
        <v>145</v>
      </c>
      <c r="B237" s="121" t="s">
        <v>130</v>
      </c>
      <c r="C237" s="121">
        <v>1500</v>
      </c>
      <c r="D237" s="204" t="s">
        <v>0</v>
      </c>
      <c r="E237" s="420" t="s">
        <v>214</v>
      </c>
      <c r="F237" s="233"/>
      <c r="G237" s="233"/>
      <c r="H237" s="234"/>
      <c r="I237" s="208" t="s">
        <v>147</v>
      </c>
      <c r="J237" s="205"/>
      <c r="K237" s="548">
        <f>DETAILS!K68</f>
        <v>3.0821759259259261E-3</v>
      </c>
      <c r="L237" s="548"/>
      <c r="M237" s="119"/>
      <c r="N237" s="40"/>
      <c r="O237" s="40"/>
      <c r="P237" s="155"/>
      <c r="Q237" s="2"/>
      <c r="R237" s="2"/>
      <c r="S237" s="2"/>
      <c r="T237" s="2"/>
      <c r="U237" s="2"/>
      <c r="V237" s="2"/>
      <c r="W237" s="2"/>
      <c r="X237" s="2"/>
      <c r="Y237" s="8"/>
      <c r="Z237" s="21" t="s">
        <v>49</v>
      </c>
      <c r="AA237" s="21"/>
      <c r="AB237" s="21" t="s">
        <v>49</v>
      </c>
      <c r="AC237" s="21" t="s">
        <v>49</v>
      </c>
      <c r="AD237" s="21"/>
      <c r="AE237" s="21" t="s">
        <v>49</v>
      </c>
      <c r="AF237" s="21" t="s">
        <v>49</v>
      </c>
      <c r="AG237" s="21"/>
      <c r="AH237" s="21" t="s">
        <v>49</v>
      </c>
      <c r="AI237" s="21" t="s">
        <v>49</v>
      </c>
      <c r="AJ237" s="21"/>
      <c r="AK237" s="21" t="s">
        <v>49</v>
      </c>
      <c r="AL237" s="21" t="s">
        <v>49</v>
      </c>
      <c r="AM237" s="21"/>
      <c r="AN237" s="21" t="s">
        <v>49</v>
      </c>
      <c r="AO237" s="21"/>
      <c r="AP237" s="21"/>
      <c r="AQ237" s="21"/>
      <c r="AR237" s="21"/>
      <c r="AS237" s="21"/>
      <c r="AT237" s="21"/>
    </row>
    <row r="238" spans="1:46" ht="20.100000000000001" customHeight="1">
      <c r="A238" s="111" t="s">
        <v>145</v>
      </c>
      <c r="B238" s="121" t="s">
        <v>130</v>
      </c>
      <c r="C238" s="121">
        <v>1500</v>
      </c>
      <c r="D238" s="204" t="s">
        <v>0</v>
      </c>
      <c r="E238" s="289">
        <v>1</v>
      </c>
      <c r="F238" s="214" t="s">
        <v>48</v>
      </c>
      <c r="G238" s="223">
        <v>3.3784722222222224E-3</v>
      </c>
      <c r="H238" s="201" t="str">
        <f t="shared" ref="H238:H243" si="318">IF(ISNA((IF(F238=0," ",VLOOKUP(F238,$AL$586:$AN$597,3,FALSE)))),"WRONG LETTER",IF(F238=0," ",VLOOKUP(F238,$AL$586:$AN$597,3,FALSE)))</f>
        <v>Alicia Finnis</v>
      </c>
      <c r="I238" s="201" t="str">
        <f t="shared" ref="I238:I243" si="319">IF(ISNA((IF(F238=0,"",VLOOKUP(F238,$AR$572:$AT$583,3,FALSE)))),"WRONG LETTER",IF(F238=0,"",VLOOKUP(F238,$AR$572:$AT$583,3,FALSE)))</f>
        <v>Salisbury</v>
      </c>
      <c r="J238" s="201" t="str">
        <f t="shared" ref="J238:J243" si="320">IF(F238=0,"",VLOOKUP(F238,$AO$544:$AR$555,4,FALSE))</f>
        <v>Salis</v>
      </c>
      <c r="K238" s="202" t="str">
        <f t="shared" ref="K238:K243" si="321">IF(G238="","",IF(ISNUMBER(G238),IF($CH$579="F"," ",IF($CH$579="T",IF(G238&lt;=$BX$579,"G1",IF(G238&lt;=$CA$579,"G2",IF(G238&lt;=$CD$579,"G3",IF(G238&lt;=$CG$579,"G4","")))))),""))</f>
        <v>G2</v>
      </c>
      <c r="L238" s="203" t="str">
        <f t="shared" ref="L238:L243" si="322">IF(ISBLANK(G238),"",IF(G238&lt;=BJ575,"AW"," "))</f>
        <v>AW</v>
      </c>
      <c r="M238" s="120"/>
      <c r="N238" s="34" t="str">
        <f t="shared" ref="N238:O243" si="323">N230</f>
        <v>W</v>
      </c>
      <c r="O238" s="34" t="str">
        <f t="shared" si="323"/>
        <v>WW</v>
      </c>
      <c r="P238" s="154">
        <f>AE238</f>
        <v>4</v>
      </c>
      <c r="Q238" s="2"/>
      <c r="R238" s="12">
        <f>P238</f>
        <v>4</v>
      </c>
      <c r="S238" s="12"/>
      <c r="T238" s="12"/>
      <c r="U238" s="12"/>
      <c r="V238" s="12"/>
      <c r="W238" s="12"/>
      <c r="X238" s="2"/>
      <c r="Y238" s="26">
        <f>((COUNTIF(E238:E243,E238)-1)*$CK$547+SUBSTITUTE(E238,"=",""))</f>
        <v>1</v>
      </c>
      <c r="Z238" s="3">
        <f>INDEX($CK$548:$CK$611,Y238)</f>
        <v>6</v>
      </c>
      <c r="AA238" s="3">
        <f>IF(LEFT(G238,1)="d",0,IF(LEFT(G238,1)="n",0,1))</f>
        <v>1</v>
      </c>
      <c r="AB238" s="3">
        <f>Z238*AA238</f>
        <v>6</v>
      </c>
      <c r="AC238" s="6">
        <f>IF(ISNA(INDEX(AB238:AB243, MATCH(N238, F238:F243, FALSE))),0,INDEX(AB238:AB243, MATCH(N238, F238:F243, FALSE)))</f>
        <v>4</v>
      </c>
      <c r="AD238" s="3">
        <f>IF(ISNA(INDEX(AB238:AB243, MATCH(O238, F238:F243, FALSE))),0,INDEX(AB238:AB243, MATCH(O238, F238:F243, FALSE)))</f>
        <v>0</v>
      </c>
      <c r="AE238" s="5">
        <f>SUM(AC238:AD238)</f>
        <v>4</v>
      </c>
      <c r="AF238" s="3">
        <f>COUNTIF(F238:F243:F246:F251,F238)</f>
        <v>1</v>
      </c>
      <c r="AG238" s="21"/>
      <c r="AH238" s="21" t="s">
        <v>49</v>
      </c>
      <c r="AI238" s="21"/>
      <c r="AJ238" s="21"/>
      <c r="AK238" s="21" t="s">
        <v>49</v>
      </c>
      <c r="AL238" s="21"/>
      <c r="AM238" s="21"/>
      <c r="AN238" s="21" t="s">
        <v>49</v>
      </c>
      <c r="AO238" s="2"/>
      <c r="AP238" s="2"/>
      <c r="AQ238" s="2"/>
      <c r="AR238" s="2"/>
      <c r="AS238" s="2"/>
      <c r="AT238" s="2"/>
    </row>
    <row r="239" spans="1:46" ht="20.100000000000001" customHeight="1">
      <c r="A239" s="111" t="s">
        <v>145</v>
      </c>
      <c r="B239" s="121" t="s">
        <v>130</v>
      </c>
      <c r="C239" s="121">
        <v>1500</v>
      </c>
      <c r="D239" s="204" t="s">
        <v>0</v>
      </c>
      <c r="E239" s="290">
        <v>2</v>
      </c>
      <c r="F239" s="216" t="s">
        <v>110</v>
      </c>
      <c r="G239" s="224">
        <v>3.4328703703703704E-3</v>
      </c>
      <c r="H239" s="114" t="str">
        <f t="shared" si="318"/>
        <v>JOSIE ROBERTSON</v>
      </c>
      <c r="I239" s="114" t="str">
        <f t="shared" si="319"/>
        <v>Newbury</v>
      </c>
      <c r="J239" s="114" t="str">
        <f t="shared" si="320"/>
        <v>Newb</v>
      </c>
      <c r="K239" s="9" t="str">
        <f t="shared" si="321"/>
        <v>G3</v>
      </c>
      <c r="L239" s="195" t="str">
        <f t="shared" si="322"/>
        <v>AW</v>
      </c>
      <c r="M239" s="120"/>
      <c r="N239" s="34" t="str">
        <f t="shared" si="323"/>
        <v>N</v>
      </c>
      <c r="O239" s="34" t="str">
        <f t="shared" si="323"/>
        <v>NN</v>
      </c>
      <c r="P239" s="154">
        <f t="shared" ref="P239:P243" si="324">AE239</f>
        <v>5</v>
      </c>
      <c r="Q239" s="2"/>
      <c r="R239" s="12"/>
      <c r="S239" s="12">
        <f>P239</f>
        <v>5</v>
      </c>
      <c r="T239" s="12"/>
      <c r="U239" s="12"/>
      <c r="V239" s="12"/>
      <c r="W239" s="12"/>
      <c r="X239" s="2"/>
      <c r="Y239" s="26">
        <f>((COUNTIF(E238:E243,E239)-1)*$CK$547+SUBSTITUTE(E239,"=",""))</f>
        <v>2</v>
      </c>
      <c r="Z239" s="3">
        <f>INDEX($CK$548:$CK$611,Y239)</f>
        <v>5</v>
      </c>
      <c r="AA239" s="3">
        <f>IF(LEFT(G239,1)="d",0,IF(LEFT(G239,1)="n",0,1))</f>
        <v>1</v>
      </c>
      <c r="AB239" s="3">
        <f>Z239*AA239</f>
        <v>5</v>
      </c>
      <c r="AC239" s="6">
        <f>IF(ISNA(INDEX(AB238:AB243, MATCH(N239, F238:F243, FALSE))),0,INDEX(AB238:AB243, MATCH(N239, F238:F243, FALSE)))</f>
        <v>5</v>
      </c>
      <c r="AD239" s="3">
        <f>IF(ISNA(INDEX(AB238:AB243, MATCH(O239, F238:F243, FALSE))),0,INDEX(AB238:AB243, MATCH(O239, F238:F243, FALSE)))</f>
        <v>0</v>
      </c>
      <c r="AE239" s="5">
        <f t="shared" ref="AE239:AE243" si="325">SUM(AC239:AD239)</f>
        <v>5</v>
      </c>
      <c r="AF239" s="3">
        <f>COUNTIF(F238:F243:F246:F251,F239)</f>
        <v>1</v>
      </c>
      <c r="AG239" s="31"/>
      <c r="AH239" s="31"/>
      <c r="AI239" s="31"/>
      <c r="AJ239" s="31"/>
      <c r="AK239" s="31"/>
      <c r="AL239" s="31"/>
      <c r="AM239" s="31"/>
      <c r="AN239" s="31"/>
      <c r="AO239" s="31"/>
      <c r="AP239" s="31"/>
      <c r="AQ239" s="31"/>
      <c r="AR239" s="31"/>
      <c r="AS239" s="31"/>
      <c r="AT239" s="31"/>
    </row>
    <row r="240" spans="1:46" ht="20.100000000000001" customHeight="1">
      <c r="A240" s="111" t="s">
        <v>145</v>
      </c>
      <c r="B240" s="121" t="s">
        <v>130</v>
      </c>
      <c r="C240" s="121">
        <v>1500</v>
      </c>
      <c r="D240" s="204" t="s">
        <v>0</v>
      </c>
      <c r="E240" s="290">
        <v>3</v>
      </c>
      <c r="F240" s="216" t="s">
        <v>130</v>
      </c>
      <c r="G240" s="224">
        <v>3.5393518518518521E-3</v>
      </c>
      <c r="H240" s="114" t="str">
        <f t="shared" si="318"/>
        <v>Ellie McErlean</v>
      </c>
      <c r="I240" s="114" t="str">
        <f t="shared" si="319"/>
        <v>Winchester</v>
      </c>
      <c r="J240" s="114" t="str">
        <f t="shared" si="320"/>
        <v>Win</v>
      </c>
      <c r="K240" s="9" t="str">
        <f t="shared" si="321"/>
        <v>G4</v>
      </c>
      <c r="L240" s="195" t="str">
        <f t="shared" si="322"/>
        <v>AW</v>
      </c>
      <c r="M240" s="120"/>
      <c r="N240" s="34" t="str">
        <f t="shared" si="323"/>
        <v>O</v>
      </c>
      <c r="O240" s="34" t="str">
        <f t="shared" si="323"/>
        <v>OO</v>
      </c>
      <c r="P240" s="154">
        <f t="shared" si="324"/>
        <v>3</v>
      </c>
      <c r="Q240" s="2"/>
      <c r="R240" s="12"/>
      <c r="S240" s="12"/>
      <c r="T240" s="12">
        <f>P240</f>
        <v>3</v>
      </c>
      <c r="U240" s="12"/>
      <c r="V240" s="12"/>
      <c r="W240" s="12"/>
      <c r="X240" s="2"/>
      <c r="Y240" s="26">
        <f>((COUNTIF(E238:E243,E240)-1)*$CK$547+SUBSTITUTE(E240,"=",""))</f>
        <v>3</v>
      </c>
      <c r="Z240" s="3">
        <f>INDEX($CK$548:$CK$611,Y240)</f>
        <v>4</v>
      </c>
      <c r="AA240" s="3">
        <f>IF(LEFT(G240,1)="d",0,IF(LEFT(G240,1)="n",0,1))</f>
        <v>1</v>
      </c>
      <c r="AB240" s="3">
        <f t="shared" ref="AB240:AB243" si="326">Z240*AA240</f>
        <v>4</v>
      </c>
      <c r="AC240" s="6">
        <f>IF(ISNA(INDEX(AB238:AB243, MATCH(N240, F238:F243, FALSE))),0,INDEX(AB238:AB243, MATCH(N240, F238:F243, FALSE)))</f>
        <v>3</v>
      </c>
      <c r="AD240" s="3">
        <f>IF(ISNA(INDEX(AB238:AB243, MATCH(O240, F238:F243, FALSE))),0,INDEX(AB238:AB243, MATCH(O240, F238:F243, FALSE)))</f>
        <v>0</v>
      </c>
      <c r="AE240" s="5">
        <f t="shared" si="325"/>
        <v>3</v>
      </c>
      <c r="AF240" s="3">
        <f>COUNTIF(F238:F243:F246:F251,F240)</f>
        <v>1</v>
      </c>
    </row>
    <row r="241" spans="1:32" ht="20.100000000000001" customHeight="1">
      <c r="A241" s="111" t="s">
        <v>145</v>
      </c>
      <c r="B241" s="121" t="s">
        <v>130</v>
      </c>
      <c r="C241" s="121">
        <v>1500</v>
      </c>
      <c r="D241" s="204" t="s">
        <v>0</v>
      </c>
      <c r="E241" s="290">
        <v>4</v>
      </c>
      <c r="F241" s="216" t="s">
        <v>20</v>
      </c>
      <c r="G241" s="224">
        <v>3.7893518518518523E-3</v>
      </c>
      <c r="H241" s="114" t="str">
        <f t="shared" si="318"/>
        <v>Lily Brabbin</v>
      </c>
      <c r="I241" s="114" t="str">
        <f t="shared" si="319"/>
        <v>Oxford City</v>
      </c>
      <c r="J241" s="114" t="str">
        <f t="shared" si="320"/>
        <v>Oxf C</v>
      </c>
      <c r="K241" s="9" t="str">
        <f t="shared" si="321"/>
        <v/>
      </c>
      <c r="L241" s="195" t="str">
        <f t="shared" si="322"/>
        <v xml:space="preserve"> </v>
      </c>
      <c r="M241" s="120"/>
      <c r="N241" s="34" t="str">
        <f t="shared" si="323"/>
        <v>R</v>
      </c>
      <c r="O241" s="34" t="str">
        <f t="shared" si="323"/>
        <v>RR</v>
      </c>
      <c r="P241" s="154">
        <f t="shared" si="324"/>
        <v>0</v>
      </c>
      <c r="Q241" s="2"/>
      <c r="R241" s="12"/>
      <c r="S241" s="12"/>
      <c r="T241" s="12"/>
      <c r="U241" s="12">
        <f>P241</f>
        <v>0</v>
      </c>
      <c r="V241" s="12"/>
      <c r="W241" s="12"/>
      <c r="X241" s="2"/>
      <c r="Y241" s="26">
        <f>((COUNTIF(E238:E243,E241)-1)*$CK$547+SUBSTITUTE(E241,"=",""))</f>
        <v>4</v>
      </c>
      <c r="Z241" s="3">
        <f>INDEX($CK$548:$CK$611,Y241)</f>
        <v>3</v>
      </c>
      <c r="AA241" s="3">
        <f t="shared" ref="AA241:AA243" si="327">IF(LEFT(G241,1)="d",0,IF(LEFT(G241,1)="n",0,1))</f>
        <v>1</v>
      </c>
      <c r="AB241" s="3">
        <f t="shared" si="326"/>
        <v>3</v>
      </c>
      <c r="AC241" s="6">
        <f>IF(ISNA(INDEX(AB238:AB243, MATCH(N241, F238:F243, FALSE))),0,INDEX(AB238:AB243, MATCH(N241, F238:F243, FALSE)))</f>
        <v>0</v>
      </c>
      <c r="AD241" s="3">
        <f>IF(ISNA(INDEX(AB238:AB243, MATCH(O241, F238:F243, FALSE))),0,INDEX(AB238:AB243, MATCH(O241, F238:F243, FALSE)))</f>
        <v>0</v>
      </c>
      <c r="AE241" s="5">
        <f t="shared" si="325"/>
        <v>0</v>
      </c>
      <c r="AF241" s="3">
        <f>COUNTIF(F238:F243:F246:F251,F241)</f>
        <v>1</v>
      </c>
    </row>
    <row r="242" spans="1:32" ht="20.100000000000001" customHeight="1">
      <c r="A242" s="111" t="s">
        <v>145</v>
      </c>
      <c r="B242" s="121" t="s">
        <v>130</v>
      </c>
      <c r="C242" s="121">
        <v>1500</v>
      </c>
      <c r="D242" s="204" t="s">
        <v>0</v>
      </c>
      <c r="E242" s="290">
        <v>5</v>
      </c>
      <c r="F242" s="216"/>
      <c r="G242" s="224" t="s">
        <v>49</v>
      </c>
      <c r="H242" s="114" t="str">
        <f t="shared" si="318"/>
        <v xml:space="preserve"> </v>
      </c>
      <c r="I242" s="114" t="str">
        <f t="shared" si="319"/>
        <v/>
      </c>
      <c r="J242" s="114" t="str">
        <f t="shared" si="320"/>
        <v/>
      </c>
      <c r="K242" s="9" t="str">
        <f t="shared" si="321"/>
        <v/>
      </c>
      <c r="L242" s="195" t="str">
        <f t="shared" si="322"/>
        <v xml:space="preserve"> </v>
      </c>
      <c r="M242" s="120"/>
      <c r="N242" s="34" t="str">
        <f t="shared" si="323"/>
        <v>T</v>
      </c>
      <c r="O242" s="34" t="str">
        <f t="shared" si="323"/>
        <v>TT</v>
      </c>
      <c r="P242" s="154">
        <f t="shared" si="324"/>
        <v>6</v>
      </c>
      <c r="Q242" s="2"/>
      <c r="R242" s="12"/>
      <c r="S242" s="12"/>
      <c r="T242" s="12"/>
      <c r="U242" s="12"/>
      <c r="V242" s="12">
        <f>P242</f>
        <v>6</v>
      </c>
      <c r="W242" s="12"/>
      <c r="X242" s="2"/>
      <c r="Y242" s="26">
        <f>((COUNTIF(E238:E243,E242)-1)*$CK$547+SUBSTITUTE(E242,"=",""))</f>
        <v>5</v>
      </c>
      <c r="Z242" s="3">
        <f t="shared" ref="Z242:Z243" si="328">INDEX($CK$548:$CK$611,Y242)</f>
        <v>2</v>
      </c>
      <c r="AA242" s="3">
        <f t="shared" si="327"/>
        <v>1</v>
      </c>
      <c r="AB242" s="3">
        <f t="shared" si="326"/>
        <v>2</v>
      </c>
      <c r="AC242" s="6">
        <f>IF(ISNA(INDEX(AB238:AB243, MATCH(N242, F238:F243, FALSE))),0,INDEX(AB238:AB243, MATCH(N242,F238:F243, FALSE)))</f>
        <v>6</v>
      </c>
      <c r="AD242" s="3">
        <f>IF(ISNA(INDEX(AB238:AB243, MATCH(O242, F238:F243, FALSE))),0,INDEX(AB238:AB243, MATCH(O242, F238:F243, FALSE)))</f>
        <v>0</v>
      </c>
      <c r="AE242" s="5">
        <f t="shared" si="325"/>
        <v>6</v>
      </c>
      <c r="AF242" s="3">
        <f>COUNTIF(F238:F243:F246:F251,F242)</f>
        <v>0</v>
      </c>
    </row>
    <row r="243" spans="1:32" ht="20.100000000000001" customHeight="1" thickBot="1">
      <c r="A243" s="111" t="s">
        <v>145</v>
      </c>
      <c r="B243" s="121" t="s">
        <v>130</v>
      </c>
      <c r="C243" s="121">
        <v>1500</v>
      </c>
      <c r="D243" s="204" t="s">
        <v>0</v>
      </c>
      <c r="E243" s="291">
        <v>6</v>
      </c>
      <c r="F243" s="216"/>
      <c r="G243" s="225" t="s">
        <v>49</v>
      </c>
      <c r="H243" s="212" t="str">
        <f t="shared" si="318"/>
        <v xml:space="preserve"> </v>
      </c>
      <c r="I243" s="212" t="str">
        <f t="shared" si="319"/>
        <v/>
      </c>
      <c r="J243" s="212" t="str">
        <f t="shared" si="320"/>
        <v/>
      </c>
      <c r="K243" s="138" t="str">
        <f t="shared" si="321"/>
        <v/>
      </c>
      <c r="L243" s="213" t="str">
        <f t="shared" si="322"/>
        <v xml:space="preserve"> </v>
      </c>
      <c r="M243" s="120"/>
      <c r="N243" s="34" t="str">
        <f t="shared" si="323"/>
        <v>J</v>
      </c>
      <c r="O243" s="34" t="str">
        <f t="shared" si="323"/>
        <v>JJ</v>
      </c>
      <c r="P243" s="154">
        <f t="shared" si="324"/>
        <v>0</v>
      </c>
      <c r="Q243" s="2"/>
      <c r="R243" s="12"/>
      <c r="S243" s="12"/>
      <c r="T243" s="12"/>
      <c r="U243" s="12"/>
      <c r="V243" s="12"/>
      <c r="W243" s="12">
        <f>P243</f>
        <v>0</v>
      </c>
      <c r="X243" s="2"/>
      <c r="Y243" s="26">
        <f>((COUNTIF(E238:E243,E243)-1)*$CK$547+SUBSTITUTE(E243,"=",""))</f>
        <v>6</v>
      </c>
      <c r="Z243" s="3">
        <f t="shared" si="328"/>
        <v>1</v>
      </c>
      <c r="AA243" s="3">
        <f t="shared" si="327"/>
        <v>1</v>
      </c>
      <c r="AB243" s="3">
        <f t="shared" si="326"/>
        <v>1</v>
      </c>
      <c r="AC243" s="6">
        <f>IF(ISNA(INDEX(AB238:AB243, MATCH(N243, F238:F243, FALSE))),0,INDEX(AB238:AB243, MATCH(N243, F238:F243, FALSE)))</f>
        <v>0</v>
      </c>
      <c r="AD243" s="3">
        <f>IF(ISNA(INDEX(AB238:AB243, MATCH(O243, F238:F243, FALSE))),0,INDEX(AB238:AB243, MATCH(O243, F238:F243, FALSE)))</f>
        <v>0</v>
      </c>
      <c r="AE243" s="5">
        <f t="shared" si="325"/>
        <v>0</v>
      </c>
      <c r="AF243" s="3">
        <f>COUNTIF(F238:F243:F246:F251,F243)</f>
        <v>0</v>
      </c>
    </row>
    <row r="244" spans="1:32" ht="20.100000000000001" customHeight="1" thickBot="1">
      <c r="A244" s="111" t="s">
        <v>145</v>
      </c>
      <c r="B244" s="121" t="s">
        <v>130</v>
      </c>
      <c r="C244" s="121"/>
      <c r="D244" s="110"/>
      <c r="E244" s="237" t="s">
        <v>49</v>
      </c>
      <c r="F244" s="237"/>
      <c r="G244" s="237"/>
      <c r="H244" s="236"/>
      <c r="I244" s="236"/>
      <c r="J244" s="236"/>
      <c r="K244" s="236"/>
      <c r="L244" s="236"/>
      <c r="M244" s="65"/>
      <c r="N244" s="40"/>
      <c r="O244" s="40"/>
      <c r="P244" s="155"/>
      <c r="Q244" s="2"/>
      <c r="R244" s="2"/>
      <c r="S244" s="2"/>
      <c r="T244" s="2"/>
      <c r="U244" s="2"/>
      <c r="V244" s="2"/>
      <c r="W244" s="2"/>
      <c r="X244" s="2"/>
      <c r="Y244" s="26"/>
    </row>
    <row r="245" spans="1:32" ht="20.100000000000001" customHeight="1" thickBot="1">
      <c r="A245" s="111" t="s">
        <v>145</v>
      </c>
      <c r="B245" s="121" t="s">
        <v>130</v>
      </c>
      <c r="C245" s="121">
        <v>1500</v>
      </c>
      <c r="D245" s="204" t="s">
        <v>1</v>
      </c>
      <c r="E245" s="420" t="s">
        <v>312</v>
      </c>
      <c r="F245" s="233"/>
      <c r="G245" s="233"/>
      <c r="H245" s="234"/>
      <c r="I245" s="208" t="s">
        <v>147</v>
      </c>
      <c r="J245" s="205"/>
      <c r="K245" s="552">
        <f>K237</f>
        <v>3.0821759259259261E-3</v>
      </c>
      <c r="L245" s="552"/>
      <c r="M245" s="65"/>
      <c r="N245" s="40"/>
      <c r="O245" s="40"/>
      <c r="P245" s="155"/>
      <c r="Q245" s="2"/>
      <c r="R245" s="2"/>
      <c r="S245" s="2"/>
      <c r="T245" s="2"/>
      <c r="U245" s="2"/>
      <c r="V245" s="2"/>
      <c r="W245" s="2"/>
      <c r="X245" s="2"/>
      <c r="Y245" s="26"/>
    </row>
    <row r="246" spans="1:32" ht="20.100000000000001" customHeight="1">
      <c r="A246" s="111" t="s">
        <v>145</v>
      </c>
      <c r="B246" s="121" t="s">
        <v>130</v>
      </c>
      <c r="C246" s="121">
        <v>1500</v>
      </c>
      <c r="D246" s="204" t="s">
        <v>1</v>
      </c>
      <c r="E246" s="289">
        <v>1</v>
      </c>
      <c r="F246" s="214" t="s">
        <v>140</v>
      </c>
      <c r="G246" s="238">
        <v>3.6782407407407406E-3</v>
      </c>
      <c r="H246" s="201" t="str">
        <f t="shared" ref="H246:H251" si="329">IF(ISNA((IF(F246=0," ",VLOOKUP(F246,$AL$586:$AN$597,3,FALSE)))),"WRONG LETTER",IF(F246=0," ",VLOOKUP(F246,$AL$586:$AN$597,3,FALSE)))</f>
        <v>Jasmine Jones</v>
      </c>
      <c r="I246" s="201" t="str">
        <f t="shared" ref="I246:I251" si="330">IF(ISNA((IF(F246=0,"",VLOOKUP(F246,$AR$572:$AT$583,3,FALSE)))),"WRONG LETTER",IF(F246=0,"",VLOOKUP(F246,$AR$572:$AT$583,3,FALSE)))</f>
        <v>Winchester</v>
      </c>
      <c r="J246" s="201" t="str">
        <f t="shared" ref="J246:J251" si="331">IF(F246=0,"",VLOOKUP(F246,$AO$544:$AR$555,4,FALSE))</f>
        <v>Win</v>
      </c>
      <c r="K246" s="202" t="str">
        <f t="shared" ref="K246:K251" si="332">IF(G246="","",IF(ISNUMBER(G246),IF($CH$579="F"," ",IF($CH$579="T",IF(G246&lt;=$BX$579,"G1",IF(G246&lt;=$CA$579,"G2",IF(G246&lt;=$CD$579,"G3",IF(G246&lt;=$CG$579,"G4","")))))),""))</f>
        <v/>
      </c>
      <c r="L246" s="203" t="str">
        <f t="shared" ref="L246:L251" si="333">IF(ISBLANK(G246),"",IF(G246&lt;=BJ582,"AW"," "))</f>
        <v>AW</v>
      </c>
      <c r="M246" s="65"/>
      <c r="N246" s="34" t="str">
        <f t="shared" ref="N246:O251" si="334">N238</f>
        <v>W</v>
      </c>
      <c r="O246" s="34" t="str">
        <f t="shared" si="334"/>
        <v>WW</v>
      </c>
      <c r="P246" s="154">
        <f>AE246</f>
        <v>6</v>
      </c>
      <c r="Q246" s="2"/>
      <c r="R246" s="12">
        <f>P246</f>
        <v>6</v>
      </c>
      <c r="S246" s="12"/>
      <c r="T246" s="12"/>
      <c r="U246" s="12"/>
      <c r="V246" s="12"/>
      <c r="W246" s="12"/>
      <c r="X246" s="2"/>
      <c r="Y246" s="26">
        <f>((COUNTIF(E246:E251,E246)-1)*$CK$547+SUBSTITUTE(E246,"=",""))</f>
        <v>1</v>
      </c>
      <c r="Z246" s="3">
        <f>INDEX($CK$548:$CK$611,Y246)</f>
        <v>6</v>
      </c>
      <c r="AA246" s="3">
        <f>IF(LEFT(G246,1)="d",0,IF(LEFT(G246,1)="n",0,1))</f>
        <v>1</v>
      </c>
      <c r="AB246" s="3">
        <f>Z246*AA246</f>
        <v>6</v>
      </c>
      <c r="AC246" s="6">
        <f>IF(ISNA(INDEX(AB246:AB251, MATCH(N246, F246:F251, FALSE))),0,INDEX(AB246:AB251, MATCH(N246, F246:F251, FALSE)))</f>
        <v>0</v>
      </c>
      <c r="AD246" s="3">
        <f>IF(ISNA(INDEX(AB246:AB251, MATCH(O246, F246:F251, FALSE))),0,INDEX(AB246:AB251, MATCH(O246, F246:F251, FALSE)))</f>
        <v>6</v>
      </c>
      <c r="AE246" s="5">
        <f>SUM(AC246:AD246)</f>
        <v>6</v>
      </c>
      <c r="AF246" s="3">
        <f>COUNTIF(F238:F243:F246:F251,F246)</f>
        <v>1</v>
      </c>
    </row>
    <row r="247" spans="1:32" ht="20.100000000000001" customHeight="1">
      <c r="A247" s="111" t="s">
        <v>145</v>
      </c>
      <c r="B247" s="121" t="s">
        <v>130</v>
      </c>
      <c r="C247" s="121">
        <v>1500</v>
      </c>
      <c r="D247" s="204" t="s">
        <v>1</v>
      </c>
      <c r="E247" s="290">
        <v>2</v>
      </c>
      <c r="F247" s="216" t="s">
        <v>111</v>
      </c>
      <c r="G247" s="239">
        <v>3.7719907407407407E-3</v>
      </c>
      <c r="H247" s="114" t="str">
        <f t="shared" si="329"/>
        <v>SOPHIE BHATT</v>
      </c>
      <c r="I247" s="114" t="str">
        <f t="shared" si="330"/>
        <v>Newbury</v>
      </c>
      <c r="J247" s="114" t="str">
        <f t="shared" si="331"/>
        <v>Newb</v>
      </c>
      <c r="K247" s="9" t="str">
        <f t="shared" si="332"/>
        <v/>
      </c>
      <c r="L247" s="195" t="str">
        <f t="shared" si="333"/>
        <v xml:space="preserve"> </v>
      </c>
      <c r="M247" s="65"/>
      <c r="N247" s="34" t="str">
        <f t="shared" si="334"/>
        <v>N</v>
      </c>
      <c r="O247" s="34" t="str">
        <f t="shared" si="334"/>
        <v>NN</v>
      </c>
      <c r="P247" s="154">
        <f t="shared" ref="P247:P251" si="335">AE247</f>
        <v>5</v>
      </c>
      <c r="Q247" s="2"/>
      <c r="R247" s="12"/>
      <c r="S247" s="12">
        <f>P247</f>
        <v>5</v>
      </c>
      <c r="T247" s="12"/>
      <c r="U247" s="12"/>
      <c r="V247" s="12"/>
      <c r="W247" s="12"/>
      <c r="X247" s="2"/>
      <c r="Y247" s="26">
        <f>((COUNTIF(E246:E251,E247)-1)*$CK$547+SUBSTITUTE(E247,"=",""))</f>
        <v>2</v>
      </c>
      <c r="Z247" s="3">
        <f>INDEX($CK$548:$CK$611,Y247)</f>
        <v>5</v>
      </c>
      <c r="AA247" s="3">
        <f>IF(LEFT(G247,1)="d",0,IF(LEFT(G247,1)="n",0,1))</f>
        <v>1</v>
      </c>
      <c r="AB247" s="3">
        <f>Z247*AA247</f>
        <v>5</v>
      </c>
      <c r="AC247" s="6">
        <f>IF(ISNA(INDEX(AB246:AB251, MATCH(N247, F246:F251, FALSE))),0,INDEX(AB246:AB251, MATCH(N247, F246:F251, FALSE)))</f>
        <v>0</v>
      </c>
      <c r="AD247" s="3">
        <f>IF(ISNA(INDEX(AB246:AB251, MATCH(O247, F246:F251, FALSE))),0,INDEX(AB246:AB251, MATCH(O247, F246:F251, FALSE)))</f>
        <v>5</v>
      </c>
      <c r="AE247" s="5">
        <f t="shared" ref="AE247:AE251" si="336">SUM(AC247:AD247)</f>
        <v>5</v>
      </c>
      <c r="AF247" s="3">
        <f>COUNTIF(F238:F243:F246:F251,F247)</f>
        <v>1</v>
      </c>
    </row>
    <row r="248" spans="1:32" ht="20.100000000000001" customHeight="1">
      <c r="A248" s="111" t="s">
        <v>145</v>
      </c>
      <c r="B248" s="121" t="s">
        <v>130</v>
      </c>
      <c r="C248" s="121">
        <v>1500</v>
      </c>
      <c r="D248" s="204" t="s">
        <v>1</v>
      </c>
      <c r="E248" s="290">
        <v>3</v>
      </c>
      <c r="F248" s="216"/>
      <c r="G248" s="239" t="s">
        <v>49</v>
      </c>
      <c r="H248" s="114" t="str">
        <f t="shared" si="329"/>
        <v xml:space="preserve"> </v>
      </c>
      <c r="I248" s="114" t="str">
        <f t="shared" si="330"/>
        <v/>
      </c>
      <c r="J248" s="114" t="str">
        <f t="shared" si="331"/>
        <v/>
      </c>
      <c r="K248" s="9" t="str">
        <f t="shared" si="332"/>
        <v/>
      </c>
      <c r="L248" s="195" t="str">
        <f t="shared" si="333"/>
        <v xml:space="preserve"> </v>
      </c>
      <c r="M248" s="65"/>
      <c r="N248" s="34" t="str">
        <f t="shared" si="334"/>
        <v>O</v>
      </c>
      <c r="O248" s="34" t="str">
        <f t="shared" si="334"/>
        <v>OO</v>
      </c>
      <c r="P248" s="154">
        <f t="shared" si="335"/>
        <v>0</v>
      </c>
      <c r="Q248" s="2"/>
      <c r="R248" s="12"/>
      <c r="S248" s="12"/>
      <c r="T248" s="12">
        <f>P248</f>
        <v>0</v>
      </c>
      <c r="U248" s="12"/>
      <c r="V248" s="12"/>
      <c r="W248" s="12"/>
      <c r="X248" s="2"/>
      <c r="Y248" s="26">
        <f>((COUNTIF(E246:E251,E248)-1)*$CK$547+SUBSTITUTE(E248,"=",""))</f>
        <v>3</v>
      </c>
      <c r="Z248" s="3">
        <f>INDEX($CK$548:$CK$611,Y248)</f>
        <v>4</v>
      </c>
      <c r="AA248" s="3">
        <f>IF(LEFT(G248,1)="d",0,IF(LEFT(G248,1)="n",0,1))</f>
        <v>1</v>
      </c>
      <c r="AB248" s="3">
        <f t="shared" ref="AB248:AB251" si="337">Z248*AA248</f>
        <v>4</v>
      </c>
      <c r="AC248" s="6">
        <f>IF(ISNA(INDEX(AB246:AB251, MATCH(N248, F246:F251, FALSE))),0,INDEX(AB246:AB251, MATCH(N248, F246:F251, FALSE)))</f>
        <v>0</v>
      </c>
      <c r="AD248" s="3">
        <f>IF(ISNA(INDEX(AB246:AB251, MATCH(O248, F246:F251, FALSE))),0,INDEX(AB246:AB251, MATCH(O248, F246:F251, FALSE)))</f>
        <v>0</v>
      </c>
      <c r="AE248" s="5">
        <f t="shared" si="336"/>
        <v>0</v>
      </c>
      <c r="AF248" s="3">
        <f>COUNTIF(F238:F243:F246:F251,F248)</f>
        <v>0</v>
      </c>
    </row>
    <row r="249" spans="1:32" ht="20.100000000000001" customHeight="1">
      <c r="A249" s="111" t="s">
        <v>145</v>
      </c>
      <c r="B249" s="121" t="s">
        <v>130</v>
      </c>
      <c r="C249" s="121">
        <v>1500</v>
      </c>
      <c r="D249" s="204" t="s">
        <v>1</v>
      </c>
      <c r="E249" s="290">
        <v>4</v>
      </c>
      <c r="F249" s="216"/>
      <c r="G249" s="239" t="s">
        <v>49</v>
      </c>
      <c r="H249" s="114" t="str">
        <f t="shared" si="329"/>
        <v xml:space="preserve"> </v>
      </c>
      <c r="I249" s="114" t="str">
        <f t="shared" si="330"/>
        <v/>
      </c>
      <c r="J249" s="114" t="str">
        <f t="shared" si="331"/>
        <v/>
      </c>
      <c r="K249" s="9" t="str">
        <f t="shared" si="332"/>
        <v/>
      </c>
      <c r="L249" s="195" t="str">
        <f t="shared" si="333"/>
        <v xml:space="preserve"> </v>
      </c>
      <c r="M249" s="65"/>
      <c r="N249" s="34" t="str">
        <f t="shared" si="334"/>
        <v>R</v>
      </c>
      <c r="O249" s="34" t="str">
        <f t="shared" si="334"/>
        <v>RR</v>
      </c>
      <c r="P249" s="154">
        <f t="shared" si="335"/>
        <v>0</v>
      </c>
      <c r="Q249" s="2"/>
      <c r="R249" s="12"/>
      <c r="S249" s="12"/>
      <c r="T249" s="12"/>
      <c r="U249" s="12">
        <f>P249</f>
        <v>0</v>
      </c>
      <c r="V249" s="12"/>
      <c r="W249" s="12"/>
      <c r="X249" s="2"/>
      <c r="Y249" s="26">
        <f>((COUNTIF(E246:E251,E249)-1)*$CK$547+SUBSTITUTE(E249,"=",""))</f>
        <v>4</v>
      </c>
      <c r="Z249" s="3">
        <f>INDEX($CK$548:$CK$611,Y249)</f>
        <v>3</v>
      </c>
      <c r="AA249" s="3">
        <f t="shared" ref="AA249:AA251" si="338">IF(LEFT(G249,1)="d",0,IF(LEFT(G249,1)="n",0,1))</f>
        <v>1</v>
      </c>
      <c r="AB249" s="3">
        <f t="shared" si="337"/>
        <v>3</v>
      </c>
      <c r="AC249" s="6">
        <f>IF(ISNA(INDEX(AB246:AB251, MATCH(N249, F246:F251, FALSE))),0,INDEX(AB246:AB251, MATCH(N249, F246:F251, FALSE)))</f>
        <v>0</v>
      </c>
      <c r="AD249" s="3">
        <f>IF(ISNA(INDEX(AB246:AB251, MATCH(O249, F246:F251, FALSE))),0,INDEX(AB246:AB251, MATCH(O249, F246:F251, FALSE)))</f>
        <v>0</v>
      </c>
      <c r="AE249" s="5">
        <f t="shared" si="336"/>
        <v>0</v>
      </c>
      <c r="AF249" s="3">
        <f>COUNTIF(F238:F243:F246:F251,F249)</f>
        <v>0</v>
      </c>
    </row>
    <row r="250" spans="1:32" ht="20.100000000000001" customHeight="1">
      <c r="A250" s="111" t="s">
        <v>145</v>
      </c>
      <c r="B250" s="121" t="s">
        <v>130</v>
      </c>
      <c r="C250" s="121">
        <v>1500</v>
      </c>
      <c r="D250" s="204" t="s">
        <v>1</v>
      </c>
      <c r="E250" s="290">
        <v>5</v>
      </c>
      <c r="F250" s="216"/>
      <c r="G250" s="239" t="s">
        <v>49</v>
      </c>
      <c r="H250" s="114" t="str">
        <f t="shared" si="329"/>
        <v xml:space="preserve"> </v>
      </c>
      <c r="I250" s="114" t="str">
        <f t="shared" si="330"/>
        <v/>
      </c>
      <c r="J250" s="114" t="str">
        <f t="shared" si="331"/>
        <v/>
      </c>
      <c r="K250" s="9" t="str">
        <f t="shared" si="332"/>
        <v/>
      </c>
      <c r="L250" s="195" t="str">
        <f t="shared" si="333"/>
        <v xml:space="preserve"> </v>
      </c>
      <c r="M250" s="65"/>
      <c r="N250" s="34" t="str">
        <f t="shared" si="334"/>
        <v>T</v>
      </c>
      <c r="O250" s="34" t="str">
        <f t="shared" si="334"/>
        <v>TT</v>
      </c>
      <c r="P250" s="154">
        <f t="shared" si="335"/>
        <v>0</v>
      </c>
      <c r="Q250" s="2"/>
      <c r="R250" s="12"/>
      <c r="S250" s="12"/>
      <c r="T250" s="12"/>
      <c r="U250" s="12"/>
      <c r="V250" s="12">
        <f>P250</f>
        <v>0</v>
      </c>
      <c r="W250" s="12"/>
      <c r="X250" s="2"/>
      <c r="Y250" s="26">
        <f>((COUNTIF(E246:E251,E250)-1)*$CK$547+SUBSTITUTE(E250,"=",""))</f>
        <v>5</v>
      </c>
      <c r="Z250" s="3">
        <f t="shared" ref="Z250:Z251" si="339">INDEX($CK$548:$CK$611,Y250)</f>
        <v>2</v>
      </c>
      <c r="AA250" s="3">
        <f t="shared" si="338"/>
        <v>1</v>
      </c>
      <c r="AB250" s="3">
        <f t="shared" si="337"/>
        <v>2</v>
      </c>
      <c r="AC250" s="6">
        <f>IF(ISNA(INDEX(AB246:AB251, MATCH(N250, F246:F251, FALSE))),0,INDEX(AB246:AB251, MATCH(N250,F246:F251, FALSE)))</f>
        <v>0</v>
      </c>
      <c r="AD250" s="3">
        <f>IF(ISNA(INDEX(AB246:AB251, MATCH(O250, F246:F251, FALSE))),0,INDEX(AB246:AB251, MATCH(O250, F246:F251, FALSE)))</f>
        <v>0</v>
      </c>
      <c r="AE250" s="5">
        <f t="shared" si="336"/>
        <v>0</v>
      </c>
      <c r="AF250" s="3">
        <f>COUNTIF(F238:F243:F246:F251,F250)</f>
        <v>0</v>
      </c>
    </row>
    <row r="251" spans="1:32" ht="20.100000000000001" customHeight="1" thickBot="1">
      <c r="A251" s="111" t="s">
        <v>145</v>
      </c>
      <c r="B251" s="121" t="s">
        <v>130</v>
      </c>
      <c r="C251" s="121">
        <v>1500</v>
      </c>
      <c r="D251" s="204" t="s">
        <v>1</v>
      </c>
      <c r="E251" s="291">
        <v>6</v>
      </c>
      <c r="F251" s="216"/>
      <c r="G251" s="240" t="s">
        <v>49</v>
      </c>
      <c r="H251" s="212" t="str">
        <f t="shared" si="329"/>
        <v xml:space="preserve"> </v>
      </c>
      <c r="I251" s="212" t="str">
        <f t="shared" si="330"/>
        <v/>
      </c>
      <c r="J251" s="212" t="str">
        <f t="shared" si="331"/>
        <v/>
      </c>
      <c r="K251" s="138" t="str">
        <f t="shared" si="332"/>
        <v/>
      </c>
      <c r="L251" s="213" t="str">
        <f t="shared" si="333"/>
        <v xml:space="preserve"> </v>
      </c>
      <c r="M251" s="65"/>
      <c r="N251" s="34" t="str">
        <f t="shared" si="334"/>
        <v>J</v>
      </c>
      <c r="O251" s="34" t="str">
        <f t="shared" si="334"/>
        <v>JJ</v>
      </c>
      <c r="P251" s="154">
        <f t="shared" si="335"/>
        <v>0</v>
      </c>
      <c r="Q251" s="2"/>
      <c r="R251" s="12"/>
      <c r="S251" s="12"/>
      <c r="T251" s="12"/>
      <c r="U251" s="12"/>
      <c r="V251" s="12"/>
      <c r="W251" s="12">
        <f>P251</f>
        <v>0</v>
      </c>
      <c r="X251" s="2"/>
      <c r="Y251" s="26">
        <f>((COUNTIF(E246:E251,E251)-1)*$CK$547+SUBSTITUTE(E251,"=",""))</f>
        <v>6</v>
      </c>
      <c r="Z251" s="3">
        <f t="shared" si="339"/>
        <v>1</v>
      </c>
      <c r="AA251" s="3">
        <f t="shared" si="338"/>
        <v>1</v>
      </c>
      <c r="AB251" s="3">
        <f t="shared" si="337"/>
        <v>1</v>
      </c>
      <c r="AC251" s="6">
        <f>IF(ISNA(INDEX(AB246:AB251, MATCH(N251, F246:F251, FALSE))),0,INDEX(AB246:AB251, MATCH(N251, F246:F251, FALSE)))</f>
        <v>0</v>
      </c>
      <c r="AD251" s="3">
        <f>IF(ISNA(INDEX(AB246:AB251, MATCH(O251, F246:F251, FALSE))),0,INDEX(AB246:AB251, MATCH(O251, F246:F251, FALSE)))</f>
        <v>0</v>
      </c>
      <c r="AE251" s="5">
        <f t="shared" si="336"/>
        <v>0</v>
      </c>
      <c r="AF251" s="3">
        <f>COUNTIF(F238:F243:F246:F251,F251)</f>
        <v>0</v>
      </c>
    </row>
    <row r="252" spans="1:32" ht="20.100000000000001" customHeight="1" thickBot="1">
      <c r="A252" s="111" t="s">
        <v>145</v>
      </c>
      <c r="B252" s="121" t="s">
        <v>130</v>
      </c>
      <c r="C252" s="121"/>
      <c r="D252" s="204"/>
      <c r="E252" s="237" t="s">
        <v>49</v>
      </c>
      <c r="F252" s="237"/>
      <c r="G252" s="237"/>
      <c r="H252" s="236"/>
      <c r="I252" s="236"/>
      <c r="J252" s="236"/>
      <c r="K252" s="236"/>
      <c r="L252" s="236"/>
      <c r="M252" s="65"/>
      <c r="N252" s="40"/>
      <c r="O252" s="40"/>
      <c r="P252" s="155"/>
      <c r="Q252" s="2"/>
      <c r="R252" s="2"/>
      <c r="S252" s="2"/>
      <c r="T252" s="2"/>
      <c r="U252" s="2"/>
      <c r="V252" s="2"/>
      <c r="W252" s="2"/>
      <c r="X252" s="2"/>
      <c r="Y252" s="8"/>
    </row>
    <row r="253" spans="1:32" ht="20.100000000000001" customHeight="1" thickBot="1">
      <c r="A253" s="111" t="s">
        <v>145</v>
      </c>
      <c r="B253" s="121" t="s">
        <v>130</v>
      </c>
      <c r="C253" s="121" t="s">
        <v>320</v>
      </c>
      <c r="D253" s="204" t="s">
        <v>0</v>
      </c>
      <c r="E253" s="420" t="s">
        <v>215</v>
      </c>
      <c r="F253" s="233"/>
      <c r="G253" s="233"/>
      <c r="H253" s="234"/>
      <c r="I253" s="208" t="s">
        <v>147</v>
      </c>
      <c r="J253" s="205"/>
      <c r="K253" s="530">
        <f>DETAILS!K69</f>
        <v>11.3</v>
      </c>
      <c r="L253" s="530"/>
      <c r="M253" s="119"/>
      <c r="N253" s="40"/>
      <c r="O253" s="40"/>
      <c r="P253" s="155"/>
      <c r="Q253" s="2"/>
      <c r="R253" s="2"/>
      <c r="S253" s="2"/>
      <c r="T253" s="2"/>
      <c r="U253" s="2"/>
      <c r="V253" s="2"/>
      <c r="W253" s="2"/>
      <c r="X253" s="2"/>
      <c r="Y253" s="8"/>
    </row>
    <row r="254" spans="1:32" ht="20.100000000000001" customHeight="1">
      <c r="A254" s="111" t="s">
        <v>145</v>
      </c>
      <c r="B254" s="121" t="s">
        <v>130</v>
      </c>
      <c r="C254" s="121" t="s">
        <v>320</v>
      </c>
      <c r="D254" s="204" t="s">
        <v>0</v>
      </c>
      <c r="E254" s="289">
        <v>1</v>
      </c>
      <c r="F254" s="214" t="s">
        <v>130</v>
      </c>
      <c r="G254" s="215">
        <v>12.9</v>
      </c>
      <c r="H254" s="201" t="str">
        <f t="shared" ref="H254:H259" si="340">IF(ISNA((IF(F254=0," ",VLOOKUP(F254,$AO$572:$AQ$583,3,FALSE)))),"WRONG LETTER",IF(F254=0," ",VLOOKUP(F254,$AO$572:$AQ$583,3,FALSE)))</f>
        <v>Emma Shedden</v>
      </c>
      <c r="I254" s="201" t="str">
        <f t="shared" ref="I254:I259" si="341">IF(ISNA((IF(F254=0,"",VLOOKUP(F254,$AR$572:$AT$583,3,FALSE)))),"WRONG LETTER",IF(F254=0,"",VLOOKUP(F254,$AR$572:$AT$583,3,FALSE)))</f>
        <v>Winchester</v>
      </c>
      <c r="J254" s="201" t="str">
        <f t="shared" ref="J254:J259" si="342">IF(F254=0,"",VLOOKUP(F254,$AO$544:$AR$555,4,FALSE))</f>
        <v>Win</v>
      </c>
      <c r="K254" s="202" t="str">
        <f t="shared" ref="K254:K259" si="343">IF(G254="","",IF(ISNUMBER(G254),IF($CH$580="F"," ",IF($CH$580="T",IF(G254&lt;=$BX$580,"G1",IF(G254&lt;=$CA$580,"G2",IF(G254&lt;=$CD$580,"G3",IF(G254&lt;=$CG$580,"G4","")))))),""))</f>
        <v>G4</v>
      </c>
      <c r="L254" s="203" t="str">
        <f t="shared" ref="L254:L259" si="344">IF(ISBLANK(G254),"",IF(G254&lt;=BL575,"AW"," "))</f>
        <v>AW</v>
      </c>
      <c r="M254" s="120"/>
      <c r="N254" s="34" t="str">
        <f t="shared" ref="N254:O259" si="345">N246</f>
        <v>W</v>
      </c>
      <c r="O254" s="34" t="str">
        <f t="shared" si="345"/>
        <v>WW</v>
      </c>
      <c r="P254" s="154">
        <f>AE254</f>
        <v>6</v>
      </c>
      <c r="Q254" s="2"/>
      <c r="R254" s="12">
        <f>P254</f>
        <v>6</v>
      </c>
      <c r="S254" s="12"/>
      <c r="T254" s="12"/>
      <c r="U254" s="12"/>
      <c r="V254" s="12"/>
      <c r="W254" s="12"/>
      <c r="X254" s="2"/>
      <c r="Y254" s="26">
        <f>((COUNTIF(E254:E259,E254)-1)*$CK$547+SUBSTITUTE(E254,"=",""))</f>
        <v>1</v>
      </c>
      <c r="Z254" s="3">
        <f>INDEX($CK$548:$CK$611,Y254)</f>
        <v>6</v>
      </c>
      <c r="AA254" s="3">
        <f>IF(LEFT(G254,1)="d",0,IF(LEFT(G254,1)="n",0,1))</f>
        <v>1</v>
      </c>
      <c r="AB254" s="3">
        <f>Z254*AA254</f>
        <v>6</v>
      </c>
      <c r="AC254" s="6">
        <f>IF(ISNA(INDEX(AB254:AB259, MATCH(N254, F254:F259, FALSE))),0,INDEX(AB254:AB259, MATCH(N254, F254:F259, FALSE)))</f>
        <v>6</v>
      </c>
      <c r="AD254" s="3">
        <f>IF(ISNA(INDEX(AB254:AB259, MATCH(O254, F254:F259, FALSE))),0,INDEX(AB254:AB259, MATCH(O254, F254:F259, FALSE)))</f>
        <v>0</v>
      </c>
      <c r="AE254" s="5">
        <f>SUM(AC254:AD254)</f>
        <v>6</v>
      </c>
      <c r="AF254" s="3">
        <f>COUNTIF(F254:F259:F262:F267,F254)</f>
        <v>1</v>
      </c>
    </row>
    <row r="255" spans="1:32" ht="20.100000000000001" customHeight="1">
      <c r="A255" s="111" t="s">
        <v>145</v>
      </c>
      <c r="B255" s="121" t="s">
        <v>130</v>
      </c>
      <c r="C255" s="121" t="s">
        <v>320</v>
      </c>
      <c r="D255" s="204" t="s">
        <v>0</v>
      </c>
      <c r="E255" s="290">
        <v>2</v>
      </c>
      <c r="F255" s="216" t="s">
        <v>48</v>
      </c>
      <c r="G255" s="217">
        <v>13.3</v>
      </c>
      <c r="H255" s="114" t="str">
        <f t="shared" si="340"/>
        <v>Zoe Thomas</v>
      </c>
      <c r="I255" s="114" t="str">
        <f t="shared" si="341"/>
        <v>Salisbury</v>
      </c>
      <c r="J255" s="114" t="str">
        <f t="shared" si="342"/>
        <v>Salis</v>
      </c>
      <c r="K255" s="9" t="str">
        <f t="shared" si="343"/>
        <v>G4</v>
      </c>
      <c r="L255" s="195" t="str">
        <f t="shared" si="344"/>
        <v>AW</v>
      </c>
      <c r="M255" s="120"/>
      <c r="N255" s="34" t="str">
        <f t="shared" si="345"/>
        <v>N</v>
      </c>
      <c r="O255" s="34" t="str">
        <f t="shared" si="345"/>
        <v>NN</v>
      </c>
      <c r="P255" s="154">
        <f t="shared" ref="P255:P259" si="346">AE255</f>
        <v>4</v>
      </c>
      <c r="Q255" s="2"/>
      <c r="R255" s="12"/>
      <c r="S255" s="12">
        <f>P255</f>
        <v>4</v>
      </c>
      <c r="T255" s="12"/>
      <c r="U255" s="12"/>
      <c r="V255" s="12"/>
      <c r="W255" s="12"/>
      <c r="X255" s="2"/>
      <c r="Y255" s="26">
        <f>((COUNTIF(E254:E259,E255)-1)*$CK$547+SUBSTITUTE(E255,"=",""))</f>
        <v>2</v>
      </c>
      <c r="Z255" s="3">
        <f>INDEX($CK$548:$CK$611,Y255)</f>
        <v>5</v>
      </c>
      <c r="AA255" s="3">
        <f>IF(LEFT(G255,1)="d",0,IF(LEFT(G255,1)="n",0,1))</f>
        <v>1</v>
      </c>
      <c r="AB255" s="3">
        <f>Z255*AA255</f>
        <v>5</v>
      </c>
      <c r="AC255" s="6">
        <f>IF(ISNA(INDEX(AB254:AB259, MATCH(N255, F254:F259, FALSE))),0,INDEX(AB254:AB259, MATCH(N255, F254:F259, FALSE)))</f>
        <v>4</v>
      </c>
      <c r="AD255" s="3">
        <f>IF(ISNA(INDEX(AB254:AB259, MATCH(O255, F254:F259, FALSE))),0,INDEX(AB254:AB259, MATCH(O255, F254:F259, FALSE)))</f>
        <v>0</v>
      </c>
      <c r="AE255" s="5">
        <f t="shared" ref="AE255:AE259" si="347">SUM(AC255:AD255)</f>
        <v>4</v>
      </c>
      <c r="AF255" s="3">
        <f>COUNTIF(F254:F259:F262:F267,F255)</f>
        <v>1</v>
      </c>
    </row>
    <row r="256" spans="1:32" ht="20.100000000000001" customHeight="1">
      <c r="A256" s="111" t="s">
        <v>145</v>
      </c>
      <c r="B256" s="121" t="s">
        <v>130</v>
      </c>
      <c r="C256" s="121" t="s">
        <v>320</v>
      </c>
      <c r="D256" s="204" t="s">
        <v>0</v>
      </c>
      <c r="E256" s="290">
        <v>3</v>
      </c>
      <c r="F256" s="216" t="s">
        <v>110</v>
      </c>
      <c r="G256" s="217">
        <v>14.8</v>
      </c>
      <c r="H256" s="114" t="str">
        <f t="shared" si="340"/>
        <v>CLAUDIA COSA</v>
      </c>
      <c r="I256" s="114" t="str">
        <f t="shared" si="341"/>
        <v>Newbury</v>
      </c>
      <c r="J256" s="114" t="str">
        <f t="shared" si="342"/>
        <v>Newb</v>
      </c>
      <c r="K256" s="9" t="str">
        <f t="shared" si="343"/>
        <v/>
      </c>
      <c r="L256" s="195" t="str">
        <f t="shared" si="344"/>
        <v xml:space="preserve"> </v>
      </c>
      <c r="M256" s="120"/>
      <c r="N256" s="34" t="str">
        <f t="shared" si="345"/>
        <v>O</v>
      </c>
      <c r="O256" s="34" t="str">
        <f t="shared" si="345"/>
        <v>OO</v>
      </c>
      <c r="P256" s="154">
        <f t="shared" si="346"/>
        <v>0</v>
      </c>
      <c r="Q256" s="2"/>
      <c r="R256" s="12"/>
      <c r="S256" s="12"/>
      <c r="T256" s="12">
        <f>P256</f>
        <v>0</v>
      </c>
      <c r="U256" s="12"/>
      <c r="V256" s="12"/>
      <c r="W256" s="12"/>
      <c r="X256" s="2"/>
      <c r="Y256" s="26">
        <f>((COUNTIF(E254:E259,E256)-1)*$CK$547+SUBSTITUTE(E256,"=",""))</f>
        <v>3</v>
      </c>
      <c r="Z256" s="3">
        <f>INDEX($CK$548:$CK$611,Y256)</f>
        <v>4</v>
      </c>
      <c r="AA256" s="3">
        <f>IF(LEFT(G256,1)="d",0,IF(LEFT(G256,1)="n",0,1))</f>
        <v>1</v>
      </c>
      <c r="AB256" s="3">
        <f t="shared" ref="AB256:AB259" si="348">Z256*AA256</f>
        <v>4</v>
      </c>
      <c r="AC256" s="6">
        <f>IF(ISNA(INDEX(AB254:AB259, MATCH(N256, F254:F259, FALSE))),0,INDEX(AB254:AB259, MATCH(N256, F254:F259, FALSE)))</f>
        <v>0</v>
      </c>
      <c r="AD256" s="3">
        <f>IF(ISNA(INDEX(AB254:AB259, MATCH(O256, F254:F259, FALSE))),0,INDEX(AB254:AB259, MATCH(O256, F254:F259, FALSE)))</f>
        <v>0</v>
      </c>
      <c r="AE256" s="5">
        <f t="shared" si="347"/>
        <v>0</v>
      </c>
      <c r="AF256" s="3">
        <f>COUNTIF(F254:F259:F262:F267,F256)</f>
        <v>1</v>
      </c>
    </row>
    <row r="257" spans="1:62" ht="20.100000000000001" customHeight="1">
      <c r="A257" s="111" t="s">
        <v>145</v>
      </c>
      <c r="B257" s="121" t="s">
        <v>130</v>
      </c>
      <c r="C257" s="121" t="s">
        <v>320</v>
      </c>
      <c r="D257" s="204" t="s">
        <v>0</v>
      </c>
      <c r="E257" s="290">
        <v>4</v>
      </c>
      <c r="F257" s="216" t="s">
        <v>127</v>
      </c>
      <c r="G257" s="217">
        <v>15.1</v>
      </c>
      <c r="H257" s="114" t="str">
        <f t="shared" si="340"/>
        <v>Aimee Munt</v>
      </c>
      <c r="I257" s="114" t="str">
        <f t="shared" si="341"/>
        <v>Slough Juniors</v>
      </c>
      <c r="J257" s="114" t="str">
        <f t="shared" si="342"/>
        <v>Slough J</v>
      </c>
      <c r="K257" s="9" t="str">
        <f t="shared" si="343"/>
        <v/>
      </c>
      <c r="L257" s="195" t="str">
        <f t="shared" si="344"/>
        <v xml:space="preserve"> </v>
      </c>
      <c r="M257" s="120"/>
      <c r="N257" s="34" t="str">
        <f t="shared" si="345"/>
        <v>R</v>
      </c>
      <c r="O257" s="34" t="str">
        <f t="shared" si="345"/>
        <v>RR</v>
      </c>
      <c r="P257" s="154">
        <f t="shared" si="346"/>
        <v>2</v>
      </c>
      <c r="Q257" s="2"/>
      <c r="R257" s="12"/>
      <c r="S257" s="12"/>
      <c r="T257" s="12"/>
      <c r="U257" s="12">
        <f>P257</f>
        <v>2</v>
      </c>
      <c r="V257" s="12"/>
      <c r="W257" s="12"/>
      <c r="X257" s="2"/>
      <c r="Y257" s="26">
        <f>((COUNTIF(E254:E259,E257)-1)*$CK$547+SUBSTITUTE(E257,"=",""))</f>
        <v>4</v>
      </c>
      <c r="Z257" s="3">
        <f>INDEX($CK$548:$CK$611,Y257)</f>
        <v>3</v>
      </c>
      <c r="AA257" s="3">
        <f t="shared" ref="AA257:AA259" si="349">IF(LEFT(G257,1)="d",0,IF(LEFT(G257,1)="n",0,1))</f>
        <v>1</v>
      </c>
      <c r="AB257" s="3">
        <f t="shared" si="348"/>
        <v>3</v>
      </c>
      <c r="AC257" s="6">
        <f>IF(ISNA(INDEX(AB254:AB259, MATCH(N257, F254:F259, FALSE))),0,INDEX(AB254:AB259, MATCH(N257, F254:F259, FALSE)))</f>
        <v>2</v>
      </c>
      <c r="AD257" s="3">
        <f>IF(ISNA(INDEX(AB254:AB259, MATCH(O257, F254:F259, FALSE))),0,INDEX(AB254:AB259, MATCH(O257, F254:F259, FALSE)))</f>
        <v>0</v>
      </c>
      <c r="AE257" s="5">
        <f t="shared" si="347"/>
        <v>2</v>
      </c>
      <c r="AF257" s="3">
        <f>COUNTIF(F254:F259:F262:F267,F257)</f>
        <v>1</v>
      </c>
    </row>
    <row r="258" spans="1:62" ht="20.100000000000001" customHeight="1">
      <c r="A258" s="111" t="s">
        <v>145</v>
      </c>
      <c r="B258" s="121" t="s">
        <v>130</v>
      </c>
      <c r="C258" s="121" t="s">
        <v>320</v>
      </c>
      <c r="D258" s="204" t="s">
        <v>0</v>
      </c>
      <c r="E258" s="290">
        <v>5</v>
      </c>
      <c r="F258" s="216" t="s">
        <v>108</v>
      </c>
      <c r="G258" s="217">
        <v>15.7</v>
      </c>
      <c r="H258" s="114" t="str">
        <f t="shared" si="340"/>
        <v>Phoebe COX</v>
      </c>
      <c r="I258" s="114" t="str">
        <f t="shared" si="341"/>
        <v>MADJA</v>
      </c>
      <c r="J258" s="114" t="str">
        <f t="shared" si="342"/>
        <v>Marl J</v>
      </c>
      <c r="K258" s="9" t="str">
        <f t="shared" si="343"/>
        <v/>
      </c>
      <c r="L258" s="195" t="str">
        <f t="shared" si="344"/>
        <v xml:space="preserve"> </v>
      </c>
      <c r="M258" s="120"/>
      <c r="N258" s="34" t="str">
        <f t="shared" si="345"/>
        <v>T</v>
      </c>
      <c r="O258" s="34" t="str">
        <f t="shared" si="345"/>
        <v>TT</v>
      </c>
      <c r="P258" s="154">
        <f t="shared" si="346"/>
        <v>5</v>
      </c>
      <c r="Q258" s="2"/>
      <c r="R258" s="12"/>
      <c r="S258" s="12"/>
      <c r="T258" s="12"/>
      <c r="U258" s="12"/>
      <c r="V258" s="12">
        <f>P258</f>
        <v>5</v>
      </c>
      <c r="W258" s="12"/>
      <c r="X258" s="2"/>
      <c r="Y258" s="26">
        <f>((COUNTIF(E254:E259,E258)-1)*$CK$547+SUBSTITUTE(E258,"=",""))</f>
        <v>5</v>
      </c>
      <c r="Z258" s="3">
        <f t="shared" ref="Z258:Z259" si="350">INDEX($CK$548:$CK$611,Y258)</f>
        <v>2</v>
      </c>
      <c r="AA258" s="3">
        <f t="shared" si="349"/>
        <v>1</v>
      </c>
      <c r="AB258" s="3">
        <f t="shared" si="348"/>
        <v>2</v>
      </c>
      <c r="AC258" s="6">
        <f>IF(ISNA(INDEX(AB254:AB259, MATCH(N258, F254:F259, FALSE))),0,INDEX(AB254:AB259, MATCH(N258,F254:F259, FALSE)))</f>
        <v>5</v>
      </c>
      <c r="AD258" s="3">
        <f>IF(ISNA(INDEX(AB254:AB259, MATCH(O258, F254:F259, FALSE))),0,INDEX(AB254:AB259, MATCH(O258, F254:F259, FALSE)))</f>
        <v>0</v>
      </c>
      <c r="AE258" s="5">
        <f t="shared" si="347"/>
        <v>5</v>
      </c>
      <c r="AF258" s="3">
        <f>COUNTIF(F254:F259:F262:F267,F258)</f>
        <v>1</v>
      </c>
    </row>
    <row r="259" spans="1:62" ht="20.100000000000001" customHeight="1" thickBot="1">
      <c r="A259" s="111" t="s">
        <v>145</v>
      </c>
      <c r="B259" s="121" t="s">
        <v>130</v>
      </c>
      <c r="C259" s="121" t="s">
        <v>320</v>
      </c>
      <c r="D259" s="204" t="s">
        <v>0</v>
      </c>
      <c r="E259" s="291">
        <v>6</v>
      </c>
      <c r="F259" s="216"/>
      <c r="G259" s="219" t="s">
        <v>49</v>
      </c>
      <c r="H259" s="212" t="str">
        <f t="shared" si="340"/>
        <v xml:space="preserve"> </v>
      </c>
      <c r="I259" s="212" t="str">
        <f t="shared" si="341"/>
        <v/>
      </c>
      <c r="J259" s="212" t="str">
        <f t="shared" si="342"/>
        <v/>
      </c>
      <c r="K259" s="138" t="str">
        <f t="shared" si="343"/>
        <v/>
      </c>
      <c r="L259" s="213" t="str">
        <f t="shared" si="344"/>
        <v xml:space="preserve"> </v>
      </c>
      <c r="M259" s="120"/>
      <c r="N259" s="34" t="str">
        <f t="shared" si="345"/>
        <v>J</v>
      </c>
      <c r="O259" s="34" t="str">
        <f t="shared" si="345"/>
        <v>JJ</v>
      </c>
      <c r="P259" s="154">
        <f t="shared" si="346"/>
        <v>3</v>
      </c>
      <c r="Q259" s="2"/>
      <c r="R259" s="12"/>
      <c r="S259" s="12"/>
      <c r="T259" s="12"/>
      <c r="U259" s="12"/>
      <c r="V259" s="12"/>
      <c r="W259" s="12">
        <f>P259</f>
        <v>3</v>
      </c>
      <c r="X259" s="2"/>
      <c r="Y259" s="26">
        <f>((COUNTIF(E254:E259,E259)-1)*$CK$547+SUBSTITUTE(E259,"=",""))</f>
        <v>6</v>
      </c>
      <c r="Z259" s="3">
        <f t="shared" si="350"/>
        <v>1</v>
      </c>
      <c r="AA259" s="3">
        <f t="shared" si="349"/>
        <v>1</v>
      </c>
      <c r="AB259" s="3">
        <f t="shared" si="348"/>
        <v>1</v>
      </c>
      <c r="AC259" s="6">
        <f>IF(ISNA(INDEX(AB254:AB259, MATCH(N259, F254:F259, FALSE))),0,INDEX(AB254:AB259, MATCH(N259, F254:F259, FALSE)))</f>
        <v>3</v>
      </c>
      <c r="AD259" s="3">
        <f>IF(ISNA(INDEX(AB254:AB259, MATCH(O259, F254:F259, FALSE))),0,INDEX(AB254:AB259, MATCH(O259, F254:F259, FALSE)))</f>
        <v>0</v>
      </c>
      <c r="AE259" s="5">
        <f t="shared" si="347"/>
        <v>3</v>
      </c>
      <c r="AF259" s="3">
        <f>COUNTIF(F254:F259:F262:F267,F259)</f>
        <v>0</v>
      </c>
    </row>
    <row r="260" spans="1:62" ht="20.100000000000001" customHeight="1" thickBot="1">
      <c r="A260" s="111" t="s">
        <v>145</v>
      </c>
      <c r="B260" s="121" t="s">
        <v>130</v>
      </c>
      <c r="C260" s="121"/>
      <c r="D260" s="110"/>
      <c r="E260" s="237" t="s">
        <v>49</v>
      </c>
      <c r="F260" s="237"/>
      <c r="G260" s="237"/>
      <c r="H260" s="236"/>
      <c r="I260" s="236"/>
      <c r="J260" s="236"/>
      <c r="K260" s="236"/>
      <c r="L260" s="236"/>
      <c r="M260" s="120"/>
      <c r="N260" s="37"/>
      <c r="O260" s="37"/>
      <c r="P260" s="155"/>
      <c r="Q260" s="2"/>
      <c r="R260" s="2"/>
      <c r="S260" s="2"/>
      <c r="T260" s="2"/>
      <c r="U260" s="2"/>
      <c r="V260" s="2"/>
      <c r="W260" s="2"/>
      <c r="X260" s="2"/>
      <c r="Y260" s="26"/>
    </row>
    <row r="261" spans="1:62" ht="20.100000000000001" customHeight="1" thickBot="1">
      <c r="A261" s="111" t="s">
        <v>145</v>
      </c>
      <c r="B261" s="121" t="s">
        <v>130</v>
      </c>
      <c r="C261" s="121" t="s">
        <v>320</v>
      </c>
      <c r="D261" s="204" t="s">
        <v>1</v>
      </c>
      <c r="E261" s="420" t="s">
        <v>232</v>
      </c>
      <c r="F261" s="233"/>
      <c r="G261" s="233"/>
      <c r="H261" s="234"/>
      <c r="I261" s="208" t="s">
        <v>147</v>
      </c>
      <c r="J261" s="205"/>
      <c r="K261" s="530">
        <f>K253</f>
        <v>11.3</v>
      </c>
      <c r="L261" s="530"/>
      <c r="M261" s="120"/>
      <c r="N261" s="37"/>
      <c r="O261" s="37"/>
      <c r="P261" s="155"/>
      <c r="Q261" s="2"/>
      <c r="R261" s="2"/>
      <c r="S261" s="2"/>
      <c r="T261" s="2"/>
      <c r="U261" s="2"/>
      <c r="V261" s="2"/>
      <c r="W261" s="2"/>
      <c r="X261" s="2"/>
      <c r="Y261" s="26"/>
    </row>
    <row r="262" spans="1:62" ht="20.100000000000001" customHeight="1">
      <c r="A262" s="111" t="s">
        <v>145</v>
      </c>
      <c r="B262" s="121" t="s">
        <v>130</v>
      </c>
      <c r="C262" s="121" t="s">
        <v>320</v>
      </c>
      <c r="D262" s="204" t="s">
        <v>1</v>
      </c>
      <c r="E262" s="289">
        <v>1</v>
      </c>
      <c r="F262" s="214" t="s">
        <v>140</v>
      </c>
      <c r="G262" s="215">
        <v>13</v>
      </c>
      <c r="H262" s="201" t="str">
        <f t="shared" ref="H262:H267" si="351">IF(ISNA((IF(F262=0," ",VLOOKUP(F262,$AO$572:$AQ$583,3,FALSE)))),"WRONG LETTER",IF(F262=0," ",VLOOKUP(F262,$AO$572:$AQ$583,3,FALSE)))</f>
        <v>Alice Eyssens</v>
      </c>
      <c r="I262" s="201" t="str">
        <f t="shared" ref="I262:I267" si="352">IF(ISNA((IF(F262=0,"",VLOOKUP(F262,$AR$572:$AT$583,3,FALSE)))),"WRONG LETTER",IF(F262=0,"",VLOOKUP(F262,$AR$572:$AT$583,3,FALSE)))</f>
        <v>Winchester</v>
      </c>
      <c r="J262" s="201" t="str">
        <f t="shared" ref="J262:J267" si="353">IF(F262=0,"",VLOOKUP(F262,$AO$544:$AR$555,4,FALSE))</f>
        <v>Win</v>
      </c>
      <c r="K262" s="202" t="str">
        <f t="shared" ref="K262:K267" si="354">IF(G262="","",IF(ISNUMBER(G262),IF($CH$580="F"," ",IF($CH$580="T",IF(G262&lt;=$BX$580,"G1",IF(G262&lt;=$CA$580,"G2",IF(G262&lt;=$CD$580,"G3",IF(G262&lt;=$CG$580,"G4","")))))),""))</f>
        <v>G4</v>
      </c>
      <c r="L262" s="203" t="str">
        <f t="shared" ref="L262:L267" si="355">IF(ISBLANK(G262),"",IF(G262&lt;=BL582,"AW"," "))</f>
        <v>AW</v>
      </c>
      <c r="M262" s="120"/>
      <c r="N262" s="34" t="str">
        <f t="shared" ref="N262:O267" si="356">N254</f>
        <v>W</v>
      </c>
      <c r="O262" s="34" t="str">
        <f t="shared" si="356"/>
        <v>WW</v>
      </c>
      <c r="P262" s="154">
        <f>AE262</f>
        <v>6</v>
      </c>
      <c r="Q262" s="2"/>
      <c r="R262" s="12">
        <f>P262</f>
        <v>6</v>
      </c>
      <c r="S262" s="12"/>
      <c r="T262" s="12"/>
      <c r="U262" s="12"/>
      <c r="V262" s="12"/>
      <c r="W262" s="12"/>
      <c r="X262" s="2"/>
      <c r="Y262" s="26">
        <f>((COUNTIF(E262:E267,E262)-1)*$CK$547+SUBSTITUTE(E262,"=",""))</f>
        <v>1</v>
      </c>
      <c r="Z262" s="3">
        <f>INDEX($CK$548:$CK$611,Y262)</f>
        <v>6</v>
      </c>
      <c r="AA262" s="3">
        <f>IF(LEFT(G262,1)="d",0,IF(LEFT(G262,1)="n",0,1))</f>
        <v>1</v>
      </c>
      <c r="AB262" s="3">
        <f>Z262*AA262</f>
        <v>6</v>
      </c>
      <c r="AC262" s="6">
        <f>IF(ISNA(INDEX(AB262:AB267, MATCH(N262, F262:F267, FALSE))),0,INDEX(AB262:AB267, MATCH(N262, F262:F267, FALSE)))</f>
        <v>0</v>
      </c>
      <c r="AD262" s="3">
        <f>IF(ISNA(INDEX(AB262:AB267, MATCH(O262, F262:F267, FALSE))),0,INDEX(AB262:AB267, MATCH(O262, F262:F267, FALSE)))</f>
        <v>6</v>
      </c>
      <c r="AE262" s="5">
        <f>SUM(AC262:AD262)</f>
        <v>6</v>
      </c>
      <c r="AF262" s="3">
        <f>COUNTIF(F254:F259:F262:F267,F262)</f>
        <v>1</v>
      </c>
    </row>
    <row r="263" spans="1:62" ht="20.100000000000001" customHeight="1">
      <c r="A263" s="111" t="s">
        <v>145</v>
      </c>
      <c r="B263" s="121" t="s">
        <v>130</v>
      </c>
      <c r="C263" s="121" t="s">
        <v>320</v>
      </c>
      <c r="D263" s="204" t="s">
        <v>1</v>
      </c>
      <c r="E263" s="290">
        <v>2</v>
      </c>
      <c r="F263" s="216" t="s">
        <v>137</v>
      </c>
      <c r="G263" s="217">
        <v>18.899999999999999</v>
      </c>
      <c r="H263" s="114" t="str">
        <f t="shared" si="351"/>
        <v>Dami Obilanade</v>
      </c>
      <c r="I263" s="114" t="str">
        <f t="shared" si="352"/>
        <v>Slough Juniors</v>
      </c>
      <c r="J263" s="114" t="str">
        <f t="shared" si="353"/>
        <v>Slough J</v>
      </c>
      <c r="K263" s="9" t="str">
        <f t="shared" si="354"/>
        <v/>
      </c>
      <c r="L263" s="195" t="str">
        <f t="shared" si="355"/>
        <v xml:space="preserve"> </v>
      </c>
      <c r="M263" s="120"/>
      <c r="N263" s="34" t="str">
        <f t="shared" si="356"/>
        <v>N</v>
      </c>
      <c r="O263" s="34" t="str">
        <f t="shared" si="356"/>
        <v>NN</v>
      </c>
      <c r="P263" s="154">
        <f t="shared" ref="P263:P267" si="357">AE263</f>
        <v>0</v>
      </c>
      <c r="Q263" s="2"/>
      <c r="R263" s="12"/>
      <c r="S263" s="12">
        <f>P263</f>
        <v>0</v>
      </c>
      <c r="T263" s="12"/>
      <c r="U263" s="12"/>
      <c r="V263" s="12"/>
      <c r="W263" s="12"/>
      <c r="X263" s="2"/>
      <c r="Y263" s="26">
        <f>((COUNTIF(E262:E267,E263)-1)*$CK$547+SUBSTITUTE(E263,"=",""))</f>
        <v>2</v>
      </c>
      <c r="Z263" s="3">
        <f>INDEX($CK$548:$CK$611,Y263)</f>
        <v>5</v>
      </c>
      <c r="AA263" s="3">
        <f>IF(LEFT(G263,1)="d",0,IF(LEFT(G263,1)="n",0,1))</f>
        <v>1</v>
      </c>
      <c r="AB263" s="3">
        <f>Z263*AA263</f>
        <v>5</v>
      </c>
      <c r="AC263" s="6">
        <f>IF(ISNA(INDEX(AB262:AB267, MATCH(N263, F262:F267, FALSE))),0,INDEX(AB262:AB267, MATCH(N263, F262:F267, FALSE)))</f>
        <v>0</v>
      </c>
      <c r="AD263" s="3">
        <f>IF(ISNA(INDEX(AB262:AB267, MATCH(O263, F262:F267, FALSE))),0,INDEX(AB262:AB267, MATCH(O263, F262:F267, FALSE)))</f>
        <v>0</v>
      </c>
      <c r="AE263" s="5">
        <f t="shared" ref="AE263:AE267" si="358">SUM(AC263:AD263)</f>
        <v>0</v>
      </c>
      <c r="AF263" s="3">
        <f>COUNTIF(F254:F259:F262:F267,F263)</f>
        <v>1</v>
      </c>
    </row>
    <row r="264" spans="1:62" ht="20.100000000000001" customHeight="1">
      <c r="A264" s="111" t="s">
        <v>145</v>
      </c>
      <c r="B264" s="121" t="s">
        <v>130</v>
      </c>
      <c r="C264" s="121" t="s">
        <v>320</v>
      </c>
      <c r="D264" s="204" t="s">
        <v>1</v>
      </c>
      <c r="E264" s="290">
        <v>3</v>
      </c>
      <c r="F264" s="216"/>
      <c r="G264" s="217" t="s">
        <v>49</v>
      </c>
      <c r="H264" s="114" t="str">
        <f t="shared" si="351"/>
        <v xml:space="preserve"> </v>
      </c>
      <c r="I264" s="114" t="str">
        <f t="shared" si="352"/>
        <v/>
      </c>
      <c r="J264" s="114" t="str">
        <f t="shared" si="353"/>
        <v/>
      </c>
      <c r="K264" s="9" t="str">
        <f t="shared" si="354"/>
        <v/>
      </c>
      <c r="L264" s="195" t="str">
        <f t="shared" si="355"/>
        <v xml:space="preserve"> </v>
      </c>
      <c r="M264" s="120"/>
      <c r="N264" s="34" t="str">
        <f t="shared" si="356"/>
        <v>O</v>
      </c>
      <c r="O264" s="34" t="str">
        <f t="shared" si="356"/>
        <v>OO</v>
      </c>
      <c r="P264" s="154">
        <f t="shared" si="357"/>
        <v>0</v>
      </c>
      <c r="Q264" s="2"/>
      <c r="R264" s="12"/>
      <c r="S264" s="12"/>
      <c r="T264" s="12">
        <f>P264</f>
        <v>0</v>
      </c>
      <c r="U264" s="12"/>
      <c r="V264" s="12"/>
      <c r="W264" s="12"/>
      <c r="X264" s="2"/>
      <c r="Y264" s="26">
        <f>((COUNTIF(E262:E267,E264)-1)*$CK$547+SUBSTITUTE(E264,"=",""))</f>
        <v>3</v>
      </c>
      <c r="Z264" s="3">
        <f>INDEX($CK$548:$CK$611,Y264)</f>
        <v>4</v>
      </c>
      <c r="AA264" s="3">
        <f>IF(LEFT(G264,1)="d",0,IF(LEFT(G264,1)="n",0,1))</f>
        <v>1</v>
      </c>
      <c r="AB264" s="3">
        <f t="shared" ref="AB264:AB267" si="359">Z264*AA264</f>
        <v>4</v>
      </c>
      <c r="AC264" s="6">
        <f>IF(ISNA(INDEX(AB262:AB267, MATCH(N264, F262:F267, FALSE))),0,INDEX(AB262:AB267, MATCH(N264, F262:F267, FALSE)))</f>
        <v>0</v>
      </c>
      <c r="AD264" s="3">
        <f>IF(ISNA(INDEX(AB262:AB267, MATCH(O264, F262:F267, FALSE))),0,INDEX(AB262:AB267, MATCH(O264, F262:F267, FALSE)))</f>
        <v>0</v>
      </c>
      <c r="AE264" s="5">
        <f t="shared" si="358"/>
        <v>0</v>
      </c>
      <c r="AF264" s="3">
        <f>COUNTIF(F254:F259:F262:F267,F264)</f>
        <v>0</v>
      </c>
    </row>
    <row r="265" spans="1:62" ht="20.100000000000001" customHeight="1">
      <c r="A265" s="111" t="s">
        <v>145</v>
      </c>
      <c r="B265" s="121" t="s">
        <v>130</v>
      </c>
      <c r="C265" s="121" t="s">
        <v>320</v>
      </c>
      <c r="D265" s="204" t="s">
        <v>1</v>
      </c>
      <c r="E265" s="290">
        <v>4</v>
      </c>
      <c r="F265" s="216"/>
      <c r="G265" s="217" t="s">
        <v>49</v>
      </c>
      <c r="H265" s="114" t="str">
        <f t="shared" si="351"/>
        <v xml:space="preserve"> </v>
      </c>
      <c r="I265" s="114" t="str">
        <f t="shared" si="352"/>
        <v/>
      </c>
      <c r="J265" s="114" t="str">
        <f t="shared" si="353"/>
        <v/>
      </c>
      <c r="K265" s="9" t="str">
        <f t="shared" si="354"/>
        <v/>
      </c>
      <c r="L265" s="195" t="str">
        <f t="shared" si="355"/>
        <v xml:space="preserve"> </v>
      </c>
      <c r="M265" s="120"/>
      <c r="N265" s="34" t="str">
        <f t="shared" si="356"/>
        <v>R</v>
      </c>
      <c r="O265" s="34" t="str">
        <f t="shared" si="356"/>
        <v>RR</v>
      </c>
      <c r="P265" s="154">
        <f t="shared" si="357"/>
        <v>0</v>
      </c>
      <c r="Q265" s="2"/>
      <c r="R265" s="12"/>
      <c r="S265" s="12"/>
      <c r="T265" s="12"/>
      <c r="U265" s="12">
        <f>P265</f>
        <v>0</v>
      </c>
      <c r="V265" s="12"/>
      <c r="W265" s="12"/>
      <c r="X265" s="2"/>
      <c r="Y265" s="26">
        <f>((COUNTIF(E262:E267,E265)-1)*$CK$547+SUBSTITUTE(E265,"=",""))</f>
        <v>4</v>
      </c>
      <c r="Z265" s="3">
        <f>INDEX($CK$548:$CK$611,Y265)</f>
        <v>3</v>
      </c>
      <c r="AA265" s="3">
        <f t="shared" ref="AA265:AA267" si="360">IF(LEFT(G265,1)="d",0,IF(LEFT(G265,1)="n",0,1))</f>
        <v>1</v>
      </c>
      <c r="AB265" s="3">
        <f t="shared" si="359"/>
        <v>3</v>
      </c>
      <c r="AC265" s="6">
        <f>IF(ISNA(INDEX(AB262:AB267, MATCH(N265, F262:F267, FALSE))),0,INDEX(AB262:AB267, MATCH(N265, F262:F267, FALSE)))</f>
        <v>0</v>
      </c>
      <c r="AD265" s="3">
        <f>IF(ISNA(INDEX(AB262:AB267, MATCH(O265, F262:F267, FALSE))),0,INDEX(AB262:AB267, MATCH(O265, F262:F267, FALSE)))</f>
        <v>0</v>
      </c>
      <c r="AE265" s="5">
        <f t="shared" si="358"/>
        <v>0</v>
      </c>
      <c r="AF265" s="3">
        <f>COUNTIF(F254:F259:F262:F267,F265)</f>
        <v>0</v>
      </c>
    </row>
    <row r="266" spans="1:62" ht="20.100000000000001" customHeight="1">
      <c r="A266" s="111" t="s">
        <v>145</v>
      </c>
      <c r="B266" s="121" t="s">
        <v>130</v>
      </c>
      <c r="C266" s="121" t="s">
        <v>320</v>
      </c>
      <c r="D266" s="204" t="s">
        <v>1</v>
      </c>
      <c r="E266" s="290">
        <v>5</v>
      </c>
      <c r="F266" s="216"/>
      <c r="G266" s="217" t="s">
        <v>49</v>
      </c>
      <c r="H266" s="114" t="str">
        <f t="shared" si="351"/>
        <v xml:space="preserve"> </v>
      </c>
      <c r="I266" s="114" t="str">
        <f t="shared" si="352"/>
        <v/>
      </c>
      <c r="J266" s="114" t="str">
        <f t="shared" si="353"/>
        <v/>
      </c>
      <c r="K266" s="9" t="str">
        <f t="shared" si="354"/>
        <v/>
      </c>
      <c r="L266" s="195" t="str">
        <f t="shared" si="355"/>
        <v xml:space="preserve"> </v>
      </c>
      <c r="M266" s="120"/>
      <c r="N266" s="34" t="str">
        <f t="shared" si="356"/>
        <v>T</v>
      </c>
      <c r="O266" s="34" t="str">
        <f t="shared" si="356"/>
        <v>TT</v>
      </c>
      <c r="P266" s="154">
        <f t="shared" si="357"/>
        <v>0</v>
      </c>
      <c r="Q266" s="2"/>
      <c r="R266" s="12"/>
      <c r="S266" s="12"/>
      <c r="T266" s="12"/>
      <c r="U266" s="12"/>
      <c r="V266" s="12">
        <f>P266</f>
        <v>0</v>
      </c>
      <c r="W266" s="12"/>
      <c r="X266" s="2"/>
      <c r="Y266" s="26">
        <f>((COUNTIF(E262:E267,E266)-1)*$CK$547+SUBSTITUTE(E266,"=",""))</f>
        <v>5</v>
      </c>
      <c r="Z266" s="3">
        <f t="shared" ref="Z266:Z267" si="361">INDEX($CK$548:$CK$611,Y266)</f>
        <v>2</v>
      </c>
      <c r="AA266" s="3">
        <f t="shared" si="360"/>
        <v>1</v>
      </c>
      <c r="AB266" s="3">
        <f t="shared" si="359"/>
        <v>2</v>
      </c>
      <c r="AC266" s="6">
        <f>IF(ISNA(INDEX(AB262:AB267, MATCH(N266, F262:F267, FALSE))),0,INDEX(AB262:AB267, MATCH(N266,F262:F267, FALSE)))</f>
        <v>0</v>
      </c>
      <c r="AD266" s="3">
        <f>IF(ISNA(INDEX(AB262:AB267, MATCH(O266, F262:F267, FALSE))),0,INDEX(AB262:AB267, MATCH(O266, F262:F267, FALSE)))</f>
        <v>0</v>
      </c>
      <c r="AE266" s="5">
        <f t="shared" si="358"/>
        <v>0</v>
      </c>
      <c r="AF266" s="3">
        <f>COUNTIF(F254:F259:F262:F267,F266)</f>
        <v>0</v>
      </c>
    </row>
    <row r="267" spans="1:62" ht="20.100000000000001" customHeight="1" thickBot="1">
      <c r="A267" s="111" t="s">
        <v>145</v>
      </c>
      <c r="B267" s="121" t="s">
        <v>130</v>
      </c>
      <c r="C267" s="121" t="s">
        <v>320</v>
      </c>
      <c r="D267" s="204" t="s">
        <v>1</v>
      </c>
      <c r="E267" s="291">
        <v>6</v>
      </c>
      <c r="F267" s="216"/>
      <c r="G267" s="219" t="s">
        <v>49</v>
      </c>
      <c r="H267" s="212" t="str">
        <f t="shared" si="351"/>
        <v xml:space="preserve"> </v>
      </c>
      <c r="I267" s="212" t="str">
        <f t="shared" si="352"/>
        <v/>
      </c>
      <c r="J267" s="212" t="str">
        <f t="shared" si="353"/>
        <v/>
      </c>
      <c r="K267" s="138" t="str">
        <f t="shared" si="354"/>
        <v/>
      </c>
      <c r="L267" s="213" t="str">
        <f t="shared" si="355"/>
        <v xml:space="preserve"> </v>
      </c>
      <c r="M267" s="120"/>
      <c r="N267" s="34" t="str">
        <f t="shared" si="356"/>
        <v>J</v>
      </c>
      <c r="O267" s="34" t="str">
        <f t="shared" si="356"/>
        <v>JJ</v>
      </c>
      <c r="P267" s="154">
        <f t="shared" si="357"/>
        <v>5</v>
      </c>
      <c r="Q267" s="2"/>
      <c r="R267" s="12"/>
      <c r="S267" s="12"/>
      <c r="T267" s="12"/>
      <c r="U267" s="12"/>
      <c r="V267" s="12"/>
      <c r="W267" s="12">
        <f>P267</f>
        <v>5</v>
      </c>
      <c r="X267" s="2"/>
      <c r="Y267" s="26">
        <f>((COUNTIF(E262:E267,E267)-1)*$CK$547+SUBSTITUTE(E267,"=",""))</f>
        <v>6</v>
      </c>
      <c r="Z267" s="3">
        <f t="shared" si="361"/>
        <v>1</v>
      </c>
      <c r="AA267" s="3">
        <f t="shared" si="360"/>
        <v>1</v>
      </c>
      <c r="AB267" s="3">
        <f t="shared" si="359"/>
        <v>1</v>
      </c>
      <c r="AC267" s="6">
        <f>IF(ISNA(INDEX(AB262:AB267, MATCH(N267, F262:F267, FALSE))),0,INDEX(AB262:AB267, MATCH(N267, F262:F267, FALSE)))</f>
        <v>0</v>
      </c>
      <c r="AD267" s="3">
        <f>IF(ISNA(INDEX(AB262:AB267, MATCH(O267, F262:F267, FALSE))),0,INDEX(AB262:AB267, MATCH(O267, F262:F267, FALSE)))</f>
        <v>5</v>
      </c>
      <c r="AE267" s="5">
        <f t="shared" si="358"/>
        <v>5</v>
      </c>
      <c r="AF267" s="3">
        <f>COUNTIF(F254:F259:F262:F267,F267)</f>
        <v>0</v>
      </c>
    </row>
    <row r="268" spans="1:62" ht="20.100000000000001" customHeight="1" thickBot="1">
      <c r="A268" s="111" t="s">
        <v>145</v>
      </c>
      <c r="B268" s="121" t="s">
        <v>130</v>
      </c>
      <c r="C268" s="121"/>
      <c r="D268" s="204"/>
      <c r="E268" s="237" t="s">
        <v>49</v>
      </c>
      <c r="F268" s="237"/>
      <c r="G268" s="237"/>
      <c r="H268" s="236"/>
      <c r="I268" s="236"/>
      <c r="J268" s="236"/>
      <c r="K268" s="236"/>
      <c r="L268" s="236"/>
      <c r="M268" s="65"/>
      <c r="N268" s="40"/>
      <c r="O268" s="40"/>
      <c r="P268" s="155"/>
      <c r="Q268" s="2"/>
      <c r="R268" s="2"/>
      <c r="S268" s="2"/>
      <c r="T268" s="2"/>
      <c r="U268" s="2"/>
      <c r="V268" s="2"/>
      <c r="W268" s="2"/>
      <c r="AS268" s="29"/>
      <c r="AT268" s="29"/>
      <c r="AU268" s="29"/>
      <c r="AV268" s="29"/>
      <c r="AW268" s="29"/>
      <c r="AX268" s="29"/>
      <c r="AY268" s="29"/>
      <c r="AZ268" s="33"/>
      <c r="BA268" s="33"/>
      <c r="BB268" s="33"/>
      <c r="BC268" s="33"/>
      <c r="BD268" s="33"/>
      <c r="BE268" s="33"/>
      <c r="BF268" s="33"/>
      <c r="BG268" s="33"/>
      <c r="BH268" s="33"/>
      <c r="BI268" s="33"/>
      <c r="BJ268" s="33"/>
    </row>
    <row r="269" spans="1:62" ht="20.100000000000001" customHeight="1" thickBot="1">
      <c r="A269" s="111" t="s">
        <v>145</v>
      </c>
      <c r="B269" s="121" t="s">
        <v>130</v>
      </c>
      <c r="C269" s="121" t="s">
        <v>93</v>
      </c>
      <c r="D269" s="204" t="s">
        <v>195</v>
      </c>
      <c r="E269" s="420" t="s">
        <v>68</v>
      </c>
      <c r="F269" s="233"/>
      <c r="G269" s="233"/>
      <c r="H269" s="234"/>
      <c r="I269" s="208" t="s">
        <v>147</v>
      </c>
      <c r="J269" s="205"/>
      <c r="K269" s="530">
        <f>DETAILS!K75</f>
        <v>49.8</v>
      </c>
      <c r="L269" s="530"/>
      <c r="M269" s="119"/>
      <c r="N269" s="40"/>
      <c r="O269" s="40"/>
      <c r="P269" s="155"/>
      <c r="Q269" s="2"/>
      <c r="R269" s="2"/>
      <c r="S269" s="2"/>
      <c r="T269" s="2"/>
      <c r="U269" s="2"/>
      <c r="V269" s="2"/>
      <c r="W269" s="2"/>
      <c r="AS269" s="29"/>
      <c r="AT269" s="29"/>
      <c r="AU269" s="29"/>
      <c r="AV269" s="29"/>
      <c r="AW269" s="29"/>
      <c r="AX269" s="29"/>
      <c r="AY269" s="29"/>
      <c r="AZ269" s="33"/>
      <c r="BA269" s="33"/>
      <c r="BB269" s="33"/>
      <c r="BC269" s="33"/>
      <c r="BD269" s="33"/>
      <c r="BE269" s="33"/>
      <c r="BF269" s="33"/>
      <c r="BG269" s="33"/>
      <c r="BH269" s="33"/>
      <c r="BI269" s="33"/>
      <c r="BJ269" s="33"/>
    </row>
    <row r="270" spans="1:62" ht="30" customHeight="1">
      <c r="A270" s="111" t="s">
        <v>145</v>
      </c>
      <c r="B270" s="121" t="s">
        <v>130</v>
      </c>
      <c r="C270" s="121" t="s">
        <v>93</v>
      </c>
      <c r="D270" s="204" t="s">
        <v>195</v>
      </c>
      <c r="E270" s="289">
        <v>1</v>
      </c>
      <c r="F270" s="214" t="s">
        <v>127</v>
      </c>
      <c r="G270" s="215">
        <v>54</v>
      </c>
      <c r="H270" s="226" t="str">
        <f t="shared" ref="H270:H275" si="362">IF(ISNA((IF(F270=0," ",VLOOKUP(F270,$AR$572:$BC$583,12,FALSE)))),"WRONG LETTER",IF(F270=0," ",VLOOKUP(F270,$AR$572:$BC$583,12,FALSE)))</f>
        <v>Orla Roche, Aimee Munt, Madisyn Woodley, Dami Obilanade</v>
      </c>
      <c r="I270" s="201" t="str">
        <f t="shared" ref="I270:I275" si="363">IF(ISNA((IF(F270=0,"",VLOOKUP(F270,$AR$572:$AT$583,3,FALSE)))),"WRONG LETTER",IF(F270=0,"",VLOOKUP(F270,$AR$572:$AT$583,3,FALSE)))</f>
        <v>Slough Juniors</v>
      </c>
      <c r="J270" s="201" t="str">
        <f t="shared" ref="J270:J275" si="364">IF(F270=0,"",VLOOKUP(F270,$AO$544:$AR$555,4,FALSE))</f>
        <v>Slough J</v>
      </c>
      <c r="K270" s="202"/>
      <c r="L270" s="203" t="str">
        <f t="shared" ref="L270:L275" si="365">IF(ISBLANK(G270),"",IF(G270&lt;=BS575,"AW"," "))</f>
        <v xml:space="preserve"> </v>
      </c>
      <c r="M270" s="117"/>
      <c r="N270" s="34" t="str">
        <f t="shared" ref="N270:O275" si="366">N262</f>
        <v>W</v>
      </c>
      <c r="O270" s="34" t="str">
        <f t="shared" si="366"/>
        <v>WW</v>
      </c>
      <c r="P270" s="154">
        <f>AE270</f>
        <v>5</v>
      </c>
      <c r="Q270" s="2"/>
      <c r="R270" s="12">
        <f>P270</f>
        <v>5</v>
      </c>
      <c r="S270" s="12"/>
      <c r="T270" s="12"/>
      <c r="U270" s="12"/>
      <c r="V270" s="12"/>
      <c r="W270" s="12"/>
      <c r="X270" s="6"/>
      <c r="Y270" s="26">
        <f>((COUNTIF(E270:E275,E270)-1)*$CK$547+SUBSTITUTE(E270,"=",""))</f>
        <v>1</v>
      </c>
      <c r="Z270" s="3">
        <f>INDEX($CK$548:$CK$611,Y270)</f>
        <v>6</v>
      </c>
      <c r="AA270" s="3">
        <f>IF(LEFT(G270,1)="d",0,IF(LEFT(G270,1)="n",0,1))</f>
        <v>1</v>
      </c>
      <c r="AB270" s="3">
        <f>Z270*AA270</f>
        <v>6</v>
      </c>
      <c r="AC270" s="6">
        <f>IF(ISNA(INDEX(AB270:AB275, MATCH(N270, F270:F275, FALSE))),0,INDEX(AB270:AB275, MATCH(N270, F270:F275, FALSE)))</f>
        <v>5</v>
      </c>
      <c r="AD270" s="3">
        <f>IF(ISNA(INDEX(AB270:AB275, MATCH(O270, F270:F275, FALSE))),0,INDEX(AB270:AB275, MATCH(O270, F270:F275, FALSE)))</f>
        <v>0</v>
      </c>
      <c r="AE270" s="5">
        <f>SUM(AC270:AD270)</f>
        <v>5</v>
      </c>
      <c r="AF270" s="3">
        <f>COUNTIF(F270:F275,F270)</f>
        <v>1</v>
      </c>
      <c r="AG270" s="31"/>
      <c r="AH270" s="31"/>
      <c r="AI270" s="31"/>
      <c r="AJ270" s="31"/>
      <c r="AK270" s="31"/>
      <c r="AL270" s="31"/>
      <c r="AM270" s="31"/>
      <c r="AN270" s="31"/>
      <c r="AO270" s="31"/>
      <c r="AP270" s="31"/>
      <c r="AQ270" s="31"/>
    </row>
    <row r="271" spans="1:62" ht="30" customHeight="1">
      <c r="A271" s="111" t="s">
        <v>145</v>
      </c>
      <c r="B271" s="121" t="s">
        <v>130</v>
      </c>
      <c r="C271" s="121" t="s">
        <v>93</v>
      </c>
      <c r="D271" s="204" t="s">
        <v>195</v>
      </c>
      <c r="E271" s="290">
        <v>2</v>
      </c>
      <c r="F271" s="216" t="s">
        <v>130</v>
      </c>
      <c r="G271" s="217">
        <v>54.3</v>
      </c>
      <c r="H271" s="123" t="str">
        <f t="shared" si="362"/>
        <v>Daisy Shaw, India Kingsland, Evie Beck, Leihaana Amonoo-Kuofi</v>
      </c>
      <c r="I271" s="114" t="str">
        <f t="shared" si="363"/>
        <v>Winchester</v>
      </c>
      <c r="J271" s="114" t="str">
        <f t="shared" si="364"/>
        <v>Win</v>
      </c>
      <c r="K271" s="9"/>
      <c r="L271" s="195" t="str">
        <f t="shared" si="365"/>
        <v xml:space="preserve"> </v>
      </c>
      <c r="M271" s="117"/>
      <c r="N271" s="34" t="str">
        <f t="shared" si="366"/>
        <v>N</v>
      </c>
      <c r="O271" s="34" t="str">
        <f t="shared" si="366"/>
        <v>NN</v>
      </c>
      <c r="P271" s="154">
        <f t="shared" ref="P271:P275" si="367">AE271</f>
        <v>3</v>
      </c>
      <c r="Q271" s="2"/>
      <c r="R271" s="12"/>
      <c r="S271" s="12">
        <f>P271</f>
        <v>3</v>
      </c>
      <c r="T271" s="12"/>
      <c r="U271" s="12"/>
      <c r="V271" s="12"/>
      <c r="W271" s="12"/>
      <c r="X271" s="2"/>
      <c r="Y271" s="26">
        <f>((COUNTIF(E270:E275,E271)-1)*$CK$547+SUBSTITUTE(E271,"=",""))</f>
        <v>2</v>
      </c>
      <c r="Z271" s="3">
        <f>INDEX($CK$548:$CK$611,Y271)</f>
        <v>5</v>
      </c>
      <c r="AA271" s="3">
        <f>IF(LEFT(G271,1)="d",0,IF(LEFT(G271,1)="n",0,1))</f>
        <v>1</v>
      </c>
      <c r="AB271" s="3">
        <f>Z271*AA271</f>
        <v>5</v>
      </c>
      <c r="AC271" s="6">
        <f>IF(ISNA(INDEX(AB270:AB275, MATCH(N271, F270:F275, FALSE))),0,INDEX(AB270:AB275, MATCH(N271, F270:F275, FALSE)))</f>
        <v>3</v>
      </c>
      <c r="AD271" s="3">
        <f>IF(ISNA(INDEX(AB270:AB275, MATCH(O271, F270:F275, FALSE))),0,INDEX(AB270:AB275, MATCH(O271, F270:F275, FALSE)))</f>
        <v>0</v>
      </c>
      <c r="AE271" s="5">
        <f t="shared" ref="AE271:AE275" si="368">SUM(AC271:AD271)</f>
        <v>3</v>
      </c>
      <c r="AF271" s="3">
        <f>COUNTIF(F270:F275,F271)</f>
        <v>1</v>
      </c>
      <c r="AG271" s="19"/>
      <c r="AH271" s="8"/>
      <c r="AI271" s="19"/>
      <c r="AJ271" s="19"/>
      <c r="AK271" s="8"/>
      <c r="AL271" s="19"/>
      <c r="AM271" s="19"/>
      <c r="AN271" s="8"/>
      <c r="AO271" s="19"/>
      <c r="AP271" s="19"/>
      <c r="AQ271" s="8"/>
      <c r="AR271" s="19"/>
      <c r="AS271" s="19"/>
      <c r="AT271" s="8"/>
    </row>
    <row r="272" spans="1:62" ht="30" customHeight="1">
      <c r="A272" s="111" t="s">
        <v>145</v>
      </c>
      <c r="B272" s="121" t="s">
        <v>130</v>
      </c>
      <c r="C272" s="121" t="s">
        <v>93</v>
      </c>
      <c r="D272" s="204" t="s">
        <v>195</v>
      </c>
      <c r="E272" s="290">
        <v>3</v>
      </c>
      <c r="F272" s="216" t="s">
        <v>108</v>
      </c>
      <c r="G272" s="217">
        <v>55</v>
      </c>
      <c r="H272" s="123" t="str">
        <f t="shared" si="362"/>
        <v>Amber DICKIN, Phoebe COX, Katie BLOSSOM, Ophelia PYE</v>
      </c>
      <c r="I272" s="114" t="str">
        <f t="shared" si="363"/>
        <v>MADJA</v>
      </c>
      <c r="J272" s="114" t="str">
        <f t="shared" si="364"/>
        <v>Marl J</v>
      </c>
      <c r="K272" s="9"/>
      <c r="L272" s="195" t="str">
        <f t="shared" si="365"/>
        <v xml:space="preserve"> </v>
      </c>
      <c r="M272" s="117"/>
      <c r="N272" s="34" t="str">
        <f t="shared" si="366"/>
        <v>O</v>
      </c>
      <c r="O272" s="34" t="str">
        <f t="shared" si="366"/>
        <v>OO</v>
      </c>
      <c r="P272" s="154">
        <f t="shared" si="367"/>
        <v>0</v>
      </c>
      <c r="Q272" s="2"/>
      <c r="R272" s="12"/>
      <c r="S272" s="12"/>
      <c r="T272" s="12">
        <f>P272</f>
        <v>0</v>
      </c>
      <c r="U272" s="12"/>
      <c r="V272" s="12"/>
      <c r="W272" s="12"/>
      <c r="X272" s="2"/>
      <c r="Y272" s="26">
        <f>((COUNTIF(E270:E275,E272)-1)*$CK$547+SUBSTITUTE(E272,"=",""))</f>
        <v>3</v>
      </c>
      <c r="Z272" s="3">
        <f>INDEX($CK$548:$CK$611,Y272)</f>
        <v>4</v>
      </c>
      <c r="AA272" s="3">
        <f>IF(LEFT(G272,1)="d",0,IF(LEFT(G272,1)="n",0,1))</f>
        <v>1</v>
      </c>
      <c r="AB272" s="3">
        <f t="shared" ref="AB272:AB275" si="369">Z272*AA272</f>
        <v>4</v>
      </c>
      <c r="AC272" s="6">
        <f>IF(ISNA(INDEX(AB270:AB275, MATCH(N272, F270:F275, FALSE))),0,INDEX(AB270:AB275, MATCH(N272, F270:F275, FALSE)))</f>
        <v>0</v>
      </c>
      <c r="AD272" s="3">
        <f>IF(ISNA(INDEX(AB270:AB275, MATCH(O272, F270:F275, FALSE))),0,INDEX(AB270:AB275, MATCH(O272, F270:F275, FALSE)))</f>
        <v>0</v>
      </c>
      <c r="AE272" s="5">
        <f t="shared" si="368"/>
        <v>0</v>
      </c>
      <c r="AF272" s="3">
        <f>COUNTIF(F270:F275,F272)</f>
        <v>1</v>
      </c>
      <c r="AG272" s="2"/>
      <c r="AH272" s="2"/>
      <c r="AI272" s="2"/>
      <c r="AJ272" s="2"/>
      <c r="AK272" s="2"/>
      <c r="AL272" s="2"/>
      <c r="AM272" s="2"/>
      <c r="AN272" s="2"/>
      <c r="AO272" s="2"/>
      <c r="AP272" s="2"/>
      <c r="AQ272" s="2"/>
      <c r="AR272" s="2"/>
      <c r="AS272" s="2"/>
      <c r="AT272" s="2"/>
    </row>
    <row r="273" spans="1:46" ht="30" customHeight="1">
      <c r="A273" s="111" t="s">
        <v>145</v>
      </c>
      <c r="B273" s="121" t="s">
        <v>130</v>
      </c>
      <c r="C273" s="121" t="s">
        <v>93</v>
      </c>
      <c r="D273" s="204" t="s">
        <v>195</v>
      </c>
      <c r="E273" s="290">
        <v>4</v>
      </c>
      <c r="F273" s="216" t="s">
        <v>110</v>
      </c>
      <c r="G273" s="217">
        <v>58.3</v>
      </c>
      <c r="H273" s="123" t="str">
        <f t="shared" si="362"/>
        <v>MIRIAM COOPER, MADDY LEEK, FRANCESCA BAILEY, PHOEBE RYDER</v>
      </c>
      <c r="I273" s="114" t="str">
        <f t="shared" si="363"/>
        <v>Newbury</v>
      </c>
      <c r="J273" s="114" t="str">
        <f t="shared" si="364"/>
        <v>Newb</v>
      </c>
      <c r="K273" s="9"/>
      <c r="L273" s="195" t="str">
        <f t="shared" si="365"/>
        <v xml:space="preserve"> </v>
      </c>
      <c r="M273" s="117"/>
      <c r="N273" s="34" t="str">
        <f t="shared" si="366"/>
        <v>R</v>
      </c>
      <c r="O273" s="34" t="str">
        <f t="shared" si="366"/>
        <v>RR</v>
      </c>
      <c r="P273" s="154">
        <f t="shared" si="367"/>
        <v>4</v>
      </c>
      <c r="Q273" s="2"/>
      <c r="R273" s="12"/>
      <c r="S273" s="12"/>
      <c r="T273" s="12"/>
      <c r="U273" s="12">
        <f>P273</f>
        <v>4</v>
      </c>
      <c r="V273" s="12"/>
      <c r="W273" s="12"/>
      <c r="X273" s="2"/>
      <c r="Y273" s="26">
        <f>((COUNTIF(E270:E275,E273)-1)*$CK$547+SUBSTITUTE(E273,"=",""))</f>
        <v>4</v>
      </c>
      <c r="Z273" s="3">
        <f>INDEX($CK$548:$CK$611,Y273)</f>
        <v>3</v>
      </c>
      <c r="AA273" s="3">
        <f t="shared" ref="AA273:AA275" si="370">IF(LEFT(G273,1)="d",0,IF(LEFT(G273,1)="n",0,1))</f>
        <v>1</v>
      </c>
      <c r="AB273" s="3">
        <f t="shared" si="369"/>
        <v>3</v>
      </c>
      <c r="AC273" s="6">
        <f>IF(ISNA(INDEX(AB270:AB275, MATCH(N273, F270:F275, FALSE))),0,INDEX(AB270:AB275, MATCH(N273, F270:F275, FALSE)))</f>
        <v>4</v>
      </c>
      <c r="AD273" s="3">
        <f>IF(ISNA(INDEX(AB270:AB275, MATCH(O273, F270:F275, FALSE))),0,INDEX(AB270:AB275, MATCH(O273, F270:F275, FALSE)))</f>
        <v>0</v>
      </c>
      <c r="AE273" s="5">
        <f t="shared" si="368"/>
        <v>4</v>
      </c>
      <c r="AF273" s="3">
        <f>COUNTIF(F270:F275,F273)</f>
        <v>1</v>
      </c>
      <c r="AG273" s="2"/>
      <c r="AH273" s="2"/>
      <c r="AI273" s="2"/>
      <c r="AJ273" s="2"/>
      <c r="AK273" s="2"/>
      <c r="AL273" s="2"/>
      <c r="AM273" s="2"/>
      <c r="AN273" s="2"/>
      <c r="AO273" s="2"/>
      <c r="AP273" s="2"/>
      <c r="AQ273" s="2"/>
      <c r="AR273" s="2"/>
      <c r="AS273" s="2"/>
      <c r="AT273" s="2"/>
    </row>
    <row r="274" spans="1:46" ht="30" customHeight="1">
      <c r="A274" s="111" t="s">
        <v>145</v>
      </c>
      <c r="B274" s="121" t="s">
        <v>130</v>
      </c>
      <c r="C274" s="121" t="s">
        <v>93</v>
      </c>
      <c r="D274" s="204" t="s">
        <v>195</v>
      </c>
      <c r="E274" s="290">
        <v>5</v>
      </c>
      <c r="F274" s="216" t="s">
        <v>48</v>
      </c>
      <c r="G274" s="217">
        <v>64.8</v>
      </c>
      <c r="H274" s="123" t="str">
        <f t="shared" si="362"/>
        <v>Lola Darch, Evelyn Routledge, Lottie Fotheringham, Jessica Boardman</v>
      </c>
      <c r="I274" s="114" t="str">
        <f t="shared" si="363"/>
        <v>Salisbury</v>
      </c>
      <c r="J274" s="114" t="str">
        <f t="shared" si="364"/>
        <v>Salis</v>
      </c>
      <c r="K274" s="9"/>
      <c r="L274" s="195" t="str">
        <f t="shared" si="365"/>
        <v xml:space="preserve"> </v>
      </c>
      <c r="M274" s="117"/>
      <c r="N274" s="34" t="str">
        <f t="shared" si="366"/>
        <v>T</v>
      </c>
      <c r="O274" s="34" t="str">
        <f t="shared" si="366"/>
        <v>TT</v>
      </c>
      <c r="P274" s="154">
        <f t="shared" si="367"/>
        <v>2</v>
      </c>
      <c r="Q274" s="2"/>
      <c r="R274" s="12"/>
      <c r="S274" s="12"/>
      <c r="T274" s="12"/>
      <c r="U274" s="12"/>
      <c r="V274" s="12">
        <f>P274</f>
        <v>2</v>
      </c>
      <c r="W274" s="12"/>
      <c r="X274" s="2"/>
      <c r="Y274" s="26">
        <f>((COUNTIF(E270:E275,E274)-1)*$CK$547+SUBSTITUTE(E274,"=",""))</f>
        <v>5</v>
      </c>
      <c r="Z274" s="3">
        <f t="shared" ref="Z274:Z275" si="371">INDEX($CK$548:$CK$611,Y274)</f>
        <v>2</v>
      </c>
      <c r="AA274" s="3">
        <f t="shared" si="370"/>
        <v>1</v>
      </c>
      <c r="AB274" s="3">
        <f t="shared" si="369"/>
        <v>2</v>
      </c>
      <c r="AC274" s="6">
        <f>IF(ISNA(INDEX(AB270:AB275, MATCH(N274, F270:F275, FALSE))),0,INDEX(AB270:AB275, MATCH(N274,F270:F275, FALSE)))</f>
        <v>2</v>
      </c>
      <c r="AD274" s="3">
        <f>IF(ISNA(INDEX(AB270:AB275, MATCH(O274, F270:F275, FALSE))),0,INDEX(AB270:AB275, MATCH(O274, F270:F275, FALSE)))</f>
        <v>0</v>
      </c>
      <c r="AE274" s="5">
        <f t="shared" si="368"/>
        <v>2</v>
      </c>
      <c r="AF274" s="3">
        <f>COUNTIF(F270:F275,F274)</f>
        <v>1</v>
      </c>
      <c r="AG274" s="2"/>
      <c r="AH274" s="2"/>
      <c r="AI274" s="2"/>
      <c r="AJ274" s="2"/>
      <c r="AK274" s="2"/>
      <c r="AL274" s="2"/>
      <c r="AM274" s="2"/>
      <c r="AN274" s="2"/>
      <c r="AO274" s="2"/>
      <c r="AP274" s="2"/>
      <c r="AQ274" s="2"/>
      <c r="AR274" s="2"/>
      <c r="AS274" s="2"/>
      <c r="AT274" s="2"/>
    </row>
    <row r="275" spans="1:46" ht="30" customHeight="1" thickBot="1">
      <c r="A275" s="111" t="s">
        <v>145</v>
      </c>
      <c r="B275" s="121" t="s">
        <v>130</v>
      </c>
      <c r="C275" s="121" t="s">
        <v>93</v>
      </c>
      <c r="D275" s="204" t="s">
        <v>195</v>
      </c>
      <c r="E275" s="291">
        <v>6</v>
      </c>
      <c r="F275" s="216"/>
      <c r="G275" s="219" t="s">
        <v>1331</v>
      </c>
      <c r="H275" s="227" t="str">
        <f t="shared" si="362"/>
        <v xml:space="preserve"> </v>
      </c>
      <c r="I275" s="212" t="str">
        <f t="shared" si="363"/>
        <v/>
      </c>
      <c r="J275" s="212" t="str">
        <f t="shared" si="364"/>
        <v/>
      </c>
      <c r="K275" s="138"/>
      <c r="L275" s="213" t="str">
        <f t="shared" si="365"/>
        <v xml:space="preserve"> </v>
      </c>
      <c r="M275" s="117"/>
      <c r="N275" s="34" t="str">
        <f t="shared" si="366"/>
        <v>J</v>
      </c>
      <c r="O275" s="34" t="str">
        <f t="shared" si="366"/>
        <v>JJ</v>
      </c>
      <c r="P275" s="154">
        <f t="shared" si="367"/>
        <v>6</v>
      </c>
      <c r="Q275" s="2"/>
      <c r="R275" s="12"/>
      <c r="S275" s="12"/>
      <c r="T275" s="12"/>
      <c r="U275" s="12"/>
      <c r="V275" s="12"/>
      <c r="W275" s="12">
        <f>P275</f>
        <v>6</v>
      </c>
      <c r="X275" s="2"/>
      <c r="Y275" s="26">
        <f>((COUNTIF(E270:E275,E275)-1)*$CK$547+SUBSTITUTE(E275,"=",""))</f>
        <v>6</v>
      </c>
      <c r="Z275" s="3">
        <f t="shared" si="371"/>
        <v>1</v>
      </c>
      <c r="AA275" s="3">
        <f t="shared" si="370"/>
        <v>1</v>
      </c>
      <c r="AB275" s="3">
        <f t="shared" si="369"/>
        <v>1</v>
      </c>
      <c r="AC275" s="6">
        <f>IF(ISNA(INDEX(AB270:AB275, MATCH(N275, F270:F275, FALSE))),0,INDEX(AB270:AB275, MATCH(N275, F270:F275, FALSE)))</f>
        <v>6</v>
      </c>
      <c r="AD275" s="3">
        <f>IF(ISNA(INDEX(AB270:AB275, MATCH(O275, F270:F275, FALSE))),0,INDEX(AB270:AB275, MATCH(O275, F270:F275, FALSE)))</f>
        <v>0</v>
      </c>
      <c r="AE275" s="5">
        <f t="shared" si="368"/>
        <v>6</v>
      </c>
      <c r="AF275" s="3">
        <f>COUNTIF(F270:F275,F275)</f>
        <v>0</v>
      </c>
      <c r="AG275" s="2"/>
      <c r="AH275" s="2"/>
      <c r="AI275" s="2"/>
      <c r="AJ275" s="2"/>
      <c r="AK275" s="2"/>
      <c r="AL275" s="2"/>
      <c r="AM275" s="2"/>
      <c r="AN275" s="2"/>
      <c r="AO275" s="2"/>
      <c r="AP275" s="2"/>
      <c r="AQ275" s="2"/>
      <c r="AR275" s="2"/>
      <c r="AS275" s="2"/>
      <c r="AT275" s="2"/>
    </row>
    <row r="276" spans="1:46" ht="20.100000000000001" customHeight="1" thickBot="1">
      <c r="A276" s="111" t="s">
        <v>145</v>
      </c>
      <c r="B276" s="121" t="s">
        <v>130</v>
      </c>
      <c r="C276" s="121"/>
      <c r="D276" s="204"/>
      <c r="E276" s="237" t="s">
        <v>49</v>
      </c>
      <c r="F276" s="237"/>
      <c r="G276" s="237"/>
      <c r="H276" s="236"/>
      <c r="I276" s="236"/>
      <c r="J276" s="236"/>
      <c r="K276" s="236"/>
      <c r="L276" s="236"/>
      <c r="M276" s="65"/>
      <c r="N276" s="40"/>
      <c r="O276" s="40"/>
      <c r="P276" s="155"/>
      <c r="Q276" s="2"/>
      <c r="R276" s="2"/>
      <c r="S276" s="2"/>
      <c r="T276" s="2"/>
      <c r="U276" s="2"/>
      <c r="V276" s="2"/>
      <c r="W276" s="2"/>
      <c r="X276" s="2"/>
      <c r="Y276" s="8"/>
      <c r="Z276" s="2"/>
      <c r="AA276" s="2"/>
      <c r="AB276" s="2"/>
      <c r="AC276" s="2"/>
      <c r="AD276" s="2"/>
      <c r="AE276" s="2"/>
      <c r="AF276" s="2"/>
      <c r="AG276" s="2"/>
      <c r="AH276" s="2"/>
      <c r="AI276" s="2"/>
      <c r="AJ276" s="2"/>
      <c r="AK276" s="2"/>
      <c r="AL276" s="2"/>
      <c r="AM276" s="2"/>
      <c r="AN276" s="2"/>
      <c r="AO276" s="2"/>
      <c r="AP276" s="2"/>
      <c r="AQ276" s="2"/>
      <c r="AR276" s="2"/>
      <c r="AS276" s="2"/>
      <c r="AT276" s="2"/>
    </row>
    <row r="277" spans="1:46" ht="20.100000000000001" customHeight="1" thickBot="1">
      <c r="A277" s="111" t="s">
        <v>145</v>
      </c>
      <c r="B277" s="121" t="s">
        <v>130</v>
      </c>
      <c r="C277" s="121" t="s">
        <v>196</v>
      </c>
      <c r="D277" s="204" t="s">
        <v>0</v>
      </c>
      <c r="E277" s="420" t="s">
        <v>216</v>
      </c>
      <c r="F277" s="233"/>
      <c r="G277" s="233"/>
      <c r="H277" s="234"/>
      <c r="I277" s="208" t="s">
        <v>147</v>
      </c>
      <c r="J277" s="205"/>
      <c r="K277" s="530">
        <f>DETAILS!K71</f>
        <v>5.7</v>
      </c>
      <c r="L277" s="530"/>
      <c r="M277" s="119"/>
      <c r="N277" s="40"/>
      <c r="O277" s="40"/>
      <c r="P277" s="155"/>
      <c r="Q277" s="2"/>
      <c r="R277" s="2"/>
      <c r="S277" s="2"/>
      <c r="T277" s="2"/>
      <c r="U277" s="2"/>
      <c r="V277" s="2"/>
      <c r="W277" s="2"/>
      <c r="X277" s="2"/>
      <c r="Y277" s="8"/>
      <c r="Z277" s="2"/>
      <c r="AA277" s="2"/>
      <c r="AB277" s="2"/>
      <c r="AC277" s="2"/>
      <c r="AD277" s="2"/>
      <c r="AE277" s="2"/>
      <c r="AF277" s="2"/>
      <c r="AG277" s="2"/>
      <c r="AH277" s="2"/>
      <c r="AI277" s="2"/>
      <c r="AJ277" s="2"/>
      <c r="AK277" s="2"/>
      <c r="AL277" s="2"/>
      <c r="AM277" s="2"/>
      <c r="AN277" s="2"/>
      <c r="AO277" s="2"/>
      <c r="AP277" s="2"/>
      <c r="AQ277" s="2"/>
      <c r="AR277" s="2"/>
      <c r="AS277" s="2"/>
      <c r="AT277" s="2"/>
    </row>
    <row r="278" spans="1:46" ht="20.100000000000001" customHeight="1">
      <c r="A278" s="111" t="s">
        <v>145</v>
      </c>
      <c r="B278" s="121" t="s">
        <v>130</v>
      </c>
      <c r="C278" s="121" t="s">
        <v>196</v>
      </c>
      <c r="D278" s="204" t="s">
        <v>0</v>
      </c>
      <c r="E278" s="289">
        <v>1</v>
      </c>
      <c r="F278" s="214" t="s">
        <v>48</v>
      </c>
      <c r="G278" s="215">
        <v>5.15</v>
      </c>
      <c r="H278" s="201" t="str">
        <f t="shared" ref="H278:H283" si="372">IF(ISNA((IF(F278=0," ",VLOOKUP(F278,$AI$585:$AK$597,3,FALSE)))),"WRONG LETTER",IF(F278=0," ",VLOOKUP(F278,$AI$585:$AK$597,3,FALSE)))</f>
        <v>Amelia Watling</v>
      </c>
      <c r="I278" s="201" t="str">
        <f t="shared" ref="I278:I283" si="373">IF(ISNA((IF(F278=0,"",VLOOKUP(F278,$AR$572:$AT$583,3,FALSE)))),"WRONG LETTER",IF(F278=0,"",VLOOKUP(F278,$AR$572:$AT$583,3,FALSE)))</f>
        <v>Salisbury</v>
      </c>
      <c r="J278" s="201" t="str">
        <f t="shared" ref="J278:J283" si="374">IF(F278=0,"",VLOOKUP(F278,$AO$544:$AR$555,4,FALSE))</f>
        <v>Salis</v>
      </c>
      <c r="K278" s="202" t="str">
        <f t="shared" ref="K278:K283" si="375">IF(G278="","",IF(ISNUMBER(G278),IF($CH$582="T"," ",IF($CH$582="F",IF(G278&gt;=$BX$582,"G1",IF(G278&gt;=$CA$582,"G2",IF(G278&gt;=$CD$582,"G3",IF(G278&gt;=$CG$582,"G4","")))))),""))</f>
        <v>G1</v>
      </c>
      <c r="L278" s="203" t="str">
        <f t="shared" ref="L278:L283" si="376">IF(ISBLANK(G278),"",IF(G278&gt;=BO575,"AW"," "))</f>
        <v>AW</v>
      </c>
      <c r="M278" s="120"/>
      <c r="N278" s="34" t="str">
        <f t="shared" ref="N278:O283" si="377">N270</f>
        <v>W</v>
      </c>
      <c r="O278" s="34" t="str">
        <f t="shared" si="377"/>
        <v>WW</v>
      </c>
      <c r="P278" s="154">
        <f>AE278</f>
        <v>2</v>
      </c>
      <c r="Q278" s="2"/>
      <c r="R278" s="12">
        <f>P278</f>
        <v>2</v>
      </c>
      <c r="S278" s="12"/>
      <c r="T278" s="12"/>
      <c r="U278" s="12"/>
      <c r="V278" s="12"/>
      <c r="W278" s="12"/>
      <c r="X278" s="2"/>
      <c r="Y278" s="26">
        <f>((COUNTIF(E278:E283,E278)-1)*$CK$547+SUBSTITUTE(E278,"=",""))</f>
        <v>1</v>
      </c>
      <c r="Z278" s="3">
        <f>INDEX($CK$548:$CK$611,Y278)</f>
        <v>6</v>
      </c>
      <c r="AA278" s="3">
        <f>IF(LEFT(G278,1)="d",0,IF(LEFT(G278,1)="n",0,1))</f>
        <v>1</v>
      </c>
      <c r="AB278" s="3">
        <f>Z278*AA278</f>
        <v>6</v>
      </c>
      <c r="AC278" s="6">
        <f>IF(ISNA(INDEX(AB278:AB283, MATCH(N278, F278:F283, FALSE))),0,INDEX(AB278:AB283, MATCH(N278, F278:F283, FALSE)))</f>
        <v>0</v>
      </c>
      <c r="AD278" s="3">
        <f>IF(ISNA(INDEX(AB278:AB283, MATCH(O278, F278:F283, FALSE))),0,INDEX(AB278:AB283, MATCH(O278, F278:F283, FALSE)))</f>
        <v>2</v>
      </c>
      <c r="AE278" s="5">
        <f>SUM(AC278:AD278)</f>
        <v>2</v>
      </c>
      <c r="AF278" s="3">
        <f>COUNTIF(F278:F283:F286:F291,F278)</f>
        <v>1</v>
      </c>
      <c r="AG278" s="2"/>
      <c r="AH278" s="2"/>
      <c r="AI278" s="2"/>
      <c r="AJ278" s="2"/>
      <c r="AK278" s="2"/>
      <c r="AL278" s="2"/>
      <c r="AM278" s="2"/>
      <c r="AN278" s="2"/>
      <c r="AO278" s="2"/>
      <c r="AP278" s="2"/>
      <c r="AQ278" s="2"/>
      <c r="AR278" s="2"/>
      <c r="AS278" s="2"/>
      <c r="AT278" s="2"/>
    </row>
    <row r="279" spans="1:46" ht="20.100000000000001" customHeight="1">
      <c r="A279" s="111" t="s">
        <v>145</v>
      </c>
      <c r="B279" s="121" t="s">
        <v>130</v>
      </c>
      <c r="C279" s="121" t="s">
        <v>196</v>
      </c>
      <c r="D279" s="204" t="s">
        <v>0</v>
      </c>
      <c r="E279" s="290">
        <v>2</v>
      </c>
      <c r="F279" s="216" t="s">
        <v>110</v>
      </c>
      <c r="G279" s="217">
        <v>4.95</v>
      </c>
      <c r="H279" s="114" t="str">
        <f t="shared" si="372"/>
        <v>PHOEBE RYDER</v>
      </c>
      <c r="I279" s="114" t="str">
        <f t="shared" si="373"/>
        <v>Newbury</v>
      </c>
      <c r="J279" s="114" t="str">
        <f t="shared" si="374"/>
        <v>Newb</v>
      </c>
      <c r="K279" s="9" t="str">
        <f t="shared" si="375"/>
        <v>G2</v>
      </c>
      <c r="L279" s="195" t="str">
        <f t="shared" si="376"/>
        <v>AW</v>
      </c>
      <c r="M279" s="120"/>
      <c r="N279" s="34" t="str">
        <f t="shared" si="377"/>
        <v>N</v>
      </c>
      <c r="O279" s="34" t="str">
        <f t="shared" si="377"/>
        <v>NN</v>
      </c>
      <c r="P279" s="154">
        <f t="shared" ref="P279:P283" si="378">AE279</f>
        <v>5</v>
      </c>
      <c r="Q279" s="2"/>
      <c r="R279" s="12"/>
      <c r="S279" s="12">
        <f>P279</f>
        <v>5</v>
      </c>
      <c r="T279" s="12"/>
      <c r="U279" s="12"/>
      <c r="V279" s="12"/>
      <c r="W279" s="12"/>
      <c r="X279" s="2"/>
      <c r="Y279" s="26">
        <f>((COUNTIF(E278:E283,E279)-1)*$CK$547+SUBSTITUTE(E279,"=",""))</f>
        <v>2</v>
      </c>
      <c r="Z279" s="3">
        <f>INDEX($CK$548:$CK$611,Y279)</f>
        <v>5</v>
      </c>
      <c r="AA279" s="3">
        <f>IF(LEFT(G279,1)="d",0,IF(LEFT(G279,1)="n",0,1))</f>
        <v>1</v>
      </c>
      <c r="AB279" s="3">
        <f>Z279*AA279</f>
        <v>5</v>
      </c>
      <c r="AC279" s="6">
        <f>IF(ISNA(INDEX(AB278:AB283, MATCH(N279, F278:F283, FALSE))),0,INDEX(AB278:AB283, MATCH(N279, F278:F283, FALSE)))</f>
        <v>5</v>
      </c>
      <c r="AD279" s="3">
        <f>IF(ISNA(INDEX(AB278:AB283, MATCH(O279, F278:F283, FALSE))),0,INDEX(AB278:AB283, MATCH(O279, F278:F283, FALSE)))</f>
        <v>0</v>
      </c>
      <c r="AE279" s="5">
        <f t="shared" ref="AE279:AE283" si="379">SUM(AC279:AD279)</f>
        <v>5</v>
      </c>
      <c r="AF279" s="3">
        <f>COUNTIF(F278:F283:F286:F291,F279)</f>
        <v>1</v>
      </c>
      <c r="AG279" s="2"/>
      <c r="AH279" s="2"/>
      <c r="AI279" s="2"/>
      <c r="AJ279" s="2"/>
      <c r="AK279" s="2"/>
      <c r="AL279" s="2"/>
      <c r="AM279" s="2"/>
      <c r="AN279" s="2"/>
      <c r="AO279" s="2"/>
      <c r="AP279" s="2"/>
      <c r="AQ279" s="2"/>
      <c r="AR279" s="2"/>
      <c r="AS279" s="2"/>
      <c r="AT279" s="2"/>
    </row>
    <row r="280" spans="1:46" ht="20.100000000000001" customHeight="1">
      <c r="A280" s="111" t="s">
        <v>145</v>
      </c>
      <c r="B280" s="121" t="s">
        <v>130</v>
      </c>
      <c r="C280" s="121" t="s">
        <v>196</v>
      </c>
      <c r="D280" s="204" t="s">
        <v>0</v>
      </c>
      <c r="E280" s="290">
        <v>3</v>
      </c>
      <c r="F280" s="216" t="s">
        <v>127</v>
      </c>
      <c r="G280" s="217">
        <v>4.62</v>
      </c>
      <c r="H280" s="114" t="str">
        <f t="shared" si="372"/>
        <v>Madisyn Woodley</v>
      </c>
      <c r="I280" s="114" t="str">
        <f t="shared" si="373"/>
        <v>Slough Juniors</v>
      </c>
      <c r="J280" s="114" t="str">
        <f t="shared" si="374"/>
        <v>Slough J</v>
      </c>
      <c r="K280" s="9" t="str">
        <f t="shared" si="375"/>
        <v>G4</v>
      </c>
      <c r="L280" s="195" t="str">
        <f t="shared" si="376"/>
        <v>AW</v>
      </c>
      <c r="M280" s="120"/>
      <c r="N280" s="34" t="str">
        <f t="shared" si="377"/>
        <v>O</v>
      </c>
      <c r="O280" s="34" t="str">
        <f t="shared" si="377"/>
        <v>OO</v>
      </c>
      <c r="P280" s="154">
        <f t="shared" si="378"/>
        <v>1</v>
      </c>
      <c r="Q280" s="2"/>
      <c r="R280" s="12"/>
      <c r="S280" s="12"/>
      <c r="T280" s="12">
        <f>P280</f>
        <v>1</v>
      </c>
      <c r="U280" s="12"/>
      <c r="V280" s="12"/>
      <c r="W280" s="12"/>
      <c r="X280" s="2"/>
      <c r="Y280" s="26">
        <f>((COUNTIF(E278:E283,E280)-1)*$CK$547+SUBSTITUTE(E280,"=",""))</f>
        <v>3</v>
      </c>
      <c r="Z280" s="3">
        <f>INDEX($CK$548:$CK$611,Y280)</f>
        <v>4</v>
      </c>
      <c r="AA280" s="3">
        <f>IF(LEFT(G280,1)="d",0,IF(LEFT(G280,1)="n",0,1))</f>
        <v>1</v>
      </c>
      <c r="AB280" s="3">
        <f t="shared" ref="AB280:AB283" si="380">Z280*AA280</f>
        <v>4</v>
      </c>
      <c r="AC280" s="6">
        <f>IF(ISNA(INDEX(AB278:AB283, MATCH(N280, F278:F283, FALSE))),0,INDEX(AB278:AB283, MATCH(N280, F278:F283, FALSE)))</f>
        <v>1</v>
      </c>
      <c r="AD280" s="3">
        <f>IF(ISNA(INDEX(AB278:AB283, MATCH(O280, F278:F283, FALSE))),0,INDEX(AB278:AB283, MATCH(O280, F278:F283, FALSE)))</f>
        <v>0</v>
      </c>
      <c r="AE280" s="5">
        <f t="shared" si="379"/>
        <v>1</v>
      </c>
      <c r="AF280" s="3">
        <f>COUNTIF(F278:F283:F286:F291,F280)</f>
        <v>1</v>
      </c>
      <c r="AG280" s="2"/>
      <c r="AH280" s="2"/>
      <c r="AI280" s="2"/>
      <c r="AJ280" s="2"/>
      <c r="AK280" s="2"/>
      <c r="AL280" s="2"/>
      <c r="AM280" s="2"/>
      <c r="AN280" s="2"/>
      <c r="AO280" s="2"/>
      <c r="AP280" s="2"/>
      <c r="AQ280" s="2"/>
      <c r="AR280" s="2"/>
      <c r="AS280" s="2"/>
      <c r="AT280" s="2"/>
    </row>
    <row r="281" spans="1:46" ht="20.100000000000001" customHeight="1">
      <c r="A281" s="111" t="s">
        <v>145</v>
      </c>
      <c r="B281" s="121" t="s">
        <v>130</v>
      </c>
      <c r="C281" s="121" t="s">
        <v>196</v>
      </c>
      <c r="D281" s="204" t="s">
        <v>0</v>
      </c>
      <c r="E281" s="290">
        <v>4</v>
      </c>
      <c r="F281" s="216" t="s">
        <v>109</v>
      </c>
      <c r="G281" s="217">
        <v>4.57</v>
      </c>
      <c r="H281" s="114" t="str">
        <f t="shared" si="372"/>
        <v>Katie BLOSSOM</v>
      </c>
      <c r="I281" s="114" t="str">
        <f t="shared" si="373"/>
        <v>MADJA</v>
      </c>
      <c r="J281" s="114" t="str">
        <f t="shared" si="374"/>
        <v>Marl J</v>
      </c>
      <c r="K281" s="9" t="str">
        <f t="shared" si="375"/>
        <v>G4</v>
      </c>
      <c r="L281" s="195" t="str">
        <f t="shared" si="376"/>
        <v>AW</v>
      </c>
      <c r="M281" s="120"/>
      <c r="N281" s="34" t="str">
        <f t="shared" si="377"/>
        <v>R</v>
      </c>
      <c r="O281" s="34" t="str">
        <f t="shared" si="377"/>
        <v>RR</v>
      </c>
      <c r="P281" s="154">
        <f t="shared" si="378"/>
        <v>3</v>
      </c>
      <c r="Q281" s="2"/>
      <c r="R281" s="12"/>
      <c r="S281" s="12"/>
      <c r="T281" s="12"/>
      <c r="U281" s="12">
        <f>P281</f>
        <v>3</v>
      </c>
      <c r="V281" s="12"/>
      <c r="W281" s="12"/>
      <c r="X281" s="2"/>
      <c r="Y281" s="26">
        <f>((COUNTIF(E278:E283,E281)-1)*$CK$547+SUBSTITUTE(E281,"=",""))</f>
        <v>4</v>
      </c>
      <c r="Z281" s="3">
        <f>INDEX($CK$548:$CK$611,Y281)</f>
        <v>3</v>
      </c>
      <c r="AA281" s="3">
        <f t="shared" ref="AA281:AA283" si="381">IF(LEFT(G281,1)="d",0,IF(LEFT(G281,1)="n",0,1))</f>
        <v>1</v>
      </c>
      <c r="AB281" s="3">
        <f t="shared" si="380"/>
        <v>3</v>
      </c>
      <c r="AC281" s="6">
        <f>IF(ISNA(INDEX(AB278:AB283, MATCH(N281, F278:F283, FALSE))),0,INDEX(AB278:AB283, MATCH(N281, F278:F283, FALSE)))</f>
        <v>0</v>
      </c>
      <c r="AD281" s="3">
        <f>IF(ISNA(INDEX(AB278:AB283, MATCH(O281, F278:F283, FALSE))),0,INDEX(AB278:AB283, MATCH(O281, F278:F283, FALSE)))</f>
        <v>3</v>
      </c>
      <c r="AE281" s="5">
        <f t="shared" si="379"/>
        <v>3</v>
      </c>
      <c r="AF281" s="3">
        <f>COUNTIF(F278:F283:F286:F291,F281)</f>
        <v>1</v>
      </c>
      <c r="AG281" s="2"/>
      <c r="AH281" s="2"/>
      <c r="AI281" s="2"/>
      <c r="AJ281" s="2"/>
      <c r="AK281" s="2"/>
      <c r="AL281" s="2"/>
      <c r="AM281" s="2"/>
      <c r="AN281" s="2"/>
      <c r="AO281" s="2"/>
      <c r="AP281" s="2"/>
      <c r="AQ281" s="2"/>
      <c r="AR281" s="2"/>
      <c r="AS281" s="2"/>
      <c r="AT281" s="2"/>
    </row>
    <row r="282" spans="1:46" ht="20.100000000000001" customHeight="1">
      <c r="A282" s="111" t="s">
        <v>145</v>
      </c>
      <c r="B282" s="121" t="s">
        <v>130</v>
      </c>
      <c r="C282" s="121" t="s">
        <v>196</v>
      </c>
      <c r="D282" s="204" t="s">
        <v>0</v>
      </c>
      <c r="E282" s="290">
        <v>5</v>
      </c>
      <c r="F282" s="216" t="s">
        <v>140</v>
      </c>
      <c r="G282" s="217">
        <v>4.42</v>
      </c>
      <c r="H282" s="114" t="str">
        <f t="shared" si="372"/>
        <v>India Kingsland</v>
      </c>
      <c r="I282" s="114" t="str">
        <f t="shared" si="373"/>
        <v>Winchester</v>
      </c>
      <c r="J282" s="114" t="str">
        <f t="shared" si="374"/>
        <v>Win</v>
      </c>
      <c r="K282" s="9" t="str">
        <f t="shared" si="375"/>
        <v/>
      </c>
      <c r="L282" s="195" t="str">
        <f t="shared" si="376"/>
        <v>AW</v>
      </c>
      <c r="M282" s="120"/>
      <c r="N282" s="34" t="str">
        <f t="shared" si="377"/>
        <v>T</v>
      </c>
      <c r="O282" s="34" t="str">
        <f t="shared" si="377"/>
        <v>TT</v>
      </c>
      <c r="P282" s="154">
        <f t="shared" si="378"/>
        <v>6</v>
      </c>
      <c r="Q282" s="2"/>
      <c r="R282" s="12"/>
      <c r="S282" s="12"/>
      <c r="T282" s="12"/>
      <c r="U282" s="12"/>
      <c r="V282" s="12">
        <f>P282</f>
        <v>6</v>
      </c>
      <c r="W282" s="12"/>
      <c r="X282" s="2"/>
      <c r="Y282" s="26">
        <f>((COUNTIF(E278:E283,E282)-1)*$CK$547+SUBSTITUTE(E282,"=",""))</f>
        <v>5</v>
      </c>
      <c r="Z282" s="3">
        <f t="shared" ref="Z282:Z283" si="382">INDEX($CK$548:$CK$611,Y282)</f>
        <v>2</v>
      </c>
      <c r="AA282" s="3">
        <f t="shared" si="381"/>
        <v>1</v>
      </c>
      <c r="AB282" s="3">
        <f t="shared" si="380"/>
        <v>2</v>
      </c>
      <c r="AC282" s="6">
        <f>IF(ISNA(INDEX(AB278:AB283, MATCH(N282, F278:F283, FALSE))),0,INDEX(AB278:AB283, MATCH(N282,F278:F283, FALSE)))</f>
        <v>6</v>
      </c>
      <c r="AD282" s="3">
        <f>IF(ISNA(INDEX(AB278:AB283, MATCH(O282, F278:F283, FALSE))),0,INDEX(AB278:AB283, MATCH(O282, F278:F283, FALSE)))</f>
        <v>0</v>
      </c>
      <c r="AE282" s="5">
        <f t="shared" si="379"/>
        <v>6</v>
      </c>
      <c r="AF282" s="3">
        <f>COUNTIF(F278:F283:F286:F291,F282)</f>
        <v>1</v>
      </c>
      <c r="AG282" s="2"/>
      <c r="AH282" s="2"/>
      <c r="AI282" s="2"/>
      <c r="AJ282" s="2"/>
      <c r="AK282" s="2"/>
      <c r="AL282" s="2"/>
      <c r="AM282" s="2"/>
      <c r="AN282" s="2"/>
      <c r="AO282" s="2"/>
      <c r="AP282" s="2"/>
      <c r="AQ282" s="2"/>
      <c r="AR282" s="2"/>
      <c r="AS282" s="2"/>
      <c r="AT282" s="2"/>
    </row>
    <row r="283" spans="1:46" ht="20.100000000000001" customHeight="1" thickBot="1">
      <c r="A283" s="111" t="s">
        <v>145</v>
      </c>
      <c r="B283" s="121" t="s">
        <v>130</v>
      </c>
      <c r="C283" s="121" t="s">
        <v>196</v>
      </c>
      <c r="D283" s="204" t="s">
        <v>0</v>
      </c>
      <c r="E283" s="291">
        <v>6</v>
      </c>
      <c r="F283" s="216" t="s">
        <v>20</v>
      </c>
      <c r="G283" s="219">
        <v>4.09</v>
      </c>
      <c r="H283" s="212" t="str">
        <f t="shared" si="372"/>
        <v>Lily Peach</v>
      </c>
      <c r="I283" s="212" t="str">
        <f t="shared" si="373"/>
        <v>Oxford City</v>
      </c>
      <c r="J283" s="212" t="str">
        <f t="shared" si="374"/>
        <v>Oxf C</v>
      </c>
      <c r="K283" s="138" t="str">
        <f t="shared" si="375"/>
        <v/>
      </c>
      <c r="L283" s="213" t="str">
        <f t="shared" si="376"/>
        <v xml:space="preserve"> </v>
      </c>
      <c r="M283" s="120"/>
      <c r="N283" s="34" t="str">
        <f t="shared" si="377"/>
        <v>J</v>
      </c>
      <c r="O283" s="34" t="str">
        <f t="shared" si="377"/>
        <v>JJ</v>
      </c>
      <c r="P283" s="154">
        <f t="shared" si="378"/>
        <v>4</v>
      </c>
      <c r="Q283" s="2"/>
      <c r="R283" s="12"/>
      <c r="S283" s="12"/>
      <c r="T283" s="12"/>
      <c r="U283" s="12"/>
      <c r="V283" s="12"/>
      <c r="W283" s="12">
        <f>P283</f>
        <v>4</v>
      </c>
      <c r="X283" s="2"/>
      <c r="Y283" s="26">
        <f>((COUNTIF(E278:E283,E283)-1)*$CK$547+SUBSTITUTE(E283,"=",""))</f>
        <v>6</v>
      </c>
      <c r="Z283" s="3">
        <f t="shared" si="382"/>
        <v>1</v>
      </c>
      <c r="AA283" s="3">
        <f t="shared" si="381"/>
        <v>1</v>
      </c>
      <c r="AB283" s="3">
        <f t="shared" si="380"/>
        <v>1</v>
      </c>
      <c r="AC283" s="6">
        <f>IF(ISNA(INDEX(AB278:AB283, MATCH(N283, F278:F283, FALSE))),0,INDEX(AB278:AB283, MATCH(N283, F278:F283, FALSE)))</f>
        <v>4</v>
      </c>
      <c r="AD283" s="3">
        <f>IF(ISNA(INDEX(AB278:AB283, MATCH(O283, F278:F283, FALSE))),0,INDEX(AB278:AB283, MATCH(O283, F278:F283, FALSE)))</f>
        <v>0</v>
      </c>
      <c r="AE283" s="5">
        <f t="shared" si="379"/>
        <v>4</v>
      </c>
      <c r="AF283" s="3">
        <f>COUNTIF(F278:F283:F286:F291,F283)</f>
        <v>1</v>
      </c>
      <c r="AG283" s="2"/>
      <c r="AH283" s="2"/>
      <c r="AI283" s="2"/>
      <c r="AJ283" s="2"/>
      <c r="AK283" s="2"/>
      <c r="AL283" s="2"/>
      <c r="AM283" s="2"/>
      <c r="AN283" s="2"/>
      <c r="AO283" s="2"/>
      <c r="AP283" s="2"/>
      <c r="AQ283" s="2"/>
      <c r="AR283" s="2"/>
      <c r="AS283" s="2"/>
      <c r="AT283" s="2"/>
    </row>
    <row r="284" spans="1:46" ht="20.100000000000001" customHeight="1" thickBot="1">
      <c r="A284" s="111" t="s">
        <v>145</v>
      </c>
      <c r="B284" s="121" t="s">
        <v>130</v>
      </c>
      <c r="C284" s="34"/>
      <c r="D284" s="110"/>
      <c r="E284" s="237" t="s">
        <v>49</v>
      </c>
      <c r="F284" s="237"/>
      <c r="G284" s="237"/>
      <c r="H284" s="236"/>
      <c r="I284" s="236"/>
      <c r="J284" s="236"/>
      <c r="K284" s="236"/>
      <c r="L284" s="236"/>
      <c r="M284" s="65"/>
      <c r="N284" s="40"/>
      <c r="O284" s="40"/>
      <c r="P284" s="155"/>
      <c r="Q284" s="2"/>
      <c r="R284" s="2"/>
      <c r="S284" s="2"/>
      <c r="T284" s="2"/>
      <c r="U284" s="2"/>
      <c r="V284" s="2"/>
      <c r="W284" s="2"/>
      <c r="X284" s="2"/>
      <c r="Y284" s="26"/>
      <c r="AG284" s="21"/>
      <c r="AH284" s="21"/>
      <c r="AI284" s="21"/>
      <c r="AJ284" s="21"/>
      <c r="AK284" s="21"/>
      <c r="AL284" s="21"/>
      <c r="AM284" s="21"/>
      <c r="AN284" s="21"/>
      <c r="AO284" s="21"/>
      <c r="AP284" s="21"/>
      <c r="AQ284" s="21"/>
      <c r="AR284" s="21"/>
      <c r="AS284" s="21"/>
      <c r="AT284" s="21"/>
    </row>
    <row r="285" spans="1:46" ht="20.100000000000001" customHeight="1" thickBot="1">
      <c r="A285" s="111" t="s">
        <v>145</v>
      </c>
      <c r="B285" s="121" t="s">
        <v>130</v>
      </c>
      <c r="C285" s="121" t="s">
        <v>196</v>
      </c>
      <c r="D285" s="204" t="s">
        <v>1</v>
      </c>
      <c r="E285" s="420" t="s">
        <v>233</v>
      </c>
      <c r="F285" s="233"/>
      <c r="G285" s="233"/>
      <c r="H285" s="234"/>
      <c r="I285" s="208" t="s">
        <v>147</v>
      </c>
      <c r="J285" s="205"/>
      <c r="K285" s="530">
        <f>K277</f>
        <v>5.7</v>
      </c>
      <c r="L285" s="530"/>
      <c r="M285" s="65"/>
      <c r="N285" s="40"/>
      <c r="O285" s="40"/>
      <c r="P285" s="155"/>
      <c r="Q285" s="2"/>
      <c r="R285" s="2"/>
      <c r="S285" s="2"/>
      <c r="T285" s="2"/>
      <c r="U285" s="2"/>
      <c r="V285" s="2"/>
      <c r="W285" s="2"/>
      <c r="X285" s="2"/>
      <c r="Y285" s="26"/>
      <c r="AG285" s="21"/>
      <c r="AH285" s="21"/>
      <c r="AI285" s="21"/>
      <c r="AJ285" s="21"/>
      <c r="AK285" s="21"/>
      <c r="AL285" s="21"/>
      <c r="AM285" s="21"/>
      <c r="AN285" s="21"/>
      <c r="AO285" s="21"/>
      <c r="AP285" s="21"/>
      <c r="AQ285" s="21"/>
      <c r="AR285" s="21"/>
      <c r="AS285" s="21"/>
      <c r="AT285" s="21"/>
    </row>
    <row r="286" spans="1:46" ht="20.100000000000001" customHeight="1">
      <c r="A286" s="111" t="s">
        <v>145</v>
      </c>
      <c r="B286" s="121" t="s">
        <v>130</v>
      </c>
      <c r="C286" s="121" t="s">
        <v>196</v>
      </c>
      <c r="D286" s="204" t="s">
        <v>1</v>
      </c>
      <c r="E286" s="289">
        <v>1</v>
      </c>
      <c r="F286" s="214" t="s">
        <v>108</v>
      </c>
      <c r="G286" s="215">
        <v>4.4800000000000004</v>
      </c>
      <c r="H286" s="201" t="str">
        <f t="shared" ref="H286:H291" si="383">IF(ISNA((IF(F286=0," ",VLOOKUP(F286,$AI$585:$AK$597,3,FALSE)))),"WRONG LETTER",IF(F286=0," ",VLOOKUP(F286,$AI$585:$AK$597,3,FALSE)))</f>
        <v>Amber DICKIN</v>
      </c>
      <c r="I286" s="201" t="str">
        <f t="shared" ref="I286:I291" si="384">IF(ISNA((IF(F286=0,"",VLOOKUP(F286,$AR$572:$AT$583,3,FALSE)))),"WRONG LETTER",IF(F286=0,"",VLOOKUP(F286,$AR$572:$AT$583,3,FALSE)))</f>
        <v>MADJA</v>
      </c>
      <c r="J286" s="201" t="str">
        <f t="shared" ref="J286:J291" si="385">IF(F286=0,"",VLOOKUP(F286,$AO$544:$AR$555,4,FALSE))</f>
        <v>Marl J</v>
      </c>
      <c r="K286" s="202" t="str">
        <f t="shared" ref="K286:K291" si="386">IF(G286="","",IF(ISNUMBER(G286),IF($CH$582="T"," ",IF($CH$582="F",IF(G286&gt;=$BX$582,"G1",IF(G286&gt;=$CA$582,"G2",IF(G286&gt;=$CD$582,"G3",IF(G286&gt;=$CG$582,"G4","")))))),""))</f>
        <v>G4</v>
      </c>
      <c r="L286" s="203" t="str">
        <f t="shared" ref="L286:L291" si="387">IF(ISBLANK(G286),"",IF(G286&gt;=BO582,"AW"," "))</f>
        <v>AW</v>
      </c>
      <c r="M286" s="65"/>
      <c r="N286" s="34" t="str">
        <f t="shared" ref="N286:O291" si="388">N278</f>
        <v>W</v>
      </c>
      <c r="O286" s="34" t="str">
        <f t="shared" si="388"/>
        <v>WW</v>
      </c>
      <c r="P286" s="154">
        <f>AE286</f>
        <v>5</v>
      </c>
      <c r="Q286" s="2"/>
      <c r="R286" s="12">
        <f>P286</f>
        <v>5</v>
      </c>
      <c r="S286" s="12"/>
      <c r="T286" s="12"/>
      <c r="U286" s="12"/>
      <c r="V286" s="12"/>
      <c r="W286" s="12"/>
      <c r="X286" s="2"/>
      <c r="Y286" s="26">
        <f>((COUNTIF(E286:E291,E286)-1)*$CK$547+SUBSTITUTE(E286,"=",""))</f>
        <v>1</v>
      </c>
      <c r="Z286" s="3">
        <f>INDEX($CK$548:$CK$611,Y286)</f>
        <v>6</v>
      </c>
      <c r="AA286" s="3">
        <f>IF(LEFT(G286,1)="d",0,IF(LEFT(G286,1)="n",0,1))</f>
        <v>1</v>
      </c>
      <c r="AB286" s="3">
        <f>Z286*AA286</f>
        <v>6</v>
      </c>
      <c r="AC286" s="6">
        <f>IF(ISNA(INDEX(AB286:AB291, MATCH(N286, F286:F291, FALSE))),0,INDEX(AB286:AB291, MATCH(N286, F286:F291, FALSE)))</f>
        <v>5</v>
      </c>
      <c r="AD286" s="3">
        <f>IF(ISNA(INDEX(AB286:AB291, MATCH(O286, F286:F291, FALSE))),0,INDEX(AB286:AB291, MATCH(O286, F286:F291, FALSE)))</f>
        <v>0</v>
      </c>
      <c r="AE286" s="5">
        <f>SUM(AC286:AD286)</f>
        <v>5</v>
      </c>
      <c r="AF286" s="3">
        <f>COUNTIF(F278:F283:F286:F291,F286)</f>
        <v>1</v>
      </c>
      <c r="AG286" s="21"/>
      <c r="AH286" s="21"/>
      <c r="AI286" s="21"/>
      <c r="AJ286" s="21"/>
      <c r="AK286" s="21"/>
      <c r="AL286" s="21"/>
      <c r="AM286" s="21"/>
      <c r="AN286" s="21"/>
      <c r="AO286" s="21"/>
      <c r="AP286" s="21"/>
      <c r="AQ286" s="21"/>
      <c r="AR286" s="21"/>
      <c r="AS286" s="21"/>
      <c r="AT286" s="21"/>
    </row>
    <row r="287" spans="1:46" ht="20.100000000000001" customHeight="1">
      <c r="A287" s="111" t="s">
        <v>145</v>
      </c>
      <c r="B287" s="121" t="s">
        <v>130</v>
      </c>
      <c r="C287" s="121" t="s">
        <v>196</v>
      </c>
      <c r="D287" s="204" t="s">
        <v>1</v>
      </c>
      <c r="E287" s="290">
        <v>2</v>
      </c>
      <c r="F287" s="216" t="s">
        <v>130</v>
      </c>
      <c r="G287" s="217">
        <v>4.13</v>
      </c>
      <c r="H287" s="114" t="str">
        <f t="shared" si="383"/>
        <v>Evie Beck</v>
      </c>
      <c r="I287" s="114" t="str">
        <f t="shared" si="384"/>
        <v>Winchester</v>
      </c>
      <c r="J287" s="114" t="str">
        <f t="shared" si="385"/>
        <v>Win</v>
      </c>
      <c r="K287" s="9" t="str">
        <f t="shared" si="386"/>
        <v/>
      </c>
      <c r="L287" s="195" t="str">
        <f t="shared" si="387"/>
        <v xml:space="preserve"> </v>
      </c>
      <c r="M287" s="65"/>
      <c r="N287" s="34" t="str">
        <f t="shared" si="388"/>
        <v>N</v>
      </c>
      <c r="O287" s="34" t="str">
        <f t="shared" si="388"/>
        <v>NN</v>
      </c>
      <c r="P287" s="154">
        <f t="shared" ref="P287:P291" si="389">AE287</f>
        <v>4</v>
      </c>
      <c r="Q287" s="2"/>
      <c r="R287" s="12"/>
      <c r="S287" s="12">
        <f>P287</f>
        <v>4</v>
      </c>
      <c r="T287" s="12"/>
      <c r="U287" s="12"/>
      <c r="V287" s="12"/>
      <c r="W287" s="12"/>
      <c r="X287" s="2"/>
      <c r="Y287" s="26">
        <f>((COUNTIF(E286:E291,E287)-1)*$CK$547+SUBSTITUTE(E287,"=",""))</f>
        <v>2</v>
      </c>
      <c r="Z287" s="3">
        <f>INDEX($CK$548:$CK$611,Y287)</f>
        <v>5</v>
      </c>
      <c r="AA287" s="3">
        <f>IF(LEFT(G287,1)="d",0,IF(LEFT(G287,1)="n",0,1))</f>
        <v>1</v>
      </c>
      <c r="AB287" s="3">
        <f>Z287*AA287</f>
        <v>5</v>
      </c>
      <c r="AC287" s="6">
        <f>IF(ISNA(INDEX(AB286:AB291, MATCH(N287, F286:F291, FALSE))),0,INDEX(AB286:AB291, MATCH(N287, F286:F291, FALSE)))</f>
        <v>0</v>
      </c>
      <c r="AD287" s="3">
        <f>IF(ISNA(INDEX(AB286:AB291, MATCH(O287, F286:F291, FALSE))),0,INDEX(AB286:AB291, MATCH(O287, F286:F291, FALSE)))</f>
        <v>4</v>
      </c>
      <c r="AE287" s="5">
        <f t="shared" ref="AE287:AE291" si="390">SUM(AC287:AD287)</f>
        <v>4</v>
      </c>
      <c r="AF287" s="3">
        <f>COUNTIF(F278:F283:F286:F291,F287)</f>
        <v>1</v>
      </c>
      <c r="AG287" s="21"/>
      <c r="AH287" s="21"/>
      <c r="AI287" s="21"/>
      <c r="AJ287" s="21"/>
      <c r="AK287" s="21"/>
      <c r="AL287" s="21"/>
      <c r="AM287" s="21"/>
      <c r="AN287" s="21"/>
      <c r="AO287" s="21"/>
      <c r="AP287" s="21"/>
      <c r="AQ287" s="21"/>
      <c r="AR287" s="21"/>
      <c r="AS287" s="21"/>
      <c r="AT287" s="21"/>
    </row>
    <row r="288" spans="1:46" ht="20.100000000000001" customHeight="1">
      <c r="A288" s="111" t="s">
        <v>145</v>
      </c>
      <c r="B288" s="121" t="s">
        <v>130</v>
      </c>
      <c r="C288" s="121" t="s">
        <v>196</v>
      </c>
      <c r="D288" s="204" t="s">
        <v>1</v>
      </c>
      <c r="E288" s="290">
        <v>3</v>
      </c>
      <c r="F288" s="216" t="s">
        <v>111</v>
      </c>
      <c r="G288" s="217">
        <v>3.79</v>
      </c>
      <c r="H288" s="114" t="str">
        <f t="shared" si="383"/>
        <v>FRANCESCA BAILEY</v>
      </c>
      <c r="I288" s="114" t="str">
        <f t="shared" si="384"/>
        <v>Newbury</v>
      </c>
      <c r="J288" s="114" t="str">
        <f t="shared" si="385"/>
        <v>Newb</v>
      </c>
      <c r="K288" s="9" t="str">
        <f t="shared" si="386"/>
        <v/>
      </c>
      <c r="L288" s="195" t="str">
        <f t="shared" si="387"/>
        <v xml:space="preserve"> </v>
      </c>
      <c r="M288" s="65"/>
      <c r="N288" s="34" t="str">
        <f t="shared" si="388"/>
        <v>O</v>
      </c>
      <c r="O288" s="34" t="str">
        <f t="shared" si="388"/>
        <v>OO</v>
      </c>
      <c r="P288" s="154">
        <f t="shared" si="389"/>
        <v>3</v>
      </c>
      <c r="Q288" s="2"/>
      <c r="R288" s="12"/>
      <c r="S288" s="12"/>
      <c r="T288" s="12">
        <f>P288</f>
        <v>3</v>
      </c>
      <c r="U288" s="12"/>
      <c r="V288" s="12"/>
      <c r="W288" s="12"/>
      <c r="X288" s="2"/>
      <c r="Y288" s="26">
        <f>((COUNTIF(E286:E291,E288)-1)*$CK$547+SUBSTITUTE(E288,"=",""))</f>
        <v>3</v>
      </c>
      <c r="Z288" s="3">
        <f>INDEX($CK$548:$CK$611,Y288)</f>
        <v>4</v>
      </c>
      <c r="AA288" s="3">
        <f>IF(LEFT(G288,1)="d",0,IF(LEFT(G288,1)="n",0,1))</f>
        <v>1</v>
      </c>
      <c r="AB288" s="3">
        <f t="shared" ref="AB288:AB291" si="391">Z288*AA288</f>
        <v>4</v>
      </c>
      <c r="AC288" s="6">
        <f>IF(ISNA(INDEX(AB286:AB291, MATCH(N288, F286:F291, FALSE))),0,INDEX(AB286:AB291, MATCH(N288, F286:F291, FALSE)))</f>
        <v>0</v>
      </c>
      <c r="AD288" s="3">
        <f>IF(ISNA(INDEX(AB286:AB291, MATCH(O288, F286:F291, FALSE))),0,INDEX(AB286:AB291, MATCH(O288, F286:F291, FALSE)))</f>
        <v>3</v>
      </c>
      <c r="AE288" s="5">
        <f t="shared" si="390"/>
        <v>3</v>
      </c>
      <c r="AF288" s="3">
        <f>COUNTIF(F278:F283:F286:F291,F288)</f>
        <v>1</v>
      </c>
      <c r="AG288" s="21"/>
      <c r="AH288" s="21"/>
      <c r="AI288" s="21"/>
      <c r="AJ288" s="21"/>
      <c r="AK288" s="21"/>
      <c r="AL288" s="21"/>
      <c r="AM288" s="21"/>
      <c r="AN288" s="21"/>
      <c r="AO288" s="21"/>
      <c r="AP288" s="21"/>
      <c r="AQ288" s="21"/>
      <c r="AR288" s="21"/>
      <c r="AS288" s="21"/>
      <c r="AT288" s="21"/>
    </row>
    <row r="289" spans="1:46" ht="20.100000000000001" customHeight="1">
      <c r="A289" s="111" t="s">
        <v>145</v>
      </c>
      <c r="B289" s="121" t="s">
        <v>130</v>
      </c>
      <c r="C289" s="121" t="s">
        <v>196</v>
      </c>
      <c r="D289" s="204" t="s">
        <v>1</v>
      </c>
      <c r="E289" s="290">
        <v>4</v>
      </c>
      <c r="F289" s="216" t="s">
        <v>19</v>
      </c>
      <c r="G289" s="217">
        <v>3.34</v>
      </c>
      <c r="H289" s="114" t="str">
        <f t="shared" si="383"/>
        <v>Nasrin Aminu</v>
      </c>
      <c r="I289" s="114" t="str">
        <f t="shared" si="384"/>
        <v>Oxford City</v>
      </c>
      <c r="J289" s="114" t="str">
        <f t="shared" si="385"/>
        <v>Oxf C</v>
      </c>
      <c r="K289" s="9" t="str">
        <f t="shared" si="386"/>
        <v/>
      </c>
      <c r="L289" s="195" t="str">
        <f t="shared" si="387"/>
        <v xml:space="preserve"> </v>
      </c>
      <c r="M289" s="65"/>
      <c r="N289" s="34" t="str">
        <f t="shared" si="388"/>
        <v>R</v>
      </c>
      <c r="O289" s="34" t="str">
        <f t="shared" si="388"/>
        <v>RR</v>
      </c>
      <c r="P289" s="154">
        <f t="shared" si="389"/>
        <v>6</v>
      </c>
      <c r="Q289" s="2"/>
      <c r="R289" s="12"/>
      <c r="S289" s="12"/>
      <c r="T289" s="12"/>
      <c r="U289" s="12">
        <f>P289</f>
        <v>6</v>
      </c>
      <c r="V289" s="12"/>
      <c r="W289" s="12"/>
      <c r="X289" s="2"/>
      <c r="Y289" s="26">
        <f>((COUNTIF(E286:E291,E289)-1)*$CK$547+SUBSTITUTE(E289,"=",""))</f>
        <v>4</v>
      </c>
      <c r="Z289" s="3">
        <f>INDEX($CK$548:$CK$611,Y289)</f>
        <v>3</v>
      </c>
      <c r="AA289" s="3">
        <f t="shared" ref="AA289:AA291" si="392">IF(LEFT(G289,1)="d",0,IF(LEFT(G289,1)="n",0,1))</f>
        <v>1</v>
      </c>
      <c r="AB289" s="3">
        <f t="shared" si="391"/>
        <v>3</v>
      </c>
      <c r="AC289" s="6">
        <f>IF(ISNA(INDEX(AB286:AB291, MATCH(N289, F286:F291, FALSE))),0,INDEX(AB286:AB291, MATCH(N289, F286:F291, FALSE)))</f>
        <v>6</v>
      </c>
      <c r="AD289" s="3">
        <f>IF(ISNA(INDEX(AB286:AB291, MATCH(O289, F286:F291, FALSE))),0,INDEX(AB286:AB291, MATCH(O289, F286:F291, FALSE)))</f>
        <v>0</v>
      </c>
      <c r="AE289" s="5">
        <f t="shared" si="390"/>
        <v>6</v>
      </c>
      <c r="AF289" s="3">
        <f>COUNTIF(F278:F283:F286:F291,F289)</f>
        <v>1</v>
      </c>
      <c r="AG289" s="21"/>
      <c r="AH289" s="21"/>
      <c r="AI289" s="21"/>
      <c r="AJ289" s="21"/>
      <c r="AK289" s="21"/>
      <c r="AL289" s="21"/>
      <c r="AM289" s="21"/>
      <c r="AN289" s="21"/>
      <c r="AO289" s="21"/>
      <c r="AP289" s="21"/>
      <c r="AQ289" s="21"/>
      <c r="AR289" s="21"/>
      <c r="AS289" s="21"/>
      <c r="AT289" s="21"/>
    </row>
    <row r="290" spans="1:46" ht="20.100000000000001" customHeight="1">
      <c r="A290" s="111" t="s">
        <v>145</v>
      </c>
      <c r="B290" s="121" t="s">
        <v>130</v>
      </c>
      <c r="C290" s="121" t="s">
        <v>196</v>
      </c>
      <c r="D290" s="204" t="s">
        <v>1</v>
      </c>
      <c r="E290" s="290">
        <v>5</v>
      </c>
      <c r="F290" s="216"/>
      <c r="G290" s="217"/>
      <c r="H290" s="114" t="str">
        <f t="shared" si="383"/>
        <v xml:space="preserve"> </v>
      </c>
      <c r="I290" s="114" t="str">
        <f t="shared" si="384"/>
        <v/>
      </c>
      <c r="J290" s="114" t="str">
        <f t="shared" si="385"/>
        <v/>
      </c>
      <c r="K290" s="9" t="str">
        <f t="shared" si="386"/>
        <v/>
      </c>
      <c r="L290" s="195" t="str">
        <f t="shared" si="387"/>
        <v/>
      </c>
      <c r="M290" s="65"/>
      <c r="N290" s="34" t="str">
        <f t="shared" si="388"/>
        <v>T</v>
      </c>
      <c r="O290" s="34" t="str">
        <f t="shared" si="388"/>
        <v>TT</v>
      </c>
      <c r="P290" s="154">
        <f t="shared" si="389"/>
        <v>0</v>
      </c>
      <c r="Q290" s="2"/>
      <c r="R290" s="12"/>
      <c r="S290" s="12"/>
      <c r="T290" s="12"/>
      <c r="U290" s="12"/>
      <c r="V290" s="12">
        <f>P290</f>
        <v>0</v>
      </c>
      <c r="W290" s="12"/>
      <c r="X290" s="2"/>
      <c r="Y290" s="26">
        <f>((COUNTIF(E286:E291,E290)-1)*$CK$547+SUBSTITUTE(E290,"=",""))</f>
        <v>5</v>
      </c>
      <c r="Z290" s="3">
        <f t="shared" ref="Z290:Z291" si="393">INDEX($CK$548:$CK$611,Y290)</f>
        <v>2</v>
      </c>
      <c r="AA290" s="3">
        <f t="shared" si="392"/>
        <v>1</v>
      </c>
      <c r="AB290" s="3">
        <f t="shared" si="391"/>
        <v>2</v>
      </c>
      <c r="AC290" s="6">
        <f>IF(ISNA(INDEX(AB286:AB291, MATCH(N290, F286:F291, FALSE))),0,INDEX(AB286:AB291, MATCH(N290,F286:F291, FALSE)))</f>
        <v>0</v>
      </c>
      <c r="AD290" s="3">
        <f>IF(ISNA(INDEX(AB286:AB291, MATCH(O290, F286:F291, FALSE))),0,INDEX(AB286:AB291, MATCH(O290, F286:F291, FALSE)))</f>
        <v>0</v>
      </c>
      <c r="AE290" s="5">
        <f t="shared" si="390"/>
        <v>0</v>
      </c>
      <c r="AF290" s="3">
        <f>COUNTIF(F278:F283:F286:F291,F290)</f>
        <v>0</v>
      </c>
      <c r="AG290" s="21"/>
      <c r="AH290" s="21"/>
      <c r="AI290" s="21"/>
      <c r="AJ290" s="21"/>
      <c r="AK290" s="21"/>
      <c r="AL290" s="21"/>
      <c r="AM290" s="21"/>
      <c r="AN290" s="21"/>
      <c r="AO290" s="21"/>
      <c r="AP290" s="21"/>
      <c r="AQ290" s="21"/>
      <c r="AR290" s="21"/>
      <c r="AS290" s="21"/>
      <c r="AT290" s="21"/>
    </row>
    <row r="291" spans="1:46" ht="20.100000000000001" customHeight="1" thickBot="1">
      <c r="A291" s="111" t="s">
        <v>145</v>
      </c>
      <c r="B291" s="121" t="s">
        <v>130</v>
      </c>
      <c r="C291" s="121" t="s">
        <v>196</v>
      </c>
      <c r="D291" s="204" t="s">
        <v>1</v>
      </c>
      <c r="E291" s="291">
        <v>6</v>
      </c>
      <c r="F291" s="216"/>
      <c r="G291" s="219"/>
      <c r="H291" s="212" t="str">
        <f t="shared" si="383"/>
        <v xml:space="preserve"> </v>
      </c>
      <c r="I291" s="212" t="str">
        <f t="shared" si="384"/>
        <v/>
      </c>
      <c r="J291" s="212" t="str">
        <f t="shared" si="385"/>
        <v/>
      </c>
      <c r="K291" s="138" t="str">
        <f t="shared" si="386"/>
        <v/>
      </c>
      <c r="L291" s="213" t="str">
        <f t="shared" si="387"/>
        <v/>
      </c>
      <c r="M291" s="65"/>
      <c r="N291" s="34" t="str">
        <f t="shared" si="388"/>
        <v>J</v>
      </c>
      <c r="O291" s="34" t="str">
        <f t="shared" si="388"/>
        <v>JJ</v>
      </c>
      <c r="P291" s="154">
        <f t="shared" si="389"/>
        <v>0</v>
      </c>
      <c r="Q291" s="2"/>
      <c r="R291" s="12"/>
      <c r="S291" s="12"/>
      <c r="T291" s="12"/>
      <c r="U291" s="12"/>
      <c r="V291" s="12"/>
      <c r="W291" s="12">
        <f>P291</f>
        <v>0</v>
      </c>
      <c r="X291" s="2"/>
      <c r="Y291" s="26">
        <f>((COUNTIF(E286:E291,E291)-1)*$CK$547+SUBSTITUTE(E291,"=",""))</f>
        <v>6</v>
      </c>
      <c r="Z291" s="3">
        <f t="shared" si="393"/>
        <v>1</v>
      </c>
      <c r="AA291" s="3">
        <f t="shared" si="392"/>
        <v>1</v>
      </c>
      <c r="AB291" s="3">
        <f t="shared" si="391"/>
        <v>1</v>
      </c>
      <c r="AC291" s="6">
        <f>IF(ISNA(INDEX(AB286:AB291, MATCH(N291, F286:F291, FALSE))),0,INDEX(AB286:AB291, MATCH(N291, F286:F291, FALSE)))</f>
        <v>0</v>
      </c>
      <c r="AD291" s="3">
        <f>IF(ISNA(INDEX(AB286:AB291, MATCH(O291, F286:F291, FALSE))),0,INDEX(AB286:AB291, MATCH(O291, F286:F291, FALSE)))</f>
        <v>0</v>
      </c>
      <c r="AE291" s="5">
        <f t="shared" si="390"/>
        <v>0</v>
      </c>
      <c r="AF291" s="3">
        <f>COUNTIF(F278:F283:F286:F291,F291)</f>
        <v>0</v>
      </c>
      <c r="AG291" s="21"/>
      <c r="AH291" s="21"/>
      <c r="AI291" s="21"/>
      <c r="AJ291" s="21"/>
      <c r="AK291" s="21"/>
      <c r="AL291" s="21"/>
      <c r="AM291" s="21"/>
      <c r="AN291" s="21"/>
      <c r="AO291" s="21"/>
      <c r="AP291" s="21"/>
      <c r="AQ291" s="21"/>
      <c r="AR291" s="21"/>
      <c r="AS291" s="21"/>
      <c r="AT291" s="21"/>
    </row>
    <row r="292" spans="1:46" ht="20.100000000000001" customHeight="1" thickBot="1">
      <c r="A292" s="111" t="s">
        <v>145</v>
      </c>
      <c r="B292" s="121" t="s">
        <v>130</v>
      </c>
      <c r="C292" s="121"/>
      <c r="D292" s="204"/>
      <c r="E292" s="237" t="s">
        <v>49</v>
      </c>
      <c r="F292" s="237"/>
      <c r="G292" s="237"/>
      <c r="H292" s="236"/>
      <c r="I292" s="236"/>
      <c r="J292" s="236"/>
      <c r="K292" s="236"/>
      <c r="L292" s="236"/>
      <c r="M292" s="65"/>
      <c r="N292" s="40"/>
      <c r="O292" s="40"/>
      <c r="P292" s="155"/>
      <c r="Q292" s="2"/>
      <c r="R292" s="2"/>
      <c r="S292" s="2"/>
      <c r="T292" s="2"/>
      <c r="U292" s="2"/>
      <c r="V292" s="2"/>
      <c r="W292" s="2"/>
      <c r="X292" s="2"/>
      <c r="Y292" s="8"/>
      <c r="Z292" s="21"/>
      <c r="AA292" s="21"/>
      <c r="AB292" s="21"/>
      <c r="AC292" s="21"/>
      <c r="AD292" s="21"/>
      <c r="AE292" s="21"/>
      <c r="AF292" s="21"/>
      <c r="AG292" s="21"/>
      <c r="AH292" s="21"/>
      <c r="AI292" s="21"/>
      <c r="AJ292" s="21"/>
      <c r="AK292" s="21"/>
      <c r="AL292" s="21"/>
      <c r="AM292" s="21"/>
      <c r="AN292" s="21"/>
      <c r="AO292" s="21"/>
      <c r="AP292" s="21"/>
      <c r="AQ292" s="21"/>
      <c r="AR292" s="21"/>
      <c r="AS292" s="21"/>
      <c r="AT292" s="21"/>
    </row>
    <row r="293" spans="1:46" ht="20.100000000000001" customHeight="1" thickBot="1">
      <c r="A293" s="111" t="s">
        <v>145</v>
      </c>
      <c r="B293" s="121" t="s">
        <v>130</v>
      </c>
      <c r="C293" s="121" t="s">
        <v>199</v>
      </c>
      <c r="D293" s="204" t="s">
        <v>0</v>
      </c>
      <c r="E293" s="420" t="s">
        <v>217</v>
      </c>
      <c r="F293" s="233"/>
      <c r="G293" s="233"/>
      <c r="H293" s="234"/>
      <c r="I293" s="208" t="s">
        <v>147</v>
      </c>
      <c r="J293" s="205"/>
      <c r="K293" s="530">
        <f>DETAILS!K70</f>
        <v>1.71</v>
      </c>
      <c r="L293" s="530"/>
      <c r="M293" s="119"/>
      <c r="N293" s="40"/>
      <c r="O293" s="40"/>
      <c r="P293" s="155"/>
      <c r="Q293" s="2"/>
      <c r="R293" s="2"/>
      <c r="S293" s="2"/>
      <c r="T293" s="2"/>
      <c r="U293" s="2"/>
      <c r="V293" s="2"/>
      <c r="W293" s="2"/>
      <c r="X293" s="2"/>
      <c r="Y293" s="8"/>
      <c r="Z293" s="21"/>
      <c r="AA293" s="21"/>
      <c r="AB293" s="21"/>
      <c r="AC293" s="21"/>
      <c r="AD293" s="21"/>
      <c r="AE293" s="21"/>
      <c r="AF293" s="21"/>
      <c r="AG293" s="21"/>
      <c r="AH293" s="21"/>
      <c r="AI293" s="21"/>
      <c r="AJ293" s="21"/>
      <c r="AK293" s="21"/>
      <c r="AL293" s="21"/>
      <c r="AM293" s="21"/>
      <c r="AN293" s="21"/>
      <c r="AO293" s="2"/>
      <c r="AP293" s="2"/>
      <c r="AQ293" s="2"/>
      <c r="AR293" s="2"/>
      <c r="AS293" s="2"/>
      <c r="AT293" s="2"/>
    </row>
    <row r="294" spans="1:46" ht="20.100000000000001" customHeight="1">
      <c r="A294" s="111" t="s">
        <v>145</v>
      </c>
      <c r="B294" s="121" t="s">
        <v>130</v>
      </c>
      <c r="C294" s="121" t="s">
        <v>199</v>
      </c>
      <c r="D294" s="204" t="s">
        <v>0</v>
      </c>
      <c r="E294" s="289">
        <v>1</v>
      </c>
      <c r="F294" s="214" t="s">
        <v>48</v>
      </c>
      <c r="G294" s="215">
        <v>1.44</v>
      </c>
      <c r="H294" s="201" t="str">
        <f t="shared" ref="H294:H299" si="394">IF(ISNA((IF(F294=0," ",VLOOKUP(F294,$AC$586:$AE$597,3,FALSE)))),"WRONG LETTER",IF(F294=0," ",VLOOKUP(F294,$AC$586:$AE$597,3,FALSE)))</f>
        <v>Poppy Nolan</v>
      </c>
      <c r="I294" s="201" t="str">
        <f t="shared" ref="I294:I299" si="395">IF(ISNA((IF(F294=0,"",VLOOKUP(F294,$AR$572:$AT$583,3,FALSE)))),"WRONG LETTER",IF(F294=0,"",VLOOKUP(F294,$AR$572:$AT$583,3,FALSE)))</f>
        <v>Salisbury</v>
      </c>
      <c r="J294" s="201" t="str">
        <f t="shared" ref="J294:J299" si="396">IF(F294=0,"",VLOOKUP(F294,$AO$544:$AR$555,4,FALSE))</f>
        <v>Salis</v>
      </c>
      <c r="K294" s="202" t="str">
        <f t="shared" ref="K294:K299" si="397">IF(G294="","",IF(ISNUMBER(G294),IF($CH$581="T"," ",IF($CH$581="F",IF(G294&gt;=$BX$581,"G1",IF(G294&gt;=$CA$581,"G2",IF(G294&gt;=$CD$581,"G3",IF(G294&gt;=$CG$581,"G4","")))))),""))</f>
        <v>G4</v>
      </c>
      <c r="L294" s="203" t="str">
        <f t="shared" ref="L294:L299" si="398">IF(ISBLANK(G294),"",IF(G294&gt;=BN575,"AW"," "))</f>
        <v>AW</v>
      </c>
      <c r="M294" s="120"/>
      <c r="N294" s="34" t="str">
        <f t="shared" ref="N294:O299" si="399">N286</f>
        <v>W</v>
      </c>
      <c r="O294" s="34" t="str">
        <f t="shared" si="399"/>
        <v>WW</v>
      </c>
      <c r="P294" s="154">
        <f>AE294</f>
        <v>4</v>
      </c>
      <c r="Q294" s="2"/>
      <c r="R294" s="12">
        <f>P294</f>
        <v>4</v>
      </c>
      <c r="S294" s="12"/>
      <c r="T294" s="12"/>
      <c r="U294" s="12"/>
      <c r="V294" s="12"/>
      <c r="W294" s="12"/>
      <c r="X294" s="2"/>
      <c r="Y294" s="26">
        <f>((COUNTIF(E294:E299,E294)-1)*$CK$547+SUBSTITUTE(E294,"=",""))</f>
        <v>1</v>
      </c>
      <c r="Z294" s="3">
        <f>INDEX($CK$548:$CK$611,Y294)</f>
        <v>6</v>
      </c>
      <c r="AA294" s="3">
        <f>IF(LEFT(G294,1)="d",0,IF(LEFT(G294,1)="n",0,1))</f>
        <v>1</v>
      </c>
      <c r="AB294" s="3">
        <f>Z294*AA294</f>
        <v>6</v>
      </c>
      <c r="AC294" s="6">
        <f>IF(ISNA(INDEX(AB294:AB299, MATCH(N294, F294:F299, FALSE))),0,INDEX(AB294:AB299, MATCH(N294, F294:F299, FALSE)))</f>
        <v>4</v>
      </c>
      <c r="AD294" s="3">
        <f>IF(ISNA(INDEX(AB294:AB299, MATCH(O294, F294:F299, FALSE))),0,INDEX(AB294:AB299, MATCH(O294, F294:F299, FALSE)))</f>
        <v>0</v>
      </c>
      <c r="AE294" s="5">
        <f>SUM(AC294:AD294)</f>
        <v>4</v>
      </c>
      <c r="AF294" s="3">
        <f>COUNTIF(F294:F299:F302:F307,F294)</f>
        <v>1</v>
      </c>
      <c r="AG294" s="31"/>
      <c r="AH294" s="31"/>
      <c r="AI294" s="31"/>
      <c r="AJ294" s="31"/>
      <c r="AK294" s="31"/>
      <c r="AL294" s="31"/>
      <c r="AM294" s="31"/>
      <c r="AN294" s="31"/>
      <c r="AO294" s="31"/>
      <c r="AP294" s="31"/>
      <c r="AQ294" s="31"/>
    </row>
    <row r="295" spans="1:46" ht="20.100000000000001" customHeight="1">
      <c r="A295" s="111" t="s">
        <v>145</v>
      </c>
      <c r="B295" s="121" t="s">
        <v>130</v>
      </c>
      <c r="C295" s="121" t="s">
        <v>199</v>
      </c>
      <c r="D295" s="204" t="s">
        <v>0</v>
      </c>
      <c r="E295" s="290">
        <v>2</v>
      </c>
      <c r="F295" s="216" t="s">
        <v>127</v>
      </c>
      <c r="G295" s="217">
        <v>1.44</v>
      </c>
      <c r="H295" s="114" t="str">
        <f t="shared" si="394"/>
        <v>Madisyn Woodley</v>
      </c>
      <c r="I295" s="114" t="str">
        <f t="shared" si="395"/>
        <v>Slough Juniors</v>
      </c>
      <c r="J295" s="114" t="str">
        <f t="shared" si="396"/>
        <v>Slough J</v>
      </c>
      <c r="K295" s="9" t="str">
        <f t="shared" si="397"/>
        <v>G4</v>
      </c>
      <c r="L295" s="195" t="str">
        <f t="shared" si="398"/>
        <v>AW</v>
      </c>
      <c r="M295" s="120"/>
      <c r="N295" s="34" t="str">
        <f t="shared" si="399"/>
        <v>N</v>
      </c>
      <c r="O295" s="34" t="str">
        <f t="shared" si="399"/>
        <v>NN</v>
      </c>
      <c r="P295" s="154">
        <f t="shared" ref="P295:P299" si="400">AE295</f>
        <v>2</v>
      </c>
      <c r="Q295" s="2"/>
      <c r="R295" s="12"/>
      <c r="S295" s="12">
        <f>P295</f>
        <v>2</v>
      </c>
      <c r="T295" s="12"/>
      <c r="U295" s="12"/>
      <c r="V295" s="12"/>
      <c r="W295" s="12"/>
      <c r="X295" s="2"/>
      <c r="Y295" s="26">
        <f>((COUNTIF(E294:E299,E295)-1)*$CK$547+SUBSTITUTE(E295,"=",""))</f>
        <v>2</v>
      </c>
      <c r="Z295" s="3">
        <f>INDEX($CK$548:$CK$611,Y295)</f>
        <v>5</v>
      </c>
      <c r="AA295" s="3">
        <f>IF(LEFT(G295,1)="d",0,IF(LEFT(G295,1)="n",0,1))</f>
        <v>1</v>
      </c>
      <c r="AB295" s="3">
        <f>Z295*AA295</f>
        <v>5</v>
      </c>
      <c r="AC295" s="6">
        <f>IF(ISNA(INDEX(AB294:AB299, MATCH(N295, F294:F299, FALSE))),0,INDEX(AB294:AB299, MATCH(N295, F294:F299, FALSE)))</f>
        <v>2</v>
      </c>
      <c r="AD295" s="3">
        <f>IF(ISNA(INDEX(AB294:AB299, MATCH(O295, F294:F299, FALSE))),0,INDEX(AB294:AB299, MATCH(O295, F294:F299, FALSE)))</f>
        <v>0</v>
      </c>
      <c r="AE295" s="5">
        <f t="shared" ref="AE295:AE299" si="401">SUM(AC295:AD295)</f>
        <v>2</v>
      </c>
      <c r="AF295" s="3">
        <f>COUNTIF(F294:F299:F302:F307,F295)</f>
        <v>1</v>
      </c>
      <c r="AG295" s="31"/>
      <c r="AH295" s="31"/>
      <c r="AI295" s="31"/>
      <c r="AJ295" s="31"/>
      <c r="AK295" s="31"/>
      <c r="AL295" s="31"/>
      <c r="AM295" s="31"/>
      <c r="AN295" s="31"/>
      <c r="AO295" s="31"/>
      <c r="AP295" s="31"/>
      <c r="AQ295" s="31"/>
    </row>
    <row r="296" spans="1:46" ht="20.100000000000001" customHeight="1">
      <c r="A296" s="111" t="s">
        <v>145</v>
      </c>
      <c r="B296" s="121" t="s">
        <v>130</v>
      </c>
      <c r="C296" s="121" t="s">
        <v>199</v>
      </c>
      <c r="D296" s="204" t="s">
        <v>0</v>
      </c>
      <c r="E296" s="290">
        <v>3</v>
      </c>
      <c r="F296" s="216" t="s">
        <v>130</v>
      </c>
      <c r="G296" s="217">
        <v>1.35</v>
      </c>
      <c r="H296" s="114" t="str">
        <f t="shared" si="394"/>
        <v>Martha Harris</v>
      </c>
      <c r="I296" s="114" t="str">
        <f t="shared" si="395"/>
        <v>Winchester</v>
      </c>
      <c r="J296" s="114" t="str">
        <f t="shared" si="396"/>
        <v>Win</v>
      </c>
      <c r="K296" s="9" t="str">
        <f t="shared" si="397"/>
        <v/>
      </c>
      <c r="L296" s="195" t="str">
        <f t="shared" si="398"/>
        <v xml:space="preserve"> </v>
      </c>
      <c r="M296" s="120"/>
      <c r="N296" s="34" t="str">
        <f t="shared" si="399"/>
        <v>O</v>
      </c>
      <c r="O296" s="34" t="str">
        <f t="shared" si="399"/>
        <v>OO</v>
      </c>
      <c r="P296" s="154">
        <f t="shared" si="400"/>
        <v>3</v>
      </c>
      <c r="Q296" s="2"/>
      <c r="R296" s="12"/>
      <c r="S296" s="12"/>
      <c r="T296" s="12">
        <f>P296</f>
        <v>3</v>
      </c>
      <c r="U296" s="12"/>
      <c r="V296" s="12"/>
      <c r="W296" s="12"/>
      <c r="X296" s="2"/>
      <c r="Y296" s="26">
        <f>((COUNTIF(E294:E299,E296)-1)*$CK$547+SUBSTITUTE(E296,"=",""))</f>
        <v>3</v>
      </c>
      <c r="Z296" s="3">
        <f>INDEX($CK$548:$CK$611,Y296)</f>
        <v>4</v>
      </c>
      <c r="AA296" s="3">
        <f>IF(LEFT(G296,1)="d",0,IF(LEFT(G296,1)="n",0,1))</f>
        <v>1</v>
      </c>
      <c r="AB296" s="3">
        <f t="shared" ref="AB296:AB299" si="402">Z296*AA296</f>
        <v>4</v>
      </c>
      <c r="AC296" s="6">
        <f>IF(ISNA(INDEX(AB294:AB299, MATCH(N296, F294:F299, FALSE))),0,INDEX(AB294:AB299, MATCH(N296, F294:F299, FALSE)))</f>
        <v>3</v>
      </c>
      <c r="AD296" s="3">
        <f>IF(ISNA(INDEX(AB294:AB299, MATCH(O296, F294:F299, FALSE))),0,INDEX(AB294:AB299, MATCH(O296, F294:F299, FALSE)))</f>
        <v>0</v>
      </c>
      <c r="AE296" s="5">
        <f t="shared" si="401"/>
        <v>3</v>
      </c>
      <c r="AF296" s="3">
        <f>COUNTIF(F294:F299:F302:F307,F296)</f>
        <v>1</v>
      </c>
      <c r="AG296" s="31"/>
      <c r="AH296" s="31"/>
      <c r="AI296" s="31"/>
      <c r="AJ296" s="31"/>
      <c r="AK296" s="31"/>
      <c r="AL296" s="31"/>
      <c r="AM296" s="31"/>
      <c r="AN296" s="31"/>
      <c r="AO296" s="31"/>
      <c r="AP296" s="31"/>
      <c r="AQ296" s="31"/>
    </row>
    <row r="297" spans="1:46" ht="20.100000000000001" customHeight="1">
      <c r="A297" s="111" t="s">
        <v>145</v>
      </c>
      <c r="B297" s="121" t="s">
        <v>130</v>
      </c>
      <c r="C297" s="121" t="s">
        <v>199</v>
      </c>
      <c r="D297" s="204" t="s">
        <v>0</v>
      </c>
      <c r="E297" s="290">
        <v>4</v>
      </c>
      <c r="F297" s="216" t="s">
        <v>20</v>
      </c>
      <c r="G297" s="217">
        <v>1.3</v>
      </c>
      <c r="H297" s="114" t="str">
        <f t="shared" si="394"/>
        <v>Libby Blackstock</v>
      </c>
      <c r="I297" s="114" t="str">
        <f t="shared" si="395"/>
        <v>Oxford City</v>
      </c>
      <c r="J297" s="114" t="str">
        <f t="shared" si="396"/>
        <v>Oxf C</v>
      </c>
      <c r="K297" s="9" t="str">
        <f t="shared" si="397"/>
        <v/>
      </c>
      <c r="L297" s="195" t="str">
        <f t="shared" si="398"/>
        <v xml:space="preserve"> </v>
      </c>
      <c r="M297" s="120"/>
      <c r="N297" s="34" t="str">
        <f t="shared" si="399"/>
        <v>R</v>
      </c>
      <c r="O297" s="34" t="str">
        <f t="shared" si="399"/>
        <v>RR</v>
      </c>
      <c r="P297" s="154">
        <f t="shared" si="400"/>
        <v>0</v>
      </c>
      <c r="Q297" s="2"/>
      <c r="R297" s="12"/>
      <c r="S297" s="12"/>
      <c r="T297" s="12"/>
      <c r="U297" s="12">
        <f>P297</f>
        <v>0</v>
      </c>
      <c r="V297" s="12"/>
      <c r="W297" s="12"/>
      <c r="X297" s="2"/>
      <c r="Y297" s="26">
        <f>((COUNTIF(E294:E299,E297)-1)*$CK$547+SUBSTITUTE(E297,"=",""))</f>
        <v>4</v>
      </c>
      <c r="Z297" s="3">
        <f>INDEX($CK$548:$CK$611,Y297)</f>
        <v>3</v>
      </c>
      <c r="AA297" s="3">
        <f t="shared" ref="AA297:AA299" si="403">IF(LEFT(G297,1)="d",0,IF(LEFT(G297,1)="n",0,1))</f>
        <v>1</v>
      </c>
      <c r="AB297" s="3">
        <f t="shared" si="402"/>
        <v>3</v>
      </c>
      <c r="AC297" s="6">
        <f>IF(ISNA(INDEX(AB294:AB299, MATCH(N297, F294:F299, FALSE))),0,INDEX(AB294:AB299, MATCH(N297, F294:F299, FALSE)))</f>
        <v>0</v>
      </c>
      <c r="AD297" s="3">
        <f>IF(ISNA(INDEX(AB294:AB299, MATCH(O297, F294:F299, FALSE))),0,INDEX(AB294:AB299, MATCH(O297, F294:F299, FALSE)))</f>
        <v>0</v>
      </c>
      <c r="AE297" s="5">
        <f t="shared" si="401"/>
        <v>0</v>
      </c>
      <c r="AF297" s="3">
        <f>COUNTIF(F294:F299:F302:F307,F297)</f>
        <v>1</v>
      </c>
      <c r="AG297" s="31"/>
      <c r="AH297" s="31"/>
      <c r="AI297" s="31"/>
      <c r="AJ297" s="31"/>
      <c r="AK297" s="31"/>
      <c r="AL297" s="31"/>
      <c r="AM297" s="31"/>
      <c r="AN297" s="31"/>
      <c r="AO297" s="31"/>
      <c r="AP297" s="31"/>
      <c r="AQ297" s="31"/>
    </row>
    <row r="298" spans="1:46" ht="20.100000000000001" customHeight="1">
      <c r="A298" s="111" t="s">
        <v>145</v>
      </c>
      <c r="B298" s="121" t="s">
        <v>130</v>
      </c>
      <c r="C298" s="121" t="s">
        <v>199</v>
      </c>
      <c r="D298" s="204" t="s">
        <v>0</v>
      </c>
      <c r="E298" s="290">
        <v>5</v>
      </c>
      <c r="F298" s="216" t="s">
        <v>110</v>
      </c>
      <c r="G298" s="217">
        <v>1.1499999999999999</v>
      </c>
      <c r="H298" s="114" t="str">
        <f t="shared" si="394"/>
        <v>POLLY CRANFIELD</v>
      </c>
      <c r="I298" s="114" t="str">
        <f t="shared" si="395"/>
        <v>Newbury</v>
      </c>
      <c r="J298" s="114" t="str">
        <f t="shared" si="396"/>
        <v>Newb</v>
      </c>
      <c r="K298" s="9" t="str">
        <f t="shared" si="397"/>
        <v/>
      </c>
      <c r="L298" s="195" t="str">
        <f t="shared" si="398"/>
        <v xml:space="preserve"> </v>
      </c>
      <c r="M298" s="120"/>
      <c r="N298" s="34" t="str">
        <f t="shared" si="399"/>
        <v>T</v>
      </c>
      <c r="O298" s="34" t="str">
        <f t="shared" si="399"/>
        <v>TT</v>
      </c>
      <c r="P298" s="154">
        <f t="shared" si="400"/>
        <v>6</v>
      </c>
      <c r="Q298" s="2"/>
      <c r="R298" s="12"/>
      <c r="S298" s="12"/>
      <c r="T298" s="12"/>
      <c r="U298" s="12"/>
      <c r="V298" s="12">
        <f>P298</f>
        <v>6</v>
      </c>
      <c r="W298" s="12"/>
      <c r="X298" s="2"/>
      <c r="Y298" s="26">
        <f>((COUNTIF(E294:E299,E298)-1)*$CK$547+SUBSTITUTE(E298,"=",""))</f>
        <v>5</v>
      </c>
      <c r="Z298" s="3">
        <f t="shared" ref="Z298:Z299" si="404">INDEX($CK$548:$CK$611,Y298)</f>
        <v>2</v>
      </c>
      <c r="AA298" s="3">
        <f t="shared" si="403"/>
        <v>1</v>
      </c>
      <c r="AB298" s="3">
        <f t="shared" si="402"/>
        <v>2</v>
      </c>
      <c r="AC298" s="6">
        <f>IF(ISNA(INDEX(AB294:AB299, MATCH(N298, F294:F299, FALSE))),0,INDEX(AB294:AB299, MATCH(N298,F294:F299, FALSE)))</f>
        <v>6</v>
      </c>
      <c r="AD298" s="3">
        <f>IF(ISNA(INDEX(AB294:AB299, MATCH(O298, F294:F299, FALSE))),0,INDEX(AB294:AB299, MATCH(O298, F294:F299, FALSE)))</f>
        <v>0</v>
      </c>
      <c r="AE298" s="5">
        <f t="shared" si="401"/>
        <v>6</v>
      </c>
      <c r="AF298" s="3">
        <f>COUNTIF(F294:F299:F302:F307,F298)</f>
        <v>1</v>
      </c>
      <c r="AG298" s="31"/>
      <c r="AH298" s="31"/>
      <c r="AI298" s="31"/>
      <c r="AJ298" s="31"/>
      <c r="AK298" s="31"/>
      <c r="AL298" s="31"/>
      <c r="AM298" s="31"/>
      <c r="AN298" s="31"/>
      <c r="AO298" s="31"/>
      <c r="AP298" s="31"/>
      <c r="AQ298" s="31"/>
    </row>
    <row r="299" spans="1:46" ht="20.100000000000001" customHeight="1" thickBot="1">
      <c r="A299" s="111" t="s">
        <v>145</v>
      </c>
      <c r="B299" s="121" t="s">
        <v>130</v>
      </c>
      <c r="C299" s="121" t="s">
        <v>199</v>
      </c>
      <c r="D299" s="204" t="s">
        <v>0</v>
      </c>
      <c r="E299" s="291">
        <v>6</v>
      </c>
      <c r="F299" s="216"/>
      <c r="G299" s="219"/>
      <c r="H299" s="212" t="str">
        <f t="shared" si="394"/>
        <v xml:space="preserve"> </v>
      </c>
      <c r="I299" s="212" t="str">
        <f t="shared" si="395"/>
        <v/>
      </c>
      <c r="J299" s="212" t="str">
        <f t="shared" si="396"/>
        <v/>
      </c>
      <c r="K299" s="138" t="str">
        <f t="shared" si="397"/>
        <v/>
      </c>
      <c r="L299" s="213" t="str">
        <f t="shared" si="398"/>
        <v/>
      </c>
      <c r="M299" s="120"/>
      <c r="N299" s="34" t="str">
        <f t="shared" si="399"/>
        <v>J</v>
      </c>
      <c r="O299" s="34" t="str">
        <f t="shared" si="399"/>
        <v>JJ</v>
      </c>
      <c r="P299" s="154">
        <f t="shared" si="400"/>
        <v>5</v>
      </c>
      <c r="Q299" s="2"/>
      <c r="R299" s="12"/>
      <c r="S299" s="12"/>
      <c r="T299" s="12"/>
      <c r="U299" s="12"/>
      <c r="V299" s="12"/>
      <c r="W299" s="12">
        <f>P299</f>
        <v>5</v>
      </c>
      <c r="X299" s="2"/>
      <c r="Y299" s="26">
        <f>((COUNTIF(E294:E299,E299)-1)*$CK$547+SUBSTITUTE(E299,"=",""))</f>
        <v>6</v>
      </c>
      <c r="Z299" s="3">
        <f t="shared" si="404"/>
        <v>1</v>
      </c>
      <c r="AA299" s="3">
        <f t="shared" si="403"/>
        <v>1</v>
      </c>
      <c r="AB299" s="3">
        <f t="shared" si="402"/>
        <v>1</v>
      </c>
      <c r="AC299" s="6">
        <f>IF(ISNA(INDEX(AB294:AB299, MATCH(N299, F294:F299, FALSE))),0,INDEX(AB294:AB299, MATCH(N299, F294:F299, FALSE)))</f>
        <v>5</v>
      </c>
      <c r="AD299" s="3">
        <f>IF(ISNA(INDEX(AB294:AB299, MATCH(O299, F294:F299, FALSE))),0,INDEX(AB294:AB299, MATCH(O299, F294:F299, FALSE)))</f>
        <v>0</v>
      </c>
      <c r="AE299" s="5">
        <f t="shared" si="401"/>
        <v>5</v>
      </c>
      <c r="AF299" s="3">
        <f>COUNTIF(F294:F299:F302:F307,F299)</f>
        <v>0</v>
      </c>
    </row>
    <row r="300" spans="1:46" ht="20.100000000000001" customHeight="1" thickBot="1">
      <c r="A300" s="111" t="s">
        <v>145</v>
      </c>
      <c r="B300" s="121" t="s">
        <v>130</v>
      </c>
      <c r="C300" s="34"/>
      <c r="D300" s="110"/>
      <c r="E300" s="237" t="s">
        <v>49</v>
      </c>
      <c r="F300" s="237"/>
      <c r="G300" s="237"/>
      <c r="H300" s="236"/>
      <c r="I300" s="236"/>
      <c r="J300" s="236"/>
      <c r="K300" s="236"/>
      <c r="L300" s="236"/>
      <c r="M300" s="120"/>
      <c r="N300" s="37"/>
      <c r="O300" s="37"/>
      <c r="P300" s="155"/>
      <c r="Q300" s="2"/>
      <c r="R300" s="2"/>
      <c r="S300" s="2"/>
      <c r="T300" s="2"/>
      <c r="U300" s="2"/>
      <c r="V300" s="2"/>
      <c r="W300" s="2"/>
      <c r="X300" s="2"/>
      <c r="Y300" s="26"/>
    </row>
    <row r="301" spans="1:46" ht="20.100000000000001" customHeight="1" thickBot="1">
      <c r="A301" s="111" t="s">
        <v>145</v>
      </c>
      <c r="B301" s="121" t="s">
        <v>130</v>
      </c>
      <c r="C301" s="121" t="s">
        <v>199</v>
      </c>
      <c r="D301" s="204" t="s">
        <v>1</v>
      </c>
      <c r="E301" s="420" t="s">
        <v>234</v>
      </c>
      <c r="F301" s="233"/>
      <c r="G301" s="233"/>
      <c r="H301" s="234"/>
      <c r="I301" s="208" t="s">
        <v>147</v>
      </c>
      <c r="J301" s="205"/>
      <c r="K301" s="530">
        <f>K293</f>
        <v>1.71</v>
      </c>
      <c r="L301" s="530"/>
      <c r="M301" s="120"/>
      <c r="N301" s="37"/>
      <c r="O301" s="37"/>
      <c r="P301" s="155"/>
      <c r="Q301" s="2"/>
      <c r="R301" s="2"/>
      <c r="S301" s="2"/>
      <c r="T301" s="2"/>
      <c r="U301" s="2"/>
      <c r="V301" s="2"/>
      <c r="W301" s="2"/>
      <c r="X301" s="2"/>
      <c r="Y301" s="26"/>
    </row>
    <row r="302" spans="1:46" ht="20.100000000000001" customHeight="1">
      <c r="A302" s="111" t="s">
        <v>145</v>
      </c>
      <c r="B302" s="121" t="s">
        <v>130</v>
      </c>
      <c r="C302" s="121" t="s">
        <v>199</v>
      </c>
      <c r="D302" s="204" t="s">
        <v>1</v>
      </c>
      <c r="E302" s="289">
        <v>1</v>
      </c>
      <c r="F302" s="214" t="s">
        <v>137</v>
      </c>
      <c r="G302" s="215">
        <v>1.4</v>
      </c>
      <c r="H302" s="201" t="str">
        <f t="shared" ref="H302:H307" si="405">IF(ISNA((IF(F302=0," ",VLOOKUP(F302,$AC$586:$AE$597,3,FALSE)))),"WRONG LETTER",IF(F302=0," ",VLOOKUP(F302,$AC$586:$AE$597,3,FALSE)))</f>
        <v>Aimee Munt</v>
      </c>
      <c r="I302" s="201" t="str">
        <f t="shared" ref="I302:I307" si="406">IF(ISNA((IF(F302=0,"",VLOOKUP(F302,$AR$572:$AT$583,3,FALSE)))),"WRONG LETTER",IF(F302=0,"",VLOOKUP(F302,$AR$572:$AT$583,3,FALSE)))</f>
        <v>Slough Juniors</v>
      </c>
      <c r="J302" s="201" t="str">
        <f t="shared" ref="J302:J307" si="407">IF(F302=0,"",VLOOKUP(F302,$AO$544:$AR$555,4,FALSE))</f>
        <v>Slough J</v>
      </c>
      <c r="K302" s="202" t="str">
        <f t="shared" ref="K302:K307" si="408">IF(G302="","",IF(ISNUMBER(G302),IF($CH$581="T"," ",IF($CH$581="F",IF(G302&gt;=$BX$581,"G1",IF(G302&gt;=$CA$581,"G2",IF(G302&gt;=$CD$581,"G3",IF(G302&gt;=$CG$581,"G4","")))))),""))</f>
        <v/>
      </c>
      <c r="L302" s="203" t="str">
        <f t="shared" ref="L302:L307" si="409">IF(ISBLANK(G302),"",IF(G302&gt;=BN582,"AW"," "))</f>
        <v>AW</v>
      </c>
      <c r="M302" s="120"/>
      <c r="N302" s="34" t="str">
        <f t="shared" ref="N302:O307" si="410">N294</f>
        <v>W</v>
      </c>
      <c r="O302" s="34" t="str">
        <f t="shared" si="410"/>
        <v>WW</v>
      </c>
      <c r="P302" s="154">
        <f>AE302</f>
        <v>5</v>
      </c>
      <c r="Q302" s="2"/>
      <c r="R302" s="12">
        <f>P302</f>
        <v>5</v>
      </c>
      <c r="S302" s="12"/>
      <c r="T302" s="12"/>
      <c r="U302" s="12"/>
      <c r="V302" s="12"/>
      <c r="W302" s="12"/>
      <c r="X302" s="2"/>
      <c r="Y302" s="26">
        <f>((COUNTIF(E302:E307,E302)-1)*$CK$547+SUBSTITUTE(E302,"=",""))</f>
        <v>1</v>
      </c>
      <c r="Z302" s="3">
        <f>INDEX($CK$548:$CK$611,Y302)</f>
        <v>6</v>
      </c>
      <c r="AA302" s="3">
        <f>IF(LEFT(G302,1)="d",0,IF(LEFT(G302,1)="n",0,1))</f>
        <v>1</v>
      </c>
      <c r="AB302" s="3">
        <f>Z302*AA302</f>
        <v>6</v>
      </c>
      <c r="AC302" s="6">
        <f>IF(ISNA(INDEX(AB302:AB307, MATCH(N302, F302:F307, FALSE))),0,INDEX(AB302:AB307, MATCH(N302, F302:F307, FALSE)))</f>
        <v>0</v>
      </c>
      <c r="AD302" s="3">
        <f>IF(ISNA(INDEX(AB302:AB307, MATCH(O302, F302:F307, FALSE))),0,INDEX(AB302:AB307, MATCH(O302, F302:F307, FALSE)))</f>
        <v>5</v>
      </c>
      <c r="AE302" s="5">
        <f>SUM(AC302:AD302)</f>
        <v>5</v>
      </c>
      <c r="AF302" s="3">
        <f>COUNTIF(F294:F299:F302:F307,F302)</f>
        <v>1</v>
      </c>
    </row>
    <row r="303" spans="1:46" ht="20.100000000000001" customHeight="1">
      <c r="A303" s="111" t="s">
        <v>145</v>
      </c>
      <c r="B303" s="121" t="s">
        <v>130</v>
      </c>
      <c r="C303" s="121" t="s">
        <v>199</v>
      </c>
      <c r="D303" s="204" t="s">
        <v>1</v>
      </c>
      <c r="E303" s="290">
        <v>2</v>
      </c>
      <c r="F303" s="216" t="s">
        <v>140</v>
      </c>
      <c r="G303" s="217">
        <v>1.35</v>
      </c>
      <c r="H303" s="114" t="str">
        <f t="shared" si="405"/>
        <v>Alice Eyssens</v>
      </c>
      <c r="I303" s="114" t="str">
        <f t="shared" si="406"/>
        <v>Winchester</v>
      </c>
      <c r="J303" s="114" t="str">
        <f t="shared" si="407"/>
        <v>Win</v>
      </c>
      <c r="K303" s="9" t="str">
        <f t="shared" si="408"/>
        <v/>
      </c>
      <c r="L303" s="195" t="str">
        <f t="shared" si="409"/>
        <v xml:space="preserve"> </v>
      </c>
      <c r="M303" s="120"/>
      <c r="N303" s="34" t="str">
        <f t="shared" si="410"/>
        <v>N</v>
      </c>
      <c r="O303" s="34" t="str">
        <f t="shared" si="410"/>
        <v>NN</v>
      </c>
      <c r="P303" s="154">
        <f t="shared" ref="P303:P307" si="411">AE303</f>
        <v>0</v>
      </c>
      <c r="Q303" s="2"/>
      <c r="R303" s="12"/>
      <c r="S303" s="12">
        <f>P303</f>
        <v>0</v>
      </c>
      <c r="T303" s="12"/>
      <c r="U303" s="12"/>
      <c r="V303" s="12"/>
      <c r="W303" s="12"/>
      <c r="X303" s="2"/>
      <c r="Y303" s="26">
        <f>((COUNTIF(E302:E307,E303)-1)*$CK$547+SUBSTITUTE(E303,"=",""))</f>
        <v>2</v>
      </c>
      <c r="Z303" s="3">
        <f>INDEX($CK$548:$CK$611,Y303)</f>
        <v>5</v>
      </c>
      <c r="AA303" s="3">
        <f>IF(LEFT(G303,1)="d",0,IF(LEFT(G303,1)="n",0,1))</f>
        <v>1</v>
      </c>
      <c r="AB303" s="3">
        <f>Z303*AA303</f>
        <v>5</v>
      </c>
      <c r="AC303" s="6">
        <f>IF(ISNA(INDEX(AB302:AB307, MATCH(N303, F302:F307, FALSE))),0,INDEX(AB302:AB307, MATCH(N303, F302:F307, FALSE)))</f>
        <v>0</v>
      </c>
      <c r="AD303" s="3">
        <f>IF(ISNA(INDEX(AB302:AB307, MATCH(O303, F302:F307, FALSE))),0,INDEX(AB302:AB307, MATCH(O303, F302:F307, FALSE)))</f>
        <v>0</v>
      </c>
      <c r="AE303" s="5">
        <f t="shared" ref="AE303:AE307" si="412">SUM(AC303:AD303)</f>
        <v>0</v>
      </c>
      <c r="AF303" s="3">
        <f>COUNTIF(F294:F299:F302:F307,F303)</f>
        <v>1</v>
      </c>
    </row>
    <row r="304" spans="1:46" ht="20.100000000000001" customHeight="1">
      <c r="A304" s="111" t="s">
        <v>145</v>
      </c>
      <c r="B304" s="121" t="s">
        <v>130</v>
      </c>
      <c r="C304" s="121" t="s">
        <v>199</v>
      </c>
      <c r="D304" s="204" t="s">
        <v>1</v>
      </c>
      <c r="E304" s="290">
        <v>3</v>
      </c>
      <c r="F304" s="216"/>
      <c r="G304" s="217"/>
      <c r="H304" s="114" t="str">
        <f t="shared" si="405"/>
        <v xml:space="preserve"> </v>
      </c>
      <c r="I304" s="114" t="str">
        <f t="shared" si="406"/>
        <v/>
      </c>
      <c r="J304" s="114" t="str">
        <f t="shared" si="407"/>
        <v/>
      </c>
      <c r="K304" s="9" t="str">
        <f t="shared" si="408"/>
        <v/>
      </c>
      <c r="L304" s="195" t="str">
        <f t="shared" si="409"/>
        <v/>
      </c>
      <c r="M304" s="120"/>
      <c r="N304" s="34" t="str">
        <f t="shared" si="410"/>
        <v>O</v>
      </c>
      <c r="O304" s="34" t="str">
        <f t="shared" si="410"/>
        <v>OO</v>
      </c>
      <c r="P304" s="154">
        <f t="shared" si="411"/>
        <v>0</v>
      </c>
      <c r="Q304" s="2"/>
      <c r="R304" s="12"/>
      <c r="S304" s="12"/>
      <c r="T304" s="12">
        <f>P304</f>
        <v>0</v>
      </c>
      <c r="U304" s="12"/>
      <c r="V304" s="12"/>
      <c r="W304" s="12"/>
      <c r="X304" s="2"/>
      <c r="Y304" s="26">
        <f>((COUNTIF(E302:E307,E304)-1)*$CK$547+SUBSTITUTE(E304,"=",""))</f>
        <v>3</v>
      </c>
      <c r="Z304" s="3">
        <f>INDEX($CK$548:$CK$611,Y304)</f>
        <v>4</v>
      </c>
      <c r="AA304" s="3">
        <f>IF(LEFT(G304,1)="d",0,IF(LEFT(G304,1)="n",0,1))</f>
        <v>1</v>
      </c>
      <c r="AB304" s="3">
        <f t="shared" ref="AB304:AB307" si="413">Z304*AA304</f>
        <v>4</v>
      </c>
      <c r="AC304" s="6">
        <f>IF(ISNA(INDEX(AB302:AB307, MATCH(N304, F302:F307, FALSE))),0,INDEX(AB302:AB307, MATCH(N304, F302:F307, FALSE)))</f>
        <v>0</v>
      </c>
      <c r="AD304" s="3">
        <f>IF(ISNA(INDEX(AB302:AB307, MATCH(O304, F302:F307, FALSE))),0,INDEX(AB302:AB307, MATCH(O304, F302:F307, FALSE)))</f>
        <v>0</v>
      </c>
      <c r="AE304" s="5">
        <f t="shared" si="412"/>
        <v>0</v>
      </c>
      <c r="AF304" s="3">
        <f>COUNTIF(F294:F299:F302:F307,F304)</f>
        <v>0</v>
      </c>
    </row>
    <row r="305" spans="1:46" ht="20.100000000000001" customHeight="1">
      <c r="A305" s="111" t="s">
        <v>145</v>
      </c>
      <c r="B305" s="121" t="s">
        <v>130</v>
      </c>
      <c r="C305" s="121" t="s">
        <v>199</v>
      </c>
      <c r="D305" s="204" t="s">
        <v>1</v>
      </c>
      <c r="E305" s="290">
        <v>4</v>
      </c>
      <c r="F305" s="216"/>
      <c r="G305" s="217"/>
      <c r="H305" s="114" t="str">
        <f t="shared" si="405"/>
        <v xml:space="preserve"> </v>
      </c>
      <c r="I305" s="114" t="str">
        <f t="shared" si="406"/>
        <v/>
      </c>
      <c r="J305" s="114" t="str">
        <f t="shared" si="407"/>
        <v/>
      </c>
      <c r="K305" s="9" t="str">
        <f t="shared" si="408"/>
        <v/>
      </c>
      <c r="L305" s="195" t="str">
        <f t="shared" si="409"/>
        <v/>
      </c>
      <c r="M305" s="120"/>
      <c r="N305" s="34" t="str">
        <f t="shared" si="410"/>
        <v>R</v>
      </c>
      <c r="O305" s="34" t="str">
        <f t="shared" si="410"/>
        <v>RR</v>
      </c>
      <c r="P305" s="154">
        <f t="shared" si="411"/>
        <v>0</v>
      </c>
      <c r="Q305" s="2"/>
      <c r="R305" s="12"/>
      <c r="S305" s="12"/>
      <c r="T305" s="12"/>
      <c r="U305" s="12">
        <f>P305</f>
        <v>0</v>
      </c>
      <c r="V305" s="12"/>
      <c r="W305" s="12"/>
      <c r="X305" s="2"/>
      <c r="Y305" s="26">
        <f>((COUNTIF(E302:E307,E305)-1)*$CK$547+SUBSTITUTE(E305,"=",""))</f>
        <v>4</v>
      </c>
      <c r="Z305" s="3">
        <f>INDEX($CK$548:$CK$611,Y305)</f>
        <v>3</v>
      </c>
      <c r="AA305" s="3">
        <f t="shared" ref="AA305:AA307" si="414">IF(LEFT(G305,1)="d",0,IF(LEFT(G305,1)="n",0,1))</f>
        <v>1</v>
      </c>
      <c r="AB305" s="3">
        <f t="shared" si="413"/>
        <v>3</v>
      </c>
      <c r="AC305" s="6">
        <f>IF(ISNA(INDEX(AB302:AB307, MATCH(N305, F302:F307, FALSE))),0,INDEX(AB302:AB307, MATCH(N305, F302:F307, FALSE)))</f>
        <v>0</v>
      </c>
      <c r="AD305" s="3">
        <f>IF(ISNA(INDEX(AB302:AB307, MATCH(O305, F302:F307, FALSE))),0,INDEX(AB302:AB307, MATCH(O305, F302:F307, FALSE)))</f>
        <v>0</v>
      </c>
      <c r="AE305" s="5">
        <f t="shared" si="412"/>
        <v>0</v>
      </c>
      <c r="AF305" s="3">
        <f>COUNTIF(F294:F299:F302:F307,F305)</f>
        <v>0</v>
      </c>
    </row>
    <row r="306" spans="1:46" ht="20.100000000000001" customHeight="1">
      <c r="A306" s="111" t="s">
        <v>145</v>
      </c>
      <c r="B306" s="121" t="s">
        <v>130</v>
      </c>
      <c r="C306" s="121" t="s">
        <v>199</v>
      </c>
      <c r="D306" s="204" t="s">
        <v>1</v>
      </c>
      <c r="E306" s="290">
        <v>5</v>
      </c>
      <c r="F306" s="216"/>
      <c r="G306" s="217"/>
      <c r="H306" s="114" t="str">
        <f t="shared" si="405"/>
        <v xml:space="preserve"> </v>
      </c>
      <c r="I306" s="114" t="str">
        <f t="shared" si="406"/>
        <v/>
      </c>
      <c r="J306" s="114" t="str">
        <f t="shared" si="407"/>
        <v/>
      </c>
      <c r="K306" s="9" t="str">
        <f t="shared" si="408"/>
        <v/>
      </c>
      <c r="L306" s="195" t="str">
        <f t="shared" si="409"/>
        <v/>
      </c>
      <c r="M306" s="120"/>
      <c r="N306" s="34" t="str">
        <f t="shared" si="410"/>
        <v>T</v>
      </c>
      <c r="O306" s="34" t="str">
        <f t="shared" si="410"/>
        <v>TT</v>
      </c>
      <c r="P306" s="154">
        <f t="shared" si="411"/>
        <v>0</v>
      </c>
      <c r="Q306" s="2"/>
      <c r="R306" s="12"/>
      <c r="S306" s="12"/>
      <c r="T306" s="12"/>
      <c r="U306" s="12"/>
      <c r="V306" s="12">
        <f>P306</f>
        <v>0</v>
      </c>
      <c r="W306" s="12"/>
      <c r="X306" s="2"/>
      <c r="Y306" s="26">
        <f>((COUNTIF(E302:E307,E306)-1)*$CK$547+SUBSTITUTE(E306,"=",""))</f>
        <v>5</v>
      </c>
      <c r="Z306" s="3">
        <f t="shared" ref="Z306:Z307" si="415">INDEX($CK$548:$CK$611,Y306)</f>
        <v>2</v>
      </c>
      <c r="AA306" s="3">
        <f t="shared" si="414"/>
        <v>1</v>
      </c>
      <c r="AB306" s="3">
        <f t="shared" si="413"/>
        <v>2</v>
      </c>
      <c r="AC306" s="6">
        <f>IF(ISNA(INDEX(AB302:AB307, MATCH(N306, F302:F307, FALSE))),0,INDEX(AB302:AB307, MATCH(N306,F302:F307, FALSE)))</f>
        <v>0</v>
      </c>
      <c r="AD306" s="3">
        <f>IF(ISNA(INDEX(AB302:AB307, MATCH(O306, F302:F307, FALSE))),0,INDEX(AB302:AB307, MATCH(O306, F302:F307, FALSE)))</f>
        <v>0</v>
      </c>
      <c r="AE306" s="5">
        <f t="shared" si="412"/>
        <v>0</v>
      </c>
      <c r="AF306" s="3">
        <f>COUNTIF(F294:F299:F302:F307,F306)</f>
        <v>0</v>
      </c>
    </row>
    <row r="307" spans="1:46" ht="20.100000000000001" customHeight="1" thickBot="1">
      <c r="A307" s="111" t="s">
        <v>145</v>
      </c>
      <c r="B307" s="121" t="s">
        <v>130</v>
      </c>
      <c r="C307" s="121" t="s">
        <v>199</v>
      </c>
      <c r="D307" s="204" t="s">
        <v>1</v>
      </c>
      <c r="E307" s="291">
        <v>6</v>
      </c>
      <c r="F307" s="216"/>
      <c r="G307" s="219"/>
      <c r="H307" s="212" t="str">
        <f t="shared" si="405"/>
        <v xml:space="preserve"> </v>
      </c>
      <c r="I307" s="212" t="str">
        <f t="shared" si="406"/>
        <v/>
      </c>
      <c r="J307" s="212" t="str">
        <f t="shared" si="407"/>
        <v/>
      </c>
      <c r="K307" s="138" t="str">
        <f t="shared" si="408"/>
        <v/>
      </c>
      <c r="L307" s="213" t="str">
        <f t="shared" si="409"/>
        <v/>
      </c>
      <c r="M307" s="120"/>
      <c r="N307" s="34" t="str">
        <f t="shared" si="410"/>
        <v>J</v>
      </c>
      <c r="O307" s="34" t="str">
        <f t="shared" si="410"/>
        <v>JJ</v>
      </c>
      <c r="P307" s="154">
        <f t="shared" si="411"/>
        <v>6</v>
      </c>
      <c r="Q307" s="2"/>
      <c r="R307" s="12"/>
      <c r="S307" s="12"/>
      <c r="T307" s="12"/>
      <c r="U307" s="12"/>
      <c r="V307" s="12"/>
      <c r="W307" s="12">
        <f>P307</f>
        <v>6</v>
      </c>
      <c r="X307" s="2"/>
      <c r="Y307" s="26">
        <f>((COUNTIF(E302:E307,E307)-1)*$CK$547+SUBSTITUTE(E307,"=",""))</f>
        <v>6</v>
      </c>
      <c r="Z307" s="3">
        <f t="shared" si="415"/>
        <v>1</v>
      </c>
      <c r="AA307" s="3">
        <f t="shared" si="414"/>
        <v>1</v>
      </c>
      <c r="AB307" s="3">
        <f t="shared" si="413"/>
        <v>1</v>
      </c>
      <c r="AC307" s="6">
        <f>IF(ISNA(INDEX(AB302:AB307, MATCH(N307, F302:F307, FALSE))),0,INDEX(AB302:AB307, MATCH(N307, F302:F307, FALSE)))</f>
        <v>0</v>
      </c>
      <c r="AD307" s="3">
        <f>IF(ISNA(INDEX(AB302:AB307, MATCH(O307, F302:F307, FALSE))),0,INDEX(AB302:AB307, MATCH(O307, F302:F307, FALSE)))</f>
        <v>6</v>
      </c>
      <c r="AE307" s="5">
        <f t="shared" si="412"/>
        <v>6</v>
      </c>
      <c r="AF307" s="3">
        <f>COUNTIF(F294:F299:F302:F307,F307)</f>
        <v>0</v>
      </c>
    </row>
    <row r="308" spans="1:46" ht="20.100000000000001" customHeight="1" thickBot="1">
      <c r="A308" s="111" t="s">
        <v>145</v>
      </c>
      <c r="B308" s="121" t="s">
        <v>130</v>
      </c>
      <c r="C308" s="121"/>
      <c r="D308" s="204"/>
      <c r="E308" s="237" t="s">
        <v>49</v>
      </c>
      <c r="F308" s="237"/>
      <c r="G308" s="237"/>
      <c r="H308" s="236"/>
      <c r="I308" s="236"/>
      <c r="J308" s="236"/>
      <c r="K308" s="236"/>
      <c r="L308" s="236"/>
      <c r="M308" s="120"/>
      <c r="N308" s="37"/>
      <c r="O308" s="37"/>
      <c r="P308" s="155"/>
      <c r="Q308" s="2"/>
      <c r="R308" s="2"/>
      <c r="S308" s="2"/>
      <c r="T308" s="2"/>
      <c r="U308" s="2"/>
      <c r="V308" s="2"/>
      <c r="W308" s="2"/>
      <c r="X308" s="2"/>
      <c r="Y308" s="8"/>
    </row>
    <row r="309" spans="1:46" ht="20.100000000000001" customHeight="1" thickBot="1">
      <c r="A309" s="111" t="s">
        <v>145</v>
      </c>
      <c r="B309" s="121" t="s">
        <v>130</v>
      </c>
      <c r="C309" s="121" t="s">
        <v>323</v>
      </c>
      <c r="D309" s="204" t="s">
        <v>0</v>
      </c>
      <c r="E309" s="420" t="s">
        <v>218</v>
      </c>
      <c r="F309" s="233"/>
      <c r="G309" s="233"/>
      <c r="H309" s="234"/>
      <c r="I309" s="208" t="s">
        <v>147</v>
      </c>
      <c r="J309" s="205"/>
      <c r="K309" s="530">
        <f>DETAILS!K72</f>
        <v>15.33</v>
      </c>
      <c r="L309" s="530"/>
      <c r="M309" s="65"/>
      <c r="N309" s="40"/>
      <c r="O309" s="40"/>
      <c r="P309" s="155"/>
      <c r="Q309" s="2"/>
      <c r="R309" s="2"/>
      <c r="S309" s="2"/>
      <c r="T309" s="2"/>
      <c r="U309" s="2"/>
      <c r="V309" s="2"/>
      <c r="W309" s="2"/>
      <c r="X309" s="2"/>
      <c r="Y309" s="8"/>
      <c r="Z309" s="2"/>
      <c r="AA309" s="2"/>
      <c r="AB309" s="2"/>
      <c r="AC309" s="2"/>
      <c r="AD309" s="2"/>
      <c r="AE309" s="2"/>
      <c r="AF309" s="2"/>
      <c r="AG309" s="2"/>
      <c r="AH309" s="2"/>
      <c r="AI309" s="2"/>
      <c r="AJ309" s="2"/>
      <c r="AK309" s="2"/>
      <c r="AL309" s="2"/>
      <c r="AM309" s="2"/>
      <c r="AN309" s="2"/>
      <c r="AO309" s="2"/>
      <c r="AP309" s="2"/>
      <c r="AQ309" s="2"/>
      <c r="AR309" s="2"/>
      <c r="AS309" s="2"/>
      <c r="AT309" s="2"/>
    </row>
    <row r="310" spans="1:46" ht="20.100000000000001" customHeight="1">
      <c r="A310" s="111" t="s">
        <v>145</v>
      </c>
      <c r="B310" s="121" t="s">
        <v>130</v>
      </c>
      <c r="C310" s="121" t="s">
        <v>323</v>
      </c>
      <c r="D310" s="204" t="s">
        <v>0</v>
      </c>
      <c r="E310" s="289">
        <v>1</v>
      </c>
      <c r="F310" s="214" t="s">
        <v>20</v>
      </c>
      <c r="G310" s="215">
        <v>11.71</v>
      </c>
      <c r="H310" s="201" t="str">
        <f t="shared" ref="H310:H315" si="416">IF(ISNA((IF(F310=0," ",VLOOKUP(F310,$AF$586:$AH$597,3,FALSE)))),"WRONG LETTER",IF(F310=0," ",VLOOKUP(F310,$AF$586:$AH$597,3,FALSE)))</f>
        <v xml:space="preserve"> Lily Martin</v>
      </c>
      <c r="I310" s="201" t="str">
        <f t="shared" ref="I310:I315" si="417">IF(ISNA((IF(F310=0,"",VLOOKUP(F310,$AR$572:$AT$583,3,FALSE)))),"WRONG LETTER",IF(F310=0,"",VLOOKUP(F310,$AR$572:$AT$583,3,FALSE)))</f>
        <v>Oxford City</v>
      </c>
      <c r="J310" s="201" t="str">
        <f t="shared" ref="J310:J315" si="418">IF(F310=0,"",VLOOKUP(F310,$AO$544:$AR$555,4,FALSE))</f>
        <v>Oxf C</v>
      </c>
      <c r="K310" s="202" t="str">
        <f t="shared" ref="K310:K315" si="419">IF(G310="","",IF(ISNUMBER(G310),IF($CH$585="T"," ",IF($CH$585="F",IF(G310&gt;=$BX$585,"G1",IF(G310&gt;=$CA$585,"G2",IF(G310&gt;=$CD$585,"G3",IF(G310&gt;=$CG$585,"G4","")))))),""))</f>
        <v>G1</v>
      </c>
      <c r="L310" s="203" t="str">
        <f t="shared" ref="L310:L315" si="420">IF(ISBLANK(G310),"",IF(G310&gt;=BP575,"AW"," "))</f>
        <v>AW</v>
      </c>
      <c r="M310" s="120"/>
      <c r="N310" s="34" t="str">
        <f t="shared" ref="N310:O315" si="421">N302</f>
        <v>W</v>
      </c>
      <c r="O310" s="34" t="str">
        <f t="shared" si="421"/>
        <v>WW</v>
      </c>
      <c r="P310" s="154">
        <f>AE310</f>
        <v>5</v>
      </c>
      <c r="Q310" s="2"/>
      <c r="R310" s="12">
        <f>P310</f>
        <v>5</v>
      </c>
      <c r="S310" s="12"/>
      <c r="T310" s="12"/>
      <c r="U310" s="12"/>
      <c r="V310" s="12"/>
      <c r="W310" s="12"/>
      <c r="X310" s="2"/>
      <c r="Y310" s="26">
        <f>((COUNTIF(E310:E315,E310)-1)*$CK$547+SUBSTITUTE(E310,"=",""))</f>
        <v>1</v>
      </c>
      <c r="Z310" s="3">
        <f>INDEX($CK$548:$CK$611,Y310)</f>
        <v>6</v>
      </c>
      <c r="AA310" s="3">
        <f>IF(LEFT(G310,1)="d",0,IF(LEFT(G310,1)="n",0,1))</f>
        <v>1</v>
      </c>
      <c r="AB310" s="3">
        <f>Z310*AA310</f>
        <v>6</v>
      </c>
      <c r="AC310" s="6">
        <f>IF(ISNA(INDEX(AB310:AB315, MATCH(N310, F310:F315, FALSE))),0,INDEX(AB310:AB315, MATCH(N310, F310:F315, FALSE)))</f>
        <v>5</v>
      </c>
      <c r="AD310" s="3">
        <f>IF(ISNA(INDEX(AB310:AB315, MATCH(O310, F310:F315, FALSE))),0,INDEX(AB310:AB315, MATCH(O310, F310:F315, FALSE)))</f>
        <v>0</v>
      </c>
      <c r="AE310" s="5">
        <f>SUM(AC310:AD310)</f>
        <v>5</v>
      </c>
      <c r="AF310" s="3">
        <f>COUNTIF(F310:F315:F318:F323,F310)</f>
        <v>1</v>
      </c>
      <c r="AG310" s="6"/>
      <c r="AH310" s="2"/>
      <c r="AI310" s="6"/>
      <c r="AJ310" s="6"/>
      <c r="AK310" s="2"/>
      <c r="AL310" s="6"/>
      <c r="AM310" s="6"/>
      <c r="AN310" s="2"/>
      <c r="AO310" s="6"/>
      <c r="AP310" s="6"/>
      <c r="AQ310" s="2"/>
      <c r="AR310" s="6"/>
      <c r="AS310" s="6"/>
      <c r="AT310" s="2"/>
    </row>
    <row r="311" spans="1:46" ht="20.100000000000001" customHeight="1">
      <c r="A311" s="111" t="s">
        <v>145</v>
      </c>
      <c r="B311" s="121" t="s">
        <v>130</v>
      </c>
      <c r="C311" s="121" t="s">
        <v>323</v>
      </c>
      <c r="D311" s="204" t="s">
        <v>0</v>
      </c>
      <c r="E311" s="290">
        <v>2</v>
      </c>
      <c r="F311" s="216" t="s">
        <v>130</v>
      </c>
      <c r="G311" s="217">
        <v>9.0399999999999991</v>
      </c>
      <c r="H311" s="114" t="str">
        <f t="shared" si="416"/>
        <v>Tobi Akindeinde</v>
      </c>
      <c r="I311" s="114" t="str">
        <f t="shared" si="417"/>
        <v>Winchester</v>
      </c>
      <c r="J311" s="114" t="str">
        <f t="shared" si="418"/>
        <v>Win</v>
      </c>
      <c r="K311" s="9" t="str">
        <f t="shared" si="419"/>
        <v>G3</v>
      </c>
      <c r="L311" s="195" t="str">
        <f t="shared" si="420"/>
        <v>AW</v>
      </c>
      <c r="M311" s="120"/>
      <c r="N311" s="34" t="str">
        <f t="shared" si="421"/>
        <v>N</v>
      </c>
      <c r="O311" s="34" t="str">
        <f t="shared" si="421"/>
        <v>NN</v>
      </c>
      <c r="P311" s="154">
        <f t="shared" ref="P311:P315" si="422">AE311</f>
        <v>1</v>
      </c>
      <c r="Q311" s="2"/>
      <c r="R311" s="12"/>
      <c r="S311" s="12">
        <f>P311</f>
        <v>1</v>
      </c>
      <c r="T311" s="12"/>
      <c r="U311" s="12"/>
      <c r="V311" s="12"/>
      <c r="W311" s="12"/>
      <c r="X311" s="2"/>
      <c r="Y311" s="26">
        <f>((COUNTIF(E310:E315,E311)-1)*$CK$547+SUBSTITUTE(E311,"=",""))</f>
        <v>2</v>
      </c>
      <c r="Z311" s="3">
        <f>INDEX($CK$548:$CK$611,Y311)</f>
        <v>5</v>
      </c>
      <c r="AA311" s="3">
        <f>IF(LEFT(G311,1)="d",0,IF(LEFT(G311,1)="n",0,1))</f>
        <v>1</v>
      </c>
      <c r="AB311" s="3">
        <f>Z311*AA311</f>
        <v>5</v>
      </c>
      <c r="AC311" s="6">
        <f>IF(ISNA(INDEX(AB310:AB315, MATCH(N311, F310:F315, FALSE))),0,INDEX(AB310:AB315, MATCH(N311, F310:F315, FALSE)))</f>
        <v>1</v>
      </c>
      <c r="AD311" s="3">
        <f>IF(ISNA(INDEX(AB310:AB315, MATCH(O311, F310:F315, FALSE))),0,INDEX(AB310:AB315, MATCH(O311, F310:F315, FALSE)))</f>
        <v>0</v>
      </c>
      <c r="AE311" s="5">
        <f t="shared" ref="AE311:AE315" si="423">SUM(AC311:AD311)</f>
        <v>1</v>
      </c>
      <c r="AF311" s="3">
        <f>COUNTIF(F310:F315:F318:F323,F311)</f>
        <v>1</v>
      </c>
      <c r="AG311" s="2"/>
      <c r="AH311" s="2"/>
      <c r="AI311" s="2"/>
      <c r="AJ311" s="2"/>
      <c r="AK311" s="2"/>
      <c r="AL311" s="2"/>
      <c r="AM311" s="2"/>
      <c r="AN311" s="2"/>
      <c r="AO311" s="2"/>
      <c r="AP311" s="2"/>
      <c r="AQ311" s="2"/>
      <c r="AR311" s="2"/>
      <c r="AS311" s="2"/>
      <c r="AT311" s="2"/>
    </row>
    <row r="312" spans="1:46" ht="20.100000000000001" customHeight="1">
      <c r="A312" s="111" t="s">
        <v>145</v>
      </c>
      <c r="B312" s="121" t="s">
        <v>130</v>
      </c>
      <c r="C312" s="121" t="s">
        <v>323</v>
      </c>
      <c r="D312" s="204" t="s">
        <v>0</v>
      </c>
      <c r="E312" s="290">
        <v>3</v>
      </c>
      <c r="F312" s="216" t="s">
        <v>48</v>
      </c>
      <c r="G312" s="217">
        <v>8.4700000000000006</v>
      </c>
      <c r="H312" s="114" t="str">
        <f t="shared" si="416"/>
        <v>Evelyn Routledge</v>
      </c>
      <c r="I312" s="114" t="str">
        <f t="shared" si="417"/>
        <v>Salisbury</v>
      </c>
      <c r="J312" s="114" t="str">
        <f t="shared" si="418"/>
        <v>Salis</v>
      </c>
      <c r="K312" s="9" t="str">
        <f t="shared" si="419"/>
        <v>G4</v>
      </c>
      <c r="L312" s="195" t="str">
        <f t="shared" si="420"/>
        <v>AW</v>
      </c>
      <c r="M312" s="120"/>
      <c r="N312" s="34" t="str">
        <f t="shared" si="421"/>
        <v>O</v>
      </c>
      <c r="O312" s="34" t="str">
        <f t="shared" si="421"/>
        <v>OO</v>
      </c>
      <c r="P312" s="154">
        <f t="shared" si="422"/>
        <v>6</v>
      </c>
      <c r="Q312" s="2"/>
      <c r="R312" s="12"/>
      <c r="S312" s="12"/>
      <c r="T312" s="12">
        <f>P312</f>
        <v>6</v>
      </c>
      <c r="U312" s="12"/>
      <c r="V312" s="12"/>
      <c r="W312" s="12"/>
      <c r="X312" s="2"/>
      <c r="Y312" s="26">
        <f>((COUNTIF(E310:E315,E312)-1)*$CK$547+SUBSTITUTE(E312,"=",""))</f>
        <v>3</v>
      </c>
      <c r="Z312" s="3">
        <f>INDEX($CK$548:$CK$611,Y312)</f>
        <v>4</v>
      </c>
      <c r="AA312" s="3">
        <f>IF(LEFT(G312,1)="d",0,IF(LEFT(G312,1)="n",0,1))</f>
        <v>1</v>
      </c>
      <c r="AB312" s="3">
        <f t="shared" ref="AB312:AB315" si="424">Z312*AA312</f>
        <v>4</v>
      </c>
      <c r="AC312" s="6">
        <f>IF(ISNA(INDEX(AB310:AB315, MATCH(N312, F310:F315, FALSE))),0,INDEX(AB310:AB315, MATCH(N312, F310:F315, FALSE)))</f>
        <v>6</v>
      </c>
      <c r="AD312" s="3">
        <f>IF(ISNA(INDEX(AB310:AB315, MATCH(O312, F310:F315, FALSE))),0,INDEX(AB310:AB315, MATCH(O312, F310:F315, FALSE)))</f>
        <v>0</v>
      </c>
      <c r="AE312" s="5">
        <f t="shared" si="423"/>
        <v>6</v>
      </c>
      <c r="AF312" s="3">
        <f>COUNTIF(F310:F315:F318:F323,F312)</f>
        <v>1</v>
      </c>
      <c r="AG312" s="2"/>
      <c r="AH312" s="2"/>
      <c r="AI312" s="2"/>
      <c r="AJ312" s="2"/>
      <c r="AK312" s="2"/>
      <c r="AL312" s="2"/>
      <c r="AM312" s="2"/>
      <c r="AN312" s="2"/>
      <c r="AO312" s="2"/>
      <c r="AP312" s="2"/>
      <c r="AQ312" s="2"/>
      <c r="AR312" s="2"/>
      <c r="AS312" s="2"/>
      <c r="AT312" s="2"/>
    </row>
    <row r="313" spans="1:46" ht="20.100000000000001" customHeight="1">
      <c r="A313" s="111" t="s">
        <v>145</v>
      </c>
      <c r="B313" s="121" t="s">
        <v>130</v>
      </c>
      <c r="C313" s="121" t="s">
        <v>323</v>
      </c>
      <c r="D313" s="204" t="s">
        <v>0</v>
      </c>
      <c r="E313" s="290">
        <v>4</v>
      </c>
      <c r="F313" s="216" t="s">
        <v>127</v>
      </c>
      <c r="G313" s="217">
        <v>7.47</v>
      </c>
      <c r="H313" s="114" t="str">
        <f t="shared" si="416"/>
        <v>Madisyn Woodley</v>
      </c>
      <c r="I313" s="114" t="str">
        <f t="shared" si="417"/>
        <v>Slough Juniors</v>
      </c>
      <c r="J313" s="114" t="str">
        <f t="shared" si="418"/>
        <v>Slough J</v>
      </c>
      <c r="K313" s="9" t="str">
        <f t="shared" si="419"/>
        <v/>
      </c>
      <c r="L313" s="195" t="str">
        <f t="shared" si="420"/>
        <v>AW</v>
      </c>
      <c r="M313" s="120"/>
      <c r="N313" s="34" t="str">
        <f t="shared" si="421"/>
        <v>R</v>
      </c>
      <c r="O313" s="34" t="str">
        <f t="shared" si="421"/>
        <v>RR</v>
      </c>
      <c r="P313" s="154">
        <f t="shared" si="422"/>
        <v>2</v>
      </c>
      <c r="Q313" s="2"/>
      <c r="R313" s="12"/>
      <c r="S313" s="12"/>
      <c r="T313" s="12"/>
      <c r="U313" s="12">
        <f>P313</f>
        <v>2</v>
      </c>
      <c r="V313" s="12"/>
      <c r="W313" s="12"/>
      <c r="X313" s="2"/>
      <c r="Y313" s="26">
        <f>((COUNTIF(E310:E315,E313)-1)*$CK$547+SUBSTITUTE(E313,"=",""))</f>
        <v>4</v>
      </c>
      <c r="Z313" s="3">
        <f>INDEX($CK$548:$CK$611,Y313)</f>
        <v>3</v>
      </c>
      <c r="AA313" s="3">
        <f t="shared" ref="AA313:AA315" si="425">IF(LEFT(G313,1)="d",0,IF(LEFT(G313,1)="n",0,1))</f>
        <v>1</v>
      </c>
      <c r="AB313" s="3">
        <f t="shared" si="424"/>
        <v>3</v>
      </c>
      <c r="AC313" s="6">
        <f>IF(ISNA(INDEX(AB310:AB315, MATCH(N313, F310:F315, FALSE))),0,INDEX(AB310:AB315, MATCH(N313, F310:F315, FALSE)))</f>
        <v>2</v>
      </c>
      <c r="AD313" s="3">
        <f>IF(ISNA(INDEX(AB310:AB315, MATCH(O313, F310:F315, FALSE))),0,INDEX(AB310:AB315, MATCH(O313, F310:F315, FALSE)))</f>
        <v>0</v>
      </c>
      <c r="AE313" s="5">
        <f t="shared" si="423"/>
        <v>2</v>
      </c>
      <c r="AF313" s="3">
        <f>COUNTIF(F310:F315:F318:F323,F313)</f>
        <v>1</v>
      </c>
      <c r="AG313" s="2"/>
      <c r="AH313" s="2"/>
      <c r="AI313" s="2"/>
      <c r="AJ313" s="2"/>
      <c r="AK313" s="2"/>
      <c r="AL313" s="2"/>
      <c r="AM313" s="2"/>
      <c r="AN313" s="2"/>
      <c r="AO313" s="2"/>
      <c r="AP313" s="2"/>
      <c r="AQ313" s="2"/>
      <c r="AR313" s="2"/>
      <c r="AS313" s="2"/>
      <c r="AT313" s="2"/>
    </row>
    <row r="314" spans="1:46" ht="20.100000000000001" customHeight="1">
      <c r="A314" s="111" t="s">
        <v>145</v>
      </c>
      <c r="B314" s="121" t="s">
        <v>130</v>
      </c>
      <c r="C314" s="121" t="s">
        <v>323</v>
      </c>
      <c r="D314" s="204" t="s">
        <v>0</v>
      </c>
      <c r="E314" s="290">
        <v>5</v>
      </c>
      <c r="F314" s="216" t="s">
        <v>108</v>
      </c>
      <c r="G314" s="217">
        <v>6.8</v>
      </c>
      <c r="H314" s="114" t="str">
        <f t="shared" si="416"/>
        <v>Phoebe COX</v>
      </c>
      <c r="I314" s="114" t="str">
        <f t="shared" si="417"/>
        <v>MADJA</v>
      </c>
      <c r="J314" s="114" t="str">
        <f t="shared" si="418"/>
        <v>Marl J</v>
      </c>
      <c r="K314" s="9" t="str">
        <f t="shared" si="419"/>
        <v/>
      </c>
      <c r="L314" s="195" t="str">
        <f t="shared" si="420"/>
        <v xml:space="preserve"> </v>
      </c>
      <c r="M314" s="120"/>
      <c r="N314" s="34" t="str">
        <f t="shared" si="421"/>
        <v>T</v>
      </c>
      <c r="O314" s="34" t="str">
        <f t="shared" si="421"/>
        <v>TT</v>
      </c>
      <c r="P314" s="154">
        <f t="shared" si="422"/>
        <v>4</v>
      </c>
      <c r="Q314" s="2"/>
      <c r="R314" s="12"/>
      <c r="S314" s="12"/>
      <c r="T314" s="12"/>
      <c r="U314" s="12"/>
      <c r="V314" s="12">
        <f>P314</f>
        <v>4</v>
      </c>
      <c r="W314" s="12"/>
      <c r="X314" s="2"/>
      <c r="Y314" s="26">
        <f>((COUNTIF(E310:E315,E314)-1)*$CK$547+SUBSTITUTE(E314,"=",""))</f>
        <v>5</v>
      </c>
      <c r="Z314" s="3">
        <f t="shared" ref="Z314:Z315" si="426">INDEX($CK$548:$CK$611,Y314)</f>
        <v>2</v>
      </c>
      <c r="AA314" s="3">
        <f t="shared" si="425"/>
        <v>1</v>
      </c>
      <c r="AB314" s="3">
        <f t="shared" si="424"/>
        <v>2</v>
      </c>
      <c r="AC314" s="6">
        <f>IF(ISNA(INDEX(AB310:AB315, MATCH(N314, F310:F315, FALSE))),0,INDEX(AB310:AB315, MATCH(N314,F310:F315, FALSE)))</f>
        <v>4</v>
      </c>
      <c r="AD314" s="3">
        <f>IF(ISNA(INDEX(AB310:AB315, MATCH(O314, F310:F315, FALSE))),0,INDEX(AB310:AB315, MATCH(O314, F310:F315, FALSE)))</f>
        <v>0</v>
      </c>
      <c r="AE314" s="5">
        <f t="shared" si="423"/>
        <v>4</v>
      </c>
      <c r="AF314" s="3">
        <f>COUNTIF(F310:F315:F318:F323,F314)</f>
        <v>1</v>
      </c>
      <c r="AG314" s="2"/>
      <c r="AH314" s="2"/>
      <c r="AI314" s="2"/>
      <c r="AJ314" s="2"/>
      <c r="AK314" s="2"/>
      <c r="AL314" s="2"/>
      <c r="AM314" s="2"/>
      <c r="AN314" s="2"/>
      <c r="AO314" s="2"/>
      <c r="AP314" s="2"/>
      <c r="AQ314" s="2"/>
      <c r="AR314" s="2"/>
      <c r="AS314" s="2"/>
      <c r="AT314" s="2"/>
    </row>
    <row r="315" spans="1:46" ht="20.100000000000001" customHeight="1" thickBot="1">
      <c r="A315" s="111" t="s">
        <v>145</v>
      </c>
      <c r="B315" s="121" t="s">
        <v>130</v>
      </c>
      <c r="C315" s="121" t="s">
        <v>323</v>
      </c>
      <c r="D315" s="204" t="s">
        <v>0</v>
      </c>
      <c r="E315" s="291">
        <v>6</v>
      </c>
      <c r="F315" s="216" t="s">
        <v>110</v>
      </c>
      <c r="G315" s="219">
        <v>5.65</v>
      </c>
      <c r="H315" s="212" t="str">
        <f t="shared" si="416"/>
        <v>FRANCESCA BAILEY</v>
      </c>
      <c r="I315" s="212" t="str">
        <f t="shared" si="417"/>
        <v>Newbury</v>
      </c>
      <c r="J315" s="212" t="str">
        <f t="shared" si="418"/>
        <v>Newb</v>
      </c>
      <c r="K315" s="138" t="str">
        <f t="shared" si="419"/>
        <v/>
      </c>
      <c r="L315" s="213" t="str">
        <f t="shared" si="420"/>
        <v xml:space="preserve"> </v>
      </c>
      <c r="M315" s="120"/>
      <c r="N315" s="34" t="str">
        <f t="shared" si="421"/>
        <v>J</v>
      </c>
      <c r="O315" s="34" t="str">
        <f t="shared" si="421"/>
        <v>JJ</v>
      </c>
      <c r="P315" s="154">
        <f t="shared" si="422"/>
        <v>3</v>
      </c>
      <c r="Q315" s="2"/>
      <c r="R315" s="12"/>
      <c r="S315" s="12"/>
      <c r="T315" s="12"/>
      <c r="U315" s="12"/>
      <c r="V315" s="12"/>
      <c r="W315" s="12">
        <f>P315</f>
        <v>3</v>
      </c>
      <c r="X315" s="2"/>
      <c r="Y315" s="26">
        <f>((COUNTIF(E310:E315,E315)-1)*$CK$547+SUBSTITUTE(E315,"=",""))</f>
        <v>6</v>
      </c>
      <c r="Z315" s="3">
        <f t="shared" si="426"/>
        <v>1</v>
      </c>
      <c r="AA315" s="3">
        <f t="shared" si="425"/>
        <v>1</v>
      </c>
      <c r="AB315" s="3">
        <f t="shared" si="424"/>
        <v>1</v>
      </c>
      <c r="AC315" s="6">
        <f>IF(ISNA(INDEX(AB310:AB315, MATCH(N315, F310:F315, FALSE))),0,INDEX(AB310:AB315, MATCH(N315, F310:F315, FALSE)))</f>
        <v>3</v>
      </c>
      <c r="AD315" s="3">
        <f>IF(ISNA(INDEX(AB310:AB315, MATCH(O315, F310:F315, FALSE))),0,INDEX(AB310:AB315, MATCH(O315, F310:F315, FALSE)))</f>
        <v>0</v>
      </c>
      <c r="AE315" s="5">
        <f t="shared" si="423"/>
        <v>3</v>
      </c>
      <c r="AF315" s="3">
        <f>COUNTIF(F310:F315:F318:F323,F315)</f>
        <v>1</v>
      </c>
      <c r="AG315" s="2"/>
      <c r="AH315" s="2"/>
      <c r="AI315" s="2"/>
      <c r="AJ315" s="2"/>
      <c r="AK315" s="2"/>
      <c r="AL315" s="2"/>
      <c r="AM315" s="2"/>
      <c r="AN315" s="2"/>
      <c r="AO315" s="2"/>
      <c r="AP315" s="2"/>
      <c r="AQ315" s="2"/>
      <c r="AR315" s="2"/>
      <c r="AS315" s="2"/>
      <c r="AT315" s="2"/>
    </row>
    <row r="316" spans="1:46" ht="20.100000000000001" customHeight="1" thickBot="1">
      <c r="A316" s="111" t="s">
        <v>145</v>
      </c>
      <c r="B316" s="121" t="s">
        <v>130</v>
      </c>
      <c r="C316" s="34"/>
      <c r="D316" s="110"/>
      <c r="E316" s="237" t="s">
        <v>49</v>
      </c>
      <c r="F316" s="237"/>
      <c r="G316" s="237"/>
      <c r="H316" s="236"/>
      <c r="I316" s="236"/>
      <c r="J316" s="236"/>
      <c r="K316" s="236"/>
      <c r="L316" s="236"/>
      <c r="M316" s="120"/>
      <c r="N316" s="37"/>
      <c r="O316" s="37"/>
      <c r="P316" s="155"/>
      <c r="Q316" s="2"/>
      <c r="R316" s="2"/>
      <c r="S316" s="2"/>
      <c r="T316" s="2"/>
      <c r="U316" s="2"/>
      <c r="V316" s="2"/>
      <c r="W316" s="2"/>
      <c r="X316" s="2"/>
      <c r="Y316" s="26"/>
      <c r="AG316" s="2"/>
      <c r="AH316" s="2"/>
      <c r="AI316" s="2"/>
      <c r="AJ316" s="2"/>
      <c r="AK316" s="2"/>
      <c r="AL316" s="2"/>
      <c r="AM316" s="2"/>
      <c r="AN316" s="2"/>
      <c r="AO316" s="2"/>
      <c r="AP316" s="2"/>
      <c r="AQ316" s="2"/>
      <c r="AR316" s="2"/>
      <c r="AS316" s="2"/>
      <c r="AT316" s="2"/>
    </row>
    <row r="317" spans="1:46" ht="20.100000000000001" customHeight="1" thickBot="1">
      <c r="A317" s="111" t="s">
        <v>145</v>
      </c>
      <c r="B317" s="121" t="s">
        <v>130</v>
      </c>
      <c r="C317" s="121" t="s">
        <v>323</v>
      </c>
      <c r="D317" s="204" t="s">
        <v>1</v>
      </c>
      <c r="E317" s="420" t="s">
        <v>237</v>
      </c>
      <c r="F317" s="233"/>
      <c r="G317" s="233"/>
      <c r="H317" s="234"/>
      <c r="I317" s="208" t="s">
        <v>147</v>
      </c>
      <c r="J317" s="205"/>
      <c r="K317" s="530">
        <f>K309</f>
        <v>15.33</v>
      </c>
      <c r="L317" s="530"/>
      <c r="M317" s="120"/>
      <c r="N317" s="37"/>
      <c r="O317" s="37"/>
      <c r="P317" s="155"/>
      <c r="Q317" s="2"/>
      <c r="R317" s="2"/>
      <c r="S317" s="2"/>
      <c r="T317" s="2"/>
      <c r="U317" s="2"/>
      <c r="V317" s="2"/>
      <c r="W317" s="2"/>
      <c r="X317" s="2"/>
      <c r="Y317" s="26"/>
      <c r="AG317" s="2"/>
      <c r="AH317" s="2"/>
      <c r="AI317" s="2"/>
      <c r="AJ317" s="2"/>
      <c r="AK317" s="2"/>
      <c r="AL317" s="2"/>
      <c r="AM317" s="2"/>
      <c r="AN317" s="2"/>
      <c r="AO317" s="2"/>
      <c r="AP317" s="2"/>
      <c r="AQ317" s="2"/>
      <c r="AR317" s="2"/>
      <c r="AS317" s="2"/>
      <c r="AT317" s="2"/>
    </row>
    <row r="318" spans="1:46" ht="20.100000000000001" customHeight="1">
      <c r="A318" s="111" t="s">
        <v>145</v>
      </c>
      <c r="B318" s="121" t="s">
        <v>130</v>
      </c>
      <c r="C318" s="121" t="s">
        <v>323</v>
      </c>
      <c r="D318" s="204" t="s">
        <v>1</v>
      </c>
      <c r="E318" s="289">
        <v>1</v>
      </c>
      <c r="F318" s="214" t="s">
        <v>19</v>
      </c>
      <c r="G318" s="215">
        <v>8.3800000000000008</v>
      </c>
      <c r="H318" s="201" t="str">
        <f t="shared" ref="H318:H323" si="427">IF(ISNA((IF(F318=0," ",VLOOKUP(F318,$AF$586:$AH$597,3,FALSE)))),"WRONG LETTER",IF(F318=0," ",VLOOKUP(F318,$AF$586:$AH$597,3,FALSE)))</f>
        <v>Lily Peach</v>
      </c>
      <c r="I318" s="201" t="str">
        <f t="shared" ref="I318:I323" si="428">IF(ISNA((IF(F318=0,"",VLOOKUP(F318,$AR$572:$AT$583,3,FALSE)))),"WRONG LETTER",IF(F318=0,"",VLOOKUP(F318,$AR$572:$AT$583,3,FALSE)))</f>
        <v>Oxford City</v>
      </c>
      <c r="J318" s="201" t="str">
        <f t="shared" ref="J318:J323" si="429">IF(F318=0,"",VLOOKUP(F318,$AO$544:$AR$555,4,FALSE))</f>
        <v>Oxf C</v>
      </c>
      <c r="K318" s="202" t="str">
        <f t="shared" ref="K318:K323" si="430">IF(G318="","",IF(ISNUMBER(G318),IF($CH$585="T"," ",IF($CH$585="F",IF(G318&gt;=$BX$585,"G1",IF(G318&gt;=$CA$585,"G2",IF(G318&gt;=$CD$585,"G3",IF(G318&gt;=$CG$585,"G4","")))))),""))</f>
        <v>G4</v>
      </c>
      <c r="L318" s="203" t="str">
        <f t="shared" ref="L318:L323" si="431">IF(ISBLANK(G318),"",IF(G318&gt;=BP582,"AW"," "))</f>
        <v>AW</v>
      </c>
      <c r="M318" s="120"/>
      <c r="N318" s="34" t="str">
        <f t="shared" ref="N318:O323" si="432">N310</f>
        <v>W</v>
      </c>
      <c r="O318" s="34" t="str">
        <f t="shared" si="432"/>
        <v>WW</v>
      </c>
      <c r="P318" s="154">
        <f>AE318</f>
        <v>5</v>
      </c>
      <c r="Q318" s="2"/>
      <c r="R318" s="12">
        <f>P318</f>
        <v>5</v>
      </c>
      <c r="S318" s="12"/>
      <c r="T318" s="12"/>
      <c r="U318" s="12"/>
      <c r="V318" s="12"/>
      <c r="W318" s="12"/>
      <c r="X318" s="2"/>
      <c r="Y318" s="26">
        <f>((COUNTIF(E318:E323,E318)-1)*$CK$547+SUBSTITUTE(E318,"=",""))</f>
        <v>1</v>
      </c>
      <c r="Z318" s="3">
        <f>INDEX($CK$548:$CK$611,Y318)</f>
        <v>6</v>
      </c>
      <c r="AA318" s="3">
        <f>IF(LEFT(G318,1)="d",0,IF(LEFT(G318,1)="n",0,1))</f>
        <v>1</v>
      </c>
      <c r="AB318" s="3">
        <f>Z318*AA318</f>
        <v>6</v>
      </c>
      <c r="AC318" s="6">
        <f>IF(ISNA(INDEX(AB318:AB323, MATCH(N318, F318:F323, FALSE))),0,INDEX(AB318:AB323, MATCH(N318, F318:F323, FALSE)))</f>
        <v>0</v>
      </c>
      <c r="AD318" s="3">
        <f>IF(ISNA(INDEX(AB318:AB323, MATCH(O318, F318:F323, FALSE))),0,INDEX(AB318:AB323, MATCH(O318, F318:F323, FALSE)))</f>
        <v>5</v>
      </c>
      <c r="AE318" s="5">
        <f>SUM(AC318:AD318)</f>
        <v>5</v>
      </c>
      <c r="AF318" s="3">
        <f>COUNTIF(F310:F315:F318:F323,F318)</f>
        <v>1</v>
      </c>
      <c r="AG318" s="2"/>
      <c r="AH318" s="2"/>
      <c r="AI318" s="2"/>
      <c r="AJ318" s="2"/>
      <c r="AK318" s="2"/>
      <c r="AL318" s="2"/>
      <c r="AM318" s="2"/>
      <c r="AN318" s="2"/>
      <c r="AO318" s="2"/>
      <c r="AP318" s="2"/>
      <c r="AQ318" s="2"/>
      <c r="AR318" s="2"/>
      <c r="AS318" s="2"/>
      <c r="AT318" s="2"/>
    </row>
    <row r="319" spans="1:46" ht="20.100000000000001" customHeight="1">
      <c r="A319" s="111" t="s">
        <v>145</v>
      </c>
      <c r="B319" s="121" t="s">
        <v>130</v>
      </c>
      <c r="C319" s="121" t="s">
        <v>323</v>
      </c>
      <c r="D319" s="204" t="s">
        <v>1</v>
      </c>
      <c r="E319" s="290">
        <v>2</v>
      </c>
      <c r="F319" s="216" t="s">
        <v>140</v>
      </c>
      <c r="G319" s="217">
        <v>8.32</v>
      </c>
      <c r="H319" s="114" t="str">
        <f t="shared" si="427"/>
        <v>Jasmine Jones</v>
      </c>
      <c r="I319" s="114" t="str">
        <f t="shared" si="428"/>
        <v>Winchester</v>
      </c>
      <c r="J319" s="114" t="str">
        <f t="shared" si="429"/>
        <v>Win</v>
      </c>
      <c r="K319" s="9" t="str">
        <f t="shared" si="430"/>
        <v>G4</v>
      </c>
      <c r="L319" s="195" t="str">
        <f t="shared" si="431"/>
        <v>AW</v>
      </c>
      <c r="M319" s="120"/>
      <c r="N319" s="34" t="str">
        <f t="shared" si="432"/>
        <v>N</v>
      </c>
      <c r="O319" s="34" t="str">
        <f t="shared" si="432"/>
        <v>NN</v>
      </c>
      <c r="P319" s="154">
        <f t="shared" ref="P319:P323" si="433">AE319</f>
        <v>0</v>
      </c>
      <c r="Q319" s="2"/>
      <c r="R319" s="12"/>
      <c r="S319" s="12">
        <f>P319</f>
        <v>0</v>
      </c>
      <c r="T319" s="12"/>
      <c r="U319" s="12"/>
      <c r="V319" s="12"/>
      <c r="W319" s="12"/>
      <c r="X319" s="2"/>
      <c r="Y319" s="26">
        <f>((COUNTIF(E318:E323,E319)-1)*$CK$547+SUBSTITUTE(E319,"=",""))</f>
        <v>2</v>
      </c>
      <c r="Z319" s="3">
        <f>INDEX($CK$548:$CK$611,Y319)</f>
        <v>5</v>
      </c>
      <c r="AA319" s="3">
        <f>IF(LEFT(G319,1)="d",0,IF(LEFT(G319,1)="n",0,1))</f>
        <v>1</v>
      </c>
      <c r="AB319" s="3">
        <f>Z319*AA319</f>
        <v>5</v>
      </c>
      <c r="AC319" s="6">
        <f>IF(ISNA(INDEX(AB318:AB323, MATCH(N319, F318:F323, FALSE))),0,INDEX(AB318:AB323, MATCH(N319, F318:F323, FALSE)))</f>
        <v>0</v>
      </c>
      <c r="AD319" s="3">
        <f>IF(ISNA(INDEX(AB318:AB323, MATCH(O319, F318:F323, FALSE))),0,INDEX(AB318:AB323, MATCH(O319, F318:F323, FALSE)))</f>
        <v>0</v>
      </c>
      <c r="AE319" s="5">
        <f t="shared" ref="AE319:AE323" si="434">SUM(AC319:AD319)</f>
        <v>0</v>
      </c>
      <c r="AF319" s="3">
        <f>COUNTIF(F310:F315:F318:F323,F319)</f>
        <v>1</v>
      </c>
      <c r="AG319" s="2"/>
      <c r="AH319" s="2"/>
      <c r="AI319" s="2"/>
      <c r="AJ319" s="2"/>
      <c r="AK319" s="2"/>
      <c r="AL319" s="2"/>
      <c r="AM319" s="2"/>
      <c r="AN319" s="2"/>
      <c r="AO319" s="2"/>
      <c r="AP319" s="2"/>
      <c r="AQ319" s="2"/>
      <c r="AR319" s="2"/>
      <c r="AS319" s="2"/>
      <c r="AT319" s="2"/>
    </row>
    <row r="320" spans="1:46" ht="20.100000000000001" customHeight="1">
      <c r="A320" s="111" t="s">
        <v>145</v>
      </c>
      <c r="B320" s="121" t="s">
        <v>130</v>
      </c>
      <c r="C320" s="121" t="s">
        <v>323</v>
      </c>
      <c r="D320" s="204" t="s">
        <v>1</v>
      </c>
      <c r="E320" s="290">
        <v>3</v>
      </c>
      <c r="F320" s="216" t="s">
        <v>137</v>
      </c>
      <c r="G320" s="217">
        <v>6.5</v>
      </c>
      <c r="H320" s="114" t="str">
        <f t="shared" si="427"/>
        <v>Dami Obilanade</v>
      </c>
      <c r="I320" s="114" t="str">
        <f t="shared" si="428"/>
        <v>Slough Juniors</v>
      </c>
      <c r="J320" s="114" t="str">
        <f t="shared" si="429"/>
        <v>Slough J</v>
      </c>
      <c r="K320" s="9" t="str">
        <f t="shared" si="430"/>
        <v/>
      </c>
      <c r="L320" s="195" t="str">
        <f t="shared" si="431"/>
        <v xml:space="preserve"> </v>
      </c>
      <c r="M320" s="120"/>
      <c r="N320" s="34" t="str">
        <f t="shared" si="432"/>
        <v>O</v>
      </c>
      <c r="O320" s="34" t="str">
        <f t="shared" si="432"/>
        <v>OO</v>
      </c>
      <c r="P320" s="154">
        <f t="shared" si="433"/>
        <v>6</v>
      </c>
      <c r="Q320" s="2"/>
      <c r="R320" s="12"/>
      <c r="S320" s="12"/>
      <c r="T320" s="12">
        <f>P320</f>
        <v>6</v>
      </c>
      <c r="U320" s="12"/>
      <c r="V320" s="12"/>
      <c r="W320" s="12"/>
      <c r="X320" s="2"/>
      <c r="Y320" s="26">
        <f>((COUNTIF(E318:E323,E320)-1)*$CK$547+SUBSTITUTE(E320,"=",""))</f>
        <v>3</v>
      </c>
      <c r="Z320" s="3">
        <f>INDEX($CK$548:$CK$611,Y320)</f>
        <v>4</v>
      </c>
      <c r="AA320" s="3">
        <f>IF(LEFT(G320,1)="d",0,IF(LEFT(G320,1)="n",0,1))</f>
        <v>1</v>
      </c>
      <c r="AB320" s="3">
        <f t="shared" ref="AB320:AB323" si="435">Z320*AA320</f>
        <v>4</v>
      </c>
      <c r="AC320" s="6">
        <f>IF(ISNA(INDEX(AB318:AB323, MATCH(N320, F318:F323, FALSE))),0,INDEX(AB318:AB323, MATCH(N320, F318:F323, FALSE)))</f>
        <v>0</v>
      </c>
      <c r="AD320" s="3">
        <f>IF(ISNA(INDEX(AB318:AB323, MATCH(O320, F318:F323, FALSE))),0,INDEX(AB318:AB323, MATCH(O320, F318:F323, FALSE)))</f>
        <v>6</v>
      </c>
      <c r="AE320" s="5">
        <f t="shared" si="434"/>
        <v>6</v>
      </c>
      <c r="AF320" s="3">
        <f>COUNTIF(F310:F315:F318:F323,F320)</f>
        <v>1</v>
      </c>
      <c r="AG320" s="2"/>
      <c r="AH320" s="2"/>
      <c r="AI320" s="2"/>
      <c r="AJ320" s="2"/>
      <c r="AK320" s="2"/>
      <c r="AL320" s="2"/>
      <c r="AM320" s="2"/>
      <c r="AN320" s="2"/>
      <c r="AO320" s="2"/>
      <c r="AP320" s="2"/>
      <c r="AQ320" s="2"/>
      <c r="AR320" s="2"/>
      <c r="AS320" s="2"/>
      <c r="AT320" s="2"/>
    </row>
    <row r="321" spans="1:46" ht="20.100000000000001" customHeight="1">
      <c r="A321" s="111" t="s">
        <v>145</v>
      </c>
      <c r="B321" s="121" t="s">
        <v>130</v>
      </c>
      <c r="C321" s="121" t="s">
        <v>323</v>
      </c>
      <c r="D321" s="204" t="s">
        <v>1</v>
      </c>
      <c r="E321" s="290">
        <v>4</v>
      </c>
      <c r="F321" s="216" t="s">
        <v>340</v>
      </c>
      <c r="G321" s="217">
        <v>6.12</v>
      </c>
      <c r="H321" s="114" t="str">
        <f t="shared" si="427"/>
        <v>Lottie Fotheringham</v>
      </c>
      <c r="I321" s="114" t="str">
        <f t="shared" si="428"/>
        <v>Salisbury</v>
      </c>
      <c r="J321" s="114" t="str">
        <f t="shared" si="429"/>
        <v>Salis</v>
      </c>
      <c r="K321" s="9" t="str">
        <f t="shared" si="430"/>
        <v/>
      </c>
      <c r="L321" s="195" t="str">
        <f t="shared" si="431"/>
        <v xml:space="preserve"> </v>
      </c>
      <c r="M321" s="120"/>
      <c r="N321" s="34" t="str">
        <f t="shared" si="432"/>
        <v>R</v>
      </c>
      <c r="O321" s="34" t="str">
        <f t="shared" si="432"/>
        <v>RR</v>
      </c>
      <c r="P321" s="154">
        <f t="shared" si="433"/>
        <v>0</v>
      </c>
      <c r="Q321" s="2"/>
      <c r="R321" s="12"/>
      <c r="S321" s="12"/>
      <c r="T321" s="12"/>
      <c r="U321" s="12">
        <f>P321</f>
        <v>0</v>
      </c>
      <c r="V321" s="12"/>
      <c r="W321" s="12"/>
      <c r="X321" s="2"/>
      <c r="Y321" s="26">
        <f>((COUNTIF(E318:E323,E321)-1)*$CK$547+SUBSTITUTE(E321,"=",""))</f>
        <v>4</v>
      </c>
      <c r="Z321" s="3">
        <f>INDEX($CK$548:$CK$611,Y321)</f>
        <v>3</v>
      </c>
      <c r="AA321" s="3">
        <f t="shared" ref="AA321:AA323" si="436">IF(LEFT(G321,1)="d",0,IF(LEFT(G321,1)="n",0,1))</f>
        <v>1</v>
      </c>
      <c r="AB321" s="3">
        <f t="shared" si="435"/>
        <v>3</v>
      </c>
      <c r="AC321" s="6">
        <f>IF(ISNA(INDEX(AB318:AB323, MATCH(N321, F318:F323, FALSE))),0,INDEX(AB318:AB323, MATCH(N321, F318:F323, FALSE)))</f>
        <v>0</v>
      </c>
      <c r="AD321" s="3">
        <f>IF(ISNA(INDEX(AB318:AB323, MATCH(O321, F318:F323, FALSE))),0,INDEX(AB318:AB323, MATCH(O321, F318:F323, FALSE)))</f>
        <v>0</v>
      </c>
      <c r="AE321" s="5">
        <f t="shared" si="434"/>
        <v>0</v>
      </c>
      <c r="AF321" s="3">
        <f>COUNTIF(F310:F315:F318:F323,F321)</f>
        <v>1</v>
      </c>
      <c r="AG321" s="2"/>
      <c r="AH321" s="2"/>
      <c r="AI321" s="2"/>
      <c r="AJ321" s="2"/>
      <c r="AK321" s="2"/>
      <c r="AL321" s="2"/>
      <c r="AM321" s="2"/>
      <c r="AN321" s="2"/>
      <c r="AO321" s="2"/>
      <c r="AP321" s="2"/>
      <c r="AQ321" s="2"/>
      <c r="AR321" s="2"/>
      <c r="AS321" s="2"/>
      <c r="AT321" s="2"/>
    </row>
    <row r="322" spans="1:46" ht="20.100000000000001" customHeight="1">
      <c r="A322" s="111" t="s">
        <v>145</v>
      </c>
      <c r="B322" s="121" t="s">
        <v>130</v>
      </c>
      <c r="C322" s="121" t="s">
        <v>323</v>
      </c>
      <c r="D322" s="204" t="s">
        <v>1</v>
      </c>
      <c r="E322" s="290">
        <v>5</v>
      </c>
      <c r="F322" s="216"/>
      <c r="G322" s="217"/>
      <c r="H322" s="114" t="str">
        <f t="shared" si="427"/>
        <v xml:space="preserve"> </v>
      </c>
      <c r="I322" s="114" t="str">
        <f t="shared" si="428"/>
        <v/>
      </c>
      <c r="J322" s="114" t="str">
        <f t="shared" si="429"/>
        <v/>
      </c>
      <c r="K322" s="9" t="str">
        <f t="shared" si="430"/>
        <v/>
      </c>
      <c r="L322" s="195" t="str">
        <f t="shared" si="431"/>
        <v/>
      </c>
      <c r="M322" s="120"/>
      <c r="N322" s="34" t="str">
        <f t="shared" si="432"/>
        <v>T</v>
      </c>
      <c r="O322" s="34" t="str">
        <f t="shared" si="432"/>
        <v>TT</v>
      </c>
      <c r="P322" s="154">
        <f t="shared" si="433"/>
        <v>3</v>
      </c>
      <c r="Q322" s="2"/>
      <c r="R322" s="12"/>
      <c r="S322" s="12"/>
      <c r="T322" s="12"/>
      <c r="U322" s="12"/>
      <c r="V322" s="12">
        <f>P322</f>
        <v>3</v>
      </c>
      <c r="W322" s="12"/>
      <c r="X322" s="2"/>
      <c r="Y322" s="26">
        <f>((COUNTIF(E318:E323,E322)-1)*$CK$547+SUBSTITUTE(E322,"=",""))</f>
        <v>5</v>
      </c>
      <c r="Z322" s="3">
        <f t="shared" ref="Z322:Z323" si="437">INDEX($CK$548:$CK$611,Y322)</f>
        <v>2</v>
      </c>
      <c r="AA322" s="3">
        <f t="shared" si="436"/>
        <v>1</v>
      </c>
      <c r="AB322" s="3">
        <f t="shared" si="435"/>
        <v>2</v>
      </c>
      <c r="AC322" s="6">
        <f>IF(ISNA(INDEX(AB318:AB323, MATCH(N322, F318:F323, FALSE))),0,INDEX(AB318:AB323, MATCH(N322,F318:F323, FALSE)))</f>
        <v>0</v>
      </c>
      <c r="AD322" s="3">
        <f>IF(ISNA(INDEX(AB318:AB323, MATCH(O322, F318:F323, FALSE))),0,INDEX(AB318:AB323, MATCH(O322, F318:F323, FALSE)))</f>
        <v>3</v>
      </c>
      <c r="AE322" s="5">
        <f t="shared" si="434"/>
        <v>3</v>
      </c>
      <c r="AF322" s="3">
        <f>COUNTIF(F310:F315:F318:F323,F322)</f>
        <v>0</v>
      </c>
      <c r="AG322" s="2"/>
      <c r="AH322" s="2"/>
      <c r="AI322" s="2"/>
      <c r="AJ322" s="2"/>
      <c r="AK322" s="2"/>
      <c r="AL322" s="2"/>
      <c r="AM322" s="2"/>
      <c r="AN322" s="2"/>
      <c r="AO322" s="2"/>
      <c r="AP322" s="2"/>
      <c r="AQ322" s="2"/>
      <c r="AR322" s="2"/>
      <c r="AS322" s="2"/>
      <c r="AT322" s="2"/>
    </row>
    <row r="323" spans="1:46" ht="20.100000000000001" customHeight="1" thickBot="1">
      <c r="A323" s="111" t="s">
        <v>145</v>
      </c>
      <c r="B323" s="121" t="s">
        <v>130</v>
      </c>
      <c r="C323" s="121" t="s">
        <v>323</v>
      </c>
      <c r="D323" s="204" t="s">
        <v>1</v>
      </c>
      <c r="E323" s="291">
        <v>6</v>
      </c>
      <c r="F323" s="216"/>
      <c r="G323" s="219"/>
      <c r="H323" s="212" t="str">
        <f t="shared" si="427"/>
        <v xml:space="preserve"> </v>
      </c>
      <c r="I323" s="212" t="str">
        <f t="shared" si="428"/>
        <v/>
      </c>
      <c r="J323" s="212" t="str">
        <f t="shared" si="429"/>
        <v/>
      </c>
      <c r="K323" s="138" t="str">
        <f t="shared" si="430"/>
        <v/>
      </c>
      <c r="L323" s="213" t="str">
        <f t="shared" si="431"/>
        <v/>
      </c>
      <c r="M323" s="120"/>
      <c r="N323" s="34" t="str">
        <f t="shared" si="432"/>
        <v>J</v>
      </c>
      <c r="O323" s="34" t="str">
        <f t="shared" si="432"/>
        <v>JJ</v>
      </c>
      <c r="P323" s="154">
        <f t="shared" si="433"/>
        <v>4</v>
      </c>
      <c r="Q323" s="2"/>
      <c r="R323" s="12"/>
      <c r="S323" s="12"/>
      <c r="T323" s="12"/>
      <c r="U323" s="12"/>
      <c r="V323" s="12"/>
      <c r="W323" s="12">
        <f>P323</f>
        <v>4</v>
      </c>
      <c r="X323" s="2"/>
      <c r="Y323" s="26">
        <f>((COUNTIF(E318:E323,E323)-1)*$CK$547+SUBSTITUTE(E323,"=",""))</f>
        <v>6</v>
      </c>
      <c r="Z323" s="3">
        <f t="shared" si="437"/>
        <v>1</v>
      </c>
      <c r="AA323" s="3">
        <f t="shared" si="436"/>
        <v>1</v>
      </c>
      <c r="AB323" s="3">
        <f t="shared" si="435"/>
        <v>1</v>
      </c>
      <c r="AC323" s="6">
        <f>IF(ISNA(INDEX(AB318:AB323, MATCH(N323, F318:F323, FALSE))),0,INDEX(AB318:AB323, MATCH(N323, F318:F323, FALSE)))</f>
        <v>0</v>
      </c>
      <c r="AD323" s="3">
        <f>IF(ISNA(INDEX(AB318:AB323, MATCH(O323, F318:F323, FALSE))),0,INDEX(AB318:AB323, MATCH(O323, F318:F323, FALSE)))</f>
        <v>4</v>
      </c>
      <c r="AE323" s="5">
        <f t="shared" si="434"/>
        <v>4</v>
      </c>
      <c r="AF323" s="3">
        <f>COUNTIF(F310:F315:F318:F323,F323)</f>
        <v>0</v>
      </c>
      <c r="AG323" s="2"/>
      <c r="AH323" s="2"/>
      <c r="AI323" s="2"/>
      <c r="AJ323" s="2"/>
      <c r="AK323" s="2"/>
      <c r="AL323" s="2"/>
      <c r="AM323" s="2"/>
      <c r="AN323" s="2"/>
      <c r="AO323" s="2"/>
      <c r="AP323" s="2"/>
      <c r="AQ323" s="2"/>
      <c r="AR323" s="2"/>
      <c r="AS323" s="2"/>
      <c r="AT323" s="2"/>
    </row>
    <row r="324" spans="1:46" ht="20.100000000000001" customHeight="1" thickBot="1">
      <c r="A324" s="111" t="s">
        <v>145</v>
      </c>
      <c r="B324" s="121" t="s">
        <v>130</v>
      </c>
      <c r="C324" s="121"/>
      <c r="D324" s="204"/>
      <c r="E324" s="237" t="s">
        <v>49</v>
      </c>
      <c r="F324" s="237"/>
      <c r="G324" s="237"/>
      <c r="H324" s="236"/>
      <c r="I324" s="236"/>
      <c r="J324" s="236"/>
      <c r="K324" s="236"/>
      <c r="L324" s="236"/>
      <c r="M324" s="65"/>
      <c r="N324" s="40"/>
      <c r="O324" s="40"/>
      <c r="P324" s="155"/>
      <c r="Q324" s="2"/>
      <c r="R324" s="2"/>
      <c r="S324" s="2"/>
      <c r="T324" s="2"/>
      <c r="U324" s="2"/>
      <c r="V324" s="2"/>
      <c r="W324" s="2"/>
    </row>
    <row r="325" spans="1:46" ht="20.100000000000001" customHeight="1" thickBot="1">
      <c r="A325" s="111" t="s">
        <v>145</v>
      </c>
      <c r="B325" s="121" t="s">
        <v>130</v>
      </c>
      <c r="C325" s="121" t="s">
        <v>322</v>
      </c>
      <c r="D325" s="204" t="s">
        <v>0</v>
      </c>
      <c r="E325" s="420" t="s">
        <v>219</v>
      </c>
      <c r="F325" s="233"/>
      <c r="G325" s="233"/>
      <c r="H325" s="234"/>
      <c r="I325" s="208" t="s">
        <v>147</v>
      </c>
      <c r="J325" s="205"/>
      <c r="K325" s="530">
        <f>DETAILS!K73</f>
        <v>42.61</v>
      </c>
      <c r="L325" s="530"/>
      <c r="M325" s="119"/>
      <c r="N325" s="40"/>
      <c r="O325" s="40"/>
      <c r="P325" s="155"/>
      <c r="Q325" s="2"/>
      <c r="R325" s="2"/>
      <c r="S325" s="2"/>
      <c r="T325" s="2"/>
      <c r="U325" s="2"/>
      <c r="V325" s="2"/>
      <c r="W325" s="2"/>
    </row>
    <row r="326" spans="1:46" ht="20.100000000000001" customHeight="1">
      <c r="A326" s="111" t="s">
        <v>145</v>
      </c>
      <c r="B326" s="121" t="s">
        <v>130</v>
      </c>
      <c r="C326" s="121" t="s">
        <v>322</v>
      </c>
      <c r="D326" s="204" t="s">
        <v>0</v>
      </c>
      <c r="E326" s="289">
        <v>1</v>
      </c>
      <c r="F326" s="214" t="s">
        <v>20</v>
      </c>
      <c r="G326" s="215">
        <v>28.32</v>
      </c>
      <c r="H326" s="201" t="str">
        <f t="shared" ref="H326:H331" si="438">IF(ISNA((IF(F326=0," ",VLOOKUP(F326,$AI$572:$AK$583,3,FALSE)))),"WRONG LETTER",IF(F326=0," ",VLOOKUP(F326,$AI$572:$AK$583,3,FALSE)))</f>
        <v xml:space="preserve"> Lily Martin</v>
      </c>
      <c r="I326" s="201" t="str">
        <f t="shared" ref="I326:I331" si="439">IF(ISNA((IF(F326=0,"",VLOOKUP(F326,$AR$572:$AT$583,3,FALSE)))),"WRONG LETTER",IF(F326=0,"",VLOOKUP(F326,$AR$572:$AT$583,3,FALSE)))</f>
        <v>Oxford City</v>
      </c>
      <c r="J326" s="201" t="str">
        <f t="shared" ref="J326:J331" si="440">IF(F326=0,"",VLOOKUP(F326,$AO$544:$AR$555,4,FALSE))</f>
        <v>Oxf C</v>
      </c>
      <c r="K326" s="202" t="str">
        <f t="shared" ref="K326:K331" si="441">IF(G326="","",IF(ISNUMBER(G326),IF($CH$584="T"," ",IF($CH$584="F",IF(G326&gt;=$BX$584,"G1",IF(G326&gt;=$CA$584,"G2",IF(G326&gt;=$CD$584,"G3",IF(G326&gt;=$CG$584,"G4","")))))),""))</f>
        <v>G1</v>
      </c>
      <c r="L326" s="203" t="str">
        <f t="shared" ref="L326:L331" si="442">IF(ISBLANK(G326),"",IF(G326&gt;=BQ575,"AW"," "))</f>
        <v>AW</v>
      </c>
      <c r="M326" s="120"/>
      <c r="N326" s="34" t="str">
        <f t="shared" ref="N326:O331" si="443">N318</f>
        <v>W</v>
      </c>
      <c r="O326" s="34" t="str">
        <f t="shared" si="443"/>
        <v>WW</v>
      </c>
      <c r="P326" s="154">
        <f>AE326</f>
        <v>5</v>
      </c>
      <c r="Q326" s="2"/>
      <c r="R326" s="12">
        <f>P326</f>
        <v>5</v>
      </c>
      <c r="S326" s="12"/>
      <c r="T326" s="12"/>
      <c r="U326" s="12"/>
      <c r="V326" s="12"/>
      <c r="W326" s="12"/>
      <c r="X326" s="6"/>
      <c r="Y326" s="26">
        <f>((COUNTIF(E326:E331,E326)-1)*$CK$547+SUBSTITUTE(E326,"=",""))</f>
        <v>1</v>
      </c>
      <c r="Z326" s="3">
        <f>INDEX($CK$548:$CK$611,Y326)</f>
        <v>6</v>
      </c>
      <c r="AA326" s="3">
        <f>IF(LEFT(G326,1)="d",0,IF(LEFT(G326,1)="n",0,1))</f>
        <v>1</v>
      </c>
      <c r="AB326" s="3">
        <f>Z326*AA326</f>
        <v>6</v>
      </c>
      <c r="AC326" s="6">
        <f>IF(ISNA(INDEX(AB326:AB331, MATCH(N326, F326:F331, FALSE))),0,INDEX(AB326:AB331, MATCH(N326, F326:F331, FALSE)))</f>
        <v>5</v>
      </c>
      <c r="AD326" s="3">
        <f>IF(ISNA(INDEX(AB326:AB331, MATCH(O326, F326:F331, FALSE))),0,INDEX(AB326:AB331, MATCH(O326, F326:F331, FALSE)))</f>
        <v>0</v>
      </c>
      <c r="AE326" s="5">
        <f>SUM(AC326:AD326)</f>
        <v>5</v>
      </c>
      <c r="AF326" s="3">
        <f>COUNTIF(F326:F331:F334:F339,F326)</f>
        <v>1</v>
      </c>
      <c r="AG326" s="31"/>
      <c r="AH326" s="31"/>
      <c r="AI326" s="31"/>
      <c r="AJ326" s="31"/>
      <c r="AK326" s="31"/>
      <c r="AL326" s="31"/>
      <c r="AM326" s="31"/>
      <c r="AN326" s="31"/>
      <c r="AO326" s="31"/>
      <c r="AP326" s="31"/>
      <c r="AQ326" s="31"/>
      <c r="AR326" s="31"/>
      <c r="AS326" s="31"/>
      <c r="AT326" s="31"/>
    </row>
    <row r="327" spans="1:46" ht="20.100000000000001" customHeight="1">
      <c r="A327" s="111" t="s">
        <v>145</v>
      </c>
      <c r="B327" s="121" t="s">
        <v>130</v>
      </c>
      <c r="C327" s="121" t="s">
        <v>322</v>
      </c>
      <c r="D327" s="204" t="s">
        <v>0</v>
      </c>
      <c r="E327" s="290">
        <v>2</v>
      </c>
      <c r="F327" s="216" t="s">
        <v>130</v>
      </c>
      <c r="G327" s="217">
        <v>24.95</v>
      </c>
      <c r="H327" s="114" t="str">
        <f t="shared" si="438"/>
        <v>Olivia Busher</v>
      </c>
      <c r="I327" s="114" t="str">
        <f t="shared" si="439"/>
        <v>Winchester</v>
      </c>
      <c r="J327" s="114" t="str">
        <f t="shared" si="440"/>
        <v>Win</v>
      </c>
      <c r="K327" s="9" t="str">
        <f t="shared" si="441"/>
        <v>G3</v>
      </c>
      <c r="L327" s="195" t="str">
        <f t="shared" si="442"/>
        <v>AW</v>
      </c>
      <c r="M327" s="120"/>
      <c r="N327" s="34" t="str">
        <f t="shared" si="443"/>
        <v>N</v>
      </c>
      <c r="O327" s="34" t="str">
        <f t="shared" si="443"/>
        <v>NN</v>
      </c>
      <c r="P327" s="154">
        <f t="shared" ref="P327:P331" si="444">AE327</f>
        <v>2</v>
      </c>
      <c r="Q327" s="2"/>
      <c r="R327" s="12"/>
      <c r="S327" s="12">
        <f>P327</f>
        <v>2</v>
      </c>
      <c r="T327" s="12"/>
      <c r="U327" s="12"/>
      <c r="V327" s="12"/>
      <c r="W327" s="12"/>
      <c r="X327" s="2"/>
      <c r="Y327" s="26">
        <f>((COUNTIF(E326:E331,E327)-1)*$CK$547+SUBSTITUTE(E327,"=",""))</f>
        <v>2</v>
      </c>
      <c r="Z327" s="3">
        <f>INDEX($CK$548:$CK$611,Y327)</f>
        <v>5</v>
      </c>
      <c r="AA327" s="3">
        <f>IF(LEFT(G327,1)="d",0,IF(LEFT(G327,1)="n",0,1))</f>
        <v>1</v>
      </c>
      <c r="AB327" s="3">
        <f>Z327*AA327</f>
        <v>5</v>
      </c>
      <c r="AC327" s="6">
        <f>IF(ISNA(INDEX(AB326:AB331, MATCH(N327, F326:F331, FALSE))),0,INDEX(AB326:AB331, MATCH(N327, F326:F331, FALSE)))</f>
        <v>0</v>
      </c>
      <c r="AD327" s="3">
        <f>IF(ISNA(INDEX(AB326:AB331, MATCH(O327, F326:F331, FALSE))),0,INDEX(AB326:AB331, MATCH(O327, F326:F331, FALSE)))</f>
        <v>2</v>
      </c>
      <c r="AE327" s="5">
        <f t="shared" ref="AE327:AE331" si="445">SUM(AC327:AD327)</f>
        <v>2</v>
      </c>
      <c r="AF327" s="3">
        <f>COUNTIF(F326:F331:F334:F339,F327)</f>
        <v>1</v>
      </c>
      <c r="AG327" s="19"/>
      <c r="AH327" s="8"/>
      <c r="AI327" s="19"/>
      <c r="AJ327" s="19"/>
      <c r="AK327" s="8"/>
      <c r="AL327" s="19"/>
      <c r="AM327" s="19"/>
      <c r="AN327" s="8"/>
      <c r="AO327" s="19"/>
      <c r="AP327" s="19"/>
      <c r="AQ327" s="8"/>
      <c r="AR327" s="19"/>
      <c r="AS327" s="19"/>
      <c r="AT327" s="8"/>
    </row>
    <row r="328" spans="1:46" ht="20.100000000000001" customHeight="1">
      <c r="A328" s="111" t="s">
        <v>145</v>
      </c>
      <c r="B328" s="121" t="s">
        <v>130</v>
      </c>
      <c r="C328" s="121" t="s">
        <v>322</v>
      </c>
      <c r="D328" s="204" t="s">
        <v>0</v>
      </c>
      <c r="E328" s="290">
        <v>3</v>
      </c>
      <c r="F328" s="216" t="s">
        <v>340</v>
      </c>
      <c r="G328" s="217">
        <v>19.739999999999998</v>
      </c>
      <c r="H328" s="114" t="str">
        <f t="shared" si="438"/>
        <v>Charlotte Miller</v>
      </c>
      <c r="I328" s="114" t="str">
        <f t="shared" si="439"/>
        <v>Salisbury</v>
      </c>
      <c r="J328" s="114" t="str">
        <f t="shared" si="440"/>
        <v>Salis</v>
      </c>
      <c r="K328" s="9" t="str">
        <f t="shared" si="441"/>
        <v>G4</v>
      </c>
      <c r="L328" s="195" t="str">
        <f t="shared" si="442"/>
        <v>AW</v>
      </c>
      <c r="M328" s="120"/>
      <c r="N328" s="34" t="str">
        <f t="shared" si="443"/>
        <v>O</v>
      </c>
      <c r="O328" s="34" t="str">
        <f t="shared" si="443"/>
        <v>OO</v>
      </c>
      <c r="P328" s="154">
        <f t="shared" si="444"/>
        <v>6</v>
      </c>
      <c r="Q328" s="2"/>
      <c r="R328" s="12"/>
      <c r="S328" s="12"/>
      <c r="T328" s="12">
        <f>P328</f>
        <v>6</v>
      </c>
      <c r="U328" s="12"/>
      <c r="V328" s="12"/>
      <c r="W328" s="12"/>
      <c r="X328" s="2"/>
      <c r="Y328" s="26">
        <f>((COUNTIF(E326:E331,E328)-1)*$CK$547+SUBSTITUTE(E328,"=",""))</f>
        <v>3</v>
      </c>
      <c r="Z328" s="3">
        <f>INDEX($CK$548:$CK$611,Y328)</f>
        <v>4</v>
      </c>
      <c r="AA328" s="3">
        <f>IF(LEFT(G328,1)="d",0,IF(LEFT(G328,1)="n",0,1))</f>
        <v>1</v>
      </c>
      <c r="AB328" s="3">
        <f t="shared" ref="AB328:AB331" si="446">Z328*AA328</f>
        <v>4</v>
      </c>
      <c r="AC328" s="6">
        <f>IF(ISNA(INDEX(AB326:AB331, MATCH(N328, F326:F331, FALSE))),0,INDEX(AB326:AB331, MATCH(N328, F326:F331, FALSE)))</f>
        <v>6</v>
      </c>
      <c r="AD328" s="3">
        <f>IF(ISNA(INDEX(AB326:AB331, MATCH(O328, F326:F331, FALSE))),0,INDEX(AB326:AB331, MATCH(O328, F326:F331, FALSE)))</f>
        <v>0</v>
      </c>
      <c r="AE328" s="5">
        <f t="shared" si="445"/>
        <v>6</v>
      </c>
      <c r="AF328" s="3">
        <f>COUNTIF(F326:F331:F334:F339,F328)</f>
        <v>1</v>
      </c>
      <c r="AG328" s="2"/>
      <c r="AH328" s="2"/>
      <c r="AI328" s="2"/>
      <c r="AJ328" s="2"/>
      <c r="AK328" s="2"/>
      <c r="AL328" s="2"/>
      <c r="AM328" s="2"/>
      <c r="AN328" s="2"/>
      <c r="AO328" s="2"/>
      <c r="AP328" s="2"/>
      <c r="AQ328" s="2"/>
      <c r="AR328" s="2"/>
      <c r="AS328" s="2"/>
      <c r="AT328" s="2"/>
    </row>
    <row r="329" spans="1:46" ht="20.100000000000001" customHeight="1">
      <c r="A329" s="111" t="s">
        <v>145</v>
      </c>
      <c r="B329" s="121" t="s">
        <v>130</v>
      </c>
      <c r="C329" s="121" t="s">
        <v>322</v>
      </c>
      <c r="D329" s="204" t="s">
        <v>0</v>
      </c>
      <c r="E329" s="290">
        <v>4</v>
      </c>
      <c r="F329" s="216" t="s">
        <v>109</v>
      </c>
      <c r="G329" s="217">
        <v>17.41</v>
      </c>
      <c r="H329" s="114" t="str">
        <f t="shared" si="438"/>
        <v>Katie BLOSSOM</v>
      </c>
      <c r="I329" s="114" t="str">
        <f t="shared" si="439"/>
        <v>MADJA</v>
      </c>
      <c r="J329" s="114" t="str">
        <f t="shared" si="440"/>
        <v>Marl J</v>
      </c>
      <c r="K329" s="9" t="str">
        <f t="shared" si="441"/>
        <v/>
      </c>
      <c r="L329" s="195" t="str">
        <f t="shared" si="442"/>
        <v xml:space="preserve"> </v>
      </c>
      <c r="M329" s="120"/>
      <c r="N329" s="34" t="str">
        <f t="shared" si="443"/>
        <v>R</v>
      </c>
      <c r="O329" s="34" t="str">
        <f t="shared" si="443"/>
        <v>RR</v>
      </c>
      <c r="P329" s="154">
        <f t="shared" si="444"/>
        <v>3</v>
      </c>
      <c r="Q329" s="2"/>
      <c r="R329" s="12"/>
      <c r="S329" s="12"/>
      <c r="T329" s="12"/>
      <c r="U329" s="12">
        <f>P329</f>
        <v>3</v>
      </c>
      <c r="V329" s="12"/>
      <c r="W329" s="12"/>
      <c r="X329" s="2"/>
      <c r="Y329" s="26">
        <f>((COUNTIF(E326:E331,E329)-1)*$CK$547+SUBSTITUTE(E329,"=",""))</f>
        <v>4</v>
      </c>
      <c r="Z329" s="3">
        <f>INDEX($CK$548:$CK$611,Y329)</f>
        <v>3</v>
      </c>
      <c r="AA329" s="3">
        <f t="shared" ref="AA329:AA331" si="447">IF(LEFT(G329,1)="d",0,IF(LEFT(G329,1)="n",0,1))</f>
        <v>1</v>
      </c>
      <c r="AB329" s="3">
        <f t="shared" si="446"/>
        <v>3</v>
      </c>
      <c r="AC329" s="6">
        <f>IF(ISNA(INDEX(AB326:AB331, MATCH(N329, F326:F331, FALSE))),0,INDEX(AB326:AB331, MATCH(N329, F326:F331, FALSE)))</f>
        <v>0</v>
      </c>
      <c r="AD329" s="3">
        <f>IF(ISNA(INDEX(AB326:AB331, MATCH(O329, F326:F331, FALSE))),0,INDEX(AB326:AB331, MATCH(O329, F326:F331, FALSE)))</f>
        <v>3</v>
      </c>
      <c r="AE329" s="5">
        <f t="shared" si="445"/>
        <v>3</v>
      </c>
      <c r="AF329" s="3">
        <f>COUNTIF(F326:F331:F334:F339,F329)</f>
        <v>1</v>
      </c>
      <c r="AG329" s="2"/>
      <c r="AH329" s="2"/>
      <c r="AI329" s="2"/>
      <c r="AJ329" s="2"/>
      <c r="AK329" s="2"/>
      <c r="AL329" s="2"/>
      <c r="AM329" s="2"/>
      <c r="AN329" s="2"/>
      <c r="AO329" s="2"/>
      <c r="AP329" s="2"/>
      <c r="AQ329" s="2"/>
      <c r="AR329" s="2"/>
      <c r="AS329" s="2"/>
      <c r="AT329" s="2"/>
    </row>
    <row r="330" spans="1:46" ht="20.100000000000001" customHeight="1">
      <c r="A330" s="111" t="s">
        <v>145</v>
      </c>
      <c r="B330" s="121" t="s">
        <v>130</v>
      </c>
      <c r="C330" s="121" t="s">
        <v>322</v>
      </c>
      <c r="D330" s="204" t="s">
        <v>0</v>
      </c>
      <c r="E330" s="290">
        <v>5</v>
      </c>
      <c r="F330" s="216" t="s">
        <v>111</v>
      </c>
      <c r="G330" s="217">
        <v>15.27</v>
      </c>
      <c r="H330" s="114" t="str">
        <f t="shared" si="438"/>
        <v>MADDY LEEK</v>
      </c>
      <c r="I330" s="114" t="str">
        <f t="shared" si="439"/>
        <v>Newbury</v>
      </c>
      <c r="J330" s="114" t="str">
        <f t="shared" si="440"/>
        <v>Newb</v>
      </c>
      <c r="K330" s="9" t="str">
        <f t="shared" si="441"/>
        <v/>
      </c>
      <c r="L330" s="195" t="str">
        <f t="shared" si="442"/>
        <v xml:space="preserve"> </v>
      </c>
      <c r="M330" s="120"/>
      <c r="N330" s="34" t="str">
        <f t="shared" si="443"/>
        <v>T</v>
      </c>
      <c r="O330" s="34" t="str">
        <f t="shared" si="443"/>
        <v>TT</v>
      </c>
      <c r="P330" s="154">
        <f t="shared" si="444"/>
        <v>4</v>
      </c>
      <c r="Q330" s="2"/>
      <c r="R330" s="12"/>
      <c r="S330" s="12"/>
      <c r="T330" s="12"/>
      <c r="U330" s="12"/>
      <c r="V330" s="12">
        <f>P330</f>
        <v>4</v>
      </c>
      <c r="W330" s="12"/>
      <c r="X330" s="2"/>
      <c r="Y330" s="26">
        <f>((COUNTIF(E326:E331,E330)-1)*$CK$547+SUBSTITUTE(E330,"=",""))</f>
        <v>5</v>
      </c>
      <c r="Z330" s="3">
        <f t="shared" ref="Z330:Z331" si="448">INDEX($CK$548:$CK$611,Y330)</f>
        <v>2</v>
      </c>
      <c r="AA330" s="3">
        <f t="shared" si="447"/>
        <v>1</v>
      </c>
      <c r="AB330" s="3">
        <f t="shared" si="446"/>
        <v>2</v>
      </c>
      <c r="AC330" s="6">
        <f>IF(ISNA(INDEX(AB326:AB331, MATCH(N330, F326:F331, FALSE))),0,INDEX(AB326:AB331, MATCH(N330,F326:F331, FALSE)))</f>
        <v>0</v>
      </c>
      <c r="AD330" s="3">
        <f>IF(ISNA(INDEX(AB326:AB331, MATCH(O330, F326:F331, FALSE))),0,INDEX(AB326:AB331, MATCH(O330, F326:F331, FALSE)))</f>
        <v>4</v>
      </c>
      <c r="AE330" s="5">
        <f t="shared" si="445"/>
        <v>4</v>
      </c>
      <c r="AF330" s="3">
        <f>COUNTIF(F326:F331:F334:F339,F330)</f>
        <v>1</v>
      </c>
      <c r="AG330" s="2"/>
      <c r="AH330" s="2"/>
      <c r="AI330" s="2"/>
      <c r="AJ330" s="2"/>
      <c r="AK330" s="2"/>
      <c r="AL330" s="2"/>
      <c r="AM330" s="2"/>
      <c r="AN330" s="2"/>
      <c r="AO330" s="2"/>
      <c r="AP330" s="2"/>
      <c r="AQ330" s="2"/>
      <c r="AR330" s="2"/>
      <c r="AS330" s="2"/>
      <c r="AT330" s="2"/>
    </row>
    <row r="331" spans="1:46" ht="20.100000000000001" customHeight="1" thickBot="1">
      <c r="A331" s="111" t="s">
        <v>145</v>
      </c>
      <c r="B331" s="121" t="s">
        <v>130</v>
      </c>
      <c r="C331" s="121" t="s">
        <v>322</v>
      </c>
      <c r="D331" s="204" t="s">
        <v>0</v>
      </c>
      <c r="E331" s="291">
        <v>6</v>
      </c>
      <c r="F331" s="216"/>
      <c r="G331" s="219"/>
      <c r="H331" s="212" t="str">
        <f t="shared" si="438"/>
        <v xml:space="preserve"> </v>
      </c>
      <c r="I331" s="212" t="str">
        <f t="shared" si="439"/>
        <v/>
      </c>
      <c r="J331" s="212" t="str">
        <f t="shared" si="440"/>
        <v/>
      </c>
      <c r="K331" s="138" t="str">
        <f t="shared" si="441"/>
        <v/>
      </c>
      <c r="L331" s="213" t="str">
        <f t="shared" si="442"/>
        <v/>
      </c>
      <c r="M331" s="120"/>
      <c r="N331" s="34" t="str">
        <f t="shared" si="443"/>
        <v>J</v>
      </c>
      <c r="O331" s="34" t="str">
        <f t="shared" si="443"/>
        <v>JJ</v>
      </c>
      <c r="P331" s="154">
        <f t="shared" si="444"/>
        <v>0</v>
      </c>
      <c r="Q331" s="2"/>
      <c r="R331" s="12"/>
      <c r="S331" s="12"/>
      <c r="T331" s="12"/>
      <c r="U331" s="12"/>
      <c r="V331" s="12"/>
      <c r="W331" s="12">
        <f>P331</f>
        <v>0</v>
      </c>
      <c r="X331" s="2"/>
      <c r="Y331" s="26">
        <f>((COUNTIF(E326:E331,E331)-1)*$CK$547+SUBSTITUTE(E331,"=",""))</f>
        <v>6</v>
      </c>
      <c r="Z331" s="3">
        <f t="shared" si="448"/>
        <v>1</v>
      </c>
      <c r="AA331" s="3">
        <f t="shared" si="447"/>
        <v>1</v>
      </c>
      <c r="AB331" s="3">
        <f t="shared" si="446"/>
        <v>1</v>
      </c>
      <c r="AC331" s="6">
        <f>IF(ISNA(INDEX(AB326:AB331, MATCH(N331, F326:F331, FALSE))),0,INDEX(AB326:AB331, MATCH(N331, F326:F331, FALSE)))</f>
        <v>0</v>
      </c>
      <c r="AD331" s="3">
        <f>IF(ISNA(INDEX(AB326:AB331, MATCH(O331, F326:F331, FALSE))),0,INDEX(AB326:AB331, MATCH(O331, F326:F331, FALSE)))</f>
        <v>0</v>
      </c>
      <c r="AE331" s="5">
        <f t="shared" si="445"/>
        <v>0</v>
      </c>
      <c r="AF331" s="3">
        <f>COUNTIF(F326:F331:F334:F339,F331)</f>
        <v>0</v>
      </c>
      <c r="AG331" s="2"/>
      <c r="AH331" s="2"/>
      <c r="AI331" s="2"/>
      <c r="AJ331" s="2"/>
      <c r="AK331" s="2"/>
      <c r="AL331" s="2"/>
      <c r="AM331" s="2"/>
      <c r="AN331" s="2"/>
      <c r="AO331" s="2"/>
      <c r="AP331" s="2"/>
      <c r="AQ331" s="2"/>
      <c r="AR331" s="2"/>
      <c r="AS331" s="2"/>
      <c r="AT331" s="2"/>
    </row>
    <row r="332" spans="1:46" ht="20.100000000000001" customHeight="1" thickBot="1">
      <c r="A332" s="111" t="s">
        <v>145</v>
      </c>
      <c r="B332" s="121" t="s">
        <v>130</v>
      </c>
      <c r="C332" s="34"/>
      <c r="D332" s="110"/>
      <c r="E332" s="237" t="s">
        <v>49</v>
      </c>
      <c r="F332" s="237"/>
      <c r="G332" s="237"/>
      <c r="H332" s="236"/>
      <c r="I332" s="236"/>
      <c r="J332" s="236"/>
      <c r="K332" s="236"/>
      <c r="L332" s="236"/>
      <c r="M332" s="65"/>
      <c r="N332" s="40"/>
      <c r="O332" s="40"/>
      <c r="P332" s="155"/>
      <c r="Q332" s="2"/>
      <c r="R332" s="2"/>
      <c r="S332" s="2"/>
      <c r="T332" s="2"/>
      <c r="U332" s="2"/>
      <c r="V332" s="2"/>
      <c r="W332" s="2"/>
      <c r="Y332" s="26"/>
    </row>
    <row r="333" spans="1:46" ht="20.100000000000001" customHeight="1" thickBot="1">
      <c r="A333" s="111" t="s">
        <v>145</v>
      </c>
      <c r="B333" s="121" t="s">
        <v>130</v>
      </c>
      <c r="C333" s="121" t="s">
        <v>322</v>
      </c>
      <c r="D333" s="204" t="s">
        <v>1</v>
      </c>
      <c r="E333" s="420" t="s">
        <v>236</v>
      </c>
      <c r="F333" s="233"/>
      <c r="G333" s="233"/>
      <c r="H333" s="234"/>
      <c r="I333" s="208" t="s">
        <v>147</v>
      </c>
      <c r="J333" s="205"/>
      <c r="K333" s="530">
        <f>K325</f>
        <v>42.61</v>
      </c>
      <c r="L333" s="530"/>
      <c r="M333" s="65"/>
      <c r="N333" s="40"/>
      <c r="O333" s="40"/>
      <c r="P333" s="155"/>
      <c r="Q333" s="2"/>
      <c r="R333" s="2"/>
      <c r="S333" s="2"/>
      <c r="T333" s="2"/>
      <c r="U333" s="2"/>
      <c r="V333" s="2"/>
      <c r="W333" s="2"/>
      <c r="Y333" s="26"/>
    </row>
    <row r="334" spans="1:46" ht="20.100000000000001" customHeight="1">
      <c r="A334" s="111" t="s">
        <v>145</v>
      </c>
      <c r="B334" s="121" t="s">
        <v>130</v>
      </c>
      <c r="C334" s="121" t="s">
        <v>322</v>
      </c>
      <c r="D334" s="204" t="s">
        <v>1</v>
      </c>
      <c r="E334" s="289">
        <v>1</v>
      </c>
      <c r="F334" s="214" t="s">
        <v>140</v>
      </c>
      <c r="G334" s="215">
        <v>21.25</v>
      </c>
      <c r="H334" s="201" t="str">
        <f t="shared" ref="H334:H339" si="449">IF(ISNA((IF(F334=0," ",VLOOKUP(F334,$AI$572:$AK$583,3,FALSE)))),"WRONG LETTER",IF(F334=0," ",VLOOKUP(F334,$AI$572:$AK$583,3,FALSE)))</f>
        <v>Jess Marinus</v>
      </c>
      <c r="I334" s="201" t="str">
        <f t="shared" ref="I334:I339" si="450">IF(ISNA((IF(F334=0,"",VLOOKUP(F334,$AR$572:$AT$583,3,FALSE)))),"WRONG LETTER",IF(F334=0,"",VLOOKUP(F334,$AR$572:$AT$583,3,FALSE)))</f>
        <v>Winchester</v>
      </c>
      <c r="J334" s="201" t="str">
        <f t="shared" ref="J334:J339" si="451">IF(F334=0,"",VLOOKUP(F334,$AO$544:$AR$555,4,FALSE))</f>
        <v>Win</v>
      </c>
      <c r="K334" s="202" t="str">
        <f t="shared" ref="K334:K339" si="452">IF(G334="","",IF(ISNUMBER(G334),IF($CH$584="T"," ",IF($CH$584="F",IF(G334&gt;=$BX$584,"G1",IF(G334&gt;=$CA$584,"G2",IF(G334&gt;=$CD$584,"G3",IF(G334&gt;=$CG$584,"G4","")))))),""))</f>
        <v>G4</v>
      </c>
      <c r="L334" s="203" t="str">
        <f t="shared" ref="L334:L339" si="453">IF(ISBLANK(G334),"",IF(G334&gt;=BQ582,"AW"," "))</f>
        <v>AW</v>
      </c>
      <c r="M334" s="65"/>
      <c r="N334" s="34" t="str">
        <f t="shared" ref="N334:O339" si="454">N326</f>
        <v>W</v>
      </c>
      <c r="O334" s="34" t="str">
        <f t="shared" si="454"/>
        <v>WW</v>
      </c>
      <c r="P334" s="154">
        <f>AE334</f>
        <v>6</v>
      </c>
      <c r="Q334" s="2"/>
      <c r="R334" s="12">
        <f>P334</f>
        <v>6</v>
      </c>
      <c r="S334" s="12"/>
      <c r="T334" s="12"/>
      <c r="U334" s="12"/>
      <c r="V334" s="12"/>
      <c r="W334" s="12"/>
      <c r="Y334" s="26">
        <f>((COUNTIF(E334:E339,E334)-1)*$CK$547+SUBSTITUTE(E334,"=",""))</f>
        <v>1</v>
      </c>
      <c r="Z334" s="3">
        <f>INDEX($CK$548:$CK$611,Y334)</f>
        <v>6</v>
      </c>
      <c r="AA334" s="3">
        <f>IF(LEFT(G334,1)="d",0,IF(LEFT(G334,1)="n",0,1))</f>
        <v>1</v>
      </c>
      <c r="AB334" s="3">
        <f>Z334*AA334</f>
        <v>6</v>
      </c>
      <c r="AC334" s="6">
        <f>IF(ISNA(INDEX(AB334:AB339, MATCH(N334, F334:F339, FALSE))),0,INDEX(AB334:AB339, MATCH(N334, F334:F339, FALSE)))</f>
        <v>0</v>
      </c>
      <c r="AD334" s="3">
        <f>IF(ISNA(INDEX(AB334:AB339, MATCH(O334, F334:F339, FALSE))),0,INDEX(AB334:AB339, MATCH(O334, F334:F339, FALSE)))</f>
        <v>6</v>
      </c>
      <c r="AE334" s="5">
        <f>SUM(AC334:AD334)</f>
        <v>6</v>
      </c>
      <c r="AF334" s="3">
        <f>COUNTIF(F326:F331:F334:F339,F334)</f>
        <v>1</v>
      </c>
    </row>
    <row r="335" spans="1:46" ht="20.100000000000001" customHeight="1">
      <c r="A335" s="111" t="s">
        <v>145</v>
      </c>
      <c r="B335" s="121" t="s">
        <v>130</v>
      </c>
      <c r="C335" s="121" t="s">
        <v>322</v>
      </c>
      <c r="D335" s="204" t="s">
        <v>1</v>
      </c>
      <c r="E335" s="290">
        <v>2</v>
      </c>
      <c r="F335" s="216" t="s">
        <v>108</v>
      </c>
      <c r="G335" s="217">
        <v>15.59</v>
      </c>
      <c r="H335" s="114" t="str">
        <f t="shared" si="449"/>
        <v>Phoebe COX</v>
      </c>
      <c r="I335" s="114" t="str">
        <f t="shared" si="450"/>
        <v>MADJA</v>
      </c>
      <c r="J335" s="114" t="str">
        <f t="shared" si="451"/>
        <v>Marl J</v>
      </c>
      <c r="K335" s="9" t="str">
        <f t="shared" si="452"/>
        <v/>
      </c>
      <c r="L335" s="195" t="str">
        <f t="shared" si="453"/>
        <v xml:space="preserve"> </v>
      </c>
      <c r="M335" s="65"/>
      <c r="N335" s="34" t="str">
        <f t="shared" si="454"/>
        <v>N</v>
      </c>
      <c r="O335" s="34" t="str">
        <f t="shared" si="454"/>
        <v>NN</v>
      </c>
      <c r="P335" s="154">
        <f t="shared" ref="P335:P339" si="455">AE335</f>
        <v>4</v>
      </c>
      <c r="Q335" s="2"/>
      <c r="R335" s="12"/>
      <c r="S335" s="12">
        <f>P335</f>
        <v>4</v>
      </c>
      <c r="T335" s="12"/>
      <c r="U335" s="12"/>
      <c r="V335" s="12"/>
      <c r="W335" s="12"/>
      <c r="Y335" s="26">
        <f>((COUNTIF(E334:E339,E335)-1)*$CK$547+SUBSTITUTE(E335,"=",""))</f>
        <v>2</v>
      </c>
      <c r="Z335" s="3">
        <f>INDEX($CK$548:$CK$611,Y335)</f>
        <v>5</v>
      </c>
      <c r="AA335" s="3">
        <f>IF(LEFT(G335,1)="d",0,IF(LEFT(G335,1)="n",0,1))</f>
        <v>1</v>
      </c>
      <c r="AB335" s="3">
        <f>Z335*AA335</f>
        <v>5</v>
      </c>
      <c r="AC335" s="6">
        <f>IF(ISNA(INDEX(AB334:AB339, MATCH(N335, F334:F339, FALSE))),0,INDEX(AB334:AB339, MATCH(N335, F334:F339, FALSE)))</f>
        <v>4</v>
      </c>
      <c r="AD335" s="3">
        <f>IF(ISNA(INDEX(AB334:AB339, MATCH(O335, F334:F339, FALSE))),0,INDEX(AB334:AB339, MATCH(O335, F334:F339, FALSE)))</f>
        <v>0</v>
      </c>
      <c r="AE335" s="5">
        <f t="shared" ref="AE335:AE339" si="456">SUM(AC335:AD335)</f>
        <v>4</v>
      </c>
      <c r="AF335" s="3">
        <f>COUNTIF(F326:F331:F334:F339,F335)</f>
        <v>1</v>
      </c>
    </row>
    <row r="336" spans="1:46" ht="20.100000000000001" customHeight="1">
      <c r="A336" s="111" t="s">
        <v>145</v>
      </c>
      <c r="B336" s="121" t="s">
        <v>130</v>
      </c>
      <c r="C336" s="121" t="s">
        <v>322</v>
      </c>
      <c r="D336" s="204" t="s">
        <v>1</v>
      </c>
      <c r="E336" s="290">
        <v>3</v>
      </c>
      <c r="F336" s="216" t="s">
        <v>110</v>
      </c>
      <c r="G336" s="217">
        <v>14.67</v>
      </c>
      <c r="H336" s="114" t="str">
        <f t="shared" si="449"/>
        <v>FRANCESCA BAILEY</v>
      </c>
      <c r="I336" s="114" t="str">
        <f t="shared" si="450"/>
        <v>Newbury</v>
      </c>
      <c r="J336" s="114" t="str">
        <f t="shared" si="451"/>
        <v>Newb</v>
      </c>
      <c r="K336" s="9" t="str">
        <f t="shared" si="452"/>
        <v/>
      </c>
      <c r="L336" s="195" t="str">
        <f t="shared" si="453"/>
        <v xml:space="preserve"> </v>
      </c>
      <c r="M336" s="65"/>
      <c r="N336" s="34" t="str">
        <f t="shared" si="454"/>
        <v>O</v>
      </c>
      <c r="O336" s="34" t="str">
        <f t="shared" si="454"/>
        <v>OO</v>
      </c>
      <c r="P336" s="154">
        <f t="shared" si="455"/>
        <v>2</v>
      </c>
      <c r="Q336" s="2"/>
      <c r="R336" s="12"/>
      <c r="S336" s="12"/>
      <c r="T336" s="12">
        <f>P336</f>
        <v>2</v>
      </c>
      <c r="U336" s="12"/>
      <c r="V336" s="12"/>
      <c r="W336" s="12"/>
      <c r="Y336" s="26">
        <f>((COUNTIF(E334:E339,E336)-1)*$CK$547+SUBSTITUTE(E336,"=",""))</f>
        <v>3</v>
      </c>
      <c r="Z336" s="3">
        <f>INDEX($CK$548:$CK$611,Y336)</f>
        <v>4</v>
      </c>
      <c r="AA336" s="3">
        <f>IF(LEFT(G336,1)="d",0,IF(LEFT(G336,1)="n",0,1))</f>
        <v>1</v>
      </c>
      <c r="AB336" s="3">
        <f t="shared" ref="AB336:AB339" si="457">Z336*AA336</f>
        <v>4</v>
      </c>
      <c r="AC336" s="6">
        <f>IF(ISNA(INDEX(AB334:AB339, MATCH(N336, F334:F339, FALSE))),0,INDEX(AB334:AB339, MATCH(N336, F334:F339, FALSE)))</f>
        <v>0</v>
      </c>
      <c r="AD336" s="3">
        <f>IF(ISNA(INDEX(AB334:AB339, MATCH(O336, F334:F339, FALSE))),0,INDEX(AB334:AB339, MATCH(O336, F334:F339, FALSE)))</f>
        <v>2</v>
      </c>
      <c r="AE336" s="5">
        <f t="shared" si="456"/>
        <v>2</v>
      </c>
      <c r="AF336" s="3">
        <f>COUNTIF(F326:F331:F334:F339,F336)</f>
        <v>1</v>
      </c>
    </row>
    <row r="337" spans="1:32" ht="20.100000000000001" customHeight="1">
      <c r="A337" s="111" t="s">
        <v>145</v>
      </c>
      <c r="B337" s="121" t="s">
        <v>130</v>
      </c>
      <c r="C337" s="121" t="s">
        <v>322</v>
      </c>
      <c r="D337" s="204" t="s">
        <v>1</v>
      </c>
      <c r="E337" s="290">
        <v>4</v>
      </c>
      <c r="F337" s="216" t="s">
        <v>48</v>
      </c>
      <c r="G337" s="217">
        <v>14.38</v>
      </c>
      <c r="H337" s="114" t="str">
        <f t="shared" si="449"/>
        <v>Mali Jones</v>
      </c>
      <c r="I337" s="114" t="str">
        <f t="shared" si="450"/>
        <v>Salisbury</v>
      </c>
      <c r="J337" s="114" t="str">
        <f t="shared" si="451"/>
        <v>Salis</v>
      </c>
      <c r="K337" s="9" t="str">
        <f t="shared" si="452"/>
        <v/>
      </c>
      <c r="L337" s="195" t="str">
        <f t="shared" si="453"/>
        <v xml:space="preserve"> </v>
      </c>
      <c r="M337" s="65"/>
      <c r="N337" s="34" t="str">
        <f t="shared" si="454"/>
        <v>R</v>
      </c>
      <c r="O337" s="34" t="str">
        <f t="shared" si="454"/>
        <v>RR</v>
      </c>
      <c r="P337" s="154">
        <f t="shared" si="455"/>
        <v>5</v>
      </c>
      <c r="Q337" s="2"/>
      <c r="R337" s="12"/>
      <c r="S337" s="12"/>
      <c r="T337" s="12"/>
      <c r="U337" s="12">
        <f>P337</f>
        <v>5</v>
      </c>
      <c r="V337" s="12"/>
      <c r="W337" s="12"/>
      <c r="Y337" s="26">
        <f>((COUNTIF(E334:E339,E337)-1)*$CK$547+SUBSTITUTE(E337,"=",""))</f>
        <v>4</v>
      </c>
      <c r="Z337" s="3">
        <f>INDEX($CK$548:$CK$611,Y337)</f>
        <v>3</v>
      </c>
      <c r="AA337" s="3">
        <f t="shared" ref="AA337:AA339" si="458">IF(LEFT(G337,1)="d",0,IF(LEFT(G337,1)="n",0,1))</f>
        <v>1</v>
      </c>
      <c r="AB337" s="3">
        <f t="shared" si="457"/>
        <v>3</v>
      </c>
      <c r="AC337" s="6">
        <f>IF(ISNA(INDEX(AB334:AB339, MATCH(N337, F334:F339, FALSE))),0,INDEX(AB334:AB339, MATCH(N337, F334:F339, FALSE)))</f>
        <v>5</v>
      </c>
      <c r="AD337" s="3">
        <f>IF(ISNA(INDEX(AB334:AB339, MATCH(O337, F334:F339, FALSE))),0,INDEX(AB334:AB339, MATCH(O337, F334:F339, FALSE)))</f>
        <v>0</v>
      </c>
      <c r="AE337" s="5">
        <f t="shared" si="456"/>
        <v>5</v>
      </c>
      <c r="AF337" s="3">
        <f>COUNTIF(F326:F331:F334:F339,F337)</f>
        <v>1</v>
      </c>
    </row>
    <row r="338" spans="1:32" ht="20.100000000000001" customHeight="1">
      <c r="A338" s="111" t="s">
        <v>145</v>
      </c>
      <c r="B338" s="121" t="s">
        <v>130</v>
      </c>
      <c r="C338" s="121" t="s">
        <v>322</v>
      </c>
      <c r="D338" s="204" t="s">
        <v>1</v>
      </c>
      <c r="E338" s="290">
        <v>5</v>
      </c>
      <c r="F338" s="216" t="s">
        <v>19</v>
      </c>
      <c r="G338" s="217">
        <v>13.39</v>
      </c>
      <c r="H338" s="114" t="str">
        <f t="shared" si="449"/>
        <v>Lily Brabbin</v>
      </c>
      <c r="I338" s="114" t="str">
        <f t="shared" si="450"/>
        <v>Oxford City</v>
      </c>
      <c r="J338" s="114" t="str">
        <f t="shared" si="451"/>
        <v>Oxf C</v>
      </c>
      <c r="K338" s="9" t="str">
        <f t="shared" si="452"/>
        <v/>
      </c>
      <c r="L338" s="195" t="str">
        <f t="shared" si="453"/>
        <v xml:space="preserve"> </v>
      </c>
      <c r="M338" s="65"/>
      <c r="N338" s="34" t="str">
        <f t="shared" si="454"/>
        <v>T</v>
      </c>
      <c r="O338" s="34" t="str">
        <f t="shared" si="454"/>
        <v>TT</v>
      </c>
      <c r="P338" s="154">
        <f t="shared" si="455"/>
        <v>3</v>
      </c>
      <c r="Q338" s="2"/>
      <c r="R338" s="12"/>
      <c r="S338" s="12"/>
      <c r="T338" s="12"/>
      <c r="U338" s="12"/>
      <c r="V338" s="12">
        <f>P338</f>
        <v>3</v>
      </c>
      <c r="W338" s="12"/>
      <c r="Y338" s="26">
        <f>((COUNTIF(E334:E339,E338)-1)*$CK$547+SUBSTITUTE(E338,"=",""))</f>
        <v>5</v>
      </c>
      <c r="Z338" s="3">
        <f t="shared" ref="Z338:Z339" si="459">INDEX($CK$548:$CK$611,Y338)</f>
        <v>2</v>
      </c>
      <c r="AA338" s="3">
        <f t="shared" si="458"/>
        <v>1</v>
      </c>
      <c r="AB338" s="3">
        <f t="shared" si="457"/>
        <v>2</v>
      </c>
      <c r="AC338" s="6">
        <f>IF(ISNA(INDEX(AB334:AB339, MATCH(N338, F334:F339, FALSE))),0,INDEX(AB334:AB339, MATCH(N338,F334:F339, FALSE)))</f>
        <v>3</v>
      </c>
      <c r="AD338" s="3">
        <f>IF(ISNA(INDEX(AB334:AB339, MATCH(O338, F334:F339, FALSE))),0,INDEX(AB334:AB339, MATCH(O338, F334:F339, FALSE)))</f>
        <v>0</v>
      </c>
      <c r="AE338" s="5">
        <f t="shared" si="456"/>
        <v>3</v>
      </c>
      <c r="AF338" s="3">
        <f>COUNTIF(F326:F331:F334:F339,F338)</f>
        <v>1</v>
      </c>
    </row>
    <row r="339" spans="1:32" ht="20.100000000000001" customHeight="1" thickBot="1">
      <c r="A339" s="111" t="s">
        <v>145</v>
      </c>
      <c r="B339" s="121" t="s">
        <v>130</v>
      </c>
      <c r="C339" s="121" t="s">
        <v>322</v>
      </c>
      <c r="D339" s="204" t="s">
        <v>1</v>
      </c>
      <c r="E339" s="291">
        <v>6</v>
      </c>
      <c r="F339" s="216"/>
      <c r="G339" s="219"/>
      <c r="H339" s="212" t="str">
        <f t="shared" si="449"/>
        <v xml:space="preserve"> </v>
      </c>
      <c r="I339" s="212" t="str">
        <f t="shared" si="450"/>
        <v/>
      </c>
      <c r="J339" s="212" t="str">
        <f t="shared" si="451"/>
        <v/>
      </c>
      <c r="K339" s="138" t="str">
        <f t="shared" si="452"/>
        <v/>
      </c>
      <c r="L339" s="213" t="str">
        <f t="shared" si="453"/>
        <v/>
      </c>
      <c r="M339" s="65"/>
      <c r="N339" s="34" t="str">
        <f t="shared" si="454"/>
        <v>J</v>
      </c>
      <c r="O339" s="34" t="str">
        <f t="shared" si="454"/>
        <v>JJ</v>
      </c>
      <c r="P339" s="154">
        <f t="shared" si="455"/>
        <v>0</v>
      </c>
      <c r="Q339" s="2"/>
      <c r="R339" s="12"/>
      <c r="S339" s="12"/>
      <c r="T339" s="12"/>
      <c r="U339" s="12"/>
      <c r="V339" s="12"/>
      <c r="W339" s="12">
        <f>P339</f>
        <v>0</v>
      </c>
      <c r="Y339" s="26">
        <f>((COUNTIF(E334:E339,E339)-1)*$CK$547+SUBSTITUTE(E339,"=",""))</f>
        <v>6</v>
      </c>
      <c r="Z339" s="3">
        <f t="shared" si="459"/>
        <v>1</v>
      </c>
      <c r="AA339" s="3">
        <f t="shared" si="458"/>
        <v>1</v>
      </c>
      <c r="AB339" s="3">
        <f t="shared" si="457"/>
        <v>1</v>
      </c>
      <c r="AC339" s="6">
        <f>IF(ISNA(INDEX(AB334:AB339, MATCH(N339, F334:F339, FALSE))),0,INDEX(AB334:AB339, MATCH(N339, F334:F339, FALSE)))</f>
        <v>0</v>
      </c>
      <c r="AD339" s="3">
        <f>IF(ISNA(INDEX(AB334:AB339, MATCH(O339, F334:F339, FALSE))),0,INDEX(AB334:AB339, MATCH(O339, F334:F339, FALSE)))</f>
        <v>0</v>
      </c>
      <c r="AE339" s="5">
        <f t="shared" si="456"/>
        <v>0</v>
      </c>
      <c r="AF339" s="3">
        <f>COUNTIF(F326:F331:F334:F339,F339)</f>
        <v>0</v>
      </c>
    </row>
    <row r="340" spans="1:32" ht="20.100000000000001" customHeight="1" thickBot="1">
      <c r="A340" s="111" t="s">
        <v>145</v>
      </c>
      <c r="B340" s="121" t="s">
        <v>130</v>
      </c>
      <c r="C340" s="121"/>
      <c r="D340" s="204"/>
      <c r="E340" s="237" t="s">
        <v>49</v>
      </c>
      <c r="F340" s="237"/>
      <c r="G340" s="237"/>
      <c r="H340" s="236"/>
      <c r="I340" s="236"/>
      <c r="J340" s="236"/>
      <c r="K340" s="236"/>
      <c r="L340" s="236"/>
      <c r="M340" s="65"/>
      <c r="N340" s="40"/>
      <c r="O340" s="40"/>
      <c r="P340" s="155"/>
      <c r="Q340" s="2"/>
      <c r="R340" s="2"/>
      <c r="S340" s="2"/>
      <c r="T340" s="2"/>
      <c r="U340" s="2"/>
      <c r="V340" s="2"/>
      <c r="W340" s="2"/>
    </row>
    <row r="341" spans="1:32" ht="20.100000000000001" customHeight="1" thickBot="1">
      <c r="A341" s="111" t="s">
        <v>145</v>
      </c>
      <c r="B341" s="121" t="s">
        <v>130</v>
      </c>
      <c r="C341" s="121" t="s">
        <v>321</v>
      </c>
      <c r="D341" s="204" t="s">
        <v>0</v>
      </c>
      <c r="E341" s="420" t="s">
        <v>220</v>
      </c>
      <c r="F341" s="233"/>
      <c r="G341" s="233"/>
      <c r="H341" s="234"/>
      <c r="I341" s="208" t="s">
        <v>147</v>
      </c>
      <c r="J341" s="205"/>
      <c r="K341" s="530">
        <f>DETAILS!K74</f>
        <v>38.53</v>
      </c>
      <c r="L341" s="530"/>
      <c r="M341" s="119"/>
      <c r="N341" s="40"/>
      <c r="O341" s="40"/>
      <c r="P341" s="155"/>
      <c r="Q341" s="2"/>
      <c r="R341" s="2"/>
      <c r="S341" s="2"/>
      <c r="T341" s="2"/>
      <c r="U341" s="2"/>
      <c r="V341" s="2"/>
      <c r="W341" s="2"/>
    </row>
    <row r="342" spans="1:32" ht="20.100000000000001" customHeight="1">
      <c r="A342" s="111" t="s">
        <v>145</v>
      </c>
      <c r="B342" s="121" t="s">
        <v>130</v>
      </c>
      <c r="C342" s="121" t="s">
        <v>321</v>
      </c>
      <c r="D342" s="204" t="s">
        <v>0</v>
      </c>
      <c r="E342" s="289">
        <v>1</v>
      </c>
      <c r="F342" s="214" t="s">
        <v>130</v>
      </c>
      <c r="G342" s="215">
        <v>35.86</v>
      </c>
      <c r="H342" s="201" t="str">
        <f t="shared" ref="H342:H347" si="460">IF(ISNA((IF(F342=0," ",VLOOKUP(F342,$AL$572:$AN$583,3,FALSE)))),"WRONG LETTER",IF(F342=0," ",VLOOKUP(F342,$AL$572:$AN$583,3,FALSE)))</f>
        <v>Olivia Busher</v>
      </c>
      <c r="I342" s="201" t="str">
        <f t="shared" ref="I342:I347" si="461">IF(ISNA((IF(F342=0,"",VLOOKUP(F342,$AR$572:$AT$583,3,FALSE)))),"WRONG LETTER",IF(F342=0,"",VLOOKUP(F342,$AR$572:$AT$583,3,FALSE)))</f>
        <v>Winchester</v>
      </c>
      <c r="J342" s="201" t="str">
        <f t="shared" ref="J342:J347" si="462">IF(F342=0,"",VLOOKUP(F342,$AO$544:$AR$555,4,FALSE))</f>
        <v>Win</v>
      </c>
      <c r="K342" s="202" t="str">
        <f t="shared" ref="K342:K347" si="463">IF(G342="","",IF(ISNUMBER(G342),IF($CH$583="T"," ",IF($CH$583="F",IF(G342&gt;=$BX$583,"G1",IF(G342&gt;=$CA$583,"G2",IF(G342&gt;=$CD$583,"G3",IF(G342&gt;=$CG$583,"G4","")))))),""))</f>
        <v>G1</v>
      </c>
      <c r="L342" s="203" t="str">
        <f t="shared" ref="L342:L347" si="464">IF(ISBLANK(G342),"",IF(G342&gt;=BR575,"AW"," "))</f>
        <v>AW</v>
      </c>
      <c r="M342" s="120"/>
      <c r="N342" s="34" t="str">
        <f t="shared" ref="N342:O347" si="465">N334</f>
        <v>W</v>
      </c>
      <c r="O342" s="34" t="str">
        <f t="shared" si="465"/>
        <v>WW</v>
      </c>
      <c r="P342" s="154">
        <f>AE342</f>
        <v>6</v>
      </c>
      <c r="Q342" s="2"/>
      <c r="R342" s="12">
        <f>P342</f>
        <v>6</v>
      </c>
      <c r="S342" s="12"/>
      <c r="T342" s="12"/>
      <c r="U342" s="12"/>
      <c r="V342" s="12"/>
      <c r="W342" s="12"/>
      <c r="Y342" s="26">
        <f>((COUNTIF(E342:E347,E342)-1)*$CK$547+SUBSTITUTE(E342,"=",""))</f>
        <v>1</v>
      </c>
      <c r="Z342" s="3">
        <f>INDEX($CK$548:$CK$611,Y342)</f>
        <v>6</v>
      </c>
      <c r="AA342" s="3">
        <f>IF(LEFT(G342,1)="d",0,IF(LEFT(G342,1)="n",0,1))</f>
        <v>1</v>
      </c>
      <c r="AB342" s="3">
        <f>Z342*AA342</f>
        <v>6</v>
      </c>
      <c r="AC342" s="6">
        <f>IF(ISNA(INDEX(AB342:AB347, MATCH(N342, F342:F347, FALSE))),0,INDEX(AB342:AB347, MATCH(N342, F342:F347, FALSE)))</f>
        <v>6</v>
      </c>
      <c r="AD342" s="3">
        <f>IF(ISNA(INDEX(AB342:AB347, MATCH(O342, F342:F347, FALSE))),0,INDEX(AB342:AB347, MATCH(O342, F342:F347, FALSE)))</f>
        <v>0</v>
      </c>
      <c r="AE342" s="5">
        <f>SUM(AC342:AD342)</f>
        <v>6</v>
      </c>
      <c r="AF342" s="3">
        <f>COUNTIF(F342:F347:F350:F355,F342)</f>
        <v>1</v>
      </c>
    </row>
    <row r="343" spans="1:32" ht="20.100000000000001" customHeight="1">
      <c r="A343" s="111" t="s">
        <v>145</v>
      </c>
      <c r="B343" s="121" t="s">
        <v>130</v>
      </c>
      <c r="C343" s="121" t="s">
        <v>321</v>
      </c>
      <c r="D343" s="204" t="s">
        <v>0</v>
      </c>
      <c r="E343" s="290">
        <v>2</v>
      </c>
      <c r="F343" s="216" t="s">
        <v>20</v>
      </c>
      <c r="G343" s="217">
        <v>32.479999999999997</v>
      </c>
      <c r="H343" s="114" t="str">
        <f t="shared" si="460"/>
        <v>Lily Peach</v>
      </c>
      <c r="I343" s="114" t="str">
        <f t="shared" si="461"/>
        <v>Oxford City</v>
      </c>
      <c r="J343" s="114" t="str">
        <f t="shared" si="462"/>
        <v>Oxf C</v>
      </c>
      <c r="K343" s="9" t="str">
        <f t="shared" si="463"/>
        <v>G2</v>
      </c>
      <c r="L343" s="195" t="str">
        <f t="shared" si="464"/>
        <v>AW</v>
      </c>
      <c r="M343" s="120"/>
      <c r="N343" s="34" t="str">
        <f t="shared" si="465"/>
        <v>N</v>
      </c>
      <c r="O343" s="34" t="str">
        <f t="shared" si="465"/>
        <v>NN</v>
      </c>
      <c r="P343" s="154">
        <f t="shared" ref="P343:P347" si="466">AE343</f>
        <v>3</v>
      </c>
      <c r="Q343" s="2"/>
      <c r="R343" s="12"/>
      <c r="S343" s="12">
        <f>P343</f>
        <v>3</v>
      </c>
      <c r="T343" s="12"/>
      <c r="U343" s="12"/>
      <c r="V343" s="12"/>
      <c r="W343" s="12"/>
      <c r="Y343" s="26">
        <f>((COUNTIF(E342:E347,E343)-1)*$CK$547+SUBSTITUTE(E343,"=",""))</f>
        <v>2</v>
      </c>
      <c r="Z343" s="3">
        <f>INDEX($CK$548:$CK$611,Y343)</f>
        <v>5</v>
      </c>
      <c r="AA343" s="3">
        <f>IF(LEFT(G343,1)="d",0,IF(LEFT(G343,1)="n",0,1))</f>
        <v>1</v>
      </c>
      <c r="AB343" s="3">
        <f>Z343*AA343</f>
        <v>5</v>
      </c>
      <c r="AC343" s="6">
        <f>IF(ISNA(INDEX(AB342:AB347, MATCH(N343, F342:F347, FALSE))),0,INDEX(AB342:AB347, MATCH(N343, F342:F347, FALSE)))</f>
        <v>3</v>
      </c>
      <c r="AD343" s="3">
        <f>IF(ISNA(INDEX(AB342:AB347, MATCH(O343, F342:F347, FALSE))),0,INDEX(AB342:AB347, MATCH(O343, F342:F347, FALSE)))</f>
        <v>0</v>
      </c>
      <c r="AE343" s="5">
        <f t="shared" ref="AE343:AE347" si="467">SUM(AC343:AD343)</f>
        <v>3</v>
      </c>
      <c r="AF343" s="3">
        <f>COUNTIF(F342:F347:F350:F355,F343)</f>
        <v>1</v>
      </c>
    </row>
    <row r="344" spans="1:32" ht="20.100000000000001" customHeight="1">
      <c r="A344" s="111" t="s">
        <v>145</v>
      </c>
      <c r="B344" s="121" t="s">
        <v>130</v>
      </c>
      <c r="C344" s="121" t="s">
        <v>321</v>
      </c>
      <c r="D344" s="204" t="s">
        <v>0</v>
      </c>
      <c r="E344" s="290">
        <v>3</v>
      </c>
      <c r="F344" s="216" t="s">
        <v>127</v>
      </c>
      <c r="G344" s="217">
        <v>26.8</v>
      </c>
      <c r="H344" s="114" t="str">
        <f t="shared" si="460"/>
        <v>Eva Barnett</v>
      </c>
      <c r="I344" s="114" t="str">
        <f t="shared" si="461"/>
        <v>Slough Juniors</v>
      </c>
      <c r="J344" s="114" t="str">
        <f t="shared" si="462"/>
        <v>Slough J</v>
      </c>
      <c r="K344" s="9" t="str">
        <f t="shared" si="463"/>
        <v>G3</v>
      </c>
      <c r="L344" s="195" t="str">
        <f t="shared" si="464"/>
        <v>AW</v>
      </c>
      <c r="M344" s="120"/>
      <c r="N344" s="34" t="str">
        <f t="shared" si="465"/>
        <v>O</v>
      </c>
      <c r="O344" s="34" t="str">
        <f t="shared" si="465"/>
        <v>OO</v>
      </c>
      <c r="P344" s="154">
        <f t="shared" si="466"/>
        <v>5</v>
      </c>
      <c r="Q344" s="2"/>
      <c r="R344" s="12"/>
      <c r="S344" s="12"/>
      <c r="T344" s="12">
        <f>P344</f>
        <v>5</v>
      </c>
      <c r="U344" s="12"/>
      <c r="V344" s="12"/>
      <c r="W344" s="12"/>
      <c r="Y344" s="26">
        <f>((COUNTIF(E342:E347,E344)-1)*$CK$547+SUBSTITUTE(E344,"=",""))</f>
        <v>3</v>
      </c>
      <c r="Z344" s="3">
        <f>INDEX($CK$548:$CK$611,Y344)</f>
        <v>4</v>
      </c>
      <c r="AA344" s="3">
        <f>IF(LEFT(G344,1)="d",0,IF(LEFT(G344,1)="n",0,1))</f>
        <v>1</v>
      </c>
      <c r="AB344" s="3">
        <f t="shared" ref="AB344:AB347" si="468">Z344*AA344</f>
        <v>4</v>
      </c>
      <c r="AC344" s="6">
        <f>IF(ISNA(INDEX(AB342:AB347, MATCH(N344, F342:F347, FALSE))),0,INDEX(AB342:AB347, MATCH(N344, F342:F347, FALSE)))</f>
        <v>5</v>
      </c>
      <c r="AD344" s="3">
        <f>IF(ISNA(INDEX(AB342:AB347, MATCH(O344, F342:F347, FALSE))),0,INDEX(AB342:AB347, MATCH(O344, F342:F347, FALSE)))</f>
        <v>0</v>
      </c>
      <c r="AE344" s="5">
        <f t="shared" si="467"/>
        <v>5</v>
      </c>
      <c r="AF344" s="3">
        <f>COUNTIF(F342:F347:F350:F355,F344)</f>
        <v>1</v>
      </c>
    </row>
    <row r="345" spans="1:32" ht="20.100000000000001" customHeight="1">
      <c r="A345" s="111" t="s">
        <v>145</v>
      </c>
      <c r="B345" s="121" t="s">
        <v>130</v>
      </c>
      <c r="C345" s="121" t="s">
        <v>321</v>
      </c>
      <c r="D345" s="204" t="s">
        <v>0</v>
      </c>
      <c r="E345" s="290">
        <v>4</v>
      </c>
      <c r="F345" s="216" t="s">
        <v>110</v>
      </c>
      <c r="G345" s="217">
        <v>16.09</v>
      </c>
      <c r="H345" s="114" t="str">
        <f t="shared" si="460"/>
        <v>MIRIAM COOPER</v>
      </c>
      <c r="I345" s="114" t="str">
        <f t="shared" si="461"/>
        <v>Newbury</v>
      </c>
      <c r="J345" s="114" t="str">
        <f t="shared" si="462"/>
        <v>Newb</v>
      </c>
      <c r="K345" s="9" t="str">
        <f t="shared" si="463"/>
        <v/>
      </c>
      <c r="L345" s="195" t="str">
        <f t="shared" si="464"/>
        <v xml:space="preserve"> </v>
      </c>
      <c r="M345" s="120"/>
      <c r="N345" s="34" t="str">
        <f t="shared" si="465"/>
        <v>R</v>
      </c>
      <c r="O345" s="34" t="str">
        <f t="shared" si="465"/>
        <v>RR</v>
      </c>
      <c r="P345" s="154">
        <f t="shared" si="466"/>
        <v>0</v>
      </c>
      <c r="Q345" s="2"/>
      <c r="R345" s="12"/>
      <c r="S345" s="12"/>
      <c r="T345" s="12"/>
      <c r="U345" s="12">
        <f>P345</f>
        <v>0</v>
      </c>
      <c r="V345" s="12"/>
      <c r="W345" s="12"/>
      <c r="Y345" s="26">
        <f>((COUNTIF(E342:E347,E345)-1)*$CK$547+SUBSTITUTE(E345,"=",""))</f>
        <v>4</v>
      </c>
      <c r="Z345" s="3">
        <f>INDEX($CK$548:$CK$611,Y345)</f>
        <v>3</v>
      </c>
      <c r="AA345" s="3">
        <f t="shared" ref="AA345:AA347" si="469">IF(LEFT(G345,1)="d",0,IF(LEFT(G345,1)="n",0,1))</f>
        <v>1</v>
      </c>
      <c r="AB345" s="3">
        <f t="shared" si="468"/>
        <v>3</v>
      </c>
      <c r="AC345" s="6">
        <f>IF(ISNA(INDEX(AB342:AB347, MATCH(N345, F342:F347, FALSE))),0,INDEX(AB342:AB347, MATCH(N345, F342:F347, FALSE)))</f>
        <v>0</v>
      </c>
      <c r="AD345" s="3">
        <f>IF(ISNA(INDEX(AB342:AB347, MATCH(O345, F342:F347, FALSE))),0,INDEX(AB342:AB347, MATCH(O345, F342:F347, FALSE)))</f>
        <v>0</v>
      </c>
      <c r="AE345" s="5">
        <f t="shared" si="467"/>
        <v>0</v>
      </c>
      <c r="AF345" s="3">
        <f>COUNTIF(F342:F347:F350:F355,F345)</f>
        <v>1</v>
      </c>
    </row>
    <row r="346" spans="1:32" ht="20.100000000000001" customHeight="1">
      <c r="A346" s="111" t="s">
        <v>145</v>
      </c>
      <c r="B346" s="121" t="s">
        <v>130</v>
      </c>
      <c r="C346" s="121" t="s">
        <v>321</v>
      </c>
      <c r="D346" s="204" t="s">
        <v>0</v>
      </c>
      <c r="E346" s="290">
        <v>5</v>
      </c>
      <c r="F346" s="216"/>
      <c r="G346" s="217"/>
      <c r="H346" s="114" t="str">
        <f t="shared" si="460"/>
        <v xml:space="preserve"> </v>
      </c>
      <c r="I346" s="114" t="str">
        <f t="shared" si="461"/>
        <v/>
      </c>
      <c r="J346" s="114" t="str">
        <f t="shared" si="462"/>
        <v/>
      </c>
      <c r="K346" s="9" t="str">
        <f t="shared" si="463"/>
        <v/>
      </c>
      <c r="L346" s="195" t="str">
        <f t="shared" si="464"/>
        <v/>
      </c>
      <c r="M346" s="120"/>
      <c r="N346" s="34" t="str">
        <f t="shared" si="465"/>
        <v>T</v>
      </c>
      <c r="O346" s="34" t="str">
        <f t="shared" si="465"/>
        <v>TT</v>
      </c>
      <c r="P346" s="154">
        <f t="shared" si="466"/>
        <v>0</v>
      </c>
      <c r="Q346" s="2"/>
      <c r="R346" s="12"/>
      <c r="S346" s="12"/>
      <c r="T346" s="12"/>
      <c r="U346" s="12"/>
      <c r="V346" s="12">
        <f>P346</f>
        <v>0</v>
      </c>
      <c r="W346" s="12"/>
      <c r="Y346" s="26">
        <f>((COUNTIF(E342:E347,E346)-1)*$CK$547+SUBSTITUTE(E346,"=",""))</f>
        <v>5</v>
      </c>
      <c r="Z346" s="3">
        <f t="shared" ref="Z346:Z347" si="470">INDEX($CK$548:$CK$611,Y346)</f>
        <v>2</v>
      </c>
      <c r="AA346" s="3">
        <f t="shared" si="469"/>
        <v>1</v>
      </c>
      <c r="AB346" s="3">
        <f t="shared" si="468"/>
        <v>2</v>
      </c>
      <c r="AC346" s="6">
        <f>IF(ISNA(INDEX(AB342:AB347, MATCH(N346, F342:F347, FALSE))),0,INDEX(AB342:AB347, MATCH(N346,F342:F347, FALSE)))</f>
        <v>0</v>
      </c>
      <c r="AD346" s="3">
        <f>IF(ISNA(INDEX(AB342:AB347, MATCH(O346, F342:F347, FALSE))),0,INDEX(AB342:AB347, MATCH(O346, F342:F347, FALSE)))</f>
        <v>0</v>
      </c>
      <c r="AE346" s="5">
        <f t="shared" si="467"/>
        <v>0</v>
      </c>
      <c r="AF346" s="3">
        <f>COUNTIF(F342:F347:F350:F355,F346)</f>
        <v>0</v>
      </c>
    </row>
    <row r="347" spans="1:32" ht="20.100000000000001" customHeight="1" thickBot="1">
      <c r="A347" s="111" t="s">
        <v>145</v>
      </c>
      <c r="B347" s="121" t="s">
        <v>130</v>
      </c>
      <c r="C347" s="121" t="s">
        <v>321</v>
      </c>
      <c r="D347" s="204" t="s">
        <v>0</v>
      </c>
      <c r="E347" s="291">
        <v>6</v>
      </c>
      <c r="F347" s="216"/>
      <c r="G347" s="219"/>
      <c r="H347" s="212" t="str">
        <f t="shared" si="460"/>
        <v xml:space="preserve"> </v>
      </c>
      <c r="I347" s="212" t="str">
        <f t="shared" si="461"/>
        <v/>
      </c>
      <c r="J347" s="212" t="str">
        <f t="shared" si="462"/>
        <v/>
      </c>
      <c r="K347" s="138" t="str">
        <f t="shared" si="463"/>
        <v/>
      </c>
      <c r="L347" s="213" t="str">
        <f t="shared" si="464"/>
        <v/>
      </c>
      <c r="M347" s="120"/>
      <c r="N347" s="34" t="str">
        <f t="shared" si="465"/>
        <v>J</v>
      </c>
      <c r="O347" s="34" t="str">
        <f t="shared" si="465"/>
        <v>JJ</v>
      </c>
      <c r="P347" s="154">
        <f t="shared" si="466"/>
        <v>4</v>
      </c>
      <c r="Q347" s="2"/>
      <c r="R347" s="12"/>
      <c r="S347" s="12"/>
      <c r="T347" s="12"/>
      <c r="U347" s="12"/>
      <c r="V347" s="12"/>
      <c r="W347" s="12">
        <f>P347</f>
        <v>4</v>
      </c>
      <c r="Y347" s="26">
        <f>((COUNTIF(E342:E347,E347)-1)*$CK$547+SUBSTITUTE(E347,"=",""))</f>
        <v>6</v>
      </c>
      <c r="Z347" s="3">
        <f t="shared" si="470"/>
        <v>1</v>
      </c>
      <c r="AA347" s="3">
        <f t="shared" si="469"/>
        <v>1</v>
      </c>
      <c r="AB347" s="3">
        <f t="shared" si="468"/>
        <v>1</v>
      </c>
      <c r="AC347" s="6">
        <f>IF(ISNA(INDEX(AB342:AB347, MATCH(N347, F342:F347, FALSE))),0,INDEX(AB342:AB347, MATCH(N347, F342:F347, FALSE)))</f>
        <v>4</v>
      </c>
      <c r="AD347" s="3">
        <f>IF(ISNA(INDEX(AB342:AB347, MATCH(O347, F342:F347, FALSE))),0,INDEX(AB342:AB347, MATCH(O347, F342:F347, FALSE)))</f>
        <v>0</v>
      </c>
      <c r="AE347" s="5">
        <f t="shared" si="467"/>
        <v>4</v>
      </c>
      <c r="AF347" s="3">
        <f>COUNTIF(F342:F347:F350:F355,F347)</f>
        <v>0</v>
      </c>
    </row>
    <row r="348" spans="1:32" ht="20.100000000000001" customHeight="1" thickBot="1">
      <c r="A348" s="111" t="s">
        <v>145</v>
      </c>
      <c r="B348" s="121" t="s">
        <v>130</v>
      </c>
      <c r="C348" s="34"/>
      <c r="D348" s="110"/>
      <c r="E348" s="237" t="s">
        <v>49</v>
      </c>
      <c r="F348" s="237"/>
      <c r="G348" s="237"/>
      <c r="H348" s="236"/>
      <c r="I348" s="236"/>
      <c r="J348" s="236"/>
      <c r="K348" s="236"/>
      <c r="L348" s="236"/>
      <c r="M348" s="120"/>
      <c r="N348" s="37"/>
      <c r="O348" s="37"/>
      <c r="P348" s="155"/>
      <c r="Q348" s="2"/>
      <c r="R348" s="2"/>
      <c r="S348" s="2"/>
      <c r="T348" s="2"/>
      <c r="U348" s="2"/>
      <c r="V348" s="2"/>
      <c r="W348" s="2"/>
      <c r="Y348" s="26"/>
    </row>
    <row r="349" spans="1:32" ht="20.100000000000001" customHeight="1" thickBot="1">
      <c r="A349" s="111" t="s">
        <v>145</v>
      </c>
      <c r="B349" s="121" t="s">
        <v>130</v>
      </c>
      <c r="C349" s="121" t="s">
        <v>321</v>
      </c>
      <c r="D349" s="204" t="s">
        <v>1</v>
      </c>
      <c r="E349" s="420" t="s">
        <v>235</v>
      </c>
      <c r="F349" s="233"/>
      <c r="G349" s="233"/>
      <c r="H349" s="234"/>
      <c r="I349" s="208" t="s">
        <v>147</v>
      </c>
      <c r="J349" s="205"/>
      <c r="K349" s="530">
        <f>K341</f>
        <v>38.53</v>
      </c>
      <c r="L349" s="530"/>
      <c r="M349" s="120"/>
      <c r="N349" s="37"/>
      <c r="O349" s="37"/>
      <c r="P349" s="155"/>
      <c r="Q349" s="2"/>
      <c r="R349" s="2"/>
      <c r="S349" s="2"/>
      <c r="T349" s="2"/>
      <c r="U349" s="2"/>
      <c r="V349" s="2"/>
      <c r="W349" s="2"/>
      <c r="Y349" s="26"/>
    </row>
    <row r="350" spans="1:32" ht="20.100000000000001" customHeight="1">
      <c r="A350" s="111" t="s">
        <v>145</v>
      </c>
      <c r="B350" s="121" t="s">
        <v>130</v>
      </c>
      <c r="C350" s="121" t="s">
        <v>321</v>
      </c>
      <c r="D350" s="204" t="s">
        <v>1</v>
      </c>
      <c r="E350" s="289">
        <v>1</v>
      </c>
      <c r="F350" s="214" t="s">
        <v>137</v>
      </c>
      <c r="G350" s="215">
        <v>9.89</v>
      </c>
      <c r="H350" s="201" t="str">
        <f t="shared" ref="H350:H355" si="471">IF(ISNA((IF(F350=0," ",VLOOKUP(F350,$AL$572:$AN$583,3,FALSE)))),"WRONG LETTER",IF(F350=0," ",VLOOKUP(F350,$AL$572:$AN$583,3,FALSE)))</f>
        <v>Orla Roche</v>
      </c>
      <c r="I350" s="201" t="str">
        <f t="shared" ref="I350:I355" si="472">IF(ISNA((IF(F350=0,"",VLOOKUP(F350,$AR$572:$AT$583,3,FALSE)))),"WRONG LETTER",IF(F350=0,"",VLOOKUP(F350,$AR$572:$AT$583,3,FALSE)))</f>
        <v>Slough Juniors</v>
      </c>
      <c r="J350" s="201" t="str">
        <f t="shared" ref="J350:J355" si="473">IF(F350=0,"",VLOOKUP(F350,$AO$544:$AR$555,4,FALSE))</f>
        <v>Slough J</v>
      </c>
      <c r="K350" s="202" t="str">
        <f t="shared" ref="K350:K355" si="474">IF(G350="","",IF(ISNUMBER(G350),IF($CH$583="T"," ",IF($CH$583="F",IF(G350&gt;=$BX$583,"G1",IF(G350&gt;=$CA$583,"G2",IF(G350&gt;=$CD$583,"G3",IF(G350&gt;=$CG$583,"G4","")))))),""))</f>
        <v/>
      </c>
      <c r="L350" s="203" t="str">
        <f t="shared" ref="L350:L355" si="475">IF(ISBLANK(G350),"",IF(G350&gt;=BR582,"AW"," "))</f>
        <v xml:space="preserve"> </v>
      </c>
      <c r="M350" s="120"/>
      <c r="N350" s="34" t="str">
        <f t="shared" ref="N350:O355" si="476">N342</f>
        <v>W</v>
      </c>
      <c r="O350" s="34" t="str">
        <f t="shared" si="476"/>
        <v>WW</v>
      </c>
      <c r="P350" s="154">
        <f>AE350</f>
        <v>0</v>
      </c>
      <c r="Q350" s="2"/>
      <c r="R350" s="12">
        <f>P350</f>
        <v>0</v>
      </c>
      <c r="S350" s="12"/>
      <c r="T350" s="12"/>
      <c r="U350" s="12"/>
      <c r="V350" s="12"/>
      <c r="W350" s="12"/>
      <c r="Y350" s="26">
        <f>((COUNTIF(E350:E355,E350)-1)*$CK$547+SUBSTITUTE(E350,"=",""))</f>
        <v>1</v>
      </c>
      <c r="Z350" s="3">
        <f>INDEX($CK$548:$CK$611,Y350)</f>
        <v>6</v>
      </c>
      <c r="AA350" s="3">
        <f>IF(LEFT(G350,1)="d",0,IF(LEFT(G350,1)="n",0,1))</f>
        <v>1</v>
      </c>
      <c r="AB350" s="3">
        <f>Z350*AA350</f>
        <v>6</v>
      </c>
      <c r="AC350" s="6">
        <f>IF(ISNA(INDEX(AB350:AB355, MATCH(N350, F350:F355, FALSE))),0,INDEX(AB350:AB355, MATCH(N350, F350:F355, FALSE)))</f>
        <v>0</v>
      </c>
      <c r="AD350" s="3">
        <f>IF(ISNA(INDEX(AB350:AB355, MATCH(O350, F350:F355, FALSE))),0,INDEX(AB350:AB355, MATCH(O350, F350:F355, FALSE)))</f>
        <v>0</v>
      </c>
      <c r="AE350" s="5">
        <f>SUM(AC350:AD350)</f>
        <v>0</v>
      </c>
      <c r="AF350" s="3">
        <f>COUNTIF(F342:F347:F350:F355,F350)</f>
        <v>1</v>
      </c>
    </row>
    <row r="351" spans="1:32" ht="20.100000000000001" customHeight="1">
      <c r="A351" s="111" t="s">
        <v>145</v>
      </c>
      <c r="B351" s="121" t="s">
        <v>130</v>
      </c>
      <c r="C351" s="121" t="s">
        <v>321</v>
      </c>
      <c r="D351" s="204" t="s">
        <v>1</v>
      </c>
      <c r="E351" s="290">
        <v>2</v>
      </c>
      <c r="F351" s="216"/>
      <c r="G351" s="217"/>
      <c r="H351" s="114" t="str">
        <f t="shared" si="471"/>
        <v xml:space="preserve"> </v>
      </c>
      <c r="I351" s="114" t="str">
        <f t="shared" si="472"/>
        <v/>
      </c>
      <c r="J351" s="114" t="str">
        <f t="shared" si="473"/>
        <v/>
      </c>
      <c r="K351" s="9" t="str">
        <f t="shared" si="474"/>
        <v/>
      </c>
      <c r="L351" s="195" t="str">
        <f t="shared" si="475"/>
        <v/>
      </c>
      <c r="M351" s="120"/>
      <c r="N351" s="34" t="str">
        <f t="shared" si="476"/>
        <v>N</v>
      </c>
      <c r="O351" s="34" t="str">
        <f t="shared" si="476"/>
        <v>NN</v>
      </c>
      <c r="P351" s="154">
        <f t="shared" ref="P351:P355" si="477">AE351</f>
        <v>0</v>
      </c>
      <c r="Q351" s="2"/>
      <c r="R351" s="12"/>
      <c r="S351" s="12">
        <f>P351</f>
        <v>0</v>
      </c>
      <c r="T351" s="12"/>
      <c r="U351" s="12"/>
      <c r="V351" s="12"/>
      <c r="W351" s="12"/>
      <c r="Y351" s="26">
        <f>((COUNTIF(E350:E355,E351)-1)*$CK$547+SUBSTITUTE(E351,"=",""))</f>
        <v>2</v>
      </c>
      <c r="Z351" s="3">
        <f>INDEX($CK$548:$CK$611,Y351)</f>
        <v>5</v>
      </c>
      <c r="AA351" s="3">
        <f>IF(LEFT(G351,1)="d",0,IF(LEFT(G351,1)="n",0,1))</f>
        <v>1</v>
      </c>
      <c r="AB351" s="3">
        <f>Z351*AA351</f>
        <v>5</v>
      </c>
      <c r="AC351" s="6">
        <f>IF(ISNA(INDEX(AB350:AB355, MATCH(N351, F350:F355, FALSE))),0,INDEX(AB350:AB355, MATCH(N351, F350:F355, FALSE)))</f>
        <v>0</v>
      </c>
      <c r="AD351" s="3">
        <f>IF(ISNA(INDEX(AB350:AB355, MATCH(O351, F350:F355, FALSE))),0,INDEX(AB350:AB355, MATCH(O351, F350:F355, FALSE)))</f>
        <v>0</v>
      </c>
      <c r="AE351" s="5">
        <f t="shared" ref="AE351:AE355" si="478">SUM(AC351:AD351)</f>
        <v>0</v>
      </c>
      <c r="AF351" s="3">
        <f>COUNTIF(F342:F347:F350:F355,F351)</f>
        <v>0</v>
      </c>
    </row>
    <row r="352" spans="1:32" ht="20.100000000000001" customHeight="1">
      <c r="A352" s="111" t="s">
        <v>145</v>
      </c>
      <c r="B352" s="121" t="s">
        <v>130</v>
      </c>
      <c r="C352" s="121" t="s">
        <v>321</v>
      </c>
      <c r="D352" s="204" t="s">
        <v>1</v>
      </c>
      <c r="E352" s="290">
        <v>3</v>
      </c>
      <c r="F352" s="216"/>
      <c r="G352" s="217"/>
      <c r="H352" s="114" t="str">
        <f t="shared" si="471"/>
        <v xml:space="preserve"> </v>
      </c>
      <c r="I352" s="114" t="str">
        <f t="shared" si="472"/>
        <v/>
      </c>
      <c r="J352" s="114" t="str">
        <f t="shared" si="473"/>
        <v/>
      </c>
      <c r="K352" s="9" t="str">
        <f t="shared" si="474"/>
        <v/>
      </c>
      <c r="L352" s="195" t="str">
        <f t="shared" si="475"/>
        <v/>
      </c>
      <c r="M352" s="120"/>
      <c r="N352" s="34" t="str">
        <f t="shared" si="476"/>
        <v>O</v>
      </c>
      <c r="O352" s="34" t="str">
        <f t="shared" si="476"/>
        <v>OO</v>
      </c>
      <c r="P352" s="154">
        <f t="shared" si="477"/>
        <v>0</v>
      </c>
      <c r="Q352" s="2"/>
      <c r="R352" s="12"/>
      <c r="S352" s="12"/>
      <c r="T352" s="12">
        <f>P352</f>
        <v>0</v>
      </c>
      <c r="U352" s="12"/>
      <c r="V352" s="12"/>
      <c r="W352" s="12"/>
      <c r="Y352" s="26">
        <f>((COUNTIF(E350:E355,E352)-1)*$CK$547+SUBSTITUTE(E352,"=",""))</f>
        <v>3</v>
      </c>
      <c r="Z352" s="3">
        <f>INDEX($CK$548:$CK$611,Y352)</f>
        <v>4</v>
      </c>
      <c r="AA352" s="3">
        <f>IF(LEFT(G352,1)="d",0,IF(LEFT(G352,1)="n",0,1))</f>
        <v>1</v>
      </c>
      <c r="AB352" s="3">
        <f t="shared" ref="AB352:AB355" si="479">Z352*AA352</f>
        <v>4</v>
      </c>
      <c r="AC352" s="6">
        <f>IF(ISNA(INDEX(AB350:AB355, MATCH(N352, F350:F355, FALSE))),0,INDEX(AB350:AB355, MATCH(N352, F350:F355, FALSE)))</f>
        <v>0</v>
      </c>
      <c r="AD352" s="3">
        <f>IF(ISNA(INDEX(AB350:AB355, MATCH(O352, F350:F355, FALSE))),0,INDEX(AB350:AB355, MATCH(O352, F350:F355, FALSE)))</f>
        <v>0</v>
      </c>
      <c r="AE352" s="5">
        <f t="shared" si="478"/>
        <v>0</v>
      </c>
      <c r="AF352" s="3">
        <f>COUNTIF(F342:F347:F350:F355,F352)</f>
        <v>0</v>
      </c>
    </row>
    <row r="353" spans="1:46" ht="20.100000000000001" customHeight="1">
      <c r="A353" s="111" t="s">
        <v>145</v>
      </c>
      <c r="B353" s="121" t="s">
        <v>130</v>
      </c>
      <c r="C353" s="121" t="s">
        <v>321</v>
      </c>
      <c r="D353" s="204" t="s">
        <v>1</v>
      </c>
      <c r="E353" s="290">
        <v>4</v>
      </c>
      <c r="F353" s="216"/>
      <c r="G353" s="217"/>
      <c r="H353" s="114" t="str">
        <f t="shared" si="471"/>
        <v xml:space="preserve"> </v>
      </c>
      <c r="I353" s="114" t="str">
        <f t="shared" si="472"/>
        <v/>
      </c>
      <c r="J353" s="114" t="str">
        <f t="shared" si="473"/>
        <v/>
      </c>
      <c r="K353" s="9" t="str">
        <f t="shared" si="474"/>
        <v/>
      </c>
      <c r="L353" s="195" t="str">
        <f t="shared" si="475"/>
        <v/>
      </c>
      <c r="M353" s="120"/>
      <c r="N353" s="34" t="str">
        <f t="shared" si="476"/>
        <v>R</v>
      </c>
      <c r="O353" s="34" t="str">
        <f t="shared" si="476"/>
        <v>RR</v>
      </c>
      <c r="P353" s="154">
        <f t="shared" si="477"/>
        <v>0</v>
      </c>
      <c r="Q353" s="2"/>
      <c r="R353" s="12"/>
      <c r="S353" s="12"/>
      <c r="T353" s="12"/>
      <c r="U353" s="12">
        <f>P353</f>
        <v>0</v>
      </c>
      <c r="V353" s="12"/>
      <c r="W353" s="12"/>
      <c r="Y353" s="26">
        <f>((COUNTIF(E350:E355,E353)-1)*$CK$547+SUBSTITUTE(E353,"=",""))</f>
        <v>4</v>
      </c>
      <c r="Z353" s="3">
        <f>INDEX($CK$548:$CK$611,Y353)</f>
        <v>3</v>
      </c>
      <c r="AA353" s="3">
        <f t="shared" ref="AA353:AA355" si="480">IF(LEFT(G353,1)="d",0,IF(LEFT(G353,1)="n",0,1))</f>
        <v>1</v>
      </c>
      <c r="AB353" s="3">
        <f t="shared" si="479"/>
        <v>3</v>
      </c>
      <c r="AC353" s="6">
        <f>IF(ISNA(INDEX(AB350:AB355, MATCH(N353, F350:F355, FALSE))),0,INDEX(AB350:AB355, MATCH(N353, F350:F355, FALSE)))</f>
        <v>0</v>
      </c>
      <c r="AD353" s="3">
        <f>IF(ISNA(INDEX(AB350:AB355, MATCH(O353, F350:F355, FALSE))),0,INDEX(AB350:AB355, MATCH(O353, F350:F355, FALSE)))</f>
        <v>0</v>
      </c>
      <c r="AE353" s="5">
        <f t="shared" si="478"/>
        <v>0</v>
      </c>
      <c r="AF353" s="3">
        <f>COUNTIF(F342:F347:F350:F355,F353)</f>
        <v>0</v>
      </c>
    </row>
    <row r="354" spans="1:46" ht="20.100000000000001" customHeight="1">
      <c r="A354" s="111" t="s">
        <v>145</v>
      </c>
      <c r="B354" s="121" t="s">
        <v>130</v>
      </c>
      <c r="C354" s="121" t="s">
        <v>321</v>
      </c>
      <c r="D354" s="204" t="s">
        <v>1</v>
      </c>
      <c r="E354" s="290">
        <v>5</v>
      </c>
      <c r="F354" s="216"/>
      <c r="G354" s="217"/>
      <c r="H354" s="114" t="str">
        <f t="shared" si="471"/>
        <v xml:space="preserve"> </v>
      </c>
      <c r="I354" s="114" t="str">
        <f t="shared" si="472"/>
        <v/>
      </c>
      <c r="J354" s="114" t="str">
        <f t="shared" si="473"/>
        <v/>
      </c>
      <c r="K354" s="9" t="str">
        <f t="shared" si="474"/>
        <v/>
      </c>
      <c r="L354" s="195" t="str">
        <f t="shared" si="475"/>
        <v/>
      </c>
      <c r="M354" s="120"/>
      <c r="N354" s="34" t="str">
        <f t="shared" si="476"/>
        <v>T</v>
      </c>
      <c r="O354" s="34" t="str">
        <f t="shared" si="476"/>
        <v>TT</v>
      </c>
      <c r="P354" s="154">
        <f t="shared" si="477"/>
        <v>0</v>
      </c>
      <c r="Q354" s="2"/>
      <c r="R354" s="12"/>
      <c r="S354" s="12"/>
      <c r="T354" s="12"/>
      <c r="U354" s="12"/>
      <c r="V354" s="12">
        <f>P354</f>
        <v>0</v>
      </c>
      <c r="W354" s="12"/>
      <c r="Y354" s="26">
        <f>((COUNTIF(E350:E355,E354)-1)*$CK$547+SUBSTITUTE(E354,"=",""))</f>
        <v>5</v>
      </c>
      <c r="Z354" s="3">
        <f t="shared" ref="Z354:Z355" si="481">INDEX($CK$548:$CK$611,Y354)</f>
        <v>2</v>
      </c>
      <c r="AA354" s="3">
        <f t="shared" si="480"/>
        <v>1</v>
      </c>
      <c r="AB354" s="3">
        <f t="shared" si="479"/>
        <v>2</v>
      </c>
      <c r="AC354" s="6">
        <f>IF(ISNA(INDEX(AB350:AB355, MATCH(N354, F350:F355, FALSE))),0,INDEX(AB350:AB355, MATCH(N354,F350:F355, FALSE)))</f>
        <v>0</v>
      </c>
      <c r="AD354" s="3">
        <f>IF(ISNA(INDEX(AB350:AB355, MATCH(O354, F350:F355, FALSE))),0,INDEX(AB350:AB355, MATCH(O354, F350:F355, FALSE)))</f>
        <v>0</v>
      </c>
      <c r="AE354" s="5">
        <f t="shared" si="478"/>
        <v>0</v>
      </c>
      <c r="AF354" s="3">
        <f>COUNTIF(F342:F347:F350:F355,F354)</f>
        <v>0</v>
      </c>
    </row>
    <row r="355" spans="1:46" ht="20.100000000000001" customHeight="1" thickBot="1">
      <c r="A355" s="111" t="s">
        <v>145</v>
      </c>
      <c r="B355" s="121" t="s">
        <v>130</v>
      </c>
      <c r="C355" s="121" t="s">
        <v>321</v>
      </c>
      <c r="D355" s="204" t="s">
        <v>1</v>
      </c>
      <c r="E355" s="291">
        <v>6</v>
      </c>
      <c r="F355" s="216"/>
      <c r="G355" s="219"/>
      <c r="H355" s="212" t="str">
        <f t="shared" si="471"/>
        <v xml:space="preserve"> </v>
      </c>
      <c r="I355" s="212" t="str">
        <f t="shared" si="472"/>
        <v/>
      </c>
      <c r="J355" s="212" t="str">
        <f t="shared" si="473"/>
        <v/>
      </c>
      <c r="K355" s="138" t="str">
        <f t="shared" si="474"/>
        <v/>
      </c>
      <c r="L355" s="213" t="str">
        <f t="shared" si="475"/>
        <v/>
      </c>
      <c r="M355" s="120"/>
      <c r="N355" s="34" t="str">
        <f t="shared" si="476"/>
        <v>J</v>
      </c>
      <c r="O355" s="34" t="str">
        <f t="shared" si="476"/>
        <v>JJ</v>
      </c>
      <c r="P355" s="154">
        <f t="shared" si="477"/>
        <v>6</v>
      </c>
      <c r="Q355" s="2"/>
      <c r="R355" s="12"/>
      <c r="S355" s="12"/>
      <c r="T355" s="12"/>
      <c r="U355" s="12"/>
      <c r="V355" s="12"/>
      <c r="W355" s="12">
        <f>P355</f>
        <v>6</v>
      </c>
      <c r="Y355" s="26">
        <f>((COUNTIF(E350:E355,E355)-1)*$CK$547+SUBSTITUTE(E355,"=",""))</f>
        <v>6</v>
      </c>
      <c r="Z355" s="3">
        <f t="shared" si="481"/>
        <v>1</v>
      </c>
      <c r="AA355" s="3">
        <f t="shared" si="480"/>
        <v>1</v>
      </c>
      <c r="AB355" s="3">
        <f t="shared" si="479"/>
        <v>1</v>
      </c>
      <c r="AC355" s="6">
        <f>IF(ISNA(INDEX(AB350:AB355, MATCH(N355, F350:F355, FALSE))),0,INDEX(AB350:AB355, MATCH(N355, F350:F355, FALSE)))</f>
        <v>0</v>
      </c>
      <c r="AD355" s="3">
        <f>IF(ISNA(INDEX(AB350:AB355, MATCH(O355, F350:F355, FALSE))),0,INDEX(AB350:AB355, MATCH(O355, F350:F355, FALSE)))</f>
        <v>6</v>
      </c>
      <c r="AE355" s="5">
        <f t="shared" si="478"/>
        <v>6</v>
      </c>
      <c r="AF355" s="3">
        <f>COUNTIF(F342:F347:F350:F355,F355)</f>
        <v>0</v>
      </c>
    </row>
    <row r="356" spans="1:46" ht="20.100000000000001" customHeight="1" thickBot="1">
      <c r="A356" s="111" t="s">
        <v>145</v>
      </c>
      <c r="B356" s="121" t="s">
        <v>130</v>
      </c>
      <c r="C356" s="121"/>
      <c r="D356" s="204"/>
      <c r="E356" s="237" t="s">
        <v>49</v>
      </c>
      <c r="F356" s="237"/>
      <c r="G356" s="237"/>
      <c r="H356" s="236"/>
      <c r="I356" s="236"/>
      <c r="J356" s="236"/>
      <c r="K356" s="236"/>
      <c r="L356" s="236"/>
      <c r="M356" s="65"/>
      <c r="N356" s="40"/>
      <c r="O356" s="40"/>
      <c r="P356" s="155"/>
      <c r="Q356" s="2"/>
      <c r="R356" s="228">
        <f t="shared" ref="R356:W356" si="482">SUM(R174:R355)</f>
        <v>109</v>
      </c>
      <c r="S356" s="228">
        <f t="shared" si="482"/>
        <v>49</v>
      </c>
      <c r="T356" s="228">
        <f t="shared" si="482"/>
        <v>60</v>
      </c>
      <c r="U356" s="228">
        <f t="shared" si="482"/>
        <v>48</v>
      </c>
      <c r="V356" s="228">
        <f t="shared" si="482"/>
        <v>65</v>
      </c>
      <c r="W356" s="228">
        <f t="shared" si="482"/>
        <v>69</v>
      </c>
    </row>
    <row r="357" spans="1:46" ht="20.100000000000001" customHeight="1" thickBot="1">
      <c r="A357" s="111" t="s">
        <v>146</v>
      </c>
      <c r="B357" s="121" t="s">
        <v>130</v>
      </c>
      <c r="C357" s="121">
        <v>100</v>
      </c>
      <c r="D357" s="204" t="s">
        <v>0</v>
      </c>
      <c r="E357" s="420" t="s">
        <v>221</v>
      </c>
      <c r="F357" s="233"/>
      <c r="G357" s="233"/>
      <c r="H357" s="234"/>
      <c r="I357" s="208" t="s">
        <v>147</v>
      </c>
      <c r="J357" s="205"/>
      <c r="K357" s="530">
        <f>DETAILS!K76</f>
        <v>12.2</v>
      </c>
      <c r="L357" s="530"/>
      <c r="M357" s="119"/>
      <c r="N357" s="40"/>
      <c r="O357" s="40"/>
      <c r="P357" s="155"/>
      <c r="Q357" s="2"/>
      <c r="R357" s="2"/>
      <c r="S357" s="2"/>
      <c r="T357" s="2"/>
      <c r="U357" s="2"/>
      <c r="V357" s="2"/>
      <c r="W357" s="2"/>
    </row>
    <row r="358" spans="1:46" ht="20.100000000000001" customHeight="1">
      <c r="A358" s="111" t="s">
        <v>146</v>
      </c>
      <c r="B358" s="121" t="s">
        <v>130</v>
      </c>
      <c r="C358" s="121">
        <v>100</v>
      </c>
      <c r="D358" s="204" t="s">
        <v>0</v>
      </c>
      <c r="E358" s="289">
        <v>1</v>
      </c>
      <c r="F358" s="214" t="s">
        <v>20</v>
      </c>
      <c r="G358" s="215">
        <v>13.2</v>
      </c>
      <c r="H358" s="201" t="str">
        <f t="shared" ref="H358:H363" si="483">IF(ISNA((IF(F358=0," ",VLOOKUP(F358,$Z$600:$AB$611,3,FALSE)))),"WRONG LETTER",IF(F358=0," ",VLOOKUP(F358,$Z$600:$AB$611,3,FALSE)))</f>
        <v>Francesca Powell</v>
      </c>
      <c r="I358" s="201" t="str">
        <f t="shared" ref="I358:I363" si="484">IF(ISNA((IF(F358=0,"",VLOOKUP(F358,$AR$600:$AT$611,3,FALSE)))),"WRONG LETTER",IF(F358=0,"",VLOOKUP(F358,$AR$600:$AT$611,3,FALSE)))</f>
        <v>Oxford City</v>
      </c>
      <c r="J358" s="201" t="str">
        <f t="shared" ref="J358:J363" si="485">IF(F358=0,"",VLOOKUP(F358,$AO$544:$AR$555,4,FALSE))</f>
        <v>Oxf C</v>
      </c>
      <c r="K358" s="202" t="str">
        <f t="shared" ref="K358:K363" si="486">IF(G358="","",IF(ISNUMBER(G358),IF($CH$603="F"," ",IF($CH$603="T",IF(G358&lt;=$BX$603,"G1",IF(G358&lt;=$CA$603,"G2",IF(G358&lt;=$CD$603,"G3",IF(G358&lt;=$CG$603,"G4","")))))),""))</f>
        <v/>
      </c>
      <c r="L358" s="203" t="str">
        <f t="shared" ref="L358:L363" si="487">IF(ISBLANK(G358),"",IF(G358&lt;=BE603,"AW"," "))</f>
        <v>AW</v>
      </c>
      <c r="M358" s="120"/>
      <c r="N358" s="34" t="str">
        <f t="shared" ref="N358:O363" si="488">N350</f>
        <v>W</v>
      </c>
      <c r="O358" s="34" t="str">
        <f t="shared" si="488"/>
        <v>WW</v>
      </c>
      <c r="P358" s="154">
        <f>AE358</f>
        <v>5</v>
      </c>
      <c r="Q358" s="2"/>
      <c r="R358" s="12">
        <f>P358</f>
        <v>5</v>
      </c>
      <c r="S358" s="12"/>
      <c r="T358" s="12"/>
      <c r="U358" s="12"/>
      <c r="V358" s="12"/>
      <c r="W358" s="12"/>
      <c r="X358" s="6"/>
      <c r="Y358" s="26">
        <f>((COUNTIF(E358:E363,E358)-1)*$CK$547+SUBSTITUTE(E358,"=",""))</f>
        <v>1</v>
      </c>
      <c r="Z358" s="3">
        <f>INDEX($CK$548:$CK$611,Y358)</f>
        <v>6</v>
      </c>
      <c r="AA358" s="3">
        <f>IF(LEFT(G358,1)="d",0,IF(LEFT(G358,1)="n",0,1))</f>
        <v>1</v>
      </c>
      <c r="AB358" s="3">
        <f>Z358*AA358</f>
        <v>6</v>
      </c>
      <c r="AC358" s="6">
        <f>IF(ISNA(INDEX(AB358:AB363, MATCH(N358, F358:F363, FALSE))),0,INDEX(AB358:AB363, MATCH(N358, F358:F363, FALSE)))</f>
        <v>5</v>
      </c>
      <c r="AD358" s="3">
        <f>IF(ISNA(INDEX(AB358:AB363, MATCH(O358, F358:F363, FALSE))),0,INDEX(AB358:AB363, MATCH(O358, F358:F363, FALSE)))</f>
        <v>0</v>
      </c>
      <c r="AE358" s="5">
        <f>SUM(AC358:AD358)</f>
        <v>5</v>
      </c>
      <c r="AF358" s="3">
        <f>COUNTIF(F358:F363:F366:F371,F358)</f>
        <v>1</v>
      </c>
      <c r="AG358" s="243"/>
      <c r="AH358" s="242" t="s">
        <v>64</v>
      </c>
      <c r="AI358" s="243"/>
      <c r="AJ358" s="243"/>
      <c r="AK358" s="242" t="s">
        <v>65</v>
      </c>
      <c r="AL358" s="243"/>
      <c r="AM358" s="243"/>
      <c r="AN358" s="242" t="s">
        <v>66</v>
      </c>
      <c r="AO358" s="243"/>
      <c r="AP358" s="243"/>
      <c r="AQ358" s="242" t="s">
        <v>63</v>
      </c>
      <c r="AR358" s="243"/>
      <c r="AS358" s="243"/>
      <c r="AT358" s="242" t="s">
        <v>63</v>
      </c>
    </row>
    <row r="359" spans="1:46" ht="20.100000000000001" customHeight="1">
      <c r="A359" s="111" t="s">
        <v>146</v>
      </c>
      <c r="B359" s="121" t="s">
        <v>130</v>
      </c>
      <c r="C359" s="121">
        <v>100</v>
      </c>
      <c r="D359" s="204" t="s">
        <v>0</v>
      </c>
      <c r="E359" s="290">
        <v>2</v>
      </c>
      <c r="F359" s="216" t="s">
        <v>130</v>
      </c>
      <c r="G359" s="217">
        <v>14</v>
      </c>
      <c r="H359" s="114" t="str">
        <f t="shared" si="483"/>
        <v>Grace Griffiths</v>
      </c>
      <c r="I359" s="114" t="str">
        <f t="shared" si="484"/>
        <v>Winchester</v>
      </c>
      <c r="J359" s="114" t="str">
        <f t="shared" si="485"/>
        <v>Win</v>
      </c>
      <c r="K359" s="9" t="str">
        <f t="shared" si="486"/>
        <v/>
      </c>
      <c r="L359" s="195" t="str">
        <f t="shared" si="487"/>
        <v xml:space="preserve"> </v>
      </c>
      <c r="M359" s="120"/>
      <c r="N359" s="34" t="str">
        <f t="shared" si="488"/>
        <v>N</v>
      </c>
      <c r="O359" s="34" t="str">
        <f t="shared" si="488"/>
        <v>NN</v>
      </c>
      <c r="P359" s="154">
        <f t="shared" ref="P359:P363" si="489">AE359</f>
        <v>0</v>
      </c>
      <c r="Q359" s="2"/>
      <c r="R359" s="12"/>
      <c r="S359" s="12">
        <f>P359</f>
        <v>0</v>
      </c>
      <c r="T359" s="12"/>
      <c r="U359" s="12"/>
      <c r="V359" s="12"/>
      <c r="W359" s="12"/>
      <c r="X359" s="2"/>
      <c r="Y359" s="26">
        <f>((COUNTIF(E358:E363,E359)-1)*$CK$547+SUBSTITUTE(E359,"=",""))</f>
        <v>2</v>
      </c>
      <c r="Z359" s="3">
        <f>INDEX($CK$548:$CK$611,Y359)</f>
        <v>5</v>
      </c>
      <c r="AA359" s="3">
        <f>IF(LEFT(G359,1)="d",0,IF(LEFT(G359,1)="n",0,1))</f>
        <v>1</v>
      </c>
      <c r="AB359" s="3">
        <f>Z359*AA359</f>
        <v>5</v>
      </c>
      <c r="AC359" s="6">
        <f>IF(ISNA(INDEX(AB358:AB363, MATCH(N359, F358:F363, FALSE))),0,INDEX(AB358:AB363, MATCH(N359, F358:F363, FALSE)))</f>
        <v>0</v>
      </c>
      <c r="AD359" s="3">
        <f>IF(ISNA(INDEX(AB358:AB363, MATCH(O359, F358:F363, FALSE))),0,INDEX(AB358:AB363, MATCH(O359, F358:F363, FALSE)))</f>
        <v>0</v>
      </c>
      <c r="AE359" s="5">
        <f t="shared" ref="AE359:AE363" si="490">SUM(AC359:AD359)</f>
        <v>0</v>
      </c>
      <c r="AF359" s="3">
        <f>COUNTIF(F358:F363:F366:F371,F359)</f>
        <v>1</v>
      </c>
    </row>
    <row r="360" spans="1:46" ht="20.100000000000001" customHeight="1">
      <c r="A360" s="111" t="s">
        <v>146</v>
      </c>
      <c r="B360" s="121" t="s">
        <v>130</v>
      </c>
      <c r="C360" s="121">
        <v>100</v>
      </c>
      <c r="D360" s="204" t="s">
        <v>0</v>
      </c>
      <c r="E360" s="290">
        <v>3</v>
      </c>
      <c r="F360" s="216" t="s">
        <v>127</v>
      </c>
      <c r="G360" s="217">
        <v>15.1</v>
      </c>
      <c r="H360" s="114" t="str">
        <f t="shared" si="483"/>
        <v>Naomi Igbindion</v>
      </c>
      <c r="I360" s="114" t="str">
        <f t="shared" si="484"/>
        <v>Slough Juniors</v>
      </c>
      <c r="J360" s="114" t="str">
        <f t="shared" si="485"/>
        <v>Slough J</v>
      </c>
      <c r="K360" s="9" t="str">
        <f t="shared" si="486"/>
        <v/>
      </c>
      <c r="L360" s="195" t="str">
        <f t="shared" si="487"/>
        <v xml:space="preserve"> </v>
      </c>
      <c r="M360" s="120"/>
      <c r="N360" s="34" t="str">
        <f t="shared" si="488"/>
        <v>O</v>
      </c>
      <c r="O360" s="34" t="str">
        <f t="shared" si="488"/>
        <v>OO</v>
      </c>
      <c r="P360" s="154">
        <f t="shared" si="489"/>
        <v>6</v>
      </c>
      <c r="Q360" s="2"/>
      <c r="R360" s="12"/>
      <c r="S360" s="12"/>
      <c r="T360" s="12">
        <f>P360</f>
        <v>6</v>
      </c>
      <c r="U360" s="12"/>
      <c r="V360" s="12"/>
      <c r="W360" s="12"/>
      <c r="X360" s="2"/>
      <c r="Y360" s="26">
        <f>((COUNTIF(E358:E363,E360)-1)*$CK$547+SUBSTITUTE(E360,"=",""))</f>
        <v>3</v>
      </c>
      <c r="Z360" s="3">
        <f>INDEX($CK$548:$CK$611,Y360)</f>
        <v>4</v>
      </c>
      <c r="AA360" s="3">
        <f>IF(LEFT(G360,1)="d",0,IF(LEFT(G360,1)="n",0,1))</f>
        <v>1</v>
      </c>
      <c r="AB360" s="3">
        <f t="shared" ref="AB360:AB363" si="491">Z360*AA360</f>
        <v>4</v>
      </c>
      <c r="AC360" s="6">
        <f>IF(ISNA(INDEX(AB358:AB363, MATCH(N360, F358:F363, FALSE))),0,INDEX(AB358:AB363, MATCH(N360, F358:F363, FALSE)))</f>
        <v>6</v>
      </c>
      <c r="AD360" s="3">
        <f>IF(ISNA(INDEX(AB358:AB363, MATCH(O360, F358:F363, FALSE))),0,INDEX(AB358:AB363, MATCH(O360, F358:F363, FALSE)))</f>
        <v>0</v>
      </c>
      <c r="AE360" s="5">
        <f t="shared" si="490"/>
        <v>6</v>
      </c>
      <c r="AF360" s="3">
        <f>COUNTIF(F358:F363:F366:F371,F360)</f>
        <v>1</v>
      </c>
    </row>
    <row r="361" spans="1:46" ht="20.100000000000001" customHeight="1">
      <c r="A361" s="111" t="s">
        <v>146</v>
      </c>
      <c r="B361" s="121" t="s">
        <v>130</v>
      </c>
      <c r="C361" s="121">
        <v>100</v>
      </c>
      <c r="D361" s="204" t="s">
        <v>0</v>
      </c>
      <c r="E361" s="290">
        <v>4</v>
      </c>
      <c r="F361" s="216"/>
      <c r="G361" s="217" t="s">
        <v>49</v>
      </c>
      <c r="H361" s="114" t="str">
        <f t="shared" si="483"/>
        <v xml:space="preserve"> </v>
      </c>
      <c r="I361" s="114" t="str">
        <f t="shared" si="484"/>
        <v/>
      </c>
      <c r="J361" s="114" t="str">
        <f t="shared" si="485"/>
        <v/>
      </c>
      <c r="K361" s="9" t="str">
        <f t="shared" si="486"/>
        <v/>
      </c>
      <c r="L361" s="195" t="str">
        <f t="shared" si="487"/>
        <v xml:space="preserve"> </v>
      </c>
      <c r="M361" s="120"/>
      <c r="N361" s="34" t="str">
        <f t="shared" si="488"/>
        <v>R</v>
      </c>
      <c r="O361" s="34" t="str">
        <f t="shared" si="488"/>
        <v>RR</v>
      </c>
      <c r="P361" s="154">
        <f t="shared" si="489"/>
        <v>0</v>
      </c>
      <c r="Q361" s="2"/>
      <c r="R361" s="12"/>
      <c r="S361" s="12"/>
      <c r="T361" s="12"/>
      <c r="U361" s="12">
        <f>P361</f>
        <v>0</v>
      </c>
      <c r="V361" s="12"/>
      <c r="W361" s="12"/>
      <c r="X361" s="2"/>
      <c r="Y361" s="26">
        <f>((COUNTIF(E358:E363,E361)-1)*$CK$547+SUBSTITUTE(E361,"=",""))</f>
        <v>4</v>
      </c>
      <c r="Z361" s="3">
        <f>INDEX($CK$548:$CK$611,Y361)</f>
        <v>3</v>
      </c>
      <c r="AA361" s="3">
        <f t="shared" ref="AA361:AA363" si="492">IF(LEFT(G361,1)="d",0,IF(LEFT(G361,1)="n",0,1))</f>
        <v>1</v>
      </c>
      <c r="AB361" s="3">
        <f t="shared" si="491"/>
        <v>3</v>
      </c>
      <c r="AC361" s="6">
        <f>IF(ISNA(INDEX(AB358:AB363, MATCH(N361, F358:F363, FALSE))),0,INDEX(AB358:AB363, MATCH(N361, F358:F363, FALSE)))</f>
        <v>0</v>
      </c>
      <c r="AD361" s="3">
        <f>IF(ISNA(INDEX(AB358:AB363, MATCH(O361, F358:F363, FALSE))),0,INDEX(AB358:AB363, MATCH(O361, F358:F363, FALSE)))</f>
        <v>0</v>
      </c>
      <c r="AE361" s="5">
        <f t="shared" si="490"/>
        <v>0</v>
      </c>
      <c r="AF361" s="3">
        <f>COUNTIF(F358:F363:F366:F371,F361)</f>
        <v>0</v>
      </c>
    </row>
    <row r="362" spans="1:46" ht="20.100000000000001" customHeight="1">
      <c r="A362" s="111" t="s">
        <v>146</v>
      </c>
      <c r="B362" s="121" t="s">
        <v>130</v>
      </c>
      <c r="C362" s="121">
        <v>100</v>
      </c>
      <c r="D362" s="204" t="s">
        <v>0</v>
      </c>
      <c r="E362" s="290">
        <v>5</v>
      </c>
      <c r="F362" s="216"/>
      <c r="G362" s="217" t="s">
        <v>49</v>
      </c>
      <c r="H362" s="114" t="str">
        <f t="shared" si="483"/>
        <v xml:space="preserve"> </v>
      </c>
      <c r="I362" s="114" t="str">
        <f t="shared" si="484"/>
        <v/>
      </c>
      <c r="J362" s="114" t="str">
        <f t="shared" si="485"/>
        <v/>
      </c>
      <c r="K362" s="9" t="str">
        <f t="shared" si="486"/>
        <v/>
      </c>
      <c r="L362" s="195" t="str">
        <f t="shared" si="487"/>
        <v xml:space="preserve"> </v>
      </c>
      <c r="M362" s="120"/>
      <c r="N362" s="34" t="str">
        <f t="shared" si="488"/>
        <v>T</v>
      </c>
      <c r="O362" s="34" t="str">
        <f t="shared" si="488"/>
        <v>TT</v>
      </c>
      <c r="P362" s="154">
        <f t="shared" si="489"/>
        <v>0</v>
      </c>
      <c r="Q362" s="2"/>
      <c r="R362" s="12"/>
      <c r="S362" s="12"/>
      <c r="T362" s="12"/>
      <c r="U362" s="12"/>
      <c r="V362" s="12">
        <f>P362</f>
        <v>0</v>
      </c>
      <c r="W362" s="12"/>
      <c r="X362" s="2"/>
      <c r="Y362" s="26">
        <f>((COUNTIF(E358:E363,E362)-1)*$CK$547+SUBSTITUTE(E362,"=",""))</f>
        <v>5</v>
      </c>
      <c r="Z362" s="3">
        <f t="shared" ref="Z362:Z363" si="493">INDEX($CK$548:$CK$611,Y362)</f>
        <v>2</v>
      </c>
      <c r="AA362" s="3">
        <f t="shared" si="492"/>
        <v>1</v>
      </c>
      <c r="AB362" s="3">
        <f t="shared" si="491"/>
        <v>2</v>
      </c>
      <c r="AC362" s="6">
        <f>IF(ISNA(INDEX(AB358:AB363, MATCH(N362, F358:F363, FALSE))),0,INDEX(AB358:AB363, MATCH(N362,F358:F363, FALSE)))</f>
        <v>0</v>
      </c>
      <c r="AD362" s="3">
        <f>IF(ISNA(INDEX(AB358:AB363, MATCH(O362, F358:F363, FALSE))),0,INDEX(AB358:AB363, MATCH(O362, F358:F363, FALSE)))</f>
        <v>0</v>
      </c>
      <c r="AE362" s="5">
        <f t="shared" si="490"/>
        <v>0</v>
      </c>
      <c r="AF362" s="3">
        <f>COUNTIF(F358:F363:F366:F371,F362)</f>
        <v>0</v>
      </c>
    </row>
    <row r="363" spans="1:46" ht="20.100000000000001" customHeight="1" thickBot="1">
      <c r="A363" s="111" t="s">
        <v>146</v>
      </c>
      <c r="B363" s="121" t="s">
        <v>130</v>
      </c>
      <c r="C363" s="121">
        <v>100</v>
      </c>
      <c r="D363" s="204" t="s">
        <v>0</v>
      </c>
      <c r="E363" s="291">
        <v>6</v>
      </c>
      <c r="F363" s="216"/>
      <c r="G363" s="219" t="s">
        <v>49</v>
      </c>
      <c r="H363" s="212" t="str">
        <f t="shared" si="483"/>
        <v xml:space="preserve"> </v>
      </c>
      <c r="I363" s="212" t="str">
        <f t="shared" si="484"/>
        <v/>
      </c>
      <c r="J363" s="212" t="str">
        <f t="shared" si="485"/>
        <v/>
      </c>
      <c r="K363" s="138" t="str">
        <f t="shared" si="486"/>
        <v/>
      </c>
      <c r="L363" s="213" t="str">
        <f t="shared" si="487"/>
        <v xml:space="preserve"> </v>
      </c>
      <c r="M363" s="120"/>
      <c r="N363" s="34" t="str">
        <f t="shared" si="488"/>
        <v>J</v>
      </c>
      <c r="O363" s="34" t="str">
        <f t="shared" si="488"/>
        <v>JJ</v>
      </c>
      <c r="P363" s="154">
        <f t="shared" si="489"/>
        <v>4</v>
      </c>
      <c r="Q363" s="2"/>
      <c r="R363" s="12"/>
      <c r="S363" s="12"/>
      <c r="T363" s="12"/>
      <c r="U363" s="12"/>
      <c r="V363" s="12"/>
      <c r="W363" s="12">
        <f>P363</f>
        <v>4</v>
      </c>
      <c r="X363" s="2"/>
      <c r="Y363" s="26">
        <f>((COUNTIF(E358:E363,E363)-1)*$CK$547+SUBSTITUTE(E363,"=",""))</f>
        <v>6</v>
      </c>
      <c r="Z363" s="3">
        <f t="shared" si="493"/>
        <v>1</v>
      </c>
      <c r="AA363" s="3">
        <f t="shared" si="492"/>
        <v>1</v>
      </c>
      <c r="AB363" s="3">
        <f t="shared" si="491"/>
        <v>1</v>
      </c>
      <c r="AC363" s="6">
        <f>IF(ISNA(INDEX(AB358:AB363, MATCH(N363, F358:F363, FALSE))),0,INDEX(AB358:AB363, MATCH(N363, F358:F363, FALSE)))</f>
        <v>4</v>
      </c>
      <c r="AD363" s="3">
        <f>IF(ISNA(INDEX(AB358:AB363, MATCH(O363, F358:F363, FALSE))),0,INDEX(AB358:AB363, MATCH(O363, F358:F363, FALSE)))</f>
        <v>0</v>
      </c>
      <c r="AE363" s="5">
        <f t="shared" si="490"/>
        <v>4</v>
      </c>
      <c r="AF363" s="3">
        <f>COUNTIF(F358:F363:F366:F371,F363)</f>
        <v>0</v>
      </c>
    </row>
    <row r="364" spans="1:46" ht="20.100000000000001" customHeight="1" thickBot="1">
      <c r="A364" s="111" t="s">
        <v>146</v>
      </c>
      <c r="B364" s="121" t="s">
        <v>130</v>
      </c>
      <c r="C364" s="121"/>
      <c r="D364" s="110"/>
      <c r="E364" s="237" t="s">
        <v>49</v>
      </c>
      <c r="F364" s="237"/>
      <c r="G364" s="237"/>
      <c r="H364" s="236"/>
      <c r="I364" s="236"/>
      <c r="J364" s="236"/>
      <c r="K364" s="236"/>
      <c r="L364" s="236"/>
      <c r="M364" s="120"/>
      <c r="N364" s="37"/>
      <c r="O364" s="37"/>
      <c r="P364" s="155"/>
      <c r="Q364" s="2"/>
      <c r="R364" s="2"/>
      <c r="S364" s="2"/>
      <c r="T364" s="2"/>
      <c r="U364" s="2"/>
      <c r="V364" s="2"/>
      <c r="W364" s="2"/>
      <c r="X364" s="2"/>
      <c r="Y364" s="26"/>
    </row>
    <row r="365" spans="1:46" ht="20.100000000000001" customHeight="1" thickBot="1">
      <c r="A365" s="111" t="s">
        <v>146</v>
      </c>
      <c r="B365" s="121" t="s">
        <v>130</v>
      </c>
      <c r="C365" s="121">
        <v>100</v>
      </c>
      <c r="D365" s="204" t="s">
        <v>1</v>
      </c>
      <c r="E365" s="420" t="s">
        <v>238</v>
      </c>
      <c r="F365" s="233"/>
      <c r="G365" s="233"/>
      <c r="H365" s="234"/>
      <c r="I365" s="208" t="s">
        <v>147</v>
      </c>
      <c r="J365" s="205"/>
      <c r="K365" s="530">
        <f>K357</f>
        <v>12.2</v>
      </c>
      <c r="L365" s="530"/>
      <c r="M365" s="120"/>
      <c r="N365" s="37"/>
      <c r="O365" s="37"/>
      <c r="P365" s="155"/>
      <c r="Q365" s="2"/>
      <c r="R365" s="2"/>
      <c r="S365" s="2"/>
      <c r="T365" s="2"/>
      <c r="U365" s="2"/>
      <c r="V365" s="2"/>
      <c r="W365" s="2"/>
      <c r="X365" s="2"/>
      <c r="Y365" s="26"/>
    </row>
    <row r="366" spans="1:46" ht="20.100000000000001" customHeight="1">
      <c r="A366" s="111" t="s">
        <v>146</v>
      </c>
      <c r="B366" s="121" t="s">
        <v>130</v>
      </c>
      <c r="C366" s="121">
        <v>100</v>
      </c>
      <c r="D366" s="204" t="s">
        <v>1</v>
      </c>
      <c r="E366" s="289">
        <v>1</v>
      </c>
      <c r="F366" s="214" t="s">
        <v>140</v>
      </c>
      <c r="G366" s="215">
        <v>14.5</v>
      </c>
      <c r="H366" s="201" t="str">
        <f t="shared" ref="H366:H371" si="494">IF(ISNA((IF(F366=0," ",VLOOKUP(F366,$Z$600:$AB$611,3,FALSE)))),"WRONG LETTER",IF(F366=0," ",VLOOKUP(F366,$Z$600:$AB$611,3,FALSE)))</f>
        <v>Alice Claisse</v>
      </c>
      <c r="I366" s="201" t="str">
        <f t="shared" ref="I366:I371" si="495">IF(ISNA((IF(F366=0,"",VLOOKUP(F366,$AR$600:$AT$611,3,FALSE)))),"WRONG LETTER",IF(F366=0,"",VLOOKUP(F366,$AR$600:$AT$611,3,FALSE)))</f>
        <v>Winchester</v>
      </c>
      <c r="J366" s="201" t="str">
        <f t="shared" ref="J366:J371" si="496">IF(F366=0,"",VLOOKUP(F366,$AO$544:$AR$555,4,FALSE))</f>
        <v>Win</v>
      </c>
      <c r="K366" s="202" t="str">
        <f t="shared" ref="K366:K371" si="497">IF(G366="","",IF(ISNUMBER(G366),IF($CH$603="F"," ",IF($CH$603="T",IF(G366&lt;=$BX$603,"G1",IF(G366&lt;=$CA$603,"G2",IF(G366&lt;=$CD$603,"G3",IF(G366&lt;=$CG$603,"G4","")))))),""))</f>
        <v/>
      </c>
      <c r="L366" s="203" t="str">
        <f t="shared" ref="L366:L371" si="498">IF(ISBLANK(G366),"",IF(G366&lt;=BE610,"AW"," "))</f>
        <v xml:space="preserve"> </v>
      </c>
      <c r="M366" s="120"/>
      <c r="N366" s="34" t="str">
        <f t="shared" ref="N366:O371" si="499">N358</f>
        <v>W</v>
      </c>
      <c r="O366" s="34" t="str">
        <f t="shared" si="499"/>
        <v>WW</v>
      </c>
      <c r="P366" s="154">
        <f>AE366</f>
        <v>6</v>
      </c>
      <c r="Q366" s="2"/>
      <c r="R366" s="12">
        <f>P366</f>
        <v>6</v>
      </c>
      <c r="S366" s="12"/>
      <c r="T366" s="12"/>
      <c r="U366" s="12"/>
      <c r="V366" s="12"/>
      <c r="W366" s="12"/>
      <c r="X366" s="2"/>
      <c r="Y366" s="26">
        <f>((COUNTIF(E366:E371,E366)-1)*$CK$547+SUBSTITUTE(E366,"=",""))</f>
        <v>1</v>
      </c>
      <c r="Z366" s="3">
        <f>INDEX($CK$548:$CK$611,Y366)</f>
        <v>6</v>
      </c>
      <c r="AA366" s="3">
        <f>IF(LEFT(G366,1)="d",0,IF(LEFT(G366,1)="n",0,1))</f>
        <v>1</v>
      </c>
      <c r="AB366" s="3">
        <f>Z366*AA366</f>
        <v>6</v>
      </c>
      <c r="AC366" s="6">
        <f>IF(ISNA(INDEX(AB366:AB371, MATCH(N366, F366:F371, FALSE))),0,INDEX(AB366:AB371, MATCH(N366, F366:F371, FALSE)))</f>
        <v>0</v>
      </c>
      <c r="AD366" s="3">
        <f>IF(ISNA(INDEX(AB366:AB371, MATCH(O366, F366:F371, FALSE))),0,INDEX(AB366:AB371, MATCH(O366, F366:F371, FALSE)))</f>
        <v>6</v>
      </c>
      <c r="AE366" s="5">
        <f>SUM(AC366:AD366)</f>
        <v>6</v>
      </c>
      <c r="AF366" s="3">
        <f>COUNTIF(F358:F363:F366:F371,F366)</f>
        <v>1</v>
      </c>
    </row>
    <row r="367" spans="1:46" ht="20.100000000000001" customHeight="1">
      <c r="A367" s="111" t="s">
        <v>146</v>
      </c>
      <c r="B367" s="121" t="s">
        <v>130</v>
      </c>
      <c r="C367" s="121">
        <v>100</v>
      </c>
      <c r="D367" s="204" t="s">
        <v>1</v>
      </c>
      <c r="E367" s="290">
        <v>2</v>
      </c>
      <c r="F367" s="216" t="s">
        <v>137</v>
      </c>
      <c r="G367" s="217">
        <v>15.6</v>
      </c>
      <c r="H367" s="114" t="str">
        <f t="shared" si="494"/>
        <v>Sinead Curtiss</v>
      </c>
      <c r="I367" s="114" t="str">
        <f t="shared" si="495"/>
        <v>Slough Juniors</v>
      </c>
      <c r="J367" s="114" t="str">
        <f t="shared" si="496"/>
        <v>Slough J</v>
      </c>
      <c r="K367" s="9" t="str">
        <f t="shared" si="497"/>
        <v/>
      </c>
      <c r="L367" s="195" t="str">
        <f t="shared" si="498"/>
        <v xml:space="preserve"> </v>
      </c>
      <c r="M367" s="120"/>
      <c r="N367" s="34" t="str">
        <f t="shared" si="499"/>
        <v>N</v>
      </c>
      <c r="O367" s="34" t="str">
        <f t="shared" si="499"/>
        <v>NN</v>
      </c>
      <c r="P367" s="154">
        <f t="shared" ref="P367:P371" si="500">AE367</f>
        <v>0</v>
      </c>
      <c r="Q367" s="2"/>
      <c r="R367" s="12"/>
      <c r="S367" s="12">
        <f>P367</f>
        <v>0</v>
      </c>
      <c r="T367" s="12"/>
      <c r="U367" s="12"/>
      <c r="V367" s="12"/>
      <c r="W367" s="12"/>
      <c r="X367" s="2"/>
      <c r="Y367" s="26">
        <f>((COUNTIF(E366:E371,E367)-1)*$CK$547+SUBSTITUTE(E367,"=",""))</f>
        <v>2</v>
      </c>
      <c r="Z367" s="3">
        <f>INDEX($CK$548:$CK$611,Y367)</f>
        <v>5</v>
      </c>
      <c r="AA367" s="3">
        <f>IF(LEFT(G367,1)="d",0,IF(LEFT(G367,1)="n",0,1))</f>
        <v>1</v>
      </c>
      <c r="AB367" s="3">
        <f>Z367*AA367</f>
        <v>5</v>
      </c>
      <c r="AC367" s="6">
        <f>IF(ISNA(INDEX(AB366:AB371, MATCH(N367, F366:F371, FALSE))),0,INDEX(AB366:AB371, MATCH(N367, F366:F371, FALSE)))</f>
        <v>0</v>
      </c>
      <c r="AD367" s="3">
        <f>IF(ISNA(INDEX(AB366:AB371, MATCH(O367, F366:F371, FALSE))),0,INDEX(AB366:AB371, MATCH(O367, F366:F371, FALSE)))</f>
        <v>0</v>
      </c>
      <c r="AE367" s="5">
        <f t="shared" ref="AE367:AE371" si="501">SUM(AC367:AD367)</f>
        <v>0</v>
      </c>
      <c r="AF367" s="3">
        <f>COUNTIF(F358:F363:F366:F371,F367)</f>
        <v>1</v>
      </c>
    </row>
    <row r="368" spans="1:46" ht="20.100000000000001" customHeight="1">
      <c r="A368" s="111" t="s">
        <v>146</v>
      </c>
      <c r="B368" s="121" t="s">
        <v>130</v>
      </c>
      <c r="C368" s="121">
        <v>100</v>
      </c>
      <c r="D368" s="204" t="s">
        <v>1</v>
      </c>
      <c r="E368" s="290">
        <v>3</v>
      </c>
      <c r="F368" s="216"/>
      <c r="G368" s="217" t="s">
        <v>49</v>
      </c>
      <c r="H368" s="114" t="str">
        <f t="shared" si="494"/>
        <v xml:space="preserve"> </v>
      </c>
      <c r="I368" s="114" t="str">
        <f t="shared" si="495"/>
        <v/>
      </c>
      <c r="J368" s="114" t="str">
        <f t="shared" si="496"/>
        <v/>
      </c>
      <c r="K368" s="9" t="str">
        <f t="shared" si="497"/>
        <v/>
      </c>
      <c r="L368" s="195" t="str">
        <f t="shared" si="498"/>
        <v xml:space="preserve"> </v>
      </c>
      <c r="M368" s="120"/>
      <c r="N368" s="34" t="str">
        <f t="shared" si="499"/>
        <v>O</v>
      </c>
      <c r="O368" s="34" t="str">
        <f t="shared" si="499"/>
        <v>OO</v>
      </c>
      <c r="P368" s="154">
        <f t="shared" si="500"/>
        <v>0</v>
      </c>
      <c r="Q368" s="2"/>
      <c r="R368" s="12"/>
      <c r="S368" s="12"/>
      <c r="T368" s="12">
        <f>P368</f>
        <v>0</v>
      </c>
      <c r="U368" s="12"/>
      <c r="V368" s="12"/>
      <c r="W368" s="12"/>
      <c r="X368" s="2"/>
      <c r="Y368" s="26">
        <f>((COUNTIF(E366:E371,E368)-1)*$CK$547+SUBSTITUTE(E368,"=",""))</f>
        <v>3</v>
      </c>
      <c r="Z368" s="3">
        <f>INDEX($CK$548:$CK$611,Y368)</f>
        <v>4</v>
      </c>
      <c r="AA368" s="3">
        <f>IF(LEFT(G368,1)="d",0,IF(LEFT(G368,1)="n",0,1))</f>
        <v>1</v>
      </c>
      <c r="AB368" s="3">
        <f t="shared" ref="AB368:AB371" si="502">Z368*AA368</f>
        <v>4</v>
      </c>
      <c r="AC368" s="6">
        <f>IF(ISNA(INDEX(AB366:AB371, MATCH(N368, F366:F371, FALSE))),0,INDEX(AB366:AB371, MATCH(N368, F366:F371, FALSE)))</f>
        <v>0</v>
      </c>
      <c r="AD368" s="3">
        <f>IF(ISNA(INDEX(AB366:AB371, MATCH(O368, F366:F371, FALSE))),0,INDEX(AB366:AB371, MATCH(O368, F366:F371, FALSE)))</f>
        <v>0</v>
      </c>
      <c r="AE368" s="5">
        <f t="shared" si="501"/>
        <v>0</v>
      </c>
      <c r="AF368" s="3">
        <f>COUNTIF(F358:F363:F366:F371,F368)</f>
        <v>0</v>
      </c>
    </row>
    <row r="369" spans="1:32" ht="20.100000000000001" customHeight="1">
      <c r="A369" s="111" t="s">
        <v>146</v>
      </c>
      <c r="B369" s="121" t="s">
        <v>130</v>
      </c>
      <c r="C369" s="121">
        <v>100</v>
      </c>
      <c r="D369" s="204" t="s">
        <v>1</v>
      </c>
      <c r="E369" s="290">
        <v>4</v>
      </c>
      <c r="F369" s="216"/>
      <c r="G369" s="217" t="s">
        <v>49</v>
      </c>
      <c r="H369" s="114" t="str">
        <f t="shared" si="494"/>
        <v xml:space="preserve"> </v>
      </c>
      <c r="I369" s="114" t="str">
        <f t="shared" si="495"/>
        <v/>
      </c>
      <c r="J369" s="114" t="str">
        <f t="shared" si="496"/>
        <v/>
      </c>
      <c r="K369" s="9" t="str">
        <f t="shared" si="497"/>
        <v/>
      </c>
      <c r="L369" s="195" t="str">
        <f t="shared" si="498"/>
        <v xml:space="preserve"> </v>
      </c>
      <c r="M369" s="120"/>
      <c r="N369" s="34" t="str">
        <f t="shared" si="499"/>
        <v>R</v>
      </c>
      <c r="O369" s="34" t="str">
        <f t="shared" si="499"/>
        <v>RR</v>
      </c>
      <c r="P369" s="154">
        <f t="shared" si="500"/>
        <v>0</v>
      </c>
      <c r="Q369" s="2"/>
      <c r="R369" s="12"/>
      <c r="S369" s="12"/>
      <c r="T369" s="12"/>
      <c r="U369" s="12">
        <f>P369</f>
        <v>0</v>
      </c>
      <c r="V369" s="12"/>
      <c r="W369" s="12"/>
      <c r="X369" s="2"/>
      <c r="Y369" s="26">
        <f>((COUNTIF(E366:E371,E369)-1)*$CK$547+SUBSTITUTE(E369,"=",""))</f>
        <v>4</v>
      </c>
      <c r="Z369" s="3">
        <f>INDEX($CK$548:$CK$611,Y369)</f>
        <v>3</v>
      </c>
      <c r="AA369" s="3">
        <f t="shared" ref="AA369:AA371" si="503">IF(LEFT(G369,1)="d",0,IF(LEFT(G369,1)="n",0,1))</f>
        <v>1</v>
      </c>
      <c r="AB369" s="3">
        <f t="shared" si="502"/>
        <v>3</v>
      </c>
      <c r="AC369" s="6">
        <f>IF(ISNA(INDEX(AB366:AB371, MATCH(N369, F366:F371, FALSE))),0,INDEX(AB366:AB371, MATCH(N369, F366:F371, FALSE)))</f>
        <v>0</v>
      </c>
      <c r="AD369" s="3">
        <f>IF(ISNA(INDEX(AB366:AB371, MATCH(O369, F366:F371, FALSE))),0,INDEX(AB366:AB371, MATCH(O369, F366:F371, FALSE)))</f>
        <v>0</v>
      </c>
      <c r="AE369" s="5">
        <f t="shared" si="501"/>
        <v>0</v>
      </c>
      <c r="AF369" s="3">
        <f>COUNTIF(F358:F363:F366:F371,F369)</f>
        <v>0</v>
      </c>
    </row>
    <row r="370" spans="1:32" ht="20.100000000000001" customHeight="1">
      <c r="A370" s="111" t="s">
        <v>146</v>
      </c>
      <c r="B370" s="121" t="s">
        <v>130</v>
      </c>
      <c r="C370" s="121">
        <v>100</v>
      </c>
      <c r="D370" s="204" t="s">
        <v>1</v>
      </c>
      <c r="E370" s="290">
        <v>5</v>
      </c>
      <c r="F370" s="216"/>
      <c r="G370" s="217" t="s">
        <v>49</v>
      </c>
      <c r="H370" s="114" t="str">
        <f t="shared" si="494"/>
        <v xml:space="preserve"> </v>
      </c>
      <c r="I370" s="114" t="str">
        <f t="shared" si="495"/>
        <v/>
      </c>
      <c r="J370" s="114" t="str">
        <f t="shared" si="496"/>
        <v/>
      </c>
      <c r="K370" s="9" t="str">
        <f t="shared" si="497"/>
        <v/>
      </c>
      <c r="L370" s="195" t="str">
        <f t="shared" si="498"/>
        <v xml:space="preserve"> </v>
      </c>
      <c r="M370" s="120"/>
      <c r="N370" s="34" t="str">
        <f t="shared" si="499"/>
        <v>T</v>
      </c>
      <c r="O370" s="34" t="str">
        <f t="shared" si="499"/>
        <v>TT</v>
      </c>
      <c r="P370" s="154">
        <f t="shared" si="500"/>
        <v>0</v>
      </c>
      <c r="Q370" s="2"/>
      <c r="R370" s="12"/>
      <c r="S370" s="12"/>
      <c r="T370" s="12"/>
      <c r="U370" s="12"/>
      <c r="V370" s="12">
        <f>P370</f>
        <v>0</v>
      </c>
      <c r="W370" s="12"/>
      <c r="X370" s="2"/>
      <c r="Y370" s="26">
        <f>((COUNTIF(E366:E371,E370)-1)*$CK$547+SUBSTITUTE(E370,"=",""))</f>
        <v>5</v>
      </c>
      <c r="Z370" s="3">
        <f t="shared" ref="Z370:Z371" si="504">INDEX($CK$548:$CK$611,Y370)</f>
        <v>2</v>
      </c>
      <c r="AA370" s="3">
        <f t="shared" si="503"/>
        <v>1</v>
      </c>
      <c r="AB370" s="3">
        <f t="shared" si="502"/>
        <v>2</v>
      </c>
      <c r="AC370" s="6">
        <f>IF(ISNA(INDEX(AB366:AB371, MATCH(N370, F366:F371, FALSE))),0,INDEX(AB366:AB371, MATCH(N370,F366:F371, FALSE)))</f>
        <v>0</v>
      </c>
      <c r="AD370" s="3">
        <f>IF(ISNA(INDEX(AB366:AB371, MATCH(O370, F366:F371, FALSE))),0,INDEX(AB366:AB371, MATCH(O370, F366:F371, FALSE)))</f>
        <v>0</v>
      </c>
      <c r="AE370" s="5">
        <f t="shared" si="501"/>
        <v>0</v>
      </c>
      <c r="AF370" s="3">
        <f>COUNTIF(F358:F363:F366:F371,F370)</f>
        <v>0</v>
      </c>
    </row>
    <row r="371" spans="1:32" ht="20.100000000000001" customHeight="1" thickBot="1">
      <c r="A371" s="111" t="s">
        <v>146</v>
      </c>
      <c r="B371" s="121" t="s">
        <v>130</v>
      </c>
      <c r="C371" s="121">
        <v>100</v>
      </c>
      <c r="D371" s="204" t="s">
        <v>1</v>
      </c>
      <c r="E371" s="291">
        <v>6</v>
      </c>
      <c r="F371" s="216"/>
      <c r="G371" s="219" t="s">
        <v>49</v>
      </c>
      <c r="H371" s="212" t="str">
        <f t="shared" si="494"/>
        <v xml:space="preserve"> </v>
      </c>
      <c r="I371" s="212" t="str">
        <f t="shared" si="495"/>
        <v/>
      </c>
      <c r="J371" s="212" t="str">
        <f t="shared" si="496"/>
        <v/>
      </c>
      <c r="K371" s="138" t="str">
        <f t="shared" si="497"/>
        <v/>
      </c>
      <c r="L371" s="213" t="str">
        <f t="shared" si="498"/>
        <v xml:space="preserve"> </v>
      </c>
      <c r="M371" s="120"/>
      <c r="N371" s="34" t="str">
        <f t="shared" si="499"/>
        <v>J</v>
      </c>
      <c r="O371" s="34" t="str">
        <f t="shared" si="499"/>
        <v>JJ</v>
      </c>
      <c r="P371" s="154">
        <f t="shared" si="500"/>
        <v>5</v>
      </c>
      <c r="Q371" s="2"/>
      <c r="R371" s="12"/>
      <c r="S371" s="12"/>
      <c r="T371" s="12"/>
      <c r="U371" s="12"/>
      <c r="V371" s="12"/>
      <c r="W371" s="12">
        <f>P371</f>
        <v>5</v>
      </c>
      <c r="X371" s="2"/>
      <c r="Y371" s="26">
        <f>((COUNTIF(E366:E371,E371)-1)*$CK$547+SUBSTITUTE(E371,"=",""))</f>
        <v>6</v>
      </c>
      <c r="Z371" s="3">
        <f t="shared" si="504"/>
        <v>1</v>
      </c>
      <c r="AA371" s="3">
        <f t="shared" si="503"/>
        <v>1</v>
      </c>
      <c r="AB371" s="3">
        <f t="shared" si="502"/>
        <v>1</v>
      </c>
      <c r="AC371" s="6">
        <f>IF(ISNA(INDEX(AB366:AB371, MATCH(N371, F366:F371, FALSE))),0,INDEX(AB366:AB371, MATCH(N371, F366:F371, FALSE)))</f>
        <v>0</v>
      </c>
      <c r="AD371" s="3">
        <f>IF(ISNA(INDEX(AB366:AB371, MATCH(O371, F366:F371, FALSE))),0,INDEX(AB366:AB371, MATCH(O371, F366:F371, FALSE)))</f>
        <v>5</v>
      </c>
      <c r="AE371" s="5">
        <f t="shared" si="501"/>
        <v>5</v>
      </c>
      <c r="AF371" s="3">
        <f>COUNTIF(F358:F363:F366:F371,F371)</f>
        <v>0</v>
      </c>
    </row>
    <row r="372" spans="1:32" ht="20.100000000000001" customHeight="1" thickBot="1">
      <c r="A372" s="111" t="s">
        <v>146</v>
      </c>
      <c r="B372" s="121" t="s">
        <v>130</v>
      </c>
      <c r="C372" s="121"/>
      <c r="D372" s="204"/>
      <c r="E372" s="237" t="s">
        <v>49</v>
      </c>
      <c r="F372" s="237"/>
      <c r="G372" s="237"/>
      <c r="H372" s="236"/>
      <c r="I372" s="236"/>
      <c r="J372" s="236"/>
      <c r="K372" s="236"/>
      <c r="L372" s="236"/>
      <c r="M372" s="65"/>
      <c r="N372" s="40"/>
      <c r="O372" s="40"/>
      <c r="P372" s="155"/>
      <c r="Q372" s="2"/>
      <c r="R372" s="2"/>
      <c r="S372" s="2"/>
      <c r="T372" s="2"/>
      <c r="U372" s="2"/>
      <c r="V372" s="2"/>
      <c r="W372" s="2"/>
      <c r="X372" s="2"/>
    </row>
    <row r="373" spans="1:32" ht="20.100000000000001" customHeight="1" thickBot="1">
      <c r="A373" s="111" t="s">
        <v>146</v>
      </c>
      <c r="B373" s="121" t="s">
        <v>130</v>
      </c>
      <c r="C373" s="121">
        <v>200</v>
      </c>
      <c r="D373" s="204" t="s">
        <v>0</v>
      </c>
      <c r="E373" s="420" t="s">
        <v>222</v>
      </c>
      <c r="F373" s="233"/>
      <c r="G373" s="233"/>
      <c r="H373" s="234"/>
      <c r="I373" s="208" t="s">
        <v>147</v>
      </c>
      <c r="J373" s="205"/>
      <c r="K373" s="530">
        <f>DETAILS!K77</f>
        <v>25</v>
      </c>
      <c r="L373" s="530"/>
      <c r="M373" s="119"/>
      <c r="N373" s="40"/>
      <c r="O373" s="40"/>
      <c r="P373" s="155"/>
      <c r="Q373" s="2"/>
      <c r="R373" s="2"/>
      <c r="S373" s="2"/>
      <c r="T373" s="2"/>
      <c r="U373" s="2"/>
      <c r="V373" s="2"/>
      <c r="W373" s="2"/>
      <c r="X373" s="2"/>
    </row>
    <row r="374" spans="1:32" ht="20.100000000000001" customHeight="1">
      <c r="A374" s="111" t="s">
        <v>146</v>
      </c>
      <c r="B374" s="121" t="s">
        <v>130</v>
      </c>
      <c r="C374" s="121">
        <v>200</v>
      </c>
      <c r="D374" s="204" t="s">
        <v>0</v>
      </c>
      <c r="E374" s="289">
        <v>1</v>
      </c>
      <c r="F374" s="214" t="s">
        <v>110</v>
      </c>
      <c r="G374" s="215">
        <v>29.1</v>
      </c>
      <c r="H374" s="201" t="str">
        <f t="shared" ref="H374:H379" si="505">IF(ISNA((IF(F374=0," ",VLOOKUP(F374,$AF$614:$AH$625,3,FALSE)))),"WRONG LETTER",IF(F374=0," ",VLOOKUP(F374,$AF$614:$AH$625,3,FALSE)))</f>
        <v>LUCI ROBERTSON</v>
      </c>
      <c r="I374" s="201" t="str">
        <f t="shared" ref="I374:I379" si="506">IF(ISNA((IF(F374=0,"",VLOOKUP(F374,$AR$600:$AT$611,3,FALSE)))),"WRONG LETTER",IF(F374=0,"",VLOOKUP(F374,$AR$600:$AT$611,3,FALSE)))</f>
        <v>Newbury</v>
      </c>
      <c r="J374" s="201" t="str">
        <f t="shared" ref="J374:J379" si="507">IF(F374=0,"",VLOOKUP(F374,$AO$544:$AR$555,4,FALSE))</f>
        <v>Newb</v>
      </c>
      <c r="K374" s="202" t="str">
        <f t="shared" ref="K374:K379" si="508">IF(G374="","",IF(ISNUMBER(G374),IF($CH$604="F"," ",IF($CH$604="T",IF(G374&lt;=$BX$604,"G1",IF(G374&lt;=$CA$604,"G2",IF(G374&lt;=$CD$604,"G3",IF(G374&lt;=$CG$604,"G4","")))))),""))</f>
        <v/>
      </c>
      <c r="L374" s="203" t="str">
        <f t="shared" ref="L374:L379" si="509">IF(ISBLANK(G374),"",IF(G374&lt;=BF603,"AW"," "))</f>
        <v xml:space="preserve"> </v>
      </c>
      <c r="M374" s="2"/>
      <c r="N374" s="34" t="str">
        <f t="shared" ref="N374:O379" si="510">N366</f>
        <v>W</v>
      </c>
      <c r="O374" s="34" t="str">
        <f t="shared" si="510"/>
        <v>WW</v>
      </c>
      <c r="P374" s="154">
        <f>AE374</f>
        <v>5</v>
      </c>
      <c r="Q374" s="2"/>
      <c r="R374" s="12">
        <f>P374</f>
        <v>5</v>
      </c>
      <c r="S374" s="12"/>
      <c r="T374" s="12"/>
      <c r="U374" s="12"/>
      <c r="V374" s="12"/>
      <c r="W374" s="12"/>
      <c r="X374" s="2"/>
      <c r="Y374" s="26">
        <f>((COUNTIF(E374:E379,E374)-1)*$CK$547+SUBSTITUTE(E374,"=",""))</f>
        <v>1</v>
      </c>
      <c r="Z374" s="3">
        <f>INDEX($CK$548:$CK$611,Y374)</f>
        <v>6</v>
      </c>
      <c r="AA374" s="3">
        <f>IF(LEFT(G374,1)="d",0,IF(LEFT(G374,1)="n",0,1))</f>
        <v>1</v>
      </c>
      <c r="AB374" s="3">
        <f>Z374*AA374</f>
        <v>6</v>
      </c>
      <c r="AC374" s="6">
        <f>IF(ISNA(INDEX(AB374:AB379, MATCH(N374, F374:F379, FALSE))),0,INDEX(AB374:AB379, MATCH(N374, F374:F379, FALSE)))</f>
        <v>5</v>
      </c>
      <c r="AD374" s="3">
        <f>IF(ISNA(INDEX(AB374:AB379, MATCH(O374, F374:F379, FALSE))),0,INDEX(AB374:AB379, MATCH(O374, F374:F379, FALSE)))</f>
        <v>0</v>
      </c>
      <c r="AE374" s="5">
        <f>SUM(AC374:AD374)</f>
        <v>5</v>
      </c>
      <c r="AF374" s="3">
        <f>COUNTIF(F374:F379:F382:F387,F374)</f>
        <v>1</v>
      </c>
    </row>
    <row r="375" spans="1:32" ht="20.100000000000001" customHeight="1">
      <c r="A375" s="111" t="s">
        <v>146</v>
      </c>
      <c r="B375" s="121" t="s">
        <v>130</v>
      </c>
      <c r="C375" s="121">
        <v>200</v>
      </c>
      <c r="D375" s="204" t="s">
        <v>0</v>
      </c>
      <c r="E375" s="290">
        <v>2</v>
      </c>
      <c r="F375" s="216" t="s">
        <v>130</v>
      </c>
      <c r="G375" s="217">
        <v>29.3</v>
      </c>
      <c r="H375" s="114" t="str">
        <f t="shared" si="505"/>
        <v>Alice Claisse</v>
      </c>
      <c r="I375" s="114" t="str">
        <f t="shared" si="506"/>
        <v>Winchester</v>
      </c>
      <c r="J375" s="114" t="str">
        <f t="shared" si="507"/>
        <v>Win</v>
      </c>
      <c r="K375" s="9" t="str">
        <f t="shared" si="508"/>
        <v/>
      </c>
      <c r="L375" s="195" t="str">
        <f t="shared" si="509"/>
        <v xml:space="preserve"> </v>
      </c>
      <c r="M375" s="2"/>
      <c r="N375" s="34" t="str">
        <f t="shared" si="510"/>
        <v>N</v>
      </c>
      <c r="O375" s="34" t="str">
        <f t="shared" si="510"/>
        <v>NN</v>
      </c>
      <c r="P375" s="154">
        <f t="shared" ref="P375:P379" si="511">AE375</f>
        <v>6</v>
      </c>
      <c r="Q375" s="2"/>
      <c r="R375" s="12"/>
      <c r="S375" s="12">
        <f>P375</f>
        <v>6</v>
      </c>
      <c r="T375" s="12"/>
      <c r="U375" s="12"/>
      <c r="V375" s="12"/>
      <c r="W375" s="12"/>
      <c r="X375" s="2"/>
      <c r="Y375" s="26">
        <f>((COUNTIF(E374:E379,E375)-1)*$CK$547+SUBSTITUTE(E375,"=",""))</f>
        <v>2</v>
      </c>
      <c r="Z375" s="3">
        <f>INDEX($CK$548:$CK$611,Y375)</f>
        <v>5</v>
      </c>
      <c r="AA375" s="3">
        <f>IF(LEFT(G375,1)="d",0,IF(LEFT(G375,1)="n",0,1))</f>
        <v>1</v>
      </c>
      <c r="AB375" s="3">
        <f>Z375*AA375</f>
        <v>5</v>
      </c>
      <c r="AC375" s="6">
        <f>IF(ISNA(INDEX(AB374:AB379, MATCH(N375, F374:F379, FALSE))),0,INDEX(AB374:AB379, MATCH(N375, F374:F379, FALSE)))</f>
        <v>6</v>
      </c>
      <c r="AD375" s="3">
        <f>IF(ISNA(INDEX(AB374:AB379, MATCH(O375, F374:F379, FALSE))),0,INDEX(AB374:AB379, MATCH(O375, F374:F379, FALSE)))</f>
        <v>0</v>
      </c>
      <c r="AE375" s="5">
        <f t="shared" ref="AE375:AE379" si="512">SUM(AC375:AD375)</f>
        <v>6</v>
      </c>
      <c r="AF375" s="3">
        <f>COUNTIF(F374:F379:F382:F387,F375)</f>
        <v>1</v>
      </c>
    </row>
    <row r="376" spans="1:32" ht="20.100000000000001" customHeight="1">
      <c r="A376" s="111" t="s">
        <v>146</v>
      </c>
      <c r="B376" s="121" t="s">
        <v>130</v>
      </c>
      <c r="C376" s="121">
        <v>200</v>
      </c>
      <c r="D376" s="204" t="s">
        <v>0</v>
      </c>
      <c r="E376" s="290">
        <v>3</v>
      </c>
      <c r="F376" s="216" t="s">
        <v>127</v>
      </c>
      <c r="G376" s="217">
        <v>30.4</v>
      </c>
      <c r="H376" s="114" t="str">
        <f t="shared" si="505"/>
        <v>Naomi Igbindion</v>
      </c>
      <c r="I376" s="114" t="str">
        <f t="shared" si="506"/>
        <v>Slough Juniors</v>
      </c>
      <c r="J376" s="114" t="str">
        <f t="shared" si="507"/>
        <v>Slough J</v>
      </c>
      <c r="K376" s="9" t="str">
        <f t="shared" si="508"/>
        <v/>
      </c>
      <c r="L376" s="195" t="str">
        <f t="shared" si="509"/>
        <v xml:space="preserve"> </v>
      </c>
      <c r="M376" s="2"/>
      <c r="N376" s="34" t="str">
        <f t="shared" si="510"/>
        <v>O</v>
      </c>
      <c r="O376" s="34" t="str">
        <f t="shared" si="510"/>
        <v>OO</v>
      </c>
      <c r="P376" s="154">
        <f t="shared" si="511"/>
        <v>0</v>
      </c>
      <c r="Q376" s="2"/>
      <c r="R376" s="12"/>
      <c r="S376" s="12"/>
      <c r="T376" s="12">
        <f>P376</f>
        <v>0</v>
      </c>
      <c r="U376" s="12"/>
      <c r="V376" s="12"/>
      <c r="W376" s="12"/>
      <c r="X376" s="2"/>
      <c r="Y376" s="26">
        <f>((COUNTIF(E374:E379,E376)-1)*$CK$547+SUBSTITUTE(E376,"=",""))</f>
        <v>3</v>
      </c>
      <c r="Z376" s="3">
        <f>INDEX($CK$548:$CK$611,Y376)</f>
        <v>4</v>
      </c>
      <c r="AA376" s="3">
        <f>IF(LEFT(G376,1)="d",0,IF(LEFT(G376,1)="n",0,1))</f>
        <v>1</v>
      </c>
      <c r="AB376" s="3">
        <f t="shared" ref="AB376:AB379" si="513">Z376*AA376</f>
        <v>4</v>
      </c>
      <c r="AC376" s="6">
        <f>IF(ISNA(INDEX(AB374:AB379, MATCH(N376, F374:F379, FALSE))),0,INDEX(AB374:AB379, MATCH(N376, F374:F379, FALSE)))</f>
        <v>0</v>
      </c>
      <c r="AD376" s="3">
        <f>IF(ISNA(INDEX(AB374:AB379, MATCH(O376, F374:F379, FALSE))),0,INDEX(AB374:AB379, MATCH(O376, F374:F379, FALSE)))</f>
        <v>0</v>
      </c>
      <c r="AE376" s="5">
        <f t="shared" si="512"/>
        <v>0</v>
      </c>
      <c r="AF376" s="3">
        <f>COUNTIF(F374:F379:F382:F387,F376)</f>
        <v>1</v>
      </c>
    </row>
    <row r="377" spans="1:32" ht="20.100000000000001" customHeight="1">
      <c r="A377" s="111" t="s">
        <v>146</v>
      </c>
      <c r="B377" s="121" t="s">
        <v>130</v>
      </c>
      <c r="C377" s="121">
        <v>200</v>
      </c>
      <c r="D377" s="204" t="s">
        <v>0</v>
      </c>
      <c r="E377" s="290">
        <v>4</v>
      </c>
      <c r="F377" s="216"/>
      <c r="G377" s="217" t="s">
        <v>49</v>
      </c>
      <c r="H377" s="114" t="str">
        <f t="shared" si="505"/>
        <v xml:space="preserve"> </v>
      </c>
      <c r="I377" s="114" t="str">
        <f t="shared" si="506"/>
        <v/>
      </c>
      <c r="J377" s="114" t="str">
        <f t="shared" si="507"/>
        <v/>
      </c>
      <c r="K377" s="9" t="str">
        <f t="shared" si="508"/>
        <v/>
      </c>
      <c r="L377" s="195" t="str">
        <f t="shared" si="509"/>
        <v xml:space="preserve"> </v>
      </c>
      <c r="M377" s="2"/>
      <c r="N377" s="34" t="str">
        <f t="shared" si="510"/>
        <v>R</v>
      </c>
      <c r="O377" s="34" t="str">
        <f t="shared" si="510"/>
        <v>RR</v>
      </c>
      <c r="P377" s="154">
        <f t="shared" si="511"/>
        <v>0</v>
      </c>
      <c r="Q377" s="2"/>
      <c r="R377" s="12"/>
      <c r="S377" s="12"/>
      <c r="T377" s="12"/>
      <c r="U377" s="12">
        <f>P377</f>
        <v>0</v>
      </c>
      <c r="V377" s="12"/>
      <c r="W377" s="12"/>
      <c r="X377" s="2"/>
      <c r="Y377" s="26">
        <f>((COUNTIF(E374:E379,E377)-1)*$CK$547+SUBSTITUTE(E377,"=",""))</f>
        <v>4</v>
      </c>
      <c r="Z377" s="3">
        <f>INDEX($CK$548:$CK$611,Y377)</f>
        <v>3</v>
      </c>
      <c r="AA377" s="3">
        <f t="shared" ref="AA377:AA379" si="514">IF(LEFT(G377,1)="d",0,IF(LEFT(G377,1)="n",0,1))</f>
        <v>1</v>
      </c>
      <c r="AB377" s="3">
        <f t="shared" si="513"/>
        <v>3</v>
      </c>
      <c r="AC377" s="6">
        <f>IF(ISNA(INDEX(AB374:AB379, MATCH(N377, F374:F379, FALSE))),0,INDEX(AB374:AB379, MATCH(N377, F374:F379, FALSE)))</f>
        <v>0</v>
      </c>
      <c r="AD377" s="3">
        <f>IF(ISNA(INDEX(AB374:AB379, MATCH(O377, F374:F379, FALSE))),0,INDEX(AB374:AB379, MATCH(O377, F374:F379, FALSE)))</f>
        <v>0</v>
      </c>
      <c r="AE377" s="5">
        <f t="shared" si="512"/>
        <v>0</v>
      </c>
      <c r="AF377" s="3">
        <f>COUNTIF(F374:F379:F382:F387,F377)</f>
        <v>0</v>
      </c>
    </row>
    <row r="378" spans="1:32" ht="20.100000000000001" customHeight="1">
      <c r="A378" s="111" t="s">
        <v>146</v>
      </c>
      <c r="B378" s="121" t="s">
        <v>130</v>
      </c>
      <c r="C378" s="121">
        <v>200</v>
      </c>
      <c r="D378" s="204" t="s">
        <v>0</v>
      </c>
      <c r="E378" s="290">
        <v>5</v>
      </c>
      <c r="F378" s="216"/>
      <c r="G378" s="217" t="s">
        <v>49</v>
      </c>
      <c r="H378" s="114" t="str">
        <f t="shared" si="505"/>
        <v xml:space="preserve"> </v>
      </c>
      <c r="I378" s="114" t="str">
        <f t="shared" si="506"/>
        <v/>
      </c>
      <c r="J378" s="114" t="str">
        <f t="shared" si="507"/>
        <v/>
      </c>
      <c r="K378" s="9" t="str">
        <f t="shared" si="508"/>
        <v/>
      </c>
      <c r="L378" s="195" t="str">
        <f t="shared" si="509"/>
        <v xml:space="preserve"> </v>
      </c>
      <c r="M378" s="2"/>
      <c r="N378" s="34" t="str">
        <f t="shared" si="510"/>
        <v>T</v>
      </c>
      <c r="O378" s="34" t="str">
        <f t="shared" si="510"/>
        <v>TT</v>
      </c>
      <c r="P378" s="154">
        <f t="shared" si="511"/>
        <v>0</v>
      </c>
      <c r="Q378" s="2"/>
      <c r="R378" s="12"/>
      <c r="S378" s="12"/>
      <c r="T378" s="12"/>
      <c r="U378" s="12"/>
      <c r="V378" s="12">
        <f>P378</f>
        <v>0</v>
      </c>
      <c r="W378" s="12"/>
      <c r="X378" s="2"/>
      <c r="Y378" s="26">
        <f>((COUNTIF(E374:E379,E378)-1)*$CK$547+SUBSTITUTE(E378,"=",""))</f>
        <v>5</v>
      </c>
      <c r="Z378" s="3">
        <f t="shared" ref="Z378:Z379" si="515">INDEX($CK$548:$CK$611,Y378)</f>
        <v>2</v>
      </c>
      <c r="AA378" s="3">
        <f t="shared" si="514"/>
        <v>1</v>
      </c>
      <c r="AB378" s="3">
        <f t="shared" si="513"/>
        <v>2</v>
      </c>
      <c r="AC378" s="6">
        <f>IF(ISNA(INDEX(AB374:AB379, MATCH(N378, F374:F379, FALSE))),0,INDEX(AB374:AB379, MATCH(N378,F374:F379, FALSE)))</f>
        <v>0</v>
      </c>
      <c r="AD378" s="3">
        <f>IF(ISNA(INDEX(AB374:AB379, MATCH(O378, F374:F379, FALSE))),0,INDEX(AB374:AB379, MATCH(O378, F374:F379, FALSE)))</f>
        <v>0</v>
      </c>
      <c r="AE378" s="5">
        <f t="shared" si="512"/>
        <v>0</v>
      </c>
      <c r="AF378" s="3">
        <f>COUNTIF(F374:F379:F382:F387,F378)</f>
        <v>0</v>
      </c>
    </row>
    <row r="379" spans="1:32" ht="20.100000000000001" customHeight="1" thickBot="1">
      <c r="A379" s="111" t="s">
        <v>146</v>
      </c>
      <c r="B379" s="121" t="s">
        <v>130</v>
      </c>
      <c r="C379" s="121">
        <v>200</v>
      </c>
      <c r="D379" s="204" t="s">
        <v>0</v>
      </c>
      <c r="E379" s="291">
        <v>6</v>
      </c>
      <c r="F379" s="216"/>
      <c r="G379" s="219" t="s">
        <v>49</v>
      </c>
      <c r="H379" s="212" t="str">
        <f t="shared" si="505"/>
        <v xml:space="preserve"> </v>
      </c>
      <c r="I379" s="212" t="str">
        <f t="shared" si="506"/>
        <v/>
      </c>
      <c r="J379" s="212" t="str">
        <f t="shared" si="507"/>
        <v/>
      </c>
      <c r="K379" s="138" t="str">
        <f t="shared" si="508"/>
        <v/>
      </c>
      <c r="L379" s="213" t="str">
        <f t="shared" si="509"/>
        <v xml:space="preserve"> </v>
      </c>
      <c r="M379" s="2"/>
      <c r="N379" s="34" t="str">
        <f t="shared" si="510"/>
        <v>J</v>
      </c>
      <c r="O379" s="34" t="str">
        <f t="shared" si="510"/>
        <v>JJ</v>
      </c>
      <c r="P379" s="154">
        <f t="shared" si="511"/>
        <v>4</v>
      </c>
      <c r="Q379" s="2"/>
      <c r="R379" s="12"/>
      <c r="S379" s="12"/>
      <c r="T379" s="12"/>
      <c r="U379" s="12"/>
      <c r="V379" s="12"/>
      <c r="W379" s="12">
        <f>P379</f>
        <v>4</v>
      </c>
      <c r="X379" s="2"/>
      <c r="Y379" s="26">
        <f>((COUNTIF(E374:E379,E379)-1)*$CK$547+SUBSTITUTE(E379,"=",""))</f>
        <v>6</v>
      </c>
      <c r="Z379" s="3">
        <f t="shared" si="515"/>
        <v>1</v>
      </c>
      <c r="AA379" s="3">
        <f t="shared" si="514"/>
        <v>1</v>
      </c>
      <c r="AB379" s="3">
        <f t="shared" si="513"/>
        <v>1</v>
      </c>
      <c r="AC379" s="6">
        <f>IF(ISNA(INDEX(AB374:AB379, MATCH(N379, F374:F379, FALSE))),0,INDEX(AB374:AB379, MATCH(N379, F374:F379, FALSE)))</f>
        <v>4</v>
      </c>
      <c r="AD379" s="3">
        <f>IF(ISNA(INDEX(AB374:AB379, MATCH(O379, F374:F379, FALSE))),0,INDEX(AB374:AB379, MATCH(O379, F374:F379, FALSE)))</f>
        <v>0</v>
      </c>
      <c r="AE379" s="5">
        <f t="shared" si="512"/>
        <v>4</v>
      </c>
      <c r="AF379" s="3">
        <f>COUNTIF(F374:F379:F382:F387,F379)</f>
        <v>0</v>
      </c>
    </row>
    <row r="380" spans="1:32" ht="20.100000000000001" customHeight="1" thickBot="1">
      <c r="A380" s="111" t="s">
        <v>146</v>
      </c>
      <c r="B380" s="121" t="s">
        <v>130</v>
      </c>
      <c r="C380" s="121"/>
      <c r="D380" s="110"/>
      <c r="E380" s="237" t="s">
        <v>49</v>
      </c>
      <c r="F380" s="237"/>
      <c r="G380" s="237"/>
      <c r="H380" s="236"/>
      <c r="I380" s="236"/>
      <c r="J380" s="236"/>
      <c r="K380" s="236"/>
      <c r="L380" s="236"/>
      <c r="M380" s="65"/>
      <c r="N380" s="40"/>
      <c r="O380" s="40"/>
      <c r="P380" s="155"/>
      <c r="Q380" s="2"/>
      <c r="R380" s="2"/>
      <c r="S380" s="2"/>
      <c r="T380" s="2"/>
      <c r="U380" s="2"/>
      <c r="V380" s="2"/>
      <c r="W380" s="2"/>
      <c r="X380" s="2"/>
      <c r="Y380" s="26"/>
    </row>
    <row r="381" spans="1:32" ht="20.100000000000001" customHeight="1" thickBot="1">
      <c r="A381" s="111" t="s">
        <v>146</v>
      </c>
      <c r="B381" s="121" t="s">
        <v>130</v>
      </c>
      <c r="C381" s="121">
        <v>200</v>
      </c>
      <c r="D381" s="204" t="s">
        <v>1</v>
      </c>
      <c r="E381" s="420" t="s">
        <v>239</v>
      </c>
      <c r="F381" s="233"/>
      <c r="G381" s="233"/>
      <c r="H381" s="234"/>
      <c r="I381" s="208" t="s">
        <v>147</v>
      </c>
      <c r="J381" s="205"/>
      <c r="K381" s="530">
        <f>K373</f>
        <v>25</v>
      </c>
      <c r="L381" s="530"/>
      <c r="M381" s="65"/>
      <c r="N381" s="40"/>
      <c r="O381" s="40"/>
      <c r="P381" s="155"/>
      <c r="Q381" s="2"/>
      <c r="R381" s="2"/>
      <c r="S381" s="2"/>
      <c r="T381" s="2"/>
      <c r="U381" s="2"/>
      <c r="V381" s="2"/>
      <c r="W381" s="2"/>
      <c r="X381" s="2"/>
      <c r="Y381" s="26"/>
    </row>
    <row r="382" spans="1:32" ht="20.100000000000001" customHeight="1">
      <c r="A382" s="111" t="s">
        <v>146</v>
      </c>
      <c r="B382" s="121" t="s">
        <v>130</v>
      </c>
      <c r="C382" s="121">
        <v>200</v>
      </c>
      <c r="D382" s="204" t="s">
        <v>1</v>
      </c>
      <c r="E382" s="289">
        <v>1</v>
      </c>
      <c r="F382" s="214" t="s">
        <v>140</v>
      </c>
      <c r="G382" s="215">
        <v>30.8</v>
      </c>
      <c r="H382" s="201" t="str">
        <f t="shared" ref="H382:H387" si="516">IF(ISNA((IF(F382=0," ",VLOOKUP(F382,$AF$614:$AH$625,3,FALSE)))),"WRONG LETTER",IF(F382=0," ",VLOOKUP(F382,$AF$614:$AH$625,3,FALSE)))</f>
        <v>Sophie Torrance</v>
      </c>
      <c r="I382" s="201" t="str">
        <f t="shared" ref="I382:I387" si="517">IF(ISNA((IF(F382=0,"",VLOOKUP(F382,$AR$600:$AT$611,3,FALSE)))),"WRONG LETTER",IF(F382=0,"",VLOOKUP(F382,$AR$600:$AT$611,3,FALSE)))</f>
        <v>Winchester</v>
      </c>
      <c r="J382" s="201" t="str">
        <f t="shared" ref="J382:J387" si="518">IF(F382=0,"",VLOOKUP(F382,$AO$544:$AR$555,4,FALSE))</f>
        <v>Win</v>
      </c>
      <c r="K382" s="202" t="str">
        <f t="shared" ref="K382:K387" si="519">IF(G382="","",IF(ISNUMBER(G382),IF($CH$604="F"," ",IF($CH$604="T",IF(G382&lt;=$BX$604,"G1",IF(G382&lt;=$CA$604,"G2",IF(G382&lt;=$CD$604,"G3",IF(G382&lt;=$CG$604,"G4","")))))),""))</f>
        <v/>
      </c>
      <c r="L382" s="203" t="str">
        <f t="shared" ref="L382:L387" si="520">IF(ISBLANK(G382),"",IF(G382&lt;=BF610,"AW"," "))</f>
        <v xml:space="preserve"> </v>
      </c>
      <c r="M382" s="65"/>
      <c r="N382" s="34" t="str">
        <f t="shared" ref="N382:O387" si="521">N374</f>
        <v>W</v>
      </c>
      <c r="O382" s="34" t="str">
        <f t="shared" si="521"/>
        <v>WW</v>
      </c>
      <c r="P382" s="154">
        <f>AE382</f>
        <v>6</v>
      </c>
      <c r="Q382" s="2"/>
      <c r="R382" s="12">
        <f>P382</f>
        <v>6</v>
      </c>
      <c r="S382" s="12"/>
      <c r="T382" s="12"/>
      <c r="U382" s="12"/>
      <c r="V382" s="12"/>
      <c r="W382" s="12"/>
      <c r="X382" s="2"/>
      <c r="Y382" s="26">
        <f>((COUNTIF(E382:E387,E382)-1)*$CK$547+SUBSTITUTE(E382,"=",""))</f>
        <v>1</v>
      </c>
      <c r="Z382" s="3">
        <f>INDEX($CK$548:$CK$611,Y382)</f>
        <v>6</v>
      </c>
      <c r="AA382" s="3">
        <f>IF(LEFT(G382,1)="d",0,IF(LEFT(G382,1)="n",0,1))</f>
        <v>1</v>
      </c>
      <c r="AB382" s="3">
        <f>Z382*AA382</f>
        <v>6</v>
      </c>
      <c r="AC382" s="6">
        <f>IF(ISNA(INDEX(AB382:AB387, MATCH(N382, F382:F387, FALSE))),0,INDEX(AB382:AB387, MATCH(N382, F382:F387, FALSE)))</f>
        <v>0</v>
      </c>
      <c r="AD382" s="3">
        <f>IF(ISNA(INDEX(AB382:AB387, MATCH(O382, F382:F387, FALSE))),0,INDEX(AB382:AB387, MATCH(O382, F382:F387, FALSE)))</f>
        <v>6</v>
      </c>
      <c r="AE382" s="5">
        <f>SUM(AC382:AD382)</f>
        <v>6</v>
      </c>
      <c r="AF382" s="3">
        <f>COUNTIF(F374:F379:F382:F387,F382)</f>
        <v>1</v>
      </c>
    </row>
    <row r="383" spans="1:32" ht="20.100000000000001" customHeight="1">
      <c r="A383" s="111" t="s">
        <v>146</v>
      </c>
      <c r="B383" s="121" t="s">
        <v>130</v>
      </c>
      <c r="C383" s="121">
        <v>200</v>
      </c>
      <c r="D383" s="204" t="s">
        <v>1</v>
      </c>
      <c r="E383" s="290">
        <v>2</v>
      </c>
      <c r="F383" s="216"/>
      <c r="G383" s="217" t="s">
        <v>49</v>
      </c>
      <c r="H383" s="114" t="str">
        <f t="shared" si="516"/>
        <v xml:space="preserve"> </v>
      </c>
      <c r="I383" s="114" t="str">
        <f t="shared" si="517"/>
        <v/>
      </c>
      <c r="J383" s="114" t="str">
        <f t="shared" si="518"/>
        <v/>
      </c>
      <c r="K383" s="9" t="str">
        <f t="shared" si="519"/>
        <v/>
      </c>
      <c r="L383" s="195" t="str">
        <f t="shared" si="520"/>
        <v xml:space="preserve"> </v>
      </c>
      <c r="M383" s="65"/>
      <c r="N383" s="34" t="str">
        <f t="shared" si="521"/>
        <v>N</v>
      </c>
      <c r="O383" s="34" t="str">
        <f t="shared" si="521"/>
        <v>NN</v>
      </c>
      <c r="P383" s="154">
        <f t="shared" ref="P383:P387" si="522">AE383</f>
        <v>0</v>
      </c>
      <c r="Q383" s="2"/>
      <c r="R383" s="12"/>
      <c r="S383" s="12">
        <f>P383</f>
        <v>0</v>
      </c>
      <c r="T383" s="12"/>
      <c r="U383" s="12"/>
      <c r="V383" s="12"/>
      <c r="W383" s="12"/>
      <c r="X383" s="2"/>
      <c r="Y383" s="26">
        <f>((COUNTIF(E382:E387,E383)-1)*$CK$547+SUBSTITUTE(E383,"=",""))</f>
        <v>2</v>
      </c>
      <c r="Z383" s="3">
        <f>INDEX($CK$548:$CK$611,Y383)</f>
        <v>5</v>
      </c>
      <c r="AA383" s="3">
        <f>IF(LEFT(G383,1)="d",0,IF(LEFT(G383,1)="n",0,1))</f>
        <v>1</v>
      </c>
      <c r="AB383" s="3">
        <f>Z383*AA383</f>
        <v>5</v>
      </c>
      <c r="AC383" s="6">
        <f>IF(ISNA(INDEX(AB382:AB387, MATCH(N383, F382:F387, FALSE))),0,INDEX(AB382:AB387, MATCH(N383, F382:F387, FALSE)))</f>
        <v>0</v>
      </c>
      <c r="AD383" s="3">
        <f>IF(ISNA(INDEX(AB382:AB387, MATCH(O383, F382:F387, FALSE))),0,INDEX(AB382:AB387, MATCH(O383, F382:F387, FALSE)))</f>
        <v>0</v>
      </c>
      <c r="AE383" s="5">
        <f t="shared" ref="AE383:AE387" si="523">SUM(AC383:AD383)</f>
        <v>0</v>
      </c>
      <c r="AF383" s="3">
        <f>COUNTIF(F374:F379:F382:F387,F383)</f>
        <v>0</v>
      </c>
    </row>
    <row r="384" spans="1:32" ht="20.100000000000001" customHeight="1">
      <c r="A384" s="111" t="s">
        <v>146</v>
      </c>
      <c r="B384" s="121" t="s">
        <v>130</v>
      </c>
      <c r="C384" s="121">
        <v>200</v>
      </c>
      <c r="D384" s="204" t="s">
        <v>1</v>
      </c>
      <c r="E384" s="290">
        <v>3</v>
      </c>
      <c r="F384" s="216"/>
      <c r="G384" s="217" t="s">
        <v>49</v>
      </c>
      <c r="H384" s="114" t="str">
        <f t="shared" si="516"/>
        <v xml:space="preserve"> </v>
      </c>
      <c r="I384" s="114" t="str">
        <f t="shared" si="517"/>
        <v/>
      </c>
      <c r="J384" s="114" t="str">
        <f t="shared" si="518"/>
        <v/>
      </c>
      <c r="K384" s="9" t="str">
        <f t="shared" si="519"/>
        <v/>
      </c>
      <c r="L384" s="195" t="str">
        <f t="shared" si="520"/>
        <v xml:space="preserve"> </v>
      </c>
      <c r="M384" s="65"/>
      <c r="N384" s="34" t="str">
        <f t="shared" si="521"/>
        <v>O</v>
      </c>
      <c r="O384" s="34" t="str">
        <f t="shared" si="521"/>
        <v>OO</v>
      </c>
      <c r="P384" s="154">
        <f t="shared" si="522"/>
        <v>0</v>
      </c>
      <c r="Q384" s="2"/>
      <c r="R384" s="12"/>
      <c r="S384" s="12"/>
      <c r="T384" s="12">
        <f>P384</f>
        <v>0</v>
      </c>
      <c r="U384" s="12"/>
      <c r="V384" s="12"/>
      <c r="W384" s="12"/>
      <c r="X384" s="2"/>
      <c r="Y384" s="26">
        <f>((COUNTIF(E382:E387,E384)-1)*$CK$547+SUBSTITUTE(E384,"=",""))</f>
        <v>3</v>
      </c>
      <c r="Z384" s="3">
        <f>INDEX($CK$548:$CK$611,Y384)</f>
        <v>4</v>
      </c>
      <c r="AA384" s="3">
        <f>IF(LEFT(G384,1)="d",0,IF(LEFT(G384,1)="n",0,1))</f>
        <v>1</v>
      </c>
      <c r="AB384" s="3">
        <f t="shared" ref="AB384:AB387" si="524">Z384*AA384</f>
        <v>4</v>
      </c>
      <c r="AC384" s="6">
        <f>IF(ISNA(INDEX(AB382:AB387, MATCH(N384, F382:F387, FALSE))),0,INDEX(AB382:AB387, MATCH(N384, F382:F387, FALSE)))</f>
        <v>0</v>
      </c>
      <c r="AD384" s="3">
        <f>IF(ISNA(INDEX(AB382:AB387, MATCH(O384, F382:F387, FALSE))),0,INDEX(AB382:AB387, MATCH(O384, F382:F387, FALSE)))</f>
        <v>0</v>
      </c>
      <c r="AE384" s="5">
        <f t="shared" si="523"/>
        <v>0</v>
      </c>
      <c r="AF384" s="3">
        <f>COUNTIF(F374:F379:F382:F387,F384)</f>
        <v>0</v>
      </c>
    </row>
    <row r="385" spans="1:32" ht="20.100000000000001" customHeight="1">
      <c r="A385" s="111" t="s">
        <v>146</v>
      </c>
      <c r="B385" s="121" t="s">
        <v>130</v>
      </c>
      <c r="C385" s="121">
        <v>200</v>
      </c>
      <c r="D385" s="204" t="s">
        <v>1</v>
      </c>
      <c r="E385" s="290">
        <v>4</v>
      </c>
      <c r="F385" s="216"/>
      <c r="G385" s="217" t="s">
        <v>49</v>
      </c>
      <c r="H385" s="114" t="str">
        <f t="shared" si="516"/>
        <v xml:space="preserve"> </v>
      </c>
      <c r="I385" s="114" t="str">
        <f t="shared" si="517"/>
        <v/>
      </c>
      <c r="J385" s="114" t="str">
        <f t="shared" si="518"/>
        <v/>
      </c>
      <c r="K385" s="9" t="str">
        <f t="shared" si="519"/>
        <v/>
      </c>
      <c r="L385" s="195" t="str">
        <f t="shared" si="520"/>
        <v xml:space="preserve"> </v>
      </c>
      <c r="M385" s="65"/>
      <c r="N385" s="34" t="str">
        <f t="shared" si="521"/>
        <v>R</v>
      </c>
      <c r="O385" s="34" t="str">
        <f t="shared" si="521"/>
        <v>RR</v>
      </c>
      <c r="P385" s="154">
        <f t="shared" si="522"/>
        <v>0</v>
      </c>
      <c r="Q385" s="2"/>
      <c r="R385" s="12"/>
      <c r="S385" s="12"/>
      <c r="T385" s="12"/>
      <c r="U385" s="12">
        <f>P385</f>
        <v>0</v>
      </c>
      <c r="V385" s="12"/>
      <c r="W385" s="12"/>
      <c r="X385" s="2"/>
      <c r="Y385" s="26">
        <f>((COUNTIF(E382:E387,E385)-1)*$CK$547+SUBSTITUTE(E385,"=",""))</f>
        <v>4</v>
      </c>
      <c r="Z385" s="3">
        <f>INDEX($CK$548:$CK$611,Y385)</f>
        <v>3</v>
      </c>
      <c r="AA385" s="3">
        <f t="shared" ref="AA385:AA387" si="525">IF(LEFT(G385,1)="d",0,IF(LEFT(G385,1)="n",0,1))</f>
        <v>1</v>
      </c>
      <c r="AB385" s="3">
        <f t="shared" si="524"/>
        <v>3</v>
      </c>
      <c r="AC385" s="6">
        <f>IF(ISNA(INDEX(AB382:AB387, MATCH(N385, F382:F387, FALSE))),0,INDEX(AB382:AB387, MATCH(N385, F382:F387, FALSE)))</f>
        <v>0</v>
      </c>
      <c r="AD385" s="3">
        <f>IF(ISNA(INDEX(AB382:AB387, MATCH(O385, F382:F387, FALSE))),0,INDEX(AB382:AB387, MATCH(O385, F382:F387, FALSE)))</f>
        <v>0</v>
      </c>
      <c r="AE385" s="5">
        <f t="shared" si="523"/>
        <v>0</v>
      </c>
      <c r="AF385" s="3">
        <f>COUNTIF(F374:F379:F382:F387,F385)</f>
        <v>0</v>
      </c>
    </row>
    <row r="386" spans="1:32" ht="20.100000000000001" customHeight="1">
      <c r="A386" s="111" t="s">
        <v>146</v>
      </c>
      <c r="B386" s="121" t="s">
        <v>130</v>
      </c>
      <c r="C386" s="121">
        <v>200</v>
      </c>
      <c r="D386" s="204" t="s">
        <v>1</v>
      </c>
      <c r="E386" s="290">
        <v>5</v>
      </c>
      <c r="F386" s="216"/>
      <c r="G386" s="217" t="s">
        <v>49</v>
      </c>
      <c r="H386" s="114" t="str">
        <f t="shared" si="516"/>
        <v xml:space="preserve"> </v>
      </c>
      <c r="I386" s="114" t="str">
        <f t="shared" si="517"/>
        <v/>
      </c>
      <c r="J386" s="114" t="str">
        <f t="shared" si="518"/>
        <v/>
      </c>
      <c r="K386" s="9" t="str">
        <f t="shared" si="519"/>
        <v/>
      </c>
      <c r="L386" s="195" t="str">
        <f t="shared" si="520"/>
        <v xml:space="preserve"> </v>
      </c>
      <c r="M386" s="65"/>
      <c r="N386" s="34" t="str">
        <f t="shared" si="521"/>
        <v>T</v>
      </c>
      <c r="O386" s="34" t="str">
        <f t="shared" si="521"/>
        <v>TT</v>
      </c>
      <c r="P386" s="154">
        <f t="shared" si="522"/>
        <v>0</v>
      </c>
      <c r="Q386" s="2"/>
      <c r="R386" s="12"/>
      <c r="S386" s="12"/>
      <c r="T386" s="12"/>
      <c r="U386" s="12"/>
      <c r="V386" s="12">
        <f>P386</f>
        <v>0</v>
      </c>
      <c r="W386" s="12"/>
      <c r="X386" s="2"/>
      <c r="Y386" s="26">
        <f>((COUNTIF(E382:E387,E386)-1)*$CK$547+SUBSTITUTE(E386,"=",""))</f>
        <v>5</v>
      </c>
      <c r="Z386" s="3">
        <f t="shared" ref="Z386:Z387" si="526">INDEX($CK$548:$CK$611,Y386)</f>
        <v>2</v>
      </c>
      <c r="AA386" s="3">
        <f t="shared" si="525"/>
        <v>1</v>
      </c>
      <c r="AB386" s="3">
        <f t="shared" si="524"/>
        <v>2</v>
      </c>
      <c r="AC386" s="6">
        <f>IF(ISNA(INDEX(AB382:AB387, MATCH(N386, F382:F387, FALSE))),0,INDEX(AB382:AB387, MATCH(N386,F382:F387, FALSE)))</f>
        <v>0</v>
      </c>
      <c r="AD386" s="3">
        <f>IF(ISNA(INDEX(AB382:AB387, MATCH(O386, F382:F387, FALSE))),0,INDEX(AB382:AB387, MATCH(O386, F382:F387, FALSE)))</f>
        <v>0</v>
      </c>
      <c r="AE386" s="5">
        <f t="shared" si="523"/>
        <v>0</v>
      </c>
      <c r="AF386" s="3">
        <f>COUNTIF(F374:F379:F382:F387,F386)</f>
        <v>0</v>
      </c>
    </row>
    <row r="387" spans="1:32" ht="20.100000000000001" customHeight="1" thickBot="1">
      <c r="A387" s="111" t="s">
        <v>146</v>
      </c>
      <c r="B387" s="121" t="s">
        <v>130</v>
      </c>
      <c r="C387" s="121">
        <v>200</v>
      </c>
      <c r="D387" s="204" t="s">
        <v>1</v>
      </c>
      <c r="E387" s="291">
        <v>6</v>
      </c>
      <c r="F387" s="216"/>
      <c r="G387" s="219" t="s">
        <v>49</v>
      </c>
      <c r="H387" s="212" t="str">
        <f t="shared" si="516"/>
        <v xml:space="preserve"> </v>
      </c>
      <c r="I387" s="212" t="str">
        <f t="shared" si="517"/>
        <v/>
      </c>
      <c r="J387" s="212" t="str">
        <f t="shared" si="518"/>
        <v/>
      </c>
      <c r="K387" s="138" t="str">
        <f t="shared" si="519"/>
        <v/>
      </c>
      <c r="L387" s="213" t="str">
        <f t="shared" si="520"/>
        <v xml:space="preserve"> </v>
      </c>
      <c r="M387" s="65"/>
      <c r="N387" s="34" t="str">
        <f t="shared" si="521"/>
        <v>J</v>
      </c>
      <c r="O387" s="34" t="str">
        <f t="shared" si="521"/>
        <v>JJ</v>
      </c>
      <c r="P387" s="154">
        <f t="shared" si="522"/>
        <v>0</v>
      </c>
      <c r="Q387" s="2"/>
      <c r="R387" s="12"/>
      <c r="S387" s="12"/>
      <c r="T387" s="12"/>
      <c r="U387" s="12"/>
      <c r="V387" s="12"/>
      <c r="W387" s="12">
        <f>P387</f>
        <v>0</v>
      </c>
      <c r="X387" s="2"/>
      <c r="Y387" s="26">
        <f>((COUNTIF(E382:E387,E387)-1)*$CK$547+SUBSTITUTE(E387,"=",""))</f>
        <v>6</v>
      </c>
      <c r="Z387" s="3">
        <f t="shared" si="526"/>
        <v>1</v>
      </c>
      <c r="AA387" s="3">
        <f t="shared" si="525"/>
        <v>1</v>
      </c>
      <c r="AB387" s="3">
        <f t="shared" si="524"/>
        <v>1</v>
      </c>
      <c r="AC387" s="6">
        <f>IF(ISNA(INDEX(AB382:AB387, MATCH(N387, F382:F387, FALSE))),0,INDEX(AB382:AB387, MATCH(N387, F382:F387, FALSE)))</f>
        <v>0</v>
      </c>
      <c r="AD387" s="3">
        <f>IF(ISNA(INDEX(AB382:AB387, MATCH(O387, F382:F387, FALSE))),0,INDEX(AB382:AB387, MATCH(O387, F382:F387, FALSE)))</f>
        <v>0</v>
      </c>
      <c r="AE387" s="5">
        <f t="shared" si="523"/>
        <v>0</v>
      </c>
      <c r="AF387" s="3">
        <f>COUNTIF(F374:F379:F382:F387,F387)</f>
        <v>0</v>
      </c>
    </row>
    <row r="388" spans="1:32" ht="20.100000000000001" customHeight="1" thickBot="1">
      <c r="A388" s="111" t="s">
        <v>146</v>
      </c>
      <c r="B388" s="121" t="s">
        <v>130</v>
      </c>
      <c r="C388" s="121"/>
      <c r="D388" s="204"/>
      <c r="E388" s="237" t="s">
        <v>49</v>
      </c>
      <c r="F388" s="237"/>
      <c r="G388" s="237"/>
      <c r="H388" s="236"/>
      <c r="I388" s="236"/>
      <c r="J388" s="236"/>
      <c r="K388" s="236"/>
      <c r="L388" s="236"/>
      <c r="M388" s="65"/>
      <c r="N388" s="40"/>
      <c r="O388" s="40"/>
      <c r="P388" s="155"/>
      <c r="Q388" s="2"/>
      <c r="R388" s="2"/>
      <c r="S388" s="2"/>
      <c r="T388" s="2"/>
      <c r="U388" s="2"/>
      <c r="V388" s="2"/>
      <c r="W388" s="2"/>
      <c r="X388" s="2"/>
    </row>
    <row r="389" spans="1:32" ht="20.100000000000001" customHeight="1" thickBot="1">
      <c r="A389" s="111" t="s">
        <v>146</v>
      </c>
      <c r="B389" s="121" t="s">
        <v>130</v>
      </c>
      <c r="C389" s="121">
        <v>300</v>
      </c>
      <c r="D389" s="204" t="s">
        <v>0</v>
      </c>
      <c r="E389" s="420" t="s">
        <v>223</v>
      </c>
      <c r="F389" s="233"/>
      <c r="G389" s="233"/>
      <c r="H389" s="234"/>
      <c r="I389" s="208" t="s">
        <v>147</v>
      </c>
      <c r="J389" s="205"/>
      <c r="K389" s="530">
        <f>DETAILS!K78</f>
        <v>40.299999999999997</v>
      </c>
      <c r="L389" s="530"/>
      <c r="M389" s="119"/>
      <c r="N389" s="40"/>
      <c r="O389" s="40"/>
      <c r="P389" s="155"/>
      <c r="Q389" s="2"/>
      <c r="R389" s="2"/>
      <c r="S389" s="2"/>
      <c r="T389" s="2"/>
      <c r="U389" s="2"/>
      <c r="V389" s="2"/>
      <c r="W389" s="2"/>
      <c r="X389" s="2"/>
    </row>
    <row r="390" spans="1:32" ht="20.100000000000001" customHeight="1">
      <c r="A390" s="111" t="s">
        <v>146</v>
      </c>
      <c r="B390" s="121" t="s">
        <v>130</v>
      </c>
      <c r="C390" s="121">
        <v>300</v>
      </c>
      <c r="D390" s="204" t="s">
        <v>0</v>
      </c>
      <c r="E390" s="289">
        <v>1</v>
      </c>
      <c r="F390" s="214" t="s">
        <v>130</v>
      </c>
      <c r="G390" s="215">
        <v>44.8</v>
      </c>
      <c r="H390" s="201" t="str">
        <f t="shared" ref="H390:H395" si="527">IF(ISNA((IF(F390=0," ",VLOOKUP(F390,$AI$614:$AK$625,3,FALSE)))),"WRONG LETTER",IF(F390=0," ",VLOOKUP(F390,$AI$614:$AK$625,3,FALSE)))</f>
        <v>Lucy Spurrier</v>
      </c>
      <c r="I390" s="201" t="str">
        <f t="shared" ref="I390:I395" si="528">IF(ISNA((IF(F390=0,"",VLOOKUP(F390,$AR$600:$AT$611,3,FALSE)))),"WRONG LETTER",IF(F390=0,"",VLOOKUP(F390,$AR$600:$AT$611,3,FALSE)))</f>
        <v>Winchester</v>
      </c>
      <c r="J390" s="201" t="str">
        <f t="shared" ref="J390:J395" si="529">IF(F390=0,"",VLOOKUP(F390,$AO$544:$AR$555,4,FALSE))</f>
        <v>Win</v>
      </c>
      <c r="K390" s="202" t="str">
        <f t="shared" ref="K390:K395" si="530">IF(G390="","",IF(ISNUMBER(G390),IF($CH$605="F"," ",IF($CH$605="T",IF(G390&lt;=$BX$605,"G1",IF(G390&lt;=$CA$605,"G2",IF(G390&lt;=$CD$605,"G3",IF(G390&lt;=$CG$605,"G4","")))))),""))</f>
        <v/>
      </c>
      <c r="L390" s="203" t="str">
        <f t="shared" ref="L390:L395" si="531">IF(ISBLANK(G390),"",IF(G390&lt;=BG603,"AW"," "))</f>
        <v>AW</v>
      </c>
      <c r="M390" s="2"/>
      <c r="N390" s="34" t="str">
        <f t="shared" ref="N390:O395" si="532">N382</f>
        <v>W</v>
      </c>
      <c r="O390" s="34" t="str">
        <f t="shared" si="532"/>
        <v>WW</v>
      </c>
      <c r="P390" s="154">
        <f>AE390</f>
        <v>6</v>
      </c>
      <c r="Q390" s="2"/>
      <c r="R390" s="12">
        <f>P390</f>
        <v>6</v>
      </c>
      <c r="S390" s="12"/>
      <c r="T390" s="12"/>
      <c r="U390" s="12"/>
      <c r="V390" s="12"/>
      <c r="W390" s="12"/>
      <c r="X390" s="2"/>
      <c r="Y390" s="26">
        <f>((COUNTIF(E390:E395,E390)-1)*$CK$547+SUBSTITUTE(E390,"=",""))</f>
        <v>1</v>
      </c>
      <c r="Z390" s="3">
        <f>INDEX($CK$548:$CK$611,Y390)</f>
        <v>6</v>
      </c>
      <c r="AA390" s="3">
        <f>IF(LEFT(G390,1)="d",0,IF(LEFT(G390,1)="n",0,1))</f>
        <v>1</v>
      </c>
      <c r="AB390" s="3">
        <f>Z390*AA390</f>
        <v>6</v>
      </c>
      <c r="AC390" s="6">
        <f>IF(ISNA(INDEX(AB390:AB395, MATCH(N390, F390:F395, FALSE))),0,INDEX(AB390:AB395, MATCH(N390, F390:F395, FALSE)))</f>
        <v>6</v>
      </c>
      <c r="AD390" s="3">
        <f>IF(ISNA(INDEX(AB390:AB395, MATCH(O390, F390:F395, FALSE))),0,INDEX(AB390:AB395, MATCH(O390, F390:F395, FALSE)))</f>
        <v>0</v>
      </c>
      <c r="AE390" s="5">
        <f>SUM(AC390:AD390)</f>
        <v>6</v>
      </c>
      <c r="AF390" s="3">
        <f>COUNTIF(F390:F395:F398:F403,F390)</f>
        <v>1</v>
      </c>
    </row>
    <row r="391" spans="1:32" ht="20.100000000000001" customHeight="1">
      <c r="A391" s="111" t="s">
        <v>146</v>
      </c>
      <c r="B391" s="121" t="s">
        <v>130</v>
      </c>
      <c r="C391" s="121">
        <v>300</v>
      </c>
      <c r="D391" s="204" t="s">
        <v>0</v>
      </c>
      <c r="E391" s="290">
        <v>2</v>
      </c>
      <c r="F391" s="216" t="s">
        <v>19</v>
      </c>
      <c r="G391" s="217">
        <v>45.2</v>
      </c>
      <c r="H391" s="114" t="str">
        <f t="shared" si="527"/>
        <v>Amy Shayler</v>
      </c>
      <c r="I391" s="114" t="str">
        <f t="shared" si="528"/>
        <v>Oxford City</v>
      </c>
      <c r="J391" s="114" t="str">
        <f t="shared" si="529"/>
        <v>Oxf C</v>
      </c>
      <c r="K391" s="9" t="str">
        <f t="shared" si="530"/>
        <v/>
      </c>
      <c r="L391" s="195" t="str">
        <f t="shared" si="531"/>
        <v>AW</v>
      </c>
      <c r="M391" s="2"/>
      <c r="N391" s="34" t="str">
        <f t="shared" si="532"/>
        <v>N</v>
      </c>
      <c r="O391" s="34" t="str">
        <f t="shared" si="532"/>
        <v>NN</v>
      </c>
      <c r="P391" s="154">
        <f t="shared" ref="P391:P395" si="533">AE391</f>
        <v>0</v>
      </c>
      <c r="Q391" s="2"/>
      <c r="R391" s="12"/>
      <c r="S391" s="12">
        <f>P391</f>
        <v>0</v>
      </c>
      <c r="T391" s="12"/>
      <c r="U391" s="12"/>
      <c r="V391" s="12"/>
      <c r="W391" s="12"/>
      <c r="X391" s="6"/>
      <c r="Y391" s="26">
        <f>((COUNTIF(E390:E395,E391)-1)*$CK$547+SUBSTITUTE(E391,"=",""))</f>
        <v>2</v>
      </c>
      <c r="Z391" s="3">
        <f>INDEX($CK$548:$CK$611,Y391)</f>
        <v>5</v>
      </c>
      <c r="AA391" s="3">
        <f>IF(LEFT(G391,1)="d",0,IF(LEFT(G391,1)="n",0,1))</f>
        <v>1</v>
      </c>
      <c r="AB391" s="3">
        <f>Z391*AA391</f>
        <v>5</v>
      </c>
      <c r="AC391" s="6">
        <f>IF(ISNA(INDEX(AB390:AB395, MATCH(N391, F390:F395, FALSE))),0,INDEX(AB390:AB395, MATCH(N391, F390:F395, FALSE)))</f>
        <v>0</v>
      </c>
      <c r="AD391" s="3">
        <f>IF(ISNA(INDEX(AB390:AB395, MATCH(O391, F390:F395, FALSE))),0,INDEX(AB390:AB395, MATCH(O391, F390:F395, FALSE)))</f>
        <v>0</v>
      </c>
      <c r="AE391" s="5">
        <f t="shared" ref="AE391:AE395" si="534">SUM(AC391:AD391)</f>
        <v>0</v>
      </c>
      <c r="AF391" s="3">
        <f>COUNTIF(F390:F395:F398:F403,F391)</f>
        <v>1</v>
      </c>
    </row>
    <row r="392" spans="1:32" ht="20.100000000000001" customHeight="1">
      <c r="A392" s="111" t="s">
        <v>146</v>
      </c>
      <c r="B392" s="121" t="s">
        <v>130</v>
      </c>
      <c r="C392" s="121">
        <v>300</v>
      </c>
      <c r="D392" s="204" t="s">
        <v>0</v>
      </c>
      <c r="E392" s="290">
        <v>3</v>
      </c>
      <c r="F392" s="216" t="s">
        <v>127</v>
      </c>
      <c r="G392" s="217">
        <v>49.9</v>
      </c>
      <c r="H392" s="114" t="str">
        <f t="shared" si="527"/>
        <v>Jessica Fewkes</v>
      </c>
      <c r="I392" s="114" t="str">
        <f t="shared" si="528"/>
        <v>Slough Juniors</v>
      </c>
      <c r="J392" s="114" t="str">
        <f t="shared" si="529"/>
        <v>Slough J</v>
      </c>
      <c r="K392" s="9" t="str">
        <f t="shared" si="530"/>
        <v/>
      </c>
      <c r="L392" s="195" t="str">
        <f t="shared" si="531"/>
        <v xml:space="preserve"> </v>
      </c>
      <c r="M392" s="2"/>
      <c r="N392" s="34" t="str">
        <f t="shared" si="532"/>
        <v>O</v>
      </c>
      <c r="O392" s="34" t="str">
        <f t="shared" si="532"/>
        <v>OO</v>
      </c>
      <c r="P392" s="154">
        <f t="shared" si="533"/>
        <v>5</v>
      </c>
      <c r="Q392" s="2"/>
      <c r="R392" s="12"/>
      <c r="S392" s="12"/>
      <c r="T392" s="12">
        <f>P392</f>
        <v>5</v>
      </c>
      <c r="U392" s="12"/>
      <c r="V392" s="12"/>
      <c r="W392" s="12"/>
      <c r="X392" s="2"/>
      <c r="Y392" s="26">
        <f>((COUNTIF(E390:E395,E392)-1)*$CK$547+SUBSTITUTE(E392,"=",""))</f>
        <v>3</v>
      </c>
      <c r="Z392" s="3">
        <f>INDEX($CK$548:$CK$611,Y392)</f>
        <v>4</v>
      </c>
      <c r="AA392" s="3">
        <f>IF(LEFT(G392,1)="d",0,IF(LEFT(G392,1)="n",0,1))</f>
        <v>1</v>
      </c>
      <c r="AB392" s="3">
        <f t="shared" ref="AB392:AB395" si="535">Z392*AA392</f>
        <v>4</v>
      </c>
      <c r="AC392" s="6">
        <f>IF(ISNA(INDEX(AB390:AB395, MATCH(N392, F390:F395, FALSE))),0,INDEX(AB390:AB395, MATCH(N392, F390:F395, FALSE)))</f>
        <v>0</v>
      </c>
      <c r="AD392" s="3">
        <f>IF(ISNA(INDEX(AB390:AB395, MATCH(O392, F390:F395, FALSE))),0,INDEX(AB390:AB395, MATCH(O392, F390:F395, FALSE)))</f>
        <v>5</v>
      </c>
      <c r="AE392" s="5">
        <f t="shared" si="534"/>
        <v>5</v>
      </c>
      <c r="AF392" s="3">
        <f>COUNTIF(F390:F395:F398:F403,F392)</f>
        <v>1</v>
      </c>
    </row>
    <row r="393" spans="1:32" ht="20.100000000000001" customHeight="1">
      <c r="A393" s="111" t="s">
        <v>146</v>
      </c>
      <c r="B393" s="121" t="s">
        <v>130</v>
      </c>
      <c r="C393" s="121">
        <v>300</v>
      </c>
      <c r="D393" s="204" t="s">
        <v>0</v>
      </c>
      <c r="E393" s="290">
        <v>4</v>
      </c>
      <c r="F393" s="216"/>
      <c r="G393" s="217" t="s">
        <v>49</v>
      </c>
      <c r="H393" s="114" t="str">
        <f t="shared" si="527"/>
        <v xml:space="preserve"> </v>
      </c>
      <c r="I393" s="114" t="str">
        <f t="shared" si="528"/>
        <v/>
      </c>
      <c r="J393" s="114" t="str">
        <f t="shared" si="529"/>
        <v/>
      </c>
      <c r="K393" s="9" t="str">
        <f t="shared" si="530"/>
        <v/>
      </c>
      <c r="L393" s="195" t="str">
        <f t="shared" si="531"/>
        <v xml:space="preserve"> </v>
      </c>
      <c r="M393" s="2"/>
      <c r="N393" s="34" t="str">
        <f t="shared" si="532"/>
        <v>R</v>
      </c>
      <c r="O393" s="34" t="str">
        <f t="shared" si="532"/>
        <v>RR</v>
      </c>
      <c r="P393" s="154">
        <f t="shared" si="533"/>
        <v>0</v>
      </c>
      <c r="Q393" s="2"/>
      <c r="R393" s="12"/>
      <c r="S393" s="12"/>
      <c r="T393" s="12"/>
      <c r="U393" s="12">
        <f>P393</f>
        <v>0</v>
      </c>
      <c r="V393" s="12"/>
      <c r="W393" s="12"/>
      <c r="X393" s="2"/>
      <c r="Y393" s="26">
        <f>((COUNTIF(E390:E395,E393)-1)*$CK$547+SUBSTITUTE(E393,"=",""))</f>
        <v>4</v>
      </c>
      <c r="Z393" s="3">
        <f>INDEX($CK$548:$CK$611,Y393)</f>
        <v>3</v>
      </c>
      <c r="AA393" s="3">
        <f t="shared" ref="AA393:AA395" si="536">IF(LEFT(G393,1)="d",0,IF(LEFT(G393,1)="n",0,1))</f>
        <v>1</v>
      </c>
      <c r="AB393" s="3">
        <f t="shared" si="535"/>
        <v>3</v>
      </c>
      <c r="AC393" s="6">
        <f>IF(ISNA(INDEX(AB390:AB395, MATCH(N393, F390:F395, FALSE))),0,INDEX(AB390:AB395, MATCH(N393, F390:F395, FALSE)))</f>
        <v>0</v>
      </c>
      <c r="AD393" s="3">
        <f>IF(ISNA(INDEX(AB390:AB395, MATCH(O393, F390:F395, FALSE))),0,INDEX(AB390:AB395, MATCH(O393, F390:F395, FALSE)))</f>
        <v>0</v>
      </c>
      <c r="AE393" s="5">
        <f t="shared" si="534"/>
        <v>0</v>
      </c>
      <c r="AF393" s="3">
        <f>COUNTIF(F390:F395:F398:F403,F393)</f>
        <v>0</v>
      </c>
    </row>
    <row r="394" spans="1:32" ht="20.100000000000001" customHeight="1">
      <c r="A394" s="111" t="s">
        <v>146</v>
      </c>
      <c r="B394" s="121" t="s">
        <v>130</v>
      </c>
      <c r="C394" s="121">
        <v>300</v>
      </c>
      <c r="D394" s="204" t="s">
        <v>0</v>
      </c>
      <c r="E394" s="290">
        <v>5</v>
      </c>
      <c r="F394" s="216"/>
      <c r="G394" s="217" t="s">
        <v>49</v>
      </c>
      <c r="H394" s="114" t="str">
        <f t="shared" si="527"/>
        <v xml:space="preserve"> </v>
      </c>
      <c r="I394" s="114" t="str">
        <f t="shared" si="528"/>
        <v/>
      </c>
      <c r="J394" s="114" t="str">
        <f t="shared" si="529"/>
        <v/>
      </c>
      <c r="K394" s="9" t="str">
        <f t="shared" si="530"/>
        <v/>
      </c>
      <c r="L394" s="195" t="str">
        <f t="shared" si="531"/>
        <v xml:space="preserve"> </v>
      </c>
      <c r="M394" s="2"/>
      <c r="N394" s="34" t="str">
        <f t="shared" si="532"/>
        <v>T</v>
      </c>
      <c r="O394" s="34" t="str">
        <f t="shared" si="532"/>
        <v>TT</v>
      </c>
      <c r="P394" s="154">
        <f t="shared" si="533"/>
        <v>0</v>
      </c>
      <c r="Q394" s="2"/>
      <c r="R394" s="12"/>
      <c r="S394" s="12"/>
      <c r="T394" s="12"/>
      <c r="U394" s="12"/>
      <c r="V394" s="12">
        <f>P394</f>
        <v>0</v>
      </c>
      <c r="W394" s="12"/>
      <c r="X394" s="2"/>
      <c r="Y394" s="26">
        <f>((COUNTIF(E390:E395,E394)-1)*$CK$547+SUBSTITUTE(E394,"=",""))</f>
        <v>5</v>
      </c>
      <c r="Z394" s="3">
        <f t="shared" ref="Z394:Z395" si="537">INDEX($CK$548:$CK$611,Y394)</f>
        <v>2</v>
      </c>
      <c r="AA394" s="3">
        <f t="shared" si="536"/>
        <v>1</v>
      </c>
      <c r="AB394" s="3">
        <f t="shared" si="535"/>
        <v>2</v>
      </c>
      <c r="AC394" s="6">
        <f>IF(ISNA(INDEX(AB390:AB395, MATCH(N394, F390:F395, FALSE))),0,INDEX(AB390:AB395, MATCH(N394,F390:F395, FALSE)))</f>
        <v>0</v>
      </c>
      <c r="AD394" s="3">
        <f>IF(ISNA(INDEX(AB390:AB395, MATCH(O394, F390:F395, FALSE))),0,INDEX(AB390:AB395, MATCH(O394, F390:F395, FALSE)))</f>
        <v>0</v>
      </c>
      <c r="AE394" s="5">
        <f t="shared" si="534"/>
        <v>0</v>
      </c>
      <c r="AF394" s="3">
        <f>COUNTIF(F390:F395:F398:F403,F394)</f>
        <v>0</v>
      </c>
    </row>
    <row r="395" spans="1:32" ht="20.100000000000001" customHeight="1" thickBot="1">
      <c r="A395" s="111" t="s">
        <v>146</v>
      </c>
      <c r="B395" s="121" t="s">
        <v>130</v>
      </c>
      <c r="C395" s="121">
        <v>300</v>
      </c>
      <c r="D395" s="204" t="s">
        <v>0</v>
      </c>
      <c r="E395" s="291">
        <v>6</v>
      </c>
      <c r="F395" s="216"/>
      <c r="G395" s="219" t="s">
        <v>49</v>
      </c>
      <c r="H395" s="212" t="str">
        <f t="shared" si="527"/>
        <v xml:space="preserve"> </v>
      </c>
      <c r="I395" s="212" t="str">
        <f t="shared" si="528"/>
        <v/>
      </c>
      <c r="J395" s="212" t="str">
        <f t="shared" si="529"/>
        <v/>
      </c>
      <c r="K395" s="138" t="str">
        <f t="shared" si="530"/>
        <v/>
      </c>
      <c r="L395" s="213" t="str">
        <f t="shared" si="531"/>
        <v xml:space="preserve"> </v>
      </c>
      <c r="M395" s="2"/>
      <c r="N395" s="34" t="str">
        <f t="shared" si="532"/>
        <v>J</v>
      </c>
      <c r="O395" s="34" t="str">
        <f t="shared" si="532"/>
        <v>JJ</v>
      </c>
      <c r="P395" s="154">
        <f t="shared" si="533"/>
        <v>4</v>
      </c>
      <c r="Q395" s="2"/>
      <c r="R395" s="12"/>
      <c r="S395" s="12"/>
      <c r="T395" s="12"/>
      <c r="U395" s="12"/>
      <c r="V395" s="12"/>
      <c r="W395" s="12">
        <f>P395</f>
        <v>4</v>
      </c>
      <c r="X395" s="2"/>
      <c r="Y395" s="26">
        <f>((COUNTIF(E390:E395,E395)-1)*$CK$547+SUBSTITUTE(E395,"=",""))</f>
        <v>6</v>
      </c>
      <c r="Z395" s="3">
        <f t="shared" si="537"/>
        <v>1</v>
      </c>
      <c r="AA395" s="3">
        <f t="shared" si="536"/>
        <v>1</v>
      </c>
      <c r="AB395" s="3">
        <f t="shared" si="535"/>
        <v>1</v>
      </c>
      <c r="AC395" s="6">
        <f>IF(ISNA(INDEX(AB390:AB395, MATCH(N395, F390:F395, FALSE))),0,INDEX(AB390:AB395, MATCH(N395, F390:F395, FALSE)))</f>
        <v>4</v>
      </c>
      <c r="AD395" s="3">
        <f>IF(ISNA(INDEX(AB390:AB395, MATCH(O395, F390:F395, FALSE))),0,INDEX(AB390:AB395, MATCH(O395, F390:F395, FALSE)))</f>
        <v>0</v>
      </c>
      <c r="AE395" s="5">
        <f t="shared" si="534"/>
        <v>4</v>
      </c>
      <c r="AF395" s="3">
        <f>COUNTIF(F390:F395:F398:F403,F395)</f>
        <v>0</v>
      </c>
    </row>
    <row r="396" spans="1:32" ht="20.100000000000001" customHeight="1" thickBot="1">
      <c r="A396" s="111" t="s">
        <v>146</v>
      </c>
      <c r="B396" s="121" t="s">
        <v>130</v>
      </c>
      <c r="C396" s="121"/>
      <c r="D396" s="110"/>
      <c r="E396" s="237" t="s">
        <v>49</v>
      </c>
      <c r="F396" s="237"/>
      <c r="G396" s="237"/>
      <c r="H396" s="236"/>
      <c r="I396" s="236"/>
      <c r="J396" s="236"/>
      <c r="K396" s="236"/>
      <c r="L396" s="236"/>
      <c r="M396" s="2"/>
      <c r="N396" s="37"/>
      <c r="O396" s="37"/>
      <c r="P396" s="155"/>
      <c r="Q396" s="2"/>
      <c r="R396" s="2"/>
      <c r="S396" s="2"/>
      <c r="T396" s="2"/>
      <c r="U396" s="2"/>
      <c r="V396" s="2"/>
      <c r="W396" s="2"/>
      <c r="X396" s="2"/>
      <c r="Y396" s="26"/>
    </row>
    <row r="397" spans="1:32" ht="20.100000000000001" customHeight="1" thickBot="1">
      <c r="A397" s="111" t="s">
        <v>146</v>
      </c>
      <c r="B397" s="121" t="s">
        <v>130</v>
      </c>
      <c r="C397" s="121">
        <v>300</v>
      </c>
      <c r="D397" s="204" t="s">
        <v>1</v>
      </c>
      <c r="E397" s="420" t="s">
        <v>240</v>
      </c>
      <c r="F397" s="233"/>
      <c r="G397" s="233"/>
      <c r="H397" s="234"/>
      <c r="I397" s="208" t="s">
        <v>147</v>
      </c>
      <c r="J397" s="205"/>
      <c r="K397" s="530">
        <f>K389</f>
        <v>40.299999999999997</v>
      </c>
      <c r="L397" s="530"/>
      <c r="M397" s="2"/>
      <c r="N397" s="37"/>
      <c r="O397" s="37"/>
      <c r="P397" s="155"/>
      <c r="Q397" s="2"/>
      <c r="R397" s="2"/>
      <c r="S397" s="2"/>
      <c r="T397" s="2"/>
      <c r="U397" s="2"/>
      <c r="V397" s="2"/>
      <c r="W397" s="2"/>
      <c r="X397" s="2"/>
      <c r="Y397" s="26"/>
    </row>
    <row r="398" spans="1:32" ht="20.100000000000001" customHeight="1">
      <c r="A398" s="111" t="s">
        <v>146</v>
      </c>
      <c r="B398" s="121" t="s">
        <v>130</v>
      </c>
      <c r="C398" s="121">
        <v>300</v>
      </c>
      <c r="D398" s="204" t="s">
        <v>1</v>
      </c>
      <c r="E398" s="289">
        <v>1</v>
      </c>
      <c r="F398" s="214" t="s">
        <v>140</v>
      </c>
      <c r="G398" s="215">
        <v>49.3</v>
      </c>
      <c r="H398" s="201" t="str">
        <f t="shared" ref="H398:H403" si="538">IF(ISNA((IF(F398=0," ",VLOOKUP(F398,$AI$614:$AK$625,3,FALSE)))),"WRONG LETTER",IF(F398=0," ",VLOOKUP(F398,$AI$614:$AK$625,3,FALSE)))</f>
        <v>Sophie Torrance</v>
      </c>
      <c r="I398" s="201" t="str">
        <f t="shared" ref="I398:I403" si="539">IF(ISNA((IF(F398=0,"",VLOOKUP(F398,$AR$600:$AT$611,3,FALSE)))),"WRONG LETTER",IF(F398=0,"",VLOOKUP(F398,$AR$600:$AT$611,3,FALSE)))</f>
        <v>Winchester</v>
      </c>
      <c r="J398" s="201" t="str">
        <f t="shared" ref="J398:J403" si="540">IF(F398=0,"",VLOOKUP(F398,$AO$544:$AR$555,4,FALSE))</f>
        <v>Win</v>
      </c>
      <c r="K398" s="202" t="str">
        <f t="shared" ref="K398:K403" si="541">IF(G398="","",IF(ISNUMBER(G398),IF($CH$605="F"," ",IF($CH$605="T",IF(G398&lt;=$BX$605,"G1",IF(G398&lt;=$CA$605,"G2",IF(G398&lt;=$CD$605,"G3",IF(G398&lt;=$CG$605,"G4","")))))),""))</f>
        <v/>
      </c>
      <c r="L398" s="203" t="str">
        <f t="shared" ref="L398:L403" si="542">IF(ISBLANK(G398),"",IF(G398&lt;=BG610,"AW"," "))</f>
        <v xml:space="preserve"> </v>
      </c>
      <c r="M398" s="2"/>
      <c r="N398" s="34" t="str">
        <f t="shared" ref="N398:O403" si="543">N390</f>
        <v>W</v>
      </c>
      <c r="O398" s="34" t="str">
        <f t="shared" si="543"/>
        <v>WW</v>
      </c>
      <c r="P398" s="154">
        <f>AE398</f>
        <v>6</v>
      </c>
      <c r="Q398" s="2"/>
      <c r="R398" s="12">
        <f>P398</f>
        <v>6</v>
      </c>
      <c r="S398" s="12"/>
      <c r="T398" s="12"/>
      <c r="U398" s="12"/>
      <c r="V398" s="12"/>
      <c r="W398" s="12"/>
      <c r="X398" s="2"/>
      <c r="Y398" s="26">
        <f>((COUNTIF(E398:E403,E398)-1)*$CK$547+SUBSTITUTE(E398,"=",""))</f>
        <v>1</v>
      </c>
      <c r="Z398" s="3">
        <f>INDEX($CK$548:$CK$611,Y398)</f>
        <v>6</v>
      </c>
      <c r="AA398" s="3">
        <f>IF(LEFT(G398,1)="d",0,IF(LEFT(G398,1)="n",0,1))</f>
        <v>1</v>
      </c>
      <c r="AB398" s="3">
        <f>Z398*AA398</f>
        <v>6</v>
      </c>
      <c r="AC398" s="6">
        <f>IF(ISNA(INDEX(AB398:AB403, MATCH(N398, F398:F403, FALSE))),0,INDEX(AB398:AB403, MATCH(N398, F398:F403, FALSE)))</f>
        <v>0</v>
      </c>
      <c r="AD398" s="3">
        <f>IF(ISNA(INDEX(AB398:AB403, MATCH(O398, F398:F403, FALSE))),0,INDEX(AB398:AB403, MATCH(O398, F398:F403, FALSE)))</f>
        <v>6</v>
      </c>
      <c r="AE398" s="5">
        <f>SUM(AC398:AD398)</f>
        <v>6</v>
      </c>
      <c r="AF398" s="3">
        <f>COUNTIF(F390:F395:F398:F403,F398)</f>
        <v>1</v>
      </c>
    </row>
    <row r="399" spans="1:32" ht="20.100000000000001" customHeight="1">
      <c r="A399" s="111" t="s">
        <v>146</v>
      </c>
      <c r="B399" s="121" t="s">
        <v>130</v>
      </c>
      <c r="C399" s="121">
        <v>300</v>
      </c>
      <c r="D399" s="204" t="s">
        <v>1</v>
      </c>
      <c r="E399" s="290">
        <v>2</v>
      </c>
      <c r="F399" s="216"/>
      <c r="G399" s="217" t="s">
        <v>49</v>
      </c>
      <c r="H399" s="114" t="str">
        <f t="shared" si="538"/>
        <v xml:space="preserve"> </v>
      </c>
      <c r="I399" s="114" t="str">
        <f t="shared" si="539"/>
        <v/>
      </c>
      <c r="J399" s="114" t="str">
        <f t="shared" si="540"/>
        <v/>
      </c>
      <c r="K399" s="9" t="str">
        <f t="shared" si="541"/>
        <v/>
      </c>
      <c r="L399" s="195" t="str">
        <f t="shared" si="542"/>
        <v xml:space="preserve"> </v>
      </c>
      <c r="M399" s="2"/>
      <c r="N399" s="34" t="str">
        <f t="shared" si="543"/>
        <v>N</v>
      </c>
      <c r="O399" s="34" t="str">
        <f t="shared" si="543"/>
        <v>NN</v>
      </c>
      <c r="P399" s="154">
        <f t="shared" ref="P399:P403" si="544">AE399</f>
        <v>0</v>
      </c>
      <c r="Q399" s="2"/>
      <c r="R399" s="12"/>
      <c r="S399" s="12">
        <f>P399</f>
        <v>0</v>
      </c>
      <c r="T399" s="12"/>
      <c r="U399" s="12"/>
      <c r="V399" s="12"/>
      <c r="W399" s="12"/>
      <c r="X399" s="2"/>
      <c r="Y399" s="26">
        <f>((COUNTIF(E398:E403,E399)-1)*$CK$547+SUBSTITUTE(E399,"=",""))</f>
        <v>2</v>
      </c>
      <c r="Z399" s="3">
        <f>INDEX($CK$548:$CK$611,Y399)</f>
        <v>5</v>
      </c>
      <c r="AA399" s="3">
        <f>IF(LEFT(G399,1)="d",0,IF(LEFT(G399,1)="n",0,1))</f>
        <v>1</v>
      </c>
      <c r="AB399" s="3">
        <f>Z399*AA399</f>
        <v>5</v>
      </c>
      <c r="AC399" s="6">
        <f>IF(ISNA(INDEX(AB398:AB403, MATCH(N399, F398:F403, FALSE))),0,INDEX(AB398:AB403, MATCH(N399, F398:F403, FALSE)))</f>
        <v>0</v>
      </c>
      <c r="AD399" s="3">
        <f>IF(ISNA(INDEX(AB398:AB403, MATCH(O399, F398:F403, FALSE))),0,INDEX(AB398:AB403, MATCH(O399, F398:F403, FALSE)))</f>
        <v>0</v>
      </c>
      <c r="AE399" s="5">
        <f t="shared" ref="AE399:AE403" si="545">SUM(AC399:AD399)</f>
        <v>0</v>
      </c>
      <c r="AF399" s="3">
        <f>COUNTIF(F390:F395:F398:F403,F399)</f>
        <v>0</v>
      </c>
    </row>
    <row r="400" spans="1:32" ht="20.100000000000001" customHeight="1">
      <c r="A400" s="111" t="s">
        <v>146</v>
      </c>
      <c r="B400" s="121" t="s">
        <v>130</v>
      </c>
      <c r="C400" s="121">
        <v>300</v>
      </c>
      <c r="D400" s="204" t="s">
        <v>1</v>
      </c>
      <c r="E400" s="290">
        <v>3</v>
      </c>
      <c r="F400" s="216"/>
      <c r="G400" s="217" t="s">
        <v>49</v>
      </c>
      <c r="H400" s="114" t="str">
        <f t="shared" si="538"/>
        <v xml:space="preserve"> </v>
      </c>
      <c r="I400" s="114" t="str">
        <f t="shared" si="539"/>
        <v/>
      </c>
      <c r="J400" s="114" t="str">
        <f t="shared" si="540"/>
        <v/>
      </c>
      <c r="K400" s="9" t="str">
        <f t="shared" si="541"/>
        <v/>
      </c>
      <c r="L400" s="195" t="str">
        <f t="shared" si="542"/>
        <v xml:space="preserve"> </v>
      </c>
      <c r="M400" s="2"/>
      <c r="N400" s="34" t="str">
        <f t="shared" si="543"/>
        <v>O</v>
      </c>
      <c r="O400" s="34" t="str">
        <f t="shared" si="543"/>
        <v>OO</v>
      </c>
      <c r="P400" s="154">
        <f t="shared" si="544"/>
        <v>0</v>
      </c>
      <c r="Q400" s="2"/>
      <c r="R400" s="12"/>
      <c r="S400" s="12"/>
      <c r="T400" s="12">
        <f>P400</f>
        <v>0</v>
      </c>
      <c r="U400" s="12"/>
      <c r="V400" s="12"/>
      <c r="W400" s="12"/>
      <c r="X400" s="2"/>
      <c r="Y400" s="26">
        <f>((COUNTIF(E398:E403,E400)-1)*$CK$547+SUBSTITUTE(E400,"=",""))</f>
        <v>3</v>
      </c>
      <c r="Z400" s="3">
        <f>INDEX($CK$548:$CK$611,Y400)</f>
        <v>4</v>
      </c>
      <c r="AA400" s="3">
        <f>IF(LEFT(G400,1)="d",0,IF(LEFT(G400,1)="n",0,1))</f>
        <v>1</v>
      </c>
      <c r="AB400" s="3">
        <f t="shared" ref="AB400:AB403" si="546">Z400*AA400</f>
        <v>4</v>
      </c>
      <c r="AC400" s="6">
        <f>IF(ISNA(INDEX(AB398:AB403, MATCH(N400, F398:F403, FALSE))),0,INDEX(AB398:AB403, MATCH(N400, F398:F403, FALSE)))</f>
        <v>0</v>
      </c>
      <c r="AD400" s="3">
        <f>IF(ISNA(INDEX(AB398:AB403, MATCH(O400, F398:F403, FALSE))),0,INDEX(AB398:AB403, MATCH(O400, F398:F403, FALSE)))</f>
        <v>0</v>
      </c>
      <c r="AE400" s="5">
        <f t="shared" si="545"/>
        <v>0</v>
      </c>
      <c r="AF400" s="3">
        <f>COUNTIF(F390:F395:F398:F403,F400)</f>
        <v>0</v>
      </c>
    </row>
    <row r="401" spans="1:32" ht="20.100000000000001" customHeight="1">
      <c r="A401" s="111" t="s">
        <v>146</v>
      </c>
      <c r="B401" s="121" t="s">
        <v>130</v>
      </c>
      <c r="C401" s="121">
        <v>300</v>
      </c>
      <c r="D401" s="204" t="s">
        <v>1</v>
      </c>
      <c r="E401" s="290">
        <v>4</v>
      </c>
      <c r="F401" s="216"/>
      <c r="G401" s="217" t="s">
        <v>49</v>
      </c>
      <c r="H401" s="114" t="str">
        <f t="shared" si="538"/>
        <v xml:space="preserve"> </v>
      </c>
      <c r="I401" s="114" t="str">
        <f t="shared" si="539"/>
        <v/>
      </c>
      <c r="J401" s="114" t="str">
        <f t="shared" si="540"/>
        <v/>
      </c>
      <c r="K401" s="9" t="str">
        <f t="shared" si="541"/>
        <v/>
      </c>
      <c r="L401" s="195" t="str">
        <f t="shared" si="542"/>
        <v xml:space="preserve"> </v>
      </c>
      <c r="M401" s="2"/>
      <c r="N401" s="34" t="str">
        <f t="shared" si="543"/>
        <v>R</v>
      </c>
      <c r="O401" s="34" t="str">
        <f t="shared" si="543"/>
        <v>RR</v>
      </c>
      <c r="P401" s="154">
        <f t="shared" si="544"/>
        <v>0</v>
      </c>
      <c r="Q401" s="2"/>
      <c r="R401" s="12"/>
      <c r="S401" s="12"/>
      <c r="T401" s="12"/>
      <c r="U401" s="12">
        <f>P401</f>
        <v>0</v>
      </c>
      <c r="V401" s="12"/>
      <c r="W401" s="12"/>
      <c r="X401" s="2"/>
      <c r="Y401" s="26">
        <f>((COUNTIF(E398:E403,E401)-1)*$CK$547+SUBSTITUTE(E401,"=",""))</f>
        <v>4</v>
      </c>
      <c r="Z401" s="3">
        <f>INDEX($CK$548:$CK$611,Y401)</f>
        <v>3</v>
      </c>
      <c r="AA401" s="3">
        <f t="shared" ref="AA401:AA403" si="547">IF(LEFT(G401,1)="d",0,IF(LEFT(G401,1)="n",0,1))</f>
        <v>1</v>
      </c>
      <c r="AB401" s="3">
        <f t="shared" si="546"/>
        <v>3</v>
      </c>
      <c r="AC401" s="6">
        <f>IF(ISNA(INDEX(AB398:AB403, MATCH(N401, F398:F403, FALSE))),0,INDEX(AB398:AB403, MATCH(N401, F398:F403, FALSE)))</f>
        <v>0</v>
      </c>
      <c r="AD401" s="3">
        <f>IF(ISNA(INDEX(AB398:AB403, MATCH(O401, F398:F403, FALSE))),0,INDEX(AB398:AB403, MATCH(O401, F398:F403, FALSE)))</f>
        <v>0</v>
      </c>
      <c r="AE401" s="5">
        <f t="shared" si="545"/>
        <v>0</v>
      </c>
      <c r="AF401" s="3">
        <f>COUNTIF(F390:F395:F398:F403,F401)</f>
        <v>0</v>
      </c>
    </row>
    <row r="402" spans="1:32" ht="20.100000000000001" customHeight="1">
      <c r="A402" s="111" t="s">
        <v>146</v>
      </c>
      <c r="B402" s="121" t="s">
        <v>130</v>
      </c>
      <c r="C402" s="121">
        <v>300</v>
      </c>
      <c r="D402" s="204" t="s">
        <v>1</v>
      </c>
      <c r="E402" s="290">
        <v>5</v>
      </c>
      <c r="F402" s="216"/>
      <c r="G402" s="217" t="s">
        <v>49</v>
      </c>
      <c r="H402" s="114" t="str">
        <f t="shared" si="538"/>
        <v xml:space="preserve"> </v>
      </c>
      <c r="I402" s="114" t="str">
        <f t="shared" si="539"/>
        <v/>
      </c>
      <c r="J402" s="114" t="str">
        <f t="shared" si="540"/>
        <v/>
      </c>
      <c r="K402" s="9" t="str">
        <f t="shared" si="541"/>
        <v/>
      </c>
      <c r="L402" s="195" t="str">
        <f t="shared" si="542"/>
        <v xml:space="preserve"> </v>
      </c>
      <c r="M402" s="2"/>
      <c r="N402" s="34" t="str">
        <f t="shared" si="543"/>
        <v>T</v>
      </c>
      <c r="O402" s="34" t="str">
        <f t="shared" si="543"/>
        <v>TT</v>
      </c>
      <c r="P402" s="154">
        <f t="shared" si="544"/>
        <v>0</v>
      </c>
      <c r="Q402" s="2"/>
      <c r="R402" s="12"/>
      <c r="S402" s="12"/>
      <c r="T402" s="12"/>
      <c r="U402" s="12"/>
      <c r="V402" s="12">
        <f>P402</f>
        <v>0</v>
      </c>
      <c r="W402" s="12"/>
      <c r="X402" s="2"/>
      <c r="Y402" s="26">
        <f>((COUNTIF(E398:E403,E402)-1)*$CK$547+SUBSTITUTE(E402,"=",""))</f>
        <v>5</v>
      </c>
      <c r="Z402" s="3">
        <f t="shared" ref="Z402:Z403" si="548">INDEX($CK$548:$CK$611,Y402)</f>
        <v>2</v>
      </c>
      <c r="AA402" s="3">
        <f t="shared" si="547"/>
        <v>1</v>
      </c>
      <c r="AB402" s="3">
        <f t="shared" si="546"/>
        <v>2</v>
      </c>
      <c r="AC402" s="6">
        <f>IF(ISNA(INDEX(AB398:AB403, MATCH(N402, F398:F403, FALSE))),0,INDEX(AB398:AB403, MATCH(N402,F398:F403, FALSE)))</f>
        <v>0</v>
      </c>
      <c r="AD402" s="3">
        <f>IF(ISNA(INDEX(AB398:AB403, MATCH(O402, F398:F403, FALSE))),0,INDEX(AB398:AB403, MATCH(O402, F398:F403, FALSE)))</f>
        <v>0</v>
      </c>
      <c r="AE402" s="5">
        <f t="shared" si="545"/>
        <v>0</v>
      </c>
      <c r="AF402" s="3">
        <f>COUNTIF(F390:F395:F398:F403,F402)</f>
        <v>0</v>
      </c>
    </row>
    <row r="403" spans="1:32" ht="20.100000000000001" customHeight="1" thickBot="1">
      <c r="A403" s="111" t="s">
        <v>146</v>
      </c>
      <c r="B403" s="121" t="s">
        <v>130</v>
      </c>
      <c r="C403" s="121">
        <v>300</v>
      </c>
      <c r="D403" s="204" t="s">
        <v>1</v>
      </c>
      <c r="E403" s="291">
        <v>6</v>
      </c>
      <c r="F403" s="216"/>
      <c r="G403" s="219" t="s">
        <v>49</v>
      </c>
      <c r="H403" s="212" t="str">
        <f t="shared" si="538"/>
        <v xml:space="preserve"> </v>
      </c>
      <c r="I403" s="212" t="str">
        <f t="shared" si="539"/>
        <v/>
      </c>
      <c r="J403" s="212" t="str">
        <f t="shared" si="540"/>
        <v/>
      </c>
      <c r="K403" s="138" t="str">
        <f t="shared" si="541"/>
        <v/>
      </c>
      <c r="L403" s="213" t="str">
        <f t="shared" si="542"/>
        <v xml:space="preserve"> </v>
      </c>
      <c r="M403" s="2"/>
      <c r="N403" s="34" t="str">
        <f t="shared" si="543"/>
        <v>J</v>
      </c>
      <c r="O403" s="34" t="str">
        <f t="shared" si="543"/>
        <v>JJ</v>
      </c>
      <c r="P403" s="154">
        <f t="shared" si="544"/>
        <v>0</v>
      </c>
      <c r="Q403" s="2"/>
      <c r="R403" s="12"/>
      <c r="S403" s="12"/>
      <c r="T403" s="12"/>
      <c r="U403" s="12"/>
      <c r="V403" s="12"/>
      <c r="W403" s="12">
        <f>P403</f>
        <v>0</v>
      </c>
      <c r="X403" s="2"/>
      <c r="Y403" s="26">
        <f>((COUNTIF(E398:E403,E403)-1)*$CK$547+SUBSTITUTE(E403,"=",""))</f>
        <v>6</v>
      </c>
      <c r="Z403" s="3">
        <f t="shared" si="548"/>
        <v>1</v>
      </c>
      <c r="AA403" s="3">
        <f t="shared" si="547"/>
        <v>1</v>
      </c>
      <c r="AB403" s="3">
        <f t="shared" si="546"/>
        <v>1</v>
      </c>
      <c r="AC403" s="6">
        <f>IF(ISNA(INDEX(AB398:AB403, MATCH(N403, F398:F403, FALSE))),0,INDEX(AB398:AB403, MATCH(N403, F398:F403, FALSE)))</f>
        <v>0</v>
      </c>
      <c r="AD403" s="3">
        <f>IF(ISNA(INDEX(AB398:AB403, MATCH(O403, F398:F403, FALSE))),0,INDEX(AB398:AB403, MATCH(O403, F398:F403, FALSE)))</f>
        <v>0</v>
      </c>
      <c r="AE403" s="5">
        <f t="shared" si="545"/>
        <v>0</v>
      </c>
      <c r="AF403" s="3">
        <f>COUNTIF(F390:F395:F398:F403,F403)</f>
        <v>0</v>
      </c>
    </row>
    <row r="404" spans="1:32" ht="20.100000000000001" customHeight="1" thickBot="1">
      <c r="A404" s="111" t="s">
        <v>146</v>
      </c>
      <c r="B404" s="121" t="s">
        <v>130</v>
      </c>
      <c r="C404" s="121"/>
      <c r="D404" s="204"/>
      <c r="E404" s="237" t="s">
        <v>49</v>
      </c>
      <c r="F404" s="237"/>
      <c r="G404" s="237"/>
      <c r="H404" s="236"/>
      <c r="I404" s="236"/>
      <c r="J404" s="236"/>
      <c r="K404" s="236"/>
      <c r="L404" s="236"/>
      <c r="M404" s="65"/>
      <c r="N404" s="40"/>
      <c r="O404" s="40"/>
      <c r="P404" s="155"/>
      <c r="Q404" s="2"/>
      <c r="R404" s="2"/>
      <c r="S404" s="2"/>
      <c r="T404" s="2"/>
      <c r="U404" s="2"/>
      <c r="V404" s="2"/>
      <c r="W404" s="2"/>
      <c r="X404" s="2"/>
    </row>
    <row r="405" spans="1:32" ht="20.100000000000001" customHeight="1" thickBot="1">
      <c r="A405" s="111" t="s">
        <v>146</v>
      </c>
      <c r="B405" s="121" t="s">
        <v>130</v>
      </c>
      <c r="C405" s="121">
        <v>800</v>
      </c>
      <c r="D405" s="204" t="s">
        <v>0</v>
      </c>
      <c r="E405" s="420" t="s">
        <v>224</v>
      </c>
      <c r="F405" s="233"/>
      <c r="G405" s="233"/>
      <c r="H405" s="234"/>
      <c r="I405" s="208" t="s">
        <v>147</v>
      </c>
      <c r="J405" s="205"/>
      <c r="K405" s="548">
        <f>DETAILS!K79</f>
        <v>1.5324074074074075E-3</v>
      </c>
      <c r="L405" s="548"/>
      <c r="M405" s="119"/>
      <c r="N405" s="40"/>
      <c r="O405" s="40"/>
      <c r="P405" s="155"/>
      <c r="Q405" s="2"/>
      <c r="R405" s="2"/>
      <c r="S405" s="2"/>
      <c r="T405" s="2"/>
      <c r="U405" s="2"/>
      <c r="V405" s="2"/>
      <c r="W405" s="2"/>
      <c r="X405" s="2"/>
    </row>
    <row r="406" spans="1:32" ht="20.100000000000001" customHeight="1">
      <c r="A406" s="111" t="s">
        <v>146</v>
      </c>
      <c r="B406" s="121" t="s">
        <v>130</v>
      </c>
      <c r="C406" s="121">
        <v>800</v>
      </c>
      <c r="D406" s="204" t="s">
        <v>0</v>
      </c>
      <c r="E406" s="289">
        <v>1</v>
      </c>
      <c r="F406" s="214" t="s">
        <v>20</v>
      </c>
      <c r="G406" s="223">
        <v>1.6724537037037036E-3</v>
      </c>
      <c r="H406" s="201" t="str">
        <f t="shared" ref="H406:H411" si="549">IF(ISNA((IF(F406=0," ",VLOOKUP(F406,$Z$614:$AB$625,3,FALSE)))),"WRONG LETTER",IF(F406=0," ",VLOOKUP(F406,$Z$614:$AB$625,3,FALSE)))</f>
        <v>Beth Hunter</v>
      </c>
      <c r="I406" s="201" t="str">
        <f t="shared" ref="I406:I411" si="550">IF(ISNA((IF(F406=0,"",VLOOKUP(F406,$AR$600:$AT$611,3,FALSE)))),"WRONG LETTER",IF(F406=0,"",VLOOKUP(F406,$AR$600:$AT$611,3,FALSE)))</f>
        <v>Oxford City</v>
      </c>
      <c r="J406" s="201" t="str">
        <f t="shared" ref="J406:J411" si="551">IF(F406=0,"",VLOOKUP(F406,$AO$544:$AR$555,4,FALSE))</f>
        <v>Oxf C</v>
      </c>
      <c r="K406" s="202" t="str">
        <f t="shared" ref="K406:K411" si="552">IF(G406="","",IF(ISNUMBER(G406),IF($CH$606="F"," ",IF($CH$606="T",IF(G406&lt;=$BX$606,"G1",IF(G406&lt;=$CA$606,"G2",IF(G406&lt;=$CD$606,"G3",IF(G406&lt;=$CG$606,"G4","")))))),""))</f>
        <v>G4</v>
      </c>
      <c r="L406" s="203" t="str">
        <f t="shared" ref="L406:L411" si="553">IF(ISBLANK(G406),"",IF(G406&lt;=BH603,"AW"," "))</f>
        <v>AW</v>
      </c>
      <c r="M406" s="2"/>
      <c r="N406" s="34" t="str">
        <f t="shared" ref="N406:O411" si="554">N398</f>
        <v>W</v>
      </c>
      <c r="O406" s="34" t="str">
        <f t="shared" si="554"/>
        <v>WW</v>
      </c>
      <c r="P406" s="154">
        <f>AE406</f>
        <v>4</v>
      </c>
      <c r="Q406" s="2"/>
      <c r="R406" s="12">
        <f>P406</f>
        <v>4</v>
      </c>
      <c r="S406" s="12"/>
      <c r="T406" s="12"/>
      <c r="U406" s="12"/>
      <c r="V406" s="12"/>
      <c r="W406" s="12"/>
      <c r="X406" s="2"/>
      <c r="Y406" s="26">
        <f>((COUNTIF(E406:E411,E406)-1)*$CK$547+SUBSTITUTE(E406,"=",""))</f>
        <v>1</v>
      </c>
      <c r="Z406" s="3">
        <f>INDEX($CK$548:$CK$611,Y406)</f>
        <v>6</v>
      </c>
      <c r="AA406" s="3">
        <f>IF(LEFT(G406,1)="d",0,IF(LEFT(G406,1)="n",0,1))</f>
        <v>1</v>
      </c>
      <c r="AB406" s="3">
        <f>Z406*AA406</f>
        <v>6</v>
      </c>
      <c r="AC406" s="6">
        <f>IF(ISNA(INDEX(AB406:AB411, MATCH(N406, F406:F411, FALSE))),0,INDEX(AB406:AB411, MATCH(N406, F406:F411, FALSE)))</f>
        <v>4</v>
      </c>
      <c r="AD406" s="3">
        <f>IF(ISNA(INDEX(AB406:AB411, MATCH(O406, F406:F411, FALSE))),0,INDEX(AB406:AB411, MATCH(O406, F406:F411, FALSE)))</f>
        <v>0</v>
      </c>
      <c r="AE406" s="5">
        <f>SUM(AC406:AD406)</f>
        <v>4</v>
      </c>
      <c r="AF406" s="3">
        <f>COUNTIF(F406:F411:F414:F419,F406)</f>
        <v>1</v>
      </c>
    </row>
    <row r="407" spans="1:32" ht="20.100000000000001" customHeight="1">
      <c r="A407" s="111" t="s">
        <v>146</v>
      </c>
      <c r="B407" s="121" t="s">
        <v>130</v>
      </c>
      <c r="C407" s="121">
        <v>800</v>
      </c>
      <c r="D407" s="204" t="s">
        <v>0</v>
      </c>
      <c r="E407" s="290">
        <v>2</v>
      </c>
      <c r="F407" s="216" t="s">
        <v>127</v>
      </c>
      <c r="G407" s="224">
        <v>1.7581018518518518E-3</v>
      </c>
      <c r="H407" s="114" t="str">
        <f t="shared" si="549"/>
        <v>Jessica Fewkes</v>
      </c>
      <c r="I407" s="114" t="str">
        <f t="shared" si="550"/>
        <v>Slough Juniors</v>
      </c>
      <c r="J407" s="114" t="str">
        <f t="shared" si="551"/>
        <v>Slough J</v>
      </c>
      <c r="K407" s="9" t="str">
        <f t="shared" si="552"/>
        <v/>
      </c>
      <c r="L407" s="195" t="str">
        <f t="shared" si="553"/>
        <v xml:space="preserve"> </v>
      </c>
      <c r="M407" s="2"/>
      <c r="N407" s="34" t="str">
        <f t="shared" si="554"/>
        <v>N</v>
      </c>
      <c r="O407" s="34" t="str">
        <f t="shared" si="554"/>
        <v>NN</v>
      </c>
      <c r="P407" s="154">
        <f t="shared" ref="P407:P411" si="555">AE407</f>
        <v>0</v>
      </c>
      <c r="Q407" s="2"/>
      <c r="R407" s="12"/>
      <c r="S407" s="12">
        <f>P407</f>
        <v>0</v>
      </c>
      <c r="T407" s="12"/>
      <c r="U407" s="12"/>
      <c r="V407" s="12"/>
      <c r="W407" s="12"/>
      <c r="X407" s="2"/>
      <c r="Y407" s="26">
        <f>((COUNTIF(E406:E411,E407)-1)*$CK$547+SUBSTITUTE(E407,"=",""))</f>
        <v>2</v>
      </c>
      <c r="Z407" s="3">
        <f>INDEX($CK$548:$CK$611,Y407)</f>
        <v>5</v>
      </c>
      <c r="AA407" s="3">
        <f>IF(LEFT(G407,1)="d",0,IF(LEFT(G407,1)="n",0,1))</f>
        <v>1</v>
      </c>
      <c r="AB407" s="3">
        <f>Z407*AA407</f>
        <v>5</v>
      </c>
      <c r="AC407" s="6">
        <f>IF(ISNA(INDEX(AB406:AB411, MATCH(N407, F406:F411, FALSE))),0,INDEX(AB406:AB411, MATCH(N407, F406:F411, FALSE)))</f>
        <v>0</v>
      </c>
      <c r="AD407" s="3">
        <f>IF(ISNA(INDEX(AB406:AB411, MATCH(O407, F406:F411, FALSE))),0,INDEX(AB406:AB411, MATCH(O407, F406:F411, FALSE)))</f>
        <v>0</v>
      </c>
      <c r="AE407" s="5">
        <f t="shared" ref="AE407:AE411" si="556">SUM(AC407:AD407)</f>
        <v>0</v>
      </c>
      <c r="AF407" s="3">
        <f>COUNTIF(F406:F411:F414:F419,F407)</f>
        <v>1</v>
      </c>
    </row>
    <row r="408" spans="1:32" ht="20.100000000000001" customHeight="1">
      <c r="A408" s="111" t="s">
        <v>146</v>
      </c>
      <c r="B408" s="121" t="s">
        <v>130</v>
      </c>
      <c r="C408" s="121">
        <v>800</v>
      </c>
      <c r="D408" s="204" t="s">
        <v>0</v>
      </c>
      <c r="E408" s="290">
        <v>3</v>
      </c>
      <c r="F408" s="216" t="s">
        <v>130</v>
      </c>
      <c r="G408" s="224">
        <v>1.8865740740740742E-3</v>
      </c>
      <c r="H408" s="114" t="str">
        <f t="shared" si="549"/>
        <v>Katie Nicholson</v>
      </c>
      <c r="I408" s="114" t="str">
        <f t="shared" si="550"/>
        <v>Winchester</v>
      </c>
      <c r="J408" s="114" t="str">
        <f t="shared" si="551"/>
        <v>Win</v>
      </c>
      <c r="K408" s="9" t="str">
        <f t="shared" si="552"/>
        <v/>
      </c>
      <c r="L408" s="195" t="str">
        <f t="shared" si="553"/>
        <v xml:space="preserve"> </v>
      </c>
      <c r="M408" s="2"/>
      <c r="N408" s="34" t="str">
        <f t="shared" si="554"/>
        <v>O</v>
      </c>
      <c r="O408" s="34" t="str">
        <f t="shared" si="554"/>
        <v>OO</v>
      </c>
      <c r="P408" s="154">
        <f t="shared" si="555"/>
        <v>6</v>
      </c>
      <c r="Q408" s="2"/>
      <c r="R408" s="12"/>
      <c r="S408" s="12"/>
      <c r="T408" s="12">
        <f>P408</f>
        <v>6</v>
      </c>
      <c r="U408" s="12"/>
      <c r="V408" s="12"/>
      <c r="W408" s="12"/>
      <c r="X408" s="2"/>
      <c r="Y408" s="26">
        <f>((COUNTIF(E406:E411,E408)-1)*$CK$547+SUBSTITUTE(E408,"=",""))</f>
        <v>3</v>
      </c>
      <c r="Z408" s="3">
        <f>INDEX($CK$548:$CK$611,Y408)</f>
        <v>4</v>
      </c>
      <c r="AA408" s="3">
        <f>IF(LEFT(G408,1)="d",0,IF(LEFT(G408,1)="n",0,1))</f>
        <v>1</v>
      </c>
      <c r="AB408" s="3">
        <f t="shared" ref="AB408:AB411" si="557">Z408*AA408</f>
        <v>4</v>
      </c>
      <c r="AC408" s="6">
        <f>IF(ISNA(INDEX(AB406:AB411, MATCH(N408, F406:F411, FALSE))),0,INDEX(AB406:AB411, MATCH(N408, F406:F411, FALSE)))</f>
        <v>6</v>
      </c>
      <c r="AD408" s="3">
        <f>IF(ISNA(INDEX(AB406:AB411, MATCH(O408, F406:F411, FALSE))),0,INDEX(AB406:AB411, MATCH(O408, F406:F411, FALSE)))</f>
        <v>0</v>
      </c>
      <c r="AE408" s="5">
        <f t="shared" si="556"/>
        <v>6</v>
      </c>
      <c r="AF408" s="3">
        <f>COUNTIF(F406:F411:F414:F419,F408)</f>
        <v>1</v>
      </c>
    </row>
    <row r="409" spans="1:32" ht="20.100000000000001" customHeight="1">
      <c r="A409" s="111" t="s">
        <v>146</v>
      </c>
      <c r="B409" s="121" t="s">
        <v>130</v>
      </c>
      <c r="C409" s="121">
        <v>800</v>
      </c>
      <c r="D409" s="204" t="s">
        <v>0</v>
      </c>
      <c r="E409" s="290">
        <v>4</v>
      </c>
      <c r="F409" s="216"/>
      <c r="G409" s="224" t="s">
        <v>49</v>
      </c>
      <c r="H409" s="114" t="str">
        <f t="shared" si="549"/>
        <v xml:space="preserve"> </v>
      </c>
      <c r="I409" s="114" t="str">
        <f t="shared" si="550"/>
        <v/>
      </c>
      <c r="J409" s="114" t="str">
        <f t="shared" si="551"/>
        <v/>
      </c>
      <c r="K409" s="9" t="str">
        <f t="shared" si="552"/>
        <v/>
      </c>
      <c r="L409" s="195" t="str">
        <f t="shared" si="553"/>
        <v xml:space="preserve"> </v>
      </c>
      <c r="M409" s="2"/>
      <c r="N409" s="34" t="str">
        <f t="shared" si="554"/>
        <v>R</v>
      </c>
      <c r="O409" s="34" t="str">
        <f t="shared" si="554"/>
        <v>RR</v>
      </c>
      <c r="P409" s="154">
        <f t="shared" si="555"/>
        <v>0</v>
      </c>
      <c r="Q409" s="2"/>
      <c r="R409" s="12"/>
      <c r="S409" s="12"/>
      <c r="T409" s="12"/>
      <c r="U409" s="12">
        <f>P409</f>
        <v>0</v>
      </c>
      <c r="V409" s="12"/>
      <c r="W409" s="12"/>
      <c r="X409" s="2"/>
      <c r="Y409" s="26">
        <f>((COUNTIF(E406:E411,E409)-1)*$CK$547+SUBSTITUTE(E409,"=",""))</f>
        <v>4</v>
      </c>
      <c r="Z409" s="3">
        <f>INDEX($CK$548:$CK$611,Y409)</f>
        <v>3</v>
      </c>
      <c r="AA409" s="3">
        <f t="shared" ref="AA409:AA411" si="558">IF(LEFT(G409,1)="d",0,IF(LEFT(G409,1)="n",0,1))</f>
        <v>1</v>
      </c>
      <c r="AB409" s="3">
        <f t="shared" si="557"/>
        <v>3</v>
      </c>
      <c r="AC409" s="6">
        <f>IF(ISNA(INDEX(AB406:AB411, MATCH(N409, F406:F411, FALSE))),0,INDEX(AB406:AB411, MATCH(N409, F406:F411, FALSE)))</f>
        <v>0</v>
      </c>
      <c r="AD409" s="3">
        <f>IF(ISNA(INDEX(AB406:AB411, MATCH(O409, F406:F411, FALSE))),0,INDEX(AB406:AB411, MATCH(O409, F406:F411, FALSE)))</f>
        <v>0</v>
      </c>
      <c r="AE409" s="5">
        <f t="shared" si="556"/>
        <v>0</v>
      </c>
      <c r="AF409" s="3">
        <f>COUNTIF(F406:F411:F414:F419,F409)</f>
        <v>0</v>
      </c>
    </row>
    <row r="410" spans="1:32" ht="20.100000000000001" customHeight="1">
      <c r="A410" s="111" t="s">
        <v>146</v>
      </c>
      <c r="B410" s="121" t="s">
        <v>130</v>
      </c>
      <c r="C410" s="121">
        <v>800</v>
      </c>
      <c r="D410" s="204" t="s">
        <v>0</v>
      </c>
      <c r="E410" s="290">
        <v>5</v>
      </c>
      <c r="F410" s="216"/>
      <c r="G410" s="224" t="s">
        <v>49</v>
      </c>
      <c r="H410" s="114" t="str">
        <f t="shared" si="549"/>
        <v xml:space="preserve"> </v>
      </c>
      <c r="I410" s="114" t="str">
        <f t="shared" si="550"/>
        <v/>
      </c>
      <c r="J410" s="114" t="str">
        <f t="shared" si="551"/>
        <v/>
      </c>
      <c r="K410" s="9" t="str">
        <f t="shared" si="552"/>
        <v/>
      </c>
      <c r="L410" s="195" t="str">
        <f t="shared" si="553"/>
        <v xml:space="preserve"> </v>
      </c>
      <c r="M410" s="2"/>
      <c r="N410" s="34" t="str">
        <f t="shared" si="554"/>
        <v>T</v>
      </c>
      <c r="O410" s="34" t="str">
        <f t="shared" si="554"/>
        <v>TT</v>
      </c>
      <c r="P410" s="154">
        <f t="shared" si="555"/>
        <v>0</v>
      </c>
      <c r="Q410" s="2"/>
      <c r="R410" s="12"/>
      <c r="S410" s="12"/>
      <c r="T410" s="12"/>
      <c r="U410" s="12"/>
      <c r="V410" s="12">
        <f>P410</f>
        <v>0</v>
      </c>
      <c r="W410" s="12"/>
      <c r="X410" s="2"/>
      <c r="Y410" s="26">
        <f>((COUNTIF(E406:E411,E410)-1)*$CK$547+SUBSTITUTE(E410,"=",""))</f>
        <v>5</v>
      </c>
      <c r="Z410" s="3">
        <f t="shared" ref="Z410:Z411" si="559">INDEX($CK$548:$CK$611,Y410)</f>
        <v>2</v>
      </c>
      <c r="AA410" s="3">
        <f t="shared" si="558"/>
        <v>1</v>
      </c>
      <c r="AB410" s="3">
        <f t="shared" si="557"/>
        <v>2</v>
      </c>
      <c r="AC410" s="6">
        <f>IF(ISNA(INDEX(AB406:AB411, MATCH(N410, F406:F411, FALSE))),0,INDEX(AB406:AB411, MATCH(N410,F406:F411, FALSE)))</f>
        <v>0</v>
      </c>
      <c r="AD410" s="3">
        <f>IF(ISNA(INDEX(AB406:AB411, MATCH(O410, F406:F411, FALSE))),0,INDEX(AB406:AB411, MATCH(O410, F406:F411, FALSE)))</f>
        <v>0</v>
      </c>
      <c r="AE410" s="5">
        <f t="shared" si="556"/>
        <v>0</v>
      </c>
      <c r="AF410" s="3">
        <f>COUNTIF(F406:F411:F414:F419,F410)</f>
        <v>0</v>
      </c>
    </row>
    <row r="411" spans="1:32" ht="20.100000000000001" customHeight="1" thickBot="1">
      <c r="A411" s="111" t="s">
        <v>146</v>
      </c>
      <c r="B411" s="121" t="s">
        <v>130</v>
      </c>
      <c r="C411" s="121">
        <v>800</v>
      </c>
      <c r="D411" s="204" t="s">
        <v>0</v>
      </c>
      <c r="E411" s="291">
        <v>6</v>
      </c>
      <c r="F411" s="216"/>
      <c r="G411" s="225" t="s">
        <v>49</v>
      </c>
      <c r="H411" s="212" t="str">
        <f t="shared" si="549"/>
        <v xml:space="preserve"> </v>
      </c>
      <c r="I411" s="212" t="str">
        <f t="shared" si="550"/>
        <v/>
      </c>
      <c r="J411" s="212" t="str">
        <f t="shared" si="551"/>
        <v/>
      </c>
      <c r="K411" s="138" t="str">
        <f t="shared" si="552"/>
        <v/>
      </c>
      <c r="L411" s="213" t="str">
        <f t="shared" si="553"/>
        <v xml:space="preserve"> </v>
      </c>
      <c r="M411" s="2"/>
      <c r="N411" s="34" t="str">
        <f t="shared" si="554"/>
        <v>J</v>
      </c>
      <c r="O411" s="34" t="str">
        <f t="shared" si="554"/>
        <v>JJ</v>
      </c>
      <c r="P411" s="154">
        <f t="shared" si="555"/>
        <v>5</v>
      </c>
      <c r="Q411" s="2"/>
      <c r="R411" s="12"/>
      <c r="S411" s="12"/>
      <c r="T411" s="12"/>
      <c r="U411" s="12"/>
      <c r="V411" s="12"/>
      <c r="W411" s="12">
        <f>P411</f>
        <v>5</v>
      </c>
      <c r="X411" s="2"/>
      <c r="Y411" s="26">
        <f>((COUNTIF(E406:E411,E411)-1)*$CK$547+SUBSTITUTE(E411,"=",""))</f>
        <v>6</v>
      </c>
      <c r="Z411" s="3">
        <f t="shared" si="559"/>
        <v>1</v>
      </c>
      <c r="AA411" s="3">
        <f t="shared" si="558"/>
        <v>1</v>
      </c>
      <c r="AB411" s="3">
        <f t="shared" si="557"/>
        <v>1</v>
      </c>
      <c r="AC411" s="6">
        <f>IF(ISNA(INDEX(AB406:AB411, MATCH(N411, F406:F411, FALSE))),0,INDEX(AB406:AB411, MATCH(N411, F406:F411, FALSE)))</f>
        <v>5</v>
      </c>
      <c r="AD411" s="3">
        <f>IF(ISNA(INDEX(AB406:AB411, MATCH(O411, F406:F411, FALSE))),0,INDEX(AB406:AB411, MATCH(O411, F406:F411, FALSE)))</f>
        <v>0</v>
      </c>
      <c r="AE411" s="5">
        <f t="shared" si="556"/>
        <v>5</v>
      </c>
      <c r="AF411" s="3">
        <f>COUNTIF(F406:F411:F414:F419,F411)</f>
        <v>0</v>
      </c>
    </row>
    <row r="412" spans="1:32" ht="20.100000000000001" customHeight="1" thickBot="1">
      <c r="A412" s="111" t="s">
        <v>146</v>
      </c>
      <c r="B412" s="121" t="s">
        <v>130</v>
      </c>
      <c r="C412" s="121"/>
      <c r="D412" s="110"/>
      <c r="E412" s="237" t="s">
        <v>49</v>
      </c>
      <c r="F412" s="237"/>
      <c r="G412" s="237"/>
      <c r="H412" s="236"/>
      <c r="I412" s="236"/>
      <c r="J412" s="236"/>
      <c r="K412" s="236"/>
      <c r="L412" s="236"/>
      <c r="M412" s="2"/>
      <c r="N412" s="37"/>
      <c r="O412" s="37"/>
      <c r="P412" s="155"/>
      <c r="Q412" s="2"/>
      <c r="R412" s="2"/>
      <c r="S412" s="2"/>
      <c r="T412" s="2"/>
      <c r="U412" s="2"/>
      <c r="V412" s="2"/>
      <c r="W412" s="2"/>
      <c r="X412" s="2"/>
      <c r="Y412" s="26"/>
    </row>
    <row r="413" spans="1:32" ht="20.100000000000001" customHeight="1" thickBot="1">
      <c r="A413" s="111" t="s">
        <v>146</v>
      </c>
      <c r="B413" s="121" t="s">
        <v>130</v>
      </c>
      <c r="C413" s="121">
        <v>800</v>
      </c>
      <c r="D413" s="204" t="s">
        <v>1</v>
      </c>
      <c r="E413" s="420" t="s">
        <v>241</v>
      </c>
      <c r="F413" s="233"/>
      <c r="G413" s="233"/>
      <c r="H413" s="234"/>
      <c r="I413" s="208" t="s">
        <v>147</v>
      </c>
      <c r="J413" s="205"/>
      <c r="K413" s="548">
        <f>K405</f>
        <v>1.5324074074074075E-3</v>
      </c>
      <c r="L413" s="548"/>
      <c r="M413" s="2"/>
      <c r="N413" s="37"/>
      <c r="O413" s="37"/>
      <c r="P413" s="155"/>
      <c r="Q413" s="2"/>
      <c r="R413" s="2"/>
      <c r="S413" s="2"/>
      <c r="T413" s="2"/>
      <c r="U413" s="2"/>
      <c r="V413" s="2"/>
      <c r="W413" s="2"/>
      <c r="X413" s="2"/>
      <c r="Y413" s="26"/>
    </row>
    <row r="414" spans="1:32" ht="20.100000000000001" customHeight="1">
      <c r="A414" s="111" t="s">
        <v>146</v>
      </c>
      <c r="B414" s="121" t="s">
        <v>130</v>
      </c>
      <c r="C414" s="121">
        <v>800</v>
      </c>
      <c r="D414" s="204" t="s">
        <v>1</v>
      </c>
      <c r="E414" s="289">
        <v>1</v>
      </c>
      <c r="F414" s="214" t="s">
        <v>140</v>
      </c>
      <c r="G414" s="223">
        <v>2.0185185185185184E-3</v>
      </c>
      <c r="H414" s="201" t="str">
        <f t="shared" ref="H414:H419" si="560">IF(ISNA((IF(F414=0," ",VLOOKUP(F414,$Z$614:$AB$625,3,FALSE)))),"WRONG LETTER",IF(F414=0," ",VLOOKUP(F414,$Z$614:$AB$625,3,FALSE)))</f>
        <v>Emily Smith</v>
      </c>
      <c r="I414" s="201" t="str">
        <f t="shared" ref="I414:I419" si="561">IF(ISNA((IF(F414=0,"",VLOOKUP(F414,$AR$600:$AT$611,3,FALSE)))),"WRONG LETTER",IF(F414=0,"",VLOOKUP(F414,$AR$600:$AT$611,3,FALSE)))</f>
        <v>Winchester</v>
      </c>
      <c r="J414" s="201" t="str">
        <f t="shared" ref="J414:J419" si="562">IF(F414=0,"",VLOOKUP(F414,$AO$544:$AR$555,4,FALSE))</f>
        <v>Win</v>
      </c>
      <c r="K414" s="202" t="str">
        <f t="shared" ref="K414:K419" si="563">IF(G414="","",IF(ISNUMBER(G414),IF($CH$606="F"," ",IF($CH$606="T",IF(G414&lt;=$BX$606,"G1",IF(G414&lt;=$CA$606,"G2",IF(G414&lt;=$CD$606,"G3",IF(G414&lt;=$CG$606,"G4","")))))),""))</f>
        <v/>
      </c>
      <c r="L414" s="203" t="str">
        <f t="shared" ref="L414:L419" si="564">IF(ISBLANK(G414),"",IF(G414&lt;=BH610,"AW"," "))</f>
        <v xml:space="preserve"> </v>
      </c>
      <c r="M414" s="2"/>
      <c r="N414" s="34" t="str">
        <f t="shared" ref="N414:O419" si="565">N406</f>
        <v>W</v>
      </c>
      <c r="O414" s="34" t="str">
        <f t="shared" si="565"/>
        <v>WW</v>
      </c>
      <c r="P414" s="154">
        <f>AE414</f>
        <v>6</v>
      </c>
      <c r="Q414" s="2"/>
      <c r="R414" s="12">
        <f>P414</f>
        <v>6</v>
      </c>
      <c r="S414" s="12"/>
      <c r="T414" s="12"/>
      <c r="U414" s="12"/>
      <c r="V414" s="12"/>
      <c r="W414" s="12"/>
      <c r="X414" s="2"/>
      <c r="Y414" s="26">
        <f>((COUNTIF(E414:E419,E414)-1)*$CK$547+SUBSTITUTE(E414,"=",""))</f>
        <v>1</v>
      </c>
      <c r="Z414" s="3">
        <f>INDEX($CK$548:$CK$611,Y414)</f>
        <v>6</v>
      </c>
      <c r="AA414" s="3">
        <f>IF(LEFT(G414,1)="d",0,IF(LEFT(G414,1)="n",0,1))</f>
        <v>1</v>
      </c>
      <c r="AB414" s="3">
        <f>Z414*AA414</f>
        <v>6</v>
      </c>
      <c r="AC414" s="6">
        <f>IF(ISNA(INDEX(AB414:AB419, MATCH(N414, F414:F419, FALSE))),0,INDEX(AB414:AB419, MATCH(N414, F414:F419, FALSE)))</f>
        <v>0</v>
      </c>
      <c r="AD414" s="3">
        <f>IF(ISNA(INDEX(AB414:AB419, MATCH(O414, F414:F419, FALSE))),0,INDEX(AB414:AB419, MATCH(O414, F414:F419, FALSE)))</f>
        <v>6</v>
      </c>
      <c r="AE414" s="5">
        <f>SUM(AC414:AD414)</f>
        <v>6</v>
      </c>
      <c r="AF414" s="3">
        <f>COUNTIF(F406:F411:F414:F419,F414)</f>
        <v>1</v>
      </c>
    </row>
    <row r="415" spans="1:32" ht="20.100000000000001" customHeight="1">
      <c r="A415" s="111" t="s">
        <v>146</v>
      </c>
      <c r="B415" s="121" t="s">
        <v>130</v>
      </c>
      <c r="C415" s="121">
        <v>800</v>
      </c>
      <c r="D415" s="204" t="s">
        <v>1</v>
      </c>
      <c r="E415" s="290">
        <v>2</v>
      </c>
      <c r="F415" s="216"/>
      <c r="G415" s="224" t="s">
        <v>49</v>
      </c>
      <c r="H415" s="114" t="str">
        <f t="shared" si="560"/>
        <v xml:space="preserve"> </v>
      </c>
      <c r="I415" s="114" t="str">
        <f t="shared" si="561"/>
        <v/>
      </c>
      <c r="J415" s="114" t="str">
        <f t="shared" si="562"/>
        <v/>
      </c>
      <c r="K415" s="9" t="str">
        <f t="shared" si="563"/>
        <v/>
      </c>
      <c r="L415" s="195" t="str">
        <f t="shared" si="564"/>
        <v xml:space="preserve"> </v>
      </c>
      <c r="M415" s="2"/>
      <c r="N415" s="34" t="str">
        <f t="shared" si="565"/>
        <v>N</v>
      </c>
      <c r="O415" s="34" t="str">
        <f t="shared" si="565"/>
        <v>NN</v>
      </c>
      <c r="P415" s="154">
        <f t="shared" ref="P415:P419" si="566">AE415</f>
        <v>0</v>
      </c>
      <c r="Q415" s="2"/>
      <c r="R415" s="12"/>
      <c r="S415" s="12">
        <f>P415</f>
        <v>0</v>
      </c>
      <c r="T415" s="12"/>
      <c r="U415" s="12"/>
      <c r="V415" s="12"/>
      <c r="W415" s="12"/>
      <c r="X415" s="2"/>
      <c r="Y415" s="26">
        <f>((COUNTIF(E414:E419,E415)-1)*$CK$547+SUBSTITUTE(E415,"=",""))</f>
        <v>2</v>
      </c>
      <c r="Z415" s="3">
        <f>INDEX($CK$548:$CK$611,Y415)</f>
        <v>5</v>
      </c>
      <c r="AA415" s="3">
        <f>IF(LEFT(G415,1)="d",0,IF(LEFT(G415,1)="n",0,1))</f>
        <v>1</v>
      </c>
      <c r="AB415" s="3">
        <f>Z415*AA415</f>
        <v>5</v>
      </c>
      <c r="AC415" s="6">
        <f>IF(ISNA(INDEX(AB414:AB419, MATCH(N415, F414:F419, FALSE))),0,INDEX(AB414:AB419, MATCH(N415, F414:F419, FALSE)))</f>
        <v>0</v>
      </c>
      <c r="AD415" s="3">
        <f>IF(ISNA(INDEX(AB414:AB419, MATCH(O415, F414:F419, FALSE))),0,INDEX(AB414:AB419, MATCH(O415, F414:F419, FALSE)))</f>
        <v>0</v>
      </c>
      <c r="AE415" s="5">
        <f t="shared" ref="AE415:AE419" si="567">SUM(AC415:AD415)</f>
        <v>0</v>
      </c>
      <c r="AF415" s="3">
        <f>COUNTIF(F406:F411:F414:F419,F415)</f>
        <v>0</v>
      </c>
    </row>
    <row r="416" spans="1:32" ht="20.100000000000001" customHeight="1">
      <c r="A416" s="111" t="s">
        <v>146</v>
      </c>
      <c r="B416" s="121" t="s">
        <v>130</v>
      </c>
      <c r="C416" s="121">
        <v>800</v>
      </c>
      <c r="D416" s="204" t="s">
        <v>1</v>
      </c>
      <c r="E416" s="290">
        <v>3</v>
      </c>
      <c r="F416" s="216"/>
      <c r="G416" s="224" t="s">
        <v>49</v>
      </c>
      <c r="H416" s="114" t="str">
        <f t="shared" si="560"/>
        <v xml:space="preserve"> </v>
      </c>
      <c r="I416" s="114" t="str">
        <f t="shared" si="561"/>
        <v/>
      </c>
      <c r="J416" s="114" t="str">
        <f t="shared" si="562"/>
        <v/>
      </c>
      <c r="K416" s="9" t="str">
        <f t="shared" si="563"/>
        <v/>
      </c>
      <c r="L416" s="195" t="str">
        <f t="shared" si="564"/>
        <v xml:space="preserve"> </v>
      </c>
      <c r="M416" s="2"/>
      <c r="N416" s="34" t="str">
        <f t="shared" si="565"/>
        <v>O</v>
      </c>
      <c r="O416" s="34" t="str">
        <f t="shared" si="565"/>
        <v>OO</v>
      </c>
      <c r="P416" s="154">
        <f t="shared" si="566"/>
        <v>0</v>
      </c>
      <c r="Q416" s="2"/>
      <c r="R416" s="12"/>
      <c r="S416" s="12"/>
      <c r="T416" s="12">
        <f>P416</f>
        <v>0</v>
      </c>
      <c r="U416" s="12"/>
      <c r="V416" s="12"/>
      <c r="W416" s="12"/>
      <c r="X416" s="2"/>
      <c r="Y416" s="26">
        <f>((COUNTIF(E414:E419,E416)-1)*$CK$547+SUBSTITUTE(E416,"=",""))</f>
        <v>3</v>
      </c>
      <c r="Z416" s="3">
        <f>INDEX($CK$548:$CK$611,Y416)</f>
        <v>4</v>
      </c>
      <c r="AA416" s="3">
        <f>IF(LEFT(G416,1)="d",0,IF(LEFT(G416,1)="n",0,1))</f>
        <v>1</v>
      </c>
      <c r="AB416" s="3">
        <f t="shared" ref="AB416:AB419" si="568">Z416*AA416</f>
        <v>4</v>
      </c>
      <c r="AC416" s="6">
        <f>IF(ISNA(INDEX(AB414:AB419, MATCH(N416, F414:F419, FALSE))),0,INDEX(AB414:AB419, MATCH(N416, F414:F419, FALSE)))</f>
        <v>0</v>
      </c>
      <c r="AD416" s="3">
        <f>IF(ISNA(INDEX(AB414:AB419, MATCH(O416, F414:F419, FALSE))),0,INDEX(AB414:AB419, MATCH(O416, F414:F419, FALSE)))</f>
        <v>0</v>
      </c>
      <c r="AE416" s="5">
        <f t="shared" si="567"/>
        <v>0</v>
      </c>
      <c r="AF416" s="3">
        <f>COUNTIF(F406:F411:F414:F419,F416)</f>
        <v>0</v>
      </c>
    </row>
    <row r="417" spans="1:32" ht="20.100000000000001" customHeight="1">
      <c r="A417" s="111" t="s">
        <v>146</v>
      </c>
      <c r="B417" s="121" t="s">
        <v>130</v>
      </c>
      <c r="C417" s="121">
        <v>800</v>
      </c>
      <c r="D417" s="204" t="s">
        <v>1</v>
      </c>
      <c r="E417" s="290">
        <v>4</v>
      </c>
      <c r="F417" s="216"/>
      <c r="G417" s="224" t="s">
        <v>49</v>
      </c>
      <c r="H417" s="114" t="str">
        <f t="shared" si="560"/>
        <v xml:space="preserve"> </v>
      </c>
      <c r="I417" s="114" t="str">
        <f t="shared" si="561"/>
        <v/>
      </c>
      <c r="J417" s="114" t="str">
        <f t="shared" si="562"/>
        <v/>
      </c>
      <c r="K417" s="9" t="str">
        <f t="shared" si="563"/>
        <v/>
      </c>
      <c r="L417" s="195" t="str">
        <f t="shared" si="564"/>
        <v xml:space="preserve"> </v>
      </c>
      <c r="M417" s="2"/>
      <c r="N417" s="34" t="str">
        <f t="shared" si="565"/>
        <v>R</v>
      </c>
      <c r="O417" s="34" t="str">
        <f t="shared" si="565"/>
        <v>RR</v>
      </c>
      <c r="P417" s="154">
        <f t="shared" si="566"/>
        <v>0</v>
      </c>
      <c r="Q417" s="2"/>
      <c r="R417" s="12"/>
      <c r="S417" s="12"/>
      <c r="T417" s="12"/>
      <c r="U417" s="12">
        <f>P417</f>
        <v>0</v>
      </c>
      <c r="V417" s="12"/>
      <c r="W417" s="12"/>
      <c r="X417" s="2"/>
      <c r="Y417" s="26">
        <f>((COUNTIF(E414:E419,E417)-1)*$CK$547+SUBSTITUTE(E417,"=",""))</f>
        <v>4</v>
      </c>
      <c r="Z417" s="3">
        <f>INDEX($CK$548:$CK$611,Y417)</f>
        <v>3</v>
      </c>
      <c r="AA417" s="3">
        <f t="shared" ref="AA417:AA419" si="569">IF(LEFT(G417,1)="d",0,IF(LEFT(G417,1)="n",0,1))</f>
        <v>1</v>
      </c>
      <c r="AB417" s="3">
        <f t="shared" si="568"/>
        <v>3</v>
      </c>
      <c r="AC417" s="6">
        <f>IF(ISNA(INDEX(AB414:AB419, MATCH(N417, F414:F419, FALSE))),0,INDEX(AB414:AB419, MATCH(N417, F414:F419, FALSE)))</f>
        <v>0</v>
      </c>
      <c r="AD417" s="3">
        <f>IF(ISNA(INDEX(AB414:AB419, MATCH(O417, F414:F419, FALSE))),0,INDEX(AB414:AB419, MATCH(O417, F414:F419, FALSE)))</f>
        <v>0</v>
      </c>
      <c r="AE417" s="5">
        <f t="shared" si="567"/>
        <v>0</v>
      </c>
      <c r="AF417" s="3">
        <f>COUNTIF(F406:F411:F414:F419,F417)</f>
        <v>0</v>
      </c>
    </row>
    <row r="418" spans="1:32" ht="20.100000000000001" customHeight="1">
      <c r="A418" s="111" t="s">
        <v>146</v>
      </c>
      <c r="B418" s="121" t="s">
        <v>130</v>
      </c>
      <c r="C418" s="121">
        <v>800</v>
      </c>
      <c r="D418" s="204" t="s">
        <v>1</v>
      </c>
      <c r="E418" s="290">
        <v>5</v>
      </c>
      <c r="F418" s="216"/>
      <c r="G418" s="224" t="s">
        <v>49</v>
      </c>
      <c r="H418" s="114" t="str">
        <f t="shared" si="560"/>
        <v xml:space="preserve"> </v>
      </c>
      <c r="I418" s="114" t="str">
        <f t="shared" si="561"/>
        <v/>
      </c>
      <c r="J418" s="114" t="str">
        <f t="shared" si="562"/>
        <v/>
      </c>
      <c r="K418" s="9" t="str">
        <f t="shared" si="563"/>
        <v/>
      </c>
      <c r="L418" s="195" t="str">
        <f t="shared" si="564"/>
        <v xml:space="preserve"> </v>
      </c>
      <c r="M418" s="2"/>
      <c r="N418" s="34" t="str">
        <f t="shared" si="565"/>
        <v>T</v>
      </c>
      <c r="O418" s="34" t="str">
        <f t="shared" si="565"/>
        <v>TT</v>
      </c>
      <c r="P418" s="154">
        <f t="shared" si="566"/>
        <v>0</v>
      </c>
      <c r="Q418" s="2"/>
      <c r="R418" s="12"/>
      <c r="S418" s="12"/>
      <c r="T418" s="12"/>
      <c r="U418" s="12"/>
      <c r="V418" s="12">
        <f>P418</f>
        <v>0</v>
      </c>
      <c r="W418" s="12"/>
      <c r="X418" s="2"/>
      <c r="Y418" s="26">
        <f>((COUNTIF(E414:E419,E418)-1)*$CK$547+SUBSTITUTE(E418,"=",""))</f>
        <v>5</v>
      </c>
      <c r="Z418" s="3">
        <f t="shared" ref="Z418:Z419" si="570">INDEX($CK$548:$CK$611,Y418)</f>
        <v>2</v>
      </c>
      <c r="AA418" s="3">
        <f t="shared" si="569"/>
        <v>1</v>
      </c>
      <c r="AB418" s="3">
        <f t="shared" si="568"/>
        <v>2</v>
      </c>
      <c r="AC418" s="6">
        <f>IF(ISNA(INDEX(AB414:AB419, MATCH(N418, F414:F419, FALSE))),0,INDEX(AB414:AB419, MATCH(N418,F414:F419, FALSE)))</f>
        <v>0</v>
      </c>
      <c r="AD418" s="3">
        <f>IF(ISNA(INDEX(AB414:AB419, MATCH(O418, F414:F419, FALSE))),0,INDEX(AB414:AB419, MATCH(O418, F414:F419, FALSE)))</f>
        <v>0</v>
      </c>
      <c r="AE418" s="5">
        <f t="shared" si="567"/>
        <v>0</v>
      </c>
      <c r="AF418" s="3">
        <f>COUNTIF(F406:F411:F414:F419,F418)</f>
        <v>0</v>
      </c>
    </row>
    <row r="419" spans="1:32" ht="20.100000000000001" customHeight="1" thickBot="1">
      <c r="A419" s="111" t="s">
        <v>146</v>
      </c>
      <c r="B419" s="121" t="s">
        <v>130</v>
      </c>
      <c r="C419" s="121">
        <v>800</v>
      </c>
      <c r="D419" s="204" t="s">
        <v>1</v>
      </c>
      <c r="E419" s="291">
        <v>6</v>
      </c>
      <c r="F419" s="216"/>
      <c r="G419" s="225" t="s">
        <v>49</v>
      </c>
      <c r="H419" s="212" t="str">
        <f t="shared" si="560"/>
        <v xml:space="preserve"> </v>
      </c>
      <c r="I419" s="212" t="str">
        <f t="shared" si="561"/>
        <v/>
      </c>
      <c r="J419" s="212" t="str">
        <f t="shared" si="562"/>
        <v/>
      </c>
      <c r="K419" s="138" t="str">
        <f t="shared" si="563"/>
        <v/>
      </c>
      <c r="L419" s="213" t="str">
        <f t="shared" si="564"/>
        <v xml:space="preserve"> </v>
      </c>
      <c r="M419" s="2"/>
      <c r="N419" s="34" t="str">
        <f t="shared" si="565"/>
        <v>J</v>
      </c>
      <c r="O419" s="34" t="str">
        <f t="shared" si="565"/>
        <v>JJ</v>
      </c>
      <c r="P419" s="154">
        <f t="shared" si="566"/>
        <v>0</v>
      </c>
      <c r="Q419" s="2"/>
      <c r="R419" s="12"/>
      <c r="S419" s="12"/>
      <c r="T419" s="12"/>
      <c r="U419" s="12"/>
      <c r="V419" s="12"/>
      <c r="W419" s="12">
        <f>P419</f>
        <v>0</v>
      </c>
      <c r="X419" s="2"/>
      <c r="Y419" s="26">
        <f>((COUNTIF(E414:E419,E419)-1)*$CK$547+SUBSTITUTE(E419,"=",""))</f>
        <v>6</v>
      </c>
      <c r="Z419" s="3">
        <f t="shared" si="570"/>
        <v>1</v>
      </c>
      <c r="AA419" s="3">
        <f t="shared" si="569"/>
        <v>1</v>
      </c>
      <c r="AB419" s="3">
        <f t="shared" si="568"/>
        <v>1</v>
      </c>
      <c r="AC419" s="6">
        <f>IF(ISNA(INDEX(AB414:AB419, MATCH(N419, F414:F419, FALSE))),0,INDEX(AB414:AB419, MATCH(N419, F414:F419, FALSE)))</f>
        <v>0</v>
      </c>
      <c r="AD419" s="3">
        <f>IF(ISNA(INDEX(AB414:AB419, MATCH(O419, F414:F419, FALSE))),0,INDEX(AB414:AB419, MATCH(O419, F414:F419, FALSE)))</f>
        <v>0</v>
      </c>
      <c r="AE419" s="5">
        <f t="shared" si="567"/>
        <v>0</v>
      </c>
      <c r="AF419" s="3">
        <f>COUNTIF(F406:F411:F414:F419,F419)</f>
        <v>0</v>
      </c>
    </row>
    <row r="420" spans="1:32" ht="20.100000000000001" customHeight="1" thickBot="1">
      <c r="A420" s="111" t="s">
        <v>146</v>
      </c>
      <c r="B420" s="121" t="s">
        <v>130</v>
      </c>
      <c r="C420" s="121"/>
      <c r="D420" s="204"/>
      <c r="E420" s="237" t="s">
        <v>49</v>
      </c>
      <c r="F420" s="237"/>
      <c r="G420" s="237"/>
      <c r="H420" s="236"/>
      <c r="I420" s="236"/>
      <c r="J420" s="236"/>
      <c r="K420" s="236"/>
      <c r="L420" s="236"/>
      <c r="M420" s="65"/>
      <c r="N420" s="40"/>
      <c r="O420" s="40"/>
      <c r="P420" s="155"/>
      <c r="Q420" s="2"/>
      <c r="R420" s="2"/>
      <c r="S420" s="2"/>
      <c r="T420" s="2"/>
      <c r="U420" s="2"/>
      <c r="V420" s="2"/>
      <c r="W420" s="2"/>
      <c r="X420" s="2"/>
    </row>
    <row r="421" spans="1:32" ht="20.100000000000001" customHeight="1" thickBot="1">
      <c r="A421" s="111" t="s">
        <v>146</v>
      </c>
      <c r="B421" s="121" t="s">
        <v>130</v>
      </c>
      <c r="C421" s="121">
        <v>1500</v>
      </c>
      <c r="D421" s="204" t="s">
        <v>0</v>
      </c>
      <c r="E421" s="420" t="s">
        <v>225</v>
      </c>
      <c r="F421" s="233"/>
      <c r="G421" s="233"/>
      <c r="H421" s="234"/>
      <c r="I421" s="208" t="s">
        <v>147</v>
      </c>
      <c r="J421" s="205"/>
      <c r="K421" s="548">
        <f>DETAILS!K80</f>
        <v>3.2430555555555559E-3</v>
      </c>
      <c r="L421" s="548"/>
      <c r="M421" s="119"/>
      <c r="N421" s="40"/>
      <c r="O421" s="40"/>
      <c r="P421" s="155"/>
      <c r="Q421" s="2"/>
      <c r="R421" s="2"/>
      <c r="S421" s="2"/>
      <c r="T421" s="2"/>
      <c r="U421" s="2"/>
      <c r="V421" s="2"/>
      <c r="W421" s="2"/>
      <c r="X421" s="2"/>
    </row>
    <row r="422" spans="1:32" ht="20.100000000000001" customHeight="1">
      <c r="A422" s="111" t="s">
        <v>146</v>
      </c>
      <c r="B422" s="121" t="s">
        <v>130</v>
      </c>
      <c r="C422" s="121">
        <v>1500</v>
      </c>
      <c r="D422" s="204" t="s">
        <v>0</v>
      </c>
      <c r="E422" s="289">
        <v>1</v>
      </c>
      <c r="F422" s="214" t="s">
        <v>130</v>
      </c>
      <c r="G422" s="223">
        <v>3.4421296296296301E-3</v>
      </c>
      <c r="H422" s="201" t="str">
        <f t="shared" ref="H422:H427" si="571">IF(ISNA((IF(F422=0," ",VLOOKUP(F422,$AL$600:$AN$611,3,FALSE)))),"WRONG LETTER",IF(F422=0," ",VLOOKUP(F422,$AL$600:$AN$611,3,FALSE)))</f>
        <v>Aisling Dunne</v>
      </c>
      <c r="I422" s="201" t="str">
        <f t="shared" ref="I422:I427" si="572">IF(ISNA((IF(F422=0,"",VLOOKUP(F422,$AR$600:$AT$611,3,FALSE)))),"WRONG LETTER",IF(F422=0,"",VLOOKUP(F422,$AR$600:$AT$611,3,FALSE)))</f>
        <v>Winchester</v>
      </c>
      <c r="J422" s="201" t="str">
        <f t="shared" ref="J422:J427" si="573">IF(F422=0,"",VLOOKUP(F422,$AO$544:$AR$555,4,FALSE))</f>
        <v>Win</v>
      </c>
      <c r="K422" s="202" t="str">
        <f t="shared" ref="K422:K427" si="574">IF(G422="","",IF(ISNUMBER(G422),IF($CH$607="F"," ",IF($CH$607="T",IF(G422&lt;=$BX$607,"G1",IF(G422&lt;=$CA$607,"G2",IF(G422&lt;=$CD$607,"G3",IF(G422&lt;=$CG$607,"G4","")))))),""))</f>
        <v>G4</v>
      </c>
      <c r="L422" s="203" t="str">
        <f t="shared" ref="L422:L427" si="575">IF(ISBLANK(G422),"",IF(G422&lt;=BJ603,"AW"," "))</f>
        <v>AW</v>
      </c>
      <c r="M422" s="2"/>
      <c r="N422" s="34" t="str">
        <f t="shared" ref="N422:O427" si="576">N414</f>
        <v>W</v>
      </c>
      <c r="O422" s="34" t="str">
        <f t="shared" si="576"/>
        <v>WW</v>
      </c>
      <c r="P422" s="154">
        <f>AE422</f>
        <v>6</v>
      </c>
      <c r="Q422" s="2"/>
      <c r="R422" s="12">
        <f>P422</f>
        <v>6</v>
      </c>
      <c r="S422" s="12"/>
      <c r="T422" s="12"/>
      <c r="U422" s="12"/>
      <c r="V422" s="12"/>
      <c r="W422" s="12"/>
      <c r="X422" s="2"/>
      <c r="Y422" s="26">
        <f>((COUNTIF(E422:E427,E422)-1)*$CK$547+SUBSTITUTE(E422,"=",""))</f>
        <v>1</v>
      </c>
      <c r="Z422" s="3">
        <f>INDEX($CK$548:$CK$611,Y422)</f>
        <v>6</v>
      </c>
      <c r="AA422" s="3">
        <f>IF(LEFT(G422,1)="d",0,IF(LEFT(G422,1)="n",0,1))</f>
        <v>1</v>
      </c>
      <c r="AB422" s="3">
        <f>Z422*AA422</f>
        <v>6</v>
      </c>
      <c r="AC422" s="6">
        <f>IF(ISNA(INDEX(AB422:AB427, MATCH(N422, F422:F427, FALSE))),0,INDEX(AB422:AB427, MATCH(N422, F422:F427, FALSE)))</f>
        <v>6</v>
      </c>
      <c r="AD422" s="3">
        <f>IF(ISNA(INDEX(AB422:AB427, MATCH(O422, F422:F427, FALSE))),0,INDEX(AB422:AB427, MATCH(O422, F422:F427, FALSE)))</f>
        <v>0</v>
      </c>
      <c r="AE422" s="5">
        <f>SUM(AC422:AD422)</f>
        <v>6</v>
      </c>
      <c r="AF422" s="3">
        <f>COUNTIF(F422:F427:F430:F435,F422)</f>
        <v>1</v>
      </c>
    </row>
    <row r="423" spans="1:32" ht="20.100000000000001" customHeight="1">
      <c r="A423" s="111" t="s">
        <v>146</v>
      </c>
      <c r="B423" s="121" t="s">
        <v>130</v>
      </c>
      <c r="C423" s="121">
        <v>1500</v>
      </c>
      <c r="D423" s="204" t="s">
        <v>0</v>
      </c>
      <c r="E423" s="290">
        <v>2</v>
      </c>
      <c r="F423" s="216" t="s">
        <v>110</v>
      </c>
      <c r="G423" s="224">
        <v>3.5601851851851853E-3</v>
      </c>
      <c r="H423" s="114" t="str">
        <f t="shared" si="571"/>
        <v>LUCI ROBERTSON</v>
      </c>
      <c r="I423" s="114" t="str">
        <f t="shared" si="572"/>
        <v>Newbury</v>
      </c>
      <c r="J423" s="114" t="str">
        <f t="shared" si="573"/>
        <v>Newb</v>
      </c>
      <c r="K423" s="9" t="str">
        <f t="shared" si="574"/>
        <v/>
      </c>
      <c r="L423" s="195" t="str">
        <f t="shared" si="575"/>
        <v>AW</v>
      </c>
      <c r="M423" s="2"/>
      <c r="N423" s="34" t="str">
        <f t="shared" si="576"/>
        <v>N</v>
      </c>
      <c r="O423" s="34" t="str">
        <f t="shared" si="576"/>
        <v>NN</v>
      </c>
      <c r="P423" s="154">
        <f t="shared" ref="P423:P427" si="577">AE423</f>
        <v>5</v>
      </c>
      <c r="Q423" s="2"/>
      <c r="R423" s="12"/>
      <c r="S423" s="12">
        <f>P423</f>
        <v>5</v>
      </c>
      <c r="T423" s="12"/>
      <c r="U423" s="12"/>
      <c r="V423" s="12"/>
      <c r="W423" s="12"/>
      <c r="X423" s="2"/>
      <c r="Y423" s="26">
        <f>((COUNTIF(E422:E427,E423)-1)*$CK$547+SUBSTITUTE(E423,"=",""))</f>
        <v>2</v>
      </c>
      <c r="Z423" s="3">
        <f>INDEX($CK$548:$CK$611,Y423)</f>
        <v>5</v>
      </c>
      <c r="AA423" s="3">
        <f>IF(LEFT(G423,1)="d",0,IF(LEFT(G423,1)="n",0,1))</f>
        <v>1</v>
      </c>
      <c r="AB423" s="3">
        <f>Z423*AA423</f>
        <v>5</v>
      </c>
      <c r="AC423" s="6">
        <f>IF(ISNA(INDEX(AB422:AB427, MATCH(N423, F422:F427, FALSE))),0,INDEX(AB422:AB427, MATCH(N423, F422:F427, FALSE)))</f>
        <v>5</v>
      </c>
      <c r="AD423" s="3">
        <f>IF(ISNA(INDEX(AB422:AB427, MATCH(O423, F422:F427, FALSE))),0,INDEX(AB422:AB427, MATCH(O423, F422:F427, FALSE)))</f>
        <v>0</v>
      </c>
      <c r="AE423" s="5">
        <f t="shared" ref="AE423:AE427" si="578">SUM(AC423:AD423)</f>
        <v>5</v>
      </c>
      <c r="AF423" s="3">
        <f>COUNTIF(F422:F427:F430:F435,F423)</f>
        <v>1</v>
      </c>
    </row>
    <row r="424" spans="1:32" ht="20.100000000000001" customHeight="1">
      <c r="A424" s="111" t="s">
        <v>146</v>
      </c>
      <c r="B424" s="121" t="s">
        <v>130</v>
      </c>
      <c r="C424" s="121">
        <v>1500</v>
      </c>
      <c r="D424" s="204" t="s">
        <v>0</v>
      </c>
      <c r="E424" s="290">
        <v>3</v>
      </c>
      <c r="F424" s="216" t="s">
        <v>20</v>
      </c>
      <c r="G424" s="224">
        <v>3.5752314814814813E-3</v>
      </c>
      <c r="H424" s="114" t="str">
        <f t="shared" si="571"/>
        <v>Amy Shayler</v>
      </c>
      <c r="I424" s="114" t="str">
        <f t="shared" si="572"/>
        <v>Oxford City</v>
      </c>
      <c r="J424" s="114" t="str">
        <f t="shared" si="573"/>
        <v>Oxf C</v>
      </c>
      <c r="K424" s="9" t="str">
        <f t="shared" si="574"/>
        <v/>
      </c>
      <c r="L424" s="195" t="str">
        <f t="shared" si="575"/>
        <v>AW</v>
      </c>
      <c r="M424" s="2"/>
      <c r="N424" s="34" t="str">
        <f t="shared" si="576"/>
        <v>O</v>
      </c>
      <c r="O424" s="34" t="str">
        <f t="shared" si="576"/>
        <v>OO</v>
      </c>
      <c r="P424" s="154">
        <f t="shared" si="577"/>
        <v>4</v>
      </c>
      <c r="Q424" s="2"/>
      <c r="R424" s="12"/>
      <c r="S424" s="12"/>
      <c r="T424" s="12">
        <f>P424</f>
        <v>4</v>
      </c>
      <c r="U424" s="12"/>
      <c r="V424" s="12"/>
      <c r="W424" s="12"/>
      <c r="X424" s="2"/>
      <c r="Y424" s="26">
        <f>((COUNTIF(E422:E427,E424)-1)*$CK$547+SUBSTITUTE(E424,"=",""))</f>
        <v>3</v>
      </c>
      <c r="Z424" s="3">
        <f>INDEX($CK$548:$CK$611,Y424)</f>
        <v>4</v>
      </c>
      <c r="AA424" s="3">
        <f>IF(LEFT(G424,1)="d",0,IF(LEFT(G424,1)="n",0,1))</f>
        <v>1</v>
      </c>
      <c r="AB424" s="3">
        <f t="shared" ref="AB424:AB427" si="579">Z424*AA424</f>
        <v>4</v>
      </c>
      <c r="AC424" s="6">
        <f>IF(ISNA(INDEX(AB422:AB427, MATCH(N424, F422:F427, FALSE))),0,INDEX(AB422:AB427, MATCH(N424, F422:F427, FALSE)))</f>
        <v>4</v>
      </c>
      <c r="AD424" s="3">
        <f>IF(ISNA(INDEX(AB422:AB427, MATCH(O424, F422:F427, FALSE))),0,INDEX(AB422:AB427, MATCH(O424, F422:F427, FALSE)))</f>
        <v>0</v>
      </c>
      <c r="AE424" s="5">
        <f t="shared" si="578"/>
        <v>4</v>
      </c>
      <c r="AF424" s="3">
        <f>COUNTIF(F422:F427:F430:F435,F424)</f>
        <v>1</v>
      </c>
    </row>
    <row r="425" spans="1:32" ht="20.100000000000001" customHeight="1">
      <c r="A425" s="111" t="s">
        <v>146</v>
      </c>
      <c r="B425" s="121" t="s">
        <v>130</v>
      </c>
      <c r="C425" s="121">
        <v>1500</v>
      </c>
      <c r="D425" s="204" t="s">
        <v>0</v>
      </c>
      <c r="E425" s="290">
        <v>4</v>
      </c>
      <c r="F425" s="216"/>
      <c r="G425" s="224" t="s">
        <v>49</v>
      </c>
      <c r="H425" s="114" t="str">
        <f t="shared" si="571"/>
        <v xml:space="preserve"> </v>
      </c>
      <c r="I425" s="114" t="str">
        <f t="shared" si="572"/>
        <v/>
      </c>
      <c r="J425" s="114" t="str">
        <f t="shared" si="573"/>
        <v/>
      </c>
      <c r="K425" s="9" t="str">
        <f t="shared" si="574"/>
        <v/>
      </c>
      <c r="L425" s="195" t="str">
        <f t="shared" si="575"/>
        <v xml:space="preserve"> </v>
      </c>
      <c r="M425" s="2"/>
      <c r="N425" s="34" t="str">
        <f t="shared" si="576"/>
        <v>R</v>
      </c>
      <c r="O425" s="34" t="str">
        <f t="shared" si="576"/>
        <v>RR</v>
      </c>
      <c r="P425" s="154">
        <f t="shared" si="577"/>
        <v>0</v>
      </c>
      <c r="Q425" s="2"/>
      <c r="R425" s="12"/>
      <c r="S425" s="12"/>
      <c r="T425" s="12"/>
      <c r="U425" s="12">
        <f>P425</f>
        <v>0</v>
      </c>
      <c r="V425" s="12"/>
      <c r="W425" s="12"/>
      <c r="X425" s="2"/>
      <c r="Y425" s="26">
        <f>((COUNTIF(E422:E427,E425)-1)*$CK$547+SUBSTITUTE(E425,"=",""))</f>
        <v>4</v>
      </c>
      <c r="Z425" s="3">
        <f>INDEX($CK$548:$CK$611,Y425)</f>
        <v>3</v>
      </c>
      <c r="AA425" s="3">
        <f t="shared" ref="AA425:AA427" si="580">IF(LEFT(G425,1)="d",0,IF(LEFT(G425,1)="n",0,1))</f>
        <v>1</v>
      </c>
      <c r="AB425" s="3">
        <f t="shared" si="579"/>
        <v>3</v>
      </c>
      <c r="AC425" s="6">
        <f>IF(ISNA(INDEX(AB422:AB427, MATCH(N425, F422:F427, FALSE))),0,INDEX(AB422:AB427, MATCH(N425, F422:F427, FALSE)))</f>
        <v>0</v>
      </c>
      <c r="AD425" s="3">
        <f>IF(ISNA(INDEX(AB422:AB427, MATCH(O425, F422:F427, FALSE))),0,INDEX(AB422:AB427, MATCH(O425, F422:F427, FALSE)))</f>
        <v>0</v>
      </c>
      <c r="AE425" s="5">
        <f t="shared" si="578"/>
        <v>0</v>
      </c>
      <c r="AF425" s="3">
        <f>COUNTIF(F422:F427:F430:F435,F425)</f>
        <v>0</v>
      </c>
    </row>
    <row r="426" spans="1:32" ht="20.100000000000001" customHeight="1">
      <c r="A426" s="111" t="s">
        <v>146</v>
      </c>
      <c r="B426" s="121" t="s">
        <v>130</v>
      </c>
      <c r="C426" s="121">
        <v>1500</v>
      </c>
      <c r="D426" s="204" t="s">
        <v>0</v>
      </c>
      <c r="E426" s="290">
        <v>5</v>
      </c>
      <c r="F426" s="216"/>
      <c r="G426" s="224" t="s">
        <v>49</v>
      </c>
      <c r="H426" s="114" t="str">
        <f t="shared" si="571"/>
        <v xml:space="preserve"> </v>
      </c>
      <c r="I426" s="114" t="str">
        <f t="shared" si="572"/>
        <v/>
      </c>
      <c r="J426" s="114" t="str">
        <f t="shared" si="573"/>
        <v/>
      </c>
      <c r="K426" s="9" t="str">
        <f t="shared" si="574"/>
        <v/>
      </c>
      <c r="L426" s="195" t="str">
        <f t="shared" si="575"/>
        <v xml:space="preserve"> </v>
      </c>
      <c r="M426" s="2"/>
      <c r="N426" s="34" t="str">
        <f t="shared" si="576"/>
        <v>T</v>
      </c>
      <c r="O426" s="34" t="str">
        <f t="shared" si="576"/>
        <v>TT</v>
      </c>
      <c r="P426" s="154">
        <f t="shared" si="577"/>
        <v>0</v>
      </c>
      <c r="Q426" s="2"/>
      <c r="R426" s="12"/>
      <c r="S426" s="12"/>
      <c r="T426" s="12"/>
      <c r="U426" s="12"/>
      <c r="V426" s="12">
        <f>P426</f>
        <v>0</v>
      </c>
      <c r="W426" s="12"/>
      <c r="X426" s="2"/>
      <c r="Y426" s="26">
        <f>((COUNTIF(E422:E427,E426)-1)*$CK$547+SUBSTITUTE(E426,"=",""))</f>
        <v>5</v>
      </c>
      <c r="Z426" s="3">
        <f t="shared" ref="Z426:Z427" si="581">INDEX($CK$548:$CK$611,Y426)</f>
        <v>2</v>
      </c>
      <c r="AA426" s="3">
        <f t="shared" si="580"/>
        <v>1</v>
      </c>
      <c r="AB426" s="3">
        <f t="shared" si="579"/>
        <v>2</v>
      </c>
      <c r="AC426" s="6">
        <f>IF(ISNA(INDEX(AB422:AB427, MATCH(N426, F422:F427, FALSE))),0,INDEX(AB422:AB427, MATCH(N426,F422:F427, FALSE)))</f>
        <v>0</v>
      </c>
      <c r="AD426" s="3">
        <f>IF(ISNA(INDEX(AB422:AB427, MATCH(O426, F422:F427, FALSE))),0,INDEX(AB422:AB427, MATCH(O426, F422:F427, FALSE)))</f>
        <v>0</v>
      </c>
      <c r="AE426" s="5">
        <f t="shared" si="578"/>
        <v>0</v>
      </c>
      <c r="AF426" s="3">
        <f>COUNTIF(F422:F427:F430:F435,F426)</f>
        <v>0</v>
      </c>
    </row>
    <row r="427" spans="1:32" ht="20.100000000000001" customHeight="1" thickBot="1">
      <c r="A427" s="111" t="s">
        <v>146</v>
      </c>
      <c r="B427" s="121" t="s">
        <v>130</v>
      </c>
      <c r="C427" s="121">
        <v>1500</v>
      </c>
      <c r="D427" s="204" t="s">
        <v>0</v>
      </c>
      <c r="E427" s="291">
        <v>6</v>
      </c>
      <c r="F427" s="216"/>
      <c r="G427" s="225" t="s">
        <v>49</v>
      </c>
      <c r="H427" s="212" t="str">
        <f t="shared" si="571"/>
        <v xml:space="preserve"> </v>
      </c>
      <c r="I427" s="212" t="str">
        <f t="shared" si="572"/>
        <v/>
      </c>
      <c r="J427" s="212" t="str">
        <f t="shared" si="573"/>
        <v/>
      </c>
      <c r="K427" s="138" t="str">
        <f t="shared" si="574"/>
        <v/>
      </c>
      <c r="L427" s="213" t="str">
        <f t="shared" si="575"/>
        <v xml:space="preserve"> </v>
      </c>
      <c r="M427" s="2"/>
      <c r="N427" s="34" t="str">
        <f t="shared" si="576"/>
        <v>J</v>
      </c>
      <c r="O427" s="34" t="str">
        <f t="shared" si="576"/>
        <v>JJ</v>
      </c>
      <c r="P427" s="154">
        <f t="shared" si="577"/>
        <v>0</v>
      </c>
      <c r="Q427" s="2"/>
      <c r="R427" s="12"/>
      <c r="S427" s="12"/>
      <c r="T427" s="12"/>
      <c r="U427" s="12"/>
      <c r="V427" s="12"/>
      <c r="W427" s="12">
        <f>P427</f>
        <v>0</v>
      </c>
      <c r="X427" s="2"/>
      <c r="Y427" s="26">
        <f>((COUNTIF(E422:E427,E427)-1)*$CK$547+SUBSTITUTE(E427,"=",""))</f>
        <v>6</v>
      </c>
      <c r="Z427" s="3">
        <f t="shared" si="581"/>
        <v>1</v>
      </c>
      <c r="AA427" s="3">
        <f t="shared" si="580"/>
        <v>1</v>
      </c>
      <c r="AB427" s="3">
        <f t="shared" si="579"/>
        <v>1</v>
      </c>
      <c r="AC427" s="6">
        <f>IF(ISNA(INDEX(AB422:AB427, MATCH(N427, F422:F427, FALSE))),0,INDEX(AB422:AB427, MATCH(N427, F422:F427, FALSE)))</f>
        <v>0</v>
      </c>
      <c r="AD427" s="3">
        <f>IF(ISNA(INDEX(AB422:AB427, MATCH(O427, F422:F427, FALSE))),0,INDEX(AB422:AB427, MATCH(O427, F422:F427, FALSE)))</f>
        <v>0</v>
      </c>
      <c r="AE427" s="5">
        <f t="shared" si="578"/>
        <v>0</v>
      </c>
      <c r="AF427" s="3">
        <f>COUNTIF(F422:F427:F430:F435,F427)</f>
        <v>0</v>
      </c>
    </row>
    <row r="428" spans="1:32" ht="20.100000000000001" customHeight="1" thickBot="1">
      <c r="A428" s="111" t="s">
        <v>146</v>
      </c>
      <c r="B428" s="121" t="s">
        <v>130</v>
      </c>
      <c r="C428" s="121"/>
      <c r="D428" s="110"/>
      <c r="E428" s="237" t="s">
        <v>49</v>
      </c>
      <c r="F428" s="237"/>
      <c r="G428" s="237"/>
      <c r="H428" s="236"/>
      <c r="I428" s="236"/>
      <c r="J428" s="236"/>
      <c r="K428" s="236"/>
      <c r="L428" s="236"/>
      <c r="M428" s="2"/>
      <c r="N428" s="37"/>
      <c r="O428" s="37"/>
      <c r="P428" s="155"/>
      <c r="Q428" s="2"/>
      <c r="R428" s="2"/>
      <c r="S428" s="2"/>
      <c r="T428" s="2"/>
      <c r="U428" s="2"/>
      <c r="V428" s="2"/>
      <c r="W428" s="2"/>
      <c r="X428" s="2"/>
      <c r="Y428" s="26"/>
    </row>
    <row r="429" spans="1:32" ht="20.100000000000001" customHeight="1" thickBot="1">
      <c r="A429" s="111" t="s">
        <v>146</v>
      </c>
      <c r="B429" s="121" t="s">
        <v>130</v>
      </c>
      <c r="C429" s="121">
        <v>1500</v>
      </c>
      <c r="D429" s="204" t="s">
        <v>1</v>
      </c>
      <c r="E429" s="420" t="s">
        <v>242</v>
      </c>
      <c r="F429" s="233"/>
      <c r="G429" s="233"/>
      <c r="H429" s="234"/>
      <c r="I429" s="208" t="s">
        <v>147</v>
      </c>
      <c r="J429" s="205"/>
      <c r="K429" s="548">
        <f>K421</f>
        <v>3.2430555555555559E-3</v>
      </c>
      <c r="L429" s="548"/>
      <c r="M429" s="2"/>
      <c r="N429" s="37"/>
      <c r="O429" s="37"/>
      <c r="P429" s="155"/>
      <c r="Q429" s="2"/>
      <c r="R429" s="2"/>
      <c r="S429" s="2"/>
      <c r="T429" s="2"/>
      <c r="U429" s="2"/>
      <c r="V429" s="2"/>
      <c r="W429" s="2"/>
      <c r="X429" s="2"/>
      <c r="Y429" s="26"/>
    </row>
    <row r="430" spans="1:32" ht="20.100000000000001" customHeight="1">
      <c r="A430" s="111" t="s">
        <v>146</v>
      </c>
      <c r="B430" s="121" t="s">
        <v>130</v>
      </c>
      <c r="C430" s="121">
        <v>1500</v>
      </c>
      <c r="D430" s="204" t="s">
        <v>1</v>
      </c>
      <c r="E430" s="289">
        <v>1</v>
      </c>
      <c r="F430" s="214"/>
      <c r="G430" s="223" t="s">
        <v>49</v>
      </c>
      <c r="H430" s="201" t="str">
        <f t="shared" ref="H430:H435" si="582">IF(ISNA((IF(F430=0," ",VLOOKUP(F430,$AL$600:$AN$611,3,FALSE)))),"WRONG LETTER",IF(F430=0," ",VLOOKUP(F430,$AL$600:$AN$611,3,FALSE)))</f>
        <v xml:space="preserve"> </v>
      </c>
      <c r="I430" s="201" t="str">
        <f t="shared" ref="I430:I435" si="583">IF(ISNA((IF(F430=0,"",VLOOKUP(F430,$AR$600:$AT$611,3,FALSE)))),"WRONG LETTER",IF(F430=0,"",VLOOKUP(F430,$AR$600:$AT$611,3,FALSE)))</f>
        <v/>
      </c>
      <c r="J430" s="201" t="str">
        <f t="shared" ref="J430:J435" si="584">IF(F430=0,"",VLOOKUP(F430,$AO$544:$AR$555,4,FALSE))</f>
        <v/>
      </c>
      <c r="K430" s="202" t="str">
        <f t="shared" ref="K430:K435" si="585">IF(G430="","",IF(ISNUMBER(G430),IF($CH$607="F"," ",IF($CH$607="T",IF(G430&lt;=$BX$607,"G1",IF(G430&lt;=$CA$607,"G2",IF(G430&lt;=$CD$607,"G3",IF(G430&lt;=$CG$607,"G4","")))))),""))</f>
        <v/>
      </c>
      <c r="L430" s="203" t="str">
        <f t="shared" ref="L430:L435" si="586">IF(ISBLANK(G430),"",IF(G430&lt;=BJ610,"AW"," "))</f>
        <v xml:space="preserve"> </v>
      </c>
      <c r="M430" s="2"/>
      <c r="N430" s="34" t="str">
        <f t="shared" ref="N430:O435" si="587">N422</f>
        <v>W</v>
      </c>
      <c r="O430" s="34" t="str">
        <f t="shared" si="587"/>
        <v>WW</v>
      </c>
      <c r="P430" s="154">
        <f>AE430</f>
        <v>0</v>
      </c>
      <c r="Q430" s="2"/>
      <c r="R430" s="12">
        <f>P430</f>
        <v>0</v>
      </c>
      <c r="S430" s="12"/>
      <c r="T430" s="12"/>
      <c r="U430" s="12"/>
      <c r="V430" s="12"/>
      <c r="W430" s="12"/>
      <c r="X430" s="2"/>
      <c r="Y430" s="26">
        <f>((COUNTIF(E430:E435,E430)-1)*$CK$547+SUBSTITUTE(E430,"=",""))</f>
        <v>1</v>
      </c>
      <c r="Z430" s="3">
        <f>INDEX($CK$548:$CK$611,Y430)</f>
        <v>6</v>
      </c>
      <c r="AA430" s="3">
        <f>IF(LEFT(G430,1)="d",0,IF(LEFT(G430,1)="n",0,1))</f>
        <v>1</v>
      </c>
      <c r="AB430" s="3">
        <f>Z430*AA430</f>
        <v>6</v>
      </c>
      <c r="AC430" s="6">
        <f>IF(ISNA(INDEX(AB430:AB435, MATCH(N430, F430:F435, FALSE))),0,INDEX(AB430:AB435, MATCH(N430, F430:F435, FALSE)))</f>
        <v>0</v>
      </c>
      <c r="AD430" s="3">
        <f>IF(ISNA(INDEX(AB430:AB435, MATCH(O430, F430:F435, FALSE))),0,INDEX(AB430:AB435, MATCH(O430, F430:F435, FALSE)))</f>
        <v>0</v>
      </c>
      <c r="AE430" s="5">
        <f>SUM(AC430:AD430)</f>
        <v>0</v>
      </c>
      <c r="AF430" s="3">
        <f>COUNTIF(F422:F427:F430:F435,F430)</f>
        <v>0</v>
      </c>
    </row>
    <row r="431" spans="1:32" ht="20.100000000000001" customHeight="1">
      <c r="A431" s="111" t="s">
        <v>146</v>
      </c>
      <c r="B431" s="121" t="s">
        <v>130</v>
      </c>
      <c r="C431" s="121">
        <v>1500</v>
      </c>
      <c r="D431" s="204" t="s">
        <v>1</v>
      </c>
      <c r="E431" s="290">
        <v>2</v>
      </c>
      <c r="F431" s="216"/>
      <c r="G431" s="224" t="s">
        <v>49</v>
      </c>
      <c r="H431" s="114" t="str">
        <f t="shared" si="582"/>
        <v xml:space="preserve"> </v>
      </c>
      <c r="I431" s="114" t="str">
        <f t="shared" si="583"/>
        <v/>
      </c>
      <c r="J431" s="114" t="str">
        <f t="shared" si="584"/>
        <v/>
      </c>
      <c r="K431" s="9" t="str">
        <f t="shared" si="585"/>
        <v/>
      </c>
      <c r="L431" s="195" t="str">
        <f t="shared" si="586"/>
        <v xml:space="preserve"> </v>
      </c>
      <c r="M431" s="2"/>
      <c r="N431" s="34" t="str">
        <f t="shared" si="587"/>
        <v>N</v>
      </c>
      <c r="O431" s="34" t="str">
        <f t="shared" si="587"/>
        <v>NN</v>
      </c>
      <c r="P431" s="154">
        <f t="shared" ref="P431:P435" si="588">AE431</f>
        <v>0</v>
      </c>
      <c r="Q431" s="2"/>
      <c r="R431" s="12"/>
      <c r="S431" s="12">
        <f>P431</f>
        <v>0</v>
      </c>
      <c r="T431" s="12"/>
      <c r="U431" s="12"/>
      <c r="V431" s="12"/>
      <c r="W431" s="12"/>
      <c r="X431" s="2"/>
      <c r="Y431" s="26">
        <f>((COUNTIF(E430:E435,E431)-1)*$CK$547+SUBSTITUTE(E431,"=",""))</f>
        <v>2</v>
      </c>
      <c r="Z431" s="3">
        <f>INDEX($CK$548:$CK$611,Y431)</f>
        <v>5</v>
      </c>
      <c r="AA431" s="3">
        <f>IF(LEFT(G431,1)="d",0,IF(LEFT(G431,1)="n",0,1))</f>
        <v>1</v>
      </c>
      <c r="AB431" s="3">
        <f>Z431*AA431</f>
        <v>5</v>
      </c>
      <c r="AC431" s="6">
        <f>IF(ISNA(INDEX(AB430:AB435, MATCH(N431, F430:F435, FALSE))),0,INDEX(AB430:AB435, MATCH(N431, F430:F435, FALSE)))</f>
        <v>0</v>
      </c>
      <c r="AD431" s="3">
        <f>IF(ISNA(INDEX(AB430:AB435, MATCH(O431, F430:F435, FALSE))),0,INDEX(AB430:AB435, MATCH(O431, F430:F435, FALSE)))</f>
        <v>0</v>
      </c>
      <c r="AE431" s="5">
        <f t="shared" ref="AE431:AE435" si="589">SUM(AC431:AD431)</f>
        <v>0</v>
      </c>
      <c r="AF431" s="3">
        <f>COUNTIF(F422:F427:F430:F435,F431)</f>
        <v>0</v>
      </c>
    </row>
    <row r="432" spans="1:32" ht="20.100000000000001" customHeight="1">
      <c r="A432" s="111" t="s">
        <v>146</v>
      </c>
      <c r="B432" s="121" t="s">
        <v>130</v>
      </c>
      <c r="C432" s="121">
        <v>1500</v>
      </c>
      <c r="D432" s="204" t="s">
        <v>1</v>
      </c>
      <c r="E432" s="290">
        <v>3</v>
      </c>
      <c r="F432" s="216"/>
      <c r="G432" s="224" t="s">
        <v>49</v>
      </c>
      <c r="H432" s="114" t="str">
        <f t="shared" si="582"/>
        <v xml:space="preserve"> </v>
      </c>
      <c r="I432" s="114" t="str">
        <f t="shared" si="583"/>
        <v/>
      </c>
      <c r="J432" s="114" t="str">
        <f t="shared" si="584"/>
        <v/>
      </c>
      <c r="K432" s="9" t="str">
        <f t="shared" si="585"/>
        <v/>
      </c>
      <c r="L432" s="195" t="str">
        <f t="shared" si="586"/>
        <v xml:space="preserve"> </v>
      </c>
      <c r="M432" s="2"/>
      <c r="N432" s="34" t="str">
        <f t="shared" si="587"/>
        <v>O</v>
      </c>
      <c r="O432" s="34" t="str">
        <f t="shared" si="587"/>
        <v>OO</v>
      </c>
      <c r="P432" s="154">
        <f t="shared" si="588"/>
        <v>0</v>
      </c>
      <c r="Q432" s="2"/>
      <c r="R432" s="12"/>
      <c r="S432" s="12"/>
      <c r="T432" s="12">
        <f>P432</f>
        <v>0</v>
      </c>
      <c r="U432" s="12"/>
      <c r="V432" s="12"/>
      <c r="W432" s="12"/>
      <c r="X432" s="2"/>
      <c r="Y432" s="26">
        <f>((COUNTIF(E430:E435,E432)-1)*$CK$547+SUBSTITUTE(E432,"=",""))</f>
        <v>3</v>
      </c>
      <c r="Z432" s="3">
        <f>INDEX($CK$548:$CK$611,Y432)</f>
        <v>4</v>
      </c>
      <c r="AA432" s="3">
        <f>IF(LEFT(G432,1)="d",0,IF(LEFT(G432,1)="n",0,1))</f>
        <v>1</v>
      </c>
      <c r="AB432" s="3">
        <f t="shared" ref="AB432:AB435" si="590">Z432*AA432</f>
        <v>4</v>
      </c>
      <c r="AC432" s="6">
        <f>IF(ISNA(INDEX(AB430:AB435, MATCH(N432, F430:F435, FALSE))),0,INDEX(AB430:AB435, MATCH(N432, F430:F435, FALSE)))</f>
        <v>0</v>
      </c>
      <c r="AD432" s="3">
        <f>IF(ISNA(INDEX(AB430:AB435, MATCH(O432, F430:F435, FALSE))),0,INDEX(AB430:AB435, MATCH(O432, F430:F435, FALSE)))</f>
        <v>0</v>
      </c>
      <c r="AE432" s="5">
        <f t="shared" si="589"/>
        <v>0</v>
      </c>
      <c r="AF432" s="3">
        <f>COUNTIF(F422:F427:F430:F435,F432)</f>
        <v>0</v>
      </c>
    </row>
    <row r="433" spans="1:32" ht="20.100000000000001" customHeight="1">
      <c r="A433" s="111" t="s">
        <v>146</v>
      </c>
      <c r="B433" s="121" t="s">
        <v>130</v>
      </c>
      <c r="C433" s="121">
        <v>1500</v>
      </c>
      <c r="D433" s="204" t="s">
        <v>1</v>
      </c>
      <c r="E433" s="290">
        <v>4</v>
      </c>
      <c r="F433" s="216"/>
      <c r="G433" s="224" t="s">
        <v>49</v>
      </c>
      <c r="H433" s="114" t="str">
        <f t="shared" si="582"/>
        <v xml:space="preserve"> </v>
      </c>
      <c r="I433" s="114" t="str">
        <f t="shared" si="583"/>
        <v/>
      </c>
      <c r="J433" s="114" t="str">
        <f t="shared" si="584"/>
        <v/>
      </c>
      <c r="K433" s="9" t="str">
        <f t="shared" si="585"/>
        <v/>
      </c>
      <c r="L433" s="195" t="str">
        <f t="shared" si="586"/>
        <v xml:space="preserve"> </v>
      </c>
      <c r="M433" s="2"/>
      <c r="N433" s="34" t="str">
        <f t="shared" si="587"/>
        <v>R</v>
      </c>
      <c r="O433" s="34" t="str">
        <f t="shared" si="587"/>
        <v>RR</v>
      </c>
      <c r="P433" s="154">
        <f t="shared" si="588"/>
        <v>0</v>
      </c>
      <c r="Q433" s="2"/>
      <c r="R433" s="12"/>
      <c r="S433" s="12"/>
      <c r="T433" s="12"/>
      <c r="U433" s="12">
        <f>P433</f>
        <v>0</v>
      </c>
      <c r="V433" s="12"/>
      <c r="W433" s="12"/>
      <c r="X433" s="2"/>
      <c r="Y433" s="26">
        <f>((COUNTIF(E430:E435,E433)-1)*$CK$547+SUBSTITUTE(E433,"=",""))</f>
        <v>4</v>
      </c>
      <c r="Z433" s="3">
        <f>INDEX($CK$548:$CK$611,Y433)</f>
        <v>3</v>
      </c>
      <c r="AA433" s="3">
        <f t="shared" ref="AA433:AA435" si="591">IF(LEFT(G433,1)="d",0,IF(LEFT(G433,1)="n",0,1))</f>
        <v>1</v>
      </c>
      <c r="AB433" s="3">
        <f t="shared" si="590"/>
        <v>3</v>
      </c>
      <c r="AC433" s="6">
        <f>IF(ISNA(INDEX(AB430:AB435, MATCH(N433, F430:F435, FALSE))),0,INDEX(AB430:AB435, MATCH(N433, F430:F435, FALSE)))</f>
        <v>0</v>
      </c>
      <c r="AD433" s="3">
        <f>IF(ISNA(INDEX(AB430:AB435, MATCH(O433, F430:F435, FALSE))),0,INDEX(AB430:AB435, MATCH(O433, F430:F435, FALSE)))</f>
        <v>0</v>
      </c>
      <c r="AE433" s="5">
        <f t="shared" si="589"/>
        <v>0</v>
      </c>
      <c r="AF433" s="3">
        <f>COUNTIF(F422:F427:F430:F435,F433)</f>
        <v>0</v>
      </c>
    </row>
    <row r="434" spans="1:32" ht="20.100000000000001" customHeight="1">
      <c r="A434" s="111" t="s">
        <v>146</v>
      </c>
      <c r="B434" s="121" t="s">
        <v>130</v>
      </c>
      <c r="C434" s="121">
        <v>1500</v>
      </c>
      <c r="D434" s="204" t="s">
        <v>1</v>
      </c>
      <c r="E434" s="290">
        <v>5</v>
      </c>
      <c r="F434" s="216"/>
      <c r="G434" s="224" t="s">
        <v>49</v>
      </c>
      <c r="H434" s="114" t="str">
        <f t="shared" si="582"/>
        <v xml:space="preserve"> </v>
      </c>
      <c r="I434" s="114" t="str">
        <f t="shared" si="583"/>
        <v/>
      </c>
      <c r="J434" s="114" t="str">
        <f t="shared" si="584"/>
        <v/>
      </c>
      <c r="K434" s="9" t="str">
        <f t="shared" si="585"/>
        <v/>
      </c>
      <c r="L434" s="195" t="str">
        <f t="shared" si="586"/>
        <v xml:space="preserve"> </v>
      </c>
      <c r="M434" s="2"/>
      <c r="N434" s="34" t="str">
        <f t="shared" si="587"/>
        <v>T</v>
      </c>
      <c r="O434" s="34" t="str">
        <f t="shared" si="587"/>
        <v>TT</v>
      </c>
      <c r="P434" s="154">
        <f t="shared" si="588"/>
        <v>0</v>
      </c>
      <c r="Q434" s="2"/>
      <c r="R434" s="12"/>
      <c r="S434" s="12"/>
      <c r="T434" s="12"/>
      <c r="U434" s="12"/>
      <c r="V434" s="12">
        <f>P434</f>
        <v>0</v>
      </c>
      <c r="W434" s="12"/>
      <c r="X434" s="2"/>
      <c r="Y434" s="26">
        <f>((COUNTIF(E430:E435,E434)-1)*$CK$547+SUBSTITUTE(E434,"=",""))</f>
        <v>5</v>
      </c>
      <c r="Z434" s="3">
        <f t="shared" ref="Z434:Z435" si="592">INDEX($CK$548:$CK$611,Y434)</f>
        <v>2</v>
      </c>
      <c r="AA434" s="3">
        <f t="shared" si="591"/>
        <v>1</v>
      </c>
      <c r="AB434" s="3">
        <f t="shared" si="590"/>
        <v>2</v>
      </c>
      <c r="AC434" s="6">
        <f>IF(ISNA(INDEX(AB430:AB435, MATCH(N434, F430:F435, FALSE))),0,INDEX(AB430:AB435, MATCH(N434,F430:F435, FALSE)))</f>
        <v>0</v>
      </c>
      <c r="AD434" s="3">
        <f>IF(ISNA(INDEX(AB430:AB435, MATCH(O434, F430:F435, FALSE))),0,INDEX(AB430:AB435, MATCH(O434, F430:F435, FALSE)))</f>
        <v>0</v>
      </c>
      <c r="AE434" s="5">
        <f t="shared" si="589"/>
        <v>0</v>
      </c>
      <c r="AF434" s="3">
        <f>COUNTIF(F422:F427:F430:F435,F434)</f>
        <v>0</v>
      </c>
    </row>
    <row r="435" spans="1:32" ht="20.100000000000001" customHeight="1" thickBot="1">
      <c r="A435" s="111" t="s">
        <v>146</v>
      </c>
      <c r="B435" s="121" t="s">
        <v>130</v>
      </c>
      <c r="C435" s="121">
        <v>1500</v>
      </c>
      <c r="D435" s="204" t="s">
        <v>1</v>
      </c>
      <c r="E435" s="291">
        <v>6</v>
      </c>
      <c r="F435" s="216"/>
      <c r="G435" s="225" t="s">
        <v>49</v>
      </c>
      <c r="H435" s="212" t="str">
        <f t="shared" si="582"/>
        <v xml:space="preserve"> </v>
      </c>
      <c r="I435" s="212" t="str">
        <f t="shared" si="583"/>
        <v/>
      </c>
      <c r="J435" s="212" t="str">
        <f t="shared" si="584"/>
        <v/>
      </c>
      <c r="K435" s="138" t="str">
        <f t="shared" si="585"/>
        <v/>
      </c>
      <c r="L435" s="213" t="str">
        <f t="shared" si="586"/>
        <v xml:space="preserve"> </v>
      </c>
      <c r="M435" s="2"/>
      <c r="N435" s="34" t="str">
        <f t="shared" si="587"/>
        <v>J</v>
      </c>
      <c r="O435" s="34" t="str">
        <f t="shared" si="587"/>
        <v>JJ</v>
      </c>
      <c r="P435" s="154">
        <f t="shared" si="588"/>
        <v>0</v>
      </c>
      <c r="Q435" s="2"/>
      <c r="R435" s="12"/>
      <c r="S435" s="12"/>
      <c r="T435" s="12"/>
      <c r="U435" s="12"/>
      <c r="V435" s="12"/>
      <c r="W435" s="12">
        <f>P435</f>
        <v>0</v>
      </c>
      <c r="X435" s="2"/>
      <c r="Y435" s="26">
        <f>((COUNTIF(E430:E435,E435)-1)*$CK$547+SUBSTITUTE(E435,"=",""))</f>
        <v>6</v>
      </c>
      <c r="Z435" s="3">
        <f t="shared" si="592"/>
        <v>1</v>
      </c>
      <c r="AA435" s="3">
        <f t="shared" si="591"/>
        <v>1</v>
      </c>
      <c r="AB435" s="3">
        <f t="shared" si="590"/>
        <v>1</v>
      </c>
      <c r="AC435" s="6">
        <f>IF(ISNA(INDEX(AB430:AB435, MATCH(N435, F430:F435, FALSE))),0,INDEX(AB430:AB435, MATCH(N435, F430:F435, FALSE)))</f>
        <v>0</v>
      </c>
      <c r="AD435" s="3">
        <f>IF(ISNA(INDEX(AB430:AB435, MATCH(O435, F430:F435, FALSE))),0,INDEX(AB430:AB435, MATCH(O435, F430:F435, FALSE)))</f>
        <v>0</v>
      </c>
      <c r="AE435" s="5">
        <f t="shared" si="589"/>
        <v>0</v>
      </c>
      <c r="AF435" s="3">
        <f>COUNTIF(F422:F427:F430:F435,F435)</f>
        <v>0</v>
      </c>
    </row>
    <row r="436" spans="1:32" ht="20.100000000000001" customHeight="1" thickBot="1">
      <c r="A436" s="111" t="s">
        <v>146</v>
      </c>
      <c r="B436" s="121" t="s">
        <v>130</v>
      </c>
      <c r="C436" s="121"/>
      <c r="D436" s="204"/>
      <c r="E436" s="237" t="s">
        <v>49</v>
      </c>
      <c r="F436" s="237"/>
      <c r="G436" s="237"/>
      <c r="H436" s="236"/>
      <c r="I436" s="236"/>
      <c r="J436" s="236"/>
      <c r="K436" s="236"/>
      <c r="L436" s="236"/>
      <c r="M436" s="65"/>
      <c r="N436" s="40"/>
      <c r="O436" s="40"/>
      <c r="P436" s="155"/>
      <c r="Q436" s="2"/>
      <c r="R436" s="2"/>
      <c r="S436" s="2"/>
      <c r="T436" s="2"/>
      <c r="U436" s="2"/>
      <c r="V436" s="2"/>
      <c r="W436" s="2"/>
      <c r="X436" s="2"/>
      <c r="Y436" s="8"/>
    </row>
    <row r="437" spans="1:32" ht="20.100000000000001" customHeight="1" thickBot="1">
      <c r="A437" s="111" t="s">
        <v>146</v>
      </c>
      <c r="B437" s="121" t="s">
        <v>130</v>
      </c>
      <c r="C437" s="121" t="s">
        <v>324</v>
      </c>
      <c r="D437" s="204" t="s">
        <v>0</v>
      </c>
      <c r="E437" s="420" t="s">
        <v>226</v>
      </c>
      <c r="F437" s="233"/>
      <c r="G437" s="233"/>
      <c r="H437" s="234"/>
      <c r="I437" s="208" t="s">
        <v>147</v>
      </c>
      <c r="J437" s="205"/>
      <c r="K437" s="530">
        <f>DETAILS!K81</f>
        <v>11.6</v>
      </c>
      <c r="L437" s="530"/>
      <c r="M437" s="119"/>
      <c r="N437" s="40"/>
      <c r="O437" s="40"/>
      <c r="P437" s="155"/>
      <c r="Q437" s="2"/>
      <c r="R437" s="2"/>
      <c r="S437" s="2"/>
      <c r="T437" s="2"/>
      <c r="U437" s="2"/>
      <c r="V437" s="2"/>
      <c r="W437" s="2"/>
      <c r="X437" s="2"/>
      <c r="Y437" s="8"/>
    </row>
    <row r="438" spans="1:32" ht="20.100000000000001" customHeight="1">
      <c r="A438" s="111" t="s">
        <v>146</v>
      </c>
      <c r="B438" s="121" t="s">
        <v>130</v>
      </c>
      <c r="C438" s="121" t="s">
        <v>324</v>
      </c>
      <c r="D438" s="204" t="s">
        <v>0</v>
      </c>
      <c r="E438" s="289">
        <v>1</v>
      </c>
      <c r="F438" s="214" t="s">
        <v>130</v>
      </c>
      <c r="G438" s="215">
        <v>13.3</v>
      </c>
      <c r="H438" s="201" t="str">
        <f t="shared" ref="H438:H443" si="593">IF(ISNA((IF(F438=0," ",VLOOKUP(F438,$AO$600:$AQ$611,3,FALSE)))),"WRONG LETTER",IF(F438=0," ",VLOOKUP(F438,$AO$600:$AQ$611,3,FALSE)))</f>
        <v>Emily Smith</v>
      </c>
      <c r="I438" s="201" t="str">
        <f t="shared" ref="I438:I443" si="594">IF(ISNA((IF(F438=0,"",VLOOKUP(F438,$AR$600:$AT$611,3,FALSE)))),"WRONG LETTER",IF(F438=0,"",VLOOKUP(F438,$AR$600:$AT$611,3,FALSE)))</f>
        <v>Winchester</v>
      </c>
      <c r="J438" s="201" t="str">
        <f t="shared" ref="J438:J443" si="595">IF(F438=0,"",VLOOKUP(F438,$AO$544:$AR$555,4,FALSE))</f>
        <v>Win</v>
      </c>
      <c r="K438" s="202" t="str">
        <f t="shared" ref="K438:K443" si="596">IF(G438="","",IF(ISNUMBER(G438),IF($CH$608="F"," ",IF($CH$608="T",IF(G438&lt;=$BX$608,"G1",IF(G438&lt;=$CA$608,"G2",IF(G438&lt;=$CD$608,"G3",IF(G438&lt;=$CG$608,"G4","")))))),""))</f>
        <v/>
      </c>
      <c r="L438" s="203" t="str">
        <f t="shared" ref="L438:L443" si="597">IF(ISBLANK(G438),"",IF(G438&lt;=BM603,"AW"," "))</f>
        <v>AW</v>
      </c>
      <c r="M438" s="2"/>
      <c r="N438" s="34" t="str">
        <f t="shared" ref="N438:O443" si="598">N430</f>
        <v>W</v>
      </c>
      <c r="O438" s="34" t="str">
        <f t="shared" si="598"/>
        <v>WW</v>
      </c>
      <c r="P438" s="154">
        <f>AE438</f>
        <v>6</v>
      </c>
      <c r="Q438" s="2"/>
      <c r="R438" s="12">
        <f>P438</f>
        <v>6</v>
      </c>
      <c r="S438" s="12"/>
      <c r="T438" s="12"/>
      <c r="U438" s="12"/>
      <c r="V438" s="12"/>
      <c r="W438" s="12"/>
      <c r="X438" s="2"/>
      <c r="Y438" s="26">
        <f>((COUNTIF(E438:E443,E438)-1)*$CK$547+SUBSTITUTE(E438,"=",""))</f>
        <v>1</v>
      </c>
      <c r="Z438" s="3">
        <f>INDEX($CK$548:$CK$611,Y438)</f>
        <v>6</v>
      </c>
      <c r="AA438" s="3">
        <f>IF(LEFT(G438,1)="d",0,IF(LEFT(G438,1)="n",0,1))</f>
        <v>1</v>
      </c>
      <c r="AB438" s="3">
        <f>Z438*AA438</f>
        <v>6</v>
      </c>
      <c r="AC438" s="6">
        <f>IF(ISNA(INDEX(AB438:AB443, MATCH(N438, F438:F443, FALSE))),0,INDEX(AB438:AB443, MATCH(N438, F438:F443, FALSE)))</f>
        <v>6</v>
      </c>
      <c r="AD438" s="3">
        <f>IF(ISNA(INDEX(AB438:AB443, MATCH(O438, F438:F443, FALSE))),0,INDEX(AB438:AB443, MATCH(O438, F438:F443, FALSE)))</f>
        <v>0</v>
      </c>
      <c r="AE438" s="5">
        <f>SUM(AC438:AD438)</f>
        <v>6</v>
      </c>
      <c r="AF438" s="3">
        <f>COUNTIF(F438:F443:F446:F451,F438)</f>
        <v>1</v>
      </c>
    </row>
    <row r="439" spans="1:32" ht="20.100000000000001" customHeight="1">
      <c r="A439" s="111" t="s">
        <v>146</v>
      </c>
      <c r="B439" s="121" t="s">
        <v>130</v>
      </c>
      <c r="C439" s="121" t="s">
        <v>324</v>
      </c>
      <c r="D439" s="204" t="s">
        <v>0</v>
      </c>
      <c r="E439" s="290">
        <v>2</v>
      </c>
      <c r="F439" s="216"/>
      <c r="G439" s="217" t="s">
        <v>49</v>
      </c>
      <c r="H439" s="114" t="str">
        <f t="shared" si="593"/>
        <v xml:space="preserve"> </v>
      </c>
      <c r="I439" s="114" t="str">
        <f t="shared" si="594"/>
        <v/>
      </c>
      <c r="J439" s="114" t="str">
        <f t="shared" si="595"/>
        <v/>
      </c>
      <c r="K439" s="9" t="str">
        <f t="shared" si="596"/>
        <v/>
      </c>
      <c r="L439" s="195" t="str">
        <f t="shared" si="597"/>
        <v xml:space="preserve"> </v>
      </c>
      <c r="M439" s="2"/>
      <c r="N439" s="34" t="str">
        <f t="shared" si="598"/>
        <v>N</v>
      </c>
      <c r="O439" s="34" t="str">
        <f t="shared" si="598"/>
        <v>NN</v>
      </c>
      <c r="P439" s="154">
        <f t="shared" ref="P439:P443" si="599">AE439</f>
        <v>0</v>
      </c>
      <c r="Q439" s="2"/>
      <c r="R439" s="12"/>
      <c r="S439" s="12">
        <f>P439</f>
        <v>0</v>
      </c>
      <c r="T439" s="12"/>
      <c r="U439" s="12"/>
      <c r="V439" s="12"/>
      <c r="W439" s="12"/>
      <c r="X439" s="2"/>
      <c r="Y439" s="26">
        <f>((COUNTIF(E438:E443,E439)-1)*$CK$547+SUBSTITUTE(E439,"=",""))</f>
        <v>2</v>
      </c>
      <c r="Z439" s="3">
        <f>INDEX($CK$548:$CK$611,Y439)</f>
        <v>5</v>
      </c>
      <c r="AA439" s="3">
        <f>IF(LEFT(G439,1)="d",0,IF(LEFT(G439,1)="n",0,1))</f>
        <v>1</v>
      </c>
      <c r="AB439" s="3">
        <f>Z439*AA439</f>
        <v>5</v>
      </c>
      <c r="AC439" s="6">
        <f>IF(ISNA(INDEX(AB438:AB443, MATCH(N439, F438:F443, FALSE))),0,INDEX(AB438:AB443, MATCH(N439, F438:F443, FALSE)))</f>
        <v>0</v>
      </c>
      <c r="AD439" s="3">
        <f>IF(ISNA(INDEX(AB438:AB443, MATCH(O439, F438:F443, FALSE))),0,INDEX(AB438:AB443, MATCH(O439, F438:F443, FALSE)))</f>
        <v>0</v>
      </c>
      <c r="AE439" s="5">
        <f t="shared" ref="AE439:AE443" si="600">SUM(AC439:AD439)</f>
        <v>0</v>
      </c>
      <c r="AF439" s="3">
        <f>COUNTIF(F438:F443:F446:F451,F439)</f>
        <v>0</v>
      </c>
    </row>
    <row r="440" spans="1:32" ht="20.100000000000001" customHeight="1">
      <c r="A440" s="111" t="s">
        <v>146</v>
      </c>
      <c r="B440" s="121" t="s">
        <v>130</v>
      </c>
      <c r="C440" s="121" t="s">
        <v>324</v>
      </c>
      <c r="D440" s="204" t="s">
        <v>0</v>
      </c>
      <c r="E440" s="290">
        <v>3</v>
      </c>
      <c r="F440" s="216"/>
      <c r="G440" s="217" t="s">
        <v>49</v>
      </c>
      <c r="H440" s="114" t="str">
        <f t="shared" si="593"/>
        <v xml:space="preserve"> </v>
      </c>
      <c r="I440" s="114" t="str">
        <f t="shared" si="594"/>
        <v/>
      </c>
      <c r="J440" s="114" t="str">
        <f t="shared" si="595"/>
        <v/>
      </c>
      <c r="K440" s="9" t="str">
        <f t="shared" si="596"/>
        <v/>
      </c>
      <c r="L440" s="195" t="str">
        <f t="shared" si="597"/>
        <v xml:space="preserve"> </v>
      </c>
      <c r="M440" s="2"/>
      <c r="N440" s="34" t="str">
        <f t="shared" si="598"/>
        <v>O</v>
      </c>
      <c r="O440" s="34" t="str">
        <f t="shared" si="598"/>
        <v>OO</v>
      </c>
      <c r="P440" s="154">
        <f t="shared" si="599"/>
        <v>0</v>
      </c>
      <c r="Q440" s="2"/>
      <c r="R440" s="12"/>
      <c r="S440" s="12"/>
      <c r="T440" s="12">
        <f>P440</f>
        <v>0</v>
      </c>
      <c r="U440" s="12"/>
      <c r="V440" s="12"/>
      <c r="W440" s="12"/>
      <c r="X440" s="2"/>
      <c r="Y440" s="26">
        <f>((COUNTIF(E438:E443,E440)-1)*$CK$547+SUBSTITUTE(E440,"=",""))</f>
        <v>3</v>
      </c>
      <c r="Z440" s="3">
        <f>INDEX($CK$548:$CK$611,Y440)</f>
        <v>4</v>
      </c>
      <c r="AA440" s="3">
        <f>IF(LEFT(G440,1)="d",0,IF(LEFT(G440,1)="n",0,1))</f>
        <v>1</v>
      </c>
      <c r="AB440" s="3">
        <f t="shared" ref="AB440:AB443" si="601">Z440*AA440</f>
        <v>4</v>
      </c>
      <c r="AC440" s="6">
        <f>IF(ISNA(INDEX(AB438:AB443, MATCH(N440, F438:F443, FALSE))),0,INDEX(AB438:AB443, MATCH(N440, F438:F443, FALSE)))</f>
        <v>0</v>
      </c>
      <c r="AD440" s="3">
        <f>IF(ISNA(INDEX(AB438:AB443, MATCH(O440, F438:F443, FALSE))),0,INDEX(AB438:AB443, MATCH(O440, F438:F443, FALSE)))</f>
        <v>0</v>
      </c>
      <c r="AE440" s="5">
        <f t="shared" si="600"/>
        <v>0</v>
      </c>
      <c r="AF440" s="3">
        <f>COUNTIF(F438:F443:F446:F451,F440)</f>
        <v>0</v>
      </c>
    </row>
    <row r="441" spans="1:32" ht="20.100000000000001" customHeight="1">
      <c r="A441" s="111" t="s">
        <v>146</v>
      </c>
      <c r="B441" s="121" t="s">
        <v>130</v>
      </c>
      <c r="C441" s="121" t="s">
        <v>324</v>
      </c>
      <c r="D441" s="204" t="s">
        <v>0</v>
      </c>
      <c r="E441" s="290">
        <v>4</v>
      </c>
      <c r="F441" s="216"/>
      <c r="G441" s="217" t="s">
        <v>49</v>
      </c>
      <c r="H441" s="114" t="str">
        <f t="shared" si="593"/>
        <v xml:space="preserve"> </v>
      </c>
      <c r="I441" s="114" t="str">
        <f t="shared" si="594"/>
        <v/>
      </c>
      <c r="J441" s="114" t="str">
        <f t="shared" si="595"/>
        <v/>
      </c>
      <c r="K441" s="9" t="str">
        <f t="shared" si="596"/>
        <v/>
      </c>
      <c r="L441" s="195" t="str">
        <f t="shared" si="597"/>
        <v xml:space="preserve"> </v>
      </c>
      <c r="M441" s="2"/>
      <c r="N441" s="34" t="str">
        <f t="shared" si="598"/>
        <v>R</v>
      </c>
      <c r="O441" s="34" t="str">
        <f t="shared" si="598"/>
        <v>RR</v>
      </c>
      <c r="P441" s="154">
        <f t="shared" si="599"/>
        <v>0</v>
      </c>
      <c r="Q441" s="2"/>
      <c r="R441" s="12"/>
      <c r="S441" s="12"/>
      <c r="T441" s="12"/>
      <c r="U441" s="12">
        <f>P441</f>
        <v>0</v>
      </c>
      <c r="V441" s="12"/>
      <c r="W441" s="12"/>
      <c r="X441" s="2"/>
      <c r="Y441" s="26">
        <f>((COUNTIF(E438:E443,E441)-1)*$CK$547+SUBSTITUTE(E441,"=",""))</f>
        <v>4</v>
      </c>
      <c r="Z441" s="3">
        <f>INDEX($CK$548:$CK$611,Y441)</f>
        <v>3</v>
      </c>
      <c r="AA441" s="3">
        <f t="shared" ref="AA441:AA443" si="602">IF(LEFT(G441,1)="d",0,IF(LEFT(G441,1)="n",0,1))</f>
        <v>1</v>
      </c>
      <c r="AB441" s="3">
        <f t="shared" si="601"/>
        <v>3</v>
      </c>
      <c r="AC441" s="6">
        <f>IF(ISNA(INDEX(AB438:AB443, MATCH(N441, F438:F443, FALSE))),0,INDEX(AB438:AB443, MATCH(N441, F438:F443, FALSE)))</f>
        <v>0</v>
      </c>
      <c r="AD441" s="3">
        <f>IF(ISNA(INDEX(AB438:AB443, MATCH(O441, F438:F443, FALSE))),0,INDEX(AB438:AB443, MATCH(O441, F438:F443, FALSE)))</f>
        <v>0</v>
      </c>
      <c r="AE441" s="5">
        <f t="shared" si="600"/>
        <v>0</v>
      </c>
      <c r="AF441" s="3">
        <f>COUNTIF(F438:F443:F446:F451,F441)</f>
        <v>0</v>
      </c>
    </row>
    <row r="442" spans="1:32" ht="20.100000000000001" customHeight="1">
      <c r="A442" s="111" t="s">
        <v>146</v>
      </c>
      <c r="B442" s="121" t="s">
        <v>130</v>
      </c>
      <c r="C442" s="121" t="s">
        <v>324</v>
      </c>
      <c r="D442" s="204" t="s">
        <v>0</v>
      </c>
      <c r="E442" s="290">
        <v>5</v>
      </c>
      <c r="F442" s="216"/>
      <c r="G442" s="217" t="s">
        <v>49</v>
      </c>
      <c r="H442" s="114" t="str">
        <f t="shared" si="593"/>
        <v xml:space="preserve"> </v>
      </c>
      <c r="I442" s="114" t="str">
        <f t="shared" si="594"/>
        <v/>
      </c>
      <c r="J442" s="114" t="str">
        <f t="shared" si="595"/>
        <v/>
      </c>
      <c r="K442" s="9" t="str">
        <f t="shared" si="596"/>
        <v/>
      </c>
      <c r="L442" s="195" t="str">
        <f t="shared" si="597"/>
        <v xml:space="preserve"> </v>
      </c>
      <c r="M442" s="2"/>
      <c r="N442" s="34" t="str">
        <f t="shared" si="598"/>
        <v>T</v>
      </c>
      <c r="O442" s="34" t="str">
        <f t="shared" si="598"/>
        <v>TT</v>
      </c>
      <c r="P442" s="154">
        <f t="shared" si="599"/>
        <v>0</v>
      </c>
      <c r="Q442" s="2"/>
      <c r="R442" s="12"/>
      <c r="S442" s="12"/>
      <c r="T442" s="12"/>
      <c r="U442" s="12"/>
      <c r="V442" s="12">
        <f>P442</f>
        <v>0</v>
      </c>
      <c r="W442" s="12"/>
      <c r="X442" s="2"/>
      <c r="Y442" s="26">
        <f>((COUNTIF(E438:E443,E442)-1)*$CK$547+SUBSTITUTE(E442,"=",""))</f>
        <v>5</v>
      </c>
      <c r="Z442" s="3">
        <f t="shared" ref="Z442:Z443" si="603">INDEX($CK$548:$CK$611,Y442)</f>
        <v>2</v>
      </c>
      <c r="AA442" s="3">
        <f t="shared" si="602"/>
        <v>1</v>
      </c>
      <c r="AB442" s="3">
        <f t="shared" si="601"/>
        <v>2</v>
      </c>
      <c r="AC442" s="6">
        <f>IF(ISNA(INDEX(AB438:AB443, MATCH(N442, F438:F443, FALSE))),0,INDEX(AB438:AB443, MATCH(N442,F438:F443, FALSE)))</f>
        <v>0</v>
      </c>
      <c r="AD442" s="3">
        <f>IF(ISNA(INDEX(AB438:AB443, MATCH(O442, F438:F443, FALSE))),0,INDEX(AB438:AB443, MATCH(O442, F438:F443, FALSE)))</f>
        <v>0</v>
      </c>
      <c r="AE442" s="5">
        <f t="shared" si="600"/>
        <v>0</v>
      </c>
      <c r="AF442" s="3">
        <f>COUNTIF(F438:F443:F446:F451,F442)</f>
        <v>0</v>
      </c>
    </row>
    <row r="443" spans="1:32" ht="20.100000000000001" customHeight="1" thickBot="1">
      <c r="A443" s="111" t="s">
        <v>146</v>
      </c>
      <c r="B443" s="121" t="s">
        <v>130</v>
      </c>
      <c r="C443" s="121" t="s">
        <v>324</v>
      </c>
      <c r="D443" s="204" t="s">
        <v>0</v>
      </c>
      <c r="E443" s="291">
        <v>6</v>
      </c>
      <c r="F443" s="216"/>
      <c r="G443" s="219" t="s">
        <v>49</v>
      </c>
      <c r="H443" s="212" t="str">
        <f t="shared" si="593"/>
        <v xml:space="preserve"> </v>
      </c>
      <c r="I443" s="212" t="str">
        <f t="shared" si="594"/>
        <v/>
      </c>
      <c r="J443" s="212" t="str">
        <f t="shared" si="595"/>
        <v/>
      </c>
      <c r="K443" s="138" t="str">
        <f t="shared" si="596"/>
        <v/>
      </c>
      <c r="L443" s="213" t="str">
        <f t="shared" si="597"/>
        <v xml:space="preserve"> </v>
      </c>
      <c r="M443" s="2"/>
      <c r="N443" s="34" t="str">
        <f t="shared" si="598"/>
        <v>J</v>
      </c>
      <c r="O443" s="34" t="str">
        <f t="shared" si="598"/>
        <v>JJ</v>
      </c>
      <c r="P443" s="154">
        <f t="shared" si="599"/>
        <v>0</v>
      </c>
      <c r="Q443" s="2"/>
      <c r="R443" s="12"/>
      <c r="S443" s="12"/>
      <c r="T443" s="12"/>
      <c r="U443" s="12"/>
      <c r="V443" s="12"/>
      <c r="W443" s="12">
        <f>P443</f>
        <v>0</v>
      </c>
      <c r="X443" s="2"/>
      <c r="Y443" s="26">
        <f>((COUNTIF(E438:E443,E443)-1)*$CK$547+SUBSTITUTE(E443,"=",""))</f>
        <v>6</v>
      </c>
      <c r="Z443" s="3">
        <f t="shared" si="603"/>
        <v>1</v>
      </c>
      <c r="AA443" s="3">
        <f t="shared" si="602"/>
        <v>1</v>
      </c>
      <c r="AB443" s="3">
        <f t="shared" si="601"/>
        <v>1</v>
      </c>
      <c r="AC443" s="6">
        <f>IF(ISNA(INDEX(AB438:AB443, MATCH(N443, F438:F443, FALSE))),0,INDEX(AB438:AB443, MATCH(N443, F438:F443, FALSE)))</f>
        <v>0</v>
      </c>
      <c r="AD443" s="3">
        <f>IF(ISNA(INDEX(AB438:AB443, MATCH(O443, F438:F443, FALSE))),0,INDEX(AB438:AB443, MATCH(O443, F438:F443, FALSE)))</f>
        <v>0</v>
      </c>
      <c r="AE443" s="5">
        <f t="shared" si="600"/>
        <v>0</v>
      </c>
      <c r="AF443" s="3">
        <f>COUNTIF(F438:F443:F446:F451,F443)</f>
        <v>0</v>
      </c>
    </row>
    <row r="444" spans="1:32" ht="20.100000000000001" customHeight="1" thickBot="1">
      <c r="A444" s="111" t="s">
        <v>146</v>
      </c>
      <c r="B444" s="121" t="s">
        <v>130</v>
      </c>
      <c r="C444" s="121"/>
      <c r="D444" s="110"/>
      <c r="E444" s="237" t="s">
        <v>49</v>
      </c>
      <c r="F444" s="237"/>
      <c r="G444" s="237"/>
      <c r="H444" s="236"/>
      <c r="I444" s="236"/>
      <c r="J444" s="236"/>
      <c r="K444" s="236"/>
      <c r="L444" s="236"/>
      <c r="M444" s="2"/>
      <c r="N444" s="37"/>
      <c r="O444" s="37"/>
      <c r="P444" s="155"/>
      <c r="Q444" s="2"/>
      <c r="R444" s="2"/>
      <c r="S444" s="2"/>
      <c r="T444" s="2"/>
      <c r="U444" s="2"/>
      <c r="V444" s="2"/>
      <c r="W444" s="2"/>
      <c r="X444" s="2"/>
      <c r="Y444" s="26"/>
    </row>
    <row r="445" spans="1:32" ht="20.100000000000001" customHeight="1" thickBot="1">
      <c r="A445" s="111" t="s">
        <v>146</v>
      </c>
      <c r="B445" s="121" t="s">
        <v>130</v>
      </c>
      <c r="C445" s="121" t="s">
        <v>324</v>
      </c>
      <c r="D445" s="204" t="s">
        <v>1</v>
      </c>
      <c r="E445" s="420" t="s">
        <v>243</v>
      </c>
      <c r="F445" s="233"/>
      <c r="G445" s="233"/>
      <c r="H445" s="234"/>
      <c r="I445" s="208" t="s">
        <v>147</v>
      </c>
      <c r="J445" s="205"/>
      <c r="K445" s="530">
        <f>K437</f>
        <v>11.6</v>
      </c>
      <c r="L445" s="530"/>
      <c r="M445" s="2"/>
      <c r="N445" s="37"/>
      <c r="O445" s="37"/>
      <c r="P445" s="155"/>
      <c r="Q445" s="2"/>
      <c r="R445" s="2"/>
      <c r="S445" s="2"/>
      <c r="T445" s="2"/>
      <c r="U445" s="2"/>
      <c r="V445" s="2"/>
      <c r="W445" s="2"/>
      <c r="X445" s="2"/>
      <c r="Y445" s="26"/>
    </row>
    <row r="446" spans="1:32" ht="20.100000000000001" customHeight="1">
      <c r="A446" s="111" t="s">
        <v>146</v>
      </c>
      <c r="B446" s="121" t="s">
        <v>130</v>
      </c>
      <c r="C446" s="121" t="s">
        <v>324</v>
      </c>
      <c r="D446" s="204" t="s">
        <v>1</v>
      </c>
      <c r="E446" s="289">
        <v>1</v>
      </c>
      <c r="F446" s="214" t="s">
        <v>140</v>
      </c>
      <c r="G446" s="215">
        <v>14.3</v>
      </c>
      <c r="H446" s="201" t="str">
        <f t="shared" ref="H446:H451" si="604">IF(ISNA((IF(F446=0," ",VLOOKUP(F446,$AO$600:$AQ$611,3,FALSE)))),"WRONG LETTER",IF(F446=0," ",VLOOKUP(F446,$AO$600:$AQ$611,3,FALSE)))</f>
        <v>Emily Weeks</v>
      </c>
      <c r="I446" s="201" t="str">
        <f t="shared" ref="I446:I451" si="605">IF(ISNA((IF(F446=0,"",VLOOKUP(F446,$AR$600:$AT$611,3,FALSE)))),"WRONG LETTER",IF(F446=0,"",VLOOKUP(F446,$AR$600:$AT$611,3,FALSE)))</f>
        <v>Winchester</v>
      </c>
      <c r="J446" s="201" t="str">
        <f t="shared" ref="J446:J451" si="606">IF(F446=0,"",VLOOKUP(F446,$AO$544:$AR$555,4,FALSE))</f>
        <v>Win</v>
      </c>
      <c r="K446" s="202" t="str">
        <f t="shared" ref="K446:K451" si="607">IF(G446="","",IF(ISNUMBER(G446),IF($CH$608="F"," ",IF($CH$608="T",IF(G446&lt;=$BX$608,"G1",IF(G446&lt;=$CA$608,"G2",IF(G446&lt;=$CD$608,"G3",IF(G446&lt;=$CG$608,"G4","")))))),""))</f>
        <v/>
      </c>
      <c r="L446" s="203" t="str">
        <f t="shared" ref="L446:L451" si="608">IF(ISBLANK(G446),"",IF(G446&lt;=BM610,"AW"," "))</f>
        <v xml:space="preserve"> </v>
      </c>
      <c r="M446" s="2"/>
      <c r="N446" s="34" t="str">
        <f t="shared" ref="N446:O451" si="609">N438</f>
        <v>W</v>
      </c>
      <c r="O446" s="34" t="str">
        <f t="shared" si="609"/>
        <v>WW</v>
      </c>
      <c r="P446" s="154">
        <f>AE446</f>
        <v>6</v>
      </c>
      <c r="Q446" s="2"/>
      <c r="R446" s="12">
        <f>P446</f>
        <v>6</v>
      </c>
      <c r="S446" s="12"/>
      <c r="T446" s="12"/>
      <c r="U446" s="12"/>
      <c r="V446" s="12"/>
      <c r="W446" s="12"/>
      <c r="X446" s="2"/>
      <c r="Y446" s="26">
        <f>((COUNTIF(E446:E451,E446)-1)*$CK$547+SUBSTITUTE(E446,"=",""))</f>
        <v>1</v>
      </c>
      <c r="Z446" s="3">
        <f>INDEX($CK$548:$CK$611,Y446)</f>
        <v>6</v>
      </c>
      <c r="AA446" s="3">
        <f>IF(LEFT(G446,1)="d",0,IF(LEFT(G446,1)="n",0,1))</f>
        <v>1</v>
      </c>
      <c r="AB446" s="3">
        <f>Z446*AA446</f>
        <v>6</v>
      </c>
      <c r="AC446" s="6">
        <f>IF(ISNA(INDEX(AB446:AB451, MATCH(N446, F446:F451, FALSE))),0,INDEX(AB446:AB451, MATCH(N446, F446:F451, FALSE)))</f>
        <v>0</v>
      </c>
      <c r="AD446" s="3">
        <f>IF(ISNA(INDEX(AB446:AB451, MATCH(O446, F446:F451, FALSE))),0,INDEX(AB446:AB451, MATCH(O446, F446:F451, FALSE)))</f>
        <v>6</v>
      </c>
      <c r="AE446" s="5">
        <f>SUM(AC446:AD446)</f>
        <v>6</v>
      </c>
      <c r="AF446" s="3">
        <f>COUNTIF(F438:F443:F446:F451,F446)</f>
        <v>1</v>
      </c>
    </row>
    <row r="447" spans="1:32" ht="20.100000000000001" customHeight="1">
      <c r="A447" s="111" t="s">
        <v>146</v>
      </c>
      <c r="B447" s="121" t="s">
        <v>130</v>
      </c>
      <c r="C447" s="121" t="s">
        <v>324</v>
      </c>
      <c r="D447" s="204" t="s">
        <v>1</v>
      </c>
      <c r="E447" s="290">
        <v>2</v>
      </c>
      <c r="F447" s="216"/>
      <c r="G447" s="217" t="s">
        <v>49</v>
      </c>
      <c r="H447" s="114" t="str">
        <f t="shared" si="604"/>
        <v xml:space="preserve"> </v>
      </c>
      <c r="I447" s="114" t="str">
        <f t="shared" si="605"/>
        <v/>
      </c>
      <c r="J447" s="114" t="str">
        <f t="shared" si="606"/>
        <v/>
      </c>
      <c r="K447" s="9" t="str">
        <f t="shared" si="607"/>
        <v/>
      </c>
      <c r="L447" s="195" t="str">
        <f t="shared" si="608"/>
        <v xml:space="preserve"> </v>
      </c>
      <c r="M447" s="2"/>
      <c r="N447" s="34" t="str">
        <f t="shared" si="609"/>
        <v>N</v>
      </c>
      <c r="O447" s="34" t="str">
        <f t="shared" si="609"/>
        <v>NN</v>
      </c>
      <c r="P447" s="154">
        <f t="shared" ref="P447:P451" si="610">AE447</f>
        <v>0</v>
      </c>
      <c r="Q447" s="2"/>
      <c r="R447" s="12"/>
      <c r="S447" s="12">
        <f>P447</f>
        <v>0</v>
      </c>
      <c r="T447" s="12"/>
      <c r="U447" s="12"/>
      <c r="V447" s="12"/>
      <c r="W447" s="12"/>
      <c r="X447" s="2"/>
      <c r="Y447" s="26">
        <f>((COUNTIF(E446:E451,E447)-1)*$CK$547+SUBSTITUTE(E447,"=",""))</f>
        <v>2</v>
      </c>
      <c r="Z447" s="3">
        <f>INDEX($CK$548:$CK$611,Y447)</f>
        <v>5</v>
      </c>
      <c r="AA447" s="3">
        <f>IF(LEFT(G447,1)="d",0,IF(LEFT(G447,1)="n",0,1))</f>
        <v>1</v>
      </c>
      <c r="AB447" s="3">
        <f>Z447*AA447</f>
        <v>5</v>
      </c>
      <c r="AC447" s="6">
        <f>IF(ISNA(INDEX(AB446:AB451, MATCH(N447, F446:F451, FALSE))),0,INDEX(AB446:AB451, MATCH(N447, F446:F451, FALSE)))</f>
        <v>0</v>
      </c>
      <c r="AD447" s="3">
        <f>IF(ISNA(INDEX(AB446:AB451, MATCH(O447, F446:F451, FALSE))),0,INDEX(AB446:AB451, MATCH(O447, F446:F451, FALSE)))</f>
        <v>0</v>
      </c>
      <c r="AE447" s="5">
        <f t="shared" ref="AE447:AE451" si="611">SUM(AC447:AD447)</f>
        <v>0</v>
      </c>
      <c r="AF447" s="3">
        <f>COUNTIF(F438:F443:F446:F451,F447)</f>
        <v>0</v>
      </c>
    </row>
    <row r="448" spans="1:32" ht="20.100000000000001" customHeight="1">
      <c r="A448" s="111" t="s">
        <v>146</v>
      </c>
      <c r="B448" s="121" t="s">
        <v>130</v>
      </c>
      <c r="C448" s="121" t="s">
        <v>324</v>
      </c>
      <c r="D448" s="204" t="s">
        <v>1</v>
      </c>
      <c r="E448" s="290">
        <v>3</v>
      </c>
      <c r="F448" s="216"/>
      <c r="G448" s="217" t="s">
        <v>49</v>
      </c>
      <c r="H448" s="114" t="str">
        <f t="shared" si="604"/>
        <v xml:space="preserve"> </v>
      </c>
      <c r="I448" s="114" t="str">
        <f t="shared" si="605"/>
        <v/>
      </c>
      <c r="J448" s="114" t="str">
        <f t="shared" si="606"/>
        <v/>
      </c>
      <c r="K448" s="9" t="str">
        <f t="shared" si="607"/>
        <v/>
      </c>
      <c r="L448" s="195" t="str">
        <f t="shared" si="608"/>
        <v xml:space="preserve"> </v>
      </c>
      <c r="M448" s="2"/>
      <c r="N448" s="34" t="str">
        <f t="shared" si="609"/>
        <v>O</v>
      </c>
      <c r="O448" s="34" t="str">
        <f t="shared" si="609"/>
        <v>OO</v>
      </c>
      <c r="P448" s="154">
        <f t="shared" si="610"/>
        <v>0</v>
      </c>
      <c r="Q448" s="2"/>
      <c r="R448" s="12"/>
      <c r="S448" s="12"/>
      <c r="T448" s="12">
        <f>P448</f>
        <v>0</v>
      </c>
      <c r="U448" s="12"/>
      <c r="V448" s="12"/>
      <c r="W448" s="12"/>
      <c r="X448" s="2"/>
      <c r="Y448" s="26">
        <f>((COUNTIF(E446:E451,E448)-1)*$CK$547+SUBSTITUTE(E448,"=",""))</f>
        <v>3</v>
      </c>
      <c r="Z448" s="3">
        <f>INDEX($CK$548:$CK$611,Y448)</f>
        <v>4</v>
      </c>
      <c r="AA448" s="3">
        <f>IF(LEFT(G448,1)="d",0,IF(LEFT(G448,1)="n",0,1))</f>
        <v>1</v>
      </c>
      <c r="AB448" s="3">
        <f t="shared" ref="AB448:AB451" si="612">Z448*AA448</f>
        <v>4</v>
      </c>
      <c r="AC448" s="6">
        <f>IF(ISNA(INDEX(AB446:AB451, MATCH(N448, F446:F451, FALSE))),0,INDEX(AB446:AB451, MATCH(N448, F446:F451, FALSE)))</f>
        <v>0</v>
      </c>
      <c r="AD448" s="3">
        <f>IF(ISNA(INDEX(AB446:AB451, MATCH(O448, F446:F451, FALSE))),0,INDEX(AB446:AB451, MATCH(O448, F446:F451, FALSE)))</f>
        <v>0</v>
      </c>
      <c r="AE448" s="5">
        <f t="shared" si="611"/>
        <v>0</v>
      </c>
      <c r="AF448" s="3">
        <f>COUNTIF(F438:F443:F446:F451,F448)</f>
        <v>0</v>
      </c>
    </row>
    <row r="449" spans="1:78" ht="20.100000000000001" customHeight="1">
      <c r="A449" s="111" t="s">
        <v>146</v>
      </c>
      <c r="B449" s="121" t="s">
        <v>130</v>
      </c>
      <c r="C449" s="121" t="s">
        <v>324</v>
      </c>
      <c r="D449" s="204" t="s">
        <v>1</v>
      </c>
      <c r="E449" s="290">
        <v>4</v>
      </c>
      <c r="F449" s="216"/>
      <c r="G449" s="217" t="s">
        <v>49</v>
      </c>
      <c r="H449" s="114" t="str">
        <f t="shared" si="604"/>
        <v xml:space="preserve"> </v>
      </c>
      <c r="I449" s="114" t="str">
        <f t="shared" si="605"/>
        <v/>
      </c>
      <c r="J449" s="114" t="str">
        <f t="shared" si="606"/>
        <v/>
      </c>
      <c r="K449" s="9" t="str">
        <f t="shared" si="607"/>
        <v/>
      </c>
      <c r="L449" s="195" t="str">
        <f t="shared" si="608"/>
        <v xml:space="preserve"> </v>
      </c>
      <c r="M449" s="2"/>
      <c r="N449" s="34" t="str">
        <f t="shared" si="609"/>
        <v>R</v>
      </c>
      <c r="O449" s="34" t="str">
        <f t="shared" si="609"/>
        <v>RR</v>
      </c>
      <c r="P449" s="154">
        <f t="shared" si="610"/>
        <v>0</v>
      </c>
      <c r="Q449" s="2"/>
      <c r="R449" s="12"/>
      <c r="S449" s="12"/>
      <c r="T449" s="12"/>
      <c r="U449" s="12">
        <f>P449</f>
        <v>0</v>
      </c>
      <c r="V449" s="12"/>
      <c r="W449" s="12"/>
      <c r="X449" s="2"/>
      <c r="Y449" s="26">
        <f>((COUNTIF(E446:E451,E449)-1)*$CK$547+SUBSTITUTE(E449,"=",""))</f>
        <v>4</v>
      </c>
      <c r="Z449" s="3">
        <f>INDEX($CK$548:$CK$611,Y449)</f>
        <v>3</v>
      </c>
      <c r="AA449" s="3">
        <f t="shared" ref="AA449:AA451" si="613">IF(LEFT(G449,1)="d",0,IF(LEFT(G449,1)="n",0,1))</f>
        <v>1</v>
      </c>
      <c r="AB449" s="3">
        <f t="shared" si="612"/>
        <v>3</v>
      </c>
      <c r="AC449" s="6">
        <f>IF(ISNA(INDEX(AB446:AB451, MATCH(N449, F446:F451, FALSE))),0,INDEX(AB446:AB451, MATCH(N449, F446:F451, FALSE)))</f>
        <v>0</v>
      </c>
      <c r="AD449" s="3">
        <f>IF(ISNA(INDEX(AB446:AB451, MATCH(O449, F446:F451, FALSE))),0,INDEX(AB446:AB451, MATCH(O449, F446:F451, FALSE)))</f>
        <v>0</v>
      </c>
      <c r="AE449" s="5">
        <f t="shared" si="611"/>
        <v>0</v>
      </c>
      <c r="AF449" s="3">
        <f>COUNTIF(F438:F443:F446:F451,F449)</f>
        <v>0</v>
      </c>
    </row>
    <row r="450" spans="1:78" ht="20.100000000000001" customHeight="1">
      <c r="A450" s="111" t="s">
        <v>146</v>
      </c>
      <c r="B450" s="121" t="s">
        <v>130</v>
      </c>
      <c r="C450" s="121" t="s">
        <v>324</v>
      </c>
      <c r="D450" s="204" t="s">
        <v>1</v>
      </c>
      <c r="E450" s="290">
        <v>5</v>
      </c>
      <c r="F450" s="216"/>
      <c r="G450" s="217" t="s">
        <v>49</v>
      </c>
      <c r="H450" s="114" t="str">
        <f t="shared" si="604"/>
        <v xml:space="preserve"> </v>
      </c>
      <c r="I450" s="114" t="str">
        <f t="shared" si="605"/>
        <v/>
      </c>
      <c r="J450" s="114" t="str">
        <f t="shared" si="606"/>
        <v/>
      </c>
      <c r="K450" s="9" t="str">
        <f t="shared" si="607"/>
        <v/>
      </c>
      <c r="L450" s="195" t="str">
        <f t="shared" si="608"/>
        <v xml:space="preserve"> </v>
      </c>
      <c r="M450" s="2"/>
      <c r="N450" s="34" t="str">
        <f t="shared" si="609"/>
        <v>T</v>
      </c>
      <c r="O450" s="34" t="str">
        <f t="shared" si="609"/>
        <v>TT</v>
      </c>
      <c r="P450" s="154">
        <f t="shared" si="610"/>
        <v>0</v>
      </c>
      <c r="Q450" s="2"/>
      <c r="R450" s="12"/>
      <c r="S450" s="12"/>
      <c r="T450" s="12"/>
      <c r="U450" s="12"/>
      <c r="V450" s="12">
        <f>P450</f>
        <v>0</v>
      </c>
      <c r="W450" s="12"/>
      <c r="X450" s="2"/>
      <c r="Y450" s="26">
        <f>((COUNTIF(E446:E451,E450)-1)*$CK$547+SUBSTITUTE(E450,"=",""))</f>
        <v>5</v>
      </c>
      <c r="Z450" s="3">
        <f t="shared" ref="Z450:Z451" si="614">INDEX($CK$548:$CK$611,Y450)</f>
        <v>2</v>
      </c>
      <c r="AA450" s="3">
        <f t="shared" si="613"/>
        <v>1</v>
      </c>
      <c r="AB450" s="3">
        <f t="shared" si="612"/>
        <v>2</v>
      </c>
      <c r="AC450" s="6">
        <f>IF(ISNA(INDEX(AB446:AB451, MATCH(N450, F446:F451, FALSE))),0,INDEX(AB446:AB451, MATCH(N450,F446:F451, FALSE)))</f>
        <v>0</v>
      </c>
      <c r="AD450" s="3">
        <f>IF(ISNA(INDEX(AB446:AB451, MATCH(O450, F446:F451, FALSE))),0,INDEX(AB446:AB451, MATCH(O450, F446:F451, FALSE)))</f>
        <v>0</v>
      </c>
      <c r="AE450" s="5">
        <f t="shared" si="611"/>
        <v>0</v>
      </c>
      <c r="AF450" s="3">
        <f>COUNTIF(F438:F443:F446:F451,F450)</f>
        <v>0</v>
      </c>
    </row>
    <row r="451" spans="1:78" ht="20.100000000000001" customHeight="1" thickBot="1">
      <c r="A451" s="111" t="s">
        <v>146</v>
      </c>
      <c r="B451" s="121" t="s">
        <v>130</v>
      </c>
      <c r="C451" s="121" t="s">
        <v>324</v>
      </c>
      <c r="D451" s="204" t="s">
        <v>1</v>
      </c>
      <c r="E451" s="291">
        <v>6</v>
      </c>
      <c r="F451" s="216"/>
      <c r="G451" s="219" t="s">
        <v>49</v>
      </c>
      <c r="H451" s="212" t="str">
        <f t="shared" si="604"/>
        <v xml:space="preserve"> </v>
      </c>
      <c r="I451" s="212" t="str">
        <f t="shared" si="605"/>
        <v/>
      </c>
      <c r="J451" s="212" t="str">
        <f t="shared" si="606"/>
        <v/>
      </c>
      <c r="K451" s="138" t="str">
        <f t="shared" si="607"/>
        <v/>
      </c>
      <c r="L451" s="213" t="str">
        <f t="shared" si="608"/>
        <v xml:space="preserve"> </v>
      </c>
      <c r="M451" s="2"/>
      <c r="N451" s="34" t="str">
        <f t="shared" si="609"/>
        <v>J</v>
      </c>
      <c r="O451" s="34" t="str">
        <f t="shared" si="609"/>
        <v>JJ</v>
      </c>
      <c r="P451" s="154">
        <f t="shared" si="610"/>
        <v>0</v>
      </c>
      <c r="Q451" s="2"/>
      <c r="R451" s="12"/>
      <c r="S451" s="12"/>
      <c r="T451" s="12"/>
      <c r="U451" s="12"/>
      <c r="V451" s="12"/>
      <c r="W451" s="12">
        <f>P451</f>
        <v>0</v>
      </c>
      <c r="X451" s="2"/>
      <c r="Y451" s="26">
        <f>((COUNTIF(E446:E451,E451)-1)*$CK$547+SUBSTITUTE(E451,"=",""))</f>
        <v>6</v>
      </c>
      <c r="Z451" s="3">
        <f t="shared" si="614"/>
        <v>1</v>
      </c>
      <c r="AA451" s="3">
        <f t="shared" si="613"/>
        <v>1</v>
      </c>
      <c r="AB451" s="3">
        <f t="shared" si="612"/>
        <v>1</v>
      </c>
      <c r="AC451" s="6">
        <f>IF(ISNA(INDEX(AB446:AB451, MATCH(N451, F446:F451, FALSE))),0,INDEX(AB446:AB451, MATCH(N451, F446:F451, FALSE)))</f>
        <v>0</v>
      </c>
      <c r="AD451" s="3">
        <f>IF(ISNA(INDEX(AB446:AB451, MATCH(O451, F446:F451, FALSE))),0,INDEX(AB446:AB451, MATCH(O451, F446:F451, FALSE)))</f>
        <v>0</v>
      </c>
      <c r="AE451" s="5">
        <f t="shared" si="611"/>
        <v>0</v>
      </c>
      <c r="AF451" s="3">
        <f>COUNTIF(F438:F443:F446:F451,F451)</f>
        <v>0</v>
      </c>
    </row>
    <row r="452" spans="1:78" ht="20.100000000000001" customHeight="1" thickBot="1">
      <c r="A452" s="111" t="s">
        <v>146</v>
      </c>
      <c r="B452" s="121" t="s">
        <v>130</v>
      </c>
      <c r="C452" s="121"/>
      <c r="D452" s="204"/>
      <c r="E452" s="237" t="s">
        <v>49</v>
      </c>
      <c r="F452" s="237"/>
      <c r="G452" s="237"/>
      <c r="H452" s="236"/>
      <c r="I452" s="236"/>
      <c r="J452" s="236"/>
      <c r="K452" s="236"/>
      <c r="L452" s="236"/>
      <c r="M452" s="65"/>
      <c r="N452" s="40"/>
      <c r="O452" s="40"/>
      <c r="P452" s="155"/>
      <c r="Q452" s="2"/>
      <c r="R452" s="2"/>
      <c r="S452" s="2"/>
      <c r="T452" s="2"/>
      <c r="U452" s="2"/>
      <c r="V452" s="2"/>
      <c r="W452" s="2"/>
    </row>
    <row r="453" spans="1:78" ht="20.100000000000001" customHeight="1" thickBot="1">
      <c r="A453" s="111" t="s">
        <v>146</v>
      </c>
      <c r="B453" s="121" t="s">
        <v>130</v>
      </c>
      <c r="C453" s="121" t="s">
        <v>93</v>
      </c>
      <c r="D453" s="204" t="s">
        <v>195</v>
      </c>
      <c r="E453" s="420" t="s">
        <v>74</v>
      </c>
      <c r="F453" s="233"/>
      <c r="G453" s="233"/>
      <c r="H453" s="234"/>
      <c r="I453" s="208" t="s">
        <v>147</v>
      </c>
      <c r="J453" s="205"/>
      <c r="K453" s="530">
        <f>DETAILS!K87</f>
        <v>50.4</v>
      </c>
      <c r="L453" s="530"/>
      <c r="M453" s="119"/>
      <c r="N453" s="40"/>
      <c r="O453" s="40"/>
      <c r="P453" s="155"/>
      <c r="Q453" s="2"/>
      <c r="R453" s="2"/>
      <c r="S453" s="2"/>
      <c r="T453" s="2"/>
      <c r="U453" s="2"/>
      <c r="V453" s="2"/>
      <c r="W453" s="2"/>
    </row>
    <row r="454" spans="1:78" ht="30" customHeight="1">
      <c r="A454" s="111" t="s">
        <v>146</v>
      </c>
      <c r="B454" s="121" t="s">
        <v>130</v>
      </c>
      <c r="C454" s="121" t="s">
        <v>93</v>
      </c>
      <c r="D454" s="204" t="s">
        <v>195</v>
      </c>
      <c r="E454" s="289">
        <v>1</v>
      </c>
      <c r="F454" s="214" t="s">
        <v>1197</v>
      </c>
      <c r="G454" s="215">
        <v>54.8</v>
      </c>
      <c r="H454" s="226" t="str">
        <f t="shared" ref="H454:H459" si="615">IF(ISNA((IF(F454=0," ",VLOOKUP(F454,$AR$600:$BC$611,12,FALSE)))),"WRONG LETTER",IF(F454=0," ",VLOOKUP(F454,$AR$600:$BC$611,12,FALSE)))</f>
        <v>Lucy Spurrier, Emily Weeks, Alice Claisse, Grace Griffiths</v>
      </c>
      <c r="I454" s="201" t="str">
        <f t="shared" ref="I454:I459" si="616">IF(ISNA((IF(F454=0,"",VLOOKUP(F454,$AR$600:$AT$611,3,FALSE)))),"WRONG LETTER",IF(F454=0,"",VLOOKUP(F454,$AR$600:$AT$611,3,FALSE)))</f>
        <v>Winchester</v>
      </c>
      <c r="J454" s="201" t="str">
        <f t="shared" ref="J454:J459" si="617">IF(F454=0,"",VLOOKUP(F454,$AO$544:$AR$555,4,FALSE))</f>
        <v>Win</v>
      </c>
      <c r="K454" s="202"/>
      <c r="L454" s="203" t="str">
        <f t="shared" ref="L454:L459" si="618">IF(ISBLANK(G454),"",IF(G454&lt;=BS603,"AW"," "))</f>
        <v xml:space="preserve"> </v>
      </c>
      <c r="M454" s="117"/>
      <c r="N454" s="34" t="str">
        <f t="shared" ref="N454:O459" si="619">N446</f>
        <v>W</v>
      </c>
      <c r="O454" s="34" t="str">
        <f t="shared" si="619"/>
        <v>WW</v>
      </c>
      <c r="P454" s="154">
        <f>AE454</f>
        <v>6</v>
      </c>
      <c r="Q454" s="2"/>
      <c r="R454" s="12">
        <f>P454</f>
        <v>6</v>
      </c>
      <c r="S454" s="12"/>
      <c r="T454" s="12"/>
      <c r="U454" s="12"/>
      <c r="V454" s="12"/>
      <c r="W454" s="12"/>
      <c r="X454" s="6"/>
      <c r="Y454" s="26">
        <f>((COUNTIF(E454:E459,E454)-1)*$CK$547+SUBSTITUTE(E454,"=",""))</f>
        <v>1</v>
      </c>
      <c r="Z454" s="3">
        <f>INDEX($CK$548:$CK$611,Y454)</f>
        <v>6</v>
      </c>
      <c r="AA454" s="3">
        <f>IF(LEFT(G454,1)="d",0,IF(LEFT(G454,1)="n",0,1))</f>
        <v>1</v>
      </c>
      <c r="AB454" s="3">
        <f>Z454*AA454</f>
        <v>6</v>
      </c>
      <c r="AC454" s="6">
        <f>IF(ISNA(INDEX(AB454:AB459, MATCH(N454, F454:F459, FALSE))),0,INDEX(AB454:AB459, MATCH(N454, F454:F459, FALSE)))</f>
        <v>6</v>
      </c>
      <c r="AD454" s="3">
        <f>IF(ISNA(INDEX(AB454:AB459, MATCH(O454, F454:F459, FALSE))),0,INDEX(AB454:AB459, MATCH(O454, F454:F459, FALSE)))</f>
        <v>0</v>
      </c>
      <c r="AE454" s="5">
        <f>SUM(AC454:AD454)</f>
        <v>6</v>
      </c>
      <c r="AF454" s="3">
        <f>COUNTIF(F454:F459,F454)</f>
        <v>1</v>
      </c>
    </row>
    <row r="455" spans="1:78" ht="30" customHeight="1">
      <c r="A455" s="111" t="s">
        <v>146</v>
      </c>
      <c r="B455" s="121" t="s">
        <v>130</v>
      </c>
      <c r="C455" s="121" t="s">
        <v>93</v>
      </c>
      <c r="D455" s="204" t="s">
        <v>195</v>
      </c>
      <c r="E455" s="290">
        <v>2</v>
      </c>
      <c r="F455" s="216" t="s">
        <v>1195</v>
      </c>
      <c r="G455" s="217">
        <v>59</v>
      </c>
      <c r="H455" s="123" t="str">
        <f t="shared" si="615"/>
        <v>Sinead Curtiss, Olivia Michael, Naomi Igbindion, Tope Obele</v>
      </c>
      <c r="I455" s="114" t="str">
        <f t="shared" si="616"/>
        <v>Slough Juniors</v>
      </c>
      <c r="J455" s="114" t="str">
        <f t="shared" si="617"/>
        <v>Slough J</v>
      </c>
      <c r="K455" s="9"/>
      <c r="L455" s="195" t="str">
        <f t="shared" si="618"/>
        <v xml:space="preserve"> </v>
      </c>
      <c r="M455" s="117"/>
      <c r="N455" s="34" t="str">
        <f t="shared" si="619"/>
        <v>N</v>
      </c>
      <c r="O455" s="34" t="str">
        <f t="shared" si="619"/>
        <v>NN</v>
      </c>
      <c r="P455" s="154">
        <f t="shared" ref="P455:P459" si="620">AE455</f>
        <v>0</v>
      </c>
      <c r="Q455" s="2"/>
      <c r="R455" s="12"/>
      <c r="S455" s="12">
        <f>P455</f>
        <v>0</v>
      </c>
      <c r="T455" s="12"/>
      <c r="U455" s="12"/>
      <c r="V455" s="12"/>
      <c r="W455" s="12"/>
      <c r="X455" s="2"/>
      <c r="Y455" s="26">
        <f>((COUNTIF(E454:E459,E455)-1)*$CK$547+SUBSTITUTE(E455,"=",""))</f>
        <v>2</v>
      </c>
      <c r="Z455" s="3">
        <f>INDEX($CK$548:$CK$611,Y455)</f>
        <v>5</v>
      </c>
      <c r="AA455" s="3">
        <f>IF(LEFT(G455,1)="d",0,IF(LEFT(G455,1)="n",0,1))</f>
        <v>1</v>
      </c>
      <c r="AB455" s="3">
        <f>Z455*AA455</f>
        <v>5</v>
      </c>
      <c r="AC455" s="6">
        <f>IF(ISNA(INDEX(AB454:AB459, MATCH(N455, F454:F459, FALSE))),0,INDEX(AB454:AB459, MATCH(N455, F454:F459, FALSE)))</f>
        <v>0</v>
      </c>
      <c r="AD455" s="3">
        <f>IF(ISNA(INDEX(AB454:AB459, MATCH(O455, F454:F459, FALSE))),0,INDEX(AB454:AB459, MATCH(O455, F454:F459, FALSE)))</f>
        <v>0</v>
      </c>
      <c r="AE455" s="5">
        <f t="shared" ref="AE455:AE459" si="621">SUM(AC455:AD455)</f>
        <v>0</v>
      </c>
      <c r="AF455" s="3">
        <f>COUNTIF(F454:F459,F455)</f>
        <v>1</v>
      </c>
      <c r="AG455" s="19"/>
      <c r="AH455" s="8"/>
      <c r="AI455" s="19"/>
      <c r="AJ455" s="19"/>
      <c r="AK455" s="8"/>
      <c r="AL455" s="19"/>
      <c r="AM455" s="19"/>
      <c r="AN455" s="8"/>
      <c r="AO455" s="19"/>
      <c r="AP455" s="19"/>
      <c r="AQ455" s="8"/>
      <c r="AR455" s="19"/>
      <c r="AS455" s="19"/>
      <c r="AT455" s="8"/>
    </row>
    <row r="456" spans="1:78" ht="30" customHeight="1">
      <c r="A456" s="111" t="s">
        <v>146</v>
      </c>
      <c r="B456" s="121" t="s">
        <v>130</v>
      </c>
      <c r="C456" s="121" t="s">
        <v>93</v>
      </c>
      <c r="D456" s="204" t="s">
        <v>195</v>
      </c>
      <c r="E456" s="290">
        <v>3</v>
      </c>
      <c r="F456" s="216" t="s">
        <v>1198</v>
      </c>
      <c r="G456" s="217">
        <v>59.9</v>
      </c>
      <c r="H456" s="123" t="str">
        <f t="shared" si="615"/>
        <v>Ellie Yarwood, Molly Hole, Lucy Wilkinson, Nia Jones</v>
      </c>
      <c r="I456" s="114" t="str">
        <f t="shared" si="616"/>
        <v>Salisbury</v>
      </c>
      <c r="J456" s="114" t="str">
        <f t="shared" si="617"/>
        <v>Salis</v>
      </c>
      <c r="K456" s="9"/>
      <c r="L456" s="195" t="str">
        <f t="shared" si="618"/>
        <v xml:space="preserve"> </v>
      </c>
      <c r="M456" s="117"/>
      <c r="N456" s="34" t="str">
        <f t="shared" si="619"/>
        <v>O</v>
      </c>
      <c r="O456" s="34" t="str">
        <f t="shared" si="619"/>
        <v>OO</v>
      </c>
      <c r="P456" s="154">
        <f t="shared" si="620"/>
        <v>0</v>
      </c>
      <c r="Q456" s="2"/>
      <c r="R456" s="12"/>
      <c r="S456" s="12"/>
      <c r="T456" s="12">
        <f>P456</f>
        <v>0</v>
      </c>
      <c r="U456" s="12"/>
      <c r="V456" s="12"/>
      <c r="W456" s="12"/>
      <c r="X456" s="2"/>
      <c r="Y456" s="26">
        <f>((COUNTIF(E454:E459,E456)-1)*$CK$547+SUBSTITUTE(E456,"=",""))</f>
        <v>3</v>
      </c>
      <c r="Z456" s="3">
        <f>INDEX($CK$548:$CK$611,Y456)</f>
        <v>4</v>
      </c>
      <c r="AA456" s="3">
        <f>IF(LEFT(G456,1)="d",0,IF(LEFT(G456,1)="n",0,1))</f>
        <v>1</v>
      </c>
      <c r="AB456" s="3">
        <f t="shared" ref="AB456:AB459" si="622">Z456*AA456</f>
        <v>4</v>
      </c>
      <c r="AC456" s="6">
        <f>IF(ISNA(INDEX(AB454:AB459, MATCH(N456, F454:F459, FALSE))),0,INDEX(AB454:AB459, MATCH(N456, F454:F459, FALSE)))</f>
        <v>0</v>
      </c>
      <c r="AD456" s="3">
        <f>IF(ISNA(INDEX(AB454:AB459, MATCH(O456, F454:F459, FALSE))),0,INDEX(AB454:AB459, MATCH(O456, F454:F459, FALSE)))</f>
        <v>0</v>
      </c>
      <c r="AE456" s="5">
        <f t="shared" si="621"/>
        <v>0</v>
      </c>
      <c r="AF456" s="3">
        <f>COUNTIF(F454:F459,F456)</f>
        <v>1</v>
      </c>
      <c r="AG456" s="2"/>
      <c r="AH456" s="2"/>
      <c r="AI456" s="2"/>
      <c r="AJ456" s="2"/>
      <c r="AK456" s="2"/>
      <c r="AL456" s="2"/>
      <c r="AM456" s="2"/>
      <c r="AN456" s="2"/>
      <c r="AO456" s="2"/>
      <c r="AP456" s="2"/>
      <c r="AQ456" s="2"/>
      <c r="AR456" s="2"/>
      <c r="AS456" s="2"/>
      <c r="AT456" s="2"/>
    </row>
    <row r="457" spans="1:78" ht="30" customHeight="1">
      <c r="A457" s="111" t="s">
        <v>146</v>
      </c>
      <c r="B457" s="121" t="s">
        <v>130</v>
      </c>
      <c r="C457" s="121" t="s">
        <v>93</v>
      </c>
      <c r="D457" s="204" t="s">
        <v>195</v>
      </c>
      <c r="E457" s="290">
        <v>4</v>
      </c>
      <c r="F457" s="216"/>
      <c r="G457" s="217" t="s">
        <v>49</v>
      </c>
      <c r="H457" s="123" t="str">
        <f t="shared" si="615"/>
        <v xml:space="preserve"> </v>
      </c>
      <c r="I457" s="114" t="str">
        <f t="shared" si="616"/>
        <v/>
      </c>
      <c r="J457" s="114" t="str">
        <f t="shared" si="617"/>
        <v/>
      </c>
      <c r="K457" s="9"/>
      <c r="L457" s="195" t="str">
        <f t="shared" si="618"/>
        <v xml:space="preserve"> </v>
      </c>
      <c r="M457" s="117"/>
      <c r="N457" s="34" t="str">
        <f t="shared" si="619"/>
        <v>R</v>
      </c>
      <c r="O457" s="34" t="str">
        <f t="shared" si="619"/>
        <v>RR</v>
      </c>
      <c r="P457" s="154">
        <f t="shared" si="620"/>
        <v>0</v>
      </c>
      <c r="Q457" s="2"/>
      <c r="R457" s="12"/>
      <c r="S457" s="12"/>
      <c r="T457" s="12"/>
      <c r="U457" s="12">
        <f>P457</f>
        <v>0</v>
      </c>
      <c r="V457" s="12"/>
      <c r="W457" s="12"/>
      <c r="X457" s="2"/>
      <c r="Y457" s="26">
        <f>((COUNTIF(E454:E459,E457)-1)*$CK$547+SUBSTITUTE(E457,"=",""))</f>
        <v>4</v>
      </c>
      <c r="Z457" s="3">
        <f>INDEX($CK$548:$CK$611,Y457)</f>
        <v>3</v>
      </c>
      <c r="AA457" s="3">
        <f t="shared" ref="AA457:AA459" si="623">IF(LEFT(G457,1)="d",0,IF(LEFT(G457,1)="n",0,1))</f>
        <v>1</v>
      </c>
      <c r="AB457" s="3">
        <f t="shared" si="622"/>
        <v>3</v>
      </c>
      <c r="AC457" s="6">
        <f>IF(ISNA(INDEX(AB454:AB459, MATCH(N457, F454:F459, FALSE))),0,INDEX(AB454:AB459, MATCH(N457, F454:F459, FALSE)))</f>
        <v>0</v>
      </c>
      <c r="AD457" s="3">
        <f>IF(ISNA(INDEX(AB454:AB459, MATCH(O457, F454:F459, FALSE))),0,INDEX(AB454:AB459, MATCH(O457, F454:F459, FALSE)))</f>
        <v>0</v>
      </c>
      <c r="AE457" s="5">
        <f t="shared" si="621"/>
        <v>0</v>
      </c>
      <c r="AF457" s="3">
        <f>COUNTIF(F454:F459,F457)</f>
        <v>0</v>
      </c>
      <c r="AG457" s="2"/>
      <c r="AH457" s="2"/>
      <c r="AI457" s="2"/>
      <c r="AJ457" s="2"/>
      <c r="AK457" s="2"/>
      <c r="AL457" s="2"/>
      <c r="AM457" s="2"/>
      <c r="AN457" s="2"/>
      <c r="AO457" s="2"/>
      <c r="AP457" s="2"/>
      <c r="AQ457" s="2"/>
      <c r="AR457" s="2"/>
      <c r="AS457" s="2"/>
      <c r="AT457" s="2"/>
    </row>
    <row r="458" spans="1:78" ht="30" customHeight="1">
      <c r="A458" s="111" t="s">
        <v>146</v>
      </c>
      <c r="B458" s="121" t="s">
        <v>130</v>
      </c>
      <c r="C458" s="121" t="s">
        <v>93</v>
      </c>
      <c r="D458" s="204" t="s">
        <v>195</v>
      </c>
      <c r="E458" s="290">
        <v>5</v>
      </c>
      <c r="F458" s="216"/>
      <c r="G458" s="217" t="s">
        <v>49</v>
      </c>
      <c r="H458" s="123" t="str">
        <f t="shared" si="615"/>
        <v xml:space="preserve"> </v>
      </c>
      <c r="I458" s="114" t="str">
        <f t="shared" si="616"/>
        <v/>
      </c>
      <c r="J458" s="114" t="str">
        <f t="shared" si="617"/>
        <v/>
      </c>
      <c r="K458" s="9"/>
      <c r="L458" s="195" t="str">
        <f t="shared" si="618"/>
        <v xml:space="preserve"> </v>
      </c>
      <c r="M458" s="117"/>
      <c r="N458" s="34" t="str">
        <f t="shared" si="619"/>
        <v>T</v>
      </c>
      <c r="O458" s="34" t="str">
        <f t="shared" si="619"/>
        <v>TT</v>
      </c>
      <c r="P458" s="154">
        <f t="shared" si="620"/>
        <v>4</v>
      </c>
      <c r="Q458" s="2"/>
      <c r="R458" s="12"/>
      <c r="S458" s="12"/>
      <c r="T458" s="12"/>
      <c r="U458" s="12"/>
      <c r="V458" s="12">
        <f>P458</f>
        <v>4</v>
      </c>
      <c r="W458" s="12"/>
      <c r="X458" s="2"/>
      <c r="Y458" s="26">
        <f>((COUNTIF(E454:E459,E458)-1)*$CK$547+SUBSTITUTE(E458,"=",""))</f>
        <v>5</v>
      </c>
      <c r="Z458" s="3">
        <f t="shared" ref="Z458:Z459" si="624">INDEX($CK$548:$CK$611,Y458)</f>
        <v>2</v>
      </c>
      <c r="AA458" s="3">
        <f t="shared" si="623"/>
        <v>1</v>
      </c>
      <c r="AB458" s="3">
        <f t="shared" si="622"/>
        <v>2</v>
      </c>
      <c r="AC458" s="6">
        <f>IF(ISNA(INDEX(AB454:AB459, MATCH(N458, F454:F459, FALSE))),0,INDEX(AB454:AB459, MATCH(N458,F454:F459, FALSE)))</f>
        <v>4</v>
      </c>
      <c r="AD458" s="3">
        <f>IF(ISNA(INDEX(AB454:AB459, MATCH(O458, F454:F459, FALSE))),0,INDEX(AB454:AB459, MATCH(O458, F454:F459, FALSE)))</f>
        <v>0</v>
      </c>
      <c r="AE458" s="5">
        <f t="shared" si="621"/>
        <v>4</v>
      </c>
      <c r="AF458" s="3">
        <f>COUNTIF(F454:F459,F458)</f>
        <v>0</v>
      </c>
      <c r="AG458" s="2"/>
      <c r="AH458" s="2"/>
      <c r="AI458" s="2"/>
      <c r="AJ458" s="2"/>
      <c r="AK458" s="2"/>
      <c r="AL458" s="2"/>
      <c r="AM458" s="2"/>
      <c r="AN458" s="2"/>
      <c r="AO458" s="2"/>
      <c r="AP458" s="2"/>
      <c r="AQ458" s="2"/>
      <c r="AR458" s="2"/>
      <c r="AS458" s="2"/>
      <c r="AT458" s="2"/>
    </row>
    <row r="459" spans="1:78" ht="30" customHeight="1" thickBot="1">
      <c r="A459" s="111" t="s">
        <v>146</v>
      </c>
      <c r="B459" s="121" t="s">
        <v>130</v>
      </c>
      <c r="C459" s="121" t="s">
        <v>93</v>
      </c>
      <c r="D459" s="204" t="s">
        <v>195</v>
      </c>
      <c r="E459" s="291">
        <v>6</v>
      </c>
      <c r="F459" s="216"/>
      <c r="G459" s="219" t="s">
        <v>49</v>
      </c>
      <c r="H459" s="227" t="str">
        <f t="shared" si="615"/>
        <v xml:space="preserve"> </v>
      </c>
      <c r="I459" s="212" t="str">
        <f t="shared" si="616"/>
        <v/>
      </c>
      <c r="J459" s="212" t="str">
        <f t="shared" si="617"/>
        <v/>
      </c>
      <c r="K459" s="138"/>
      <c r="L459" s="213" t="str">
        <f t="shared" si="618"/>
        <v xml:space="preserve"> </v>
      </c>
      <c r="M459" s="117"/>
      <c r="N459" s="34" t="str">
        <f t="shared" si="619"/>
        <v>J</v>
      </c>
      <c r="O459" s="34" t="str">
        <f t="shared" si="619"/>
        <v>JJ</v>
      </c>
      <c r="P459" s="154">
        <f t="shared" si="620"/>
        <v>5</v>
      </c>
      <c r="Q459" s="2"/>
      <c r="R459" s="12"/>
      <c r="S459" s="12"/>
      <c r="T459" s="12"/>
      <c r="U459" s="12"/>
      <c r="V459" s="12"/>
      <c r="W459" s="12">
        <f>P459</f>
        <v>5</v>
      </c>
      <c r="X459" s="2"/>
      <c r="Y459" s="26">
        <f>((COUNTIF(E454:E459,E459)-1)*$CK$547+SUBSTITUTE(E459,"=",""))</f>
        <v>6</v>
      </c>
      <c r="Z459" s="3">
        <f t="shared" si="624"/>
        <v>1</v>
      </c>
      <c r="AA459" s="3">
        <f t="shared" si="623"/>
        <v>1</v>
      </c>
      <c r="AB459" s="3">
        <f t="shared" si="622"/>
        <v>1</v>
      </c>
      <c r="AC459" s="6">
        <f>IF(ISNA(INDEX(AB454:AB459, MATCH(N459, F454:F459, FALSE))),0,INDEX(AB454:AB459, MATCH(N459, F454:F459, FALSE)))</f>
        <v>5</v>
      </c>
      <c r="AD459" s="3">
        <f>IF(ISNA(INDEX(AB454:AB459, MATCH(O459, F454:F459, FALSE))),0,INDEX(AB454:AB459, MATCH(O459, F454:F459, FALSE)))</f>
        <v>0</v>
      </c>
      <c r="AE459" s="5">
        <f t="shared" si="621"/>
        <v>5</v>
      </c>
      <c r="AF459" s="3">
        <f>COUNTIF(F454:F459,F459)</f>
        <v>0</v>
      </c>
      <c r="AG459" s="2"/>
      <c r="AH459" s="2"/>
      <c r="AI459" s="2"/>
      <c r="AJ459" s="2"/>
      <c r="AK459" s="2"/>
      <c r="AL459" s="2"/>
      <c r="AM459" s="2"/>
      <c r="AN459" s="2"/>
      <c r="AO459" s="2"/>
      <c r="AP459" s="2"/>
      <c r="AQ459" s="2"/>
      <c r="AR459" s="2"/>
      <c r="AS459" s="2"/>
      <c r="AT459" s="2"/>
    </row>
    <row r="460" spans="1:78" ht="20.100000000000001" customHeight="1" thickBot="1">
      <c r="A460" s="111" t="s">
        <v>146</v>
      </c>
      <c r="B460" s="121" t="s">
        <v>130</v>
      </c>
      <c r="C460" s="121"/>
      <c r="D460" s="204"/>
      <c r="E460" s="237" t="s">
        <v>49</v>
      </c>
      <c r="F460" s="237"/>
      <c r="G460" s="237"/>
      <c r="H460" s="236"/>
      <c r="I460" s="236"/>
      <c r="J460" s="236"/>
      <c r="K460" s="236"/>
      <c r="L460" s="236"/>
      <c r="M460" s="65"/>
      <c r="N460" s="40"/>
      <c r="O460" s="40"/>
      <c r="P460" s="155"/>
      <c r="Q460" s="2"/>
      <c r="R460" s="2"/>
      <c r="S460" s="2"/>
      <c r="T460" s="2"/>
      <c r="U460" s="2"/>
      <c r="V460" s="2"/>
      <c r="W460" s="2"/>
      <c r="X460" s="2"/>
      <c r="Y460" s="8"/>
      <c r="Z460" s="2"/>
      <c r="AA460" s="2"/>
      <c r="AB460" s="2"/>
      <c r="AC460" s="2"/>
      <c r="AD460" s="2"/>
      <c r="AE460" s="2"/>
      <c r="AF460" s="2"/>
      <c r="AG460" s="2"/>
      <c r="AH460" s="2"/>
      <c r="AI460" s="2"/>
      <c r="AJ460" s="2"/>
      <c r="AK460" s="2"/>
      <c r="AL460" s="2"/>
      <c r="AM460" s="2"/>
      <c r="AN460" s="2"/>
      <c r="AO460" s="2"/>
      <c r="AP460" s="2"/>
      <c r="AQ460" s="2"/>
      <c r="AR460" s="2"/>
      <c r="AS460" s="2"/>
      <c r="AT460" s="2"/>
      <c r="BM460" s="3"/>
      <c r="BN460" s="3"/>
      <c r="BO460" s="29"/>
      <c r="BP460" s="29"/>
      <c r="BQ460" s="29"/>
      <c r="BR460" s="29"/>
      <c r="BS460" s="29"/>
      <c r="BT460" s="33"/>
      <c r="BU460" s="33"/>
      <c r="BV460" s="33"/>
      <c r="BW460" s="33"/>
      <c r="BX460" s="33"/>
      <c r="BY460" s="33"/>
      <c r="BZ460" s="33"/>
    </row>
    <row r="461" spans="1:78" ht="20.100000000000001" customHeight="1" thickBot="1">
      <c r="A461" s="111" t="s">
        <v>146</v>
      </c>
      <c r="B461" s="121" t="s">
        <v>130</v>
      </c>
      <c r="C461" s="121" t="s">
        <v>196</v>
      </c>
      <c r="D461" s="204" t="s">
        <v>0</v>
      </c>
      <c r="E461" s="420" t="s">
        <v>227</v>
      </c>
      <c r="F461" s="233"/>
      <c r="G461" s="233"/>
      <c r="H461" s="234"/>
      <c r="I461" s="208" t="s">
        <v>147</v>
      </c>
      <c r="J461" s="205"/>
      <c r="K461" s="530">
        <f>DETAILS!K83</f>
        <v>5.74</v>
      </c>
      <c r="L461" s="530"/>
      <c r="M461" s="119"/>
      <c r="N461" s="40"/>
      <c r="O461" s="40"/>
      <c r="P461" s="155"/>
      <c r="Q461" s="2"/>
      <c r="R461" s="2"/>
      <c r="S461" s="2"/>
      <c r="T461" s="2"/>
      <c r="U461" s="2"/>
      <c r="V461" s="2"/>
      <c r="W461" s="2"/>
      <c r="X461" s="2"/>
      <c r="Y461" s="8"/>
      <c r="Z461" s="2"/>
      <c r="AA461" s="2"/>
      <c r="AB461" s="2"/>
      <c r="AC461" s="2"/>
      <c r="AD461" s="2"/>
      <c r="AE461" s="2"/>
      <c r="AF461" s="2"/>
      <c r="AG461" s="2"/>
      <c r="AH461" s="2"/>
      <c r="AI461" s="2"/>
      <c r="AJ461" s="2"/>
      <c r="AK461" s="2"/>
      <c r="AL461" s="2"/>
      <c r="AM461" s="2"/>
      <c r="AN461" s="2"/>
      <c r="AO461" s="2"/>
      <c r="AP461" s="2"/>
      <c r="AQ461" s="2"/>
      <c r="AR461" s="2"/>
      <c r="AS461" s="2"/>
      <c r="AT461" s="2"/>
    </row>
    <row r="462" spans="1:78" ht="20.100000000000001" customHeight="1">
      <c r="A462" s="111" t="s">
        <v>146</v>
      </c>
      <c r="B462" s="121" t="s">
        <v>130</v>
      </c>
      <c r="C462" s="121" t="s">
        <v>196</v>
      </c>
      <c r="D462" s="204" t="s">
        <v>0</v>
      </c>
      <c r="E462" s="289">
        <v>1</v>
      </c>
      <c r="F462" s="214" t="s">
        <v>110</v>
      </c>
      <c r="G462" s="215">
        <v>4.5999999999999996</v>
      </c>
      <c r="H462" s="201" t="str">
        <f t="shared" ref="H462:H467" si="625">IF(ISNA((IF(F462=0," ",VLOOKUP(F462,$AI$600:$AK$611,3,FALSE)))),"WRONG LETTER",IF(F462=0," ",VLOOKUP(F462,$AI$600:$AK$611,3,FALSE)))</f>
        <v>ABI WILLIAMS</v>
      </c>
      <c r="I462" s="201" t="str">
        <f t="shared" ref="I462:I467" si="626">IF(ISNA((IF(F462=0,"",VLOOKUP(F462,$AR$600:$AT$611,3,FALSE)))),"WRONG LETTER",IF(F462=0,"",VLOOKUP(F462,$AR$600:$AT$611,3,FALSE)))</f>
        <v>Newbury</v>
      </c>
      <c r="J462" s="201" t="str">
        <f t="shared" ref="J462:J467" si="627">IF(F462=0,"",VLOOKUP(F462,$AO$544:$AR$555,4,FALSE))</f>
        <v>Newb</v>
      </c>
      <c r="K462" s="202" t="str">
        <f t="shared" ref="K462:K467" si="628">IF(G462="","",IF(ISNUMBER(G462),IF($CH$610="T"," ",IF($CH$610="F",IF(G462&gt;=$BX$610,"G1",IF(G462&gt;=$CA$610,"G2",IF(G462&gt;=$CD$610,"G3",IF(G462&gt;=$CG$610,"G4","")))))),""))</f>
        <v/>
      </c>
      <c r="L462" s="203" t="str">
        <f t="shared" ref="L462:L467" si="629">IF(ISBLANK(G462),"",IF(G462&gt;=BO603,"AW"," "))</f>
        <v>AW</v>
      </c>
      <c r="M462" s="2"/>
      <c r="N462" s="34" t="str">
        <f t="shared" ref="N462:O467" si="630">N454</f>
        <v>W</v>
      </c>
      <c r="O462" s="34" t="str">
        <f t="shared" si="630"/>
        <v>WW</v>
      </c>
      <c r="P462" s="154">
        <f>AE462</f>
        <v>5</v>
      </c>
      <c r="Q462" s="2"/>
      <c r="R462" s="12">
        <f>P462</f>
        <v>5</v>
      </c>
      <c r="S462" s="12"/>
      <c r="T462" s="12"/>
      <c r="U462" s="12"/>
      <c r="V462" s="12"/>
      <c r="W462" s="12"/>
      <c r="X462" s="2"/>
      <c r="Y462" s="26">
        <f>((COUNTIF(E462:E467,E462)-1)*$CK$547+SUBSTITUTE(E462,"=",""))</f>
        <v>1</v>
      </c>
      <c r="Z462" s="3">
        <f>INDEX($CK$548:$CK$611,Y462)</f>
        <v>6</v>
      </c>
      <c r="AA462" s="3">
        <f>IF(LEFT(G462,1)="d",0,IF(LEFT(G462,1)="n",0,1))</f>
        <v>1</v>
      </c>
      <c r="AB462" s="3">
        <f>Z462*AA462</f>
        <v>6</v>
      </c>
      <c r="AC462" s="6">
        <f>IF(ISNA(INDEX(AB462:AB467, MATCH(N462, F462:F467, FALSE))),0,INDEX(AB462:AB467, MATCH(N462, F462:F467, FALSE)))</f>
        <v>5</v>
      </c>
      <c r="AD462" s="3">
        <f>IF(ISNA(INDEX(AB462:AB467, MATCH(O462, F462:F467, FALSE))),0,INDEX(AB462:AB467, MATCH(O462, F462:F467, FALSE)))</f>
        <v>0</v>
      </c>
      <c r="AE462" s="5">
        <f>SUM(AC462:AD462)</f>
        <v>5</v>
      </c>
      <c r="AF462" s="3">
        <f>COUNTIF(F462:F467:F470:F475,F462)</f>
        <v>1</v>
      </c>
      <c r="AG462" s="2"/>
      <c r="AH462" s="2"/>
      <c r="AI462" s="2"/>
      <c r="AJ462" s="2"/>
      <c r="AK462" s="2"/>
      <c r="AL462" s="2"/>
      <c r="AM462" s="2"/>
      <c r="AN462" s="2"/>
      <c r="AO462" s="2"/>
      <c r="AP462" s="2"/>
      <c r="AQ462" s="2"/>
      <c r="AR462" s="2"/>
      <c r="AS462" s="2"/>
      <c r="AT462" s="2"/>
    </row>
    <row r="463" spans="1:78" ht="20.100000000000001" customHeight="1">
      <c r="A463" s="111" t="s">
        <v>146</v>
      </c>
      <c r="B463" s="121" t="s">
        <v>130</v>
      </c>
      <c r="C463" s="121" t="s">
        <v>196</v>
      </c>
      <c r="D463" s="204" t="s">
        <v>0</v>
      </c>
      <c r="E463" s="290">
        <v>2</v>
      </c>
      <c r="F463" s="216" t="s">
        <v>130</v>
      </c>
      <c r="G463" s="217">
        <v>4.4000000000000004</v>
      </c>
      <c r="H463" s="114" t="str">
        <f t="shared" si="625"/>
        <v>Grace Griffiths</v>
      </c>
      <c r="I463" s="114" t="str">
        <f t="shared" si="626"/>
        <v>Winchester</v>
      </c>
      <c r="J463" s="114" t="str">
        <f t="shared" si="627"/>
        <v>Win</v>
      </c>
      <c r="K463" s="9" t="str">
        <f t="shared" si="628"/>
        <v/>
      </c>
      <c r="L463" s="195" t="str">
        <f t="shared" si="629"/>
        <v xml:space="preserve"> </v>
      </c>
      <c r="M463" s="2"/>
      <c r="N463" s="34" t="str">
        <f t="shared" si="630"/>
        <v>N</v>
      </c>
      <c r="O463" s="34" t="str">
        <f t="shared" si="630"/>
        <v>NN</v>
      </c>
      <c r="P463" s="154">
        <f t="shared" ref="P463:P467" si="631">AE463</f>
        <v>6</v>
      </c>
      <c r="Q463" s="2"/>
      <c r="R463" s="12"/>
      <c r="S463" s="12">
        <f>P463</f>
        <v>6</v>
      </c>
      <c r="T463" s="12"/>
      <c r="U463" s="12"/>
      <c r="V463" s="12"/>
      <c r="W463" s="12"/>
      <c r="X463" s="2"/>
      <c r="Y463" s="26">
        <f>((COUNTIF(E462:E467,E463)-1)*$CK$547+SUBSTITUTE(E463,"=",""))</f>
        <v>2</v>
      </c>
      <c r="Z463" s="3">
        <f>INDEX($CK$548:$CK$611,Y463)</f>
        <v>5</v>
      </c>
      <c r="AA463" s="3">
        <f>IF(LEFT(G463,1)="d",0,IF(LEFT(G463,1)="n",0,1))</f>
        <v>1</v>
      </c>
      <c r="AB463" s="3">
        <f>Z463*AA463</f>
        <v>5</v>
      </c>
      <c r="AC463" s="6">
        <f>IF(ISNA(INDEX(AB462:AB467, MATCH(N463, F462:F467, FALSE))),0,INDEX(AB462:AB467, MATCH(N463, F462:F467, FALSE)))</f>
        <v>6</v>
      </c>
      <c r="AD463" s="3">
        <f>IF(ISNA(INDEX(AB462:AB467, MATCH(O463, F462:F467, FALSE))),0,INDEX(AB462:AB467, MATCH(O463, F462:F467, FALSE)))</f>
        <v>0</v>
      </c>
      <c r="AE463" s="5">
        <f t="shared" ref="AE463:AE467" si="632">SUM(AC463:AD463)</f>
        <v>6</v>
      </c>
      <c r="AF463" s="3">
        <f>COUNTIF(F462:F467:F470:F475,F463)</f>
        <v>1</v>
      </c>
      <c r="AG463" s="2"/>
      <c r="AH463" s="2"/>
      <c r="AI463" s="2"/>
      <c r="AJ463" s="2"/>
      <c r="AK463" s="2"/>
      <c r="AL463" s="2"/>
      <c r="AM463" s="2"/>
      <c r="AN463" s="2"/>
      <c r="AO463" s="2"/>
      <c r="AP463" s="2"/>
      <c r="AQ463" s="2"/>
      <c r="AR463" s="2"/>
      <c r="AS463" s="2"/>
      <c r="AT463" s="2"/>
    </row>
    <row r="464" spans="1:78" ht="20.100000000000001" customHeight="1">
      <c r="A464" s="111" t="s">
        <v>146</v>
      </c>
      <c r="B464" s="121" t="s">
        <v>130</v>
      </c>
      <c r="C464" s="121" t="s">
        <v>196</v>
      </c>
      <c r="D464" s="204" t="s">
        <v>0</v>
      </c>
      <c r="E464" s="290">
        <v>3</v>
      </c>
      <c r="F464" s="216" t="s">
        <v>20</v>
      </c>
      <c r="G464" s="217">
        <v>4.29</v>
      </c>
      <c r="H464" s="114" t="str">
        <f t="shared" si="625"/>
        <v>Beth Hunter</v>
      </c>
      <c r="I464" s="114" t="str">
        <f t="shared" si="626"/>
        <v>Oxford City</v>
      </c>
      <c r="J464" s="114" t="str">
        <f t="shared" si="627"/>
        <v>Oxf C</v>
      </c>
      <c r="K464" s="9" t="str">
        <f t="shared" si="628"/>
        <v/>
      </c>
      <c r="L464" s="195" t="str">
        <f t="shared" si="629"/>
        <v xml:space="preserve"> </v>
      </c>
      <c r="M464" s="2"/>
      <c r="N464" s="34" t="str">
        <f t="shared" si="630"/>
        <v>O</v>
      </c>
      <c r="O464" s="34" t="str">
        <f t="shared" si="630"/>
        <v>OO</v>
      </c>
      <c r="P464" s="154">
        <f t="shared" si="631"/>
        <v>4</v>
      </c>
      <c r="Q464" s="2"/>
      <c r="R464" s="12"/>
      <c r="S464" s="12"/>
      <c r="T464" s="12">
        <f>P464</f>
        <v>4</v>
      </c>
      <c r="U464" s="12"/>
      <c r="V464" s="12"/>
      <c r="W464" s="12"/>
      <c r="X464" s="2"/>
      <c r="Y464" s="26">
        <f>((COUNTIF(E462:E467,E464)-1)*$CK$547+SUBSTITUTE(E464,"=",""))</f>
        <v>3</v>
      </c>
      <c r="Z464" s="3">
        <f>INDEX($CK$548:$CK$611,Y464)</f>
        <v>4</v>
      </c>
      <c r="AA464" s="3">
        <f>IF(LEFT(G464,1)="d",0,IF(LEFT(G464,1)="n",0,1))</f>
        <v>1</v>
      </c>
      <c r="AB464" s="3">
        <f t="shared" ref="AB464:AB467" si="633">Z464*AA464</f>
        <v>4</v>
      </c>
      <c r="AC464" s="6">
        <f>IF(ISNA(INDEX(AB462:AB467, MATCH(N464, F462:F467, FALSE))),0,INDEX(AB462:AB467, MATCH(N464, F462:F467, FALSE)))</f>
        <v>4</v>
      </c>
      <c r="AD464" s="3">
        <f>IF(ISNA(INDEX(AB462:AB467, MATCH(O464, F462:F467, FALSE))),0,INDEX(AB462:AB467, MATCH(O464, F462:F467, FALSE)))</f>
        <v>0</v>
      </c>
      <c r="AE464" s="5">
        <f t="shared" si="632"/>
        <v>4</v>
      </c>
      <c r="AF464" s="3">
        <f>COUNTIF(F462:F467:F470:F475,F464)</f>
        <v>1</v>
      </c>
      <c r="AG464" s="2"/>
      <c r="AH464" s="2"/>
      <c r="AI464" s="2"/>
      <c r="AJ464" s="2"/>
      <c r="AK464" s="2"/>
      <c r="AL464" s="2"/>
      <c r="AM464" s="2"/>
      <c r="AN464" s="2"/>
      <c r="AO464" s="2"/>
      <c r="AP464" s="2"/>
      <c r="AQ464" s="2"/>
      <c r="AR464" s="2"/>
      <c r="AS464" s="2"/>
      <c r="AT464" s="2"/>
    </row>
    <row r="465" spans="1:46" ht="20.100000000000001" customHeight="1">
      <c r="A465" s="111" t="s">
        <v>146</v>
      </c>
      <c r="B465" s="121" t="s">
        <v>130</v>
      </c>
      <c r="C465" s="121" t="s">
        <v>196</v>
      </c>
      <c r="D465" s="204" t="s">
        <v>0</v>
      </c>
      <c r="E465" s="290">
        <v>4</v>
      </c>
      <c r="F465" s="216" t="s">
        <v>127</v>
      </c>
      <c r="G465" s="217">
        <v>4.05</v>
      </c>
      <c r="H465" s="114" t="str">
        <f t="shared" si="625"/>
        <v>Naomi Igbindion</v>
      </c>
      <c r="I465" s="114" t="str">
        <f t="shared" si="626"/>
        <v>Slough Juniors</v>
      </c>
      <c r="J465" s="114" t="str">
        <f t="shared" si="627"/>
        <v>Slough J</v>
      </c>
      <c r="K465" s="9" t="str">
        <f t="shared" si="628"/>
        <v/>
      </c>
      <c r="L465" s="195" t="str">
        <f t="shared" si="629"/>
        <v xml:space="preserve"> </v>
      </c>
      <c r="M465" s="2"/>
      <c r="N465" s="34" t="str">
        <f t="shared" si="630"/>
        <v>R</v>
      </c>
      <c r="O465" s="34" t="str">
        <f t="shared" si="630"/>
        <v>RR</v>
      </c>
      <c r="P465" s="154">
        <f t="shared" si="631"/>
        <v>0</v>
      </c>
      <c r="Q465" s="2"/>
      <c r="R465" s="12"/>
      <c r="S465" s="12"/>
      <c r="T465" s="12"/>
      <c r="U465" s="12">
        <f>P465</f>
        <v>0</v>
      </c>
      <c r="V465" s="12"/>
      <c r="W465" s="12"/>
      <c r="X465" s="2"/>
      <c r="Y465" s="26">
        <f>((COUNTIF(E462:E467,E465)-1)*$CK$547+SUBSTITUTE(E465,"=",""))</f>
        <v>4</v>
      </c>
      <c r="Z465" s="3">
        <f>INDEX($CK$548:$CK$611,Y465)</f>
        <v>3</v>
      </c>
      <c r="AA465" s="3">
        <f t="shared" ref="AA465:AA467" si="634">IF(LEFT(G465,1)="d",0,IF(LEFT(G465,1)="n",0,1))</f>
        <v>1</v>
      </c>
      <c r="AB465" s="3">
        <f t="shared" si="633"/>
        <v>3</v>
      </c>
      <c r="AC465" s="6">
        <f>IF(ISNA(INDEX(AB462:AB467, MATCH(N465, F462:F467, FALSE))),0,INDEX(AB462:AB467, MATCH(N465, F462:F467, FALSE)))</f>
        <v>0</v>
      </c>
      <c r="AD465" s="3">
        <f>IF(ISNA(INDEX(AB462:AB467, MATCH(O465, F462:F467, FALSE))),0,INDEX(AB462:AB467, MATCH(O465, F462:F467, FALSE)))</f>
        <v>0</v>
      </c>
      <c r="AE465" s="5">
        <f t="shared" si="632"/>
        <v>0</v>
      </c>
      <c r="AF465" s="3">
        <f>COUNTIF(F462:F467:F470:F475,F465)</f>
        <v>1</v>
      </c>
      <c r="AG465" s="2"/>
      <c r="AH465" s="2"/>
      <c r="AI465" s="2"/>
      <c r="AJ465" s="2"/>
      <c r="AK465" s="2"/>
      <c r="AL465" s="2"/>
      <c r="AM465" s="2"/>
      <c r="AN465" s="2"/>
      <c r="AO465" s="2"/>
      <c r="AP465" s="2"/>
      <c r="AQ465" s="2"/>
      <c r="AR465" s="2"/>
      <c r="AS465" s="2"/>
      <c r="AT465" s="2"/>
    </row>
    <row r="466" spans="1:46" ht="20.100000000000001" customHeight="1">
      <c r="A466" s="111" t="s">
        <v>146</v>
      </c>
      <c r="B466" s="121" t="s">
        <v>130</v>
      </c>
      <c r="C466" s="121" t="s">
        <v>196</v>
      </c>
      <c r="D466" s="204" t="s">
        <v>0</v>
      </c>
      <c r="E466" s="290">
        <v>5</v>
      </c>
      <c r="F466" s="216" t="s">
        <v>48</v>
      </c>
      <c r="G466" s="217">
        <v>3.85</v>
      </c>
      <c r="H466" s="114" t="str">
        <f t="shared" si="625"/>
        <v>Ellie Yarwood</v>
      </c>
      <c r="I466" s="114" t="str">
        <f t="shared" si="626"/>
        <v>Salisbury</v>
      </c>
      <c r="J466" s="114" t="str">
        <f t="shared" si="627"/>
        <v>Salis</v>
      </c>
      <c r="K466" s="9" t="str">
        <f t="shared" si="628"/>
        <v/>
      </c>
      <c r="L466" s="195" t="str">
        <f t="shared" si="629"/>
        <v xml:space="preserve"> </v>
      </c>
      <c r="M466" s="2"/>
      <c r="N466" s="34" t="str">
        <f t="shared" si="630"/>
        <v>T</v>
      </c>
      <c r="O466" s="34" t="str">
        <f t="shared" si="630"/>
        <v>TT</v>
      </c>
      <c r="P466" s="154">
        <f t="shared" si="631"/>
        <v>2</v>
      </c>
      <c r="Q466" s="2"/>
      <c r="R466" s="12"/>
      <c r="S466" s="12"/>
      <c r="T466" s="12"/>
      <c r="U466" s="12"/>
      <c r="V466" s="12">
        <f>P466</f>
        <v>2</v>
      </c>
      <c r="W466" s="12"/>
      <c r="X466" s="2"/>
      <c r="Y466" s="26">
        <f>((COUNTIF(E462:E467,E466)-1)*$CK$547+SUBSTITUTE(E466,"=",""))</f>
        <v>5</v>
      </c>
      <c r="Z466" s="3">
        <f t="shared" ref="Z466:Z467" si="635">INDEX($CK$548:$CK$611,Y466)</f>
        <v>2</v>
      </c>
      <c r="AA466" s="3">
        <f t="shared" si="634"/>
        <v>1</v>
      </c>
      <c r="AB466" s="3">
        <f t="shared" si="633"/>
        <v>2</v>
      </c>
      <c r="AC466" s="6">
        <f>IF(ISNA(INDEX(AB462:AB467, MATCH(N466, F462:F467, FALSE))),0,INDEX(AB462:AB467, MATCH(N466,F462:F467, FALSE)))</f>
        <v>2</v>
      </c>
      <c r="AD466" s="3">
        <f>IF(ISNA(INDEX(AB462:AB467, MATCH(O466, F462:F467, FALSE))),0,INDEX(AB462:AB467, MATCH(O466, F462:F467, FALSE)))</f>
        <v>0</v>
      </c>
      <c r="AE466" s="5">
        <f t="shared" si="632"/>
        <v>2</v>
      </c>
      <c r="AF466" s="3">
        <f>COUNTIF(F462:F467:F470:F475,F466)</f>
        <v>1</v>
      </c>
      <c r="AG466" s="2"/>
      <c r="AH466" s="2"/>
      <c r="AI466" s="2"/>
      <c r="AJ466" s="2"/>
      <c r="AK466" s="2"/>
      <c r="AL466" s="2"/>
      <c r="AM466" s="2"/>
      <c r="AN466" s="2"/>
      <c r="AO466" s="2"/>
      <c r="AP466" s="2"/>
      <c r="AQ466" s="2"/>
      <c r="AR466" s="2"/>
      <c r="AS466" s="2"/>
      <c r="AT466" s="2"/>
    </row>
    <row r="467" spans="1:46" ht="20.100000000000001" customHeight="1" thickBot="1">
      <c r="A467" s="111" t="s">
        <v>146</v>
      </c>
      <c r="B467" s="121" t="s">
        <v>130</v>
      </c>
      <c r="C467" s="121" t="s">
        <v>196</v>
      </c>
      <c r="D467" s="204" t="s">
        <v>0</v>
      </c>
      <c r="E467" s="291">
        <v>6</v>
      </c>
      <c r="F467" s="216"/>
      <c r="G467" s="219"/>
      <c r="H467" s="212" t="str">
        <f t="shared" si="625"/>
        <v xml:space="preserve"> </v>
      </c>
      <c r="I467" s="212" t="str">
        <f t="shared" si="626"/>
        <v/>
      </c>
      <c r="J467" s="212" t="str">
        <f t="shared" si="627"/>
        <v/>
      </c>
      <c r="K467" s="138" t="str">
        <f t="shared" si="628"/>
        <v/>
      </c>
      <c r="L467" s="213" t="str">
        <f t="shared" si="629"/>
        <v/>
      </c>
      <c r="M467" s="2"/>
      <c r="N467" s="34" t="str">
        <f t="shared" si="630"/>
        <v>J</v>
      </c>
      <c r="O467" s="34" t="str">
        <f t="shared" si="630"/>
        <v>JJ</v>
      </c>
      <c r="P467" s="154">
        <f t="shared" si="631"/>
        <v>3</v>
      </c>
      <c r="Q467" s="2"/>
      <c r="R467" s="12"/>
      <c r="S467" s="12"/>
      <c r="T467" s="12"/>
      <c r="U467" s="12"/>
      <c r="V467" s="12"/>
      <c r="W467" s="12">
        <f>P467</f>
        <v>3</v>
      </c>
      <c r="X467" s="2"/>
      <c r="Y467" s="26">
        <f>((COUNTIF(E462:E467,E467)-1)*$CK$547+SUBSTITUTE(E467,"=",""))</f>
        <v>6</v>
      </c>
      <c r="Z467" s="3">
        <f t="shared" si="635"/>
        <v>1</v>
      </c>
      <c r="AA467" s="3">
        <f t="shared" si="634"/>
        <v>1</v>
      </c>
      <c r="AB467" s="3">
        <f t="shared" si="633"/>
        <v>1</v>
      </c>
      <c r="AC467" s="6">
        <f>IF(ISNA(INDEX(AB462:AB467, MATCH(N467, F462:F467, FALSE))),0,INDEX(AB462:AB467, MATCH(N467, F462:F467, FALSE)))</f>
        <v>3</v>
      </c>
      <c r="AD467" s="3">
        <f>IF(ISNA(INDEX(AB462:AB467, MATCH(O467, F462:F467, FALSE))),0,INDEX(AB462:AB467, MATCH(O467, F462:F467, FALSE)))</f>
        <v>0</v>
      </c>
      <c r="AE467" s="5">
        <f t="shared" si="632"/>
        <v>3</v>
      </c>
      <c r="AF467" s="3">
        <f>COUNTIF(F462:F467:F470:F475,F467)</f>
        <v>0</v>
      </c>
      <c r="AG467" s="2"/>
      <c r="AH467" s="2"/>
      <c r="AI467" s="2"/>
      <c r="AJ467" s="2"/>
      <c r="AK467" s="2"/>
      <c r="AL467" s="2"/>
      <c r="AM467" s="2"/>
      <c r="AN467" s="2"/>
      <c r="AO467" s="2"/>
      <c r="AP467" s="2"/>
      <c r="AQ467" s="2"/>
      <c r="AR467" s="2"/>
      <c r="AS467" s="2"/>
      <c r="AT467" s="2"/>
    </row>
    <row r="468" spans="1:46" ht="20.100000000000001" customHeight="1" thickBot="1">
      <c r="A468" s="111" t="s">
        <v>146</v>
      </c>
      <c r="B468" s="121" t="s">
        <v>130</v>
      </c>
      <c r="C468" s="34"/>
      <c r="D468" s="110"/>
      <c r="E468" s="237" t="s">
        <v>49</v>
      </c>
      <c r="F468" s="237"/>
      <c r="G468" s="237"/>
      <c r="H468" s="236"/>
      <c r="I468" s="236"/>
      <c r="J468" s="236"/>
      <c r="K468" s="236"/>
      <c r="L468" s="236"/>
      <c r="M468" s="2"/>
      <c r="N468" s="37"/>
      <c r="O468" s="37"/>
      <c r="P468" s="155"/>
      <c r="Q468" s="2"/>
      <c r="R468" s="2"/>
      <c r="S468" s="2"/>
      <c r="T468" s="2"/>
      <c r="U468" s="2"/>
      <c r="V468" s="2"/>
      <c r="W468" s="2"/>
      <c r="X468" s="2"/>
      <c r="Y468" s="26"/>
      <c r="AG468" s="2"/>
      <c r="AH468" s="2"/>
      <c r="AI468" s="2"/>
      <c r="AJ468" s="2"/>
      <c r="AK468" s="2"/>
      <c r="AL468" s="2"/>
      <c r="AM468" s="2"/>
      <c r="AN468" s="2"/>
      <c r="AO468" s="2"/>
      <c r="AP468" s="2"/>
      <c r="AQ468" s="2"/>
      <c r="AR468" s="2"/>
      <c r="AS468" s="2"/>
      <c r="AT468" s="2"/>
    </row>
    <row r="469" spans="1:46" ht="20.100000000000001" customHeight="1" thickBot="1">
      <c r="A469" s="111" t="s">
        <v>146</v>
      </c>
      <c r="B469" s="121" t="s">
        <v>130</v>
      </c>
      <c r="C469" s="121" t="s">
        <v>196</v>
      </c>
      <c r="D469" s="204" t="s">
        <v>1</v>
      </c>
      <c r="E469" s="420" t="s">
        <v>244</v>
      </c>
      <c r="F469" s="233"/>
      <c r="G469" s="233"/>
      <c r="H469" s="234"/>
      <c r="I469" s="208" t="s">
        <v>147</v>
      </c>
      <c r="J469" s="205"/>
      <c r="K469" s="530">
        <f>K461</f>
        <v>5.74</v>
      </c>
      <c r="L469" s="530"/>
      <c r="M469" s="2"/>
      <c r="N469" s="37"/>
      <c r="O469" s="37"/>
      <c r="P469" s="155"/>
      <c r="Q469" s="2"/>
      <c r="R469" s="2"/>
      <c r="S469" s="2"/>
      <c r="T469" s="2"/>
      <c r="U469" s="2"/>
      <c r="V469" s="2"/>
      <c r="W469" s="2"/>
      <c r="X469" s="2"/>
      <c r="Y469" s="26"/>
      <c r="AG469" s="2"/>
      <c r="AH469" s="2"/>
      <c r="AI469" s="2"/>
      <c r="AJ469" s="2"/>
      <c r="AK469" s="2"/>
      <c r="AL469" s="2"/>
      <c r="AM469" s="2"/>
      <c r="AN469" s="2"/>
      <c r="AO469" s="2"/>
      <c r="AP469" s="2"/>
      <c r="AQ469" s="2"/>
      <c r="AR469" s="2"/>
      <c r="AS469" s="2"/>
      <c r="AT469" s="2"/>
    </row>
    <row r="470" spans="1:46" ht="20.100000000000001" customHeight="1">
      <c r="A470" s="111" t="s">
        <v>146</v>
      </c>
      <c r="B470" s="121" t="s">
        <v>130</v>
      </c>
      <c r="C470" s="121" t="s">
        <v>196</v>
      </c>
      <c r="D470" s="204" t="s">
        <v>1</v>
      </c>
      <c r="E470" s="289">
        <v>1</v>
      </c>
      <c r="F470" s="214" t="s">
        <v>137</v>
      </c>
      <c r="G470" s="215">
        <v>4.29</v>
      </c>
      <c r="H470" s="201" t="str">
        <f t="shared" ref="H470:H475" si="636">IF(ISNA((IF(F470=0," ",VLOOKUP(F470,$AI$600:$AK$611,3,FALSE)))),"WRONG LETTER",IF(F470=0," ",VLOOKUP(F470,$AI$600:$AK$611,3,FALSE)))</f>
        <v>Olivia Michael</v>
      </c>
      <c r="I470" s="201" t="str">
        <f t="shared" ref="I470:I475" si="637">IF(ISNA((IF(F470=0,"",VLOOKUP(F470,$AR$600:$AT$611,3,FALSE)))),"WRONG LETTER",IF(F470=0,"",VLOOKUP(F470,$AR$600:$AT$611,3,FALSE)))</f>
        <v>Slough Juniors</v>
      </c>
      <c r="J470" s="201" t="str">
        <f t="shared" ref="J470:J475" si="638">IF(F470=0,"",VLOOKUP(F470,$AO$544:$AR$555,4,FALSE))</f>
        <v>Slough J</v>
      </c>
      <c r="K470" s="202" t="str">
        <f t="shared" ref="K470:K475" si="639">IF(G470="","",IF(ISNUMBER(G470),IF($CH$610="T"," ",IF($CH$610="F",IF(G470&gt;=$BX$610,"G1",IF(G470&gt;=$CA$610,"G2",IF(G470&gt;=$CD$610,"G3",IF(G470&gt;=$CG$610,"G4","")))))),""))</f>
        <v/>
      </c>
      <c r="L470" s="203" t="str">
        <f t="shared" ref="L470:L475" si="640">IF(ISBLANK(G470),"",IF(G470&gt;=BO610,"AW"," "))</f>
        <v xml:space="preserve"> </v>
      </c>
      <c r="M470" s="2"/>
      <c r="N470" s="34" t="str">
        <f t="shared" ref="N470:O475" si="641">N462</f>
        <v>W</v>
      </c>
      <c r="O470" s="34" t="str">
        <f t="shared" si="641"/>
        <v>WW</v>
      </c>
      <c r="P470" s="154">
        <f>AE470</f>
        <v>5</v>
      </c>
      <c r="Q470" s="2"/>
      <c r="R470" s="12">
        <f>P470</f>
        <v>5</v>
      </c>
      <c r="S470" s="12"/>
      <c r="T470" s="12"/>
      <c r="U470" s="12"/>
      <c r="V470" s="12"/>
      <c r="W470" s="12"/>
      <c r="X470" s="2"/>
      <c r="Y470" s="26">
        <f>((COUNTIF(E470:E475,E470)-1)*$CK$547+SUBSTITUTE(E470,"=",""))</f>
        <v>1</v>
      </c>
      <c r="Z470" s="3">
        <f>INDEX($CK$548:$CK$611,Y470)</f>
        <v>6</v>
      </c>
      <c r="AA470" s="3">
        <f>IF(LEFT(G470,1)="d",0,IF(LEFT(G470,1)="n",0,1))</f>
        <v>1</v>
      </c>
      <c r="AB470" s="3">
        <f>Z470*AA470</f>
        <v>6</v>
      </c>
      <c r="AC470" s="6">
        <f>IF(ISNA(INDEX(AB470:AB475, MATCH(N470, F470:F475, FALSE))),0,INDEX(AB470:AB475, MATCH(N470, F470:F475, FALSE)))</f>
        <v>0</v>
      </c>
      <c r="AD470" s="3">
        <f>IF(ISNA(INDEX(AB470:AB475, MATCH(O470, F470:F475, FALSE))),0,INDEX(AB470:AB475, MATCH(O470, F470:F475, FALSE)))</f>
        <v>5</v>
      </c>
      <c r="AE470" s="5">
        <f>SUM(AC470:AD470)</f>
        <v>5</v>
      </c>
      <c r="AF470" s="3">
        <f>COUNTIF(F462:F467:F470:F475,F470)</f>
        <v>1</v>
      </c>
      <c r="AG470" s="2"/>
      <c r="AH470" s="2"/>
      <c r="AI470" s="2"/>
      <c r="AJ470" s="2"/>
      <c r="AK470" s="2"/>
      <c r="AL470" s="2"/>
      <c r="AM470" s="2"/>
      <c r="AN470" s="2"/>
      <c r="AO470" s="2"/>
      <c r="AP470" s="2"/>
      <c r="AQ470" s="2"/>
      <c r="AR470" s="2"/>
      <c r="AS470" s="2"/>
      <c r="AT470" s="2"/>
    </row>
    <row r="471" spans="1:46" ht="20.100000000000001" customHeight="1">
      <c r="A471" s="111" t="s">
        <v>146</v>
      </c>
      <c r="B471" s="121" t="s">
        <v>130</v>
      </c>
      <c r="C471" s="121" t="s">
        <v>196</v>
      </c>
      <c r="D471" s="204" t="s">
        <v>1</v>
      </c>
      <c r="E471" s="290">
        <v>2</v>
      </c>
      <c r="F471" s="216" t="s">
        <v>140</v>
      </c>
      <c r="G471" s="217">
        <v>3.88</v>
      </c>
      <c r="H471" s="114" t="str">
        <f t="shared" si="636"/>
        <v>Emily Weeks</v>
      </c>
      <c r="I471" s="114" t="str">
        <f t="shared" si="637"/>
        <v>Winchester</v>
      </c>
      <c r="J471" s="114" t="str">
        <f t="shared" si="638"/>
        <v>Win</v>
      </c>
      <c r="K471" s="9" t="str">
        <f t="shared" si="639"/>
        <v/>
      </c>
      <c r="L471" s="195" t="str">
        <f t="shared" si="640"/>
        <v xml:space="preserve"> </v>
      </c>
      <c r="M471" s="2"/>
      <c r="N471" s="34" t="str">
        <f t="shared" si="641"/>
        <v>N</v>
      </c>
      <c r="O471" s="34" t="str">
        <f t="shared" si="641"/>
        <v>NN</v>
      </c>
      <c r="P471" s="154">
        <f t="shared" ref="P471:P475" si="642">AE471</f>
        <v>0</v>
      </c>
      <c r="Q471" s="2"/>
      <c r="R471" s="12"/>
      <c r="S471" s="12">
        <f>P471</f>
        <v>0</v>
      </c>
      <c r="T471" s="12"/>
      <c r="U471" s="12"/>
      <c r="V471" s="12"/>
      <c r="W471" s="12"/>
      <c r="X471" s="2"/>
      <c r="Y471" s="26">
        <f>((COUNTIF(E470:E475,E471)-1)*$CK$547+SUBSTITUTE(E471,"=",""))</f>
        <v>2</v>
      </c>
      <c r="Z471" s="3">
        <f>INDEX($CK$548:$CK$611,Y471)</f>
        <v>5</v>
      </c>
      <c r="AA471" s="3">
        <f>IF(LEFT(G471,1)="d",0,IF(LEFT(G471,1)="n",0,1))</f>
        <v>1</v>
      </c>
      <c r="AB471" s="3">
        <f>Z471*AA471</f>
        <v>5</v>
      </c>
      <c r="AC471" s="6">
        <f>IF(ISNA(INDEX(AB470:AB475, MATCH(N471, F470:F475, FALSE))),0,INDEX(AB470:AB475, MATCH(N471, F470:F475, FALSE)))</f>
        <v>0</v>
      </c>
      <c r="AD471" s="3">
        <f>IF(ISNA(INDEX(AB470:AB475, MATCH(O471, F470:F475, FALSE))),0,INDEX(AB470:AB475, MATCH(O471, F470:F475, FALSE)))</f>
        <v>0</v>
      </c>
      <c r="AE471" s="5">
        <f t="shared" ref="AE471:AE475" si="643">SUM(AC471:AD471)</f>
        <v>0</v>
      </c>
      <c r="AF471" s="3">
        <f>COUNTIF(F462:F467:F470:F475,F471)</f>
        <v>1</v>
      </c>
      <c r="AG471" s="2"/>
      <c r="AH471" s="2"/>
      <c r="AI471" s="2"/>
      <c r="AJ471" s="2"/>
      <c r="AK471" s="2"/>
      <c r="AL471" s="2"/>
      <c r="AM471" s="2"/>
      <c r="AN471" s="2"/>
      <c r="AO471" s="2"/>
      <c r="AP471" s="2"/>
      <c r="AQ471" s="2"/>
      <c r="AR471" s="2"/>
      <c r="AS471" s="2"/>
      <c r="AT471" s="2"/>
    </row>
    <row r="472" spans="1:46" ht="20.100000000000001" customHeight="1">
      <c r="A472" s="111" t="s">
        <v>146</v>
      </c>
      <c r="B472" s="121" t="s">
        <v>130</v>
      </c>
      <c r="C472" s="121" t="s">
        <v>196</v>
      </c>
      <c r="D472" s="204" t="s">
        <v>1</v>
      </c>
      <c r="E472" s="290">
        <v>3</v>
      </c>
      <c r="F472" s="216"/>
      <c r="G472" s="217"/>
      <c r="H472" s="114" t="str">
        <f t="shared" si="636"/>
        <v xml:space="preserve"> </v>
      </c>
      <c r="I472" s="114" t="str">
        <f t="shared" si="637"/>
        <v/>
      </c>
      <c r="J472" s="114" t="str">
        <f t="shared" si="638"/>
        <v/>
      </c>
      <c r="K472" s="9" t="str">
        <f t="shared" si="639"/>
        <v/>
      </c>
      <c r="L472" s="195" t="str">
        <f t="shared" si="640"/>
        <v/>
      </c>
      <c r="M472" s="2"/>
      <c r="N472" s="34" t="str">
        <f t="shared" si="641"/>
        <v>O</v>
      </c>
      <c r="O472" s="34" t="str">
        <f t="shared" si="641"/>
        <v>OO</v>
      </c>
      <c r="P472" s="154">
        <f t="shared" si="642"/>
        <v>0</v>
      </c>
      <c r="Q472" s="2"/>
      <c r="R472" s="12"/>
      <c r="S472" s="12"/>
      <c r="T472" s="12">
        <f>P472</f>
        <v>0</v>
      </c>
      <c r="U472" s="12"/>
      <c r="V472" s="12"/>
      <c r="W472" s="12"/>
      <c r="X472" s="2"/>
      <c r="Y472" s="26">
        <f>((COUNTIF(E470:E475,E472)-1)*$CK$547+SUBSTITUTE(E472,"=",""))</f>
        <v>3</v>
      </c>
      <c r="Z472" s="3">
        <f>INDEX($CK$548:$CK$611,Y472)</f>
        <v>4</v>
      </c>
      <c r="AA472" s="3">
        <f>IF(LEFT(G472,1)="d",0,IF(LEFT(G472,1)="n",0,1))</f>
        <v>1</v>
      </c>
      <c r="AB472" s="3">
        <f t="shared" ref="AB472:AB475" si="644">Z472*AA472</f>
        <v>4</v>
      </c>
      <c r="AC472" s="6">
        <f>IF(ISNA(INDEX(AB470:AB475, MATCH(N472, F470:F475, FALSE))),0,INDEX(AB470:AB475, MATCH(N472, F470:F475, FALSE)))</f>
        <v>0</v>
      </c>
      <c r="AD472" s="3">
        <f>IF(ISNA(INDEX(AB470:AB475, MATCH(O472, F470:F475, FALSE))),0,INDEX(AB470:AB475, MATCH(O472, F470:F475, FALSE)))</f>
        <v>0</v>
      </c>
      <c r="AE472" s="5">
        <f t="shared" si="643"/>
        <v>0</v>
      </c>
      <c r="AF472" s="3">
        <f>COUNTIF(F462:F467:F470:F475,F472)</f>
        <v>0</v>
      </c>
      <c r="AG472" s="2"/>
      <c r="AH472" s="2"/>
      <c r="AI472" s="2"/>
      <c r="AJ472" s="2"/>
      <c r="AK472" s="2"/>
      <c r="AL472" s="2"/>
      <c r="AM472" s="2"/>
      <c r="AN472" s="2"/>
      <c r="AO472" s="2"/>
      <c r="AP472" s="2"/>
      <c r="AQ472" s="2"/>
      <c r="AR472" s="2"/>
      <c r="AS472" s="2"/>
      <c r="AT472" s="2"/>
    </row>
    <row r="473" spans="1:46" ht="20.100000000000001" customHeight="1">
      <c r="A473" s="111" t="s">
        <v>146</v>
      </c>
      <c r="B473" s="121" t="s">
        <v>130</v>
      </c>
      <c r="C473" s="121" t="s">
        <v>196</v>
      </c>
      <c r="D473" s="204" t="s">
        <v>1</v>
      </c>
      <c r="E473" s="290">
        <v>4</v>
      </c>
      <c r="F473" s="216"/>
      <c r="G473" s="217"/>
      <c r="H473" s="114" t="str">
        <f t="shared" si="636"/>
        <v xml:space="preserve"> </v>
      </c>
      <c r="I473" s="114" t="str">
        <f t="shared" si="637"/>
        <v/>
      </c>
      <c r="J473" s="114" t="str">
        <f t="shared" si="638"/>
        <v/>
      </c>
      <c r="K473" s="9" t="str">
        <f t="shared" si="639"/>
        <v/>
      </c>
      <c r="L473" s="195" t="str">
        <f t="shared" si="640"/>
        <v/>
      </c>
      <c r="M473" s="2"/>
      <c r="N473" s="34" t="str">
        <f t="shared" si="641"/>
        <v>R</v>
      </c>
      <c r="O473" s="34" t="str">
        <f t="shared" si="641"/>
        <v>RR</v>
      </c>
      <c r="P473" s="154">
        <f t="shared" si="642"/>
        <v>0</v>
      </c>
      <c r="Q473" s="2"/>
      <c r="R473" s="12"/>
      <c r="S473" s="12"/>
      <c r="T473" s="12"/>
      <c r="U473" s="12">
        <f>P473</f>
        <v>0</v>
      </c>
      <c r="V473" s="12"/>
      <c r="W473" s="12"/>
      <c r="X473" s="2"/>
      <c r="Y473" s="26">
        <f>((COUNTIF(E470:E475,E473)-1)*$CK$547+SUBSTITUTE(E473,"=",""))</f>
        <v>4</v>
      </c>
      <c r="Z473" s="3">
        <f>INDEX($CK$548:$CK$611,Y473)</f>
        <v>3</v>
      </c>
      <c r="AA473" s="3">
        <f t="shared" ref="AA473:AA475" si="645">IF(LEFT(G473,1)="d",0,IF(LEFT(G473,1)="n",0,1))</f>
        <v>1</v>
      </c>
      <c r="AB473" s="3">
        <f t="shared" si="644"/>
        <v>3</v>
      </c>
      <c r="AC473" s="6">
        <f>IF(ISNA(INDEX(AB470:AB475, MATCH(N473, F470:F475, FALSE))),0,INDEX(AB470:AB475, MATCH(N473, F470:F475, FALSE)))</f>
        <v>0</v>
      </c>
      <c r="AD473" s="3">
        <f>IF(ISNA(INDEX(AB470:AB475, MATCH(O473, F470:F475, FALSE))),0,INDEX(AB470:AB475, MATCH(O473, F470:F475, FALSE)))</f>
        <v>0</v>
      </c>
      <c r="AE473" s="5">
        <f t="shared" si="643"/>
        <v>0</v>
      </c>
      <c r="AF473" s="3">
        <f>COUNTIF(F462:F467:F470:F475,F473)</f>
        <v>0</v>
      </c>
      <c r="AG473" s="2"/>
      <c r="AH473" s="2"/>
      <c r="AI473" s="2"/>
      <c r="AJ473" s="2"/>
      <c r="AK473" s="2"/>
      <c r="AL473" s="2"/>
      <c r="AM473" s="2"/>
      <c r="AN473" s="2"/>
      <c r="AO473" s="2"/>
      <c r="AP473" s="2"/>
      <c r="AQ473" s="2"/>
      <c r="AR473" s="2"/>
      <c r="AS473" s="2"/>
      <c r="AT473" s="2"/>
    </row>
    <row r="474" spans="1:46" ht="20.100000000000001" customHeight="1">
      <c r="A474" s="111" t="s">
        <v>146</v>
      </c>
      <c r="B474" s="121" t="s">
        <v>130</v>
      </c>
      <c r="C474" s="121" t="s">
        <v>196</v>
      </c>
      <c r="D474" s="204" t="s">
        <v>1</v>
      </c>
      <c r="E474" s="290">
        <v>5</v>
      </c>
      <c r="F474" s="216"/>
      <c r="G474" s="217"/>
      <c r="H474" s="114" t="str">
        <f t="shared" si="636"/>
        <v xml:space="preserve"> </v>
      </c>
      <c r="I474" s="114" t="str">
        <f t="shared" si="637"/>
        <v/>
      </c>
      <c r="J474" s="114" t="str">
        <f t="shared" si="638"/>
        <v/>
      </c>
      <c r="K474" s="9" t="str">
        <f t="shared" si="639"/>
        <v/>
      </c>
      <c r="L474" s="195" t="str">
        <f t="shared" si="640"/>
        <v/>
      </c>
      <c r="M474" s="2"/>
      <c r="N474" s="34" t="str">
        <f t="shared" si="641"/>
        <v>T</v>
      </c>
      <c r="O474" s="34" t="str">
        <f t="shared" si="641"/>
        <v>TT</v>
      </c>
      <c r="P474" s="154">
        <f t="shared" si="642"/>
        <v>0</v>
      </c>
      <c r="Q474" s="2"/>
      <c r="R474" s="12"/>
      <c r="S474" s="12"/>
      <c r="T474" s="12"/>
      <c r="U474" s="12"/>
      <c r="V474" s="12">
        <f>P474</f>
        <v>0</v>
      </c>
      <c r="W474" s="12"/>
      <c r="X474" s="2"/>
      <c r="Y474" s="26">
        <f>((COUNTIF(E470:E475,E474)-1)*$CK$547+SUBSTITUTE(E474,"=",""))</f>
        <v>5</v>
      </c>
      <c r="Z474" s="3">
        <f t="shared" ref="Z474:Z475" si="646">INDEX($CK$548:$CK$611,Y474)</f>
        <v>2</v>
      </c>
      <c r="AA474" s="3">
        <f t="shared" si="645"/>
        <v>1</v>
      </c>
      <c r="AB474" s="3">
        <f t="shared" si="644"/>
        <v>2</v>
      </c>
      <c r="AC474" s="6">
        <f>IF(ISNA(INDEX(AB470:AB475, MATCH(N474, F470:F475, FALSE))),0,INDEX(AB470:AB475, MATCH(N474,F470:F475, FALSE)))</f>
        <v>0</v>
      </c>
      <c r="AD474" s="3">
        <f>IF(ISNA(INDEX(AB470:AB475, MATCH(O474, F470:F475, FALSE))),0,INDEX(AB470:AB475, MATCH(O474, F470:F475, FALSE)))</f>
        <v>0</v>
      </c>
      <c r="AE474" s="5">
        <f t="shared" si="643"/>
        <v>0</v>
      </c>
      <c r="AF474" s="3">
        <f>COUNTIF(F462:F467:F470:F475,F474)</f>
        <v>0</v>
      </c>
      <c r="AG474" s="2"/>
      <c r="AH474" s="2"/>
      <c r="AI474" s="2"/>
      <c r="AJ474" s="2"/>
      <c r="AK474" s="2"/>
      <c r="AL474" s="2"/>
      <c r="AM474" s="2"/>
      <c r="AN474" s="2"/>
      <c r="AO474" s="2"/>
      <c r="AP474" s="2"/>
      <c r="AQ474" s="2"/>
      <c r="AR474" s="2"/>
      <c r="AS474" s="2"/>
      <c r="AT474" s="2"/>
    </row>
    <row r="475" spans="1:46" ht="20.100000000000001" customHeight="1" thickBot="1">
      <c r="A475" s="111" t="s">
        <v>146</v>
      </c>
      <c r="B475" s="121" t="s">
        <v>130</v>
      </c>
      <c r="C475" s="121" t="s">
        <v>196</v>
      </c>
      <c r="D475" s="204" t="s">
        <v>1</v>
      </c>
      <c r="E475" s="291">
        <v>6</v>
      </c>
      <c r="F475" s="216"/>
      <c r="G475" s="219"/>
      <c r="H475" s="212" t="str">
        <f t="shared" si="636"/>
        <v xml:space="preserve"> </v>
      </c>
      <c r="I475" s="212" t="str">
        <f t="shared" si="637"/>
        <v/>
      </c>
      <c r="J475" s="212" t="str">
        <f t="shared" si="638"/>
        <v/>
      </c>
      <c r="K475" s="138" t="str">
        <f t="shared" si="639"/>
        <v/>
      </c>
      <c r="L475" s="213" t="str">
        <f t="shared" si="640"/>
        <v/>
      </c>
      <c r="M475" s="2"/>
      <c r="N475" s="34" t="str">
        <f t="shared" si="641"/>
        <v>J</v>
      </c>
      <c r="O475" s="34" t="str">
        <f t="shared" si="641"/>
        <v>JJ</v>
      </c>
      <c r="P475" s="154">
        <f t="shared" si="642"/>
        <v>6</v>
      </c>
      <c r="Q475" s="2"/>
      <c r="R475" s="12"/>
      <c r="S475" s="12"/>
      <c r="T475" s="12"/>
      <c r="U475" s="12"/>
      <c r="V475" s="12"/>
      <c r="W475" s="12">
        <f>P475</f>
        <v>6</v>
      </c>
      <c r="X475" s="2"/>
      <c r="Y475" s="26">
        <f>((COUNTIF(E470:E475,E475)-1)*$CK$547+SUBSTITUTE(E475,"=",""))</f>
        <v>6</v>
      </c>
      <c r="Z475" s="3">
        <f t="shared" si="646"/>
        <v>1</v>
      </c>
      <c r="AA475" s="3">
        <f t="shared" si="645"/>
        <v>1</v>
      </c>
      <c r="AB475" s="3">
        <f t="shared" si="644"/>
        <v>1</v>
      </c>
      <c r="AC475" s="6">
        <f>IF(ISNA(INDEX(AB470:AB475, MATCH(N475, F470:F475, FALSE))),0,INDEX(AB470:AB475, MATCH(N475, F470:F475, FALSE)))</f>
        <v>0</v>
      </c>
      <c r="AD475" s="3">
        <f>IF(ISNA(INDEX(AB470:AB475, MATCH(O475, F470:F475, FALSE))),0,INDEX(AB470:AB475, MATCH(O475, F470:F475, FALSE)))</f>
        <v>6</v>
      </c>
      <c r="AE475" s="5">
        <f t="shared" si="643"/>
        <v>6</v>
      </c>
      <c r="AF475" s="3">
        <f>COUNTIF(F462:F467:F470:F475,F475)</f>
        <v>0</v>
      </c>
      <c r="AG475" s="2"/>
      <c r="AH475" s="2"/>
      <c r="AI475" s="2"/>
      <c r="AJ475" s="2"/>
      <c r="AK475" s="2"/>
      <c r="AL475" s="2"/>
      <c r="AM475" s="2"/>
      <c r="AN475" s="2"/>
      <c r="AO475" s="2"/>
      <c r="AP475" s="2"/>
      <c r="AQ475" s="2"/>
      <c r="AR475" s="2"/>
      <c r="AS475" s="2"/>
      <c r="AT475" s="2"/>
    </row>
    <row r="476" spans="1:46" ht="20.100000000000001" customHeight="1" thickBot="1">
      <c r="A476" s="111" t="s">
        <v>146</v>
      </c>
      <c r="B476" s="121" t="s">
        <v>130</v>
      </c>
      <c r="C476" s="121"/>
      <c r="D476" s="204"/>
      <c r="E476" s="237" t="s">
        <v>49</v>
      </c>
      <c r="F476" s="237"/>
      <c r="G476" s="237"/>
      <c r="H476" s="236"/>
      <c r="I476" s="236"/>
      <c r="J476" s="236"/>
      <c r="K476" s="236"/>
      <c r="L476" s="236"/>
      <c r="M476" s="65"/>
      <c r="N476" s="40"/>
      <c r="O476" s="40"/>
      <c r="P476" s="155"/>
      <c r="Q476" s="2"/>
      <c r="R476" s="2"/>
      <c r="S476" s="2"/>
      <c r="T476" s="2"/>
      <c r="U476" s="2"/>
      <c r="V476" s="2"/>
      <c r="W476" s="2"/>
      <c r="X476" s="2"/>
      <c r="Y476" s="8"/>
      <c r="Z476" s="21"/>
      <c r="AA476" s="21"/>
      <c r="AB476" s="21"/>
      <c r="AC476" s="21"/>
      <c r="AD476" s="21"/>
      <c r="AE476" s="21"/>
      <c r="AF476" s="21"/>
      <c r="AG476" s="21"/>
      <c r="AH476" s="21"/>
      <c r="AI476" s="21"/>
      <c r="AJ476" s="21"/>
      <c r="AK476" s="21"/>
      <c r="AL476" s="21"/>
      <c r="AM476" s="21"/>
      <c r="AN476" s="21"/>
      <c r="AO476" s="21"/>
      <c r="AP476" s="21"/>
      <c r="AQ476" s="21"/>
      <c r="AR476" s="21"/>
      <c r="AS476" s="21"/>
      <c r="AT476" s="21"/>
    </row>
    <row r="477" spans="1:46" ht="20.100000000000001" customHeight="1" thickBot="1">
      <c r="A477" s="111" t="s">
        <v>146</v>
      </c>
      <c r="B477" s="121" t="s">
        <v>130</v>
      </c>
      <c r="C477" s="121" t="s">
        <v>199</v>
      </c>
      <c r="D477" s="204" t="s">
        <v>0</v>
      </c>
      <c r="E477" s="420" t="s">
        <v>228</v>
      </c>
      <c r="F477" s="233"/>
      <c r="G477" s="233"/>
      <c r="H477" s="234"/>
      <c r="I477" s="208" t="s">
        <v>147</v>
      </c>
      <c r="J477" s="205"/>
      <c r="K477" s="530">
        <f>DETAILS!K82</f>
        <v>1.75</v>
      </c>
      <c r="L477" s="530"/>
      <c r="M477" s="119"/>
      <c r="N477" s="40"/>
      <c r="O477" s="40"/>
      <c r="P477" s="155"/>
      <c r="Q477" s="2"/>
      <c r="R477" s="2"/>
      <c r="S477" s="2"/>
      <c r="T477" s="2"/>
      <c r="U477" s="2"/>
      <c r="V477" s="2"/>
      <c r="W477" s="2"/>
      <c r="X477" s="2"/>
      <c r="Y477" s="8"/>
      <c r="Z477" s="21"/>
      <c r="AA477" s="21"/>
      <c r="AB477" s="21"/>
      <c r="AC477" s="21"/>
      <c r="AD477" s="21"/>
      <c r="AE477" s="21"/>
      <c r="AF477" s="21"/>
      <c r="AG477" s="21"/>
      <c r="AH477" s="21"/>
      <c r="AI477" s="21"/>
      <c r="AJ477" s="21"/>
      <c r="AK477" s="21"/>
      <c r="AL477" s="21"/>
      <c r="AM477" s="21"/>
      <c r="AN477" s="21"/>
      <c r="AO477" s="2"/>
      <c r="AP477" s="2"/>
      <c r="AQ477" s="2"/>
      <c r="AR477" s="2"/>
      <c r="AS477" s="2"/>
      <c r="AT477" s="2"/>
    </row>
    <row r="478" spans="1:46" ht="20.100000000000001" customHeight="1">
      <c r="A478" s="111" t="s">
        <v>146</v>
      </c>
      <c r="B478" s="121" t="s">
        <v>130</v>
      </c>
      <c r="C478" s="121" t="s">
        <v>199</v>
      </c>
      <c r="D478" s="204" t="s">
        <v>0</v>
      </c>
      <c r="E478" s="289">
        <v>1</v>
      </c>
      <c r="F478" s="214" t="s">
        <v>48</v>
      </c>
      <c r="G478" s="215">
        <v>1.7</v>
      </c>
      <c r="H478" s="201" t="str">
        <f t="shared" ref="H478:H483" si="647">IF(ISNA((IF(F478=0," ",VLOOKUP(F478,$AC$614:$AE$625,3,FALSE)))),"WRONG LETTER",IF(F478=0," ",VLOOKUP(F478,$AC$614:$AE$625,3,FALSE)))</f>
        <v>Molly Hole</v>
      </c>
      <c r="I478" s="201" t="str">
        <f t="shared" ref="I478:I483" si="648">IF(ISNA((IF(F478=0,"",VLOOKUP(F478,$AR$600:$AT$611,3,FALSE)))),"WRONG LETTER",IF(F478=0,"",VLOOKUP(F478,$AR$600:$AT$611,3,FALSE)))</f>
        <v>Salisbury</v>
      </c>
      <c r="J478" s="201" t="str">
        <f t="shared" ref="J478:J483" si="649">IF(F478=0,"",VLOOKUP(F478,$AO$544:$AR$555,4,FALSE))</f>
        <v>Salis</v>
      </c>
      <c r="K478" s="202" t="str">
        <f t="shared" ref="K478:K483" si="650">IF(G478="","",IF(ISNUMBER(G478),IF($CH$609="T"," ",IF($CH$609="F",IF(G478&gt;=$BX$609,"G1",IF(G478&gt;=$CA$609,"G2",IF(G478&gt;=$CD$609,"G3",IF(G478&gt;=$CG$609,"G4","")))))),""))</f>
        <v>G1</v>
      </c>
      <c r="L478" s="203" t="str">
        <f t="shared" ref="L478:L483" si="651">IF(ISBLANK(G478),"",IF(G478&gt;=BN603,"AW"," "))</f>
        <v>AW</v>
      </c>
      <c r="M478" s="2"/>
      <c r="N478" s="34" t="str">
        <f t="shared" ref="N478:O483" si="652">N470</f>
        <v>W</v>
      </c>
      <c r="O478" s="34" t="str">
        <f t="shared" si="652"/>
        <v>WW</v>
      </c>
      <c r="P478" s="154">
        <f>AE478</f>
        <v>5</v>
      </c>
      <c r="Q478" s="2"/>
      <c r="R478" s="12">
        <f>P478</f>
        <v>5</v>
      </c>
      <c r="S478" s="12"/>
      <c r="T478" s="12"/>
      <c r="U478" s="12"/>
      <c r="V478" s="12"/>
      <c r="W478" s="12"/>
      <c r="X478" s="2"/>
      <c r="Y478" s="26">
        <f>((COUNTIF(E478:E483,E478)-1)*$CK$547+SUBSTITUTE(E478,"=",""))</f>
        <v>1</v>
      </c>
      <c r="Z478" s="3">
        <f>INDEX($CK$548:$CK$611,Y478)</f>
        <v>6</v>
      </c>
      <c r="AA478" s="3">
        <f>IF(LEFT(G478,1)="d",0,IF(LEFT(G478,1)="n",0,1))</f>
        <v>1</v>
      </c>
      <c r="AB478" s="3">
        <f>Z478*AA478</f>
        <v>6</v>
      </c>
      <c r="AC478" s="6">
        <f>IF(ISNA(INDEX(AB478:AB483, MATCH(N478, F478:F483, FALSE))),0,INDEX(AB478:AB483, MATCH(N478, F478:F483, FALSE)))</f>
        <v>5</v>
      </c>
      <c r="AD478" s="3">
        <f>IF(ISNA(INDEX(AB478:AB483, MATCH(O478, F478:F483, FALSE))),0,INDEX(AB478:AB483, MATCH(O478, F478:F483, FALSE)))</f>
        <v>0</v>
      </c>
      <c r="AE478" s="5">
        <f>SUM(AC478:AD478)</f>
        <v>5</v>
      </c>
      <c r="AF478" s="3">
        <f>COUNTIF(F478:F483:F486:F491,F478)</f>
        <v>1</v>
      </c>
      <c r="AG478" s="31"/>
      <c r="AH478" s="31"/>
      <c r="AI478" s="31"/>
      <c r="AJ478" s="31"/>
      <c r="AK478" s="31"/>
      <c r="AL478" s="31"/>
      <c r="AM478" s="31"/>
      <c r="AN478" s="31"/>
      <c r="AO478" s="31"/>
      <c r="AP478" s="31"/>
      <c r="AQ478" s="31"/>
    </row>
    <row r="479" spans="1:46" ht="20.100000000000001" customHeight="1">
      <c r="A479" s="111" t="s">
        <v>146</v>
      </c>
      <c r="B479" s="121" t="s">
        <v>130</v>
      </c>
      <c r="C479" s="121" t="s">
        <v>199</v>
      </c>
      <c r="D479" s="204" t="s">
        <v>0</v>
      </c>
      <c r="E479" s="290">
        <v>2</v>
      </c>
      <c r="F479" s="216" t="s">
        <v>130</v>
      </c>
      <c r="G479" s="217">
        <v>1.52</v>
      </c>
      <c r="H479" s="114" t="str">
        <f t="shared" si="647"/>
        <v>Emily Smith</v>
      </c>
      <c r="I479" s="114" t="str">
        <f t="shared" si="648"/>
        <v>Winchester</v>
      </c>
      <c r="J479" s="114" t="str">
        <f t="shared" si="649"/>
        <v>Win</v>
      </c>
      <c r="K479" s="9" t="str">
        <f t="shared" si="650"/>
        <v>G4</v>
      </c>
      <c r="L479" s="195" t="str">
        <f t="shared" si="651"/>
        <v>AW</v>
      </c>
      <c r="M479" s="2"/>
      <c r="N479" s="34" t="str">
        <f t="shared" si="652"/>
        <v>N</v>
      </c>
      <c r="O479" s="34" t="str">
        <f t="shared" si="652"/>
        <v>NN</v>
      </c>
      <c r="P479" s="154">
        <f t="shared" ref="P479:P483" si="653">AE479</f>
        <v>3</v>
      </c>
      <c r="Q479" s="2"/>
      <c r="R479" s="12"/>
      <c r="S479" s="12">
        <f>P479</f>
        <v>3</v>
      </c>
      <c r="T479" s="12"/>
      <c r="U479" s="12"/>
      <c r="V479" s="12"/>
      <c r="W479" s="12"/>
      <c r="X479" s="2"/>
      <c r="Y479" s="26">
        <f>((COUNTIF(E478:E483,E479)-1)*$CK$547+SUBSTITUTE(E479,"=",""))</f>
        <v>2</v>
      </c>
      <c r="Z479" s="3">
        <f>INDEX($CK$548:$CK$611,Y479)</f>
        <v>5</v>
      </c>
      <c r="AA479" s="3">
        <f>IF(LEFT(G479,1)="d",0,IF(LEFT(G479,1)="n",0,1))</f>
        <v>1</v>
      </c>
      <c r="AB479" s="3">
        <f>Z479*AA479</f>
        <v>5</v>
      </c>
      <c r="AC479" s="6">
        <f>IF(ISNA(INDEX(AB478:AB483, MATCH(N479, F478:F483, FALSE))),0,INDEX(AB478:AB483, MATCH(N479, F478:F483, FALSE)))</f>
        <v>3</v>
      </c>
      <c r="AD479" s="3">
        <f>IF(ISNA(INDEX(AB478:AB483, MATCH(O479, F478:F483, FALSE))),0,INDEX(AB478:AB483, MATCH(O479, F478:F483, FALSE)))</f>
        <v>0</v>
      </c>
      <c r="AE479" s="5">
        <f t="shared" ref="AE479:AE483" si="654">SUM(AC479:AD479)</f>
        <v>3</v>
      </c>
      <c r="AF479" s="3">
        <f>COUNTIF(F478:F483:F486:F491,F479)</f>
        <v>1</v>
      </c>
      <c r="AG479" s="31"/>
      <c r="AH479" s="31"/>
      <c r="AI479" s="31"/>
      <c r="AJ479" s="31"/>
      <c r="AK479" s="31"/>
      <c r="AL479" s="31"/>
      <c r="AM479" s="31"/>
      <c r="AN479" s="31"/>
      <c r="AO479" s="31"/>
      <c r="AP479" s="31"/>
      <c r="AQ479" s="31"/>
    </row>
    <row r="480" spans="1:46" ht="20.100000000000001" customHeight="1">
      <c r="A480" s="111" t="s">
        <v>146</v>
      </c>
      <c r="B480" s="121" t="s">
        <v>130</v>
      </c>
      <c r="C480" s="121" t="s">
        <v>199</v>
      </c>
      <c r="D480" s="204" t="s">
        <v>0</v>
      </c>
      <c r="E480" s="290">
        <v>3</v>
      </c>
      <c r="F480" s="216" t="s">
        <v>127</v>
      </c>
      <c r="G480" s="217">
        <v>1.35</v>
      </c>
      <c r="H480" s="114" t="str">
        <f t="shared" si="647"/>
        <v>Olivia Michael</v>
      </c>
      <c r="I480" s="114" t="str">
        <f t="shared" si="648"/>
        <v>Slough Juniors</v>
      </c>
      <c r="J480" s="114" t="str">
        <f t="shared" si="649"/>
        <v>Slough J</v>
      </c>
      <c r="K480" s="9" t="str">
        <f t="shared" si="650"/>
        <v/>
      </c>
      <c r="L480" s="195" t="str">
        <f t="shared" si="651"/>
        <v xml:space="preserve"> </v>
      </c>
      <c r="M480" s="2"/>
      <c r="N480" s="34" t="str">
        <f t="shared" si="652"/>
        <v>O</v>
      </c>
      <c r="O480" s="34" t="str">
        <f t="shared" si="652"/>
        <v>OO</v>
      </c>
      <c r="P480" s="154">
        <f t="shared" si="653"/>
        <v>0</v>
      </c>
      <c r="Q480" s="2"/>
      <c r="R480" s="12"/>
      <c r="S480" s="12"/>
      <c r="T480" s="12">
        <f>P480</f>
        <v>0</v>
      </c>
      <c r="U480" s="12"/>
      <c r="V480" s="12"/>
      <c r="W480" s="12"/>
      <c r="X480" s="2"/>
      <c r="Y480" s="26">
        <f>((COUNTIF(E478:E483,E480)-1)*$CK$547+SUBSTITUTE(E480,"=",""))</f>
        <v>3</v>
      </c>
      <c r="Z480" s="3">
        <f>INDEX($CK$548:$CK$611,Y480)</f>
        <v>4</v>
      </c>
      <c r="AA480" s="3">
        <f>IF(LEFT(G480,1)="d",0,IF(LEFT(G480,1)="n",0,1))</f>
        <v>1</v>
      </c>
      <c r="AB480" s="3">
        <f t="shared" ref="AB480:AB483" si="655">Z480*AA480</f>
        <v>4</v>
      </c>
      <c r="AC480" s="6">
        <f>IF(ISNA(INDEX(AB478:AB483, MATCH(N480, F478:F483, FALSE))),0,INDEX(AB478:AB483, MATCH(N480, F478:F483, FALSE)))</f>
        <v>0</v>
      </c>
      <c r="AD480" s="3">
        <f>IF(ISNA(INDEX(AB478:AB483, MATCH(O480, F478:F483, FALSE))),0,INDEX(AB478:AB483, MATCH(O480, F478:F483, FALSE)))</f>
        <v>0</v>
      </c>
      <c r="AE480" s="5">
        <f t="shared" si="654"/>
        <v>0</v>
      </c>
      <c r="AF480" s="3">
        <f>COUNTIF(F478:F483:F486:F491,F480)</f>
        <v>1</v>
      </c>
      <c r="AG480" s="31"/>
      <c r="AH480" s="31"/>
      <c r="AI480" s="31"/>
      <c r="AJ480" s="31"/>
      <c r="AK480" s="31"/>
      <c r="AL480" s="31"/>
      <c r="AM480" s="31"/>
      <c r="AN480" s="31"/>
      <c r="AO480" s="31"/>
      <c r="AP480" s="31"/>
      <c r="AQ480" s="31"/>
    </row>
    <row r="481" spans="1:46" ht="20.100000000000001" customHeight="1">
      <c r="A481" s="111" t="s">
        <v>146</v>
      </c>
      <c r="B481" s="121" t="s">
        <v>130</v>
      </c>
      <c r="C481" s="121" t="s">
        <v>199</v>
      </c>
      <c r="D481" s="204" t="s">
        <v>0</v>
      </c>
      <c r="E481" s="290">
        <v>4</v>
      </c>
      <c r="F481" s="216" t="s">
        <v>110</v>
      </c>
      <c r="G481" s="217">
        <v>1.3</v>
      </c>
      <c r="H481" s="114" t="str">
        <f t="shared" si="647"/>
        <v>SCARLETT O'CONNOR</v>
      </c>
      <c r="I481" s="114" t="str">
        <f t="shared" si="648"/>
        <v>Newbury</v>
      </c>
      <c r="J481" s="114" t="str">
        <f t="shared" si="649"/>
        <v>Newb</v>
      </c>
      <c r="K481" s="9" t="str">
        <f t="shared" si="650"/>
        <v/>
      </c>
      <c r="L481" s="195" t="str">
        <f t="shared" si="651"/>
        <v xml:space="preserve"> </v>
      </c>
      <c r="M481" s="2"/>
      <c r="N481" s="34" t="str">
        <f t="shared" si="652"/>
        <v>R</v>
      </c>
      <c r="O481" s="34" t="str">
        <f t="shared" si="652"/>
        <v>RR</v>
      </c>
      <c r="P481" s="154">
        <f t="shared" si="653"/>
        <v>0</v>
      </c>
      <c r="Q481" s="2"/>
      <c r="R481" s="12"/>
      <c r="S481" s="12"/>
      <c r="T481" s="12"/>
      <c r="U481" s="12">
        <f>P481</f>
        <v>0</v>
      </c>
      <c r="V481" s="12"/>
      <c r="W481" s="12"/>
      <c r="X481" s="2"/>
      <c r="Y481" s="26">
        <f>((COUNTIF(E478:E483,E481)-1)*$CK$547+SUBSTITUTE(E481,"=",""))</f>
        <v>4</v>
      </c>
      <c r="Z481" s="3">
        <f>INDEX($CK$548:$CK$611,Y481)</f>
        <v>3</v>
      </c>
      <c r="AA481" s="3">
        <f t="shared" ref="AA481:AA483" si="656">IF(LEFT(G481,1)="d",0,IF(LEFT(G481,1)="n",0,1))</f>
        <v>1</v>
      </c>
      <c r="AB481" s="3">
        <f t="shared" si="655"/>
        <v>3</v>
      </c>
      <c r="AC481" s="6">
        <f>IF(ISNA(INDEX(AB478:AB483, MATCH(N481, F478:F483, FALSE))),0,INDEX(AB478:AB483, MATCH(N481, F478:F483, FALSE)))</f>
        <v>0</v>
      </c>
      <c r="AD481" s="3">
        <f>IF(ISNA(INDEX(AB478:AB483, MATCH(O481, F478:F483, FALSE))),0,INDEX(AB478:AB483, MATCH(O481, F478:F483, FALSE)))</f>
        <v>0</v>
      </c>
      <c r="AE481" s="5">
        <f t="shared" si="654"/>
        <v>0</v>
      </c>
      <c r="AF481" s="3">
        <f>COUNTIF(F478:F483:F486:F491,F481)</f>
        <v>1</v>
      </c>
      <c r="AG481" s="31"/>
      <c r="AH481" s="31"/>
      <c r="AI481" s="31"/>
      <c r="AJ481" s="31"/>
      <c r="AK481" s="31"/>
      <c r="AL481" s="31"/>
      <c r="AM481" s="31"/>
      <c r="AN481" s="31"/>
      <c r="AO481" s="31"/>
      <c r="AP481" s="31"/>
      <c r="AQ481" s="31"/>
    </row>
    <row r="482" spans="1:46" ht="20.100000000000001" customHeight="1">
      <c r="A482" s="111" t="s">
        <v>146</v>
      </c>
      <c r="B482" s="121" t="s">
        <v>130</v>
      </c>
      <c r="C482" s="121" t="s">
        <v>199</v>
      </c>
      <c r="D482" s="204" t="s">
        <v>0</v>
      </c>
      <c r="E482" s="290">
        <v>5</v>
      </c>
      <c r="F482" s="216"/>
      <c r="G482" s="217"/>
      <c r="H482" s="114" t="str">
        <f t="shared" si="647"/>
        <v xml:space="preserve"> </v>
      </c>
      <c r="I482" s="114" t="str">
        <f t="shared" si="648"/>
        <v/>
      </c>
      <c r="J482" s="114" t="str">
        <f t="shared" si="649"/>
        <v/>
      </c>
      <c r="K482" s="9" t="str">
        <f t="shared" si="650"/>
        <v/>
      </c>
      <c r="L482" s="195" t="str">
        <f t="shared" si="651"/>
        <v/>
      </c>
      <c r="M482" s="2"/>
      <c r="N482" s="34" t="str">
        <f t="shared" si="652"/>
        <v>T</v>
      </c>
      <c r="O482" s="34" t="str">
        <f t="shared" si="652"/>
        <v>TT</v>
      </c>
      <c r="P482" s="154">
        <f t="shared" si="653"/>
        <v>6</v>
      </c>
      <c r="Q482" s="2"/>
      <c r="R482" s="12"/>
      <c r="S482" s="12"/>
      <c r="T482" s="12"/>
      <c r="U482" s="12"/>
      <c r="V482" s="12">
        <f>P482</f>
        <v>6</v>
      </c>
      <c r="W482" s="12"/>
      <c r="X482" s="2"/>
      <c r="Y482" s="26">
        <f>((COUNTIF(E478:E483,E482)-1)*$CK$547+SUBSTITUTE(E482,"=",""))</f>
        <v>5</v>
      </c>
      <c r="Z482" s="3">
        <f t="shared" ref="Z482:Z483" si="657">INDEX($CK$548:$CK$611,Y482)</f>
        <v>2</v>
      </c>
      <c r="AA482" s="3">
        <f t="shared" si="656"/>
        <v>1</v>
      </c>
      <c r="AB482" s="3">
        <f t="shared" si="655"/>
        <v>2</v>
      </c>
      <c r="AC482" s="6">
        <f>IF(ISNA(INDEX(AB478:AB483, MATCH(N482, F478:F483, FALSE))),0,INDEX(AB478:AB483, MATCH(N482,F478:F483, FALSE)))</f>
        <v>6</v>
      </c>
      <c r="AD482" s="3">
        <f>IF(ISNA(INDEX(AB478:AB483, MATCH(O482, F478:F483, FALSE))),0,INDEX(AB478:AB483, MATCH(O482, F478:F483, FALSE)))</f>
        <v>0</v>
      </c>
      <c r="AE482" s="5">
        <f t="shared" si="654"/>
        <v>6</v>
      </c>
      <c r="AF482" s="3">
        <f>COUNTIF(F478:F483:F486:F491,F482)</f>
        <v>0</v>
      </c>
      <c r="AG482" s="31"/>
      <c r="AH482" s="31"/>
      <c r="AI482" s="31"/>
      <c r="AJ482" s="31"/>
      <c r="AK482" s="31"/>
      <c r="AL482" s="31"/>
      <c r="AM482" s="31"/>
      <c r="AN482" s="31"/>
      <c r="AO482" s="31"/>
      <c r="AP482" s="31"/>
      <c r="AQ482" s="31"/>
    </row>
    <row r="483" spans="1:46" ht="20.100000000000001" customHeight="1" thickBot="1">
      <c r="A483" s="111" t="s">
        <v>146</v>
      </c>
      <c r="B483" s="121" t="s">
        <v>130</v>
      </c>
      <c r="C483" s="121" t="s">
        <v>199</v>
      </c>
      <c r="D483" s="204" t="s">
        <v>0</v>
      </c>
      <c r="E483" s="291">
        <v>6</v>
      </c>
      <c r="F483" s="216"/>
      <c r="G483" s="219"/>
      <c r="H483" s="212" t="str">
        <f t="shared" si="647"/>
        <v xml:space="preserve"> </v>
      </c>
      <c r="I483" s="212" t="str">
        <f t="shared" si="648"/>
        <v/>
      </c>
      <c r="J483" s="212" t="str">
        <f t="shared" si="649"/>
        <v/>
      </c>
      <c r="K483" s="138" t="str">
        <f t="shared" si="650"/>
        <v/>
      </c>
      <c r="L483" s="213" t="str">
        <f t="shared" si="651"/>
        <v/>
      </c>
      <c r="M483" s="2"/>
      <c r="N483" s="34" t="str">
        <f t="shared" si="652"/>
        <v>J</v>
      </c>
      <c r="O483" s="34" t="str">
        <f t="shared" si="652"/>
        <v>JJ</v>
      </c>
      <c r="P483" s="154">
        <f t="shared" si="653"/>
        <v>4</v>
      </c>
      <c r="Q483" s="2"/>
      <c r="R483" s="12"/>
      <c r="S483" s="12"/>
      <c r="T483" s="12"/>
      <c r="U483" s="12"/>
      <c r="V483" s="12"/>
      <c r="W483" s="12">
        <f>P483</f>
        <v>4</v>
      </c>
      <c r="X483" s="2"/>
      <c r="Y483" s="26">
        <f>((COUNTIF(E478:E483,E483)-1)*$CK$547+SUBSTITUTE(E483,"=",""))</f>
        <v>6</v>
      </c>
      <c r="Z483" s="3">
        <f t="shared" si="657"/>
        <v>1</v>
      </c>
      <c r="AA483" s="3">
        <f t="shared" si="656"/>
        <v>1</v>
      </c>
      <c r="AB483" s="3">
        <f t="shared" si="655"/>
        <v>1</v>
      </c>
      <c r="AC483" s="6">
        <f>IF(ISNA(INDEX(AB478:AB483, MATCH(N483, F478:F483, FALSE))),0,INDEX(AB478:AB483, MATCH(N483, F478:F483, FALSE)))</f>
        <v>4</v>
      </c>
      <c r="AD483" s="3">
        <f>IF(ISNA(INDEX(AB478:AB483, MATCH(O483, F478:F483, FALSE))),0,INDEX(AB478:AB483, MATCH(O483, F478:F483, FALSE)))</f>
        <v>0</v>
      </c>
      <c r="AE483" s="5">
        <f t="shared" si="654"/>
        <v>4</v>
      </c>
      <c r="AF483" s="3">
        <f>COUNTIF(F478:F483:F486:F491,F483)</f>
        <v>0</v>
      </c>
    </row>
    <row r="484" spans="1:46" ht="20.100000000000001" customHeight="1" thickBot="1">
      <c r="A484" s="111" t="s">
        <v>146</v>
      </c>
      <c r="B484" s="121" t="s">
        <v>130</v>
      </c>
      <c r="C484" s="34"/>
      <c r="D484" s="110"/>
      <c r="E484" s="237" t="s">
        <v>49</v>
      </c>
      <c r="F484" s="237"/>
      <c r="G484" s="237"/>
      <c r="H484" s="236"/>
      <c r="I484" s="236"/>
      <c r="J484" s="236"/>
      <c r="K484" s="236"/>
      <c r="L484" s="236"/>
      <c r="M484" s="2"/>
      <c r="N484" s="37"/>
      <c r="O484" s="37"/>
      <c r="P484" s="155"/>
      <c r="Q484" s="2"/>
      <c r="R484" s="2"/>
      <c r="S484" s="2"/>
      <c r="T484" s="2"/>
      <c r="U484" s="2"/>
      <c r="V484" s="2"/>
      <c r="W484" s="2"/>
      <c r="X484" s="2"/>
      <c r="Y484" s="26"/>
    </row>
    <row r="485" spans="1:46" ht="20.100000000000001" customHeight="1" thickBot="1">
      <c r="A485" s="111" t="s">
        <v>146</v>
      </c>
      <c r="B485" s="121" t="s">
        <v>130</v>
      </c>
      <c r="C485" s="121" t="s">
        <v>199</v>
      </c>
      <c r="D485" s="204" t="s">
        <v>1</v>
      </c>
      <c r="E485" s="420" t="s">
        <v>245</v>
      </c>
      <c r="F485" s="233"/>
      <c r="G485" s="233"/>
      <c r="H485" s="234"/>
      <c r="I485" s="208" t="s">
        <v>147</v>
      </c>
      <c r="J485" s="205"/>
      <c r="K485" s="530">
        <f>K477</f>
        <v>1.75</v>
      </c>
      <c r="L485" s="530"/>
      <c r="M485" s="2"/>
      <c r="N485" s="37"/>
      <c r="O485" s="37"/>
      <c r="P485" s="155"/>
      <c r="Q485" s="2"/>
      <c r="R485" s="2"/>
      <c r="S485" s="2"/>
      <c r="T485" s="2"/>
      <c r="U485" s="2"/>
      <c r="V485" s="2"/>
      <c r="W485" s="2"/>
      <c r="X485" s="2"/>
      <c r="Y485" s="26"/>
    </row>
    <row r="486" spans="1:46" ht="20.100000000000001" customHeight="1">
      <c r="A486" s="111" t="s">
        <v>146</v>
      </c>
      <c r="B486" s="121" t="s">
        <v>130</v>
      </c>
      <c r="C486" s="121" t="s">
        <v>199</v>
      </c>
      <c r="D486" s="204" t="s">
        <v>1</v>
      </c>
      <c r="E486" s="289">
        <v>1</v>
      </c>
      <c r="F486" s="214" t="s">
        <v>140</v>
      </c>
      <c r="G486" s="215">
        <v>1.5</v>
      </c>
      <c r="H486" s="201" t="str">
        <f t="shared" ref="H486:H491" si="658">IF(ISNA((IF(F486=0," ",VLOOKUP(F486,$AC$614:$AE$625,3,FALSE)))),"WRONG LETTER",IF(F486=0," ",VLOOKUP(F486,$AC$614:$AE$625,3,FALSE)))</f>
        <v xml:space="preserve">Olivia Jones </v>
      </c>
      <c r="I486" s="201" t="str">
        <f t="shared" ref="I486:I491" si="659">IF(ISNA((IF(F486=0,"",VLOOKUP(F486,$AR$600:$AT$611,3,FALSE)))),"WRONG LETTER",IF(F486=0,"",VLOOKUP(F486,$AR$600:$AT$611,3,FALSE)))</f>
        <v>Winchester</v>
      </c>
      <c r="J486" s="201" t="str">
        <f t="shared" ref="J486:J491" si="660">IF(F486=0,"",VLOOKUP(F486,$AO$544:$AR$555,4,FALSE))</f>
        <v>Win</v>
      </c>
      <c r="K486" s="202" t="str">
        <f t="shared" ref="K486:K491" si="661">IF(G486="","",IF(ISNUMBER(G486),IF($CH$609="T"," ",IF($CH$609="F",IF(G486&gt;=$BX$609,"G1",IF(G486&gt;=$CA$609,"G2",IF(G486&gt;=$CD$609,"G3",IF(G486&gt;=$CG$609,"G4","")))))),""))</f>
        <v>G4</v>
      </c>
      <c r="L486" s="203" t="str">
        <f t="shared" ref="L486:L491" si="662">IF(ISBLANK(G486),"",IF(G486&gt;=BN610,"AW"," "))</f>
        <v>AW</v>
      </c>
      <c r="M486" s="2"/>
      <c r="N486" s="34" t="str">
        <f t="shared" ref="N486:O491" si="663">N478</f>
        <v>W</v>
      </c>
      <c r="O486" s="34" t="str">
        <f t="shared" si="663"/>
        <v>WW</v>
      </c>
      <c r="P486" s="154">
        <f>AE486</f>
        <v>6</v>
      </c>
      <c r="Q486" s="2"/>
      <c r="R486" s="12">
        <f>P486</f>
        <v>6</v>
      </c>
      <c r="S486" s="12"/>
      <c r="T486" s="12"/>
      <c r="U486" s="12"/>
      <c r="V486" s="12"/>
      <c r="W486" s="12"/>
      <c r="X486" s="2"/>
      <c r="Y486" s="26">
        <f>((COUNTIF(E486:E491,E486)-1)*$CK$547+SUBSTITUTE(E486,"=",""))</f>
        <v>1</v>
      </c>
      <c r="Z486" s="3">
        <f>INDEX($CK$548:$CK$611,Y486)</f>
        <v>6</v>
      </c>
      <c r="AA486" s="3">
        <f>IF(LEFT(G486,1)="d",0,IF(LEFT(G486,1)="n",0,1))</f>
        <v>1</v>
      </c>
      <c r="AB486" s="3">
        <f>Z486*AA486</f>
        <v>6</v>
      </c>
      <c r="AC486" s="6">
        <f>IF(ISNA(INDEX(AB486:AB491, MATCH(N486, F486:F491, FALSE))),0,INDEX(AB486:AB491, MATCH(N486, F486:F491, FALSE)))</f>
        <v>0</v>
      </c>
      <c r="AD486" s="3">
        <f>IF(ISNA(INDEX(AB486:AB491, MATCH(O486, F486:F491, FALSE))),0,INDEX(AB486:AB491, MATCH(O486, F486:F491, FALSE)))</f>
        <v>6</v>
      </c>
      <c r="AE486" s="5">
        <f>SUM(AC486:AD486)</f>
        <v>6</v>
      </c>
      <c r="AF486" s="3">
        <f>COUNTIF(F478:F483:F486:F491,F486)</f>
        <v>1</v>
      </c>
    </row>
    <row r="487" spans="1:46" ht="20.100000000000001" customHeight="1">
      <c r="A487" s="111" t="s">
        <v>146</v>
      </c>
      <c r="B487" s="121" t="s">
        <v>130</v>
      </c>
      <c r="C487" s="121" t="s">
        <v>199</v>
      </c>
      <c r="D487" s="204" t="s">
        <v>1</v>
      </c>
      <c r="E487" s="290">
        <v>2</v>
      </c>
      <c r="F487" s="216" t="s">
        <v>340</v>
      </c>
      <c r="G487" s="217">
        <v>1.3</v>
      </c>
      <c r="H487" s="114" t="str">
        <f t="shared" si="658"/>
        <v>Ellie Yarwood</v>
      </c>
      <c r="I487" s="114" t="str">
        <f t="shared" si="659"/>
        <v>Salisbury</v>
      </c>
      <c r="J487" s="114" t="str">
        <f t="shared" si="660"/>
        <v>Salis</v>
      </c>
      <c r="K487" s="9" t="str">
        <f t="shared" si="661"/>
        <v/>
      </c>
      <c r="L487" s="195" t="str">
        <f t="shared" si="662"/>
        <v xml:space="preserve"> </v>
      </c>
      <c r="M487" s="2"/>
      <c r="N487" s="34" t="str">
        <f t="shared" si="663"/>
        <v>N</v>
      </c>
      <c r="O487" s="34" t="str">
        <f t="shared" si="663"/>
        <v>NN</v>
      </c>
      <c r="P487" s="154">
        <f t="shared" ref="P487:P491" si="664">AE487</f>
        <v>0</v>
      </c>
      <c r="Q487" s="2"/>
      <c r="R487" s="12"/>
      <c r="S487" s="12">
        <f>P487</f>
        <v>0</v>
      </c>
      <c r="T487" s="12"/>
      <c r="U487" s="12"/>
      <c r="V487" s="12"/>
      <c r="W487" s="12"/>
      <c r="X487" s="2"/>
      <c r="Y487" s="26">
        <f>((COUNTIF(E486:E491,E487)-1)*$CK$547+SUBSTITUTE(E487,"=",""))</f>
        <v>2</v>
      </c>
      <c r="Z487" s="3">
        <f>INDEX($CK$548:$CK$611,Y487)</f>
        <v>5</v>
      </c>
      <c r="AA487" s="3">
        <f>IF(LEFT(G487,1)="d",0,IF(LEFT(G487,1)="n",0,1))</f>
        <v>1</v>
      </c>
      <c r="AB487" s="3">
        <f>Z487*AA487</f>
        <v>5</v>
      </c>
      <c r="AC487" s="6">
        <f>IF(ISNA(INDEX(AB486:AB491, MATCH(N487, F486:F491, FALSE))),0,INDEX(AB486:AB491, MATCH(N487, F486:F491, FALSE)))</f>
        <v>0</v>
      </c>
      <c r="AD487" s="3">
        <f>IF(ISNA(INDEX(AB486:AB491, MATCH(O487, F486:F491, FALSE))),0,INDEX(AB486:AB491, MATCH(O487, F486:F491, FALSE)))</f>
        <v>0</v>
      </c>
      <c r="AE487" s="5">
        <f t="shared" ref="AE487:AE491" si="665">SUM(AC487:AD487)</f>
        <v>0</v>
      </c>
      <c r="AF487" s="3">
        <f>COUNTIF(F478:F483:F486:F491,F487)</f>
        <v>1</v>
      </c>
    </row>
    <row r="488" spans="1:46" ht="20.100000000000001" customHeight="1">
      <c r="A488" s="111" t="s">
        <v>146</v>
      </c>
      <c r="B488" s="121" t="s">
        <v>130</v>
      </c>
      <c r="C488" s="121" t="s">
        <v>199</v>
      </c>
      <c r="D488" s="204" t="s">
        <v>1</v>
      </c>
      <c r="E488" s="290">
        <v>3</v>
      </c>
      <c r="F488" s="216" t="s">
        <v>137</v>
      </c>
      <c r="G488" s="217">
        <v>1.3</v>
      </c>
      <c r="H488" s="114" t="str">
        <f t="shared" si="658"/>
        <v>Sinead Curtiss</v>
      </c>
      <c r="I488" s="114" t="str">
        <f t="shared" si="659"/>
        <v>Slough Juniors</v>
      </c>
      <c r="J488" s="114" t="str">
        <f t="shared" si="660"/>
        <v>Slough J</v>
      </c>
      <c r="K488" s="9" t="str">
        <f t="shared" si="661"/>
        <v/>
      </c>
      <c r="L488" s="195" t="str">
        <f t="shared" si="662"/>
        <v xml:space="preserve"> </v>
      </c>
      <c r="M488" s="2"/>
      <c r="N488" s="34" t="str">
        <f t="shared" si="663"/>
        <v>O</v>
      </c>
      <c r="O488" s="34" t="str">
        <f t="shared" si="663"/>
        <v>OO</v>
      </c>
      <c r="P488" s="154">
        <f t="shared" si="664"/>
        <v>0</v>
      </c>
      <c r="Q488" s="2"/>
      <c r="R488" s="12"/>
      <c r="S488" s="12"/>
      <c r="T488" s="12">
        <f>P488</f>
        <v>0</v>
      </c>
      <c r="U488" s="12"/>
      <c r="V488" s="12"/>
      <c r="W488" s="12"/>
      <c r="X488" s="2"/>
      <c r="Y488" s="26">
        <f>((COUNTIF(E486:E491,E488)-1)*$CK$547+SUBSTITUTE(E488,"=",""))</f>
        <v>3</v>
      </c>
      <c r="Z488" s="3">
        <f>INDEX($CK$548:$CK$611,Y488)</f>
        <v>4</v>
      </c>
      <c r="AA488" s="3">
        <f>IF(LEFT(G488,1)="d",0,IF(LEFT(G488,1)="n",0,1))</f>
        <v>1</v>
      </c>
      <c r="AB488" s="3">
        <f t="shared" ref="AB488:AB491" si="666">Z488*AA488</f>
        <v>4</v>
      </c>
      <c r="AC488" s="6">
        <f>IF(ISNA(INDEX(AB486:AB491, MATCH(N488, F486:F491, FALSE))),0,INDEX(AB486:AB491, MATCH(N488, F486:F491, FALSE)))</f>
        <v>0</v>
      </c>
      <c r="AD488" s="3">
        <f>IF(ISNA(INDEX(AB486:AB491, MATCH(O488, F486:F491, FALSE))),0,INDEX(AB486:AB491, MATCH(O488, F486:F491, FALSE)))</f>
        <v>0</v>
      </c>
      <c r="AE488" s="5">
        <f t="shared" si="665"/>
        <v>0</v>
      </c>
      <c r="AF488" s="3">
        <f>COUNTIF(F478:F483:F486:F491,F488)</f>
        <v>1</v>
      </c>
    </row>
    <row r="489" spans="1:46" ht="20.100000000000001" customHeight="1">
      <c r="A489" s="111" t="s">
        <v>146</v>
      </c>
      <c r="B489" s="121" t="s">
        <v>130</v>
      </c>
      <c r="C489" s="121" t="s">
        <v>199</v>
      </c>
      <c r="D489" s="204" t="s">
        <v>1</v>
      </c>
      <c r="E489" s="290">
        <v>4</v>
      </c>
      <c r="F489" s="216"/>
      <c r="G489" s="217"/>
      <c r="H489" s="114" t="str">
        <f t="shared" si="658"/>
        <v xml:space="preserve"> </v>
      </c>
      <c r="I489" s="114" t="str">
        <f t="shared" si="659"/>
        <v/>
      </c>
      <c r="J489" s="114" t="str">
        <f t="shared" si="660"/>
        <v/>
      </c>
      <c r="K489" s="9" t="str">
        <f t="shared" si="661"/>
        <v/>
      </c>
      <c r="L489" s="195" t="str">
        <f t="shared" si="662"/>
        <v/>
      </c>
      <c r="M489" s="2"/>
      <c r="N489" s="34" t="str">
        <f t="shared" si="663"/>
        <v>R</v>
      </c>
      <c r="O489" s="34" t="str">
        <f t="shared" si="663"/>
        <v>RR</v>
      </c>
      <c r="P489" s="154">
        <f t="shared" si="664"/>
        <v>0</v>
      </c>
      <c r="Q489" s="2"/>
      <c r="R489" s="12"/>
      <c r="S489" s="12"/>
      <c r="T489" s="12"/>
      <c r="U489" s="12">
        <f>P489</f>
        <v>0</v>
      </c>
      <c r="V489" s="12"/>
      <c r="W489" s="12"/>
      <c r="X489" s="2"/>
      <c r="Y489" s="26">
        <f>((COUNTIF(E486:E491,E489)-1)*$CK$547+SUBSTITUTE(E489,"=",""))</f>
        <v>4</v>
      </c>
      <c r="Z489" s="3">
        <f>INDEX($CK$548:$CK$611,Y489)</f>
        <v>3</v>
      </c>
      <c r="AA489" s="3">
        <f t="shared" ref="AA489:AA491" si="667">IF(LEFT(G489,1)="d",0,IF(LEFT(G489,1)="n",0,1))</f>
        <v>1</v>
      </c>
      <c r="AB489" s="3">
        <f t="shared" si="666"/>
        <v>3</v>
      </c>
      <c r="AC489" s="6">
        <f>IF(ISNA(INDEX(AB486:AB491, MATCH(N489, F486:F491, FALSE))),0,INDEX(AB486:AB491, MATCH(N489, F486:F491, FALSE)))</f>
        <v>0</v>
      </c>
      <c r="AD489" s="3">
        <f>IF(ISNA(INDEX(AB486:AB491, MATCH(O489, F486:F491, FALSE))),0,INDEX(AB486:AB491, MATCH(O489, F486:F491, FALSE)))</f>
        <v>0</v>
      </c>
      <c r="AE489" s="5">
        <f t="shared" si="665"/>
        <v>0</v>
      </c>
      <c r="AF489" s="3">
        <f>COUNTIF(F478:F483:F486:F491,F489)</f>
        <v>0</v>
      </c>
    </row>
    <row r="490" spans="1:46" ht="20.100000000000001" customHeight="1">
      <c r="A490" s="111" t="s">
        <v>146</v>
      </c>
      <c r="B490" s="121" t="s">
        <v>130</v>
      </c>
      <c r="C490" s="121" t="s">
        <v>199</v>
      </c>
      <c r="D490" s="204" t="s">
        <v>1</v>
      </c>
      <c r="E490" s="290">
        <v>5</v>
      </c>
      <c r="F490" s="216"/>
      <c r="G490" s="217"/>
      <c r="H490" s="114" t="str">
        <f t="shared" si="658"/>
        <v xml:space="preserve"> </v>
      </c>
      <c r="I490" s="114" t="str">
        <f t="shared" si="659"/>
        <v/>
      </c>
      <c r="J490" s="114" t="str">
        <f t="shared" si="660"/>
        <v/>
      </c>
      <c r="K490" s="9" t="str">
        <f t="shared" si="661"/>
        <v/>
      </c>
      <c r="L490" s="195" t="str">
        <f t="shared" si="662"/>
        <v/>
      </c>
      <c r="M490" s="2"/>
      <c r="N490" s="34" t="str">
        <f t="shared" si="663"/>
        <v>T</v>
      </c>
      <c r="O490" s="34" t="str">
        <f t="shared" si="663"/>
        <v>TT</v>
      </c>
      <c r="P490" s="154">
        <f t="shared" si="664"/>
        <v>5</v>
      </c>
      <c r="Q490" s="2"/>
      <c r="R490" s="12"/>
      <c r="S490" s="12"/>
      <c r="T490" s="12"/>
      <c r="U490" s="12"/>
      <c r="V490" s="12">
        <f>P490</f>
        <v>5</v>
      </c>
      <c r="W490" s="12"/>
      <c r="X490" s="2"/>
      <c r="Y490" s="26">
        <f>((COUNTIF(E486:E491,E490)-1)*$CK$547+SUBSTITUTE(E490,"=",""))</f>
        <v>5</v>
      </c>
      <c r="Z490" s="3">
        <f t="shared" ref="Z490:Z491" si="668">INDEX($CK$548:$CK$611,Y490)</f>
        <v>2</v>
      </c>
      <c r="AA490" s="3">
        <f t="shared" si="667"/>
        <v>1</v>
      </c>
      <c r="AB490" s="3">
        <f t="shared" si="666"/>
        <v>2</v>
      </c>
      <c r="AC490" s="6">
        <f>IF(ISNA(INDEX(AB486:AB491, MATCH(N490, F486:F491, FALSE))),0,INDEX(AB486:AB491, MATCH(N490,F486:F491, FALSE)))</f>
        <v>0</v>
      </c>
      <c r="AD490" s="3">
        <f>IF(ISNA(INDEX(AB486:AB491, MATCH(O490, F486:F491, FALSE))),0,INDEX(AB486:AB491, MATCH(O490, F486:F491, FALSE)))</f>
        <v>5</v>
      </c>
      <c r="AE490" s="5">
        <f t="shared" si="665"/>
        <v>5</v>
      </c>
      <c r="AF490" s="3">
        <f>COUNTIF(F478:F483:F486:F491,F490)</f>
        <v>0</v>
      </c>
    </row>
    <row r="491" spans="1:46" ht="20.100000000000001" customHeight="1" thickBot="1">
      <c r="A491" s="111" t="s">
        <v>146</v>
      </c>
      <c r="B491" s="121" t="s">
        <v>130</v>
      </c>
      <c r="C491" s="121" t="s">
        <v>199</v>
      </c>
      <c r="D491" s="204" t="s">
        <v>1</v>
      </c>
      <c r="E491" s="291">
        <v>6</v>
      </c>
      <c r="F491" s="216"/>
      <c r="G491" s="219"/>
      <c r="H491" s="212" t="str">
        <f t="shared" si="658"/>
        <v xml:space="preserve"> </v>
      </c>
      <c r="I491" s="212" t="str">
        <f t="shared" si="659"/>
        <v/>
      </c>
      <c r="J491" s="212" t="str">
        <f t="shared" si="660"/>
        <v/>
      </c>
      <c r="K491" s="138" t="str">
        <f t="shared" si="661"/>
        <v/>
      </c>
      <c r="L491" s="213" t="str">
        <f t="shared" si="662"/>
        <v/>
      </c>
      <c r="M491" s="2"/>
      <c r="N491" s="34" t="str">
        <f t="shared" si="663"/>
        <v>J</v>
      </c>
      <c r="O491" s="34" t="str">
        <f t="shared" si="663"/>
        <v>JJ</v>
      </c>
      <c r="P491" s="154">
        <f t="shared" si="664"/>
        <v>4</v>
      </c>
      <c r="Q491" s="2"/>
      <c r="R491" s="12"/>
      <c r="S491" s="12"/>
      <c r="T491" s="12"/>
      <c r="U491" s="12"/>
      <c r="V491" s="12"/>
      <c r="W491" s="12">
        <f>P491</f>
        <v>4</v>
      </c>
      <c r="X491" s="2"/>
      <c r="Y491" s="26">
        <f>((COUNTIF(E486:E491,E491)-1)*$CK$547+SUBSTITUTE(E491,"=",""))</f>
        <v>6</v>
      </c>
      <c r="Z491" s="3">
        <f t="shared" si="668"/>
        <v>1</v>
      </c>
      <c r="AA491" s="3">
        <f t="shared" si="667"/>
        <v>1</v>
      </c>
      <c r="AB491" s="3">
        <f t="shared" si="666"/>
        <v>1</v>
      </c>
      <c r="AC491" s="6">
        <f>IF(ISNA(INDEX(AB486:AB491, MATCH(N491, F486:F491, FALSE))),0,INDEX(AB486:AB491, MATCH(N491, F486:F491, FALSE)))</f>
        <v>0</v>
      </c>
      <c r="AD491" s="3">
        <f>IF(ISNA(INDEX(AB486:AB491, MATCH(O491, F486:F491, FALSE))),0,INDEX(AB486:AB491, MATCH(O491, F486:F491, FALSE)))</f>
        <v>4</v>
      </c>
      <c r="AE491" s="5">
        <f t="shared" si="665"/>
        <v>4</v>
      </c>
      <c r="AF491" s="3">
        <f>COUNTIF(F478:F483:F486:F491,F491)</f>
        <v>0</v>
      </c>
    </row>
    <row r="492" spans="1:46" ht="20.100000000000001" customHeight="1" thickBot="1">
      <c r="A492" s="111" t="s">
        <v>146</v>
      </c>
      <c r="B492" s="121" t="s">
        <v>130</v>
      </c>
      <c r="C492" s="121"/>
      <c r="D492" s="204"/>
      <c r="E492" s="237" t="s">
        <v>49</v>
      </c>
      <c r="F492" s="237"/>
      <c r="G492" s="237"/>
      <c r="H492" s="236"/>
      <c r="I492" s="236"/>
      <c r="J492" s="236"/>
      <c r="K492" s="236"/>
      <c r="L492" s="236"/>
      <c r="M492" s="65"/>
      <c r="N492" s="40"/>
      <c r="O492" s="40"/>
      <c r="P492" s="155"/>
      <c r="Q492" s="2"/>
      <c r="R492" s="2"/>
      <c r="S492" s="2"/>
      <c r="T492" s="2"/>
      <c r="U492" s="2"/>
      <c r="V492" s="2"/>
      <c r="W492" s="2"/>
      <c r="X492" s="2"/>
      <c r="Y492" s="8"/>
      <c r="Z492" s="2"/>
      <c r="AA492" s="2"/>
      <c r="AB492" s="2"/>
      <c r="AC492" s="2"/>
      <c r="AD492" s="2"/>
      <c r="AE492" s="2"/>
      <c r="AF492" s="2"/>
      <c r="AG492" s="2"/>
      <c r="AH492" s="2"/>
      <c r="AI492" s="2"/>
      <c r="AJ492" s="2"/>
      <c r="AK492" s="2"/>
      <c r="AL492" s="2"/>
      <c r="AM492" s="2"/>
      <c r="AN492" s="2"/>
      <c r="AO492" s="2"/>
      <c r="AP492" s="2"/>
      <c r="AQ492" s="2"/>
      <c r="AR492" s="2"/>
      <c r="AS492" s="2"/>
      <c r="AT492" s="2"/>
    </row>
    <row r="493" spans="1:46" ht="20.100000000000001" customHeight="1" thickBot="1">
      <c r="A493" s="111" t="s">
        <v>146</v>
      </c>
      <c r="B493" s="121" t="s">
        <v>130</v>
      </c>
      <c r="C493" s="121" t="s">
        <v>325</v>
      </c>
      <c r="D493" s="204" t="s">
        <v>0</v>
      </c>
      <c r="E493" s="420" t="s">
        <v>229</v>
      </c>
      <c r="F493" s="233"/>
      <c r="G493" s="233"/>
      <c r="H493" s="234"/>
      <c r="I493" s="208" t="s">
        <v>147</v>
      </c>
      <c r="J493" s="205"/>
      <c r="K493" s="530">
        <f>DETAILS!K84</f>
        <v>16.02</v>
      </c>
      <c r="L493" s="530"/>
      <c r="M493" s="119"/>
      <c r="N493" s="40"/>
      <c r="O493" s="40"/>
      <c r="P493" s="155"/>
      <c r="Q493" s="2"/>
      <c r="R493" s="2"/>
      <c r="S493" s="2"/>
      <c r="T493" s="2"/>
      <c r="U493" s="2"/>
      <c r="V493" s="2"/>
      <c r="W493" s="2"/>
      <c r="X493" s="2"/>
      <c r="Y493" s="8"/>
      <c r="Z493" s="2"/>
      <c r="AA493" s="2"/>
      <c r="AB493" s="2"/>
      <c r="AC493" s="2"/>
      <c r="AD493" s="2"/>
      <c r="AE493" s="2"/>
      <c r="AF493" s="2"/>
      <c r="AG493" s="2"/>
      <c r="AH493" s="2"/>
      <c r="AI493" s="2"/>
      <c r="AJ493" s="2"/>
      <c r="AK493" s="2"/>
      <c r="AL493" s="2"/>
      <c r="AM493" s="2"/>
      <c r="AN493" s="2"/>
      <c r="AO493" s="2"/>
      <c r="AP493" s="2"/>
      <c r="AQ493" s="2"/>
      <c r="AR493" s="2"/>
      <c r="AS493" s="2"/>
      <c r="AT493" s="2"/>
    </row>
    <row r="494" spans="1:46" ht="20.100000000000001" customHeight="1">
      <c r="A494" s="111" t="s">
        <v>146</v>
      </c>
      <c r="B494" s="121" t="s">
        <v>130</v>
      </c>
      <c r="C494" s="121" t="s">
        <v>325</v>
      </c>
      <c r="D494" s="204" t="s">
        <v>0</v>
      </c>
      <c r="E494" s="289">
        <v>1</v>
      </c>
      <c r="F494" s="214" t="s">
        <v>20</v>
      </c>
      <c r="G494" s="215">
        <v>9.94</v>
      </c>
      <c r="H494" s="201" t="str">
        <f t="shared" ref="H494:H499" si="669">IF(ISNA((IF(F494=0," ",VLOOKUP(F494,$AC$600:$AE$611,3,FALSE)))),"WRONG LETTER",IF(F494=0," ",VLOOKUP(F494,$AC$600:$AE$611,3,FALSE)))</f>
        <v>Annie Sutcliffe</v>
      </c>
      <c r="I494" s="201" t="str">
        <f t="shared" ref="I494:I499" si="670">IF(ISNA((IF(F494=0,"",VLOOKUP(F494,$AR$600:$AT$611,3,FALSE)))),"WRONG LETTER",IF(F494=0,"",VLOOKUP(F494,$AR$600:$AT$611,3,FALSE)))</f>
        <v>Oxford City</v>
      </c>
      <c r="J494" s="201" t="str">
        <f t="shared" ref="J494:J499" si="671">IF(F494=0,"",VLOOKUP(F494,$AO$544:$AR$555,4,FALSE))</f>
        <v>Oxf C</v>
      </c>
      <c r="K494" s="202" t="str">
        <f t="shared" ref="K494:K499" si="672">IF(G494="","",IF(ISNUMBER(G494),IF($CH$613="T"," ",IF($CH$613="F",IF(G494&gt;=$BX$613,"G1",IF(G494&gt;=$CA$613,"G2",IF(G494&gt;=$CD$613,"G3",IF(G494&gt;=$CG$613,"G4","")))))),""))</f>
        <v>G4</v>
      </c>
      <c r="L494" s="203" t="str">
        <f t="shared" ref="L494:L499" si="673">IF(ISBLANK(G494),"",IF(G494&gt;=BP603,"AW"," "))</f>
        <v>AW</v>
      </c>
      <c r="M494" s="2"/>
      <c r="N494" s="34" t="str">
        <f t="shared" ref="N494:O499" si="674">N486</f>
        <v>W</v>
      </c>
      <c r="O494" s="34" t="str">
        <f t="shared" si="674"/>
        <v>WW</v>
      </c>
      <c r="P494" s="154">
        <f>AE494</f>
        <v>5</v>
      </c>
      <c r="Q494" s="2"/>
      <c r="R494" s="12">
        <f>P494</f>
        <v>5</v>
      </c>
      <c r="S494" s="12"/>
      <c r="T494" s="12"/>
      <c r="U494" s="12"/>
      <c r="V494" s="12"/>
      <c r="W494" s="12"/>
      <c r="X494" s="2"/>
      <c r="Y494" s="26">
        <f>((COUNTIF(E494:E499,E494)-1)*$CK$547+SUBSTITUTE(E494,"=",""))</f>
        <v>1</v>
      </c>
      <c r="Z494" s="3">
        <f>INDEX($CK$548:$CK$611,Y494)</f>
        <v>6</v>
      </c>
      <c r="AA494" s="3">
        <f>IF(LEFT(G494,1)="d",0,IF(LEFT(G494,1)="n",0,1))</f>
        <v>1</v>
      </c>
      <c r="AB494" s="3">
        <f>Z494*AA494</f>
        <v>6</v>
      </c>
      <c r="AC494" s="6">
        <f>IF(ISNA(INDEX(AB494:AB499, MATCH(N494, F494:F499, FALSE))),0,INDEX(AB494:AB499, MATCH(N494, F494:F499, FALSE)))</f>
        <v>5</v>
      </c>
      <c r="AD494" s="3">
        <f>IF(ISNA(INDEX(AB494:AB499, MATCH(O494, F494:F499, FALSE))),0,INDEX(AB494:AB499, MATCH(O494, F494:F499, FALSE)))</f>
        <v>0</v>
      </c>
      <c r="AE494" s="5">
        <f>SUM(AC494:AD494)</f>
        <v>5</v>
      </c>
      <c r="AF494" s="3">
        <f>COUNTIF(F494:F499:F502:F507,F494)</f>
        <v>1</v>
      </c>
      <c r="AG494" s="6"/>
      <c r="AH494" s="2"/>
      <c r="AI494" s="6"/>
      <c r="AJ494" s="6"/>
      <c r="AK494" s="2"/>
      <c r="AL494" s="6"/>
      <c r="AM494" s="6"/>
      <c r="AN494" s="2"/>
      <c r="AO494" s="6"/>
      <c r="AP494" s="6"/>
      <c r="AQ494" s="2"/>
      <c r="AR494" s="6"/>
      <c r="AS494" s="6"/>
      <c r="AT494" s="2"/>
    </row>
    <row r="495" spans="1:46" ht="20.100000000000001" customHeight="1">
      <c r="A495" s="111" t="s">
        <v>146</v>
      </c>
      <c r="B495" s="121" t="s">
        <v>130</v>
      </c>
      <c r="C495" s="121" t="s">
        <v>325</v>
      </c>
      <c r="D495" s="204" t="s">
        <v>0</v>
      </c>
      <c r="E495" s="290">
        <v>2</v>
      </c>
      <c r="F495" s="216" t="s">
        <v>130</v>
      </c>
      <c r="G495" s="217">
        <v>9.49</v>
      </c>
      <c r="H495" s="114" t="str">
        <f t="shared" si="669"/>
        <v>Serena Charles</v>
      </c>
      <c r="I495" s="114" t="str">
        <f t="shared" si="670"/>
        <v>Winchester</v>
      </c>
      <c r="J495" s="114" t="str">
        <f t="shared" si="671"/>
        <v>Win</v>
      </c>
      <c r="K495" s="9" t="str">
        <f t="shared" si="672"/>
        <v>G4</v>
      </c>
      <c r="L495" s="195" t="str">
        <f t="shared" si="673"/>
        <v>AW</v>
      </c>
      <c r="M495" s="2"/>
      <c r="N495" s="34" t="str">
        <f t="shared" si="674"/>
        <v>N</v>
      </c>
      <c r="O495" s="34" t="str">
        <f t="shared" si="674"/>
        <v>NN</v>
      </c>
      <c r="P495" s="154">
        <f t="shared" ref="P495:P499" si="675">AE495</f>
        <v>3</v>
      </c>
      <c r="Q495" s="2"/>
      <c r="R495" s="12"/>
      <c r="S495" s="12">
        <f>P495</f>
        <v>3</v>
      </c>
      <c r="T495" s="12"/>
      <c r="U495" s="12"/>
      <c r="V495" s="12"/>
      <c r="W495" s="12"/>
      <c r="X495" s="2"/>
      <c r="Y495" s="26">
        <f>((COUNTIF(E494:E499,E495)-1)*$CK$547+SUBSTITUTE(E495,"=",""))</f>
        <v>2</v>
      </c>
      <c r="Z495" s="3">
        <f>INDEX($CK$548:$CK$611,Y495)</f>
        <v>5</v>
      </c>
      <c r="AA495" s="3">
        <f>IF(LEFT(G495,1)="d",0,IF(LEFT(G495,1)="n",0,1))</f>
        <v>1</v>
      </c>
      <c r="AB495" s="3">
        <f>Z495*AA495</f>
        <v>5</v>
      </c>
      <c r="AC495" s="6">
        <f>IF(ISNA(INDEX(AB494:AB499, MATCH(N495, F494:F499, FALSE))),0,INDEX(AB494:AB499, MATCH(N495, F494:F499, FALSE)))</f>
        <v>3</v>
      </c>
      <c r="AD495" s="3">
        <f>IF(ISNA(INDEX(AB494:AB499, MATCH(O495, F494:F499, FALSE))),0,INDEX(AB494:AB499, MATCH(O495, F494:F499, FALSE)))</f>
        <v>0</v>
      </c>
      <c r="AE495" s="5">
        <f t="shared" ref="AE495:AE499" si="676">SUM(AC495:AD495)</f>
        <v>3</v>
      </c>
      <c r="AF495" s="3">
        <f>COUNTIF(F494:F499:F502:F507,F495)</f>
        <v>1</v>
      </c>
      <c r="AG495" s="2"/>
      <c r="AH495" s="2"/>
      <c r="AI495" s="2"/>
      <c r="AJ495" s="2"/>
      <c r="AK495" s="2"/>
      <c r="AL495" s="2"/>
      <c r="AM495" s="2"/>
      <c r="AN495" s="2"/>
      <c r="AO495" s="2"/>
      <c r="AP495" s="2"/>
      <c r="AQ495" s="2"/>
      <c r="AR495" s="2"/>
      <c r="AS495" s="2"/>
      <c r="AT495" s="2"/>
    </row>
    <row r="496" spans="1:46" ht="20.100000000000001" customHeight="1">
      <c r="A496" s="111" t="s">
        <v>146</v>
      </c>
      <c r="B496" s="121" t="s">
        <v>130</v>
      </c>
      <c r="C496" s="121" t="s">
        <v>325</v>
      </c>
      <c r="D496" s="204" t="s">
        <v>0</v>
      </c>
      <c r="E496" s="290">
        <v>3</v>
      </c>
      <c r="F496" s="216" t="s">
        <v>340</v>
      </c>
      <c r="G496" s="217">
        <v>8.84</v>
      </c>
      <c r="H496" s="114" t="str">
        <f t="shared" si="669"/>
        <v>Nia Jones</v>
      </c>
      <c r="I496" s="114" t="str">
        <f t="shared" si="670"/>
        <v>Salisbury</v>
      </c>
      <c r="J496" s="114" t="str">
        <f t="shared" si="671"/>
        <v>Salis</v>
      </c>
      <c r="K496" s="9" t="str">
        <f t="shared" si="672"/>
        <v/>
      </c>
      <c r="L496" s="195" t="str">
        <f t="shared" si="673"/>
        <v>AW</v>
      </c>
      <c r="M496" s="2"/>
      <c r="N496" s="34" t="str">
        <f t="shared" si="674"/>
        <v>O</v>
      </c>
      <c r="O496" s="34" t="str">
        <f t="shared" si="674"/>
        <v>OO</v>
      </c>
      <c r="P496" s="154">
        <f t="shared" si="675"/>
        <v>6</v>
      </c>
      <c r="Q496" s="2"/>
      <c r="R496" s="12"/>
      <c r="S496" s="12"/>
      <c r="T496" s="12">
        <f>P496</f>
        <v>6</v>
      </c>
      <c r="U496" s="12"/>
      <c r="V496" s="12"/>
      <c r="W496" s="12"/>
      <c r="X496" s="2"/>
      <c r="Y496" s="26">
        <f>((COUNTIF(E494:E499,E496)-1)*$CK$547+SUBSTITUTE(E496,"=",""))</f>
        <v>3</v>
      </c>
      <c r="Z496" s="3">
        <f>INDEX($CK$548:$CK$611,Y496)</f>
        <v>4</v>
      </c>
      <c r="AA496" s="3">
        <f>IF(LEFT(G496,1)="d",0,IF(LEFT(G496,1)="n",0,1))</f>
        <v>1</v>
      </c>
      <c r="AB496" s="3">
        <f t="shared" ref="AB496:AB499" si="677">Z496*AA496</f>
        <v>4</v>
      </c>
      <c r="AC496" s="6">
        <f>IF(ISNA(INDEX(AB494:AB499, MATCH(N496, F494:F499, FALSE))),0,INDEX(AB494:AB499, MATCH(N496, F494:F499, FALSE)))</f>
        <v>6</v>
      </c>
      <c r="AD496" s="3">
        <f>IF(ISNA(INDEX(AB494:AB499, MATCH(O496, F494:F499, FALSE))),0,INDEX(AB494:AB499, MATCH(O496, F494:F499, FALSE)))</f>
        <v>0</v>
      </c>
      <c r="AE496" s="5">
        <f t="shared" si="676"/>
        <v>6</v>
      </c>
      <c r="AF496" s="3">
        <f>COUNTIF(F494:F499:F502:F507,F496)</f>
        <v>1</v>
      </c>
      <c r="AG496" s="2"/>
      <c r="AH496" s="2"/>
      <c r="AI496" s="2"/>
      <c r="AJ496" s="2"/>
      <c r="AK496" s="2"/>
      <c r="AL496" s="2"/>
      <c r="AM496" s="2"/>
      <c r="AN496" s="2"/>
      <c r="AO496" s="2"/>
      <c r="AP496" s="2"/>
      <c r="AQ496" s="2"/>
      <c r="AR496" s="2"/>
      <c r="AS496" s="2"/>
      <c r="AT496" s="2"/>
    </row>
    <row r="497" spans="1:78" ht="20.100000000000001" customHeight="1">
      <c r="A497" s="111" t="s">
        <v>146</v>
      </c>
      <c r="B497" s="121" t="s">
        <v>130</v>
      </c>
      <c r="C497" s="121" t="s">
        <v>325</v>
      </c>
      <c r="D497" s="204" t="s">
        <v>0</v>
      </c>
      <c r="E497" s="290">
        <v>4</v>
      </c>
      <c r="F497" s="216" t="s">
        <v>110</v>
      </c>
      <c r="G497" s="217">
        <v>7.9</v>
      </c>
      <c r="H497" s="114" t="str">
        <f t="shared" si="669"/>
        <v>SCARLETT O'CONNOR</v>
      </c>
      <c r="I497" s="114" t="str">
        <f t="shared" si="670"/>
        <v>Newbury</v>
      </c>
      <c r="J497" s="114" t="str">
        <f t="shared" si="671"/>
        <v>Newb</v>
      </c>
      <c r="K497" s="9" t="str">
        <f t="shared" si="672"/>
        <v/>
      </c>
      <c r="L497" s="195" t="str">
        <f t="shared" si="673"/>
        <v xml:space="preserve"> </v>
      </c>
      <c r="M497" s="2"/>
      <c r="N497" s="34" t="str">
        <f t="shared" si="674"/>
        <v>R</v>
      </c>
      <c r="O497" s="34" t="str">
        <f t="shared" si="674"/>
        <v>RR</v>
      </c>
      <c r="P497" s="154">
        <f t="shared" si="675"/>
        <v>0</v>
      </c>
      <c r="Q497" s="2"/>
      <c r="R497" s="12"/>
      <c r="S497" s="12"/>
      <c r="T497" s="12"/>
      <c r="U497" s="12">
        <f>P497</f>
        <v>0</v>
      </c>
      <c r="V497" s="12"/>
      <c r="W497" s="12"/>
      <c r="X497" s="2"/>
      <c r="Y497" s="26">
        <f>((COUNTIF(E494:E499,E497)-1)*$CK$547+SUBSTITUTE(E497,"=",""))</f>
        <v>4</v>
      </c>
      <c r="Z497" s="3">
        <f>INDEX($CK$548:$CK$611,Y497)</f>
        <v>3</v>
      </c>
      <c r="AA497" s="3">
        <f t="shared" ref="AA497:AA499" si="678">IF(LEFT(G497,1)="d",0,IF(LEFT(G497,1)="n",0,1))</f>
        <v>1</v>
      </c>
      <c r="AB497" s="3">
        <f t="shared" si="677"/>
        <v>3</v>
      </c>
      <c r="AC497" s="6">
        <f>IF(ISNA(INDEX(AB494:AB499, MATCH(N497, F494:F499, FALSE))),0,INDEX(AB494:AB499, MATCH(N497, F494:F499, FALSE)))</f>
        <v>0</v>
      </c>
      <c r="AD497" s="3">
        <f>IF(ISNA(INDEX(AB494:AB499, MATCH(O497, F494:F499, FALSE))),0,INDEX(AB494:AB499, MATCH(O497, F494:F499, FALSE)))</f>
        <v>0</v>
      </c>
      <c r="AE497" s="5">
        <f t="shared" si="676"/>
        <v>0</v>
      </c>
      <c r="AF497" s="3">
        <f>COUNTIF(F494:F499:F502:F507,F497)</f>
        <v>1</v>
      </c>
      <c r="AG497" s="2"/>
      <c r="AH497" s="2"/>
      <c r="AI497" s="2"/>
      <c r="AJ497" s="2"/>
      <c r="AK497" s="2"/>
      <c r="AL497" s="2"/>
      <c r="AM497" s="2"/>
      <c r="AN497" s="2"/>
      <c r="AO497" s="2"/>
      <c r="AP497" s="2"/>
      <c r="AQ497" s="2"/>
      <c r="AR497" s="2"/>
      <c r="AS497" s="2"/>
      <c r="AT497" s="2"/>
    </row>
    <row r="498" spans="1:78" ht="20.100000000000001" customHeight="1">
      <c r="A498" s="111" t="s">
        <v>146</v>
      </c>
      <c r="B498" s="121" t="s">
        <v>130</v>
      </c>
      <c r="C498" s="121" t="s">
        <v>325</v>
      </c>
      <c r="D498" s="204" t="s">
        <v>0</v>
      </c>
      <c r="E498" s="290">
        <v>5</v>
      </c>
      <c r="F498" s="216" t="s">
        <v>127</v>
      </c>
      <c r="G498" s="217">
        <v>6.62</v>
      </c>
      <c r="H498" s="114" t="str">
        <f t="shared" si="669"/>
        <v>Sinead Curtiss</v>
      </c>
      <c r="I498" s="114" t="str">
        <f t="shared" si="670"/>
        <v>Slough Juniors</v>
      </c>
      <c r="J498" s="114" t="str">
        <f t="shared" si="671"/>
        <v>Slough J</v>
      </c>
      <c r="K498" s="9" t="str">
        <f t="shared" si="672"/>
        <v/>
      </c>
      <c r="L498" s="195" t="str">
        <f t="shared" si="673"/>
        <v xml:space="preserve"> </v>
      </c>
      <c r="M498" s="2"/>
      <c r="N498" s="34" t="str">
        <f t="shared" si="674"/>
        <v>T</v>
      </c>
      <c r="O498" s="34" t="str">
        <f t="shared" si="674"/>
        <v>TT</v>
      </c>
      <c r="P498" s="154">
        <f t="shared" si="675"/>
        <v>4</v>
      </c>
      <c r="Q498" s="2"/>
      <c r="R498" s="12"/>
      <c r="S498" s="12"/>
      <c r="T498" s="12"/>
      <c r="U498" s="12"/>
      <c r="V498" s="12">
        <f>P498</f>
        <v>4</v>
      </c>
      <c r="W498" s="12"/>
      <c r="X498" s="2"/>
      <c r="Y498" s="26">
        <f>((COUNTIF(E494:E499,E498)-1)*$CK$547+SUBSTITUTE(E498,"=",""))</f>
        <v>5</v>
      </c>
      <c r="Z498" s="3">
        <f t="shared" ref="Z498:Z499" si="679">INDEX($CK$548:$CK$611,Y498)</f>
        <v>2</v>
      </c>
      <c r="AA498" s="3">
        <f t="shared" si="678"/>
        <v>1</v>
      </c>
      <c r="AB498" s="3">
        <f t="shared" si="677"/>
        <v>2</v>
      </c>
      <c r="AC498" s="6">
        <f>IF(ISNA(INDEX(AB494:AB499, MATCH(N498, F494:F499, FALSE))),0,INDEX(AB494:AB499, MATCH(N498,F494:F499, FALSE)))</f>
        <v>0</v>
      </c>
      <c r="AD498" s="3">
        <f>IF(ISNA(INDEX(AB494:AB499, MATCH(O498, F494:F499, FALSE))),0,INDEX(AB494:AB499, MATCH(O498, F494:F499, FALSE)))</f>
        <v>4</v>
      </c>
      <c r="AE498" s="5">
        <f t="shared" si="676"/>
        <v>4</v>
      </c>
      <c r="AF498" s="3">
        <f>COUNTIF(F494:F499:F502:F507,F498)</f>
        <v>1</v>
      </c>
      <c r="AG498" s="2"/>
      <c r="AH498" s="2"/>
      <c r="AI498" s="2"/>
      <c r="AJ498" s="2"/>
      <c r="AK498" s="2"/>
      <c r="AL498" s="2"/>
      <c r="AM498" s="2"/>
      <c r="AN498" s="2"/>
      <c r="AO498" s="2"/>
      <c r="AP498" s="2"/>
      <c r="AQ498" s="2"/>
      <c r="AR498" s="2"/>
      <c r="AS498" s="2"/>
      <c r="AT498" s="2"/>
    </row>
    <row r="499" spans="1:78" ht="20.100000000000001" customHeight="1" thickBot="1">
      <c r="A499" s="111" t="s">
        <v>146</v>
      </c>
      <c r="B499" s="121" t="s">
        <v>130</v>
      </c>
      <c r="C499" s="121" t="s">
        <v>325</v>
      </c>
      <c r="D499" s="204" t="s">
        <v>0</v>
      </c>
      <c r="E499" s="291">
        <v>6</v>
      </c>
      <c r="F499" s="216"/>
      <c r="G499" s="219"/>
      <c r="H499" s="212" t="str">
        <f t="shared" si="669"/>
        <v xml:space="preserve"> </v>
      </c>
      <c r="I499" s="212" t="str">
        <f t="shared" si="670"/>
        <v/>
      </c>
      <c r="J499" s="212" t="str">
        <f t="shared" si="671"/>
        <v/>
      </c>
      <c r="K499" s="138" t="str">
        <f t="shared" si="672"/>
        <v/>
      </c>
      <c r="L499" s="213" t="str">
        <f t="shared" si="673"/>
        <v/>
      </c>
      <c r="M499" s="2"/>
      <c r="N499" s="34" t="str">
        <f t="shared" si="674"/>
        <v>J</v>
      </c>
      <c r="O499" s="34" t="str">
        <f t="shared" si="674"/>
        <v>JJ</v>
      </c>
      <c r="P499" s="154">
        <f t="shared" si="675"/>
        <v>2</v>
      </c>
      <c r="Q499" s="2"/>
      <c r="R499" s="12"/>
      <c r="S499" s="12"/>
      <c r="T499" s="12"/>
      <c r="U499" s="12"/>
      <c r="V499" s="12"/>
      <c r="W499" s="12">
        <f>P499</f>
        <v>2</v>
      </c>
      <c r="X499" s="2"/>
      <c r="Y499" s="26">
        <f>((COUNTIF(E494:E499,E499)-1)*$CK$547+SUBSTITUTE(E499,"=",""))</f>
        <v>6</v>
      </c>
      <c r="Z499" s="3">
        <f t="shared" si="679"/>
        <v>1</v>
      </c>
      <c r="AA499" s="3">
        <f t="shared" si="678"/>
        <v>1</v>
      </c>
      <c r="AB499" s="3">
        <f t="shared" si="677"/>
        <v>1</v>
      </c>
      <c r="AC499" s="6">
        <f>IF(ISNA(INDEX(AB494:AB499, MATCH(N499, F494:F499, FALSE))),0,INDEX(AB494:AB499, MATCH(N499, F494:F499, FALSE)))</f>
        <v>2</v>
      </c>
      <c r="AD499" s="3">
        <f>IF(ISNA(INDEX(AB494:AB499, MATCH(O499, F494:F499, FALSE))),0,INDEX(AB494:AB499, MATCH(O499, F494:F499, FALSE)))</f>
        <v>0</v>
      </c>
      <c r="AE499" s="5">
        <f t="shared" si="676"/>
        <v>2</v>
      </c>
      <c r="AF499" s="3">
        <f>COUNTIF(F494:F499:F502:F507,F499)</f>
        <v>0</v>
      </c>
      <c r="AG499" s="2"/>
      <c r="AH499" s="2"/>
      <c r="AI499" s="2"/>
      <c r="AJ499" s="2"/>
      <c r="AK499" s="2"/>
      <c r="AL499" s="2"/>
      <c r="AM499" s="2"/>
      <c r="AN499" s="2"/>
      <c r="AO499" s="2"/>
      <c r="AP499" s="2"/>
      <c r="AQ499" s="2"/>
      <c r="AR499" s="2"/>
      <c r="AS499" s="2"/>
      <c r="AT499" s="2"/>
    </row>
    <row r="500" spans="1:78" ht="20.100000000000001" customHeight="1" thickBot="1">
      <c r="A500" s="111" t="s">
        <v>146</v>
      </c>
      <c r="B500" s="121" t="s">
        <v>130</v>
      </c>
      <c r="C500" s="34"/>
      <c r="D500" s="110"/>
      <c r="E500" s="237" t="s">
        <v>49</v>
      </c>
      <c r="F500" s="237"/>
      <c r="G500" s="237"/>
      <c r="H500" s="236"/>
      <c r="I500" s="236"/>
      <c r="J500" s="236"/>
      <c r="K500" s="236"/>
      <c r="L500" s="236"/>
      <c r="M500" s="2"/>
      <c r="N500" s="37"/>
      <c r="O500" s="37"/>
      <c r="P500" s="155"/>
      <c r="Q500" s="2"/>
      <c r="R500" s="2"/>
      <c r="S500" s="2"/>
      <c r="T500" s="2"/>
      <c r="U500" s="2"/>
      <c r="V500" s="2"/>
      <c r="W500" s="2"/>
      <c r="X500" s="2"/>
      <c r="Y500" s="26"/>
      <c r="AG500" s="2"/>
      <c r="AH500" s="2"/>
      <c r="AI500" s="2"/>
      <c r="AJ500" s="2"/>
      <c r="AK500" s="2"/>
      <c r="AL500" s="2"/>
      <c r="AM500" s="2"/>
      <c r="AN500" s="2"/>
      <c r="AO500" s="2"/>
      <c r="AP500" s="2"/>
      <c r="AQ500" s="2"/>
      <c r="AR500" s="2"/>
      <c r="AS500" s="2"/>
      <c r="AT500" s="2"/>
    </row>
    <row r="501" spans="1:78" ht="20.100000000000001" customHeight="1" thickBot="1">
      <c r="A501" s="111" t="s">
        <v>146</v>
      </c>
      <c r="B501" s="121" t="s">
        <v>130</v>
      </c>
      <c r="C501" s="121" t="s">
        <v>325</v>
      </c>
      <c r="D501" s="204" t="s">
        <v>1</v>
      </c>
      <c r="E501" s="420" t="s">
        <v>246</v>
      </c>
      <c r="F501" s="233"/>
      <c r="G501" s="233"/>
      <c r="H501" s="234"/>
      <c r="I501" s="208" t="s">
        <v>147</v>
      </c>
      <c r="J501" s="205"/>
      <c r="K501" s="530">
        <f>K493</f>
        <v>16.02</v>
      </c>
      <c r="L501" s="530"/>
      <c r="M501" s="2"/>
      <c r="N501" s="37"/>
      <c r="O501" s="37"/>
      <c r="P501" s="155"/>
      <c r="Q501" s="2"/>
      <c r="R501" s="2"/>
      <c r="S501" s="2"/>
      <c r="T501" s="2"/>
      <c r="U501" s="2"/>
      <c r="V501" s="2"/>
      <c r="W501" s="2"/>
      <c r="X501" s="2"/>
      <c r="Y501" s="26"/>
      <c r="AG501" s="2"/>
      <c r="AH501" s="2"/>
      <c r="AI501" s="2"/>
      <c r="AJ501" s="2"/>
      <c r="AK501" s="2"/>
      <c r="AL501" s="2"/>
      <c r="AM501" s="2"/>
      <c r="AN501" s="2"/>
      <c r="AO501" s="2"/>
      <c r="AP501" s="2"/>
      <c r="AQ501" s="2"/>
      <c r="AR501" s="2"/>
      <c r="AS501" s="2"/>
      <c r="AT501" s="2"/>
    </row>
    <row r="502" spans="1:78" ht="20.100000000000001" customHeight="1">
      <c r="A502" s="111" t="s">
        <v>146</v>
      </c>
      <c r="B502" s="121" t="s">
        <v>130</v>
      </c>
      <c r="C502" s="121" t="s">
        <v>325</v>
      </c>
      <c r="D502" s="204" t="s">
        <v>1</v>
      </c>
      <c r="E502" s="289">
        <v>1</v>
      </c>
      <c r="F502" s="214" t="s">
        <v>48</v>
      </c>
      <c r="G502" s="215">
        <v>7.93</v>
      </c>
      <c r="H502" s="201" t="str">
        <f t="shared" ref="H502:H507" si="680">IF(ISNA((IF(F502=0," ",VLOOKUP(F502,$AC$600:$AE$611,3,FALSE)))),"WRONG LETTER",IF(F502=0," ",VLOOKUP(F502,$AC$600:$AE$611,3,FALSE)))</f>
        <v>Ellie Yarwood</v>
      </c>
      <c r="I502" s="201" t="str">
        <f t="shared" ref="I502:I507" si="681">IF(ISNA((IF(F502=0,"",VLOOKUP(F502,$AR$600:$AT$611,3,FALSE)))),"WRONG LETTER",IF(F502=0,"",VLOOKUP(F502,$AR$600:$AT$611,3,FALSE)))</f>
        <v>Salisbury</v>
      </c>
      <c r="J502" s="201" t="str">
        <f t="shared" ref="J502:J507" si="682">IF(F502=0,"",VLOOKUP(F502,$AO$544:$AR$555,4,FALSE))</f>
        <v>Salis</v>
      </c>
      <c r="K502" s="202" t="str">
        <f t="shared" ref="K502:K507" si="683">IF(G502="","",IF(ISNUMBER(G502),IF($CH$613="T"," ",IF($CH$613="F",IF(G502&gt;=$BX$613,"G1",IF(G502&gt;=$CA$613,"G2",IF(G502&gt;=$CD$613,"G3",IF(G502&gt;=$CG$613,"G4","")))))),""))</f>
        <v/>
      </c>
      <c r="L502" s="203" t="str">
        <f t="shared" ref="L502:L507" si="684">IF(ISBLANK(G502),"",IF(G502&gt;=BP610,"AW"," "))</f>
        <v xml:space="preserve"> </v>
      </c>
      <c r="M502" s="2"/>
      <c r="N502" s="34" t="str">
        <f t="shared" ref="N502:O507" si="685">N494</f>
        <v>W</v>
      </c>
      <c r="O502" s="34" t="str">
        <f t="shared" si="685"/>
        <v>WW</v>
      </c>
      <c r="P502" s="154">
        <f>AE502</f>
        <v>5</v>
      </c>
      <c r="Q502" s="2"/>
      <c r="R502" s="12">
        <f>P502</f>
        <v>5</v>
      </c>
      <c r="S502" s="12"/>
      <c r="T502" s="12"/>
      <c r="U502" s="12"/>
      <c r="V502" s="12"/>
      <c r="W502" s="12"/>
      <c r="X502" s="2"/>
      <c r="Y502" s="26">
        <f>((COUNTIF(E502:E507,E502)-1)*$CK$547+SUBSTITUTE(E502,"=",""))</f>
        <v>1</v>
      </c>
      <c r="Z502" s="3">
        <f>INDEX($CK$548:$CK$611,Y502)</f>
        <v>6</v>
      </c>
      <c r="AA502" s="3">
        <f>IF(LEFT(G502,1)="d",0,IF(LEFT(G502,1)="n",0,1))</f>
        <v>1</v>
      </c>
      <c r="AB502" s="3">
        <f>Z502*AA502</f>
        <v>6</v>
      </c>
      <c r="AC502" s="6">
        <f>IF(ISNA(INDEX(AB502:AB507, MATCH(N502, F502:F507, FALSE))),0,INDEX(AB502:AB507, MATCH(N502, F502:F507, FALSE)))</f>
        <v>0</v>
      </c>
      <c r="AD502" s="3">
        <f>IF(ISNA(INDEX(AB502:AB507, MATCH(O502, F502:F507, FALSE))),0,INDEX(AB502:AB507, MATCH(O502, F502:F507, FALSE)))</f>
        <v>5</v>
      </c>
      <c r="AE502" s="5">
        <f>SUM(AC502:AD502)</f>
        <v>5</v>
      </c>
      <c r="AF502" s="3">
        <f>COUNTIF(F494:F499:F502:F507,F502)</f>
        <v>1</v>
      </c>
      <c r="AG502" s="2"/>
      <c r="AH502" s="2"/>
      <c r="AI502" s="2"/>
      <c r="AJ502" s="2"/>
      <c r="AK502" s="2"/>
      <c r="AL502" s="2"/>
      <c r="AM502" s="2"/>
      <c r="AN502" s="2"/>
      <c r="AO502" s="2"/>
      <c r="AP502" s="2"/>
      <c r="AQ502" s="2"/>
      <c r="AR502" s="2"/>
      <c r="AS502" s="2"/>
      <c r="AT502" s="2"/>
    </row>
    <row r="503" spans="1:78" ht="20.100000000000001" customHeight="1">
      <c r="A503" s="111" t="s">
        <v>146</v>
      </c>
      <c r="B503" s="121" t="s">
        <v>130</v>
      </c>
      <c r="C503" s="121" t="s">
        <v>325</v>
      </c>
      <c r="D503" s="204" t="s">
        <v>1</v>
      </c>
      <c r="E503" s="290">
        <v>2</v>
      </c>
      <c r="F503" s="216" t="s">
        <v>140</v>
      </c>
      <c r="G503" s="217">
        <v>6.97</v>
      </c>
      <c r="H503" s="114" t="str">
        <f t="shared" si="680"/>
        <v>Sophie Torrance</v>
      </c>
      <c r="I503" s="114" t="str">
        <f t="shared" si="681"/>
        <v>Winchester</v>
      </c>
      <c r="J503" s="114" t="str">
        <f t="shared" si="682"/>
        <v>Win</v>
      </c>
      <c r="K503" s="9" t="str">
        <f t="shared" si="683"/>
        <v/>
      </c>
      <c r="L503" s="195" t="str">
        <f t="shared" si="684"/>
        <v xml:space="preserve"> </v>
      </c>
      <c r="M503" s="2"/>
      <c r="N503" s="34" t="str">
        <f t="shared" si="685"/>
        <v>N</v>
      </c>
      <c r="O503" s="34" t="str">
        <f t="shared" si="685"/>
        <v>NN</v>
      </c>
      <c r="P503" s="154">
        <f t="shared" ref="P503:P507" si="686">AE503</f>
        <v>0</v>
      </c>
      <c r="Q503" s="2"/>
      <c r="R503" s="12"/>
      <c r="S503" s="12">
        <f>P503</f>
        <v>0</v>
      </c>
      <c r="T503" s="12"/>
      <c r="U503" s="12"/>
      <c r="V503" s="12"/>
      <c r="W503" s="12"/>
      <c r="X503" s="2"/>
      <c r="Y503" s="26">
        <f>((COUNTIF(E502:E507,E503)-1)*$CK$547+SUBSTITUTE(E503,"=",""))</f>
        <v>2</v>
      </c>
      <c r="Z503" s="3">
        <f>INDEX($CK$548:$CK$611,Y503)</f>
        <v>5</v>
      </c>
      <c r="AA503" s="3">
        <f>IF(LEFT(G503,1)="d",0,IF(LEFT(G503,1)="n",0,1))</f>
        <v>1</v>
      </c>
      <c r="AB503" s="3">
        <f>Z503*AA503</f>
        <v>5</v>
      </c>
      <c r="AC503" s="6">
        <f>IF(ISNA(INDEX(AB502:AB507, MATCH(N503, F502:F507, FALSE))),0,INDEX(AB502:AB507, MATCH(N503, F502:F507, FALSE)))</f>
        <v>0</v>
      </c>
      <c r="AD503" s="3">
        <f>IF(ISNA(INDEX(AB502:AB507, MATCH(O503, F502:F507, FALSE))),0,INDEX(AB502:AB507, MATCH(O503, F502:F507, FALSE)))</f>
        <v>0</v>
      </c>
      <c r="AE503" s="5">
        <f t="shared" ref="AE503:AE507" si="687">SUM(AC503:AD503)</f>
        <v>0</v>
      </c>
      <c r="AF503" s="3">
        <f>COUNTIF(F494:F499:F502:F507,F503)</f>
        <v>1</v>
      </c>
      <c r="AG503" s="2"/>
      <c r="AH503" s="2"/>
      <c r="AI503" s="2"/>
      <c r="AJ503" s="2"/>
      <c r="AK503" s="2"/>
      <c r="AL503" s="2"/>
      <c r="AM503" s="2"/>
      <c r="AN503" s="2"/>
      <c r="AO503" s="2"/>
      <c r="AP503" s="2"/>
      <c r="AQ503" s="2"/>
      <c r="AR503" s="2"/>
      <c r="AS503" s="2"/>
      <c r="AT503" s="2"/>
    </row>
    <row r="504" spans="1:78" ht="20.100000000000001" customHeight="1">
      <c r="A504" s="111" t="s">
        <v>146</v>
      </c>
      <c r="B504" s="121" t="s">
        <v>130</v>
      </c>
      <c r="C504" s="121" t="s">
        <v>325</v>
      </c>
      <c r="D504" s="204" t="s">
        <v>1</v>
      </c>
      <c r="E504" s="290">
        <v>3</v>
      </c>
      <c r="F504" s="216"/>
      <c r="G504" s="217"/>
      <c r="H504" s="114" t="str">
        <f t="shared" si="680"/>
        <v xml:space="preserve"> </v>
      </c>
      <c r="I504" s="114" t="str">
        <f t="shared" si="681"/>
        <v/>
      </c>
      <c r="J504" s="114" t="str">
        <f t="shared" si="682"/>
        <v/>
      </c>
      <c r="K504" s="9" t="str">
        <f t="shared" si="683"/>
        <v/>
      </c>
      <c r="L504" s="195" t="str">
        <f t="shared" si="684"/>
        <v/>
      </c>
      <c r="M504" s="2"/>
      <c r="N504" s="34" t="str">
        <f t="shared" si="685"/>
        <v>O</v>
      </c>
      <c r="O504" s="34" t="str">
        <f t="shared" si="685"/>
        <v>OO</v>
      </c>
      <c r="P504" s="154">
        <f t="shared" si="686"/>
        <v>0</v>
      </c>
      <c r="Q504" s="2"/>
      <c r="R504" s="12"/>
      <c r="S504" s="12"/>
      <c r="T504" s="12">
        <f>P504</f>
        <v>0</v>
      </c>
      <c r="U504" s="12"/>
      <c r="V504" s="12"/>
      <c r="W504" s="12"/>
      <c r="X504" s="2"/>
      <c r="Y504" s="26">
        <f>((COUNTIF(E502:E507,E504)-1)*$CK$547+SUBSTITUTE(E504,"=",""))</f>
        <v>3</v>
      </c>
      <c r="Z504" s="3">
        <f>INDEX($CK$548:$CK$611,Y504)</f>
        <v>4</v>
      </c>
      <c r="AA504" s="3">
        <f>IF(LEFT(G504,1)="d",0,IF(LEFT(G504,1)="n",0,1))</f>
        <v>1</v>
      </c>
      <c r="AB504" s="3">
        <f t="shared" ref="AB504:AB507" si="688">Z504*AA504</f>
        <v>4</v>
      </c>
      <c r="AC504" s="6">
        <f>IF(ISNA(INDEX(AB502:AB507, MATCH(N504, F502:F507, FALSE))),0,INDEX(AB502:AB507, MATCH(N504, F502:F507, FALSE)))</f>
        <v>0</v>
      </c>
      <c r="AD504" s="3">
        <f>IF(ISNA(INDEX(AB502:AB507, MATCH(O504, F502:F507, FALSE))),0,INDEX(AB502:AB507, MATCH(O504, F502:F507, FALSE)))</f>
        <v>0</v>
      </c>
      <c r="AE504" s="5">
        <f t="shared" si="687"/>
        <v>0</v>
      </c>
      <c r="AF504" s="3">
        <f>COUNTIF(F494:F499:F502:F507,F504)</f>
        <v>0</v>
      </c>
      <c r="AG504" s="2"/>
      <c r="AH504" s="2"/>
      <c r="AI504" s="2"/>
      <c r="AJ504" s="2"/>
      <c r="AK504" s="2"/>
      <c r="AL504" s="2"/>
      <c r="AM504" s="2"/>
      <c r="AN504" s="2"/>
      <c r="AO504" s="2"/>
      <c r="AP504" s="2"/>
      <c r="AQ504" s="2"/>
      <c r="AR504" s="2"/>
      <c r="AS504" s="2"/>
      <c r="AT504" s="2"/>
    </row>
    <row r="505" spans="1:78" ht="20.100000000000001" customHeight="1">
      <c r="A505" s="111" t="s">
        <v>146</v>
      </c>
      <c r="B505" s="121" t="s">
        <v>130</v>
      </c>
      <c r="C505" s="121" t="s">
        <v>325</v>
      </c>
      <c r="D505" s="204" t="s">
        <v>1</v>
      </c>
      <c r="E505" s="290">
        <v>4</v>
      </c>
      <c r="F505" s="216"/>
      <c r="G505" s="217"/>
      <c r="H505" s="114" t="str">
        <f t="shared" si="680"/>
        <v xml:space="preserve"> </v>
      </c>
      <c r="I505" s="114" t="str">
        <f t="shared" si="681"/>
        <v/>
      </c>
      <c r="J505" s="114" t="str">
        <f t="shared" si="682"/>
        <v/>
      </c>
      <c r="K505" s="9" t="str">
        <f t="shared" si="683"/>
        <v/>
      </c>
      <c r="L505" s="195" t="str">
        <f t="shared" si="684"/>
        <v/>
      </c>
      <c r="M505" s="2"/>
      <c r="N505" s="34" t="str">
        <f t="shared" si="685"/>
        <v>R</v>
      </c>
      <c r="O505" s="34" t="str">
        <f t="shared" si="685"/>
        <v>RR</v>
      </c>
      <c r="P505" s="154">
        <f t="shared" si="686"/>
        <v>0</v>
      </c>
      <c r="Q505" s="2"/>
      <c r="R505" s="12"/>
      <c r="S505" s="12"/>
      <c r="T505" s="12"/>
      <c r="U505" s="12">
        <f>P505</f>
        <v>0</v>
      </c>
      <c r="V505" s="12"/>
      <c r="W505" s="12"/>
      <c r="X505" s="2"/>
      <c r="Y505" s="26">
        <f>((COUNTIF(E502:E507,E505)-1)*$CK$547+SUBSTITUTE(E505,"=",""))</f>
        <v>4</v>
      </c>
      <c r="Z505" s="3">
        <f>INDEX($CK$548:$CK$611,Y505)</f>
        <v>3</v>
      </c>
      <c r="AA505" s="3">
        <f t="shared" ref="AA505:AA507" si="689">IF(LEFT(G505,1)="d",0,IF(LEFT(G505,1)="n",0,1))</f>
        <v>1</v>
      </c>
      <c r="AB505" s="3">
        <f t="shared" si="688"/>
        <v>3</v>
      </c>
      <c r="AC505" s="6">
        <f>IF(ISNA(INDEX(AB502:AB507, MATCH(N505, F502:F507, FALSE))),0,INDEX(AB502:AB507, MATCH(N505, F502:F507, FALSE)))</f>
        <v>0</v>
      </c>
      <c r="AD505" s="3">
        <f>IF(ISNA(INDEX(AB502:AB507, MATCH(O505, F502:F507, FALSE))),0,INDEX(AB502:AB507, MATCH(O505, F502:F507, FALSE)))</f>
        <v>0</v>
      </c>
      <c r="AE505" s="5">
        <f t="shared" si="687"/>
        <v>0</v>
      </c>
      <c r="AF505" s="3">
        <f>COUNTIF(F494:F499:F502:F507,F505)</f>
        <v>0</v>
      </c>
      <c r="AG505" s="2"/>
      <c r="AH505" s="2"/>
      <c r="AI505" s="2"/>
      <c r="AJ505" s="2"/>
      <c r="AK505" s="2"/>
      <c r="AL505" s="2"/>
      <c r="AM505" s="2"/>
      <c r="AN505" s="2"/>
      <c r="AO505" s="2"/>
      <c r="AP505" s="2"/>
      <c r="AQ505" s="2"/>
      <c r="AR505" s="2"/>
      <c r="AS505" s="2"/>
      <c r="AT505" s="2"/>
    </row>
    <row r="506" spans="1:78" ht="20.100000000000001" customHeight="1">
      <c r="A506" s="111" t="s">
        <v>146</v>
      </c>
      <c r="B506" s="121" t="s">
        <v>130</v>
      </c>
      <c r="C506" s="121" t="s">
        <v>325</v>
      </c>
      <c r="D506" s="204" t="s">
        <v>1</v>
      </c>
      <c r="E506" s="290">
        <v>5</v>
      </c>
      <c r="F506" s="216"/>
      <c r="G506" s="217"/>
      <c r="H506" s="114" t="str">
        <f t="shared" si="680"/>
        <v xml:space="preserve"> </v>
      </c>
      <c r="I506" s="114" t="str">
        <f t="shared" si="681"/>
        <v/>
      </c>
      <c r="J506" s="114" t="str">
        <f t="shared" si="682"/>
        <v/>
      </c>
      <c r="K506" s="9" t="str">
        <f t="shared" si="683"/>
        <v/>
      </c>
      <c r="L506" s="195" t="str">
        <f t="shared" si="684"/>
        <v/>
      </c>
      <c r="M506" s="2"/>
      <c r="N506" s="34" t="str">
        <f t="shared" si="685"/>
        <v>T</v>
      </c>
      <c r="O506" s="34" t="str">
        <f t="shared" si="685"/>
        <v>TT</v>
      </c>
      <c r="P506" s="154">
        <f t="shared" si="686"/>
        <v>6</v>
      </c>
      <c r="Q506" s="2"/>
      <c r="R506" s="12"/>
      <c r="S506" s="12"/>
      <c r="T506" s="12"/>
      <c r="U506" s="12"/>
      <c r="V506" s="12">
        <f>P506</f>
        <v>6</v>
      </c>
      <c r="W506" s="12"/>
      <c r="X506" s="2"/>
      <c r="Y506" s="26">
        <f>((COUNTIF(E502:E507,E506)-1)*$CK$547+SUBSTITUTE(E506,"=",""))</f>
        <v>5</v>
      </c>
      <c r="Z506" s="3">
        <f t="shared" ref="Z506:Z507" si="690">INDEX($CK$548:$CK$611,Y506)</f>
        <v>2</v>
      </c>
      <c r="AA506" s="3">
        <f t="shared" si="689"/>
        <v>1</v>
      </c>
      <c r="AB506" s="3">
        <f t="shared" si="688"/>
        <v>2</v>
      </c>
      <c r="AC506" s="6">
        <f>IF(ISNA(INDEX(AB502:AB507, MATCH(N506, F502:F507, FALSE))),0,INDEX(AB502:AB507, MATCH(N506,F502:F507, FALSE)))</f>
        <v>6</v>
      </c>
      <c r="AD506" s="3">
        <f>IF(ISNA(INDEX(AB502:AB507, MATCH(O506, F502:F507, FALSE))),0,INDEX(AB502:AB507, MATCH(O506, F502:F507, FALSE)))</f>
        <v>0</v>
      </c>
      <c r="AE506" s="5">
        <f t="shared" si="687"/>
        <v>6</v>
      </c>
      <c r="AF506" s="3">
        <f>COUNTIF(F494:F499:F502:F507,F506)</f>
        <v>0</v>
      </c>
      <c r="AG506" s="2"/>
      <c r="AH506" s="2"/>
      <c r="AI506" s="2"/>
      <c r="AJ506" s="2"/>
      <c r="AK506" s="2"/>
      <c r="AL506" s="2"/>
      <c r="AM506" s="2"/>
      <c r="AN506" s="2"/>
      <c r="AO506" s="2"/>
      <c r="AP506" s="2"/>
      <c r="AQ506" s="2"/>
      <c r="AR506" s="2"/>
      <c r="AS506" s="2"/>
      <c r="AT506" s="2"/>
    </row>
    <row r="507" spans="1:78" ht="20.100000000000001" customHeight="1" thickBot="1">
      <c r="A507" s="111" t="s">
        <v>146</v>
      </c>
      <c r="B507" s="121" t="s">
        <v>130</v>
      </c>
      <c r="C507" s="121" t="s">
        <v>325</v>
      </c>
      <c r="D507" s="204" t="s">
        <v>1</v>
      </c>
      <c r="E507" s="291">
        <v>6</v>
      </c>
      <c r="F507" s="216"/>
      <c r="G507" s="219"/>
      <c r="H507" s="212" t="str">
        <f t="shared" si="680"/>
        <v xml:space="preserve"> </v>
      </c>
      <c r="I507" s="212" t="str">
        <f t="shared" si="681"/>
        <v/>
      </c>
      <c r="J507" s="212" t="str">
        <f t="shared" si="682"/>
        <v/>
      </c>
      <c r="K507" s="138" t="str">
        <f t="shared" si="683"/>
        <v/>
      </c>
      <c r="L507" s="213" t="str">
        <f t="shared" si="684"/>
        <v/>
      </c>
      <c r="M507" s="2"/>
      <c r="N507" s="34" t="str">
        <f t="shared" si="685"/>
        <v>J</v>
      </c>
      <c r="O507" s="34" t="str">
        <f t="shared" si="685"/>
        <v>JJ</v>
      </c>
      <c r="P507" s="154">
        <f t="shared" si="686"/>
        <v>0</v>
      </c>
      <c r="Q507" s="2"/>
      <c r="R507" s="12"/>
      <c r="S507" s="12"/>
      <c r="T507" s="12"/>
      <c r="U507" s="12"/>
      <c r="V507" s="12"/>
      <c r="W507" s="12">
        <f>P507</f>
        <v>0</v>
      </c>
      <c r="X507" s="2"/>
      <c r="Y507" s="26">
        <f>((COUNTIF(E502:E507,E507)-1)*$CK$547+SUBSTITUTE(E507,"=",""))</f>
        <v>6</v>
      </c>
      <c r="Z507" s="3">
        <f t="shared" si="690"/>
        <v>1</v>
      </c>
      <c r="AA507" s="3">
        <f t="shared" si="689"/>
        <v>1</v>
      </c>
      <c r="AB507" s="3">
        <f t="shared" si="688"/>
        <v>1</v>
      </c>
      <c r="AC507" s="6">
        <f>IF(ISNA(INDEX(AB502:AB507, MATCH(N507, F502:F507, FALSE))),0,INDEX(AB502:AB507, MATCH(N507, F502:F507, FALSE)))</f>
        <v>0</v>
      </c>
      <c r="AD507" s="3">
        <f>IF(ISNA(INDEX(AB502:AB507, MATCH(O507, F502:F507, FALSE))),0,INDEX(AB502:AB507, MATCH(O507, F502:F507, FALSE)))</f>
        <v>0</v>
      </c>
      <c r="AE507" s="5">
        <f t="shared" si="687"/>
        <v>0</v>
      </c>
      <c r="AF507" s="3">
        <f>COUNTIF(F494:F499:F502:F507,F507)</f>
        <v>0</v>
      </c>
      <c r="AG507" s="2"/>
      <c r="AH507" s="2"/>
      <c r="AI507" s="2"/>
      <c r="AJ507" s="2"/>
      <c r="AK507" s="2"/>
      <c r="AL507" s="2"/>
      <c r="AM507" s="2"/>
      <c r="AN507" s="2"/>
      <c r="AO507" s="2"/>
      <c r="AP507" s="2"/>
      <c r="AQ507" s="2"/>
      <c r="AR507" s="2"/>
      <c r="AS507" s="2"/>
      <c r="AT507" s="2"/>
    </row>
    <row r="508" spans="1:78" ht="20.100000000000001" customHeight="1" thickBot="1">
      <c r="A508" s="111" t="s">
        <v>146</v>
      </c>
      <c r="B508" s="121" t="s">
        <v>130</v>
      </c>
      <c r="C508" s="121"/>
      <c r="D508" s="204"/>
      <c r="E508" s="237" t="s">
        <v>49</v>
      </c>
      <c r="F508" s="237"/>
      <c r="G508" s="237"/>
      <c r="H508" s="236"/>
      <c r="I508" s="236"/>
      <c r="J508" s="236"/>
      <c r="K508" s="236"/>
      <c r="L508" s="236"/>
      <c r="M508" s="65"/>
      <c r="N508" s="40"/>
      <c r="O508" s="40"/>
      <c r="P508" s="155"/>
      <c r="Q508" s="2"/>
      <c r="R508" s="2"/>
      <c r="S508" s="2"/>
      <c r="T508" s="2"/>
      <c r="U508" s="2"/>
      <c r="V508" s="2"/>
      <c r="W508" s="2"/>
    </row>
    <row r="509" spans="1:78" ht="20.100000000000001" customHeight="1" thickBot="1">
      <c r="A509" s="111" t="s">
        <v>146</v>
      </c>
      <c r="B509" s="121" t="s">
        <v>130</v>
      </c>
      <c r="C509" s="121" t="s">
        <v>326</v>
      </c>
      <c r="D509" s="204" t="s">
        <v>0</v>
      </c>
      <c r="E509" s="420" t="s">
        <v>230</v>
      </c>
      <c r="F509" s="233"/>
      <c r="G509" s="233"/>
      <c r="H509" s="234"/>
      <c r="I509" s="208" t="s">
        <v>147</v>
      </c>
      <c r="J509" s="205"/>
      <c r="K509" s="530">
        <f>DETAILS!K85</f>
        <v>42.61</v>
      </c>
      <c r="L509" s="530"/>
      <c r="M509" s="119"/>
      <c r="N509" s="40"/>
      <c r="O509" s="40"/>
      <c r="P509" s="155"/>
      <c r="Q509" s="2"/>
      <c r="R509" s="2"/>
      <c r="S509" s="2"/>
      <c r="T509" s="2"/>
      <c r="U509" s="2"/>
      <c r="V509" s="2"/>
      <c r="W509" s="2"/>
      <c r="BM509" s="2"/>
      <c r="BN509" s="2"/>
      <c r="BO509" s="2"/>
      <c r="BP509" s="2"/>
      <c r="BQ509" s="3"/>
      <c r="BR509" s="3"/>
      <c r="BS509" s="3"/>
      <c r="BT509" s="29"/>
      <c r="BU509" s="29"/>
      <c r="BV509" s="29"/>
      <c r="BW509" s="29"/>
      <c r="BX509" s="29"/>
      <c r="BY509" s="33"/>
      <c r="BZ509" s="33"/>
    </row>
    <row r="510" spans="1:78" ht="20.100000000000001" customHeight="1">
      <c r="A510" s="111" t="s">
        <v>146</v>
      </c>
      <c r="B510" s="121" t="s">
        <v>130</v>
      </c>
      <c r="C510" s="121" t="s">
        <v>326</v>
      </c>
      <c r="D510" s="204" t="s">
        <v>0</v>
      </c>
      <c r="E510" s="289">
        <v>1</v>
      </c>
      <c r="F510" s="214" t="s">
        <v>130</v>
      </c>
      <c r="G510" s="215">
        <v>22.71</v>
      </c>
      <c r="H510" s="201" t="str">
        <f t="shared" ref="H510:H515" si="691">IF(ISNA((IF(F510=0," ",VLOOKUP(F510,$AF$600:$AH$611,3,FALSE)))),"WRONG LETTER",IF(F510=0," ",VLOOKUP(F510,$AF$600:$AH$611,3,FALSE)))</f>
        <v>Alina Eichhorst</v>
      </c>
      <c r="I510" s="201" t="str">
        <f t="shared" ref="I510:I515" si="692">IF(ISNA((IF(F510=0,"",VLOOKUP(F510,$AR$600:$AT$611,3,FALSE)))),"WRONG LETTER",IF(F510=0,"",VLOOKUP(F510,$AR$600:$AT$611,3,FALSE)))</f>
        <v>Winchester</v>
      </c>
      <c r="J510" s="201" t="str">
        <f t="shared" ref="J510:J515" si="693">IF(F510=0,"",VLOOKUP(F510,$AO$544:$AR$555,4,FALSE))</f>
        <v>Win</v>
      </c>
      <c r="K510" s="202" t="str">
        <f t="shared" ref="K510:K515" si="694">IF(G510="","",IF(ISNUMBER(G510),IF($CH$612="T"," ",IF($CH$612="F",IF(G510&gt;=$BX$612,"G1",IF(G510&gt;=$CA$612,"G2",IF(G510&gt;=$CD$612,"G3",IF(G510&gt;=$CG$612,"G4","")))))),""))</f>
        <v/>
      </c>
      <c r="L510" s="203" t="str">
        <f t="shared" ref="L510:L515" si="695">IF(ISBLANK(G510),"",IF(G510&gt;=BQ603,"AW"," "))</f>
        <v>AW</v>
      </c>
      <c r="M510" s="2"/>
      <c r="N510" s="34" t="str">
        <f t="shared" ref="N510:O515" si="696">N502</f>
        <v>W</v>
      </c>
      <c r="O510" s="34" t="str">
        <f t="shared" si="696"/>
        <v>WW</v>
      </c>
      <c r="P510" s="154">
        <f>AE510</f>
        <v>6</v>
      </c>
      <c r="Q510" s="2"/>
      <c r="R510" s="12">
        <f>P510</f>
        <v>6</v>
      </c>
      <c r="S510" s="12"/>
      <c r="T510" s="12"/>
      <c r="U510" s="12"/>
      <c r="V510" s="12"/>
      <c r="W510" s="12"/>
      <c r="X510" s="6"/>
      <c r="Y510" s="26">
        <f>((COUNTIF(E510:E515,E510)-1)*$CK$547+SUBSTITUTE(E510,"=",""))</f>
        <v>1</v>
      </c>
      <c r="Z510" s="3">
        <f>INDEX($CK$548:$CK$611,Y510)</f>
        <v>6</v>
      </c>
      <c r="AA510" s="3">
        <f>IF(LEFT(G510,1)="d",0,IF(LEFT(G510,1)="n",0,1))</f>
        <v>1</v>
      </c>
      <c r="AB510" s="3">
        <f>Z510*AA510</f>
        <v>6</v>
      </c>
      <c r="AC510" s="6">
        <f>IF(ISNA(INDEX(AB510:AB515, MATCH(N510, F510:F515, FALSE))),0,INDEX(AB510:AB515, MATCH(N510, F510:F515, FALSE)))</f>
        <v>6</v>
      </c>
      <c r="AD510" s="3">
        <f>IF(ISNA(INDEX(AB510:AB515, MATCH(O510, F510:F515, FALSE))),0,INDEX(AB510:AB515, MATCH(O510, F510:F515, FALSE)))</f>
        <v>0</v>
      </c>
      <c r="AE510" s="5">
        <f>SUM(AC510:AD510)</f>
        <v>6</v>
      </c>
      <c r="AF510" s="3">
        <f>COUNTIF(F510:F515:F518:F523,F510)</f>
        <v>1</v>
      </c>
      <c r="AG510" s="31"/>
      <c r="AH510" s="31"/>
      <c r="AI510" s="31"/>
      <c r="AJ510" s="31"/>
      <c r="AK510" s="31"/>
      <c r="AL510" s="31"/>
      <c r="AM510" s="31"/>
      <c r="AN510" s="31"/>
      <c r="AO510" s="31"/>
      <c r="AP510" s="31"/>
      <c r="AQ510" s="31"/>
      <c r="AR510" s="31"/>
      <c r="AS510" s="31"/>
      <c r="AT510" s="31"/>
      <c r="BM510" s="3"/>
      <c r="BN510" s="3"/>
      <c r="BO510" s="3"/>
      <c r="BP510" s="3"/>
      <c r="BQ510" s="3"/>
      <c r="BR510" s="3"/>
      <c r="BS510" s="3"/>
      <c r="BT510" s="29"/>
      <c r="BU510" s="29"/>
      <c r="BV510" s="29"/>
      <c r="BW510" s="29"/>
      <c r="BX510" s="29"/>
      <c r="BY510" s="33"/>
      <c r="BZ510" s="33"/>
    </row>
    <row r="511" spans="1:78" ht="20.100000000000001" customHeight="1">
      <c r="A511" s="111" t="s">
        <v>146</v>
      </c>
      <c r="B511" s="121" t="s">
        <v>130</v>
      </c>
      <c r="C511" s="121" t="s">
        <v>326</v>
      </c>
      <c r="D511" s="204" t="s">
        <v>0</v>
      </c>
      <c r="E511" s="290">
        <v>2</v>
      </c>
      <c r="F511" s="216" t="s">
        <v>340</v>
      </c>
      <c r="G511" s="217">
        <v>22.39</v>
      </c>
      <c r="H511" s="114" t="str">
        <f t="shared" si="691"/>
        <v>Nia Jones</v>
      </c>
      <c r="I511" s="114" t="str">
        <f t="shared" si="692"/>
        <v>Salisbury</v>
      </c>
      <c r="J511" s="114" t="str">
        <f t="shared" si="693"/>
        <v>Salis</v>
      </c>
      <c r="K511" s="9" t="str">
        <f t="shared" si="694"/>
        <v/>
      </c>
      <c r="L511" s="195" t="str">
        <f t="shared" si="695"/>
        <v>AW</v>
      </c>
      <c r="M511" s="2"/>
      <c r="N511" s="34" t="str">
        <f t="shared" si="696"/>
        <v>N</v>
      </c>
      <c r="O511" s="34" t="str">
        <f t="shared" si="696"/>
        <v>NN</v>
      </c>
      <c r="P511" s="154">
        <f t="shared" ref="P511:P515" si="697">AE511</f>
        <v>4</v>
      </c>
      <c r="Q511" s="2"/>
      <c r="R511" s="12"/>
      <c r="S511" s="12">
        <f>P511</f>
        <v>4</v>
      </c>
      <c r="T511" s="12"/>
      <c r="U511" s="12"/>
      <c r="V511" s="12"/>
      <c r="W511" s="12"/>
      <c r="X511" s="2"/>
      <c r="Y511" s="26">
        <f>((COUNTIF(E510:E515,E511)-1)*$CK$547+SUBSTITUTE(E511,"=",""))</f>
        <v>2</v>
      </c>
      <c r="Z511" s="3">
        <f>INDEX($CK$548:$CK$611,Y511)</f>
        <v>5</v>
      </c>
      <c r="AA511" s="3">
        <f>IF(LEFT(G511,1)="d",0,IF(LEFT(G511,1)="n",0,1))</f>
        <v>1</v>
      </c>
      <c r="AB511" s="3">
        <f>Z511*AA511</f>
        <v>5</v>
      </c>
      <c r="AC511" s="6">
        <f>IF(ISNA(INDEX(AB510:AB515, MATCH(N511, F510:F515, FALSE))),0,INDEX(AB510:AB515, MATCH(N511, F510:F515, FALSE)))</f>
        <v>4</v>
      </c>
      <c r="AD511" s="3">
        <f>IF(ISNA(INDEX(AB510:AB515, MATCH(O511, F510:F515, FALSE))),0,INDEX(AB510:AB515, MATCH(O511, F510:F515, FALSE)))</f>
        <v>0</v>
      </c>
      <c r="AE511" s="5">
        <f t="shared" ref="AE511:AE515" si="698">SUM(AC511:AD511)</f>
        <v>4</v>
      </c>
      <c r="AF511" s="3">
        <f>COUNTIF(F510:F515:F518:F523,F511)</f>
        <v>1</v>
      </c>
      <c r="AG511" s="19"/>
      <c r="AH511" s="8"/>
      <c r="AI511" s="19"/>
      <c r="AJ511" s="19"/>
      <c r="AK511" s="8"/>
      <c r="AL511" s="19"/>
      <c r="AM511" s="19"/>
      <c r="AN511" s="8"/>
      <c r="AO511" s="19"/>
      <c r="AP511" s="19"/>
      <c r="AQ511" s="8"/>
      <c r="AR511" s="19"/>
      <c r="AS511" s="19"/>
      <c r="AT511" s="8"/>
      <c r="BD511" s="3"/>
      <c r="BE511" s="3"/>
      <c r="BF511" s="3"/>
      <c r="BG511" s="3"/>
      <c r="BH511" s="3"/>
      <c r="BI511" s="3"/>
      <c r="BJ511" s="3"/>
      <c r="BK511" s="3"/>
      <c r="BL511" s="3"/>
      <c r="BM511" s="3"/>
      <c r="BN511" s="3"/>
      <c r="BO511" s="3"/>
      <c r="BP511" s="3"/>
      <c r="BQ511" s="3"/>
      <c r="BR511" s="3"/>
      <c r="BS511" s="3"/>
      <c r="BT511" s="29"/>
      <c r="BU511" s="29"/>
      <c r="BV511" s="29"/>
      <c r="BW511" s="29"/>
      <c r="BX511" s="29"/>
      <c r="BY511" s="33"/>
      <c r="BZ511" s="33"/>
    </row>
    <row r="512" spans="1:78" ht="20.100000000000001" customHeight="1">
      <c r="A512" s="111" t="s">
        <v>146</v>
      </c>
      <c r="B512" s="121" t="s">
        <v>130</v>
      </c>
      <c r="C512" s="121" t="s">
        <v>326</v>
      </c>
      <c r="D512" s="204" t="s">
        <v>0</v>
      </c>
      <c r="E512" s="290">
        <v>3</v>
      </c>
      <c r="F512" s="216" t="s">
        <v>110</v>
      </c>
      <c r="G512" s="217">
        <v>14.7</v>
      </c>
      <c r="H512" s="114" t="str">
        <f t="shared" si="691"/>
        <v>SCARLETT O'CONNOR</v>
      </c>
      <c r="I512" s="114" t="str">
        <f t="shared" si="692"/>
        <v>Newbury</v>
      </c>
      <c r="J512" s="114" t="str">
        <f t="shared" si="693"/>
        <v>Newb</v>
      </c>
      <c r="K512" s="9" t="str">
        <f t="shared" si="694"/>
        <v/>
      </c>
      <c r="L512" s="195" t="str">
        <f t="shared" si="695"/>
        <v xml:space="preserve"> </v>
      </c>
      <c r="M512" s="2"/>
      <c r="N512" s="34" t="str">
        <f t="shared" si="696"/>
        <v>O</v>
      </c>
      <c r="O512" s="34" t="str">
        <f t="shared" si="696"/>
        <v>OO</v>
      </c>
      <c r="P512" s="154">
        <f t="shared" si="697"/>
        <v>0</v>
      </c>
      <c r="Q512" s="2"/>
      <c r="R512" s="12"/>
      <c r="S512" s="12"/>
      <c r="T512" s="12">
        <f>P512</f>
        <v>0</v>
      </c>
      <c r="U512" s="12"/>
      <c r="V512" s="12"/>
      <c r="W512" s="12"/>
      <c r="X512" s="2"/>
      <c r="Y512" s="26">
        <f>((COUNTIF(E510:E515,E512)-1)*$CK$547+SUBSTITUTE(E512,"=",""))</f>
        <v>3</v>
      </c>
      <c r="Z512" s="3">
        <f>INDEX($CK$548:$CK$611,Y512)</f>
        <v>4</v>
      </c>
      <c r="AA512" s="3">
        <f>IF(LEFT(G512,1)="d",0,IF(LEFT(G512,1)="n",0,1))</f>
        <v>1</v>
      </c>
      <c r="AB512" s="3">
        <f t="shared" ref="AB512:AB515" si="699">Z512*AA512</f>
        <v>4</v>
      </c>
      <c r="AC512" s="6">
        <f>IF(ISNA(INDEX(AB510:AB515, MATCH(N512, F510:F515, FALSE))),0,INDEX(AB510:AB515, MATCH(N512, F510:F515, FALSE)))</f>
        <v>0</v>
      </c>
      <c r="AD512" s="3">
        <f>IF(ISNA(INDEX(AB510:AB515, MATCH(O512, F510:F515, FALSE))),0,INDEX(AB510:AB515, MATCH(O512, F510:F515, FALSE)))</f>
        <v>0</v>
      </c>
      <c r="AE512" s="5">
        <f t="shared" si="698"/>
        <v>0</v>
      </c>
      <c r="AF512" s="3">
        <f>COUNTIF(F510:F515:F518:F523,F512)</f>
        <v>1</v>
      </c>
      <c r="AG512" s="2"/>
      <c r="AH512" s="2"/>
      <c r="AI512" s="2"/>
      <c r="AJ512" s="2"/>
      <c r="AK512" s="2"/>
      <c r="AL512" s="2"/>
      <c r="AM512" s="2"/>
      <c r="AN512" s="2"/>
      <c r="AO512" s="2"/>
      <c r="AP512" s="2"/>
      <c r="AQ512" s="2"/>
      <c r="AR512" s="2"/>
      <c r="AS512" s="2"/>
      <c r="AT512" s="2"/>
      <c r="BD512" s="3"/>
      <c r="BE512" s="3"/>
      <c r="BF512" s="3"/>
      <c r="BG512" s="3"/>
      <c r="BH512" s="3"/>
      <c r="BI512" s="3"/>
      <c r="BJ512" s="3"/>
      <c r="BK512" s="3"/>
      <c r="BL512" s="3"/>
      <c r="BM512" s="3"/>
      <c r="BN512" s="3"/>
      <c r="BO512" s="3"/>
      <c r="BP512" s="3"/>
      <c r="BQ512" s="3"/>
      <c r="BR512" s="3"/>
      <c r="BS512" s="3"/>
      <c r="BT512" s="29"/>
      <c r="BU512" s="29"/>
      <c r="BV512" s="29"/>
      <c r="BW512" s="29"/>
      <c r="BX512" s="29"/>
      <c r="BY512" s="33"/>
      <c r="BZ512" s="33"/>
    </row>
    <row r="513" spans="1:78" ht="20.100000000000001" customHeight="1">
      <c r="A513" s="111" t="s">
        <v>146</v>
      </c>
      <c r="B513" s="121" t="s">
        <v>130</v>
      </c>
      <c r="C513" s="121" t="s">
        <v>326</v>
      </c>
      <c r="D513" s="204" t="s">
        <v>0</v>
      </c>
      <c r="E513" s="290">
        <v>4</v>
      </c>
      <c r="F513" s="216"/>
      <c r="G513" s="217"/>
      <c r="H513" s="114" t="str">
        <f t="shared" si="691"/>
        <v xml:space="preserve"> </v>
      </c>
      <c r="I513" s="114" t="str">
        <f t="shared" si="692"/>
        <v/>
      </c>
      <c r="J513" s="114" t="str">
        <f t="shared" si="693"/>
        <v/>
      </c>
      <c r="K513" s="9" t="str">
        <f t="shared" si="694"/>
        <v/>
      </c>
      <c r="L513" s="195" t="str">
        <f t="shared" si="695"/>
        <v/>
      </c>
      <c r="M513" s="2"/>
      <c r="N513" s="34" t="str">
        <f t="shared" si="696"/>
        <v>R</v>
      </c>
      <c r="O513" s="34" t="str">
        <f t="shared" si="696"/>
        <v>RR</v>
      </c>
      <c r="P513" s="154">
        <f t="shared" si="697"/>
        <v>0</v>
      </c>
      <c r="Q513" s="2"/>
      <c r="R513" s="12"/>
      <c r="S513" s="12"/>
      <c r="T513" s="12"/>
      <c r="U513" s="12">
        <f>P513</f>
        <v>0</v>
      </c>
      <c r="V513" s="12"/>
      <c r="W513" s="12"/>
      <c r="X513" s="2"/>
      <c r="Y513" s="26">
        <f>((COUNTIF(E510:E515,E513)-1)*$CK$547+SUBSTITUTE(E513,"=",""))</f>
        <v>4</v>
      </c>
      <c r="Z513" s="3">
        <f>INDEX($CK$548:$CK$611,Y513)</f>
        <v>3</v>
      </c>
      <c r="AA513" s="3">
        <f t="shared" ref="AA513:AA515" si="700">IF(LEFT(G513,1)="d",0,IF(LEFT(G513,1)="n",0,1))</f>
        <v>1</v>
      </c>
      <c r="AB513" s="3">
        <f t="shared" si="699"/>
        <v>3</v>
      </c>
      <c r="AC513" s="6">
        <f>IF(ISNA(INDEX(AB510:AB515, MATCH(N513, F510:F515, FALSE))),0,INDEX(AB510:AB515, MATCH(N513, F510:F515, FALSE)))</f>
        <v>0</v>
      </c>
      <c r="AD513" s="3">
        <f>IF(ISNA(INDEX(AB510:AB515, MATCH(O513, F510:F515, FALSE))),0,INDEX(AB510:AB515, MATCH(O513, F510:F515, FALSE)))</f>
        <v>0</v>
      </c>
      <c r="AE513" s="5">
        <f t="shared" si="698"/>
        <v>0</v>
      </c>
      <c r="AF513" s="3">
        <f>COUNTIF(F510:F515:F518:F523,F513)</f>
        <v>0</v>
      </c>
      <c r="AG513" s="2"/>
      <c r="AH513" s="2"/>
      <c r="AI513" s="2"/>
      <c r="AJ513" s="2"/>
      <c r="AK513" s="2"/>
      <c r="AL513" s="2"/>
      <c r="AM513" s="2"/>
      <c r="AN513" s="2"/>
      <c r="AO513" s="2"/>
      <c r="AP513" s="2"/>
      <c r="AQ513" s="2"/>
      <c r="AR513" s="2"/>
      <c r="AS513" s="2"/>
      <c r="AT513" s="2"/>
      <c r="AV513" s="31"/>
      <c r="AW513" s="31"/>
      <c r="AX513" s="31"/>
      <c r="AY513" s="31"/>
      <c r="AZ513" s="31"/>
      <c r="BA513" s="31"/>
      <c r="BB513" s="31"/>
      <c r="BC513" s="31"/>
      <c r="BD513" s="31"/>
      <c r="BE513" s="31"/>
      <c r="BF513" s="31"/>
      <c r="BG513" s="31"/>
      <c r="BH513" s="31"/>
      <c r="BI513" s="31"/>
      <c r="BJ513" s="31"/>
      <c r="BK513" s="31"/>
      <c r="BL513" s="31"/>
      <c r="BM513" s="31"/>
      <c r="BN513" s="3"/>
      <c r="BO513" s="3"/>
      <c r="BP513" s="3"/>
      <c r="BQ513" s="3"/>
      <c r="BR513" s="3"/>
      <c r="BS513" s="3"/>
      <c r="BT513" s="29"/>
      <c r="BU513" s="29"/>
      <c r="BV513" s="29"/>
      <c r="BW513" s="29"/>
      <c r="BX513" s="29"/>
      <c r="BY513" s="33"/>
      <c r="BZ513" s="33"/>
    </row>
    <row r="514" spans="1:78" ht="20.100000000000001" customHeight="1">
      <c r="A514" s="111" t="s">
        <v>146</v>
      </c>
      <c r="B514" s="121" t="s">
        <v>130</v>
      </c>
      <c r="C514" s="121" t="s">
        <v>326</v>
      </c>
      <c r="D514" s="204" t="s">
        <v>0</v>
      </c>
      <c r="E514" s="290">
        <v>5</v>
      </c>
      <c r="F514" s="216"/>
      <c r="G514" s="217"/>
      <c r="H514" s="114" t="str">
        <f t="shared" si="691"/>
        <v xml:space="preserve"> </v>
      </c>
      <c r="I514" s="114" t="str">
        <f t="shared" si="692"/>
        <v/>
      </c>
      <c r="J514" s="114" t="str">
        <f t="shared" si="693"/>
        <v/>
      </c>
      <c r="K514" s="9" t="str">
        <f t="shared" si="694"/>
        <v/>
      </c>
      <c r="L514" s="195" t="str">
        <f t="shared" si="695"/>
        <v/>
      </c>
      <c r="M514" s="2"/>
      <c r="N514" s="34" t="str">
        <f t="shared" si="696"/>
        <v>T</v>
      </c>
      <c r="O514" s="34" t="str">
        <f t="shared" si="696"/>
        <v>TT</v>
      </c>
      <c r="P514" s="154">
        <f t="shared" si="697"/>
        <v>5</v>
      </c>
      <c r="Q514" s="2"/>
      <c r="R514" s="12"/>
      <c r="S514" s="12"/>
      <c r="T514" s="12"/>
      <c r="U514" s="12"/>
      <c r="V514" s="12">
        <f>P514</f>
        <v>5</v>
      </c>
      <c r="W514" s="12"/>
      <c r="X514" s="2"/>
      <c r="Y514" s="26">
        <f>((COUNTIF(E510:E515,E514)-1)*$CK$547+SUBSTITUTE(E514,"=",""))</f>
        <v>5</v>
      </c>
      <c r="Z514" s="3">
        <f t="shared" ref="Z514:Z515" si="701">INDEX($CK$548:$CK$611,Y514)</f>
        <v>2</v>
      </c>
      <c r="AA514" s="3">
        <f t="shared" si="700"/>
        <v>1</v>
      </c>
      <c r="AB514" s="3">
        <f t="shared" si="699"/>
        <v>2</v>
      </c>
      <c r="AC514" s="6">
        <f>IF(ISNA(INDEX(AB510:AB515, MATCH(N514, F510:F515, FALSE))),0,INDEX(AB510:AB515, MATCH(N514,F510:F515, FALSE)))</f>
        <v>0</v>
      </c>
      <c r="AD514" s="3">
        <f>IF(ISNA(INDEX(AB510:AB515, MATCH(O514, F510:F515, FALSE))),0,INDEX(AB510:AB515, MATCH(O514, F510:F515, FALSE)))</f>
        <v>5</v>
      </c>
      <c r="AE514" s="5">
        <f t="shared" si="698"/>
        <v>5</v>
      </c>
      <c r="AF514" s="3">
        <f>COUNTIF(F510:F515:F518:F523,F514)</f>
        <v>0</v>
      </c>
      <c r="AG514" s="2"/>
      <c r="AH514" s="2"/>
      <c r="AI514" s="2"/>
      <c r="AJ514" s="2"/>
      <c r="AK514" s="2"/>
      <c r="AL514" s="2"/>
      <c r="AM514" s="2"/>
      <c r="AN514" s="2"/>
      <c r="AO514" s="2"/>
      <c r="AP514" s="2"/>
      <c r="AQ514" s="2"/>
      <c r="AR514" s="2"/>
      <c r="AS514" s="2"/>
      <c r="AT514" s="2"/>
      <c r="AV514" s="31"/>
      <c r="AW514" s="31"/>
      <c r="AX514" s="31"/>
      <c r="AY514" s="31"/>
      <c r="AZ514" s="31"/>
      <c r="BA514" s="31"/>
      <c r="BB514" s="31"/>
      <c r="BC514" s="31"/>
      <c r="BD514" s="31"/>
      <c r="BE514" s="31"/>
      <c r="BF514" s="31"/>
      <c r="BG514" s="31"/>
      <c r="BH514" s="31"/>
      <c r="BI514" s="31"/>
      <c r="BJ514" s="31"/>
      <c r="BK514" s="31"/>
      <c r="BL514" s="31"/>
      <c r="BM514" s="31"/>
      <c r="BN514" s="3"/>
      <c r="BO514" s="3"/>
      <c r="BP514" s="3"/>
      <c r="BQ514" s="3"/>
      <c r="BR514" s="3"/>
      <c r="BS514" s="3"/>
      <c r="BT514" s="29"/>
      <c r="BU514" s="29"/>
      <c r="BV514" s="29"/>
      <c r="BW514" s="29"/>
      <c r="BX514" s="29"/>
      <c r="BY514" s="33"/>
      <c r="BZ514" s="33"/>
    </row>
    <row r="515" spans="1:78" ht="20.100000000000001" customHeight="1" thickBot="1">
      <c r="A515" s="111" t="s">
        <v>146</v>
      </c>
      <c r="B515" s="121" t="s">
        <v>130</v>
      </c>
      <c r="C515" s="121" t="s">
        <v>326</v>
      </c>
      <c r="D515" s="204" t="s">
        <v>0</v>
      </c>
      <c r="E515" s="291">
        <v>6</v>
      </c>
      <c r="F515" s="216"/>
      <c r="G515" s="219"/>
      <c r="H515" s="212" t="str">
        <f t="shared" si="691"/>
        <v xml:space="preserve"> </v>
      </c>
      <c r="I515" s="212" t="str">
        <f t="shared" si="692"/>
        <v/>
      </c>
      <c r="J515" s="212" t="str">
        <f t="shared" si="693"/>
        <v/>
      </c>
      <c r="K515" s="138" t="str">
        <f t="shared" si="694"/>
        <v/>
      </c>
      <c r="L515" s="213" t="str">
        <f t="shared" si="695"/>
        <v/>
      </c>
      <c r="M515" s="2"/>
      <c r="N515" s="34" t="str">
        <f t="shared" si="696"/>
        <v>J</v>
      </c>
      <c r="O515" s="34" t="str">
        <f t="shared" si="696"/>
        <v>JJ</v>
      </c>
      <c r="P515" s="154">
        <f t="shared" si="697"/>
        <v>0</v>
      </c>
      <c r="Q515" s="2"/>
      <c r="R515" s="12"/>
      <c r="S515" s="12"/>
      <c r="T515" s="12"/>
      <c r="U515" s="12"/>
      <c r="V515" s="12"/>
      <c r="W515" s="12">
        <f>P515</f>
        <v>0</v>
      </c>
      <c r="X515" s="2"/>
      <c r="Y515" s="26">
        <f>((COUNTIF(E510:E515,E515)-1)*$CK$547+SUBSTITUTE(E515,"=",""))</f>
        <v>6</v>
      </c>
      <c r="Z515" s="3">
        <f t="shared" si="701"/>
        <v>1</v>
      </c>
      <c r="AA515" s="3">
        <f t="shared" si="700"/>
        <v>1</v>
      </c>
      <c r="AB515" s="3">
        <f t="shared" si="699"/>
        <v>1</v>
      </c>
      <c r="AC515" s="6">
        <f>IF(ISNA(INDEX(AB510:AB515, MATCH(N515, F510:F515, FALSE))),0,INDEX(AB510:AB515, MATCH(N515, F510:F515, FALSE)))</f>
        <v>0</v>
      </c>
      <c r="AD515" s="3">
        <f>IF(ISNA(INDEX(AB510:AB515, MATCH(O515, F510:F515, FALSE))),0,INDEX(AB510:AB515, MATCH(O515, F510:F515, FALSE)))</f>
        <v>0</v>
      </c>
      <c r="AE515" s="5">
        <f t="shared" si="698"/>
        <v>0</v>
      </c>
      <c r="AF515" s="3">
        <f>COUNTIF(F510:F515:F518:F523,F515)</f>
        <v>0</v>
      </c>
      <c r="AG515" s="2"/>
      <c r="AH515" s="2"/>
      <c r="AI515" s="2"/>
      <c r="AJ515" s="2"/>
      <c r="AK515" s="2"/>
      <c r="AL515" s="2"/>
      <c r="AM515" s="2"/>
      <c r="AN515" s="2"/>
      <c r="AO515" s="2"/>
      <c r="AP515" s="2"/>
      <c r="AQ515" s="2"/>
      <c r="AR515" s="2"/>
      <c r="AS515" s="2"/>
      <c r="AT515" s="2"/>
    </row>
    <row r="516" spans="1:78" ht="20.100000000000001" customHeight="1" thickBot="1">
      <c r="A516" s="111" t="s">
        <v>146</v>
      </c>
      <c r="B516" s="121" t="s">
        <v>130</v>
      </c>
      <c r="C516" s="34"/>
      <c r="D516" s="110"/>
      <c r="E516" s="237" t="s">
        <v>49</v>
      </c>
      <c r="F516" s="237"/>
      <c r="G516" s="237"/>
      <c r="H516" s="236"/>
      <c r="I516" s="236"/>
      <c r="J516" s="236"/>
      <c r="K516" s="236"/>
      <c r="L516" s="236"/>
      <c r="M516" s="2"/>
      <c r="N516" s="37"/>
      <c r="O516" s="37"/>
      <c r="P516" s="155"/>
      <c r="Q516" s="2"/>
      <c r="R516" s="2"/>
      <c r="S516" s="2"/>
      <c r="T516" s="2"/>
      <c r="U516" s="2"/>
      <c r="V516" s="2"/>
      <c r="W516" s="2"/>
      <c r="X516" s="2"/>
      <c r="Y516" s="26"/>
      <c r="AG516" s="2"/>
      <c r="AH516" s="2"/>
      <c r="AI516" s="2"/>
      <c r="AJ516" s="2"/>
      <c r="AK516" s="2"/>
      <c r="AL516" s="2"/>
      <c r="AM516" s="2"/>
      <c r="AN516" s="2"/>
      <c r="AO516" s="2"/>
      <c r="AP516" s="2"/>
      <c r="AQ516" s="2"/>
      <c r="AR516" s="2"/>
      <c r="AS516" s="2"/>
      <c r="AT516" s="2"/>
    </row>
    <row r="517" spans="1:78" ht="20.100000000000001" customHeight="1" thickBot="1">
      <c r="A517" s="111" t="s">
        <v>146</v>
      </c>
      <c r="B517" s="121" t="s">
        <v>130</v>
      </c>
      <c r="C517" s="121" t="s">
        <v>326</v>
      </c>
      <c r="D517" s="204" t="s">
        <v>1</v>
      </c>
      <c r="E517" s="420" t="s">
        <v>247</v>
      </c>
      <c r="F517" s="233"/>
      <c r="G517" s="233"/>
      <c r="H517" s="234"/>
      <c r="I517" s="208" t="s">
        <v>147</v>
      </c>
      <c r="J517" s="205"/>
      <c r="K517" s="530">
        <f>K509</f>
        <v>42.61</v>
      </c>
      <c r="L517" s="530"/>
      <c r="M517" s="2"/>
      <c r="N517" s="37"/>
      <c r="O517" s="37"/>
      <c r="P517" s="155"/>
      <c r="Q517" s="2"/>
      <c r="R517" s="2"/>
      <c r="S517" s="2"/>
      <c r="T517" s="2"/>
      <c r="U517" s="2"/>
      <c r="V517" s="2"/>
      <c r="W517" s="2"/>
      <c r="X517" s="2"/>
      <c r="Y517" s="26"/>
      <c r="AG517" s="2"/>
      <c r="AH517" s="2"/>
      <c r="AI517" s="2"/>
      <c r="AJ517" s="2"/>
      <c r="AK517" s="2"/>
      <c r="AL517" s="2"/>
      <c r="AM517" s="2"/>
      <c r="AN517" s="2"/>
      <c r="AO517" s="2"/>
      <c r="AP517" s="2"/>
      <c r="AQ517" s="2"/>
      <c r="AR517" s="2"/>
      <c r="AS517" s="2"/>
      <c r="AT517" s="2"/>
    </row>
    <row r="518" spans="1:78" ht="20.100000000000001" customHeight="1">
      <c r="A518" s="111" t="s">
        <v>146</v>
      </c>
      <c r="B518" s="121" t="s">
        <v>130</v>
      </c>
      <c r="C518" s="121" t="s">
        <v>326</v>
      </c>
      <c r="D518" s="204" t="s">
        <v>1</v>
      </c>
      <c r="E518" s="289">
        <v>1</v>
      </c>
      <c r="F518" s="214" t="s">
        <v>48</v>
      </c>
      <c r="G518" s="215">
        <v>21.13</v>
      </c>
      <c r="H518" s="201" t="str">
        <f t="shared" ref="H518:H523" si="702">IF(ISNA((IF(F518=0," ",VLOOKUP(F518,$AF$600:$AH$611,3,FALSE)))),"WRONG LETTER",IF(F518=0," ",VLOOKUP(F518,$AF$600:$AH$611,3,FALSE)))</f>
        <v>Lucy Wilkinson</v>
      </c>
      <c r="I518" s="201" t="str">
        <f t="shared" ref="I518:I523" si="703">IF(ISNA((IF(F518=0,"",VLOOKUP(F518,$AR$600:$AT$611,3,FALSE)))),"WRONG LETTER",IF(F518=0,"",VLOOKUP(F518,$AR$600:$AT$611,3,FALSE)))</f>
        <v>Salisbury</v>
      </c>
      <c r="J518" s="201" t="str">
        <f t="shared" ref="J518:J523" si="704">IF(F518=0,"",VLOOKUP(F518,$AO$544:$AR$555,4,FALSE))</f>
        <v>Salis</v>
      </c>
      <c r="K518" s="202" t="str">
        <f t="shared" ref="K518:K523" si="705">IF(G518="","",IF(ISNUMBER(G518),IF($CH$612="T"," ",IF($CH$612="F",IF(G518&gt;=$BX$612,"G1",IF(G518&gt;=$CA$612,"G2",IF(G518&gt;=$CD$612,"G3",IF(G518&gt;=$CG$612,"G4","")))))),""))</f>
        <v/>
      </c>
      <c r="L518" s="203" t="str">
        <f t="shared" ref="L518:L523" si="706">IF(ISBLANK(G518),"",IF(G518&gt;=BQ610,"AW"," "))</f>
        <v>AW</v>
      </c>
      <c r="M518" s="2"/>
      <c r="N518" s="34" t="str">
        <f t="shared" ref="N518:O523" si="707">N510</f>
        <v>W</v>
      </c>
      <c r="O518" s="34" t="str">
        <f t="shared" si="707"/>
        <v>WW</v>
      </c>
      <c r="P518" s="154">
        <f>AE518</f>
        <v>5</v>
      </c>
      <c r="Q518" s="2"/>
      <c r="R518" s="12">
        <f>P518</f>
        <v>5</v>
      </c>
      <c r="S518" s="12"/>
      <c r="T518" s="12"/>
      <c r="U518" s="12"/>
      <c r="V518" s="12"/>
      <c r="W518" s="12"/>
      <c r="X518" s="2"/>
      <c r="Y518" s="26">
        <f>((COUNTIF(E518:E523,E518)-1)*$CK$547+SUBSTITUTE(E518,"=",""))</f>
        <v>1</v>
      </c>
      <c r="Z518" s="3">
        <f>INDEX($CK$548:$CK$611,Y518)</f>
        <v>6</v>
      </c>
      <c r="AA518" s="3">
        <f>IF(LEFT(G518,1)="d",0,IF(LEFT(G518,1)="n",0,1))</f>
        <v>1</v>
      </c>
      <c r="AB518" s="3">
        <f>Z518*AA518</f>
        <v>6</v>
      </c>
      <c r="AC518" s="6">
        <f>IF(ISNA(INDEX(AB518:AB523, MATCH(N518, F518:F523, FALSE))),0,INDEX(AB518:AB523, MATCH(N518, F518:F523, FALSE)))</f>
        <v>0</v>
      </c>
      <c r="AD518" s="3">
        <f>IF(ISNA(INDEX(AB518:AB523, MATCH(O518, F518:F523, FALSE))),0,INDEX(AB518:AB523, MATCH(O518, F518:F523, FALSE)))</f>
        <v>5</v>
      </c>
      <c r="AE518" s="5">
        <f>SUM(AC518:AD518)</f>
        <v>5</v>
      </c>
      <c r="AF518" s="3">
        <f>COUNTIF(F510:F515:F518:F523,F518)</f>
        <v>1</v>
      </c>
      <c r="AG518" s="2"/>
      <c r="AH518" s="2"/>
      <c r="AI518" s="2"/>
      <c r="AJ518" s="2"/>
      <c r="AK518" s="2"/>
      <c r="AL518" s="2"/>
      <c r="AM518" s="2"/>
      <c r="AN518" s="2"/>
      <c r="AO518" s="2"/>
      <c r="AP518" s="2"/>
      <c r="AQ518" s="2"/>
      <c r="AR518" s="2"/>
      <c r="AS518" s="2"/>
      <c r="AT518" s="2"/>
    </row>
    <row r="519" spans="1:78" ht="20.100000000000001" customHeight="1">
      <c r="A519" s="111" t="s">
        <v>146</v>
      </c>
      <c r="B519" s="121" t="s">
        <v>130</v>
      </c>
      <c r="C519" s="121" t="s">
        <v>326</v>
      </c>
      <c r="D519" s="204" t="s">
        <v>1</v>
      </c>
      <c r="E519" s="290">
        <v>2</v>
      </c>
      <c r="F519" s="216" t="s">
        <v>140</v>
      </c>
      <c r="G519" s="217">
        <v>15.26</v>
      </c>
      <c r="H519" s="114" t="str">
        <f t="shared" si="702"/>
        <v>Alice Claisse</v>
      </c>
      <c r="I519" s="114" t="str">
        <f t="shared" si="703"/>
        <v>Winchester</v>
      </c>
      <c r="J519" s="114" t="str">
        <f t="shared" si="704"/>
        <v>Win</v>
      </c>
      <c r="K519" s="9" t="str">
        <f t="shared" si="705"/>
        <v/>
      </c>
      <c r="L519" s="195" t="str">
        <f t="shared" si="706"/>
        <v xml:space="preserve"> </v>
      </c>
      <c r="M519" s="2"/>
      <c r="N519" s="34" t="str">
        <f t="shared" si="707"/>
        <v>N</v>
      </c>
      <c r="O519" s="34" t="str">
        <f t="shared" si="707"/>
        <v>NN</v>
      </c>
      <c r="P519" s="154">
        <f t="shared" ref="P519:P523" si="708">AE519</f>
        <v>0</v>
      </c>
      <c r="Q519" s="2"/>
      <c r="R519" s="12"/>
      <c r="S519" s="12">
        <f>P519</f>
        <v>0</v>
      </c>
      <c r="T519" s="12"/>
      <c r="U519" s="12"/>
      <c r="V519" s="12"/>
      <c r="W519" s="12"/>
      <c r="X519" s="2"/>
      <c r="Y519" s="26">
        <f>((COUNTIF(E518:E523,E519)-1)*$CK$547+SUBSTITUTE(E519,"=",""))</f>
        <v>2</v>
      </c>
      <c r="Z519" s="3">
        <f>INDEX($CK$548:$CK$611,Y519)</f>
        <v>5</v>
      </c>
      <c r="AA519" s="3">
        <f>IF(LEFT(G519,1)="d",0,IF(LEFT(G519,1)="n",0,1))</f>
        <v>1</v>
      </c>
      <c r="AB519" s="3">
        <f>Z519*AA519</f>
        <v>5</v>
      </c>
      <c r="AC519" s="6">
        <f>IF(ISNA(INDEX(AB518:AB523, MATCH(N519, F518:F523, FALSE))),0,INDEX(AB518:AB523, MATCH(N519, F518:F523, FALSE)))</f>
        <v>0</v>
      </c>
      <c r="AD519" s="3">
        <f>IF(ISNA(INDEX(AB518:AB523, MATCH(O519, F518:F523, FALSE))),0,INDEX(AB518:AB523, MATCH(O519, F518:F523, FALSE)))</f>
        <v>0</v>
      </c>
      <c r="AE519" s="5">
        <f t="shared" ref="AE519:AE523" si="709">SUM(AC519:AD519)</f>
        <v>0</v>
      </c>
      <c r="AF519" s="3">
        <f>COUNTIF(F510:F515:F518:F523,F519)</f>
        <v>1</v>
      </c>
      <c r="AG519" s="2"/>
      <c r="AH519" s="2"/>
      <c r="AI519" s="2"/>
      <c r="AJ519" s="2"/>
      <c r="AK519" s="2"/>
      <c r="AL519" s="2"/>
      <c r="AM519" s="2"/>
      <c r="AN519" s="2"/>
      <c r="AO519" s="2"/>
      <c r="AP519" s="2"/>
      <c r="AQ519" s="2"/>
      <c r="AR519" s="2"/>
      <c r="AS519" s="2"/>
      <c r="AT519" s="2"/>
    </row>
    <row r="520" spans="1:78" ht="20.100000000000001" customHeight="1">
      <c r="A520" s="111" t="s">
        <v>146</v>
      </c>
      <c r="B520" s="121" t="s">
        <v>130</v>
      </c>
      <c r="C520" s="121" t="s">
        <v>326</v>
      </c>
      <c r="D520" s="204" t="s">
        <v>1</v>
      </c>
      <c r="E520" s="290">
        <v>3</v>
      </c>
      <c r="F520" s="216"/>
      <c r="G520" s="217"/>
      <c r="H520" s="114" t="str">
        <f t="shared" si="702"/>
        <v xml:space="preserve"> </v>
      </c>
      <c r="I520" s="114" t="str">
        <f t="shared" si="703"/>
        <v/>
      </c>
      <c r="J520" s="114" t="str">
        <f t="shared" si="704"/>
        <v/>
      </c>
      <c r="K520" s="9" t="str">
        <f t="shared" si="705"/>
        <v/>
      </c>
      <c r="L520" s="195" t="str">
        <f t="shared" si="706"/>
        <v/>
      </c>
      <c r="M520" s="2"/>
      <c r="N520" s="34" t="str">
        <f t="shared" si="707"/>
        <v>O</v>
      </c>
      <c r="O520" s="34" t="str">
        <f t="shared" si="707"/>
        <v>OO</v>
      </c>
      <c r="P520" s="154">
        <f t="shared" si="708"/>
        <v>0</v>
      </c>
      <c r="Q520" s="2"/>
      <c r="R520" s="12"/>
      <c r="S520" s="12"/>
      <c r="T520" s="12">
        <f>P520</f>
        <v>0</v>
      </c>
      <c r="U520" s="12"/>
      <c r="V520" s="12"/>
      <c r="W520" s="12"/>
      <c r="X520" s="2"/>
      <c r="Y520" s="26">
        <f>((COUNTIF(E518:E523,E520)-1)*$CK$547+SUBSTITUTE(E520,"=",""))</f>
        <v>3</v>
      </c>
      <c r="Z520" s="3">
        <f>INDEX($CK$548:$CK$611,Y520)</f>
        <v>4</v>
      </c>
      <c r="AA520" s="3">
        <f>IF(LEFT(G520,1)="d",0,IF(LEFT(G520,1)="n",0,1))</f>
        <v>1</v>
      </c>
      <c r="AB520" s="3">
        <f t="shared" ref="AB520:AB523" si="710">Z520*AA520</f>
        <v>4</v>
      </c>
      <c r="AC520" s="6">
        <f>IF(ISNA(INDEX(AB518:AB523, MATCH(N520, F518:F523, FALSE))),0,INDEX(AB518:AB523, MATCH(N520, F518:F523, FALSE)))</f>
        <v>0</v>
      </c>
      <c r="AD520" s="3">
        <f>IF(ISNA(INDEX(AB518:AB523, MATCH(O520, F518:F523, FALSE))),0,INDEX(AB518:AB523, MATCH(O520, F518:F523, FALSE)))</f>
        <v>0</v>
      </c>
      <c r="AE520" s="5">
        <f t="shared" si="709"/>
        <v>0</v>
      </c>
      <c r="AF520" s="3">
        <f>COUNTIF(F510:F515:F518:F523,F520)</f>
        <v>0</v>
      </c>
      <c r="AG520" s="2"/>
      <c r="AH520" s="2"/>
      <c r="AI520" s="2"/>
      <c r="AJ520" s="2"/>
      <c r="AK520" s="2"/>
      <c r="AL520" s="2"/>
      <c r="AM520" s="2"/>
      <c r="AN520" s="2"/>
      <c r="AO520" s="2"/>
      <c r="AP520" s="2"/>
      <c r="AQ520" s="2"/>
      <c r="AR520" s="2"/>
      <c r="AS520" s="2"/>
      <c r="AT520" s="2"/>
    </row>
    <row r="521" spans="1:78" ht="20.100000000000001" customHeight="1">
      <c r="A521" s="111" t="s">
        <v>146</v>
      </c>
      <c r="B521" s="121" t="s">
        <v>130</v>
      </c>
      <c r="C521" s="121" t="s">
        <v>326</v>
      </c>
      <c r="D521" s="204" t="s">
        <v>1</v>
      </c>
      <c r="E521" s="290">
        <v>4</v>
      </c>
      <c r="F521" s="216"/>
      <c r="G521" s="217"/>
      <c r="H521" s="114" t="str">
        <f t="shared" si="702"/>
        <v xml:space="preserve"> </v>
      </c>
      <c r="I521" s="114" t="str">
        <f t="shared" si="703"/>
        <v/>
      </c>
      <c r="J521" s="114" t="str">
        <f t="shared" si="704"/>
        <v/>
      </c>
      <c r="K521" s="9" t="str">
        <f t="shared" si="705"/>
        <v/>
      </c>
      <c r="L521" s="195" t="str">
        <f t="shared" si="706"/>
        <v/>
      </c>
      <c r="M521" s="2"/>
      <c r="N521" s="34" t="str">
        <f t="shared" si="707"/>
        <v>R</v>
      </c>
      <c r="O521" s="34" t="str">
        <f t="shared" si="707"/>
        <v>RR</v>
      </c>
      <c r="P521" s="154">
        <f t="shared" si="708"/>
        <v>0</v>
      </c>
      <c r="Q521" s="2"/>
      <c r="R521" s="12"/>
      <c r="S521" s="12"/>
      <c r="T521" s="12"/>
      <c r="U521" s="12">
        <f>P521</f>
        <v>0</v>
      </c>
      <c r="V521" s="12"/>
      <c r="W521" s="12"/>
      <c r="X521" s="2"/>
      <c r="Y521" s="26">
        <f>((COUNTIF(E518:E523,E521)-1)*$CK$547+SUBSTITUTE(E521,"=",""))</f>
        <v>4</v>
      </c>
      <c r="Z521" s="3">
        <f>INDEX($CK$548:$CK$611,Y521)</f>
        <v>3</v>
      </c>
      <c r="AA521" s="3">
        <f t="shared" ref="AA521:AA523" si="711">IF(LEFT(G521,1)="d",0,IF(LEFT(G521,1)="n",0,1))</f>
        <v>1</v>
      </c>
      <c r="AB521" s="3">
        <f t="shared" si="710"/>
        <v>3</v>
      </c>
      <c r="AC521" s="6">
        <f>IF(ISNA(INDEX(AB518:AB523, MATCH(N521, F518:F523, FALSE))),0,INDEX(AB518:AB523, MATCH(N521, F518:F523, FALSE)))</f>
        <v>0</v>
      </c>
      <c r="AD521" s="3">
        <f>IF(ISNA(INDEX(AB518:AB523, MATCH(O521, F518:F523, FALSE))),0,INDEX(AB518:AB523, MATCH(O521, F518:F523, FALSE)))</f>
        <v>0</v>
      </c>
      <c r="AE521" s="5">
        <f t="shared" si="709"/>
        <v>0</v>
      </c>
      <c r="AF521" s="3">
        <f>COUNTIF(F510:F515:F518:F523,F521)</f>
        <v>0</v>
      </c>
      <c r="AG521" s="2"/>
      <c r="AH521" s="2"/>
      <c r="AI521" s="2"/>
      <c r="AJ521" s="2"/>
      <c r="AK521" s="2"/>
      <c r="AL521" s="2"/>
      <c r="AM521" s="2"/>
      <c r="AN521" s="2"/>
      <c r="AO521" s="2"/>
      <c r="AP521" s="2"/>
      <c r="AQ521" s="2"/>
      <c r="AR521" s="2"/>
      <c r="AS521" s="2"/>
      <c r="AT521" s="2"/>
    </row>
    <row r="522" spans="1:78" ht="20.100000000000001" customHeight="1">
      <c r="A522" s="111" t="s">
        <v>146</v>
      </c>
      <c r="B522" s="121" t="s">
        <v>130</v>
      </c>
      <c r="C522" s="121" t="s">
        <v>326</v>
      </c>
      <c r="D522" s="204" t="s">
        <v>1</v>
      </c>
      <c r="E522" s="290">
        <v>5</v>
      </c>
      <c r="F522" s="216"/>
      <c r="G522" s="217"/>
      <c r="H522" s="114" t="str">
        <f t="shared" si="702"/>
        <v xml:space="preserve"> </v>
      </c>
      <c r="I522" s="114" t="str">
        <f t="shared" si="703"/>
        <v/>
      </c>
      <c r="J522" s="114" t="str">
        <f t="shared" si="704"/>
        <v/>
      </c>
      <c r="K522" s="9" t="str">
        <f t="shared" si="705"/>
        <v/>
      </c>
      <c r="L522" s="195" t="str">
        <f t="shared" si="706"/>
        <v/>
      </c>
      <c r="M522" s="2"/>
      <c r="N522" s="34" t="str">
        <f t="shared" si="707"/>
        <v>T</v>
      </c>
      <c r="O522" s="34" t="str">
        <f t="shared" si="707"/>
        <v>TT</v>
      </c>
      <c r="P522" s="154">
        <f t="shared" si="708"/>
        <v>6</v>
      </c>
      <c r="Q522" s="2"/>
      <c r="R522" s="12"/>
      <c r="S522" s="12"/>
      <c r="T522" s="12"/>
      <c r="U522" s="12"/>
      <c r="V522" s="12">
        <f>P522</f>
        <v>6</v>
      </c>
      <c r="W522" s="12"/>
      <c r="X522" s="2"/>
      <c r="Y522" s="26">
        <f>((COUNTIF(E518:E523,E522)-1)*$CK$547+SUBSTITUTE(E522,"=",""))</f>
        <v>5</v>
      </c>
      <c r="Z522" s="3">
        <f t="shared" ref="Z522:Z523" si="712">INDEX($CK$548:$CK$611,Y522)</f>
        <v>2</v>
      </c>
      <c r="AA522" s="3">
        <f t="shared" si="711"/>
        <v>1</v>
      </c>
      <c r="AB522" s="3">
        <f t="shared" si="710"/>
        <v>2</v>
      </c>
      <c r="AC522" s="6">
        <f>IF(ISNA(INDEX(AB518:AB523, MATCH(N522, F518:F523, FALSE))),0,INDEX(AB518:AB523, MATCH(N522,F518:F523, FALSE)))</f>
        <v>6</v>
      </c>
      <c r="AD522" s="3">
        <f>IF(ISNA(INDEX(AB518:AB523, MATCH(O522, F518:F523, FALSE))),0,INDEX(AB518:AB523, MATCH(O522, F518:F523, FALSE)))</f>
        <v>0</v>
      </c>
      <c r="AE522" s="5">
        <f t="shared" si="709"/>
        <v>6</v>
      </c>
      <c r="AF522" s="3">
        <f>COUNTIF(F510:F515:F518:F523,F522)</f>
        <v>0</v>
      </c>
      <c r="AG522" s="2"/>
      <c r="AH522" s="2"/>
      <c r="AI522" s="2"/>
      <c r="AJ522" s="2"/>
      <c r="AK522" s="2"/>
      <c r="AL522" s="2"/>
      <c r="AM522" s="2"/>
      <c r="AN522" s="2"/>
      <c r="AO522" s="2"/>
      <c r="AP522" s="2"/>
      <c r="AQ522" s="2"/>
      <c r="AR522" s="2"/>
      <c r="AS522" s="2"/>
      <c r="AT522" s="2"/>
    </row>
    <row r="523" spans="1:78" ht="20.100000000000001" customHeight="1" thickBot="1">
      <c r="A523" s="111" t="s">
        <v>146</v>
      </c>
      <c r="B523" s="121" t="s">
        <v>130</v>
      </c>
      <c r="C523" s="121" t="s">
        <v>326</v>
      </c>
      <c r="D523" s="204" t="s">
        <v>1</v>
      </c>
      <c r="E523" s="291">
        <v>6</v>
      </c>
      <c r="F523" s="216"/>
      <c r="G523" s="219"/>
      <c r="H523" s="212" t="str">
        <f t="shared" si="702"/>
        <v xml:space="preserve"> </v>
      </c>
      <c r="I523" s="212" t="str">
        <f t="shared" si="703"/>
        <v/>
      </c>
      <c r="J523" s="212" t="str">
        <f t="shared" si="704"/>
        <v/>
      </c>
      <c r="K523" s="138" t="str">
        <f t="shared" si="705"/>
        <v/>
      </c>
      <c r="L523" s="213" t="str">
        <f t="shared" si="706"/>
        <v/>
      </c>
      <c r="M523" s="2"/>
      <c r="N523" s="34" t="str">
        <f t="shared" si="707"/>
        <v>J</v>
      </c>
      <c r="O523" s="34" t="str">
        <f t="shared" si="707"/>
        <v>JJ</v>
      </c>
      <c r="P523" s="154">
        <f t="shared" si="708"/>
        <v>0</v>
      </c>
      <c r="Q523" s="2"/>
      <c r="R523" s="12"/>
      <c r="S523" s="12"/>
      <c r="T523" s="12"/>
      <c r="U523" s="12"/>
      <c r="V523" s="12"/>
      <c r="W523" s="12">
        <f>P523</f>
        <v>0</v>
      </c>
      <c r="X523" s="2"/>
      <c r="Y523" s="26">
        <f>((COUNTIF(E518:E523,E523)-1)*$CK$547+SUBSTITUTE(E523,"=",""))</f>
        <v>6</v>
      </c>
      <c r="Z523" s="3">
        <f t="shared" si="712"/>
        <v>1</v>
      </c>
      <c r="AA523" s="3">
        <f t="shared" si="711"/>
        <v>1</v>
      </c>
      <c r="AB523" s="3">
        <f t="shared" si="710"/>
        <v>1</v>
      </c>
      <c r="AC523" s="6">
        <f>IF(ISNA(INDEX(AB518:AB523, MATCH(N523, F518:F523, FALSE))),0,INDEX(AB518:AB523, MATCH(N523, F518:F523, FALSE)))</f>
        <v>0</v>
      </c>
      <c r="AD523" s="3">
        <f>IF(ISNA(INDEX(AB518:AB523, MATCH(O523, F518:F523, FALSE))),0,INDEX(AB518:AB523, MATCH(O523, F518:F523, FALSE)))</f>
        <v>0</v>
      </c>
      <c r="AE523" s="5">
        <f t="shared" si="709"/>
        <v>0</v>
      </c>
      <c r="AF523" s="3">
        <f>COUNTIF(F510:F515:F518:F523,F523)</f>
        <v>0</v>
      </c>
      <c r="AG523" s="2"/>
      <c r="AH523" s="2"/>
      <c r="AI523" s="2"/>
      <c r="AJ523" s="2"/>
      <c r="AK523" s="2"/>
      <c r="AL523" s="2"/>
      <c r="AM523" s="2"/>
      <c r="AN523" s="2"/>
      <c r="AO523" s="2"/>
      <c r="AP523" s="2"/>
      <c r="AQ523" s="2"/>
      <c r="AR523" s="2"/>
      <c r="AS523" s="2"/>
      <c r="AT523" s="2"/>
    </row>
    <row r="524" spans="1:78" ht="20.100000000000001" customHeight="1" thickBot="1">
      <c r="A524" s="111" t="s">
        <v>146</v>
      </c>
      <c r="B524" s="121" t="s">
        <v>130</v>
      </c>
      <c r="C524" s="122"/>
      <c r="D524" s="231"/>
      <c r="E524" s="237" t="s">
        <v>49</v>
      </c>
      <c r="F524" s="237"/>
      <c r="G524" s="237"/>
      <c r="H524" s="236"/>
      <c r="I524" s="236"/>
      <c r="J524" s="236"/>
      <c r="K524" s="236"/>
      <c r="L524" s="236"/>
      <c r="M524" s="65"/>
      <c r="N524" s="40"/>
      <c r="O524" s="40"/>
      <c r="P524" s="155"/>
      <c r="Q524" s="2"/>
      <c r="R524" s="2"/>
      <c r="S524" s="2"/>
      <c r="T524" s="2"/>
      <c r="U524" s="2"/>
      <c r="V524" s="2"/>
      <c r="W524" s="2"/>
    </row>
    <row r="525" spans="1:78" ht="20.100000000000001" customHeight="1" thickBot="1">
      <c r="A525" s="111" t="s">
        <v>146</v>
      </c>
      <c r="B525" s="121" t="s">
        <v>130</v>
      </c>
      <c r="C525" s="121" t="s">
        <v>327</v>
      </c>
      <c r="D525" s="204" t="s">
        <v>0</v>
      </c>
      <c r="E525" s="420" t="s">
        <v>231</v>
      </c>
      <c r="F525" s="233"/>
      <c r="G525" s="233"/>
      <c r="H525" s="234"/>
      <c r="I525" s="208" t="s">
        <v>147</v>
      </c>
      <c r="J525" s="205"/>
      <c r="K525" s="530">
        <f>DETAILS!K86</f>
        <v>45.41</v>
      </c>
      <c r="L525" s="530"/>
      <c r="M525" s="119"/>
      <c r="N525" s="40"/>
      <c r="O525" s="40"/>
      <c r="P525" s="155"/>
      <c r="Q525" s="2"/>
      <c r="R525" s="2"/>
      <c r="S525" s="2"/>
      <c r="T525" s="2"/>
      <c r="U525" s="2"/>
      <c r="V525" s="2"/>
      <c r="W525" s="2"/>
    </row>
    <row r="526" spans="1:78" ht="20.100000000000001" customHeight="1">
      <c r="A526" s="111" t="s">
        <v>146</v>
      </c>
      <c r="B526" s="121" t="s">
        <v>130</v>
      </c>
      <c r="C526" s="121" t="s">
        <v>327</v>
      </c>
      <c r="D526" s="204" t="s">
        <v>0</v>
      </c>
      <c r="E526" s="289">
        <v>1</v>
      </c>
      <c r="F526" s="214" t="s">
        <v>48</v>
      </c>
      <c r="G526" s="215">
        <v>37.61</v>
      </c>
      <c r="H526" s="201" t="str">
        <f t="shared" ref="H526:H531" si="713">IF(ISNA((IF(F526=0," ",VLOOKUP(F526,$AL$614:$AN$625,3,FALSE)))),"WRONG LETTER",IF(F526=0," ",VLOOKUP(F526,$AL$614:$AN$625,3,FALSE)))</f>
        <v>Lucy Wilkinson</v>
      </c>
      <c r="I526" s="201" t="str">
        <f t="shared" ref="I526:I531" si="714">IF(ISNA((IF(F526=0,"",VLOOKUP(F526,$AR$600:$AT$611,3,FALSE)))),"WRONG LETTER",IF(F526=0,"",VLOOKUP(F526,$AR$600:$AT$611,3,FALSE)))</f>
        <v>Salisbury</v>
      </c>
      <c r="J526" s="201" t="str">
        <f t="shared" ref="J526:J531" si="715">IF(F526=0,"",VLOOKUP(F526,$AO$544:$AR$555,4,FALSE))</f>
        <v>Salis</v>
      </c>
      <c r="K526" s="202" t="str">
        <f t="shared" ref="K526:K531" si="716">IF(G526="","",IF(ISNUMBER(G526),IF($CH$611="T"," ",IF($CH$611="F",IF(G526&gt;=$BX$611,"G1",IF(G526&gt;=$CA$611,"G2",IF(G526&gt;=$CD$611,"G3",IF(G526&gt;=$CG$611,"G4","")))))),""))</f>
        <v>G2</v>
      </c>
      <c r="L526" s="203" t="str">
        <f t="shared" ref="L526:L531" si="717">IF(ISBLANK(G526),"",IF(G526&gt;=BR603,"AW"," "))</f>
        <v>AW</v>
      </c>
      <c r="M526" s="2"/>
      <c r="N526" s="34" t="str">
        <f t="shared" ref="N526:O531" si="718">N518</f>
        <v>W</v>
      </c>
      <c r="O526" s="34" t="str">
        <f t="shared" si="718"/>
        <v>WW</v>
      </c>
      <c r="P526" s="154">
        <f>AE526</f>
        <v>3</v>
      </c>
      <c r="Q526" s="2"/>
      <c r="R526" s="12">
        <f>P526</f>
        <v>3</v>
      </c>
      <c r="S526" s="12"/>
      <c r="T526" s="12"/>
      <c r="U526" s="12"/>
      <c r="V526" s="12"/>
      <c r="W526" s="12"/>
      <c r="Y526" s="26">
        <f>((COUNTIF(E526:E531,E526)-1)*$CK$547+SUBSTITUTE(E526,"=",""))</f>
        <v>1</v>
      </c>
      <c r="Z526" s="3">
        <f>INDEX($CK$548:$CK$611,Y526)</f>
        <v>6</v>
      </c>
      <c r="AA526" s="3">
        <f>IF(LEFT(G526,1)="d",0,IF(LEFT(G526,1)="n",0,1))</f>
        <v>1</v>
      </c>
      <c r="AB526" s="3">
        <f>Z526*AA526</f>
        <v>6</v>
      </c>
      <c r="AC526" s="6">
        <f>IF(ISNA(INDEX(AB526:AB531, MATCH(N526, F526:F531, FALSE))),0,INDEX(AB526:AB531, MATCH(N526, F526:F531, FALSE)))</f>
        <v>3</v>
      </c>
      <c r="AD526" s="3">
        <f>IF(ISNA(INDEX(AB526:AB531, MATCH(O526, F526:F531, FALSE))),0,INDEX(AB526:AB531, MATCH(O526, F526:F531, FALSE)))</f>
        <v>0</v>
      </c>
      <c r="AE526" s="5">
        <f>SUM(AC526:AD526)</f>
        <v>3</v>
      </c>
      <c r="AF526" s="3">
        <f>COUNTIF(F526:F531:F534:F539,F526)</f>
        <v>1</v>
      </c>
    </row>
    <row r="527" spans="1:78" ht="20.100000000000001" customHeight="1">
      <c r="A527" s="111" t="s">
        <v>146</v>
      </c>
      <c r="B527" s="121" t="s">
        <v>130</v>
      </c>
      <c r="C527" s="121" t="s">
        <v>327</v>
      </c>
      <c r="D527" s="204" t="s">
        <v>0</v>
      </c>
      <c r="E527" s="290">
        <v>2</v>
      </c>
      <c r="F527" s="216" t="s">
        <v>20</v>
      </c>
      <c r="G527" s="217">
        <v>28.43</v>
      </c>
      <c r="H527" s="114" t="str">
        <f t="shared" si="713"/>
        <v>Annie Sutcliffe</v>
      </c>
      <c r="I527" s="114" t="str">
        <f t="shared" si="714"/>
        <v>Oxford City</v>
      </c>
      <c r="J527" s="114" t="str">
        <f t="shared" si="715"/>
        <v>Oxf C</v>
      </c>
      <c r="K527" s="9" t="str">
        <f t="shared" si="716"/>
        <v>G4</v>
      </c>
      <c r="L527" s="195" t="str">
        <f t="shared" si="717"/>
        <v>AW</v>
      </c>
      <c r="M527" s="2"/>
      <c r="N527" s="34" t="str">
        <f t="shared" si="718"/>
        <v>N</v>
      </c>
      <c r="O527" s="34" t="str">
        <f t="shared" si="718"/>
        <v>NN</v>
      </c>
      <c r="P527" s="154">
        <f t="shared" ref="P527:P531" si="719">AE527</f>
        <v>4</v>
      </c>
      <c r="Q527" s="2"/>
      <c r="R527" s="12"/>
      <c r="S527" s="12">
        <f>P527</f>
        <v>4</v>
      </c>
      <c r="T527" s="12"/>
      <c r="U527" s="12"/>
      <c r="V527" s="12"/>
      <c r="W527" s="12"/>
      <c r="Y527" s="26">
        <f>((COUNTIF(E526:E531,E527)-1)*$CK$547+SUBSTITUTE(E527,"=",""))</f>
        <v>2</v>
      </c>
      <c r="Z527" s="3">
        <f>INDEX($CK$548:$CK$611,Y527)</f>
        <v>5</v>
      </c>
      <c r="AA527" s="3">
        <f>IF(LEFT(G527,1)="d",0,IF(LEFT(G527,1)="n",0,1))</f>
        <v>1</v>
      </c>
      <c r="AB527" s="3">
        <f>Z527*AA527</f>
        <v>5</v>
      </c>
      <c r="AC527" s="6">
        <f>IF(ISNA(INDEX(AB526:AB531, MATCH(N527, F526:F531, FALSE))),0,INDEX(AB526:AB531, MATCH(N527, F526:F531, FALSE)))</f>
        <v>4</v>
      </c>
      <c r="AD527" s="3">
        <f>IF(ISNA(INDEX(AB526:AB531, MATCH(O527, F526:F531, FALSE))),0,INDEX(AB526:AB531, MATCH(O527, F526:F531, FALSE)))</f>
        <v>0</v>
      </c>
      <c r="AE527" s="5">
        <f t="shared" ref="AE527:AE531" si="720">SUM(AC527:AD527)</f>
        <v>4</v>
      </c>
      <c r="AF527" s="3">
        <f>COUNTIF(F526:F531:F534:F539,F527)</f>
        <v>1</v>
      </c>
    </row>
    <row r="528" spans="1:78" ht="20.100000000000001" customHeight="1">
      <c r="A528" s="111" t="s">
        <v>146</v>
      </c>
      <c r="B528" s="121" t="s">
        <v>130</v>
      </c>
      <c r="C528" s="121" t="s">
        <v>327</v>
      </c>
      <c r="D528" s="204" t="s">
        <v>0</v>
      </c>
      <c r="E528" s="290">
        <v>3</v>
      </c>
      <c r="F528" s="216" t="s">
        <v>110</v>
      </c>
      <c r="G528" s="217">
        <v>22.36</v>
      </c>
      <c r="H528" s="114" t="str">
        <f t="shared" si="713"/>
        <v>LUCI ROBERTSON</v>
      </c>
      <c r="I528" s="114" t="str">
        <f t="shared" si="714"/>
        <v>Newbury</v>
      </c>
      <c r="J528" s="114" t="str">
        <f t="shared" si="715"/>
        <v>Newb</v>
      </c>
      <c r="K528" s="9" t="str">
        <f t="shared" si="716"/>
        <v/>
      </c>
      <c r="L528" s="195" t="str">
        <f t="shared" si="717"/>
        <v xml:space="preserve"> </v>
      </c>
      <c r="M528" s="2"/>
      <c r="N528" s="34" t="str">
        <f t="shared" si="718"/>
        <v>O</v>
      </c>
      <c r="O528" s="34" t="str">
        <f t="shared" si="718"/>
        <v>OO</v>
      </c>
      <c r="P528" s="154">
        <f t="shared" si="719"/>
        <v>5</v>
      </c>
      <c r="Q528" s="2"/>
      <c r="R528" s="12"/>
      <c r="S528" s="12"/>
      <c r="T528" s="12">
        <f>P528</f>
        <v>5</v>
      </c>
      <c r="U528" s="12"/>
      <c r="V528" s="12"/>
      <c r="W528" s="12"/>
      <c r="Y528" s="26">
        <f>((COUNTIF(E526:E531,E528)-1)*$CK$547+SUBSTITUTE(E528,"=",""))</f>
        <v>3</v>
      </c>
      <c r="Z528" s="3">
        <f>INDEX($CK$548:$CK$611,Y528)</f>
        <v>4</v>
      </c>
      <c r="AA528" s="3">
        <f>IF(LEFT(G528,1)="d",0,IF(LEFT(G528,1)="n",0,1))</f>
        <v>1</v>
      </c>
      <c r="AB528" s="3">
        <f t="shared" ref="AB528:AB531" si="721">Z528*AA528</f>
        <v>4</v>
      </c>
      <c r="AC528" s="6">
        <f>IF(ISNA(INDEX(AB526:AB531, MATCH(N528, F526:F531, FALSE))),0,INDEX(AB526:AB531, MATCH(N528, F526:F531, FALSE)))</f>
        <v>5</v>
      </c>
      <c r="AD528" s="3">
        <f>IF(ISNA(INDEX(AB526:AB531, MATCH(O528, F526:F531, FALSE))),0,INDEX(AB526:AB531, MATCH(O528, F526:F531, FALSE)))</f>
        <v>0</v>
      </c>
      <c r="AE528" s="5">
        <f t="shared" si="720"/>
        <v>5</v>
      </c>
      <c r="AF528" s="3">
        <f>COUNTIF(F526:F531:F534:F539,F528)</f>
        <v>1</v>
      </c>
    </row>
    <row r="529" spans="1:71" ht="20.100000000000001" customHeight="1">
      <c r="A529" s="111" t="s">
        <v>146</v>
      </c>
      <c r="B529" s="121" t="s">
        <v>130</v>
      </c>
      <c r="C529" s="121" t="s">
        <v>327</v>
      </c>
      <c r="D529" s="204" t="s">
        <v>0</v>
      </c>
      <c r="E529" s="290">
        <v>4</v>
      </c>
      <c r="F529" s="216" t="s">
        <v>130</v>
      </c>
      <c r="G529" s="217">
        <v>19.489999999999998</v>
      </c>
      <c r="H529" s="114" t="str">
        <f t="shared" si="713"/>
        <v>Tamsin Hoult</v>
      </c>
      <c r="I529" s="114" t="str">
        <f t="shared" si="714"/>
        <v>Winchester</v>
      </c>
      <c r="J529" s="114" t="str">
        <f t="shared" si="715"/>
        <v>Win</v>
      </c>
      <c r="K529" s="9" t="str">
        <f t="shared" si="716"/>
        <v/>
      </c>
      <c r="L529" s="195" t="str">
        <f t="shared" si="717"/>
        <v xml:space="preserve"> </v>
      </c>
      <c r="M529" s="2"/>
      <c r="N529" s="34" t="str">
        <f t="shared" si="718"/>
        <v>R</v>
      </c>
      <c r="O529" s="34" t="str">
        <f t="shared" si="718"/>
        <v>RR</v>
      </c>
      <c r="P529" s="154">
        <f t="shared" si="719"/>
        <v>0</v>
      </c>
      <c r="Q529" s="2"/>
      <c r="R529" s="12"/>
      <c r="S529" s="12"/>
      <c r="T529" s="12"/>
      <c r="U529" s="12">
        <f>P529</f>
        <v>0</v>
      </c>
      <c r="V529" s="12"/>
      <c r="W529" s="12"/>
      <c r="Y529" s="26">
        <f>((COUNTIF(E526:E531,E529)-1)*$CK$547+SUBSTITUTE(E529,"=",""))</f>
        <v>4</v>
      </c>
      <c r="Z529" s="3">
        <f>INDEX($CK$548:$CK$611,Y529)</f>
        <v>3</v>
      </c>
      <c r="AA529" s="3">
        <f t="shared" ref="AA529:AA531" si="722">IF(LEFT(G529,1)="d",0,IF(LEFT(G529,1)="n",0,1))</f>
        <v>1</v>
      </c>
      <c r="AB529" s="3">
        <f t="shared" si="721"/>
        <v>3</v>
      </c>
      <c r="AC529" s="6">
        <f>IF(ISNA(INDEX(AB526:AB531, MATCH(N529, F526:F531, FALSE))),0,INDEX(AB526:AB531, MATCH(N529, F526:F531, FALSE)))</f>
        <v>0</v>
      </c>
      <c r="AD529" s="3">
        <f>IF(ISNA(INDEX(AB526:AB531, MATCH(O529, F526:F531, FALSE))),0,INDEX(AB526:AB531, MATCH(O529, F526:F531, FALSE)))</f>
        <v>0</v>
      </c>
      <c r="AE529" s="5">
        <f t="shared" si="720"/>
        <v>0</v>
      </c>
      <c r="AF529" s="3">
        <f>COUNTIF(F526:F531:F534:F539,F529)</f>
        <v>1</v>
      </c>
    </row>
    <row r="530" spans="1:71" ht="20.100000000000001" customHeight="1">
      <c r="A530" s="111" t="s">
        <v>146</v>
      </c>
      <c r="B530" s="121" t="s">
        <v>130</v>
      </c>
      <c r="C530" s="121" t="s">
        <v>327</v>
      </c>
      <c r="D530" s="204" t="s">
        <v>0</v>
      </c>
      <c r="E530" s="290">
        <v>5</v>
      </c>
      <c r="F530" s="216"/>
      <c r="G530" s="217"/>
      <c r="H530" s="114" t="str">
        <f t="shared" si="713"/>
        <v xml:space="preserve"> </v>
      </c>
      <c r="I530" s="114" t="str">
        <f t="shared" si="714"/>
        <v/>
      </c>
      <c r="J530" s="114" t="str">
        <f t="shared" si="715"/>
        <v/>
      </c>
      <c r="K530" s="9" t="str">
        <f t="shared" si="716"/>
        <v/>
      </c>
      <c r="L530" s="195" t="str">
        <f t="shared" si="717"/>
        <v/>
      </c>
      <c r="M530" s="2"/>
      <c r="N530" s="34" t="str">
        <f t="shared" si="718"/>
        <v>T</v>
      </c>
      <c r="O530" s="34" t="str">
        <f t="shared" si="718"/>
        <v>TT</v>
      </c>
      <c r="P530" s="154">
        <f t="shared" si="719"/>
        <v>6</v>
      </c>
      <c r="Q530" s="2"/>
      <c r="R530" s="12"/>
      <c r="S530" s="12"/>
      <c r="T530" s="12"/>
      <c r="U530" s="12"/>
      <c r="V530" s="12">
        <f>P530</f>
        <v>6</v>
      </c>
      <c r="W530" s="12"/>
      <c r="Y530" s="26">
        <f>((COUNTIF(E526:E531,E530)-1)*$CK$547+SUBSTITUTE(E530,"=",""))</f>
        <v>5</v>
      </c>
      <c r="Z530" s="3">
        <f t="shared" ref="Z530:Z531" si="723">INDEX($CK$548:$CK$611,Y530)</f>
        <v>2</v>
      </c>
      <c r="AA530" s="3">
        <f t="shared" si="722"/>
        <v>1</v>
      </c>
      <c r="AB530" s="3">
        <f t="shared" si="721"/>
        <v>2</v>
      </c>
      <c r="AC530" s="6">
        <f>IF(ISNA(INDEX(AB526:AB531, MATCH(N530, F526:F531, FALSE))),0,INDEX(AB526:AB531, MATCH(N530,F526:F531, FALSE)))</f>
        <v>6</v>
      </c>
      <c r="AD530" s="3">
        <f>IF(ISNA(INDEX(AB526:AB531, MATCH(O530, F526:F531, FALSE))),0,INDEX(AB526:AB531, MATCH(O530, F526:F531, FALSE)))</f>
        <v>0</v>
      </c>
      <c r="AE530" s="5">
        <f t="shared" si="720"/>
        <v>6</v>
      </c>
      <c r="AF530" s="3">
        <f>COUNTIF(F526:F531:F534:F539,F530)</f>
        <v>0</v>
      </c>
    </row>
    <row r="531" spans="1:71" ht="20.100000000000001" customHeight="1" thickBot="1">
      <c r="A531" s="111" t="s">
        <v>146</v>
      </c>
      <c r="B531" s="121" t="s">
        <v>130</v>
      </c>
      <c r="C531" s="121" t="s">
        <v>327</v>
      </c>
      <c r="D531" s="204" t="s">
        <v>0</v>
      </c>
      <c r="E531" s="291">
        <v>6</v>
      </c>
      <c r="F531" s="216"/>
      <c r="G531" s="219"/>
      <c r="H531" s="212" t="str">
        <f t="shared" si="713"/>
        <v xml:space="preserve"> </v>
      </c>
      <c r="I531" s="212" t="str">
        <f t="shared" si="714"/>
        <v/>
      </c>
      <c r="J531" s="212" t="str">
        <f t="shared" si="715"/>
        <v/>
      </c>
      <c r="K531" s="138" t="str">
        <f t="shared" si="716"/>
        <v/>
      </c>
      <c r="L531" s="213" t="str">
        <f t="shared" si="717"/>
        <v/>
      </c>
      <c r="M531" s="2"/>
      <c r="N531" s="34" t="str">
        <f t="shared" si="718"/>
        <v>J</v>
      </c>
      <c r="O531" s="34" t="str">
        <f t="shared" si="718"/>
        <v>JJ</v>
      </c>
      <c r="P531" s="154">
        <f t="shared" si="719"/>
        <v>0</v>
      </c>
      <c r="Q531" s="2"/>
      <c r="R531" s="12"/>
      <c r="S531" s="12"/>
      <c r="T531" s="12"/>
      <c r="U531" s="12"/>
      <c r="V531" s="12"/>
      <c r="W531" s="12">
        <f>P531</f>
        <v>0</v>
      </c>
      <c r="Y531" s="26">
        <f>((COUNTIF(E526:E531,E531)-1)*$CK$547+SUBSTITUTE(E531,"=",""))</f>
        <v>6</v>
      </c>
      <c r="Z531" s="3">
        <f t="shared" si="723"/>
        <v>1</v>
      </c>
      <c r="AA531" s="3">
        <f t="shared" si="722"/>
        <v>1</v>
      </c>
      <c r="AB531" s="3">
        <f t="shared" si="721"/>
        <v>1</v>
      </c>
      <c r="AC531" s="6">
        <f>IF(ISNA(INDEX(AB526:AB531, MATCH(N531, F526:F531, FALSE))),0,INDEX(AB526:AB531, MATCH(N531, F526:F531, FALSE)))</f>
        <v>0</v>
      </c>
      <c r="AD531" s="3">
        <f>IF(ISNA(INDEX(AB526:AB531, MATCH(O531, F526:F531, FALSE))),0,INDEX(AB526:AB531, MATCH(O531, F526:F531, FALSE)))</f>
        <v>0</v>
      </c>
      <c r="AE531" s="5">
        <f t="shared" si="720"/>
        <v>0</v>
      </c>
      <c r="AF531" s="3">
        <f>COUNTIF(F526:F531:F534:F539,F531)</f>
        <v>0</v>
      </c>
    </row>
    <row r="532" spans="1:71" ht="20.100000000000001" customHeight="1" thickBot="1">
      <c r="A532" s="111" t="s">
        <v>146</v>
      </c>
      <c r="B532" s="121" t="s">
        <v>130</v>
      </c>
      <c r="C532" s="34"/>
      <c r="D532" s="110"/>
      <c r="E532" s="237" t="s">
        <v>49</v>
      </c>
      <c r="F532" s="237"/>
      <c r="G532" s="237"/>
      <c r="H532" s="236"/>
      <c r="I532" s="236"/>
      <c r="J532" s="236"/>
      <c r="K532" s="236"/>
      <c r="L532" s="236"/>
      <c r="M532" s="2"/>
      <c r="N532" s="37"/>
      <c r="O532" s="37"/>
      <c r="P532" s="155"/>
      <c r="Q532" s="2"/>
      <c r="R532" s="2"/>
      <c r="S532" s="2"/>
      <c r="T532" s="2"/>
      <c r="U532" s="2"/>
      <c r="V532" s="2"/>
      <c r="W532" s="2"/>
      <c r="Y532" s="26"/>
    </row>
    <row r="533" spans="1:71" ht="20.100000000000001" customHeight="1" thickBot="1">
      <c r="A533" s="111" t="s">
        <v>146</v>
      </c>
      <c r="B533" s="121" t="s">
        <v>130</v>
      </c>
      <c r="C533" s="121" t="s">
        <v>327</v>
      </c>
      <c r="D533" s="204" t="s">
        <v>1</v>
      </c>
      <c r="E533" s="420" t="s">
        <v>248</v>
      </c>
      <c r="F533" s="233"/>
      <c r="G533" s="233"/>
      <c r="H533" s="234"/>
      <c r="I533" s="208" t="s">
        <v>147</v>
      </c>
      <c r="J533" s="205"/>
      <c r="K533" s="530">
        <f>K525</f>
        <v>45.41</v>
      </c>
      <c r="L533" s="530"/>
      <c r="M533" s="2"/>
      <c r="N533" s="37"/>
      <c r="O533" s="37"/>
      <c r="P533" s="155"/>
      <c r="Q533" s="2"/>
      <c r="R533" s="2"/>
      <c r="S533" s="2"/>
      <c r="T533" s="2"/>
      <c r="U533" s="2"/>
      <c r="V533" s="2"/>
      <c r="W533" s="2"/>
      <c r="Y533" s="26"/>
    </row>
    <row r="534" spans="1:71" ht="20.100000000000001" customHeight="1">
      <c r="A534" s="111" t="s">
        <v>146</v>
      </c>
      <c r="B534" s="121" t="s">
        <v>130</v>
      </c>
      <c r="C534" s="121" t="s">
        <v>327</v>
      </c>
      <c r="D534" s="204" t="s">
        <v>1</v>
      </c>
      <c r="E534" s="289">
        <v>1</v>
      </c>
      <c r="F534" s="214" t="s">
        <v>340</v>
      </c>
      <c r="G534" s="215">
        <v>11.95</v>
      </c>
      <c r="H534" s="201" t="str">
        <f t="shared" ref="H534:H539" si="724">IF(ISNA((IF(F534=0," ",VLOOKUP(F534,$AL$614:$AN$625,3,FALSE)))),"WRONG LETTER",IF(F534=0," ",VLOOKUP(F534,$AL$614:$AN$625,3,FALSE)))</f>
        <v>Nia Jones</v>
      </c>
      <c r="I534" s="201" t="str">
        <f t="shared" ref="I534:I539" si="725">IF(ISNA((IF(F534=0,"",VLOOKUP(F534,$AR$600:$AT$611,3,FALSE)))),"WRONG LETTER",IF(F534=0,"",VLOOKUP(F534,$AR$600:$AT$611,3,FALSE)))</f>
        <v>Salisbury</v>
      </c>
      <c r="J534" s="201" t="str">
        <f t="shared" ref="J534:J539" si="726">IF(F534=0,"",VLOOKUP(F534,$AO$544:$AR$555,4,FALSE))</f>
        <v>Salis</v>
      </c>
      <c r="K534" s="202" t="str">
        <f t="shared" ref="K534:K539" si="727">IF(G534="","",IF(ISNUMBER(G534),IF($CH$611="T"," ",IF($CH$611="F",IF(G534&gt;=$BX$611,"G1",IF(G534&gt;=$CA$611,"G2",IF(G534&gt;=$CD$611,"G3",IF(G534&gt;=$CG$611,"G4","")))))),""))</f>
        <v/>
      </c>
      <c r="L534" s="203" t="str">
        <f t="shared" ref="L534:L539" si="728">IF(ISBLANK(G534),"",IF(G534&gt;=BR610,"AW"," "))</f>
        <v xml:space="preserve"> </v>
      </c>
      <c r="M534" s="2"/>
      <c r="N534" s="34" t="str">
        <f t="shared" ref="N534:O539" si="729">N526</f>
        <v>W</v>
      </c>
      <c r="O534" s="34" t="str">
        <f t="shared" si="729"/>
        <v>WW</v>
      </c>
      <c r="P534" s="154">
        <f>AE534</f>
        <v>4</v>
      </c>
      <c r="Q534" s="2"/>
      <c r="R534" s="12">
        <f>P534</f>
        <v>4</v>
      </c>
      <c r="S534" s="12"/>
      <c r="T534" s="12"/>
      <c r="U534" s="12"/>
      <c r="V534" s="12"/>
      <c r="W534" s="12"/>
      <c r="Y534" s="26">
        <f>((COUNTIF(E534:E539,E534)-1)*$CK$547+SUBSTITUTE(E534,"=",""))</f>
        <v>1</v>
      </c>
      <c r="Z534" s="3">
        <f>INDEX($CK$548:$CK$611,Y534)</f>
        <v>6</v>
      </c>
      <c r="AA534" s="3">
        <f>IF(LEFT(G534,1)="d",0,IF(LEFT(G534,1)="n",0,1))</f>
        <v>1</v>
      </c>
      <c r="AB534" s="3">
        <f>Z534*AA534</f>
        <v>6</v>
      </c>
      <c r="AC534" s="6">
        <f>IF(ISNA(INDEX(AB534:AB539, MATCH(N534, F534:F539, FALSE))),0,INDEX(AB534:AB539, MATCH(N534, F534:F539, FALSE)))</f>
        <v>0</v>
      </c>
      <c r="AD534" s="3">
        <f>IF(ISNA(INDEX(AB534:AB539, MATCH(O534, F534:F539, FALSE))),0,INDEX(AB534:AB539, MATCH(O534, F534:F539, FALSE)))</f>
        <v>4</v>
      </c>
      <c r="AE534" s="5">
        <f>SUM(AC534:AD534)</f>
        <v>4</v>
      </c>
      <c r="AF534" s="3">
        <f>COUNTIF(F526:F531:F534:F539,F534)</f>
        <v>1</v>
      </c>
    </row>
    <row r="535" spans="1:71" ht="20.100000000000001" customHeight="1">
      <c r="A535" s="111" t="s">
        <v>146</v>
      </c>
      <c r="B535" s="121" t="s">
        <v>130</v>
      </c>
      <c r="C535" s="121" t="s">
        <v>327</v>
      </c>
      <c r="D535" s="204" t="s">
        <v>1</v>
      </c>
      <c r="E535" s="290">
        <v>2</v>
      </c>
      <c r="F535" s="216" t="s">
        <v>137</v>
      </c>
      <c r="G535" s="217">
        <v>11.44</v>
      </c>
      <c r="H535" s="114" t="str">
        <f t="shared" si="724"/>
        <v>Jessica Fewkes</v>
      </c>
      <c r="I535" s="114" t="str">
        <f t="shared" si="725"/>
        <v>Slough Juniors</v>
      </c>
      <c r="J535" s="114" t="str">
        <f t="shared" si="726"/>
        <v>Slough J</v>
      </c>
      <c r="K535" s="9" t="str">
        <f t="shared" si="727"/>
        <v/>
      </c>
      <c r="L535" s="195" t="str">
        <f t="shared" si="728"/>
        <v xml:space="preserve"> </v>
      </c>
      <c r="M535" s="2"/>
      <c r="N535" s="34" t="str">
        <f t="shared" si="729"/>
        <v>N</v>
      </c>
      <c r="O535" s="34" t="str">
        <f t="shared" si="729"/>
        <v>NN</v>
      </c>
      <c r="P535" s="154">
        <f t="shared" ref="P535:P539" si="730">AE535</f>
        <v>0</v>
      </c>
      <c r="Q535" s="2"/>
      <c r="R535" s="12"/>
      <c r="S535" s="12">
        <f>P535</f>
        <v>0</v>
      </c>
      <c r="T535" s="12"/>
      <c r="U535" s="12"/>
      <c r="V535" s="12"/>
      <c r="W535" s="12"/>
      <c r="Y535" s="26">
        <f>((COUNTIF(E534:E539,E535)-1)*$CK$547+SUBSTITUTE(E535,"=",""))</f>
        <v>2</v>
      </c>
      <c r="Z535" s="3">
        <f>INDEX($CK$548:$CK$611,Y535)</f>
        <v>5</v>
      </c>
      <c r="AA535" s="3">
        <f>IF(LEFT(G535,1)="d",0,IF(LEFT(G535,1)="n",0,1))</f>
        <v>1</v>
      </c>
      <c r="AB535" s="3">
        <f>Z535*AA535</f>
        <v>5</v>
      </c>
      <c r="AC535" s="6">
        <f>IF(ISNA(INDEX(AB534:AB539, MATCH(N535, F534:F539, FALSE))),0,INDEX(AB534:AB539, MATCH(N535, F534:F539, FALSE)))</f>
        <v>0</v>
      </c>
      <c r="AD535" s="3">
        <f>IF(ISNA(INDEX(AB534:AB539, MATCH(O535, F534:F539, FALSE))),0,INDEX(AB534:AB539, MATCH(O535, F534:F539, FALSE)))</f>
        <v>0</v>
      </c>
      <c r="AE535" s="5">
        <f t="shared" ref="AE535:AE539" si="731">SUM(AC535:AD535)</f>
        <v>0</v>
      </c>
      <c r="AF535" s="3">
        <f>COUNTIF(F526:F531:F534:F539,F535)</f>
        <v>1</v>
      </c>
    </row>
    <row r="536" spans="1:71" ht="20.100000000000001" customHeight="1">
      <c r="A536" s="111" t="s">
        <v>146</v>
      </c>
      <c r="B536" s="121" t="s">
        <v>130</v>
      </c>
      <c r="C536" s="121" t="s">
        <v>327</v>
      </c>
      <c r="D536" s="204" t="s">
        <v>1</v>
      </c>
      <c r="E536" s="290">
        <v>3</v>
      </c>
      <c r="F536" s="216" t="s">
        <v>140</v>
      </c>
      <c r="G536" s="217">
        <v>9.7899999999999991</v>
      </c>
      <c r="H536" s="114" t="str">
        <f t="shared" si="724"/>
        <v>Emily Weeks</v>
      </c>
      <c r="I536" s="114" t="str">
        <f t="shared" si="725"/>
        <v>Winchester</v>
      </c>
      <c r="J536" s="114" t="str">
        <f t="shared" si="726"/>
        <v>Win</v>
      </c>
      <c r="K536" s="9" t="str">
        <f t="shared" si="727"/>
        <v/>
      </c>
      <c r="L536" s="195" t="str">
        <f t="shared" si="728"/>
        <v xml:space="preserve"> </v>
      </c>
      <c r="M536" s="2"/>
      <c r="N536" s="34" t="str">
        <f t="shared" si="729"/>
        <v>O</v>
      </c>
      <c r="O536" s="34" t="str">
        <f t="shared" si="729"/>
        <v>OO</v>
      </c>
      <c r="P536" s="154">
        <f t="shared" si="730"/>
        <v>0</v>
      </c>
      <c r="Q536" s="2"/>
      <c r="R536" s="12"/>
      <c r="S536" s="12"/>
      <c r="T536" s="12">
        <f>P536</f>
        <v>0</v>
      </c>
      <c r="U536" s="12"/>
      <c r="V536" s="12"/>
      <c r="W536" s="12"/>
      <c r="Y536" s="26">
        <f>((COUNTIF(E534:E539,E536)-1)*$CK$547+SUBSTITUTE(E536,"=",""))</f>
        <v>3</v>
      </c>
      <c r="Z536" s="3">
        <f>INDEX($CK$548:$CK$611,Y536)</f>
        <v>4</v>
      </c>
      <c r="AA536" s="3">
        <f>IF(LEFT(G536,1)="d",0,IF(LEFT(G536,1)="n",0,1))</f>
        <v>1</v>
      </c>
      <c r="AB536" s="3">
        <f t="shared" ref="AB536:AB539" si="732">Z536*AA536</f>
        <v>4</v>
      </c>
      <c r="AC536" s="6">
        <f>IF(ISNA(INDEX(AB534:AB539, MATCH(N536, F534:F539, FALSE))),0,INDEX(AB534:AB539, MATCH(N536, F534:F539, FALSE)))</f>
        <v>0</v>
      </c>
      <c r="AD536" s="3">
        <f>IF(ISNA(INDEX(AB534:AB539, MATCH(O536, F534:F539, FALSE))),0,INDEX(AB534:AB539, MATCH(O536, F534:F539, FALSE)))</f>
        <v>0</v>
      </c>
      <c r="AE536" s="5">
        <f t="shared" si="731"/>
        <v>0</v>
      </c>
      <c r="AF536" s="3">
        <f>COUNTIF(F526:F531:F534:F539,F536)</f>
        <v>1</v>
      </c>
    </row>
    <row r="537" spans="1:71" ht="20.100000000000001" customHeight="1">
      <c r="A537" s="111" t="s">
        <v>146</v>
      </c>
      <c r="B537" s="121" t="s">
        <v>130</v>
      </c>
      <c r="C537" s="121" t="s">
        <v>327</v>
      </c>
      <c r="D537" s="204" t="s">
        <v>1</v>
      </c>
      <c r="E537" s="290">
        <v>4</v>
      </c>
      <c r="F537" s="216"/>
      <c r="G537" s="217"/>
      <c r="H537" s="114" t="str">
        <f t="shared" si="724"/>
        <v xml:space="preserve"> </v>
      </c>
      <c r="I537" s="114" t="str">
        <f t="shared" si="725"/>
        <v/>
      </c>
      <c r="J537" s="114" t="str">
        <f t="shared" si="726"/>
        <v/>
      </c>
      <c r="K537" s="9" t="str">
        <f t="shared" si="727"/>
        <v/>
      </c>
      <c r="L537" s="195" t="str">
        <f t="shared" si="728"/>
        <v/>
      </c>
      <c r="M537" s="2"/>
      <c r="N537" s="34" t="str">
        <f t="shared" si="729"/>
        <v>R</v>
      </c>
      <c r="O537" s="34" t="str">
        <f t="shared" si="729"/>
        <v>RR</v>
      </c>
      <c r="P537" s="154">
        <f t="shared" si="730"/>
        <v>0</v>
      </c>
      <c r="Q537" s="2"/>
      <c r="R537" s="12"/>
      <c r="S537" s="12"/>
      <c r="T537" s="12"/>
      <c r="U537" s="12">
        <f>P537</f>
        <v>0</v>
      </c>
      <c r="V537" s="12"/>
      <c r="W537" s="12"/>
      <c r="Y537" s="26">
        <f>((COUNTIF(E534:E539,E537)-1)*$CK$547+SUBSTITUTE(E537,"=",""))</f>
        <v>4</v>
      </c>
      <c r="Z537" s="3">
        <f>INDEX($CK$548:$CK$611,Y537)</f>
        <v>3</v>
      </c>
      <c r="AA537" s="3">
        <f t="shared" ref="AA537:AA539" si="733">IF(LEFT(G537,1)="d",0,IF(LEFT(G537,1)="n",0,1))</f>
        <v>1</v>
      </c>
      <c r="AB537" s="3">
        <f t="shared" si="732"/>
        <v>3</v>
      </c>
      <c r="AC537" s="6">
        <f>IF(ISNA(INDEX(AB534:AB539, MATCH(N537, F534:F539, FALSE))),0,INDEX(AB534:AB539, MATCH(N537, F534:F539, FALSE)))</f>
        <v>0</v>
      </c>
      <c r="AD537" s="3">
        <f>IF(ISNA(INDEX(AB534:AB539, MATCH(O537, F534:F539, FALSE))),0,INDEX(AB534:AB539, MATCH(O537, F534:F539, FALSE)))</f>
        <v>0</v>
      </c>
      <c r="AE537" s="5">
        <f t="shared" si="731"/>
        <v>0</v>
      </c>
      <c r="AF537" s="3">
        <f>COUNTIF(F526:F531:F534:F539,F537)</f>
        <v>0</v>
      </c>
    </row>
    <row r="538" spans="1:71" ht="20.100000000000001" customHeight="1">
      <c r="A538" s="111" t="s">
        <v>146</v>
      </c>
      <c r="B538" s="121" t="s">
        <v>130</v>
      </c>
      <c r="C538" s="121" t="s">
        <v>327</v>
      </c>
      <c r="D538" s="204" t="s">
        <v>1</v>
      </c>
      <c r="E538" s="290">
        <v>5</v>
      </c>
      <c r="F538" s="216"/>
      <c r="G538" s="217"/>
      <c r="H538" s="114" t="str">
        <f t="shared" si="724"/>
        <v xml:space="preserve"> </v>
      </c>
      <c r="I538" s="114" t="str">
        <f t="shared" si="725"/>
        <v/>
      </c>
      <c r="J538" s="114" t="str">
        <f t="shared" si="726"/>
        <v/>
      </c>
      <c r="K538" s="9" t="str">
        <f t="shared" si="727"/>
        <v/>
      </c>
      <c r="L538" s="195" t="str">
        <f t="shared" si="728"/>
        <v/>
      </c>
      <c r="M538" s="2"/>
      <c r="N538" s="34" t="str">
        <f t="shared" si="729"/>
        <v>T</v>
      </c>
      <c r="O538" s="34" t="str">
        <f t="shared" si="729"/>
        <v>TT</v>
      </c>
      <c r="P538" s="154">
        <f t="shared" si="730"/>
        <v>6</v>
      </c>
      <c r="Q538" s="2"/>
      <c r="R538" s="12"/>
      <c r="S538" s="12"/>
      <c r="T538" s="12"/>
      <c r="U538" s="12"/>
      <c r="V538" s="12">
        <f>P538</f>
        <v>6</v>
      </c>
      <c r="W538" s="12"/>
      <c r="Y538" s="26">
        <f>((COUNTIF(E534:E539,E538)-1)*$CK$547+SUBSTITUTE(E538,"=",""))</f>
        <v>5</v>
      </c>
      <c r="Z538" s="3">
        <f t="shared" ref="Z538:Z539" si="734">INDEX($CK$548:$CK$611,Y538)</f>
        <v>2</v>
      </c>
      <c r="AA538" s="3">
        <f t="shared" si="733"/>
        <v>1</v>
      </c>
      <c r="AB538" s="3">
        <f t="shared" si="732"/>
        <v>2</v>
      </c>
      <c r="AC538" s="6">
        <f>IF(ISNA(INDEX(AB534:AB539, MATCH(N538, F534:F539, FALSE))),0,INDEX(AB534:AB539, MATCH(N538,F534:F539, FALSE)))</f>
        <v>0</v>
      </c>
      <c r="AD538" s="3">
        <f>IF(ISNA(INDEX(AB534:AB539, MATCH(O538, F534:F539, FALSE))),0,INDEX(AB534:AB539, MATCH(O538, F534:F539, FALSE)))</f>
        <v>6</v>
      </c>
      <c r="AE538" s="5">
        <f t="shared" si="731"/>
        <v>6</v>
      </c>
      <c r="AF538" s="3">
        <f>COUNTIF(F526:F531:F534:F539,F538)</f>
        <v>0</v>
      </c>
    </row>
    <row r="539" spans="1:71" ht="20.100000000000001" customHeight="1" thickBot="1">
      <c r="A539" s="111" t="s">
        <v>146</v>
      </c>
      <c r="B539" s="121" t="s">
        <v>130</v>
      </c>
      <c r="C539" s="121" t="s">
        <v>327</v>
      </c>
      <c r="D539" s="204" t="s">
        <v>1</v>
      </c>
      <c r="E539" s="291">
        <v>6</v>
      </c>
      <c r="F539" s="216"/>
      <c r="G539" s="219"/>
      <c r="H539" s="212" t="str">
        <f t="shared" si="724"/>
        <v xml:space="preserve"> </v>
      </c>
      <c r="I539" s="212" t="str">
        <f t="shared" si="725"/>
        <v/>
      </c>
      <c r="J539" s="212" t="str">
        <f t="shared" si="726"/>
        <v/>
      </c>
      <c r="K539" s="138" t="str">
        <f t="shared" si="727"/>
        <v/>
      </c>
      <c r="L539" s="213" t="str">
        <f t="shared" si="728"/>
        <v/>
      </c>
      <c r="M539" s="2"/>
      <c r="N539" s="34" t="str">
        <f t="shared" si="729"/>
        <v>J</v>
      </c>
      <c r="O539" s="34" t="str">
        <f t="shared" si="729"/>
        <v>JJ</v>
      </c>
      <c r="P539" s="154">
        <f t="shared" si="730"/>
        <v>5</v>
      </c>
      <c r="Q539" s="2"/>
      <c r="R539" s="12"/>
      <c r="S539" s="12"/>
      <c r="T539" s="12"/>
      <c r="U539" s="12"/>
      <c r="V539" s="12"/>
      <c r="W539" s="12">
        <f>P539</f>
        <v>5</v>
      </c>
      <c r="Y539" s="26">
        <f>((COUNTIF(E534:E539,E539)-1)*$CK$547+SUBSTITUTE(E539,"=",""))</f>
        <v>6</v>
      </c>
      <c r="Z539" s="3">
        <f t="shared" si="734"/>
        <v>1</v>
      </c>
      <c r="AA539" s="3">
        <f t="shared" si="733"/>
        <v>1</v>
      </c>
      <c r="AB539" s="3">
        <f t="shared" si="732"/>
        <v>1</v>
      </c>
      <c r="AC539" s="6">
        <f>IF(ISNA(INDEX(AB534:AB539, MATCH(N539, F534:F539, FALSE))),0,INDEX(AB534:AB539, MATCH(N539, F534:F539, FALSE)))</f>
        <v>0</v>
      </c>
      <c r="AD539" s="3">
        <f>IF(ISNA(INDEX(AB534:AB539, MATCH(O539, F534:F539, FALSE))),0,INDEX(AB534:AB539, MATCH(O539, F534:F539, FALSE)))</f>
        <v>5</v>
      </c>
      <c r="AE539" s="5">
        <f t="shared" si="731"/>
        <v>5</v>
      </c>
      <c r="AF539" s="3">
        <f>COUNTIF(F526:F531:F534:F539,F539)</f>
        <v>0</v>
      </c>
    </row>
    <row r="540" spans="1:71" ht="20.100000000000001" customHeight="1">
      <c r="A540" s="111" t="s">
        <v>146</v>
      </c>
      <c r="B540" s="121" t="s">
        <v>130</v>
      </c>
      <c r="C540" s="121"/>
      <c r="D540" s="204"/>
      <c r="E540" s="236" t="s">
        <v>49</v>
      </c>
      <c r="F540" s="237"/>
      <c r="G540" s="237"/>
      <c r="H540" s="236"/>
      <c r="I540" s="236"/>
      <c r="J540" s="236"/>
      <c r="K540" s="236"/>
      <c r="L540" s="236"/>
      <c r="M540" s="65"/>
      <c r="N540" s="40"/>
      <c r="O540" s="40"/>
      <c r="P540" s="37"/>
      <c r="Q540" s="2"/>
      <c r="R540" s="228">
        <f t="shared" ref="R540:W540" si="735">SUM(R358:R539)</f>
        <v>117</v>
      </c>
      <c r="S540" s="228">
        <f t="shared" si="735"/>
        <v>31</v>
      </c>
      <c r="T540" s="228">
        <f t="shared" si="735"/>
        <v>36</v>
      </c>
      <c r="U540" s="228">
        <f t="shared" si="735"/>
        <v>0</v>
      </c>
      <c r="V540" s="228">
        <f t="shared" si="735"/>
        <v>50</v>
      </c>
      <c r="W540" s="228">
        <f t="shared" si="735"/>
        <v>51</v>
      </c>
    </row>
    <row r="541" spans="1:71" ht="20.100000000000001" customHeight="1">
      <c r="A541" s="111" t="s">
        <v>371</v>
      </c>
      <c r="E541" s="241"/>
      <c r="F541" s="241"/>
      <c r="G541" s="100"/>
      <c r="H541" s="40"/>
      <c r="I541" s="232"/>
      <c r="J541" s="232"/>
      <c r="K541" s="93"/>
      <c r="L541" s="93"/>
      <c r="N541" s="37"/>
      <c r="O541" s="37"/>
      <c r="P541" s="37"/>
      <c r="Q541" s="2"/>
      <c r="R541" s="2"/>
      <c r="S541" s="2"/>
      <c r="T541" s="2"/>
      <c r="U541" s="2"/>
      <c r="V541" s="2"/>
      <c r="W541" s="2"/>
    </row>
    <row r="542" spans="1:71" s="94" customFormat="1" ht="20.100000000000001" hidden="1" customHeight="1">
      <c r="A542" s="29" t="s">
        <v>371</v>
      </c>
      <c r="B542" s="29"/>
      <c r="C542" s="29"/>
      <c r="D542" s="29"/>
      <c r="E542" s="28"/>
      <c r="F542" s="28"/>
      <c r="G542" s="52"/>
      <c r="H542" s="41"/>
      <c r="I542" s="124"/>
      <c r="J542" s="124"/>
      <c r="K542" s="27"/>
      <c r="L542" s="27"/>
      <c r="M542" s="22"/>
      <c r="N542" s="37"/>
      <c r="O542" s="37"/>
      <c r="P542" s="37"/>
      <c r="Q542" s="2"/>
      <c r="R542" s="2"/>
      <c r="S542" s="2"/>
      <c r="T542" s="2"/>
      <c r="U542" s="2"/>
      <c r="V542" s="2"/>
      <c r="W542" s="2"/>
      <c r="X542" s="26"/>
      <c r="Y542" s="27"/>
      <c r="Z542" s="3"/>
      <c r="AA542" s="3"/>
      <c r="AB542" s="3" t="s">
        <v>481</v>
      </c>
      <c r="AC542" s="3"/>
      <c r="AD542" s="3"/>
      <c r="AE542" s="3" t="s">
        <v>381</v>
      </c>
      <c r="AF542" s="3"/>
      <c r="AG542" s="3"/>
      <c r="AH542" s="3" t="s">
        <v>127</v>
      </c>
      <c r="AI542" s="3"/>
      <c r="AJ542" s="3"/>
      <c r="AK542" s="3" t="s">
        <v>47</v>
      </c>
      <c r="AL542" s="3"/>
      <c r="AM542" s="3"/>
      <c r="AN542" s="3" t="s">
        <v>71</v>
      </c>
      <c r="AO542" s="3"/>
      <c r="AP542" s="3"/>
      <c r="AQ542" s="3"/>
      <c r="AR542" s="3"/>
      <c r="AS542" s="3"/>
      <c r="AT542" s="3" t="s">
        <v>110</v>
      </c>
      <c r="AU542" s="3"/>
      <c r="AV542" s="3" t="s">
        <v>110</v>
      </c>
      <c r="AW542" s="3"/>
      <c r="AX542" s="3" t="s">
        <v>110</v>
      </c>
      <c r="AY542" s="3"/>
      <c r="AZ542" s="3" t="s">
        <v>110</v>
      </c>
      <c r="BA542" s="3"/>
      <c r="BB542" s="3"/>
      <c r="BC542" s="3"/>
      <c r="BD542" s="29"/>
      <c r="BE542" s="29"/>
      <c r="BF542" s="29"/>
      <c r="BG542" s="29"/>
      <c r="BH542" s="29"/>
      <c r="BI542" s="29"/>
      <c r="BJ542" s="29"/>
      <c r="BK542" s="33"/>
      <c r="BL542" s="33"/>
      <c r="BM542" s="33"/>
      <c r="BN542" s="33"/>
      <c r="BO542" s="33"/>
      <c r="BP542" s="33"/>
      <c r="BQ542" s="33"/>
      <c r="BR542" s="33"/>
      <c r="BS542" s="33"/>
    </row>
    <row r="543" spans="1:71" ht="20.100000000000001" hidden="1" customHeight="1">
      <c r="A543" s="111" t="s">
        <v>368</v>
      </c>
      <c r="N543" s="37"/>
      <c r="O543" s="37"/>
      <c r="P543" s="37"/>
      <c r="Q543" s="2"/>
      <c r="R543" s="2"/>
      <c r="S543" s="2"/>
      <c r="T543" s="2"/>
      <c r="U543" s="2"/>
      <c r="V543" s="2"/>
      <c r="W543" s="2"/>
      <c r="Y543" s="11" t="s">
        <v>10</v>
      </c>
      <c r="Z543" s="10"/>
      <c r="AA543" s="10"/>
      <c r="AB543" s="35">
        <v>100</v>
      </c>
      <c r="AC543" s="35"/>
      <c r="AD543" s="35"/>
      <c r="AE543" s="35">
        <v>200</v>
      </c>
      <c r="AF543" s="35"/>
      <c r="AG543" s="35"/>
      <c r="AH543" s="35">
        <v>800</v>
      </c>
      <c r="AI543" s="35"/>
      <c r="AJ543" s="35"/>
      <c r="AK543" s="35">
        <v>1200</v>
      </c>
      <c r="AL543" s="35"/>
      <c r="AM543" s="35"/>
      <c r="AN543" s="35" t="s">
        <v>29</v>
      </c>
      <c r="AO543" s="532" t="s">
        <v>24</v>
      </c>
      <c r="AP543" s="533"/>
      <c r="AQ543" s="533"/>
      <c r="AR543" s="533"/>
      <c r="AS543" s="533"/>
      <c r="AT543" s="533"/>
      <c r="AU543" s="533"/>
      <c r="AV543" s="533"/>
      <c r="AW543" s="533"/>
      <c r="AX543" s="533"/>
      <c r="AY543" s="533"/>
      <c r="AZ543" s="550"/>
    </row>
    <row r="544" spans="1:71" ht="20.100000000000001" hidden="1" customHeight="1">
      <c r="A544" s="111" t="s">
        <v>368</v>
      </c>
      <c r="N544" s="37"/>
      <c r="O544" s="37"/>
      <c r="P544" s="37"/>
      <c r="Q544" s="2"/>
      <c r="R544" s="2"/>
      <c r="S544" s="2"/>
      <c r="T544" s="2"/>
      <c r="U544" s="2"/>
      <c r="V544" s="2"/>
      <c r="W544" s="199" t="s">
        <v>39</v>
      </c>
      <c r="X544" s="141">
        <v>1</v>
      </c>
      <c r="Y544" s="138" t="str">
        <f>DETAILS!B5</f>
        <v>Winchester</v>
      </c>
      <c r="Z544" s="12" t="str">
        <f>DETAILS!D5</f>
        <v>W</v>
      </c>
      <c r="AA544" s="12" t="s">
        <v>0</v>
      </c>
      <c r="AB544" s="12" t="str">
        <f>IF(ISNA((INDEX(HOST!A$5:A$30,MATCH(AA544,HOST!L$5:L$30,0)))),"NOT DECLARED",INDEX(HOST!A$5:A$30,MATCH(AA544,HOST!L$5:L$30,0)))</f>
        <v>Alice Clegg</v>
      </c>
      <c r="AC544" s="12" t="str">
        <f t="shared" ref="AC544:AC555" si="736">Z544</f>
        <v>W</v>
      </c>
      <c r="AD544" s="12" t="s">
        <v>0</v>
      </c>
      <c r="AE544" s="12" t="str">
        <f>IF(ISNA((INDEX(HOST!A$5:A$30,MATCH(AD544,HOST!H$5:H$30,0)))),"NOT DECLARED",INDEX(HOST!A$5:A$30,MATCH(AD544,HOST!H$5:H$30,0)))</f>
        <v>Grace Weeks</v>
      </c>
      <c r="AF544" s="12" t="str">
        <f t="shared" ref="AF544:AF555" si="737">AC544</f>
        <v>W</v>
      </c>
      <c r="AG544" s="12" t="s">
        <v>0</v>
      </c>
      <c r="AH544" s="12" t="str">
        <f>IF(ISNA((INDEX(HOST!A$5:A$30,MATCH(AG544,HOST!J$5:J$30,0)))),"NOT DECLARED",INDEX(HOST!A$5:A$30,MATCH(AG544,HOST!J$5:J$30,0)))</f>
        <v>Elreza Mulder</v>
      </c>
      <c r="AI544" s="12" t="str">
        <f t="shared" ref="AI544:AI555" si="738">AF544</f>
        <v>W</v>
      </c>
      <c r="AJ544" s="12" t="s">
        <v>0</v>
      </c>
      <c r="AK544" s="12" t="str">
        <f>IF(ISNA((INDEX(HOST!A$5:A$30,MATCH(AJ544,HOST!F$5:F$30,0)))),"NOT DECLARED",INDEX(HOST!A$5:A$30,MATCH(AJ544,HOST!F$5:F$30,0)))</f>
        <v>Zara Barker</v>
      </c>
      <c r="AL544" s="12" t="str">
        <f t="shared" ref="AL544:AL555" si="739">AI544</f>
        <v>W</v>
      </c>
      <c r="AM544" s="12" t="s">
        <v>0</v>
      </c>
      <c r="AN544" s="12" t="str">
        <f>IF(ISNA((INDEX(HOST!A$5:A$30,MATCH(AM544,HOST!E$5:E$30,0)))),"NOT DECLARED",INDEX(HOST!A$5:A$30,MATCH(AM544,HOST!E$5:E$30,0)))</f>
        <v>Grace Weeks</v>
      </c>
      <c r="AO544" s="12" t="str">
        <f t="shared" ref="AO544:AO555" si="740">AL544</f>
        <v>W</v>
      </c>
      <c r="AP544" s="12" t="s">
        <v>0</v>
      </c>
      <c r="AQ544" s="12" t="str">
        <f>DETAILS!B5</f>
        <v>Winchester</v>
      </c>
      <c r="AR544" s="12" t="str">
        <f>DETAILS!C5</f>
        <v>Win</v>
      </c>
      <c r="AS544" s="12">
        <v>1</v>
      </c>
      <c r="AT544" s="12" t="str">
        <f>IF(ISNA((INDEX(HOST!A$5:A$30,MATCH(AS544,HOST!N$5:N$30,0)))),"NOT DECLARED",INDEX(HOST!A$5:A$30,MATCH(AS544,HOST!N$5:N$30,0)))</f>
        <v>Alice Clegg</v>
      </c>
      <c r="AU544" s="12">
        <v>2</v>
      </c>
      <c r="AV544" s="12" t="str">
        <f>IF(ISNA((INDEX(HOST!A$5:A$30,MATCH(AU544,HOST!N$5:N$30,0)))),"NOT DECLARED",INDEX(HOST!A$5:A$30,MATCH(AU544,HOST!N$5:N$30,0)))</f>
        <v>Isabelle Steel</v>
      </c>
      <c r="AW544" s="12">
        <v>3</v>
      </c>
      <c r="AX544" s="12" t="str">
        <f>IF(ISNA((INDEX(HOST!A$5:A$30,MATCH(AW544,HOST!N$5:N$30,0)))),"NOT DECLARED",INDEX(HOST!A$5:A$30,MATCH(AW544,HOST!N$5:N$30,0)))</f>
        <v xml:space="preserve">Elisa De Liberali </v>
      </c>
      <c r="AY544" s="12">
        <v>4</v>
      </c>
      <c r="AZ544" s="12" t="str">
        <f>IF(ISNA((INDEX(HOST!A$5:A$30,MATCH(AY544,HOST!N$5:N$30,0)))),"NOT DECLARED",INDEX(HOST!A$5:A$30,MATCH(AY544,HOST!N$5:N$30,0)))</f>
        <v>Grace Weeks</v>
      </c>
      <c r="BA544" s="95"/>
      <c r="BB544" s="95" t="str">
        <f t="shared" ref="BB544:BB555" si="741">+AT544&amp;", "&amp;AV544&amp;", "&amp;AX544&amp;", "&amp;AZ544</f>
        <v>Alice Clegg, Isabelle Steel, Elisa De Liberali , Grace Weeks</v>
      </c>
    </row>
    <row r="545" spans="1:89" ht="20.100000000000001" hidden="1" customHeight="1">
      <c r="A545" s="111" t="s">
        <v>368</v>
      </c>
      <c r="N545" s="37"/>
      <c r="O545" s="37"/>
      <c r="P545" s="37"/>
      <c r="Q545" s="2"/>
      <c r="R545" s="2"/>
      <c r="S545" s="2"/>
      <c r="T545" s="2"/>
      <c r="U545" s="2"/>
      <c r="V545" s="2"/>
      <c r="W545" s="199" t="s">
        <v>39</v>
      </c>
      <c r="X545" s="141">
        <v>1</v>
      </c>
      <c r="Y545" s="140" t="str">
        <f>Y544</f>
        <v>Winchester</v>
      </c>
      <c r="Z545" s="12" t="str">
        <f>DETAILS!E5</f>
        <v>WW</v>
      </c>
      <c r="AA545" s="12" t="s">
        <v>1</v>
      </c>
      <c r="AB545" s="12" t="str">
        <f>IF(ISNA((INDEX(HOST!A$5:A$30,MATCH(AA545,HOST!L$5:L$30,0)))),"NOT DECLARED",INDEX(HOST!A$5:A$30,MATCH(AA545,HOST!L$5:L$30,0)))</f>
        <v xml:space="preserve">Elisa De Liberali </v>
      </c>
      <c r="AC545" s="12" t="str">
        <f t="shared" si="736"/>
        <v>WW</v>
      </c>
      <c r="AD545" s="12" t="s">
        <v>1</v>
      </c>
      <c r="AE545" s="12" t="str">
        <f>IF(ISNA((INDEX(HOST!A$5:A$30,MATCH(AD545,HOST!H$5:H$30,0)))),"NOT DECLARED",INDEX(HOST!A$5:A$30,MATCH(AD545,HOST!H$5:H$30,0)))</f>
        <v>Alice Clegg</v>
      </c>
      <c r="AF545" s="12" t="str">
        <f t="shared" si="737"/>
        <v>WW</v>
      </c>
      <c r="AG545" s="12" t="s">
        <v>1</v>
      </c>
      <c r="AH545" s="12" t="str">
        <f>IF(ISNA((INDEX(HOST!A$5:A$30,MATCH(AG545,HOST!J$5:J$30,0)))),"NOT DECLARED",INDEX(HOST!A$5:A$30,MATCH(AG545,HOST!J$5:J$30,0)))</f>
        <v>Safiya Husain</v>
      </c>
      <c r="AI545" s="12" t="str">
        <f t="shared" si="738"/>
        <v>WW</v>
      </c>
      <c r="AJ545" s="12" t="s">
        <v>1</v>
      </c>
      <c r="AK545" s="12" t="str">
        <f>IF(ISNA((INDEX(HOST!A$5:A$30,MATCH(AJ545,HOST!F$5:F$30,0)))),"NOT DECLARED",INDEX(HOST!A$5:A$30,MATCH(AJ545,HOST!F$5:F$30,0)))</f>
        <v>Lucy Smith</v>
      </c>
      <c r="AL545" s="12" t="str">
        <f t="shared" si="739"/>
        <v>WW</v>
      </c>
      <c r="AM545" s="12" t="s">
        <v>1</v>
      </c>
      <c r="AN545" s="12" t="str">
        <f>IF(ISNA((INDEX(HOST!A$5:A$30,MATCH(AM545,HOST!E$5:E$30,0)))),"NOT DECLARED",INDEX(HOST!A$5:A$30,MATCH(AM545,HOST!E$5:E$30,0)))</f>
        <v>Lucy Smith</v>
      </c>
      <c r="AO545" s="12" t="str">
        <f t="shared" si="740"/>
        <v>WW</v>
      </c>
      <c r="AP545" s="12" t="s">
        <v>1</v>
      </c>
      <c r="AQ545" s="12" t="str">
        <f>DETAILS!B5</f>
        <v>Winchester</v>
      </c>
      <c r="AR545" s="12" t="str">
        <f>DETAILS!C5</f>
        <v>Win</v>
      </c>
      <c r="AS545" s="12">
        <v>1</v>
      </c>
      <c r="AT545" s="12" t="str">
        <f>IF(ISNA((INDEX(HOST!A$5:A$30,MATCH(AS545,HOST!N$5:N$30,0)))),"NOT DECLARED",INDEX(HOST!A$5:A$30,MATCH(AS545,HOST!N$5:N$30,0)))</f>
        <v>Alice Clegg</v>
      </c>
      <c r="AU545" s="12">
        <v>2</v>
      </c>
      <c r="AV545" s="12" t="str">
        <f>IF(ISNA((INDEX(HOST!A$5:A$30,MATCH(AU545,HOST!N$5:N$30,0)))),"NOT DECLARED",INDEX(HOST!A$5:A$30,MATCH(AU545,HOST!N$5:N$30,0)))</f>
        <v>Isabelle Steel</v>
      </c>
      <c r="AW545" s="12">
        <v>3</v>
      </c>
      <c r="AX545" s="12" t="str">
        <f>IF(ISNA((INDEX(HOST!A$5:A$30,MATCH(AW545,HOST!N$5:N$30,0)))),"NOT DECLARED",INDEX(HOST!A$5:A$30,MATCH(AW545,HOST!N$5:N$30,0)))</f>
        <v xml:space="preserve">Elisa De Liberali </v>
      </c>
      <c r="AY545" s="12">
        <v>4</v>
      </c>
      <c r="AZ545" s="12" t="str">
        <f>IF(ISNA((INDEX(HOST!A$5:A$30,MATCH(AY545,HOST!N$5:N$30,0)))),"NOT DECLARED",INDEX(HOST!A$5:A$30,MATCH(AY545,HOST!N$5:N$30,0)))</f>
        <v>Grace Weeks</v>
      </c>
      <c r="BA545" s="95"/>
      <c r="BB545" s="95" t="str">
        <f t="shared" si="741"/>
        <v>Alice Clegg, Isabelle Steel, Elisa De Liberali , Grace Weeks</v>
      </c>
    </row>
    <row r="546" spans="1:89" ht="20.100000000000001" hidden="1" customHeight="1">
      <c r="A546" s="111" t="s">
        <v>368</v>
      </c>
      <c r="N546" s="37"/>
      <c r="O546" s="37"/>
      <c r="P546" s="37"/>
      <c r="Q546" s="2"/>
      <c r="R546" s="2"/>
      <c r="S546" s="2"/>
      <c r="T546" s="2"/>
      <c r="U546" s="2"/>
      <c r="V546" s="2"/>
      <c r="W546" s="199" t="s">
        <v>35</v>
      </c>
      <c r="X546" s="141">
        <v>2</v>
      </c>
      <c r="Y546" s="138" t="str">
        <f>DETAILS!B6</f>
        <v>Newbury</v>
      </c>
      <c r="Z546" s="12" t="str">
        <f>DETAILS!D6</f>
        <v>N</v>
      </c>
      <c r="AA546" s="12" t="s">
        <v>0</v>
      </c>
      <c r="AB546" s="12" t="str">
        <f>IF(ISNA((INDEX('TEAM 2'!A$5:A$30,MATCH(AA546,'TEAM 2'!L$5:L$30,0)))),"NOT DECLARED",INDEX('TEAM 2'!A$5:A$30,MATCH(AA546,'TEAM 2'!L$5:L$30,0)))</f>
        <v>CLEMENTINE BARRY</v>
      </c>
      <c r="AC546" s="12" t="str">
        <f t="shared" si="736"/>
        <v>N</v>
      </c>
      <c r="AD546" s="12" t="s">
        <v>0</v>
      </c>
      <c r="AE546" s="12" t="str">
        <f>IF(ISNA((INDEX('TEAM 2'!A$5:A$30,MATCH(AD546,'TEAM 2'!H$5:H$30,0)))),"NOT DECLARED",INDEX('TEAM 2'!A$5:A$30,MATCH(AD546,'TEAM 2'!H$5:H$30,0)))</f>
        <v>THEA OSBORNE</v>
      </c>
      <c r="AF546" s="12" t="str">
        <f t="shared" si="737"/>
        <v>N</v>
      </c>
      <c r="AG546" s="12" t="s">
        <v>0</v>
      </c>
      <c r="AH546" s="12" t="str">
        <f>IF(ISNA((INDEX('TEAM 2'!A$5:A$30,MATCH(AG546,'TEAM 2'!J$5:J$30,0)))),"NOT DECLARED",INDEX('TEAM 2'!A$5:A$30,MATCH(AG546,'TEAM 2'!J$5:J$30,0)))</f>
        <v>CLEMENTINE BARRY</v>
      </c>
      <c r="AI546" s="12" t="str">
        <f t="shared" si="738"/>
        <v>N</v>
      </c>
      <c r="AJ546" s="12" t="s">
        <v>0</v>
      </c>
      <c r="AK546" s="12" t="str">
        <f>IF(ISNA((INDEX('TEAM 2'!A$5:A$30,MATCH(AJ546,'TEAM 2'!F$5:F$30,0)))),"NOT DECLARED",INDEX('TEAM 2'!A$5:A$30,MATCH(AJ546,'TEAM 2'!F$5:F$30,0)))</f>
        <v>ISABEL MOORE</v>
      </c>
      <c r="AL546" s="12" t="str">
        <f t="shared" si="739"/>
        <v>N</v>
      </c>
      <c r="AM546" s="12" t="s">
        <v>0</v>
      </c>
      <c r="AN546" s="12" t="str">
        <f>IF(ISNA((INDEX('TEAM 2'!A$5:A$30,MATCH(AM546,'TEAM 2'!E$5:E$30,0)))),"NOT DECLARED",INDEX('TEAM 2'!A$5:A$30,MATCH(AM546,'TEAM 2'!E$5:E$30,0)))</f>
        <v>LILY NEWMAN</v>
      </c>
      <c r="AO546" s="12" t="str">
        <f t="shared" si="740"/>
        <v>N</v>
      </c>
      <c r="AP546" s="12" t="s">
        <v>0</v>
      </c>
      <c r="AQ546" s="12" t="str">
        <f>DETAILS!B6</f>
        <v>Newbury</v>
      </c>
      <c r="AR546" s="12" t="str">
        <f>DETAILS!C6</f>
        <v>Newb</v>
      </c>
      <c r="AS546" s="12">
        <v>1</v>
      </c>
      <c r="AT546" s="12" t="str">
        <f>IF(ISNA((INDEX('TEAM 2'!A$5:A$30,MATCH(AS546,'TEAM 2'!N$5:N$30,0)))),"NOT DECLARED",INDEX('TEAM 2'!A$5:A$30,MATCH(AS546,'TEAM 2'!N$5:N$30,0)))</f>
        <v>THEA OSBORNE</v>
      </c>
      <c r="AU546" s="12">
        <v>2</v>
      </c>
      <c r="AV546" s="12" t="str">
        <f>IF(ISNA((INDEX('TEAM 2'!A$5:A$30,MATCH(AU546,'TEAM 2'!N$5:N$30,0)))),"NOT DECLARED",INDEX('TEAM 2'!A$5:A$30,MATCH(AU546,'TEAM 2'!N$5:N$30,0)))</f>
        <v>ANNA DELAVERE</v>
      </c>
      <c r="AW546" s="12">
        <v>3</v>
      </c>
      <c r="AX546" s="12" t="str">
        <f>IF(ISNA((INDEX('TEAM 2'!A$5:A$30,MATCH(AW546,'TEAM 2'!N$5:N$30,0)))),"NOT DECLARED",INDEX('TEAM 2'!A$5:A$30,MATCH(AW546,'TEAM 2'!N$5:N$30,0)))</f>
        <v>LIBBY STOCKWELL</v>
      </c>
      <c r="AY546" s="12">
        <v>4</v>
      </c>
      <c r="AZ546" s="12" t="str">
        <f>IF(ISNA((INDEX('TEAM 2'!A$5:A$30,MATCH(AY546,'TEAM 2'!N$5:N$30,0)))),"NOT DECLARED",INDEX('TEAM 2'!A$5:A$30,MATCH(AY546,'TEAM 2'!N$5:N$30,0)))</f>
        <v>CLEMENTINE BARRY</v>
      </c>
      <c r="BA546" s="95"/>
      <c r="BB546" s="95" t="str">
        <f t="shared" si="741"/>
        <v>THEA OSBORNE, ANNA DELAVERE, LIBBY STOCKWELL, CLEMENTINE BARRY</v>
      </c>
      <c r="BD546" s="29" t="str">
        <f>grades!N25</f>
        <v>Event</v>
      </c>
      <c r="BE546" s="29">
        <f>grades!O34</f>
        <v>100</v>
      </c>
      <c r="BF546" s="29">
        <f>grades!P34</f>
        <v>200</v>
      </c>
      <c r="BG546" s="29">
        <f>grades!Q34</f>
        <v>300</v>
      </c>
      <c r="BH546" s="29">
        <f>grades!R34</f>
        <v>800</v>
      </c>
      <c r="BI546" s="29">
        <f>grades!S34</f>
        <v>1200</v>
      </c>
      <c r="BJ546" s="29">
        <f>grades!T34</f>
        <v>1500</v>
      </c>
      <c r="BK546" s="29" t="str">
        <f>grades!U34</f>
        <v>70H</v>
      </c>
      <c r="BL546" s="29" t="str">
        <f>grades!V34</f>
        <v>75H</v>
      </c>
      <c r="BM546" s="29" t="str">
        <f>grades!W34</f>
        <v>80H</v>
      </c>
      <c r="BN546" s="29" t="str">
        <f>grades!X34</f>
        <v>HJ</v>
      </c>
      <c r="BO546" s="29" t="str">
        <f>grades!Y34</f>
        <v>LJ</v>
      </c>
      <c r="BP546" s="29" t="str">
        <f>grades!Z34</f>
        <v>SP</v>
      </c>
      <c r="BQ546" s="29" t="str">
        <f>grades!AA34</f>
        <v>DT</v>
      </c>
      <c r="BR546" s="29" t="str">
        <f>grades!AB34</f>
        <v>JT</v>
      </c>
      <c r="BS546" s="29" t="str">
        <f>grades!AC34</f>
        <v>4x100</v>
      </c>
      <c r="BU546" s="35" t="s">
        <v>10</v>
      </c>
      <c r="BV546" s="35"/>
      <c r="BW546" s="35"/>
      <c r="BX546" s="35" t="s">
        <v>58</v>
      </c>
      <c r="BY546" s="35"/>
      <c r="BZ546" s="35"/>
      <c r="CA546" s="35" t="s">
        <v>59</v>
      </c>
      <c r="CB546" s="35"/>
      <c r="CC546" s="35"/>
      <c r="CD546" s="35" t="s">
        <v>60</v>
      </c>
      <c r="CE546" s="35"/>
      <c r="CF546" s="35"/>
      <c r="CG546" s="35" t="s">
        <v>61</v>
      </c>
      <c r="CH546" s="95"/>
      <c r="CJ546" s="418" t="s">
        <v>551</v>
      </c>
      <c r="CK546" s="418"/>
    </row>
    <row r="547" spans="1:89" ht="20.100000000000001" hidden="1" customHeight="1">
      <c r="A547" s="111" t="s">
        <v>368</v>
      </c>
      <c r="N547" s="37"/>
      <c r="O547" s="37"/>
      <c r="Q547" s="2"/>
      <c r="R547" s="2"/>
      <c r="S547" s="2"/>
      <c r="T547" s="2"/>
      <c r="U547" s="2"/>
      <c r="V547" s="2"/>
      <c r="W547" s="199" t="s">
        <v>35</v>
      </c>
      <c r="X547" s="141">
        <v>2</v>
      </c>
      <c r="Y547" s="140" t="str">
        <f>Y546</f>
        <v>Newbury</v>
      </c>
      <c r="Z547" s="12" t="str">
        <f>DETAILS!E6</f>
        <v>NN</v>
      </c>
      <c r="AA547" s="12" t="s">
        <v>1</v>
      </c>
      <c r="AB547" s="12" t="str">
        <f>IF(ISNA((INDEX('TEAM 2'!A$5:A$30,MATCH(AA547,'TEAM 2'!L$5:L$30,0)))),"NOT DECLARED",INDEX('TEAM 2'!A$5:A$30,MATCH(AA547,'TEAM 2'!L$5:L$30,0)))</f>
        <v>ANNA DELAVERE</v>
      </c>
      <c r="AC547" s="12" t="str">
        <f t="shared" si="736"/>
        <v>NN</v>
      </c>
      <c r="AD547" s="12" t="s">
        <v>1</v>
      </c>
      <c r="AE547" s="12" t="str">
        <f>IF(ISNA((INDEX('TEAM 2'!A$5:A$30,MATCH(AD547,'TEAM 2'!H$5:H$30,0)))),"NOT DECLARED",INDEX('TEAM 2'!A$5:A$30,MATCH(AD547,'TEAM 2'!H$5:H$30,0)))</f>
        <v>ROSIE STOCKWELL</v>
      </c>
      <c r="AF547" s="12" t="str">
        <f t="shared" si="737"/>
        <v>NN</v>
      </c>
      <c r="AG547" s="12" t="s">
        <v>1</v>
      </c>
      <c r="AH547" s="12" t="str">
        <f>IF(ISNA((INDEX('TEAM 2'!A$5:A$30,MATCH(AG547,'TEAM 2'!J$5:J$30,0)))),"NOT DECLARED",INDEX('TEAM 2'!A$5:A$30,MATCH(AG547,'TEAM 2'!J$5:J$30,0)))</f>
        <v>THEA OSBORNE</v>
      </c>
      <c r="AI547" s="12" t="str">
        <f t="shared" si="738"/>
        <v>NN</v>
      </c>
      <c r="AJ547" s="12" t="s">
        <v>1</v>
      </c>
      <c r="AK547" s="12" t="str">
        <f>IF(ISNA((INDEX('TEAM 2'!A$5:A$30,MATCH(AJ547,'TEAM 2'!F$5:F$30,0)))),"NOT DECLARED",INDEX('TEAM 2'!A$5:A$30,MATCH(AJ547,'TEAM 2'!F$5:F$30,0)))</f>
        <v>GEORGIA KNIGHT</v>
      </c>
      <c r="AL547" s="12" t="str">
        <f t="shared" si="739"/>
        <v>NN</v>
      </c>
      <c r="AM547" s="12" t="s">
        <v>1</v>
      </c>
      <c r="AN547" s="12" t="str">
        <f>IF(ISNA((INDEX('TEAM 2'!A$5:A$30,MATCH(AM547,'TEAM 2'!E$5:E$30,0)))),"NOT DECLARED",INDEX('TEAM 2'!A$5:A$30,MATCH(AM547,'TEAM 2'!E$5:E$30,0)))</f>
        <v>NOT DECLARED</v>
      </c>
      <c r="AO547" s="12" t="str">
        <f t="shared" si="740"/>
        <v>NN</v>
      </c>
      <c r="AP547" s="12" t="s">
        <v>1</v>
      </c>
      <c r="AQ547" s="12" t="str">
        <f>DETAILS!B6</f>
        <v>Newbury</v>
      </c>
      <c r="AR547" s="12" t="str">
        <f>DETAILS!C6</f>
        <v>Newb</v>
      </c>
      <c r="AS547" s="12">
        <v>1</v>
      </c>
      <c r="AT547" s="12" t="str">
        <f>IF(ISNA((INDEX('TEAM 2'!A$5:A$30,MATCH(AS547,'TEAM 2'!N$5:N$30,0)))),"NOT DECLARED",INDEX('TEAM 2'!A$5:A$30,MATCH(AS547,'TEAM 2'!N$5:N$30,0)))</f>
        <v>THEA OSBORNE</v>
      </c>
      <c r="AU547" s="12">
        <v>2</v>
      </c>
      <c r="AV547" s="12" t="str">
        <f>IF(ISNA((INDEX('TEAM 2'!A$5:A$30,MATCH(AU547,'TEAM 2'!N$5:N$30,0)))),"NOT DECLARED",INDEX('TEAM 2'!A$5:A$30,MATCH(AU547,'TEAM 2'!N$5:N$30,0)))</f>
        <v>ANNA DELAVERE</v>
      </c>
      <c r="AW547" s="12">
        <v>3</v>
      </c>
      <c r="AX547" s="12" t="str">
        <f>IF(ISNA((INDEX('TEAM 2'!A$5:A$30,MATCH(AW547,'TEAM 2'!N$5:N$30,0)))),"NOT DECLARED",INDEX('TEAM 2'!A$5:A$30,MATCH(AW547,'TEAM 2'!N$5:N$30,0)))</f>
        <v>LIBBY STOCKWELL</v>
      </c>
      <c r="AY547" s="12">
        <v>4</v>
      </c>
      <c r="AZ547" s="12" t="str">
        <f>IF(ISNA((INDEX('TEAM 2'!A$5:A$30,MATCH(AY547,'TEAM 2'!N$5:N$30,0)))),"NOT DECLARED",INDEX('TEAM 2'!A$5:A$30,MATCH(AY547,'TEAM 2'!N$5:N$30,0)))</f>
        <v>CLEMENTINE BARRY</v>
      </c>
      <c r="BA547" s="95"/>
      <c r="BB547" s="95" t="str">
        <f t="shared" si="741"/>
        <v>THEA OSBORNE, ANNA DELAVERE, LIBBY STOCKWELL, CLEMENTINE BARRY</v>
      </c>
      <c r="BD547" s="51" t="str">
        <f>grades!N26</f>
        <v xml:space="preserve">U13 </v>
      </c>
      <c r="BE547" s="52">
        <f>grades!O35</f>
        <v>14.8</v>
      </c>
      <c r="BF547" s="52">
        <f>grades!P35</f>
        <v>31.5</v>
      </c>
      <c r="BG547" s="52" t="str">
        <f>grades!Q35</f>
        <v>-</v>
      </c>
      <c r="BH547" s="53">
        <f>grades!R35</f>
        <v>1.9097222222222222E-3</v>
      </c>
      <c r="BI547" s="53">
        <f>grades!S35</f>
        <v>3.0092592592592588E-3</v>
      </c>
      <c r="BJ547" s="52">
        <f>grades!T35</f>
        <v>0</v>
      </c>
      <c r="BK547" s="52">
        <f>grades!U35</f>
        <v>14</v>
      </c>
      <c r="BL547" s="52" t="str">
        <f>grades!V35</f>
        <v>-</v>
      </c>
      <c r="BM547" s="52" t="str">
        <f>grades!W35</f>
        <v>-</v>
      </c>
      <c r="BN547" s="52">
        <f>grades!X35</f>
        <v>1.2</v>
      </c>
      <c r="BO547" s="52">
        <f>grades!Y35</f>
        <v>3.8</v>
      </c>
      <c r="BP547" s="52">
        <f>grades!Z35</f>
        <v>6</v>
      </c>
      <c r="BQ547" s="52">
        <f>grades!AA35</f>
        <v>13</v>
      </c>
      <c r="BR547" s="52">
        <f>grades!AB35</f>
        <v>13</v>
      </c>
      <c r="BS547" s="52">
        <f>grades!AC35</f>
        <v>58</v>
      </c>
      <c r="BU547" s="34" t="s">
        <v>2</v>
      </c>
      <c r="BV547" s="34"/>
      <c r="BW547" s="34"/>
      <c r="BX547" s="96">
        <f>grades!C4</f>
        <v>13.6</v>
      </c>
      <c r="BY547" s="96"/>
      <c r="BZ547" s="96"/>
      <c r="CA547" s="96">
        <f>grades!E4</f>
        <v>13.8</v>
      </c>
      <c r="CB547" s="96"/>
      <c r="CC547" s="96"/>
      <c r="CD547" s="96">
        <f>grades!G4</f>
        <v>14.1</v>
      </c>
      <c r="CE547" s="96"/>
      <c r="CF547" s="96"/>
      <c r="CG547" s="96">
        <f>grades!I4</f>
        <v>14.5</v>
      </c>
      <c r="CH547" s="34" t="str">
        <f>grades!J4</f>
        <v>T</v>
      </c>
      <c r="CJ547" s="95" t="s">
        <v>538</v>
      </c>
      <c r="CK547" s="95">
        <v>8</v>
      </c>
    </row>
    <row r="548" spans="1:89" ht="20.100000000000001" hidden="1" customHeight="1">
      <c r="A548" s="111" t="s">
        <v>368</v>
      </c>
      <c r="N548" s="37"/>
      <c r="O548" s="37"/>
      <c r="P548" s="37"/>
      <c r="Q548" s="2"/>
      <c r="R548" s="2"/>
      <c r="S548" s="2"/>
      <c r="T548" s="2"/>
      <c r="U548" s="2"/>
      <c r="V548" s="2"/>
      <c r="W548" s="199" t="s">
        <v>36</v>
      </c>
      <c r="X548" s="141">
        <v>3</v>
      </c>
      <c r="Y548" s="138" t="str">
        <f>DETAILS!B7</f>
        <v>Oxford City</v>
      </c>
      <c r="Z548" s="12" t="str">
        <f>DETAILS!D7</f>
        <v>O</v>
      </c>
      <c r="AA548" s="12" t="s">
        <v>0</v>
      </c>
      <c r="AB548" s="12" t="str">
        <f>IF(ISNA((INDEX('TEAM 3'!A$5:A$30,MATCH(AA548,'TEAM 3'!L$5:L$30,0)))),"NOT DECLARED",INDEX('TEAM 3'!A$5:A$30,MATCH(AA548,'TEAM 3'!L$5:L$30,0)))</f>
        <v>Annie Jonkers</v>
      </c>
      <c r="AC548" s="12" t="str">
        <f t="shared" si="736"/>
        <v>O</v>
      </c>
      <c r="AD548" s="12" t="s">
        <v>0</v>
      </c>
      <c r="AE548" s="12" t="str">
        <f>IF(ISNA((INDEX('TEAM 3'!A$5:A$30,MATCH(AD548,'TEAM 3'!H$5:H$30,0)))),"NOT DECLARED",INDEX('TEAM 3'!A$5:A$30,MATCH(AD548,'TEAM 3'!H$5:H$30,0)))</f>
        <v>Ellen Walker-Smith</v>
      </c>
      <c r="AF548" s="12" t="str">
        <f t="shared" si="737"/>
        <v>O</v>
      </c>
      <c r="AG548" s="12" t="s">
        <v>0</v>
      </c>
      <c r="AH548" s="12" t="str">
        <f>IF(ISNA((INDEX('TEAM 3'!A$5:A$30,MATCH(AG548,'TEAM 3'!J$5:J$30,0)))),"NOT DECLARED",INDEX('TEAM 3'!A$5:A$30,MATCH(AG548,'TEAM 3'!J$5:J$30,0)))</f>
        <v>Payton Carter</v>
      </c>
      <c r="AI548" s="12" t="str">
        <f t="shared" si="738"/>
        <v>O</v>
      </c>
      <c r="AJ548" s="12" t="s">
        <v>0</v>
      </c>
      <c r="AK548" s="12" t="str">
        <f>IF(ISNA((INDEX('TEAM 3'!A$5:A$30,MATCH(AJ548,'TEAM 3'!F$5:F$30,0)))),"NOT DECLARED",INDEX('TEAM 3'!A$5:A$30,MATCH(AJ548,'TEAM 3'!F$5:F$30,0)))</f>
        <v>Isabella Haines-Gray</v>
      </c>
      <c r="AL548" s="12" t="str">
        <f t="shared" si="739"/>
        <v>O</v>
      </c>
      <c r="AM548" s="12" t="s">
        <v>0</v>
      </c>
      <c r="AN548" s="12" t="str">
        <f>IF(ISNA((INDEX('TEAM 3'!A$5:A$30,MATCH(AM548,'TEAM 3'!E$5:E$30,0)))),"NOT DECLARED",INDEX('TEAM 3'!A$5:A$30,MATCH(AM548,'TEAM 3'!E$5:E$30,0)))</f>
        <v>Annie Jonkers</v>
      </c>
      <c r="AO548" s="12" t="str">
        <f t="shared" si="740"/>
        <v>O</v>
      </c>
      <c r="AP548" s="12" t="s">
        <v>0</v>
      </c>
      <c r="AQ548" s="12" t="str">
        <f>DETAILS!B7</f>
        <v>Oxford City</v>
      </c>
      <c r="AR548" s="12" t="str">
        <f>DETAILS!C7</f>
        <v>Oxf C</v>
      </c>
      <c r="AS548" s="12">
        <v>1</v>
      </c>
      <c r="AT548" s="12" t="str">
        <f>IF(ISNA((INDEX('TEAM 3'!A$5:A$30,MATCH(AS548,'TEAM 3'!N$5:N$30,0)))),"NOT DECLARED",INDEX('TEAM 3'!A$5:A$30,MATCH(AS548,'TEAM 3'!N$5:N$30,0)))</f>
        <v>Ellen Walker-Smith</v>
      </c>
      <c r="AU548" s="12">
        <v>2</v>
      </c>
      <c r="AV548" s="12" t="str">
        <f>IF(ISNA((INDEX('TEAM 3'!A$5:A$30,MATCH(AU548,'TEAM 3'!N$5:N$30,0)))),"NOT DECLARED",INDEX('TEAM 3'!A$5:A$30,MATCH(AU548,'TEAM 3'!N$5:N$30,0)))</f>
        <v>Alanna O'Neill</v>
      </c>
      <c r="AW548" s="12">
        <v>3</v>
      </c>
      <c r="AX548" s="12" t="str">
        <f>IF(ISNA((INDEX('TEAM 3'!A$5:A$30,MATCH(AW548,'TEAM 3'!N$5:N$30,0)))),"NOT DECLARED",INDEX('TEAM 3'!A$5:A$30,MATCH(AW548,'TEAM 3'!N$5:N$30,0)))</f>
        <v>Riuth Vunivalu</v>
      </c>
      <c r="AY548" s="12">
        <v>4</v>
      </c>
      <c r="AZ548" s="12" t="str">
        <f>IF(ISNA((INDEX('TEAM 3'!A$5:A$30,MATCH(AY548,'TEAM 3'!N$5:N$30,0)))),"NOT DECLARED",INDEX('TEAM 3'!A$5:A$30,MATCH(AY548,'TEAM 3'!N$5:N$30,0)))</f>
        <v>Annie Jonkers</v>
      </c>
      <c r="BA548" s="95"/>
      <c r="BB548" s="95" t="str">
        <f t="shared" si="741"/>
        <v>Ellen Walker-Smith, Alanna O'Neill, Riuth Vunivalu, Annie Jonkers</v>
      </c>
      <c r="BD548" s="51" t="str">
        <f t="shared" ref="BD548:BS553" si="742">BD547</f>
        <v xml:space="preserve">U13 </v>
      </c>
      <c r="BE548" s="52">
        <f t="shared" si="742"/>
        <v>14.8</v>
      </c>
      <c r="BF548" s="52">
        <f t="shared" si="742"/>
        <v>31.5</v>
      </c>
      <c r="BG548" s="52" t="str">
        <f t="shared" si="742"/>
        <v>-</v>
      </c>
      <c r="BH548" s="53">
        <f t="shared" si="742"/>
        <v>1.9097222222222222E-3</v>
      </c>
      <c r="BI548" s="53">
        <f t="shared" si="742"/>
        <v>3.0092592592592588E-3</v>
      </c>
      <c r="BJ548" s="52">
        <f t="shared" si="742"/>
        <v>0</v>
      </c>
      <c r="BK548" s="52">
        <f t="shared" si="742"/>
        <v>14</v>
      </c>
      <c r="BL548" s="52" t="str">
        <f t="shared" si="742"/>
        <v>-</v>
      </c>
      <c r="BM548" s="52" t="str">
        <f t="shared" si="742"/>
        <v>-</v>
      </c>
      <c r="BN548" s="52">
        <f t="shared" si="742"/>
        <v>1.2</v>
      </c>
      <c r="BO548" s="52">
        <f t="shared" si="742"/>
        <v>3.8</v>
      </c>
      <c r="BP548" s="52">
        <f t="shared" si="742"/>
        <v>6</v>
      </c>
      <c r="BQ548" s="52">
        <f t="shared" si="742"/>
        <v>13</v>
      </c>
      <c r="BR548" s="52">
        <f t="shared" si="742"/>
        <v>13</v>
      </c>
      <c r="BS548" s="52">
        <f t="shared" si="742"/>
        <v>58</v>
      </c>
      <c r="BU548" s="34" t="s">
        <v>4</v>
      </c>
      <c r="BV548" s="34"/>
      <c r="BW548" s="34"/>
      <c r="BX548" s="96">
        <f>grades!C5</f>
        <v>28.4</v>
      </c>
      <c r="BY548" s="96"/>
      <c r="BZ548" s="96"/>
      <c r="CA548" s="96">
        <f>grades!E5</f>
        <v>28.9</v>
      </c>
      <c r="CB548" s="96"/>
      <c r="CC548" s="96"/>
      <c r="CD548" s="96">
        <f>grades!G5</f>
        <v>29.5</v>
      </c>
      <c r="CE548" s="96"/>
      <c r="CF548" s="96"/>
      <c r="CG548" s="96">
        <f>grades!I5</f>
        <v>30.6</v>
      </c>
      <c r="CH548" s="34" t="str">
        <f>grades!J5</f>
        <v>T</v>
      </c>
      <c r="CJ548" s="95">
        <v>1</v>
      </c>
      <c r="CK548" s="95">
        <v>6</v>
      </c>
    </row>
    <row r="549" spans="1:89" ht="20.100000000000001" hidden="1" customHeight="1">
      <c r="A549" s="111" t="s">
        <v>368</v>
      </c>
      <c r="N549" s="37"/>
      <c r="O549" s="37"/>
      <c r="P549" s="37"/>
      <c r="Q549" s="2"/>
      <c r="R549" s="2"/>
      <c r="S549" s="2"/>
      <c r="T549" s="2"/>
      <c r="U549" s="2"/>
      <c r="V549" s="2"/>
      <c r="W549" s="199" t="s">
        <v>36</v>
      </c>
      <c r="X549" s="141">
        <v>3</v>
      </c>
      <c r="Y549" s="140" t="str">
        <f>Y548</f>
        <v>Oxford City</v>
      </c>
      <c r="Z549" s="12" t="str">
        <f>DETAILS!E7</f>
        <v>OO</v>
      </c>
      <c r="AA549" s="12" t="s">
        <v>1</v>
      </c>
      <c r="AB549" s="12" t="str">
        <f>IF(ISNA((INDEX('TEAM 3'!A$5:A$30,MATCH(AA549,'TEAM 3'!L$5:L$30,0)))),"NOT DECLARED",INDEX('TEAM 3'!A$5:A$30,MATCH(AA549,'TEAM 3'!L$5:L$30,0)))</f>
        <v>Ellen Walker-Smith</v>
      </c>
      <c r="AC549" s="12" t="str">
        <f t="shared" si="736"/>
        <v>OO</v>
      </c>
      <c r="AD549" s="12" t="s">
        <v>1</v>
      </c>
      <c r="AE549" s="12" t="str">
        <f>IF(ISNA((INDEX('TEAM 3'!A$5:A$30,MATCH(AD549,'TEAM 3'!H$5:H$30,0)))),"NOT DECLARED",INDEX('TEAM 3'!A$5:A$30,MATCH(AD549,'TEAM 3'!H$5:H$30,0)))</f>
        <v>Alanna O'Neill</v>
      </c>
      <c r="AF549" s="12" t="str">
        <f t="shared" si="737"/>
        <v>OO</v>
      </c>
      <c r="AG549" s="12" t="s">
        <v>1</v>
      </c>
      <c r="AH549" s="12" t="str">
        <f>IF(ISNA((INDEX('TEAM 3'!A$5:A$30,MATCH(AG549,'TEAM 3'!J$5:J$30,0)))),"NOT DECLARED",INDEX('TEAM 3'!A$5:A$30,MATCH(AG549,'TEAM 3'!J$5:J$30,0)))</f>
        <v>Remie Dorling Mason</v>
      </c>
      <c r="AI549" s="12" t="str">
        <f t="shared" si="738"/>
        <v>OO</v>
      </c>
      <c r="AJ549" s="12" t="s">
        <v>1</v>
      </c>
      <c r="AK549" s="12" t="str">
        <f>IF(ISNA((INDEX('TEAM 3'!A$5:A$30,MATCH(AJ549,'TEAM 3'!F$5:F$30,0)))),"NOT DECLARED",INDEX('TEAM 3'!A$5:A$30,MATCH(AJ549,'TEAM 3'!F$5:F$30,0)))</f>
        <v>Emily Channon</v>
      </c>
      <c r="AL549" s="12" t="str">
        <f t="shared" si="739"/>
        <v>OO</v>
      </c>
      <c r="AM549" s="12" t="s">
        <v>1</v>
      </c>
      <c r="AN549" s="12" t="str">
        <f>IF(ISNA((INDEX('TEAM 3'!A$5:A$30,MATCH(AM549,'TEAM 3'!E$5:E$30,0)))),"NOT DECLARED",INDEX('TEAM 3'!A$5:A$30,MATCH(AM549,'TEAM 3'!E$5:E$30,0)))</f>
        <v>Florence Wootten</v>
      </c>
      <c r="AO549" s="12" t="str">
        <f t="shared" si="740"/>
        <v>OO</v>
      </c>
      <c r="AP549" s="12" t="s">
        <v>1</v>
      </c>
      <c r="AQ549" s="12" t="str">
        <f>DETAILS!B7</f>
        <v>Oxford City</v>
      </c>
      <c r="AR549" s="12" t="str">
        <f>DETAILS!C7</f>
        <v>Oxf C</v>
      </c>
      <c r="AS549" s="12">
        <v>1</v>
      </c>
      <c r="AT549" s="12" t="str">
        <f>IF(ISNA((INDEX('TEAM 3'!A$5:A$30,MATCH(AS549,'TEAM 3'!N$5:N$30,0)))),"NOT DECLARED",INDEX('TEAM 3'!A$5:A$30,MATCH(AS549,'TEAM 3'!N$5:N$30,0)))</f>
        <v>Ellen Walker-Smith</v>
      </c>
      <c r="AU549" s="12">
        <v>2</v>
      </c>
      <c r="AV549" s="12" t="str">
        <f>IF(ISNA((INDEX('TEAM 3'!A$5:A$30,MATCH(AU549,'TEAM 3'!N$5:N$30,0)))),"NOT DECLARED",INDEX('TEAM 3'!A$5:A$30,MATCH(AU549,'TEAM 3'!N$5:N$30,0)))</f>
        <v>Alanna O'Neill</v>
      </c>
      <c r="AW549" s="12">
        <v>3</v>
      </c>
      <c r="AX549" s="12" t="str">
        <f>IF(ISNA((INDEX('TEAM 3'!A$5:A$30,MATCH(AW549,'TEAM 3'!N$5:N$30,0)))),"NOT DECLARED",INDEX('TEAM 3'!A$5:A$30,MATCH(AW549,'TEAM 3'!N$5:N$30,0)))</f>
        <v>Riuth Vunivalu</v>
      </c>
      <c r="AY549" s="12">
        <v>4</v>
      </c>
      <c r="AZ549" s="12" t="str">
        <f>IF(ISNA((INDEX('TEAM 3'!A$5:A$30,MATCH(AY549,'TEAM 3'!N$5:N$30,0)))),"NOT DECLARED",INDEX('TEAM 3'!A$5:A$30,MATCH(AY549,'TEAM 3'!N$5:N$30,0)))</f>
        <v>Annie Jonkers</v>
      </c>
      <c r="BA549" s="95"/>
      <c r="BB549" s="95" t="str">
        <f t="shared" si="741"/>
        <v>Ellen Walker-Smith, Alanna O'Neill, Riuth Vunivalu, Annie Jonkers</v>
      </c>
      <c r="BD549" s="51" t="str">
        <f t="shared" si="742"/>
        <v xml:space="preserve">U13 </v>
      </c>
      <c r="BE549" s="52">
        <f t="shared" si="742"/>
        <v>14.8</v>
      </c>
      <c r="BF549" s="52">
        <f t="shared" si="742"/>
        <v>31.5</v>
      </c>
      <c r="BG549" s="52" t="str">
        <f t="shared" si="742"/>
        <v>-</v>
      </c>
      <c r="BH549" s="53">
        <f t="shared" si="742"/>
        <v>1.9097222222222222E-3</v>
      </c>
      <c r="BI549" s="53">
        <f t="shared" si="742"/>
        <v>3.0092592592592588E-3</v>
      </c>
      <c r="BJ549" s="52">
        <f t="shared" si="742"/>
        <v>0</v>
      </c>
      <c r="BK549" s="52">
        <f t="shared" si="742"/>
        <v>14</v>
      </c>
      <c r="BL549" s="52" t="str">
        <f t="shared" si="742"/>
        <v>-</v>
      </c>
      <c r="BM549" s="52" t="str">
        <f t="shared" si="742"/>
        <v>-</v>
      </c>
      <c r="BN549" s="52">
        <f t="shared" si="742"/>
        <v>1.2</v>
      </c>
      <c r="BO549" s="52">
        <f t="shared" si="742"/>
        <v>3.8</v>
      </c>
      <c r="BP549" s="52">
        <f t="shared" si="742"/>
        <v>6</v>
      </c>
      <c r="BQ549" s="52">
        <f t="shared" si="742"/>
        <v>13</v>
      </c>
      <c r="BR549" s="52">
        <f t="shared" si="742"/>
        <v>13</v>
      </c>
      <c r="BS549" s="52">
        <f t="shared" si="742"/>
        <v>58</v>
      </c>
      <c r="BU549" s="34" t="s">
        <v>3</v>
      </c>
      <c r="BV549" s="34"/>
      <c r="BW549" s="34"/>
      <c r="BX549" s="97">
        <f>grades!C6</f>
        <v>1.71875E-3</v>
      </c>
      <c r="BY549" s="97"/>
      <c r="BZ549" s="97"/>
      <c r="CA549" s="97">
        <f>grades!E6</f>
        <v>1.7534722222222222E-3</v>
      </c>
      <c r="CB549" s="97"/>
      <c r="CC549" s="97"/>
      <c r="CD549" s="97">
        <f>grades!G6</f>
        <v>2.488425925925926E-3</v>
      </c>
      <c r="CE549" s="97"/>
      <c r="CF549" s="97"/>
      <c r="CG549" s="97">
        <f>grades!I6</f>
        <v>1.8668981481481481E-3</v>
      </c>
      <c r="CH549" s="34" t="str">
        <f>grades!J6</f>
        <v>T</v>
      </c>
      <c r="CJ549" s="95">
        <v>2</v>
      </c>
      <c r="CK549" s="95">
        <v>5</v>
      </c>
    </row>
    <row r="550" spans="1:89" ht="20.100000000000001" hidden="1" customHeight="1">
      <c r="A550" s="111" t="s">
        <v>368</v>
      </c>
      <c r="N550" s="37"/>
      <c r="O550" s="37"/>
      <c r="P550" s="37"/>
      <c r="Q550" s="2"/>
      <c r="R550" s="2"/>
      <c r="S550" s="2"/>
      <c r="T550" s="2"/>
      <c r="U550" s="2"/>
      <c r="V550" s="2"/>
      <c r="W550" s="199" t="s">
        <v>37</v>
      </c>
      <c r="X550" s="141">
        <v>4</v>
      </c>
      <c r="Y550" s="138" t="str">
        <f>DETAILS!B8</f>
        <v>MADJA</v>
      </c>
      <c r="Z550" s="12" t="str">
        <f>DETAILS!D8</f>
        <v>R</v>
      </c>
      <c r="AA550" s="12" t="s">
        <v>0</v>
      </c>
      <c r="AB550" s="12" t="str">
        <f>IF(ISNA((INDEX('TEAM 4'!A$5:A$30,MATCH(AA550,'TEAM 4'!L$5:L$30,0)))),"NOT DECLARED",INDEX('TEAM 4'!A$5:A$30,MATCH(AA550,'TEAM 4'!L$5:L$30,0)))</f>
        <v>Amber Waring-Jones</v>
      </c>
      <c r="AC550" s="12" t="str">
        <f t="shared" si="736"/>
        <v>R</v>
      </c>
      <c r="AD550" s="12" t="s">
        <v>0</v>
      </c>
      <c r="AE550" s="12" t="str">
        <f>IF(ISNA((INDEX('TEAM 4'!A$5:A$30,MATCH(AD550,'TEAM 4'!H$5:H$30,0)))),"NOT DECLARED",INDEX('TEAM 4'!A$5:A$30,MATCH(AD550,'TEAM 4'!H$5:H$30,0)))</f>
        <v>Amber Waring-Jones</v>
      </c>
      <c r="AF550" s="12" t="str">
        <f t="shared" si="737"/>
        <v>R</v>
      </c>
      <c r="AG550" s="12" t="s">
        <v>0</v>
      </c>
      <c r="AH550" s="12" t="str">
        <f>IF(ISNA((INDEX('TEAM 4'!A$5:A$30,MATCH(AG550,'TEAM 4'!J$5:J$30,0)))),"NOT DECLARED",INDEX('TEAM 4'!A$5:A$30,MATCH(AG550,'TEAM 4'!J$5:J$30,0)))</f>
        <v>Ellie Mullins</v>
      </c>
      <c r="AI550" s="12" t="str">
        <f t="shared" si="738"/>
        <v>R</v>
      </c>
      <c r="AJ550" s="12" t="s">
        <v>0</v>
      </c>
      <c r="AK550" s="12" t="str">
        <f>IF(ISNA((INDEX('TEAM 4'!A$5:A$30,MATCH(AJ550,'TEAM 4'!F$5:F$30,0)))),"NOT DECLARED",INDEX('TEAM 4'!A$5:A$30,MATCH(AJ550,'TEAM 4'!F$5:F$30,0)))</f>
        <v>Florence Miller</v>
      </c>
      <c r="AL550" s="12" t="str">
        <f t="shared" si="739"/>
        <v>R</v>
      </c>
      <c r="AM550" s="12" t="s">
        <v>0</v>
      </c>
      <c r="AN550" s="12" t="str">
        <f>IF(ISNA((INDEX('TEAM 4'!A$5:A$30,MATCH(AM550,'TEAM 4'!E$5:E$30,0)))),"NOT DECLARED",INDEX('TEAM 4'!A$5:A$30,MATCH(AM550,'TEAM 4'!E$5:E$30,0)))</f>
        <v>Evie Hallsworth</v>
      </c>
      <c r="AO550" s="12" t="str">
        <f t="shared" si="740"/>
        <v>R</v>
      </c>
      <c r="AP550" s="12" t="s">
        <v>0</v>
      </c>
      <c r="AQ550" s="12" t="str">
        <f>DETAILS!B8</f>
        <v>MADJA</v>
      </c>
      <c r="AR550" s="12" t="str">
        <f>DETAILS!C8</f>
        <v>Marl J</v>
      </c>
      <c r="AS550" s="12">
        <v>1</v>
      </c>
      <c r="AT550" s="12" t="str">
        <f>IF(ISNA((INDEX('TEAM 4'!A$5:A$30,MATCH(AS550,'TEAM 4'!N$5:N$30,0)))),"NOT DECLARED",INDEX('TEAM 4'!A$5:A$30,MATCH(AS550,'TEAM 4'!N$5:N$30,0)))</f>
        <v>Evie Hallsworth</v>
      </c>
      <c r="AU550" s="12">
        <v>2</v>
      </c>
      <c r="AV550" s="12" t="str">
        <f>IF(ISNA((INDEX('TEAM 4'!A$5:A$30,MATCH(AU550,'TEAM 4'!N$5:N$30,0)))),"NOT DECLARED",INDEX('TEAM 4'!A$5:A$30,MATCH(AU550,'TEAM 4'!N$5:N$30,0)))</f>
        <v>Lucy White</v>
      </c>
      <c r="AW550" s="12">
        <v>3</v>
      </c>
      <c r="AX550" s="12" t="str">
        <f>IF(ISNA((INDEX('TEAM 4'!A$5:A$30,MATCH(AW550,'TEAM 4'!N$5:N$30,0)))),"NOT DECLARED",INDEX('TEAM 4'!A$5:A$30,MATCH(AW550,'TEAM 4'!N$5:N$30,0)))</f>
        <v>Ellie Mullins</v>
      </c>
      <c r="AY550" s="12">
        <v>4</v>
      </c>
      <c r="AZ550" s="12" t="str">
        <f>IF(ISNA((INDEX('TEAM 4'!A$5:A$30,MATCH(AY550,'TEAM 4'!N$5:N$30,0)))),"NOT DECLARED",INDEX('TEAM 4'!A$5:A$30,MATCH(AY550,'TEAM 4'!N$5:N$30,0)))</f>
        <v>Amber Waring-Jones</v>
      </c>
      <c r="BA550" s="95"/>
      <c r="BB550" s="95" t="str">
        <f t="shared" si="741"/>
        <v>Evie Hallsworth, Lucy White, Ellie Mullins, Amber Waring-Jones</v>
      </c>
      <c r="BD550" s="51" t="str">
        <f t="shared" si="742"/>
        <v xml:space="preserve">U13 </v>
      </c>
      <c r="BE550" s="52">
        <f t="shared" si="742"/>
        <v>14.8</v>
      </c>
      <c r="BF550" s="52">
        <f t="shared" si="742"/>
        <v>31.5</v>
      </c>
      <c r="BG550" s="52" t="str">
        <f t="shared" si="742"/>
        <v>-</v>
      </c>
      <c r="BH550" s="53">
        <f t="shared" si="742"/>
        <v>1.9097222222222222E-3</v>
      </c>
      <c r="BI550" s="53">
        <f t="shared" si="742"/>
        <v>3.0092592592592588E-3</v>
      </c>
      <c r="BJ550" s="52">
        <f t="shared" si="742"/>
        <v>0</v>
      </c>
      <c r="BK550" s="52">
        <f t="shared" si="742"/>
        <v>14</v>
      </c>
      <c r="BL550" s="52" t="str">
        <f t="shared" si="742"/>
        <v>-</v>
      </c>
      <c r="BM550" s="52" t="str">
        <f t="shared" si="742"/>
        <v>-</v>
      </c>
      <c r="BN550" s="52">
        <f t="shared" si="742"/>
        <v>1.2</v>
      </c>
      <c r="BO550" s="52">
        <f t="shared" si="742"/>
        <v>3.8</v>
      </c>
      <c r="BP550" s="52">
        <f t="shared" si="742"/>
        <v>6</v>
      </c>
      <c r="BQ550" s="52">
        <f t="shared" si="742"/>
        <v>13</v>
      </c>
      <c r="BR550" s="52">
        <f t="shared" si="742"/>
        <v>13</v>
      </c>
      <c r="BS550" s="52">
        <f t="shared" si="742"/>
        <v>58</v>
      </c>
      <c r="BU550" s="34" t="s">
        <v>23</v>
      </c>
      <c r="BV550" s="34"/>
      <c r="BW550" s="34"/>
      <c r="BX550" s="97">
        <f>grades!C7</f>
        <v>2.7314814814814819E-3</v>
      </c>
      <c r="BY550" s="97"/>
      <c r="BZ550" s="97"/>
      <c r="CA550" s="97">
        <f>grades!E7</f>
        <v>2.7777777777777779E-3</v>
      </c>
      <c r="CB550" s="97"/>
      <c r="CC550" s="97"/>
      <c r="CD550" s="97">
        <f>grades!G7</f>
        <v>2.8356481481481479E-3</v>
      </c>
      <c r="CE550" s="97"/>
      <c r="CF550" s="97"/>
      <c r="CG550" s="97">
        <f>grades!I7</f>
        <v>2.9340277777777772E-3</v>
      </c>
      <c r="CH550" s="34" t="str">
        <f>grades!J7</f>
        <v>T</v>
      </c>
      <c r="CJ550" s="95">
        <v>3</v>
      </c>
      <c r="CK550" s="95">
        <v>4</v>
      </c>
    </row>
    <row r="551" spans="1:89" ht="20.100000000000001" hidden="1" customHeight="1">
      <c r="A551" s="111" t="s">
        <v>368</v>
      </c>
      <c r="N551" s="37"/>
      <c r="O551" s="37"/>
      <c r="P551" s="37"/>
      <c r="Q551" s="2"/>
      <c r="R551" s="2"/>
      <c r="S551" s="2"/>
      <c r="T551" s="2"/>
      <c r="U551" s="2"/>
      <c r="V551" s="2"/>
      <c r="W551" s="199" t="s">
        <v>37</v>
      </c>
      <c r="X551" s="141">
        <v>4</v>
      </c>
      <c r="Y551" s="140" t="str">
        <f>Y550</f>
        <v>MADJA</v>
      </c>
      <c r="Z551" s="12" t="str">
        <f>DETAILS!E8</f>
        <v>RR</v>
      </c>
      <c r="AA551" s="12" t="s">
        <v>1</v>
      </c>
      <c r="AB551" s="12" t="str">
        <f>IF(ISNA((INDEX('TEAM 4'!A$5:A$30,MATCH(AA551,'TEAM 4'!L$5:L$30,0)))),"NOT DECLARED",INDEX('TEAM 4'!A$5:A$30,MATCH(AA551,'TEAM 4'!L$5:L$30,0)))</f>
        <v>Lucy White</v>
      </c>
      <c r="AC551" s="12" t="str">
        <f t="shared" si="736"/>
        <v>RR</v>
      </c>
      <c r="AD551" s="12" t="s">
        <v>1</v>
      </c>
      <c r="AE551" s="12" t="str">
        <f>IF(ISNA((INDEX('TEAM 4'!A$5:A$30,MATCH(AD551,'TEAM 4'!H$5:H$30,0)))),"NOT DECLARED",INDEX('TEAM 4'!A$5:A$30,MATCH(AD551,'TEAM 4'!H$5:H$30,0)))</f>
        <v>Lucy White</v>
      </c>
      <c r="AF551" s="12" t="str">
        <f t="shared" si="737"/>
        <v>RR</v>
      </c>
      <c r="AG551" s="12" t="s">
        <v>1</v>
      </c>
      <c r="AH551" s="12" t="str">
        <f>IF(ISNA((INDEX('TEAM 4'!A$5:A$30,MATCH(AG551,'TEAM 4'!J$5:J$30,0)))),"NOT DECLARED",INDEX('TEAM 4'!A$5:A$30,MATCH(AG551,'TEAM 4'!J$5:J$30,0)))</f>
        <v>Esme Montague</v>
      </c>
      <c r="AI551" s="12" t="str">
        <f t="shared" si="738"/>
        <v>RR</v>
      </c>
      <c r="AJ551" s="12" t="s">
        <v>1</v>
      </c>
      <c r="AK551" s="12" t="str">
        <f>IF(ISNA((INDEX('TEAM 4'!A$5:A$30,MATCH(AJ551,'TEAM 4'!F$5:F$30,0)))),"NOT DECLARED",INDEX('TEAM 4'!A$5:A$30,MATCH(AJ551,'TEAM 4'!F$5:F$30,0)))</f>
        <v>Anna White</v>
      </c>
      <c r="AL551" s="12" t="str">
        <f t="shared" si="739"/>
        <v>RR</v>
      </c>
      <c r="AM551" s="12" t="s">
        <v>1</v>
      </c>
      <c r="AN551" s="12" t="str">
        <f>IF(ISNA((INDEX('TEAM 4'!A$5:A$30,MATCH(AM551,'TEAM 4'!E$5:E$30,0)))),"NOT DECLARED",INDEX('TEAM 4'!A$5:A$30,MATCH(AM551,'TEAM 4'!E$5:E$30,0)))</f>
        <v>Florence Miller</v>
      </c>
      <c r="AO551" s="12" t="str">
        <f t="shared" si="740"/>
        <v>RR</v>
      </c>
      <c r="AP551" s="12" t="s">
        <v>1</v>
      </c>
      <c r="AQ551" s="12" t="str">
        <f>DETAILS!B8</f>
        <v>MADJA</v>
      </c>
      <c r="AR551" s="12" t="str">
        <f>DETAILS!C8</f>
        <v>Marl J</v>
      </c>
      <c r="AS551" s="12">
        <v>1</v>
      </c>
      <c r="AT551" s="12" t="str">
        <f>IF(ISNA((INDEX('TEAM 4'!A$5:A$30,MATCH(AS551,'TEAM 4'!N$5:N$30,0)))),"NOT DECLARED",INDEX('TEAM 4'!A$5:A$30,MATCH(AS551,'TEAM 4'!N$5:N$30,0)))</f>
        <v>Evie Hallsworth</v>
      </c>
      <c r="AU551" s="12">
        <v>2</v>
      </c>
      <c r="AV551" s="12" t="str">
        <f>IF(ISNA((INDEX('TEAM 4'!A$5:A$30,MATCH(AU551,'TEAM 4'!N$5:N$30,0)))),"NOT DECLARED",INDEX('TEAM 4'!A$5:A$30,MATCH(AU551,'TEAM 4'!N$5:N$30,0)))</f>
        <v>Lucy White</v>
      </c>
      <c r="AW551" s="12">
        <v>3</v>
      </c>
      <c r="AX551" s="12" t="str">
        <f>IF(ISNA((INDEX('TEAM 4'!A$5:A$30,MATCH(AW551,'TEAM 4'!N$5:N$30,0)))),"NOT DECLARED",INDEX('TEAM 4'!A$5:A$30,MATCH(AW551,'TEAM 4'!N$5:N$30,0)))</f>
        <v>Ellie Mullins</v>
      </c>
      <c r="AY551" s="12">
        <v>4</v>
      </c>
      <c r="AZ551" s="12" t="str">
        <f>IF(ISNA((INDEX('TEAM 4'!A$5:A$30,MATCH(AY551,'TEAM 4'!N$5:N$30,0)))),"NOT DECLARED",INDEX('TEAM 4'!A$5:A$30,MATCH(AY551,'TEAM 4'!N$5:N$30,0)))</f>
        <v>Amber Waring-Jones</v>
      </c>
      <c r="BA551" s="95"/>
      <c r="BB551" s="95" t="str">
        <f t="shared" si="741"/>
        <v>Evie Hallsworth, Lucy White, Ellie Mullins, Amber Waring-Jones</v>
      </c>
      <c r="BD551" s="51" t="str">
        <f t="shared" si="742"/>
        <v xml:space="preserve">U13 </v>
      </c>
      <c r="BE551" s="52">
        <f t="shared" si="742"/>
        <v>14.8</v>
      </c>
      <c r="BF551" s="52">
        <f t="shared" si="742"/>
        <v>31.5</v>
      </c>
      <c r="BG551" s="52" t="str">
        <f t="shared" si="742"/>
        <v>-</v>
      </c>
      <c r="BH551" s="53">
        <f t="shared" si="742"/>
        <v>1.9097222222222222E-3</v>
      </c>
      <c r="BI551" s="53">
        <f t="shared" si="742"/>
        <v>3.0092592592592588E-3</v>
      </c>
      <c r="BJ551" s="52">
        <f t="shared" si="742"/>
        <v>0</v>
      </c>
      <c r="BK551" s="52">
        <f t="shared" si="742"/>
        <v>14</v>
      </c>
      <c r="BL551" s="52" t="str">
        <f t="shared" si="742"/>
        <v>-</v>
      </c>
      <c r="BM551" s="52" t="str">
        <f t="shared" si="742"/>
        <v>-</v>
      </c>
      <c r="BN551" s="52">
        <f t="shared" si="742"/>
        <v>1.2</v>
      </c>
      <c r="BO551" s="52">
        <f t="shared" si="742"/>
        <v>3.8</v>
      </c>
      <c r="BP551" s="52">
        <f t="shared" si="742"/>
        <v>6</v>
      </c>
      <c r="BQ551" s="52">
        <f t="shared" si="742"/>
        <v>13</v>
      </c>
      <c r="BR551" s="52">
        <f t="shared" si="742"/>
        <v>13</v>
      </c>
      <c r="BS551" s="52">
        <f t="shared" si="742"/>
        <v>58</v>
      </c>
      <c r="BU551" s="34" t="s">
        <v>54</v>
      </c>
      <c r="BV551" s="34"/>
      <c r="BW551" s="34"/>
      <c r="BX551" s="96">
        <f>grades!C8</f>
        <v>11.9</v>
      </c>
      <c r="BY551" s="96"/>
      <c r="BZ551" s="96"/>
      <c r="CA551" s="96">
        <f>grades!E8</f>
        <v>12.2</v>
      </c>
      <c r="CB551" s="96"/>
      <c r="CC551" s="96"/>
      <c r="CD551" s="96">
        <f>grades!G8</f>
        <v>12.5</v>
      </c>
      <c r="CE551" s="96"/>
      <c r="CF551" s="96"/>
      <c r="CG551" s="96">
        <f>grades!I8</f>
        <v>13.3</v>
      </c>
      <c r="CH551" s="34" t="str">
        <f>grades!J8</f>
        <v>T</v>
      </c>
      <c r="CJ551" s="95">
        <v>4</v>
      </c>
      <c r="CK551" s="95">
        <v>3</v>
      </c>
    </row>
    <row r="552" spans="1:89" ht="20.100000000000001" hidden="1" customHeight="1">
      <c r="A552" s="111" t="s">
        <v>368</v>
      </c>
      <c r="N552" s="37"/>
      <c r="O552" s="37"/>
      <c r="P552" s="37"/>
      <c r="Q552" s="2"/>
      <c r="R552" s="2"/>
      <c r="S552" s="2"/>
      <c r="T552" s="2"/>
      <c r="U552" s="2"/>
      <c r="V552" s="2"/>
      <c r="W552" s="199" t="s">
        <v>38</v>
      </c>
      <c r="X552" s="141">
        <v>5</v>
      </c>
      <c r="Y552" s="138" t="str">
        <f>DETAILS!B9</f>
        <v>Salisbury</v>
      </c>
      <c r="Z552" s="12" t="str">
        <f>DETAILS!D9</f>
        <v>T</v>
      </c>
      <c r="AA552" s="12" t="s">
        <v>0</v>
      </c>
      <c r="AB552" s="12" t="str">
        <f>IF(ISNA((INDEX('TEAM 5'!A$5:A$30,MATCH(AA552,'TEAM 5'!L$5:L$30,0)))),"NOT DECLARED",INDEX('TEAM 5'!A$5:A$30,MATCH(AA552,'TEAM 5'!L$5:L$30,0)))</f>
        <v>Maddie Vernon</v>
      </c>
      <c r="AC552" s="12" t="str">
        <f t="shared" si="736"/>
        <v>T</v>
      </c>
      <c r="AD552" s="12" t="s">
        <v>0</v>
      </c>
      <c r="AE552" s="12" t="str">
        <f>IF(ISNA((INDEX('TEAM 5'!A$5:A$30,MATCH(AD552,'TEAM 5'!H$5:H$30,0)))),"NOT DECLARED",INDEX('TEAM 5'!A$5:A$30,MATCH(AD552,'TEAM 5'!H$5:H$30,0)))</f>
        <v>Lara Woodhouse</v>
      </c>
      <c r="AF552" s="12" t="str">
        <f t="shared" si="737"/>
        <v>T</v>
      </c>
      <c r="AG552" s="12" t="s">
        <v>0</v>
      </c>
      <c r="AH552" s="12" t="str">
        <f>IF(ISNA((INDEX('TEAM 5'!A$5:A$30,MATCH(AG552,'TEAM 5'!J$5:J$30,0)))),"NOT DECLARED",INDEX('TEAM 5'!A$5:A$30,MATCH(AG552,'TEAM 5'!J$5:J$30,0)))</f>
        <v>NOT DECLARED</v>
      </c>
      <c r="AI552" s="12" t="str">
        <f t="shared" si="738"/>
        <v>T</v>
      </c>
      <c r="AJ552" s="12" t="s">
        <v>0</v>
      </c>
      <c r="AK552" s="12" t="str">
        <f>IF(ISNA((INDEX('TEAM 5'!A$5:A$30,MATCH(AJ552,'TEAM 5'!F$5:F$30,0)))),"NOT DECLARED",INDEX('TEAM 5'!A$5:A$30,MATCH(AJ552,'TEAM 5'!F$5:F$30,0)))</f>
        <v>Neve Cousins</v>
      </c>
      <c r="AL552" s="12" t="str">
        <f t="shared" si="739"/>
        <v>T</v>
      </c>
      <c r="AM552" s="12" t="s">
        <v>0</v>
      </c>
      <c r="AN552" s="12" t="str">
        <f>IF(ISNA((INDEX('TEAM 5'!A$5:A$30,MATCH(AM552,'TEAM 5'!E$5:E$30,0)))),"NOT DECLARED",INDEX('TEAM 5'!A$5:A$30,MATCH(AM552,'TEAM 5'!E$5:E$30,0)))</f>
        <v>Lara Woodhouse</v>
      </c>
      <c r="AO552" s="12" t="str">
        <f t="shared" si="740"/>
        <v>T</v>
      </c>
      <c r="AP552" s="12" t="s">
        <v>0</v>
      </c>
      <c r="AQ552" s="12" t="str">
        <f>DETAILS!B9</f>
        <v>Salisbury</v>
      </c>
      <c r="AR552" s="12" t="str">
        <f>DETAILS!C9</f>
        <v>Salis</v>
      </c>
      <c r="AS552" s="12">
        <v>1</v>
      </c>
      <c r="AT552" s="12" t="str">
        <f>IF(ISNA((INDEX('TEAM 5'!A$5:A$30,MATCH(AS552,'TEAM 5'!N$5:N$30,0)))),"NOT DECLARED",INDEX('TEAM 5'!A$5:A$30,MATCH(AS552,'TEAM 5'!N$5:N$30,0)))</f>
        <v>Amelia Brace</v>
      </c>
      <c r="AU552" s="12">
        <v>2</v>
      </c>
      <c r="AV552" s="12" t="str">
        <f>IF(ISNA((INDEX('TEAM 5'!A$5:A$30,MATCH(AU552,'TEAM 5'!N$5:N$30,0)))),"NOT DECLARED",INDEX('TEAM 5'!A$5:A$30,MATCH(AU552,'TEAM 5'!N$5:N$30,0)))</f>
        <v>Kaitlin Miller</v>
      </c>
      <c r="AW552" s="12">
        <v>3</v>
      </c>
      <c r="AX552" s="12" t="str">
        <f>IF(ISNA((INDEX('TEAM 5'!A$5:A$30,MATCH(AW552,'TEAM 5'!N$5:N$30,0)))),"NOT DECLARED",INDEX('TEAM 5'!A$5:A$30,MATCH(AW552,'TEAM 5'!N$5:N$30,0)))</f>
        <v>Megan Thomas</v>
      </c>
      <c r="AY552" s="12">
        <v>4</v>
      </c>
      <c r="AZ552" s="12" t="str">
        <f>IF(ISNA((INDEX('TEAM 5'!A$5:A$30,MATCH(AY552,'TEAM 5'!N$5:N$30,0)))),"NOT DECLARED",INDEX('TEAM 5'!A$5:A$30,MATCH(AY552,'TEAM 5'!N$5:N$30,0)))</f>
        <v>Millie Cowey</v>
      </c>
      <c r="BA552" s="95"/>
      <c r="BB552" s="95" t="str">
        <f t="shared" si="741"/>
        <v>Amelia Brace, Kaitlin Miller, Megan Thomas, Millie Cowey</v>
      </c>
      <c r="BD552" s="51" t="str">
        <f t="shared" si="742"/>
        <v xml:space="preserve">U13 </v>
      </c>
      <c r="BE552" s="52">
        <f t="shared" si="742"/>
        <v>14.8</v>
      </c>
      <c r="BF552" s="52">
        <f t="shared" si="742"/>
        <v>31.5</v>
      </c>
      <c r="BG552" s="52" t="str">
        <f t="shared" si="742"/>
        <v>-</v>
      </c>
      <c r="BH552" s="53">
        <f t="shared" si="742"/>
        <v>1.9097222222222222E-3</v>
      </c>
      <c r="BI552" s="53">
        <f t="shared" si="742"/>
        <v>3.0092592592592588E-3</v>
      </c>
      <c r="BJ552" s="52">
        <f t="shared" si="742"/>
        <v>0</v>
      </c>
      <c r="BK552" s="52">
        <f t="shared" si="742"/>
        <v>14</v>
      </c>
      <c r="BL552" s="52" t="str">
        <f t="shared" si="742"/>
        <v>-</v>
      </c>
      <c r="BM552" s="52" t="str">
        <f t="shared" si="742"/>
        <v>-</v>
      </c>
      <c r="BN552" s="52">
        <f t="shared" si="742"/>
        <v>1.2</v>
      </c>
      <c r="BO552" s="52">
        <f t="shared" si="742"/>
        <v>3.8</v>
      </c>
      <c r="BP552" s="52">
        <f t="shared" si="742"/>
        <v>6</v>
      </c>
      <c r="BQ552" s="52">
        <f t="shared" si="742"/>
        <v>13</v>
      </c>
      <c r="BR552" s="52">
        <f t="shared" si="742"/>
        <v>13</v>
      </c>
      <c r="BS552" s="52">
        <f t="shared" si="742"/>
        <v>58</v>
      </c>
      <c r="BU552" s="34" t="s">
        <v>25</v>
      </c>
      <c r="BV552" s="34"/>
      <c r="BW552" s="34"/>
      <c r="BX552" s="96">
        <f>grades!C9</f>
        <v>1.4</v>
      </c>
      <c r="BY552" s="96"/>
      <c r="BZ552" s="96"/>
      <c r="CA552" s="96">
        <f>grades!E9</f>
        <v>1.35</v>
      </c>
      <c r="CB552" s="96"/>
      <c r="CC552" s="96"/>
      <c r="CD552" s="96">
        <f>grades!G9</f>
        <v>1.3</v>
      </c>
      <c r="CE552" s="96"/>
      <c r="CF552" s="96"/>
      <c r="CG552" s="96">
        <f>grades!I9</f>
        <v>1.25</v>
      </c>
      <c r="CH552" s="34" t="str">
        <f>grades!J9</f>
        <v>F</v>
      </c>
      <c r="CJ552" s="95">
        <v>5</v>
      </c>
      <c r="CK552" s="95">
        <v>2</v>
      </c>
    </row>
    <row r="553" spans="1:89" ht="20.100000000000001" hidden="1" customHeight="1">
      <c r="A553" s="111" t="s">
        <v>368</v>
      </c>
      <c r="W553" s="199" t="s">
        <v>38</v>
      </c>
      <c r="X553" s="141">
        <v>5</v>
      </c>
      <c r="Y553" s="140" t="str">
        <f>Y552</f>
        <v>Salisbury</v>
      </c>
      <c r="Z553" s="12" t="str">
        <f>DETAILS!E9</f>
        <v>TT</v>
      </c>
      <c r="AA553" s="12" t="s">
        <v>1</v>
      </c>
      <c r="AB553" s="12" t="str">
        <f>IF(ISNA((INDEX('TEAM 5'!A$5:A$30,MATCH(AA553,'TEAM 5'!L$5:L$30,0)))),"NOT DECLARED",INDEX('TEAM 5'!A$5:A$30,MATCH(AA553,'TEAM 5'!L$5:L$30,0)))</f>
        <v>Rumaisa Malik</v>
      </c>
      <c r="AC553" s="12" t="str">
        <f t="shared" si="736"/>
        <v>TT</v>
      </c>
      <c r="AD553" s="12" t="s">
        <v>1</v>
      </c>
      <c r="AE553" s="12" t="str">
        <f>IF(ISNA((INDEX('TEAM 5'!A$5:A$30,MATCH(AD553,'TEAM 5'!H$5:H$30,0)))),"NOT DECLARED",INDEX('TEAM 5'!A$5:A$30,MATCH(AD553,'TEAM 5'!H$5:H$30,0)))</f>
        <v>Maddie Vernon</v>
      </c>
      <c r="AF553" s="12" t="str">
        <f t="shared" si="737"/>
        <v>TT</v>
      </c>
      <c r="AG553" s="12" t="s">
        <v>1</v>
      </c>
      <c r="AH553" s="12" t="str">
        <f>IF(ISNA((INDEX('TEAM 5'!A$5:A$30,MATCH(AG553,'TEAM 5'!J$5:J$30,0)))),"NOT DECLARED",INDEX('TEAM 5'!A$5:A$30,MATCH(AG553,'TEAM 5'!J$5:J$30,0)))</f>
        <v>NOT DECLARED</v>
      </c>
      <c r="AI553" s="12" t="str">
        <f t="shared" si="738"/>
        <v>TT</v>
      </c>
      <c r="AJ553" s="12" t="s">
        <v>1</v>
      </c>
      <c r="AK553" s="12" t="str">
        <f>IF(ISNA((INDEX('TEAM 5'!A$5:A$30,MATCH(AJ553,'TEAM 5'!F$5:F$30,0)))),"NOT DECLARED",INDEX('TEAM 5'!A$5:A$30,MATCH(AJ553,'TEAM 5'!F$5:F$30,0)))</f>
        <v>NOT DECLARED</v>
      </c>
      <c r="AL553" s="12" t="str">
        <f t="shared" si="739"/>
        <v>TT</v>
      </c>
      <c r="AM553" s="12" t="s">
        <v>1</v>
      </c>
      <c r="AN553" s="12" t="str">
        <f>IF(ISNA((INDEX('TEAM 5'!A$5:A$30,MATCH(AM553,'TEAM 5'!E$5:E$30,0)))),"NOT DECLARED",INDEX('TEAM 5'!A$5:A$30,MATCH(AM553,'TEAM 5'!E$5:E$30,0)))</f>
        <v>NOT DECLARED</v>
      </c>
      <c r="AO553" s="12" t="str">
        <f t="shared" si="740"/>
        <v>TT</v>
      </c>
      <c r="AP553" s="12" t="s">
        <v>1</v>
      </c>
      <c r="AQ553" s="12" t="str">
        <f>DETAILS!B9</f>
        <v>Salisbury</v>
      </c>
      <c r="AR553" s="12" t="str">
        <f>DETAILS!C9</f>
        <v>Salis</v>
      </c>
      <c r="AS553" s="12">
        <v>1</v>
      </c>
      <c r="AT553" s="12" t="str">
        <f>IF(ISNA((INDEX('TEAM 5'!A$5:A$30,MATCH(AS553,'TEAM 5'!N$5:N$30,0)))),"NOT DECLARED",INDEX('TEAM 5'!A$5:A$30,MATCH(AS553,'TEAM 5'!N$5:N$30,0)))</f>
        <v>Amelia Brace</v>
      </c>
      <c r="AU553" s="12">
        <v>2</v>
      </c>
      <c r="AV553" s="12" t="str">
        <f>IF(ISNA((INDEX('TEAM 5'!A$5:A$30,MATCH(AU553,'TEAM 5'!N$5:N$30,0)))),"NOT DECLARED",INDEX('TEAM 5'!A$5:A$30,MATCH(AU553,'TEAM 5'!N$5:N$30,0)))</f>
        <v>Kaitlin Miller</v>
      </c>
      <c r="AW553" s="12">
        <v>3</v>
      </c>
      <c r="AX553" s="12" t="str">
        <f>IF(ISNA((INDEX('TEAM 5'!A$5:A$30,MATCH(AW553,'TEAM 5'!N$5:N$30,0)))),"NOT DECLARED",INDEX('TEAM 5'!A$5:A$30,MATCH(AW553,'TEAM 5'!N$5:N$30,0)))</f>
        <v>Megan Thomas</v>
      </c>
      <c r="AY553" s="12">
        <v>4</v>
      </c>
      <c r="AZ553" s="12" t="str">
        <f>IF(ISNA((INDEX('TEAM 5'!A$5:A$30,MATCH(AY553,'TEAM 5'!N$5:N$30,0)))),"NOT DECLARED",INDEX('TEAM 5'!A$5:A$30,MATCH(AY553,'TEAM 5'!N$5:N$30,0)))</f>
        <v>Millie Cowey</v>
      </c>
      <c r="BA553" s="95"/>
      <c r="BB553" s="95" t="str">
        <f t="shared" si="741"/>
        <v>Amelia Brace, Kaitlin Miller, Megan Thomas, Millie Cowey</v>
      </c>
      <c r="BD553" s="51" t="str">
        <f t="shared" si="742"/>
        <v xml:space="preserve">U13 </v>
      </c>
      <c r="BE553" s="52">
        <f t="shared" si="742"/>
        <v>14.8</v>
      </c>
      <c r="BF553" s="52">
        <f t="shared" si="742"/>
        <v>31.5</v>
      </c>
      <c r="BG553" s="52" t="str">
        <f t="shared" si="742"/>
        <v>-</v>
      </c>
      <c r="BH553" s="53">
        <f t="shared" si="742"/>
        <v>1.9097222222222222E-3</v>
      </c>
      <c r="BI553" s="53">
        <f t="shared" si="742"/>
        <v>3.0092592592592588E-3</v>
      </c>
      <c r="BJ553" s="52">
        <f t="shared" si="742"/>
        <v>0</v>
      </c>
      <c r="BK553" s="52">
        <f t="shared" si="742"/>
        <v>14</v>
      </c>
      <c r="BL553" s="52" t="str">
        <f t="shared" si="742"/>
        <v>-</v>
      </c>
      <c r="BM553" s="52" t="str">
        <f t="shared" si="742"/>
        <v>-</v>
      </c>
      <c r="BN553" s="52">
        <f t="shared" si="742"/>
        <v>1.2</v>
      </c>
      <c r="BO553" s="52">
        <f t="shared" si="742"/>
        <v>3.8</v>
      </c>
      <c r="BP553" s="52">
        <f t="shared" si="742"/>
        <v>6</v>
      </c>
      <c r="BQ553" s="52">
        <f t="shared" si="742"/>
        <v>13</v>
      </c>
      <c r="BR553" s="52">
        <f t="shared" si="742"/>
        <v>13</v>
      </c>
      <c r="BS553" s="52">
        <f t="shared" si="742"/>
        <v>58</v>
      </c>
      <c r="BU553" s="34" t="s">
        <v>7</v>
      </c>
      <c r="BV553" s="34"/>
      <c r="BW553" s="34"/>
      <c r="BX553" s="96">
        <f>grades!C10</f>
        <v>4.5</v>
      </c>
      <c r="BY553" s="96"/>
      <c r="BZ553" s="96"/>
      <c r="CA553" s="96">
        <f>grades!E10</f>
        <v>4.3499999999999996</v>
      </c>
      <c r="CB553" s="96"/>
      <c r="CC553" s="96"/>
      <c r="CD553" s="96">
        <f>grades!G10</f>
        <v>4.2</v>
      </c>
      <c r="CE553" s="96"/>
      <c r="CF553" s="96"/>
      <c r="CG553" s="96">
        <f>grades!I10</f>
        <v>3.95</v>
      </c>
      <c r="CH553" s="34" t="str">
        <f>grades!J10</f>
        <v>F</v>
      </c>
      <c r="CJ553" s="95">
        <v>6</v>
      </c>
      <c r="CK553" s="95">
        <v>1</v>
      </c>
    </row>
    <row r="554" spans="1:89" ht="20.100000000000001" hidden="1" customHeight="1">
      <c r="A554" s="111" t="s">
        <v>368</v>
      </c>
      <c r="W554" s="199" t="s">
        <v>363</v>
      </c>
      <c r="X554" s="141">
        <v>6</v>
      </c>
      <c r="Y554" s="138" t="str">
        <f>DETAILS!B10</f>
        <v>Slough Juniors</v>
      </c>
      <c r="Z554" s="12" t="str">
        <f>DETAILS!D10</f>
        <v>J</v>
      </c>
      <c r="AA554" s="12" t="s">
        <v>0</v>
      </c>
      <c r="AB554" s="12" t="str">
        <f>IF(ISNA((INDEX('TEAM 6'!A$5:A$30,MATCH(AA554,'TEAM 6'!L$5:L$30,0)))),"NOT DECLARED",INDEX('TEAM 6'!A$5:A$30,MATCH(AA554,'TEAM 6'!L$5:L$30,0)))</f>
        <v>Demi Obilanade</v>
      </c>
      <c r="AC554" s="12" t="str">
        <f t="shared" si="736"/>
        <v>J</v>
      </c>
      <c r="AD554" s="12" t="s">
        <v>0</v>
      </c>
      <c r="AE554" s="12" t="str">
        <f>IF(ISNA((INDEX('TEAM 6'!A$5:A$30,MATCH(AD554,'TEAM 6'!H$5:H$30,0)))),"NOT DECLARED",INDEX('TEAM 6'!A$5:A$30,MATCH(AD554,'TEAM 6'!H$5:H$30,0)))</f>
        <v>Mia Woodley</v>
      </c>
      <c r="AF554" s="12" t="str">
        <f t="shared" si="737"/>
        <v>J</v>
      </c>
      <c r="AG554" s="12" t="s">
        <v>0</v>
      </c>
      <c r="AH554" s="12" t="str">
        <f>IF(ISNA((INDEX('TEAM 6'!A$5:A$30,MATCH(AG554,'TEAM 6'!J$5:J$30,0)))),"NOT DECLARED",INDEX('TEAM 6'!A$5:A$30,MATCH(AG554,'TEAM 6'!J$5:J$30,0)))</f>
        <v>Anela Akoun</v>
      </c>
      <c r="AI554" s="12" t="str">
        <f t="shared" si="738"/>
        <v>J</v>
      </c>
      <c r="AJ554" s="12" t="s">
        <v>0</v>
      </c>
      <c r="AK554" s="12" t="str">
        <f>IF(ISNA((INDEX('TEAM 6'!A$5:A$30,MATCH(AJ554,'TEAM 6'!F$5:F$30,0)))),"NOT DECLARED",INDEX('TEAM 6'!A$5:A$30,MATCH(AJ554,'TEAM 6'!F$5:F$30,0)))</f>
        <v>Isla Jones</v>
      </c>
      <c r="AL554" s="12" t="str">
        <f t="shared" si="739"/>
        <v>J</v>
      </c>
      <c r="AM554" s="12" t="s">
        <v>0</v>
      </c>
      <c r="AN554" s="12" t="str">
        <f>IF(ISNA((INDEX('TEAM 6'!A$5:A$30,MATCH(AM554,'TEAM 6'!E$5:E$30,0)))),"NOT DECLARED",INDEX('TEAM 6'!A$5:A$30,MATCH(AM554,'TEAM 6'!E$5:E$30,0)))</f>
        <v>Demi Obilanade</v>
      </c>
      <c r="AO554" s="12" t="str">
        <f t="shared" si="740"/>
        <v>J</v>
      </c>
      <c r="AP554" s="12" t="s">
        <v>0</v>
      </c>
      <c r="AQ554" s="12" t="str">
        <f>DETAILS!B10</f>
        <v>Slough Juniors</v>
      </c>
      <c r="AR554" s="12" t="str">
        <f>DETAILS!C10</f>
        <v>Slough J</v>
      </c>
      <c r="AS554" s="12">
        <v>1</v>
      </c>
      <c r="AT554" s="12" t="str">
        <f>IF(ISNA((INDEX('TEAM 6'!A$5:A$30,MATCH(AS554,'TEAM 6'!N$5:N$30,0)))),"NOT DECLARED",INDEX('TEAM 6'!A$5:A$30,MATCH(AS554,'TEAM 6'!N$5:N$30,0)))</f>
        <v>Isla Jones</v>
      </c>
      <c r="AU554" s="12">
        <v>2</v>
      </c>
      <c r="AV554" s="12" t="str">
        <f>IF(ISNA((INDEX('TEAM 6'!A$5:A$30,MATCH(AU554,'TEAM 6'!N$5:N$30,0)))),"NOT DECLARED",INDEX('TEAM 6'!A$5:A$30,MATCH(AU554,'TEAM 6'!N$5:N$30,0)))</f>
        <v>Bethany Jones</v>
      </c>
      <c r="AW554" s="12">
        <v>3</v>
      </c>
      <c r="AX554" s="12" t="str">
        <f>IF(ISNA((INDEX('TEAM 6'!A$5:A$30,MATCH(AW554,'TEAM 6'!N$5:N$30,0)))),"NOT DECLARED",INDEX('TEAM 6'!A$5:A$30,MATCH(AW554,'TEAM 6'!N$5:N$30,0)))</f>
        <v>Mia Woodley</v>
      </c>
      <c r="AY554" s="12">
        <v>4</v>
      </c>
      <c r="AZ554" s="12" t="str">
        <f>IF(ISNA((INDEX('TEAM 6'!A$5:A$30,MATCH(AY554,'TEAM 6'!N$5:N$30,0)))),"NOT DECLARED",INDEX('TEAM 6'!A$5:A$30,MATCH(AY554,'TEAM 6'!N$5:N$30,0)))</f>
        <v>Demi Obilanade</v>
      </c>
      <c r="BA554" s="95"/>
      <c r="BB554" s="95" t="str">
        <f t="shared" si="741"/>
        <v>Isla Jones, Bethany Jones, Mia Woodley, Demi Obilanade</v>
      </c>
      <c r="BD554" s="51" t="str">
        <f t="shared" ref="BD554:BD560" si="743">BD553</f>
        <v xml:space="preserve">U13 </v>
      </c>
      <c r="BE554" s="52">
        <f t="shared" ref="BE554:BE560" si="744">BE553</f>
        <v>14.8</v>
      </c>
      <c r="BF554" s="52">
        <f t="shared" ref="BF554:BF560" si="745">BF553</f>
        <v>31.5</v>
      </c>
      <c r="BG554" s="52" t="str">
        <f t="shared" ref="BG554:BG560" si="746">BG553</f>
        <v>-</v>
      </c>
      <c r="BH554" s="53">
        <f t="shared" ref="BH554:BH560" si="747">BH553</f>
        <v>1.9097222222222222E-3</v>
      </c>
      <c r="BI554" s="53">
        <f t="shared" ref="BI554:BI560" si="748">BI553</f>
        <v>3.0092592592592588E-3</v>
      </c>
      <c r="BJ554" s="52">
        <f t="shared" ref="BJ554:BJ560" si="749">BJ553</f>
        <v>0</v>
      </c>
      <c r="BK554" s="52">
        <f t="shared" ref="BK554:BK560" si="750">BK553</f>
        <v>14</v>
      </c>
      <c r="BL554" s="52" t="str">
        <f t="shared" ref="BL554:BL560" si="751">BL553</f>
        <v>-</v>
      </c>
      <c r="BM554" s="52" t="str">
        <f t="shared" ref="BM554:BM560" si="752">BM553</f>
        <v>-</v>
      </c>
      <c r="BN554" s="52">
        <f t="shared" ref="BN554:BN560" si="753">BN553</f>
        <v>1.2</v>
      </c>
      <c r="BO554" s="52">
        <f t="shared" ref="BO554:BO560" si="754">BO553</f>
        <v>3.8</v>
      </c>
      <c r="BP554" s="52">
        <f t="shared" ref="BP554:BP560" si="755">BP553</f>
        <v>6</v>
      </c>
      <c r="BQ554" s="52">
        <f t="shared" ref="BQ554:BQ560" si="756">BQ553</f>
        <v>13</v>
      </c>
      <c r="BR554" s="52">
        <f t="shared" ref="BR554:BR560" si="757">BR553</f>
        <v>13</v>
      </c>
      <c r="BS554" s="52">
        <f t="shared" ref="BS554:BS560" si="758">BS553</f>
        <v>58</v>
      </c>
      <c r="BU554" s="34" t="s">
        <v>28</v>
      </c>
      <c r="BV554" s="34"/>
      <c r="BW554" s="34"/>
      <c r="BX554" s="96">
        <f>grades!C11</f>
        <v>24.75</v>
      </c>
      <c r="BY554" s="96"/>
      <c r="BZ554" s="96"/>
      <c r="CA554" s="96">
        <f>grades!E11</f>
        <v>21.85</v>
      </c>
      <c r="CB554" s="96"/>
      <c r="CC554" s="96"/>
      <c r="CD554" s="96">
        <f>grades!G11</f>
        <v>19.100000000000001</v>
      </c>
      <c r="CE554" s="96"/>
      <c r="CF554" s="96"/>
      <c r="CG554" s="96">
        <f>grades!I11</f>
        <v>15.2</v>
      </c>
      <c r="CH554" s="34" t="str">
        <f>grades!J11</f>
        <v>F</v>
      </c>
      <c r="CJ554" s="95">
        <v>7</v>
      </c>
      <c r="CK554" s="95">
        <v>0</v>
      </c>
    </row>
    <row r="555" spans="1:89" ht="20.100000000000001" hidden="1" customHeight="1">
      <c r="A555" s="111" t="s">
        <v>368</v>
      </c>
      <c r="W555" s="199" t="s">
        <v>363</v>
      </c>
      <c r="X555" s="141">
        <v>6</v>
      </c>
      <c r="Y555" s="140" t="str">
        <f>Y554</f>
        <v>Slough Juniors</v>
      </c>
      <c r="Z555" s="12" t="str">
        <f>DETAILS!E10</f>
        <v>JJ</v>
      </c>
      <c r="AA555" s="12" t="s">
        <v>1</v>
      </c>
      <c r="AB555" s="12" t="str">
        <f>IF(ISNA((INDEX('TEAM 6'!A$5:A$30,MATCH(AA555,'TEAM 6'!L$5:L$30,0)))),"NOT DECLARED",INDEX('TEAM 6'!A$5:A$30,MATCH(AA555,'TEAM 6'!L$5:L$30,0)))</f>
        <v>Bethany Jones</v>
      </c>
      <c r="AC555" s="12" t="str">
        <f t="shared" si="736"/>
        <v>JJ</v>
      </c>
      <c r="AD555" s="12" t="s">
        <v>1</v>
      </c>
      <c r="AE555" s="12" t="str">
        <f>IF(ISNA((INDEX('TEAM 6'!A$5:A$30,MATCH(AD555,'TEAM 6'!H$5:H$30,0)))),"NOT DECLARED",INDEX('TEAM 6'!A$5:A$30,MATCH(AD555,'TEAM 6'!H$5:H$30,0)))</f>
        <v>Bethany Jones</v>
      </c>
      <c r="AF555" s="12" t="str">
        <f t="shared" si="737"/>
        <v>JJ</v>
      </c>
      <c r="AG555" s="12" t="s">
        <v>1</v>
      </c>
      <c r="AH555" s="12" t="str">
        <f>IF(ISNA((INDEX('TEAM 6'!A$5:A$30,MATCH(AG555,'TEAM 6'!J$5:J$30,0)))),"NOT DECLARED",INDEX('TEAM 6'!A$5:A$30,MATCH(AG555,'TEAM 6'!J$5:J$30,0)))</f>
        <v>Emilia Wilkinson</v>
      </c>
      <c r="AI555" s="12" t="str">
        <f t="shared" si="738"/>
        <v>JJ</v>
      </c>
      <c r="AJ555" s="12" t="s">
        <v>1</v>
      </c>
      <c r="AK555" s="12" t="str">
        <f>IF(ISNA((INDEX('TEAM 6'!A$5:A$30,MATCH(AJ555,'TEAM 6'!F$5:F$30,0)))),"NOT DECLARED",INDEX('TEAM 6'!A$5:A$30,MATCH(AJ555,'TEAM 6'!F$5:F$30,0)))</f>
        <v>Florence Lee Rubis</v>
      </c>
      <c r="AL555" s="12" t="str">
        <f t="shared" si="739"/>
        <v>JJ</v>
      </c>
      <c r="AM555" s="12" t="s">
        <v>1</v>
      </c>
      <c r="AN555" s="12" t="str">
        <f>IF(ISNA((INDEX('TEAM 6'!A$5:A$30,MATCH(AM555,'TEAM 6'!E$5:E$30,0)))),"NOT DECLARED",INDEX('TEAM 6'!A$5:A$30,MATCH(AM555,'TEAM 6'!E$5:E$30,0)))</f>
        <v>Mia Woodley</v>
      </c>
      <c r="AO555" s="12" t="str">
        <f t="shared" si="740"/>
        <v>JJ</v>
      </c>
      <c r="AP555" s="12" t="s">
        <v>1</v>
      </c>
      <c r="AQ555" s="12" t="str">
        <f>DETAILS!B10</f>
        <v>Slough Juniors</v>
      </c>
      <c r="AR555" s="12" t="str">
        <f>DETAILS!C10</f>
        <v>Slough J</v>
      </c>
      <c r="AS555" s="12">
        <v>1</v>
      </c>
      <c r="AT555" s="12" t="str">
        <f>IF(ISNA((INDEX('TEAM 6'!A$5:A$30,MATCH(AS555,'TEAM 6'!N$5:N$30,0)))),"NOT DECLARED",INDEX('TEAM 6'!A$5:A$30,MATCH(AS555,'TEAM 6'!N$5:N$30,0)))</f>
        <v>Isla Jones</v>
      </c>
      <c r="AU555" s="12">
        <v>2</v>
      </c>
      <c r="AV555" s="12" t="str">
        <f>IF(ISNA((INDEX('TEAM 6'!A$5:A$30,MATCH(AU555,'TEAM 6'!N$5:N$30,0)))),"NOT DECLARED",INDEX('TEAM 6'!A$5:A$30,MATCH(AU555,'TEAM 6'!N$5:N$30,0)))</f>
        <v>Bethany Jones</v>
      </c>
      <c r="AW555" s="12">
        <v>3</v>
      </c>
      <c r="AX555" s="12" t="str">
        <f>IF(ISNA((INDEX('TEAM 6'!A$5:A$30,MATCH(AW555,'TEAM 6'!N$5:N$30,0)))),"NOT DECLARED",INDEX('TEAM 6'!A$5:A$30,MATCH(AW555,'TEAM 6'!N$5:N$30,0)))</f>
        <v>Mia Woodley</v>
      </c>
      <c r="AY555" s="12">
        <v>4</v>
      </c>
      <c r="AZ555" s="12" t="str">
        <f>IF(ISNA((INDEX('TEAM 6'!A$5:A$30,MATCH(AY555,'TEAM 6'!N$5:N$30,0)))),"NOT DECLARED",INDEX('TEAM 6'!A$5:A$30,MATCH(AY555,'TEAM 6'!N$5:N$30,0)))</f>
        <v>Demi Obilanade</v>
      </c>
      <c r="BA555" s="95"/>
      <c r="BB555" s="95" t="str">
        <f t="shared" si="741"/>
        <v>Isla Jones, Bethany Jones, Mia Woodley, Demi Obilanade</v>
      </c>
      <c r="BD555" s="51" t="str">
        <f t="shared" si="743"/>
        <v xml:space="preserve">U13 </v>
      </c>
      <c r="BE555" s="52">
        <f t="shared" si="744"/>
        <v>14.8</v>
      </c>
      <c r="BF555" s="52">
        <f t="shared" si="745"/>
        <v>31.5</v>
      </c>
      <c r="BG555" s="52" t="str">
        <f t="shared" si="746"/>
        <v>-</v>
      </c>
      <c r="BH555" s="53">
        <f t="shared" si="747"/>
        <v>1.9097222222222222E-3</v>
      </c>
      <c r="BI555" s="53">
        <f t="shared" si="748"/>
        <v>3.0092592592592588E-3</v>
      </c>
      <c r="BJ555" s="52">
        <f t="shared" si="749"/>
        <v>0</v>
      </c>
      <c r="BK555" s="52">
        <f t="shared" si="750"/>
        <v>14</v>
      </c>
      <c r="BL555" s="52" t="str">
        <f t="shared" si="751"/>
        <v>-</v>
      </c>
      <c r="BM555" s="52" t="str">
        <f t="shared" si="752"/>
        <v>-</v>
      </c>
      <c r="BN555" s="52">
        <f t="shared" si="753"/>
        <v>1.2</v>
      </c>
      <c r="BO555" s="52">
        <f t="shared" si="754"/>
        <v>3.8</v>
      </c>
      <c r="BP555" s="52">
        <f t="shared" si="755"/>
        <v>6</v>
      </c>
      <c r="BQ555" s="52">
        <f t="shared" si="756"/>
        <v>13</v>
      </c>
      <c r="BR555" s="52">
        <f t="shared" si="757"/>
        <v>13</v>
      </c>
      <c r="BS555" s="52">
        <f t="shared" si="758"/>
        <v>58</v>
      </c>
      <c r="BU555" s="34" t="s">
        <v>46</v>
      </c>
      <c r="BV555" s="34"/>
      <c r="BW555" s="34"/>
      <c r="BX555" s="96">
        <f>grades!C12</f>
        <v>23.1</v>
      </c>
      <c r="BY555" s="96"/>
      <c r="BZ555" s="96"/>
      <c r="CA555" s="96">
        <f>grades!E12</f>
        <v>20.7</v>
      </c>
      <c r="CB555" s="96"/>
      <c r="CC555" s="96"/>
      <c r="CD555" s="96">
        <f>grades!G12</f>
        <v>18.05</v>
      </c>
      <c r="CE555" s="96"/>
      <c r="CF555" s="96"/>
      <c r="CG555" s="96">
        <f>grades!I12</f>
        <v>15.2</v>
      </c>
      <c r="CH555" s="34" t="str">
        <f>grades!J12</f>
        <v>F</v>
      </c>
      <c r="CJ555" s="95">
        <v>8</v>
      </c>
      <c r="CK555" s="95">
        <v>0</v>
      </c>
    </row>
    <row r="556" spans="1:89" ht="20.100000000000001" hidden="1" customHeight="1">
      <c r="A556" s="111" t="s">
        <v>368</v>
      </c>
      <c r="AB556" s="3" t="s">
        <v>69</v>
      </c>
      <c r="AE556" s="3" t="s">
        <v>125</v>
      </c>
      <c r="AH556" s="3" t="s">
        <v>70</v>
      </c>
      <c r="AK556" s="3" t="s">
        <v>120</v>
      </c>
      <c r="AN556" s="3" t="s">
        <v>106</v>
      </c>
      <c r="BD556" s="51" t="str">
        <f t="shared" si="743"/>
        <v xml:space="preserve">U13 </v>
      </c>
      <c r="BE556" s="52">
        <f t="shared" si="744"/>
        <v>14.8</v>
      </c>
      <c r="BF556" s="52">
        <f t="shared" si="745"/>
        <v>31.5</v>
      </c>
      <c r="BG556" s="52" t="str">
        <f t="shared" si="746"/>
        <v>-</v>
      </c>
      <c r="BH556" s="53">
        <f t="shared" si="747"/>
        <v>1.9097222222222222E-3</v>
      </c>
      <c r="BI556" s="53">
        <f t="shared" si="748"/>
        <v>3.0092592592592588E-3</v>
      </c>
      <c r="BJ556" s="52">
        <f t="shared" si="749"/>
        <v>0</v>
      </c>
      <c r="BK556" s="52">
        <f t="shared" si="750"/>
        <v>14</v>
      </c>
      <c r="BL556" s="52" t="str">
        <f t="shared" si="751"/>
        <v>-</v>
      </c>
      <c r="BM556" s="52" t="str">
        <f t="shared" si="752"/>
        <v>-</v>
      </c>
      <c r="BN556" s="52">
        <f t="shared" si="753"/>
        <v>1.2</v>
      </c>
      <c r="BO556" s="52">
        <f t="shared" si="754"/>
        <v>3.8</v>
      </c>
      <c r="BP556" s="52">
        <f t="shared" si="755"/>
        <v>6</v>
      </c>
      <c r="BQ556" s="52">
        <f t="shared" si="756"/>
        <v>13</v>
      </c>
      <c r="BR556" s="52">
        <f t="shared" si="757"/>
        <v>13</v>
      </c>
      <c r="BS556" s="52">
        <f t="shared" si="758"/>
        <v>58</v>
      </c>
      <c r="BU556" s="34" t="s">
        <v>26</v>
      </c>
      <c r="BV556" s="34"/>
      <c r="BW556" s="34"/>
      <c r="BX556" s="96">
        <f>grades!C13</f>
        <v>8.4499999999999993</v>
      </c>
      <c r="BY556" s="96"/>
      <c r="BZ556" s="96"/>
      <c r="CA556" s="96">
        <f>grades!E13</f>
        <v>7.9</v>
      </c>
      <c r="CB556" s="96"/>
      <c r="CC556" s="96"/>
      <c r="CD556" s="96">
        <f>grades!G13</f>
        <v>7.25</v>
      </c>
      <c r="CE556" s="96"/>
      <c r="CF556" s="96"/>
      <c r="CG556" s="96">
        <f>grades!I13</f>
        <v>6.55</v>
      </c>
      <c r="CH556" s="34" t="str">
        <f>grades!J13</f>
        <v>F</v>
      </c>
      <c r="CJ556" s="95" t="s">
        <v>521</v>
      </c>
      <c r="CK556" s="95">
        <v>5.5</v>
      </c>
    </row>
    <row r="557" spans="1:89" ht="20.100000000000001" hidden="1" customHeight="1">
      <c r="A557" s="111" t="s">
        <v>368</v>
      </c>
      <c r="Y557" s="11" t="s">
        <v>10</v>
      </c>
      <c r="Z557" s="10"/>
      <c r="AA557" s="10"/>
      <c r="AB557" s="36" t="s">
        <v>7</v>
      </c>
      <c r="AC557" s="36"/>
      <c r="AD557" s="36"/>
      <c r="AE557" s="36" t="s">
        <v>26</v>
      </c>
      <c r="AF557" s="36"/>
      <c r="AG557" s="36"/>
      <c r="AH557" s="36" t="s">
        <v>27</v>
      </c>
      <c r="AI557" s="36"/>
      <c r="AJ557" s="36"/>
      <c r="AK557" s="36" t="s">
        <v>25</v>
      </c>
      <c r="AL557" s="36"/>
      <c r="AM557" s="36"/>
      <c r="AN557" s="36" t="s">
        <v>28</v>
      </c>
      <c r="BD557" s="51" t="str">
        <f t="shared" si="743"/>
        <v xml:space="preserve">U13 </v>
      </c>
      <c r="BE557" s="52">
        <f t="shared" si="744"/>
        <v>14.8</v>
      </c>
      <c r="BF557" s="52">
        <f t="shared" si="745"/>
        <v>31.5</v>
      </c>
      <c r="BG557" s="52" t="str">
        <f t="shared" si="746"/>
        <v>-</v>
      </c>
      <c r="BH557" s="53">
        <f t="shared" si="747"/>
        <v>1.9097222222222222E-3</v>
      </c>
      <c r="BI557" s="53">
        <f t="shared" si="748"/>
        <v>3.0092592592592588E-3</v>
      </c>
      <c r="BJ557" s="52">
        <f t="shared" si="749"/>
        <v>0</v>
      </c>
      <c r="BK557" s="52">
        <f t="shared" si="750"/>
        <v>14</v>
      </c>
      <c r="BL557" s="52" t="str">
        <f t="shared" si="751"/>
        <v>-</v>
      </c>
      <c r="BM557" s="52" t="str">
        <f t="shared" si="752"/>
        <v>-</v>
      </c>
      <c r="BN557" s="52">
        <f t="shared" si="753"/>
        <v>1.2</v>
      </c>
      <c r="BO557" s="52">
        <f t="shared" si="754"/>
        <v>3.8</v>
      </c>
      <c r="BP557" s="52">
        <f t="shared" si="755"/>
        <v>6</v>
      </c>
      <c r="BQ557" s="52">
        <f t="shared" si="756"/>
        <v>13</v>
      </c>
      <c r="BR557" s="52">
        <f t="shared" si="757"/>
        <v>13</v>
      </c>
      <c r="BS557" s="52">
        <f t="shared" si="758"/>
        <v>58</v>
      </c>
      <c r="CJ557" s="95" t="s">
        <v>522</v>
      </c>
      <c r="CK557" s="95">
        <v>4.5</v>
      </c>
    </row>
    <row r="558" spans="1:89" ht="20.100000000000001" hidden="1" customHeight="1">
      <c r="A558" s="111" t="s">
        <v>368</v>
      </c>
      <c r="W558" s="199" t="s">
        <v>39</v>
      </c>
      <c r="X558" s="141">
        <v>1</v>
      </c>
      <c r="Y558" s="9" t="str">
        <f>Y544</f>
        <v>Winchester</v>
      </c>
      <c r="Z558" s="12" t="str">
        <f>Z544</f>
        <v>W</v>
      </c>
      <c r="AA558" s="12" t="s">
        <v>0</v>
      </c>
      <c r="AB558" s="12" t="str">
        <f>IF(ISNA((INDEX(HOST!A$5:A$30,MATCH(AA558,HOST!D$5:D$30,0)))),"NOT DECLARED",INDEX(HOST!A$5:A$30,MATCH(AA558,HOST!D$5:D$30,0)))</f>
        <v>Alice Clegg</v>
      </c>
      <c r="AC558" s="12" t="str">
        <f t="shared" ref="AC558:AC567" si="759">Z558</f>
        <v>W</v>
      </c>
      <c r="AD558" s="12" t="s">
        <v>0</v>
      </c>
      <c r="AE558" s="12" t="str">
        <f>IF(ISNA((INDEX(HOST!A$5:A$30,MATCH(AD558,HOST!K$5:K$30,0)))),"NOT DECLARED",INDEX(HOST!A$5:A$30,MATCH(AD558,HOST!K$5:K$30,0)))</f>
        <v>Erin McBriar</v>
      </c>
      <c r="AF558" s="12" t="str">
        <f t="shared" ref="AF558:AF567" si="760">AC558</f>
        <v>W</v>
      </c>
      <c r="AG558" s="12" t="s">
        <v>0</v>
      </c>
      <c r="AH558" s="12" t="str">
        <f>IF(ISNA((INDEX(HOST!A$5:A$30,MATCH(AG558,HOST!G$5:G$30,0)))),"NOT DECLARED",INDEX(HOST!A$5:A$30,MATCH(AG558,HOST!G$5:G$30,0)))</f>
        <v>Erin McBriar</v>
      </c>
      <c r="AI558" s="12" t="str">
        <f t="shared" ref="AI558:AI567" si="761">AF558</f>
        <v>W</v>
      </c>
      <c r="AJ558" s="12" t="s">
        <v>0</v>
      </c>
      <c r="AK558" s="12" t="str">
        <f>IF(ISNA((INDEX(HOST!A$5:A$30,MATCH(AJ558,HOST!I$5:I$30,0)))),"NOT DECLARED",INDEX(HOST!A$5:A$30,MATCH(AJ558,HOST!I$5:I$30,0)))</f>
        <v>Isabel Ord</v>
      </c>
      <c r="AL558" s="12" t="str">
        <f t="shared" ref="AL558:AL567" si="762">AI558</f>
        <v>W</v>
      </c>
      <c r="AM558" s="12" t="s">
        <v>0</v>
      </c>
      <c r="AN558" s="12" t="str">
        <f>IF(ISNA((INDEX(HOST!A$5:A$30,MATCH(AM558,HOST!M$5:M$30,0)))),"NOT DECLARED",INDEX(HOST!A$5:A$30,MATCH(AM558,HOST!M$5:M$30,0)))</f>
        <v>Kirsten Hazelwood</v>
      </c>
      <c r="BD558" s="51" t="str">
        <f t="shared" si="743"/>
        <v xml:space="preserve">U13 </v>
      </c>
      <c r="BE558" s="52">
        <f t="shared" si="744"/>
        <v>14.8</v>
      </c>
      <c r="BF558" s="52">
        <f t="shared" si="745"/>
        <v>31.5</v>
      </c>
      <c r="BG558" s="52" t="str">
        <f t="shared" si="746"/>
        <v>-</v>
      </c>
      <c r="BH558" s="53">
        <f t="shared" si="747"/>
        <v>1.9097222222222222E-3</v>
      </c>
      <c r="BI558" s="53">
        <f t="shared" si="748"/>
        <v>3.0092592592592588E-3</v>
      </c>
      <c r="BJ558" s="52">
        <f t="shared" si="749"/>
        <v>0</v>
      </c>
      <c r="BK558" s="52">
        <f t="shared" si="750"/>
        <v>14</v>
      </c>
      <c r="BL558" s="52" t="str">
        <f t="shared" si="751"/>
        <v>-</v>
      </c>
      <c r="BM558" s="52" t="str">
        <f t="shared" si="752"/>
        <v>-</v>
      </c>
      <c r="BN558" s="52">
        <f t="shared" si="753"/>
        <v>1.2</v>
      </c>
      <c r="BO558" s="52">
        <f t="shared" si="754"/>
        <v>3.8</v>
      </c>
      <c r="BP558" s="52">
        <f t="shared" si="755"/>
        <v>6</v>
      </c>
      <c r="BQ558" s="52">
        <f t="shared" si="756"/>
        <v>13</v>
      </c>
      <c r="BR558" s="52">
        <f t="shared" si="757"/>
        <v>13</v>
      </c>
      <c r="BS558" s="52">
        <f t="shared" si="758"/>
        <v>58</v>
      </c>
      <c r="CJ558" s="95" t="s">
        <v>523</v>
      </c>
      <c r="CK558" s="95">
        <v>3.5</v>
      </c>
    </row>
    <row r="559" spans="1:89" ht="20.100000000000001" hidden="1" customHeight="1">
      <c r="A559" s="111" t="s">
        <v>368</v>
      </c>
      <c r="W559" s="199" t="s">
        <v>39</v>
      </c>
      <c r="X559" s="141">
        <v>1</v>
      </c>
      <c r="Y559" s="9" t="str">
        <f t="shared" ref="Y559:Y569" si="763">Y545</f>
        <v>Winchester</v>
      </c>
      <c r="Z559" s="12" t="str">
        <f t="shared" ref="Z559:Z569" si="764">Z545</f>
        <v>WW</v>
      </c>
      <c r="AA559" s="12" t="s">
        <v>1</v>
      </c>
      <c r="AB559" s="12" t="str">
        <f>IF(ISNA((INDEX(HOST!A$5:A$30,MATCH(AA559,HOST!D$5:D$30,0)))),"NOT DECLARED",INDEX(HOST!A$5:A$30,MATCH(AA559,HOST!D$5:D$30,0)))</f>
        <v>Betti Smith</v>
      </c>
      <c r="AC559" s="12" t="str">
        <f t="shared" si="759"/>
        <v>WW</v>
      </c>
      <c r="AD559" s="12" t="s">
        <v>1</v>
      </c>
      <c r="AE559" s="12" t="str">
        <f>IF(ISNA((INDEX(HOST!A$5:A$30,MATCH(AD559,HOST!K$5:K$30,0)))),"NOT DECLARED",INDEX(HOST!A$5:A$30,MATCH(AD559,HOST!K$5:K$30,0)))</f>
        <v>Lauren Richards</v>
      </c>
      <c r="AF559" s="12" t="str">
        <f t="shared" si="760"/>
        <v>WW</v>
      </c>
      <c r="AG559" s="12" t="s">
        <v>1</v>
      </c>
      <c r="AH559" s="12" t="str">
        <f>IF(ISNA((INDEX(HOST!A$5:A$30,MATCH(AG559,HOST!G$5:G$30,0)))),"NOT DECLARED",INDEX(HOST!A$5:A$30,MATCH(AG559,HOST!G$5:G$30,0)))</f>
        <v>Lauren Richards</v>
      </c>
      <c r="AI559" s="12" t="str">
        <f t="shared" si="761"/>
        <v>WW</v>
      </c>
      <c r="AJ559" s="12" t="s">
        <v>1</v>
      </c>
      <c r="AK559" s="12" t="str">
        <f>IF(ISNA((INDEX(HOST!A$5:A$30,MATCH(AJ559,HOST!I$5:I$30,0)))),"NOT DECLARED",INDEX(HOST!A$5:A$30,MATCH(AJ559,HOST!I$5:I$30,0)))</f>
        <v>Amy Porter</v>
      </c>
      <c r="AL559" s="12" t="str">
        <f t="shared" si="762"/>
        <v>WW</v>
      </c>
      <c r="AM559" s="12" t="s">
        <v>1</v>
      </c>
      <c r="AN559" s="12" t="str">
        <f>IF(ISNA((INDEX(HOST!A$5:A$30,MATCH(AM559,HOST!M$5:M$30,0)))),"NOT DECLARED",INDEX(HOST!A$5:A$30,MATCH(AM559,HOST!M$5:M$30,0)))</f>
        <v>Addie Thomas</v>
      </c>
      <c r="BD559" s="51" t="str">
        <f t="shared" si="743"/>
        <v xml:space="preserve">U13 </v>
      </c>
      <c r="BE559" s="52">
        <f t="shared" si="744"/>
        <v>14.8</v>
      </c>
      <c r="BF559" s="52">
        <f t="shared" si="745"/>
        <v>31.5</v>
      </c>
      <c r="BG559" s="52" t="str">
        <f t="shared" si="746"/>
        <v>-</v>
      </c>
      <c r="BH559" s="53">
        <f t="shared" si="747"/>
        <v>1.9097222222222222E-3</v>
      </c>
      <c r="BI559" s="53">
        <f t="shared" si="748"/>
        <v>3.0092592592592588E-3</v>
      </c>
      <c r="BJ559" s="52">
        <f t="shared" si="749"/>
        <v>0</v>
      </c>
      <c r="BK559" s="52">
        <f t="shared" si="750"/>
        <v>14</v>
      </c>
      <c r="BL559" s="52" t="str">
        <f t="shared" si="751"/>
        <v>-</v>
      </c>
      <c r="BM559" s="52" t="str">
        <f t="shared" si="752"/>
        <v>-</v>
      </c>
      <c r="BN559" s="52">
        <f t="shared" si="753"/>
        <v>1.2</v>
      </c>
      <c r="BO559" s="52">
        <f t="shared" si="754"/>
        <v>3.8</v>
      </c>
      <c r="BP559" s="52">
        <f t="shared" si="755"/>
        <v>6</v>
      </c>
      <c r="BQ559" s="52">
        <f t="shared" si="756"/>
        <v>13</v>
      </c>
      <c r="BR559" s="52">
        <f t="shared" si="757"/>
        <v>13</v>
      </c>
      <c r="BS559" s="52">
        <f t="shared" si="758"/>
        <v>58</v>
      </c>
      <c r="CJ559" s="95" t="s">
        <v>495</v>
      </c>
      <c r="CK559" s="95">
        <v>2.5</v>
      </c>
    </row>
    <row r="560" spans="1:89" ht="20.100000000000001" hidden="1" customHeight="1">
      <c r="A560" s="111" t="s">
        <v>368</v>
      </c>
      <c r="W560" s="199" t="s">
        <v>35</v>
      </c>
      <c r="X560" s="141">
        <v>2</v>
      </c>
      <c r="Y560" s="9" t="str">
        <f t="shared" si="763"/>
        <v>Newbury</v>
      </c>
      <c r="Z560" s="12" t="str">
        <f t="shared" si="764"/>
        <v>N</v>
      </c>
      <c r="AA560" s="12" t="s">
        <v>0</v>
      </c>
      <c r="AB560" s="12" t="str">
        <f>IF(ISNA((INDEX('TEAM 2'!A$5:A$30,MATCH(AA560,'TEAM 2'!D$5:D$30,0)))),"NOT DECLARED",INDEX('TEAM 2'!A$5:A$30,MATCH(AA560,'TEAM 2'!D$5:D$30,0)))</f>
        <v>CLEMENTINE BARRY</v>
      </c>
      <c r="AC560" s="12" t="str">
        <f t="shared" si="759"/>
        <v>N</v>
      </c>
      <c r="AD560" s="12" t="s">
        <v>0</v>
      </c>
      <c r="AE560" s="12" t="str">
        <f>IF(ISNA((INDEX('TEAM 2'!A$5:A$30,MATCH(AD560,'TEAM 2'!K$5:K$30,0)))),"NOT DECLARED",INDEX('TEAM 2'!A$5:A$30,MATCH(AD560,'TEAM 2'!K$5:K$30,0)))</f>
        <v>SOPHIE LIVINGSTONE</v>
      </c>
      <c r="AF560" s="12" t="str">
        <f t="shared" si="760"/>
        <v>N</v>
      </c>
      <c r="AG560" s="12" t="s">
        <v>0</v>
      </c>
      <c r="AH560" s="12" t="str">
        <f>IF(ISNA((INDEX('TEAM 2'!A$5:A$30,MATCH(AG560,'TEAM 2'!G$5:G$30,0)))),"NOT DECLARED",INDEX('TEAM 2'!A$5:A$30,MATCH(AG560,'TEAM 2'!G$5:G$30,0)))</f>
        <v>SOPHIE LIVINGSTONE</v>
      </c>
      <c r="AI560" s="12" t="str">
        <f t="shared" si="761"/>
        <v>N</v>
      </c>
      <c r="AJ560" s="12" t="s">
        <v>0</v>
      </c>
      <c r="AK560" s="12" t="str">
        <f>IF(ISNA((INDEX('TEAM 2'!A$5:A$30,MATCH(AJ560,'TEAM 2'!I$5:I$30,0)))),"NOT DECLARED",INDEX('TEAM 2'!A$5:A$30,MATCH(AJ560,'TEAM 2'!I$5:I$30,0)))</f>
        <v>LILY NEWMAN</v>
      </c>
      <c r="AL560" s="12" t="str">
        <f t="shared" si="762"/>
        <v>N</v>
      </c>
      <c r="AM560" s="12" t="s">
        <v>0</v>
      </c>
      <c r="AN560" s="12" t="str">
        <f>IF(ISNA((INDEX('TEAM 2'!A$5:A$30,MATCH(AM560,'TEAM 2'!M$5:M$30,0)))),"NOT DECLARED",INDEX('TEAM 2'!A$5:A$30,MATCH(AM560,'TEAM 2'!M$5:M$30,0)))</f>
        <v>ANNA DELAVERE</v>
      </c>
      <c r="BD560" s="51" t="str">
        <f t="shared" si="743"/>
        <v xml:space="preserve">U13 </v>
      </c>
      <c r="BE560" s="52">
        <f t="shared" si="744"/>
        <v>14.8</v>
      </c>
      <c r="BF560" s="52">
        <f t="shared" si="745"/>
        <v>31.5</v>
      </c>
      <c r="BG560" s="52" t="str">
        <f t="shared" si="746"/>
        <v>-</v>
      </c>
      <c r="BH560" s="53">
        <f t="shared" si="747"/>
        <v>1.9097222222222222E-3</v>
      </c>
      <c r="BI560" s="53">
        <f t="shared" si="748"/>
        <v>3.0092592592592588E-3</v>
      </c>
      <c r="BJ560" s="52">
        <f t="shared" si="749"/>
        <v>0</v>
      </c>
      <c r="BK560" s="52">
        <f t="shared" si="750"/>
        <v>14</v>
      </c>
      <c r="BL560" s="52" t="str">
        <f t="shared" si="751"/>
        <v>-</v>
      </c>
      <c r="BM560" s="52" t="str">
        <f t="shared" si="752"/>
        <v>-</v>
      </c>
      <c r="BN560" s="52">
        <f t="shared" si="753"/>
        <v>1.2</v>
      </c>
      <c r="BO560" s="52">
        <f t="shared" si="754"/>
        <v>3.8</v>
      </c>
      <c r="BP560" s="52">
        <f t="shared" si="755"/>
        <v>6</v>
      </c>
      <c r="BQ560" s="52">
        <f t="shared" si="756"/>
        <v>13</v>
      </c>
      <c r="BR560" s="52">
        <f t="shared" si="757"/>
        <v>13</v>
      </c>
      <c r="BS560" s="52">
        <f t="shared" si="758"/>
        <v>58</v>
      </c>
      <c r="CJ560" s="95" t="s">
        <v>524</v>
      </c>
      <c r="CK560" s="95">
        <v>1.5</v>
      </c>
    </row>
    <row r="561" spans="1:89" ht="20.100000000000001" hidden="1" customHeight="1">
      <c r="A561" s="111" t="s">
        <v>368</v>
      </c>
      <c r="W561" s="199" t="s">
        <v>35</v>
      </c>
      <c r="X561" s="141">
        <v>2</v>
      </c>
      <c r="Y561" s="9" t="str">
        <f t="shared" si="763"/>
        <v>Newbury</v>
      </c>
      <c r="Z561" s="12" t="str">
        <f t="shared" si="764"/>
        <v>NN</v>
      </c>
      <c r="AA561" s="12" t="s">
        <v>1</v>
      </c>
      <c r="AB561" s="12" t="str">
        <f>IF(ISNA((INDEX('TEAM 2'!A$5:A$30,MATCH(AA561,'TEAM 2'!D$5:D$30,0)))),"NOT DECLARED",INDEX('TEAM 2'!A$5:A$30,MATCH(AA561,'TEAM 2'!D$5:D$30,0)))</f>
        <v>LIBBY STOCKWELL</v>
      </c>
      <c r="AC561" s="12" t="str">
        <f t="shared" si="759"/>
        <v>NN</v>
      </c>
      <c r="AD561" s="12" t="s">
        <v>1</v>
      </c>
      <c r="AE561" s="12" t="str">
        <f>IF(ISNA((INDEX('TEAM 2'!A$5:A$30,MATCH(AD561,'TEAM 2'!K$5:K$30,0)))),"NOT DECLARED",INDEX('TEAM 2'!A$5:A$30,MATCH(AD561,'TEAM 2'!K$5:K$30,0)))</f>
        <v>ELIZABETH PALMER</v>
      </c>
      <c r="AF561" s="12" t="str">
        <f t="shared" si="760"/>
        <v>NN</v>
      </c>
      <c r="AG561" s="12" t="s">
        <v>1</v>
      </c>
      <c r="AH561" s="12" t="str">
        <f>IF(ISNA((INDEX('TEAM 2'!A$5:A$30,MATCH(AG561,'TEAM 2'!G$5:G$30,0)))),"NOT DECLARED",INDEX('TEAM 2'!A$5:A$30,MATCH(AG561,'TEAM 2'!G$5:G$30,0)))</f>
        <v>ELIZABETH PALMER</v>
      </c>
      <c r="AI561" s="12" t="str">
        <f t="shared" si="761"/>
        <v>NN</v>
      </c>
      <c r="AJ561" s="12" t="s">
        <v>1</v>
      </c>
      <c r="AK561" s="12" t="str">
        <f>IF(ISNA((INDEX('TEAM 2'!A$5:A$30,MATCH(AJ561,'TEAM 2'!I$5:I$30,0)))),"NOT DECLARED",INDEX('TEAM 2'!A$5:A$30,MATCH(AJ561,'TEAM 2'!I$5:I$30,0)))</f>
        <v>GEORGIA KNIGHT</v>
      </c>
      <c r="AL561" s="12" t="str">
        <f t="shared" si="762"/>
        <v>NN</v>
      </c>
      <c r="AM561" s="12" t="s">
        <v>1</v>
      </c>
      <c r="AN561" s="12" t="str">
        <f>IF(ISNA((INDEX('TEAM 2'!A$5:A$30,MATCH(AM561,'TEAM 2'!M$5:M$30,0)))),"NOT DECLARED",INDEX('TEAM 2'!A$5:A$30,MATCH(AM561,'TEAM 2'!M$5:M$30,0)))</f>
        <v>ELIZABETH PALMER</v>
      </c>
      <c r="BD561" s="51" t="str">
        <f t="shared" ref="BD561:BS563" si="765">BD560</f>
        <v xml:space="preserve">U13 </v>
      </c>
      <c r="BE561" s="52">
        <f t="shared" si="765"/>
        <v>14.8</v>
      </c>
      <c r="BF561" s="52">
        <f t="shared" si="765"/>
        <v>31.5</v>
      </c>
      <c r="BG561" s="52" t="str">
        <f t="shared" si="765"/>
        <v>-</v>
      </c>
      <c r="BH561" s="53">
        <f t="shared" si="765"/>
        <v>1.9097222222222222E-3</v>
      </c>
      <c r="BI561" s="53">
        <f t="shared" si="765"/>
        <v>3.0092592592592588E-3</v>
      </c>
      <c r="BJ561" s="52">
        <f t="shared" si="765"/>
        <v>0</v>
      </c>
      <c r="BK561" s="52">
        <f t="shared" si="765"/>
        <v>14</v>
      </c>
      <c r="BL561" s="52" t="str">
        <f t="shared" si="765"/>
        <v>-</v>
      </c>
      <c r="BM561" s="52" t="str">
        <f t="shared" si="765"/>
        <v>-</v>
      </c>
      <c r="BN561" s="52">
        <f t="shared" si="765"/>
        <v>1.2</v>
      </c>
      <c r="BO561" s="52">
        <f t="shared" si="765"/>
        <v>3.8</v>
      </c>
      <c r="BP561" s="52">
        <f t="shared" si="765"/>
        <v>6</v>
      </c>
      <c r="BQ561" s="52">
        <f t="shared" si="765"/>
        <v>13</v>
      </c>
      <c r="BR561" s="52">
        <f t="shared" si="765"/>
        <v>13</v>
      </c>
      <c r="BS561" s="52">
        <f t="shared" si="765"/>
        <v>58</v>
      </c>
      <c r="CJ561" s="95" t="s">
        <v>525</v>
      </c>
      <c r="CK561" s="95">
        <v>0</v>
      </c>
    </row>
    <row r="562" spans="1:89" ht="20.100000000000001" hidden="1" customHeight="1">
      <c r="A562" s="111" t="s">
        <v>368</v>
      </c>
      <c r="W562" s="199" t="s">
        <v>36</v>
      </c>
      <c r="X562" s="141">
        <v>3</v>
      </c>
      <c r="Y562" s="9" t="str">
        <f t="shared" si="763"/>
        <v>Oxford City</v>
      </c>
      <c r="Z562" s="12" t="str">
        <f t="shared" si="764"/>
        <v>O</v>
      </c>
      <c r="AA562" s="12" t="s">
        <v>0</v>
      </c>
      <c r="AB562" s="12" t="str">
        <f>IF(ISNA((INDEX('TEAM 3'!A$5:A$30,MATCH(AA562,'TEAM 3'!D$5:D$30,0)))),"NOT DECLARED",INDEX('TEAM 3'!A$5:A$30,MATCH(AA562,'TEAM 3'!D$5:D$30,0)))</f>
        <v>Alanna O'Neill</v>
      </c>
      <c r="AC562" s="12" t="str">
        <f t="shared" si="759"/>
        <v>O</v>
      </c>
      <c r="AD562" s="12" t="s">
        <v>0</v>
      </c>
      <c r="AE562" s="12" t="str">
        <f>IF(ISNA((INDEX('TEAM 3'!A$5:A$30,MATCH(AD562,'TEAM 3'!K$5:K$30,0)))),"NOT DECLARED",INDEX('TEAM 3'!A$5:A$30,MATCH(AD562,'TEAM 3'!K$5:K$30,0)))</f>
        <v>Annie Jonkers</v>
      </c>
      <c r="AF562" s="12" t="str">
        <f t="shared" si="760"/>
        <v>O</v>
      </c>
      <c r="AG562" s="12" t="s">
        <v>0</v>
      </c>
      <c r="AH562" s="12" t="str">
        <f>IF(ISNA((INDEX('TEAM 3'!A$5:A$30,MATCH(AG562,'TEAM 3'!G$5:G$30,0)))),"NOT DECLARED",INDEX('TEAM 3'!A$5:A$30,MATCH(AG562,'TEAM 3'!G$5:G$30,0)))</f>
        <v>Sienna Hardy</v>
      </c>
      <c r="AI562" s="12" t="str">
        <f t="shared" si="761"/>
        <v>O</v>
      </c>
      <c r="AJ562" s="12" t="s">
        <v>0</v>
      </c>
      <c r="AK562" s="12" t="str">
        <f>IF(ISNA((INDEX('TEAM 3'!A$5:A$30,MATCH(AJ562,'TEAM 3'!I$5:I$30,0)))),"NOT DECLARED",INDEX('TEAM 3'!A$5:A$30,MATCH(AJ562,'TEAM 3'!I$5:I$30,0)))</f>
        <v>Venetia Mahony</v>
      </c>
      <c r="AL562" s="12" t="str">
        <f t="shared" si="762"/>
        <v>O</v>
      </c>
      <c r="AM562" s="12" t="s">
        <v>0</v>
      </c>
      <c r="AN562" s="12" t="str">
        <f>IF(ISNA((INDEX('TEAM 3'!A$5:A$30,MATCH(AM562,'TEAM 3'!M$5:M$30,0)))),"NOT DECLARED",INDEX('TEAM 3'!A$5:A$30,MATCH(AM562,'TEAM 3'!M$5:M$30,0)))</f>
        <v>Payton Carter</v>
      </c>
      <c r="BD562" s="51" t="str">
        <f t="shared" si="765"/>
        <v xml:space="preserve">U13 </v>
      </c>
      <c r="BE562" s="52">
        <f t="shared" si="765"/>
        <v>14.8</v>
      </c>
      <c r="BF562" s="52">
        <f t="shared" si="765"/>
        <v>31.5</v>
      </c>
      <c r="BG562" s="52" t="str">
        <f t="shared" si="765"/>
        <v>-</v>
      </c>
      <c r="BH562" s="53">
        <f t="shared" si="765"/>
        <v>1.9097222222222222E-3</v>
      </c>
      <c r="BI562" s="53">
        <f t="shared" si="765"/>
        <v>3.0092592592592588E-3</v>
      </c>
      <c r="BJ562" s="52">
        <f t="shared" si="765"/>
        <v>0</v>
      </c>
      <c r="BK562" s="52">
        <f t="shared" si="765"/>
        <v>14</v>
      </c>
      <c r="BL562" s="52" t="str">
        <f t="shared" si="765"/>
        <v>-</v>
      </c>
      <c r="BM562" s="52" t="str">
        <f t="shared" si="765"/>
        <v>-</v>
      </c>
      <c r="BN562" s="52">
        <f t="shared" si="765"/>
        <v>1.2</v>
      </c>
      <c r="BO562" s="52">
        <f t="shared" si="765"/>
        <v>3.8</v>
      </c>
      <c r="BP562" s="52">
        <f t="shared" si="765"/>
        <v>6</v>
      </c>
      <c r="BQ562" s="52">
        <f t="shared" si="765"/>
        <v>13</v>
      </c>
      <c r="BR562" s="52">
        <f t="shared" si="765"/>
        <v>13</v>
      </c>
      <c r="BS562" s="52">
        <f t="shared" si="765"/>
        <v>58</v>
      </c>
      <c r="CJ562" s="95" t="s">
        <v>552</v>
      </c>
      <c r="CK562" s="95">
        <v>0</v>
      </c>
    </row>
    <row r="563" spans="1:89" ht="20.100000000000001" hidden="1" customHeight="1">
      <c r="A563" s="111" t="s">
        <v>368</v>
      </c>
      <c r="W563" s="199" t="s">
        <v>36</v>
      </c>
      <c r="X563" s="141">
        <v>3</v>
      </c>
      <c r="Y563" s="9" t="str">
        <f t="shared" si="763"/>
        <v>Oxford City</v>
      </c>
      <c r="Z563" s="12" t="str">
        <f t="shared" si="764"/>
        <v>OO</v>
      </c>
      <c r="AA563" s="12" t="s">
        <v>1</v>
      </c>
      <c r="AB563" s="12" t="str">
        <f>IF(ISNA((INDEX('TEAM 3'!A$5:A$30,MATCH(AA563,'TEAM 3'!D$5:D$30,0)))),"NOT DECLARED",INDEX('TEAM 3'!A$5:A$30,MATCH(AA563,'TEAM 3'!D$5:D$30,0)))</f>
        <v>Venetia Mahony</v>
      </c>
      <c r="AC563" s="12" t="str">
        <f t="shared" si="759"/>
        <v>OO</v>
      </c>
      <c r="AD563" s="12" t="s">
        <v>1</v>
      </c>
      <c r="AE563" s="12" t="str">
        <f>IF(ISNA((INDEX('TEAM 3'!A$5:A$30,MATCH(AD563,'TEAM 3'!K$5:K$30,0)))),"NOT DECLARED",INDEX('TEAM 3'!A$5:A$30,MATCH(AD563,'TEAM 3'!K$5:K$30,0)))</f>
        <v>Alanna O'Neill</v>
      </c>
      <c r="AF563" s="12" t="str">
        <f t="shared" si="760"/>
        <v>OO</v>
      </c>
      <c r="AG563" s="12" t="s">
        <v>1</v>
      </c>
      <c r="AH563" s="12" t="str">
        <f>IF(ISNA((INDEX('TEAM 3'!A$5:A$30,MATCH(AG563,'TEAM 3'!G$5:G$30,0)))),"NOT DECLARED",INDEX('TEAM 3'!A$5:A$30,MATCH(AG563,'TEAM 3'!G$5:G$30,0)))</f>
        <v>Payton Carter</v>
      </c>
      <c r="AI563" s="12" t="str">
        <f t="shared" si="761"/>
        <v>OO</v>
      </c>
      <c r="AJ563" s="12" t="s">
        <v>1</v>
      </c>
      <c r="AK563" s="12" t="str">
        <f>IF(ISNA((INDEX('TEAM 3'!A$5:A$30,MATCH(AJ563,'TEAM 3'!I$5:I$30,0)))),"NOT DECLARED",INDEX('TEAM 3'!A$5:A$30,MATCH(AJ563,'TEAM 3'!I$5:I$30,0)))</f>
        <v>Ellen Walker-Smith</v>
      </c>
      <c r="AL563" s="12" t="str">
        <f t="shared" si="762"/>
        <v>OO</v>
      </c>
      <c r="AM563" s="12" t="s">
        <v>1</v>
      </c>
      <c r="AN563" s="12" t="str">
        <f>IF(ISNA((INDEX('TEAM 3'!A$5:A$30,MATCH(AM563,'TEAM 3'!M$5:M$30,0)))),"NOT DECLARED",INDEX('TEAM 3'!A$5:A$30,MATCH(AM563,'TEAM 3'!M$5:M$30,0)))</f>
        <v>Keira Williams</v>
      </c>
      <c r="BD563" s="51" t="str">
        <f t="shared" si="765"/>
        <v xml:space="preserve">U13 </v>
      </c>
      <c r="BE563" s="52">
        <f t="shared" si="765"/>
        <v>14.8</v>
      </c>
      <c r="BF563" s="52">
        <f t="shared" si="765"/>
        <v>31.5</v>
      </c>
      <c r="BG563" s="52" t="str">
        <f t="shared" si="765"/>
        <v>-</v>
      </c>
      <c r="BH563" s="53">
        <f t="shared" si="765"/>
        <v>1.9097222222222222E-3</v>
      </c>
      <c r="BI563" s="53">
        <f t="shared" si="765"/>
        <v>3.0092592592592588E-3</v>
      </c>
      <c r="BJ563" s="52">
        <f t="shared" si="765"/>
        <v>0</v>
      </c>
      <c r="BK563" s="52">
        <f t="shared" si="765"/>
        <v>14</v>
      </c>
      <c r="BL563" s="52" t="str">
        <f t="shared" si="765"/>
        <v>-</v>
      </c>
      <c r="BM563" s="52" t="str">
        <f t="shared" si="765"/>
        <v>-</v>
      </c>
      <c r="BN563" s="52">
        <f t="shared" si="765"/>
        <v>1.2</v>
      </c>
      <c r="BO563" s="52">
        <f t="shared" si="765"/>
        <v>3.8</v>
      </c>
      <c r="BP563" s="52">
        <f t="shared" si="765"/>
        <v>6</v>
      </c>
      <c r="BQ563" s="52">
        <f t="shared" si="765"/>
        <v>13</v>
      </c>
      <c r="BR563" s="52">
        <f t="shared" si="765"/>
        <v>13</v>
      </c>
      <c r="BS563" s="52">
        <f t="shared" si="765"/>
        <v>58</v>
      </c>
      <c r="CJ563" s="95" t="s">
        <v>553</v>
      </c>
      <c r="CK563" s="95">
        <v>0</v>
      </c>
    </row>
    <row r="564" spans="1:89" ht="20.100000000000001" hidden="1" customHeight="1">
      <c r="A564" s="111" t="s">
        <v>368</v>
      </c>
      <c r="W564" s="199" t="s">
        <v>37</v>
      </c>
      <c r="X564" s="141">
        <v>4</v>
      </c>
      <c r="Y564" s="9" t="str">
        <f t="shared" si="763"/>
        <v>MADJA</v>
      </c>
      <c r="Z564" s="12" t="str">
        <f t="shared" si="764"/>
        <v>R</v>
      </c>
      <c r="AA564" s="12" t="s">
        <v>0</v>
      </c>
      <c r="AB564" s="12" t="str">
        <f>IF(ISNA((INDEX('TEAM 4'!A$5:A$30,MATCH(AA564,'TEAM 4'!D$5:D$30,0)))),"NOT DECLARED",INDEX('TEAM 4'!A$5:A$30,MATCH(AA564,'TEAM 4'!D$5:D$30,0)))</f>
        <v>Lucy White</v>
      </c>
      <c r="AC564" s="12" t="str">
        <f t="shared" si="759"/>
        <v>R</v>
      </c>
      <c r="AD564" s="12" t="s">
        <v>0</v>
      </c>
      <c r="AE564" s="12" t="str">
        <f>IF(ISNA((INDEX('TEAM 4'!A$5:A$30,MATCH(AD564,'TEAM 4'!K$5:K$30,0)))),"NOT DECLARED",INDEX('TEAM 4'!A$5:A$30,MATCH(AD564,'TEAM 4'!K$5:K$30,0)))</f>
        <v>Esme Montague</v>
      </c>
      <c r="AF564" s="12" t="str">
        <f t="shared" si="760"/>
        <v>R</v>
      </c>
      <c r="AG564" s="12" t="s">
        <v>0</v>
      </c>
      <c r="AH564" s="12" t="str">
        <f>IF(ISNA((INDEX('TEAM 4'!A$5:A$30,MATCH(AG564,'TEAM 4'!G$5:G$30,0)))),"NOT DECLARED",INDEX('TEAM 4'!A$5:A$30,MATCH(AG564,'TEAM 4'!G$5:G$30,0)))</f>
        <v>Ellie Mullins</v>
      </c>
      <c r="AI564" s="12" t="str">
        <f t="shared" si="761"/>
        <v>R</v>
      </c>
      <c r="AJ564" s="12" t="s">
        <v>0</v>
      </c>
      <c r="AK564" s="12" t="str">
        <f>IF(ISNA((INDEX('TEAM 4'!A$5:A$30,MATCH(AJ564,'TEAM 4'!I$5:I$30,0)))),"NOT DECLARED",INDEX('TEAM 4'!A$5:A$30,MATCH(AJ564,'TEAM 4'!I$5:I$30,0)))</f>
        <v>Jojo Kiggell</v>
      </c>
      <c r="AL564" s="12" t="str">
        <f t="shared" si="762"/>
        <v>R</v>
      </c>
      <c r="AM564" s="12" t="s">
        <v>0</v>
      </c>
      <c r="AN564" s="12" t="str">
        <f>IF(ISNA((INDEX('TEAM 4'!A$5:A$30,MATCH(AM564,'TEAM 4'!M$5:M$30,0)))),"NOT DECLARED",INDEX('TEAM 4'!A$5:A$30,MATCH(AM564,'TEAM 4'!M$5:M$30,0)))</f>
        <v>Ellie Mullins</v>
      </c>
      <c r="CJ564" s="95" t="s">
        <v>526</v>
      </c>
      <c r="CK564" s="95">
        <v>5</v>
      </c>
    </row>
    <row r="565" spans="1:89" ht="20.100000000000001" hidden="1" customHeight="1">
      <c r="A565" s="111" t="s">
        <v>368</v>
      </c>
      <c r="W565" s="199" t="s">
        <v>37</v>
      </c>
      <c r="X565" s="141">
        <v>4</v>
      </c>
      <c r="Y565" s="9" t="str">
        <f t="shared" si="763"/>
        <v>MADJA</v>
      </c>
      <c r="Z565" s="12" t="str">
        <f t="shared" si="764"/>
        <v>RR</v>
      </c>
      <c r="AA565" s="12" t="s">
        <v>1</v>
      </c>
      <c r="AB565" s="12" t="str">
        <f>IF(ISNA((INDEX('TEAM 4'!A$5:A$30,MATCH(AA565,'TEAM 4'!D$5:D$30,0)))),"NOT DECLARED",INDEX('TEAM 4'!A$5:A$30,MATCH(AA565,'TEAM 4'!D$5:D$30,0)))</f>
        <v>Jojo Kiggell</v>
      </c>
      <c r="AC565" s="12" t="str">
        <f t="shared" si="759"/>
        <v>RR</v>
      </c>
      <c r="AD565" s="12" t="s">
        <v>1</v>
      </c>
      <c r="AE565" s="12" t="str">
        <f>IF(ISNA((INDEX('TEAM 4'!A$5:A$30,MATCH(AD565,'TEAM 4'!K$5:K$30,0)))),"NOT DECLARED",INDEX('TEAM 4'!A$5:A$30,MATCH(AD565,'TEAM 4'!K$5:K$30,0)))</f>
        <v>Anna White</v>
      </c>
      <c r="AF565" s="12" t="str">
        <f t="shared" si="760"/>
        <v>RR</v>
      </c>
      <c r="AG565" s="12" t="s">
        <v>1</v>
      </c>
      <c r="AH565" s="12" t="str">
        <f>IF(ISNA((INDEX('TEAM 4'!A$5:A$30,MATCH(AG565,'TEAM 4'!G$5:G$30,0)))),"NOT DECLARED",INDEX('TEAM 4'!A$5:A$30,MATCH(AG565,'TEAM 4'!G$5:G$30,0)))</f>
        <v>Ellie Hamill</v>
      </c>
      <c r="AI565" s="12" t="str">
        <f t="shared" si="761"/>
        <v>RR</v>
      </c>
      <c r="AJ565" s="12" t="s">
        <v>1</v>
      </c>
      <c r="AK565" s="12" t="str">
        <f>IF(ISNA((INDEX('TEAM 4'!A$5:A$30,MATCH(AJ565,'TEAM 4'!I$5:I$30,0)))),"NOT DECLARED",INDEX('TEAM 4'!A$5:A$30,MATCH(AJ565,'TEAM 4'!I$5:I$30,0)))</f>
        <v>Megan Hamill</v>
      </c>
      <c r="AL565" s="12" t="str">
        <f t="shared" si="762"/>
        <v>RR</v>
      </c>
      <c r="AM565" s="12" t="s">
        <v>1</v>
      </c>
      <c r="AN565" s="12" t="str">
        <f>IF(ISNA((INDEX('TEAM 4'!A$5:A$30,MATCH(AM565,'TEAM 4'!M$5:M$30,0)))),"NOT DECLARED",INDEX('TEAM 4'!A$5:A$30,MATCH(AM565,'TEAM 4'!M$5:M$30,0)))</f>
        <v>Ellie Hamill</v>
      </c>
      <c r="CJ565" s="95" t="s">
        <v>527</v>
      </c>
      <c r="CK565" s="95">
        <v>4</v>
      </c>
    </row>
    <row r="566" spans="1:89" ht="20.100000000000001" hidden="1" customHeight="1">
      <c r="A566" s="111" t="s">
        <v>368</v>
      </c>
      <c r="W566" s="199" t="s">
        <v>38</v>
      </c>
      <c r="X566" s="141">
        <v>5</v>
      </c>
      <c r="Y566" s="9" t="str">
        <f t="shared" si="763"/>
        <v>Salisbury</v>
      </c>
      <c r="Z566" s="12" t="str">
        <f t="shared" si="764"/>
        <v>T</v>
      </c>
      <c r="AA566" s="12" t="s">
        <v>0</v>
      </c>
      <c r="AB566" s="12" t="str">
        <f>IF(ISNA((INDEX('TEAM 5'!A$5:A$30,MATCH(AA566,'TEAM 5'!D$5:D$30,0)))),"NOT DECLARED",INDEX('TEAM 5'!A$5:A$30,MATCH(AA566,'TEAM 5'!D$5:D$30,0)))</f>
        <v>Kaitlin Miller</v>
      </c>
      <c r="AC566" s="12" t="str">
        <f t="shared" si="759"/>
        <v>T</v>
      </c>
      <c r="AD566" s="12" t="s">
        <v>0</v>
      </c>
      <c r="AE566" s="12" t="str">
        <f>IF(ISNA((INDEX('TEAM 5'!A$5:A$30,MATCH(AD566,'TEAM 5'!K$5:K$30,0)))),"NOT DECLARED",INDEX('TEAM 5'!A$5:A$30,MATCH(AD566,'TEAM 5'!K$5:K$30,0)))</f>
        <v>NOT DECLARED</v>
      </c>
      <c r="AF566" s="12" t="str">
        <f t="shared" si="760"/>
        <v>T</v>
      </c>
      <c r="AG566" s="12" t="s">
        <v>0</v>
      </c>
      <c r="AH566" s="12" t="str">
        <f>IF(ISNA((INDEX('TEAM 5'!A$5:A$30,MATCH(AG566,'TEAM 5'!G$5:G$30,0)))),"NOT DECLARED",INDEX('TEAM 5'!A$5:A$30,MATCH(AG566,'TEAM 5'!G$5:G$30,0)))</f>
        <v>Kaitlin Miller</v>
      </c>
      <c r="AI566" s="12" t="str">
        <f t="shared" si="761"/>
        <v>T</v>
      </c>
      <c r="AJ566" s="12" t="s">
        <v>0</v>
      </c>
      <c r="AK566" s="12" t="str">
        <f>IF(ISNA((INDEX('TEAM 5'!A$5:A$30,MATCH(AJ566,'TEAM 5'!I$5:I$30,0)))),"NOT DECLARED",INDEX('TEAM 5'!A$5:A$30,MATCH(AJ566,'TEAM 5'!I$5:I$30,0)))</f>
        <v>Megan Thomas</v>
      </c>
      <c r="AL566" s="12" t="str">
        <f t="shared" si="762"/>
        <v>T</v>
      </c>
      <c r="AM566" s="12" t="s">
        <v>0</v>
      </c>
      <c r="AN566" s="12" t="str">
        <f>IF(ISNA((INDEX('TEAM 5'!A$5:A$30,MATCH(AM566,'TEAM 5'!M$5:M$30,0)))),"NOT DECLARED",INDEX('TEAM 5'!A$5:A$30,MATCH(AM566,'TEAM 5'!M$5:M$30,0)))</f>
        <v>NOT DECLARED</v>
      </c>
      <c r="CJ566" s="95" t="s">
        <v>528</v>
      </c>
      <c r="CK566" s="95">
        <v>3</v>
      </c>
    </row>
    <row r="567" spans="1:89" ht="20.100000000000001" hidden="1" customHeight="1">
      <c r="A567" s="111" t="s">
        <v>368</v>
      </c>
      <c r="W567" s="199" t="s">
        <v>38</v>
      </c>
      <c r="X567" s="141">
        <v>5</v>
      </c>
      <c r="Y567" s="9" t="str">
        <f t="shared" si="763"/>
        <v>Salisbury</v>
      </c>
      <c r="Z567" s="12" t="str">
        <f t="shared" si="764"/>
        <v>TT</v>
      </c>
      <c r="AA567" s="12" t="s">
        <v>1</v>
      </c>
      <c r="AB567" s="12" t="str">
        <f>IF(ISNA((INDEX('TEAM 5'!A$5:A$30,MATCH(AA567,'TEAM 5'!D$5:D$30,0)))),"NOT DECLARED",INDEX('TEAM 5'!A$5:A$30,MATCH(AA567,'TEAM 5'!D$5:D$30,0)))</f>
        <v>Bridget Cornelius</v>
      </c>
      <c r="AC567" s="12" t="str">
        <f t="shared" si="759"/>
        <v>TT</v>
      </c>
      <c r="AD567" s="12" t="s">
        <v>1</v>
      </c>
      <c r="AE567" s="12" t="str">
        <f>IF(ISNA((INDEX('TEAM 5'!A$5:A$30,MATCH(AD567,'TEAM 5'!K$5:K$30,0)))),"NOT DECLARED",INDEX('TEAM 5'!A$5:A$30,MATCH(AD567,'TEAM 5'!K$5:K$30,0)))</f>
        <v>NOT DECLARED</v>
      </c>
      <c r="AF567" s="12" t="str">
        <f t="shared" si="760"/>
        <v>TT</v>
      </c>
      <c r="AG567" s="12" t="s">
        <v>1</v>
      </c>
      <c r="AH567" s="12" t="str">
        <f>IF(ISNA((INDEX('TEAM 5'!A$5:A$30,MATCH(AG567,'TEAM 5'!G$5:G$30,0)))),"NOT DECLARED",INDEX('TEAM 5'!A$5:A$30,MATCH(AG567,'TEAM 5'!G$5:G$30,0)))</f>
        <v>NOT DECLARED</v>
      </c>
      <c r="AI567" s="12" t="str">
        <f t="shared" si="761"/>
        <v>TT</v>
      </c>
      <c r="AJ567" s="12" t="s">
        <v>1</v>
      </c>
      <c r="AK567" s="12" t="str">
        <f>IF(ISNA((INDEX('TEAM 5'!A$5:A$30,MATCH(AJ567,'TEAM 5'!I$5:I$30,0)))),"NOT DECLARED",INDEX('TEAM 5'!A$5:A$30,MATCH(AJ567,'TEAM 5'!I$5:I$30,0)))</f>
        <v>Maddie Vernon</v>
      </c>
      <c r="AL567" s="12" t="str">
        <f t="shared" si="762"/>
        <v>TT</v>
      </c>
      <c r="AM567" s="12" t="s">
        <v>1</v>
      </c>
      <c r="AN567" s="12" t="str">
        <f>IF(ISNA((INDEX('TEAM 5'!A$5:A$30,MATCH(AM567,'TEAM 5'!M$5:M$30,0)))),"NOT DECLARED",INDEX('TEAM 5'!A$5:A$30,MATCH(AM567,'TEAM 5'!M$5:M$30,0)))</f>
        <v>NOT DECLARED</v>
      </c>
      <c r="CJ567" s="95" t="s">
        <v>529</v>
      </c>
      <c r="CK567" s="95">
        <v>2</v>
      </c>
    </row>
    <row r="568" spans="1:89" ht="20.100000000000001" hidden="1" customHeight="1">
      <c r="A568" s="111" t="s">
        <v>368</v>
      </c>
      <c r="W568" s="199" t="s">
        <v>363</v>
      </c>
      <c r="X568" s="141">
        <v>6</v>
      </c>
      <c r="Y568" s="9" t="str">
        <f t="shared" si="763"/>
        <v>Slough Juniors</v>
      </c>
      <c r="Z568" s="12" t="str">
        <f t="shared" si="764"/>
        <v>J</v>
      </c>
      <c r="AA568" s="12" t="s">
        <v>0</v>
      </c>
      <c r="AB568" s="12" t="str">
        <f>IF(ISNA((INDEX('TEAM 6'!A$5:A$30,MATCH(AA568,'TEAM 6'!D$5:D$30,0)))),"NOT DECLARED",INDEX('TEAM 6'!A$5:A$30,MATCH(AA568,'TEAM 6'!D$5:D$30,0)))</f>
        <v>Mia Woodley</v>
      </c>
      <c r="AC568" s="12" t="str">
        <f>Z568</f>
        <v>J</v>
      </c>
      <c r="AD568" s="12" t="s">
        <v>0</v>
      </c>
      <c r="AE568" s="12" t="str">
        <f>IF(ISNA((INDEX('TEAM 6'!A$5:A$30,MATCH(AD568,'TEAM 6'!K$5:K$30,0)))),"NOT DECLARED",INDEX('TEAM 6'!A$5:A$30,MATCH(AD568,'TEAM 6'!K$5:K$30,0)))</f>
        <v>Bethany Jones</v>
      </c>
      <c r="AF568" s="12" t="str">
        <f>AC568</f>
        <v>J</v>
      </c>
      <c r="AG568" s="12" t="s">
        <v>0</v>
      </c>
      <c r="AH568" s="12" t="str">
        <f>IF(ISNA((INDEX('TEAM 6'!A$5:A$30,MATCH(AG568,'TEAM 6'!G$5:G$30,0)))),"NOT DECLARED",INDEX('TEAM 6'!A$5:A$30,MATCH(AG568,'TEAM 6'!G$5:G$30,0)))</f>
        <v>Emilia Wilkinson</v>
      </c>
      <c r="AI568" s="12" t="str">
        <f>AF568</f>
        <v>J</v>
      </c>
      <c r="AJ568" s="12" t="s">
        <v>0</v>
      </c>
      <c r="AK568" s="12" t="str">
        <f>IF(ISNA((INDEX('TEAM 6'!A$5:A$30,MATCH(AJ568,'TEAM 6'!I$5:I$30,0)))),"NOT DECLARED",INDEX('TEAM 6'!A$5:A$30,MATCH(AJ568,'TEAM 6'!I$5:I$30,0)))</f>
        <v>Demi Obilanade</v>
      </c>
      <c r="AL568" s="12" t="str">
        <f>AI568</f>
        <v>J</v>
      </c>
      <c r="AM568" s="12" t="s">
        <v>0</v>
      </c>
      <c r="AN568" s="12" t="str">
        <f>IF(ISNA((INDEX('TEAM 6'!A$5:A$30,MATCH(AM568,'TEAM 6'!M$5:M$30,0)))),"NOT DECLARED",INDEX('TEAM 6'!A$5:A$30,MATCH(AM568,'TEAM 6'!M$5:M$30,0)))</f>
        <v>Marli Webb</v>
      </c>
      <c r="CJ568" s="95" t="s">
        <v>530</v>
      </c>
      <c r="CK568" s="95">
        <v>0</v>
      </c>
    </row>
    <row r="569" spans="1:89" ht="20.100000000000001" hidden="1" customHeight="1">
      <c r="A569" s="111" t="s">
        <v>368</v>
      </c>
      <c r="W569" s="199" t="s">
        <v>363</v>
      </c>
      <c r="X569" s="141">
        <v>6</v>
      </c>
      <c r="Y569" s="9" t="str">
        <f t="shared" si="763"/>
        <v>Slough Juniors</v>
      </c>
      <c r="Z569" s="12" t="str">
        <f t="shared" si="764"/>
        <v>JJ</v>
      </c>
      <c r="AA569" s="12" t="s">
        <v>1</v>
      </c>
      <c r="AB569" s="12" t="str">
        <f>IF(ISNA((INDEX('TEAM 6'!A$5:A$30,MATCH(AA569,'TEAM 6'!D$5:D$30,0)))),"NOT DECLARED",INDEX('TEAM 6'!A$5:A$30,MATCH(AA569,'TEAM 6'!D$5:D$30,0)))</f>
        <v>Marli Webb</v>
      </c>
      <c r="AC569" s="12" t="str">
        <f>Z569</f>
        <v>JJ</v>
      </c>
      <c r="AD569" s="12" t="s">
        <v>1</v>
      </c>
      <c r="AE569" s="12" t="str">
        <f>IF(ISNA((INDEX('TEAM 6'!A$5:A$30,MATCH(AD569,'TEAM 6'!K$5:K$30,0)))),"NOT DECLARED",INDEX('TEAM 6'!A$5:A$30,MATCH(AD569,'TEAM 6'!K$5:K$30,0)))</f>
        <v>Anela Akoun</v>
      </c>
      <c r="AF569" s="12" t="str">
        <f>AC569</f>
        <v>JJ</v>
      </c>
      <c r="AG569" s="12" t="s">
        <v>1</v>
      </c>
      <c r="AH569" s="12" t="str">
        <f>IF(ISNA((INDEX('TEAM 6'!A$5:A$30,MATCH(AG569,'TEAM 6'!G$5:G$30,0)))),"NOT DECLARED",INDEX('TEAM 6'!A$5:A$30,MATCH(AG569,'TEAM 6'!G$5:G$30,0)))</f>
        <v>Brianna Garraway</v>
      </c>
      <c r="AI569" s="12" t="str">
        <f>AF569</f>
        <v>JJ</v>
      </c>
      <c r="AJ569" s="12" t="s">
        <v>1</v>
      </c>
      <c r="AK569" s="12" t="str">
        <f>IF(ISNA((INDEX('TEAM 6'!A$5:A$30,MATCH(AJ569,'TEAM 6'!I$5:I$30,0)))),"NOT DECLARED",INDEX('TEAM 6'!A$5:A$30,MATCH(AJ569,'TEAM 6'!I$5:I$30,0)))</f>
        <v>Isla Jones</v>
      </c>
      <c r="AL569" s="12" t="str">
        <f>AI569</f>
        <v>JJ</v>
      </c>
      <c r="AM569" s="12" t="s">
        <v>1</v>
      </c>
      <c r="AN569" s="12" t="str">
        <f>IF(ISNA((INDEX('TEAM 6'!A$5:A$30,MATCH(AM569,'TEAM 6'!M$5:M$30,0)))),"NOT DECLARED",INDEX('TEAM 6'!A$5:A$30,MATCH(AM569,'TEAM 6'!M$5:M$30,0)))</f>
        <v>Emilia Wilkinson</v>
      </c>
      <c r="CJ569" s="95" t="s">
        <v>531</v>
      </c>
      <c r="CK569" s="95">
        <v>0</v>
      </c>
    </row>
    <row r="570" spans="1:89" ht="20.100000000000001" hidden="1" customHeight="1">
      <c r="A570" s="111" t="s">
        <v>368</v>
      </c>
      <c r="AB570" s="3" t="s">
        <v>134</v>
      </c>
      <c r="AE570" s="3" t="s">
        <v>130</v>
      </c>
      <c r="AH570" s="3" t="s">
        <v>466</v>
      </c>
      <c r="AK570" s="3" t="s">
        <v>41</v>
      </c>
      <c r="AN570" s="3" t="s">
        <v>126</v>
      </c>
      <c r="AQ570" s="3" t="s">
        <v>48</v>
      </c>
      <c r="AV570" s="3" t="s">
        <v>467</v>
      </c>
      <c r="AX570" s="3" t="s">
        <v>467</v>
      </c>
      <c r="AZ570" s="3" t="s">
        <v>467</v>
      </c>
      <c r="BB570" s="3" t="s">
        <v>467</v>
      </c>
      <c r="CJ570" s="95" t="s">
        <v>554</v>
      </c>
      <c r="CK570" s="95">
        <v>0</v>
      </c>
    </row>
    <row r="571" spans="1:89" ht="20.100000000000001" hidden="1" customHeight="1">
      <c r="A571" s="111" t="s">
        <v>369</v>
      </c>
      <c r="J571" s="134"/>
      <c r="Y571" s="99" t="s">
        <v>11</v>
      </c>
      <c r="Z571" s="10"/>
      <c r="AA571" s="10"/>
      <c r="AB571" s="35">
        <v>100</v>
      </c>
      <c r="AC571" s="35"/>
      <c r="AD571" s="35"/>
      <c r="AE571" s="35">
        <v>200</v>
      </c>
      <c r="AF571" s="35"/>
      <c r="AG571" s="35"/>
      <c r="AH571" s="35">
        <v>300</v>
      </c>
      <c r="AI571" s="35"/>
      <c r="AJ571" s="35"/>
      <c r="AK571" s="35" t="s">
        <v>91</v>
      </c>
      <c r="AL571" s="35"/>
      <c r="AM571" s="35"/>
      <c r="AN571" s="36" t="s">
        <v>28</v>
      </c>
      <c r="AO571" s="35"/>
      <c r="AP571" s="35"/>
      <c r="AQ571" s="35" t="s">
        <v>73</v>
      </c>
      <c r="AR571" s="531" t="s">
        <v>24</v>
      </c>
      <c r="AS571" s="531"/>
      <c r="AT571" s="531"/>
      <c r="AU571" s="531"/>
      <c r="AV571" s="531"/>
      <c r="AW571" s="531"/>
      <c r="AX571" s="531"/>
      <c r="AY571" s="531"/>
      <c r="AZ571" s="531"/>
      <c r="BA571" s="531"/>
      <c r="BB571" s="551"/>
      <c r="BD571" s="3"/>
      <c r="BE571" s="3"/>
      <c r="BT571" s="1"/>
      <c r="CJ571" s="95" t="s">
        <v>555</v>
      </c>
      <c r="CK571" s="95">
        <v>0</v>
      </c>
    </row>
    <row r="572" spans="1:89" ht="20.100000000000001" hidden="1" customHeight="1">
      <c r="A572" s="111" t="s">
        <v>369</v>
      </c>
      <c r="J572" s="134"/>
      <c r="W572" s="199" t="s">
        <v>39</v>
      </c>
      <c r="X572" s="141">
        <v>1</v>
      </c>
      <c r="Y572" s="9" t="str">
        <f>DETAILS!B5</f>
        <v>Winchester</v>
      </c>
      <c r="Z572" s="12" t="str">
        <f>DETAILS!D5</f>
        <v>W</v>
      </c>
      <c r="AA572" s="12" t="s">
        <v>0</v>
      </c>
      <c r="AB572" s="12" t="str">
        <f>IF(ISNA((INDEX(HOST!P$5:P$30,MATCH(AA572,HOST!AA$5:AA$30,0)))),"NOT DECLARED",INDEX(HOST!P$5:P$30,MATCH(AA572,HOST!AA$5:AA$30,0)))</f>
        <v>India Kingsland</v>
      </c>
      <c r="AC572" s="12" t="str">
        <f>Z572</f>
        <v>W</v>
      </c>
      <c r="AD572" s="12" t="s">
        <v>0</v>
      </c>
      <c r="AE572" s="12" t="str">
        <f>IF(ISNA((INDEX(HOST!P$5:P$30,MATCH(AD572,HOST!W$5:W$30,0)))),"NOT DECLARED",INDEX(HOST!P$5:P$30,MATCH(AD572,HOST!W$5:W$30,0)))</f>
        <v>Evie Beck</v>
      </c>
      <c r="AF572" s="12" t="str">
        <f>AC572</f>
        <v>W</v>
      </c>
      <c r="AG572" s="12" t="s">
        <v>0</v>
      </c>
      <c r="AH572" s="12" t="str">
        <f>IF(ISNA((INDEX(HOST!P$5:P$30,MATCH(AG572,HOST!AC$5:AC$30,0)))),"NOT DECLARED",INDEX(HOST!P$5:P$30,MATCH(AG572,HOST!AC$5:AC$30,0)))</f>
        <v>Evie Beck</v>
      </c>
      <c r="AI572" s="12" t="str">
        <f>AF572</f>
        <v>W</v>
      </c>
      <c r="AJ572" s="12" t="s">
        <v>0</v>
      </c>
      <c r="AK572" s="12" t="str">
        <f>IF(ISNA((INDEX(HOST!P$5:P$30,MATCH(AJ572,HOST!Z$5:Z$30,0)))),"NOT DECLARED",INDEX(HOST!P$5:P$30,MATCH(AJ572,HOST!Z$5:Z$30,0)))</f>
        <v>Olivia Busher</v>
      </c>
      <c r="AL572" s="12" t="str">
        <f>AI572</f>
        <v>W</v>
      </c>
      <c r="AM572" s="12" t="s">
        <v>0</v>
      </c>
      <c r="AN572" s="12" t="str">
        <f>IF(ISNA((INDEX(HOST!P$5:P$30,MATCH(AM572,HOST!U$5:U$30,0)))),"NOT DECLARED",INDEX(HOST!P$5:P$30,MATCH(AM572,HOST!U$5:U$30,0)))</f>
        <v>Olivia Busher</v>
      </c>
      <c r="AO572" s="12" t="str">
        <f>AL572</f>
        <v>W</v>
      </c>
      <c r="AP572" s="12" t="s">
        <v>0</v>
      </c>
      <c r="AQ572" s="12" t="str">
        <f>IF(ISNA((INDEX(HOST!P$5:P$30,MATCH(AP572,HOST!T$5:T$30,0)))),"NOT DECLARED",INDEX(HOST!P$5:P$30,MATCH(AP572,HOST!T$5:T$30,0)))</f>
        <v>Emma Shedden</v>
      </c>
      <c r="AR572" s="12" t="str">
        <f>AO572</f>
        <v>W</v>
      </c>
      <c r="AS572" s="12" t="s">
        <v>0</v>
      </c>
      <c r="AT572" s="12" t="str">
        <f>DETAILS!B5</f>
        <v>Winchester</v>
      </c>
      <c r="AU572" s="95">
        <v>1</v>
      </c>
      <c r="AV572" s="12" t="str">
        <f>IF(ISNA((INDEX(HOST!P$5:P$30,MATCH(AU572,HOST!AD$5:AD$30,0)))),"NOT DECLARED",INDEX(HOST!P$5:P$30,MATCH(AU572,HOST!AD$5:AD$30,0)))</f>
        <v>Daisy Shaw</v>
      </c>
      <c r="AW572" s="95">
        <v>2</v>
      </c>
      <c r="AX572" s="12" t="str">
        <f>IF(ISNA((INDEX(HOST!P$5:P$30,MATCH(AW572,HOST!AD$5:AD$30,0)))),"NOT DECLARED",INDEX(HOST!P$5:P$30,MATCH(AW572,HOST!AD$5:AD$30,0)))</f>
        <v>India Kingsland</v>
      </c>
      <c r="AY572" s="95">
        <v>3</v>
      </c>
      <c r="AZ572" s="12" t="str">
        <f>IF(ISNA((INDEX(HOST!P$5:P$30,MATCH(AY572,HOST!AD$5:AD$30,0)))),"NOT DECLARED",INDEX(HOST!P$5:P$30,MATCH(AY572,HOST!AD$5:AD$30,0)))</f>
        <v>Evie Beck</v>
      </c>
      <c r="BA572" s="95">
        <v>4</v>
      </c>
      <c r="BB572" s="12" t="str">
        <f>IF(ISNA((INDEX(HOST!P$5:P$30,MATCH(BA572,HOST!AD$5:AD$30,0)))),"NOT DECLARED",INDEX(HOST!P$5:P$30,MATCH(BA572,HOST!AD$5:AD$30,0)))</f>
        <v>Leihaana Amonoo-Kuofi</v>
      </c>
      <c r="BC572" s="95" t="str">
        <f>+AV572&amp;", "&amp;AX572&amp;", "&amp;AZ572&amp;", "&amp;BB572</f>
        <v>Daisy Shaw, India Kingsland, Evie Beck, Leihaana Amonoo-Kuofi</v>
      </c>
      <c r="BD572" s="3"/>
      <c r="BE572" s="3"/>
      <c r="BT572" s="1"/>
      <c r="CJ572" s="95" t="s">
        <v>532</v>
      </c>
      <c r="CK572" s="95">
        <v>4.5</v>
      </c>
    </row>
    <row r="573" spans="1:89" ht="20.100000000000001" hidden="1" customHeight="1">
      <c r="A573" s="111" t="s">
        <v>369</v>
      </c>
      <c r="J573" s="134"/>
      <c r="W573" s="199" t="s">
        <v>39</v>
      </c>
      <c r="X573" s="141">
        <v>1</v>
      </c>
      <c r="Y573" s="9" t="str">
        <f>Y572</f>
        <v>Winchester</v>
      </c>
      <c r="Z573" s="12" t="str">
        <f>DETAILS!E5</f>
        <v>WW</v>
      </c>
      <c r="AA573" s="12" t="s">
        <v>1</v>
      </c>
      <c r="AB573" s="12" t="str">
        <f>IF(ISNA((INDEX(HOST!P$5:P$30,MATCH(AA573,HOST!AA$5:AA$30,0)))),"NOT DECLARED",INDEX(HOST!P$5:P$30,MATCH(AA573,HOST!AA$5:AA$30,0)))</f>
        <v>Leihaana Amonoo-Kuofi</v>
      </c>
      <c r="AC573" s="12" t="str">
        <f t="shared" ref="AC573:AC581" si="766">Z573</f>
        <v>WW</v>
      </c>
      <c r="AD573" s="12" t="s">
        <v>1</v>
      </c>
      <c r="AE573" s="12" t="str">
        <f>IF(ISNA((INDEX(HOST!P$5:P$30,MATCH(AD573,HOST!W$5:W$30,0)))),"NOT DECLARED",INDEX(HOST!P$5:P$30,MATCH(AD573,HOST!W$5:W$30,0)))</f>
        <v>Daisy Shaw</v>
      </c>
      <c r="AF573" s="12" t="str">
        <f t="shared" ref="AF573:AF581" si="767">AC573</f>
        <v>WW</v>
      </c>
      <c r="AG573" s="12" t="s">
        <v>1</v>
      </c>
      <c r="AH573" s="12" t="str">
        <f>IF(ISNA((INDEX(HOST!P$5:P$30,MATCH(AG573,HOST!AC$5:AC$30,0)))),"NOT DECLARED",INDEX(HOST!P$5:P$30,MATCH(AG573,HOST!AC$5:AC$30,0)))</f>
        <v>Emma Shedden</v>
      </c>
      <c r="AI573" s="12" t="str">
        <f t="shared" ref="AI573:AI581" si="768">AF573</f>
        <v>WW</v>
      </c>
      <c r="AJ573" s="12" t="s">
        <v>1</v>
      </c>
      <c r="AK573" s="12" t="str">
        <f>IF(ISNA((INDEX(HOST!P$5:P$30,MATCH(AJ573,HOST!Z$5:Z$30,0)))),"NOT DECLARED",INDEX(HOST!P$5:P$30,MATCH(AJ573,HOST!Z$5:Z$30,0)))</f>
        <v>Jess Marinus</v>
      </c>
      <c r="AL573" s="12" t="str">
        <f t="shared" ref="AL573:AL581" si="769">AI573</f>
        <v>WW</v>
      </c>
      <c r="AM573" s="12" t="s">
        <v>1</v>
      </c>
      <c r="AN573" s="12" t="str">
        <f>IF(ISNA((INDEX(HOST!P$5:P$30,MATCH(AM573,HOST!U$5:U$30,0)))),"NOT DECLARED",INDEX(HOST!P$5:P$30,MATCH(AM573,HOST!U$5:U$30,0)))</f>
        <v>Jess Marinus</v>
      </c>
      <c r="AO573" s="12" t="str">
        <f t="shared" ref="AO573:AO581" si="770">AL573</f>
        <v>WW</v>
      </c>
      <c r="AP573" s="12" t="s">
        <v>1</v>
      </c>
      <c r="AQ573" s="12" t="str">
        <f>IF(ISNA((INDEX(HOST!P$5:P$30,MATCH(AP573,HOST!T$5:T$30,0)))),"NOT DECLARED",INDEX(HOST!P$5:P$30,MATCH(AP573,HOST!T$5:T$30,0)))</f>
        <v>Alice Eyssens</v>
      </c>
      <c r="AR573" s="12" t="str">
        <f t="shared" ref="AR573:AR581" si="771">AO573</f>
        <v>WW</v>
      </c>
      <c r="AS573" s="12" t="s">
        <v>1</v>
      </c>
      <c r="AT573" s="12" t="str">
        <f>DETAILS!B5</f>
        <v>Winchester</v>
      </c>
      <c r="AU573" s="95">
        <v>1</v>
      </c>
      <c r="AV573" s="12" t="str">
        <f>IF(ISNA((INDEX(HOST!P$5:P$30,MATCH(AU573,HOST!AD$5:AD$30,0)))),"NOT DECLARED",INDEX(HOST!P$5:P$30,MATCH(AU573,HOST!AD$5:AD$30,0)))</f>
        <v>Daisy Shaw</v>
      </c>
      <c r="AW573" s="95">
        <v>2</v>
      </c>
      <c r="AX573" s="12" t="str">
        <f>IF(ISNA((INDEX(HOST!P$5:P$30,MATCH(AW573,HOST!AD$5:AD$30,0)))),"NOT DECLARED",INDEX(HOST!P$5:P$30,MATCH(AW573,HOST!AD$5:AD$30,0)))</f>
        <v>India Kingsland</v>
      </c>
      <c r="AY573" s="95">
        <v>3</v>
      </c>
      <c r="AZ573" s="12" t="str">
        <f>IF(ISNA((INDEX(HOST!P$5:P$30,MATCH(AY573,HOST!AD$5:AD$30,0)))),"NOT DECLARED",INDEX(HOST!P$5:P$30,MATCH(AY573,HOST!AD$5:AD$30,0)))</f>
        <v>Evie Beck</v>
      </c>
      <c r="BA573" s="95">
        <v>4</v>
      </c>
      <c r="BB573" s="12" t="str">
        <f>IF(ISNA((INDEX(HOST!P$5:P$30,MATCH(BA573,HOST!AD$5:AD$30,0)))),"NOT DECLARED",INDEX(HOST!P$5:P$30,MATCH(BA573,HOST!AD$5:AD$30,0)))</f>
        <v>Leihaana Amonoo-Kuofi</v>
      </c>
      <c r="BC573" s="95" t="str">
        <f t="shared" ref="BC573:BC581" si="772">+AV573&amp;", "&amp;AX573&amp;", "&amp;AZ573&amp;", "&amp;BB573</f>
        <v>Daisy Shaw, India Kingsland, Evie Beck, Leihaana Amonoo-Kuofi</v>
      </c>
      <c r="BD573" s="3"/>
      <c r="BE573" s="3"/>
      <c r="BT573" s="1"/>
      <c r="CJ573" s="95" t="s">
        <v>533</v>
      </c>
      <c r="CK573" s="95">
        <v>3.5</v>
      </c>
    </row>
    <row r="574" spans="1:89" ht="20.100000000000001" hidden="1" customHeight="1">
      <c r="A574" s="111" t="s">
        <v>369</v>
      </c>
      <c r="I574" s="111"/>
      <c r="J574" s="111"/>
      <c r="W574" s="199" t="s">
        <v>35</v>
      </c>
      <c r="X574" s="141">
        <v>2</v>
      </c>
      <c r="Y574" s="9" t="str">
        <f>DETAILS!B6</f>
        <v>Newbury</v>
      </c>
      <c r="Z574" s="12" t="str">
        <f>DETAILS!D6</f>
        <v>N</v>
      </c>
      <c r="AA574" s="12" t="s">
        <v>0</v>
      </c>
      <c r="AB574" s="12" t="str">
        <f>IF(ISNA((INDEX('TEAM 2'!P$5:P$30,MATCH(AA574,'TEAM 2'!AA$5:AA$30,0)))),"NOT DECLARED",INDEX('TEAM 2'!P$5:P$30,MATCH(AA574,'TEAM 2'!AA$5:AA$30,0)))</f>
        <v>MADDY LEEK</v>
      </c>
      <c r="AC574" s="12" t="str">
        <f t="shared" si="766"/>
        <v>N</v>
      </c>
      <c r="AD574" s="12" t="s">
        <v>0</v>
      </c>
      <c r="AE574" s="12" t="str">
        <f>IF(ISNA((INDEX('TEAM 2'!P$5:P$30,MATCH(AD574,'TEAM 2'!W$5:W$30,0)))),"NOT DECLARED",INDEX('TEAM 2'!P$5:P$30,MATCH(AD574,'TEAM 2'!W$5:W$30,0)))</f>
        <v>PHOEBE RYDER</v>
      </c>
      <c r="AF574" s="12" t="str">
        <f t="shared" si="767"/>
        <v>N</v>
      </c>
      <c r="AG574" s="12" t="s">
        <v>0</v>
      </c>
      <c r="AH574" s="12" t="str">
        <f>IF(ISNA((INDEX('TEAM 2'!P$5:P$30,MATCH(AG574,'TEAM 2'!AC$5:AC$30,0)))),"NOT DECLARED",INDEX('TEAM 2'!P$5:P$30,MATCH(AG574,'TEAM 2'!AC$5:AC$30,0)))</f>
        <v>MIRIAM COOPER</v>
      </c>
      <c r="AI574" s="12" t="str">
        <f t="shared" si="768"/>
        <v>N</v>
      </c>
      <c r="AJ574" s="12" t="s">
        <v>0</v>
      </c>
      <c r="AK574" s="12" t="str">
        <f>IF(ISNA((INDEX('TEAM 2'!P$5:P$30,MATCH(AJ574,'TEAM 2'!Z$5:Z$30,0)))),"NOT DECLARED",INDEX('TEAM 2'!P$5:P$30,MATCH(AJ574,'TEAM 2'!Z$5:Z$30,0)))</f>
        <v>FRANCESCA BAILEY</v>
      </c>
      <c r="AL574" s="12" t="str">
        <f t="shared" si="769"/>
        <v>N</v>
      </c>
      <c r="AM574" s="12" t="s">
        <v>0</v>
      </c>
      <c r="AN574" s="12" t="str">
        <f>IF(ISNA((INDEX('TEAM 2'!P$5:P$30,MATCH(AM574,'TEAM 2'!U$5:U$30,0)))),"NOT DECLARED",INDEX('TEAM 2'!P$5:P$30,MATCH(AM574,'TEAM 2'!U$5:U$30,0)))</f>
        <v>MIRIAM COOPER</v>
      </c>
      <c r="AO574" s="12" t="str">
        <f t="shared" si="770"/>
        <v>N</v>
      </c>
      <c r="AP574" s="12" t="s">
        <v>0</v>
      </c>
      <c r="AQ574" s="12" t="str">
        <f>IF(ISNA((INDEX('TEAM 2'!P$5:P$30,MATCH(AP574,'TEAM 2'!T$5:T$30,0)))),"NOT DECLARED",INDEX('TEAM 2'!P$5:P$30,MATCH(AP574,'TEAM 2'!T$5:T$30,0)))</f>
        <v>CLAUDIA COSA</v>
      </c>
      <c r="AR574" s="12" t="str">
        <f t="shared" si="771"/>
        <v>N</v>
      </c>
      <c r="AS574" s="12" t="s">
        <v>0</v>
      </c>
      <c r="AT574" s="12" t="str">
        <f>DETAILS!B6</f>
        <v>Newbury</v>
      </c>
      <c r="AU574" s="95">
        <v>1</v>
      </c>
      <c r="AV574" s="12" t="str">
        <f>IF(ISNA((INDEX('TEAM 2'!P$5:P$30,MATCH(AU574,'TEAM 2'!AD$5:AD$30,0)))),"NOT DECLARED",INDEX('TEAM 2'!P$5:P$30,MATCH(AU574,'TEAM 2'!AD$5:AD$30,0)))</f>
        <v>MIRIAM COOPER</v>
      </c>
      <c r="AW574" s="95">
        <v>2</v>
      </c>
      <c r="AX574" s="12" t="str">
        <f>IF(ISNA((INDEX('TEAM 2'!P$5:P$30,MATCH(AW574,'TEAM 2'!AD$5:AD$30,0)))),"NOT DECLARED",INDEX('TEAM 2'!P$5:P$30,MATCH(AW574,'TEAM 2'!AD$5:AD$30,0)))</f>
        <v>MADDY LEEK</v>
      </c>
      <c r="AY574" s="95">
        <v>3</v>
      </c>
      <c r="AZ574" s="12" t="str">
        <f>IF(ISNA((INDEX('TEAM 2'!P$5:P$30,MATCH(AY574,'TEAM 2'!AD$5:AD$30,0)))),"NOT DECLARED",INDEX('TEAM 2'!P$5:P$30,MATCH(AY574,'TEAM 2'!AD$5:AD$30,0)))</f>
        <v>FRANCESCA BAILEY</v>
      </c>
      <c r="BA574" s="95">
        <v>4</v>
      </c>
      <c r="BB574" s="12" t="str">
        <f>IF(ISNA((INDEX('TEAM 2'!P$5:P$30,MATCH(BA574,'TEAM 2'!AD$5:AD$30,0)))),"NOT DECLARED",INDEX('TEAM 2'!P$5:P$30,MATCH(BA574,'TEAM 2'!AD$5:AD$30,0)))</f>
        <v>PHOEBE RYDER</v>
      </c>
      <c r="BC574" s="95" t="str">
        <f t="shared" si="772"/>
        <v>MIRIAM COOPER, MADDY LEEK, FRANCESCA BAILEY, PHOEBE RYDER</v>
      </c>
      <c r="BD574" s="34" t="str">
        <f>grades!N34</f>
        <v>Event</v>
      </c>
      <c r="BE574" s="34">
        <f>grades!O34</f>
        <v>100</v>
      </c>
      <c r="BF574" s="34">
        <f>grades!P34</f>
        <v>200</v>
      </c>
      <c r="BG574" s="34">
        <f>grades!Q34</f>
        <v>300</v>
      </c>
      <c r="BH574" s="34">
        <f>grades!R34</f>
        <v>800</v>
      </c>
      <c r="BI574" s="34">
        <f>grades!S34</f>
        <v>1200</v>
      </c>
      <c r="BJ574" s="34">
        <f>grades!T34</f>
        <v>1500</v>
      </c>
      <c r="BK574" s="34" t="str">
        <f>grades!U34</f>
        <v>70H</v>
      </c>
      <c r="BL574" s="34" t="str">
        <f>grades!V34</f>
        <v>75H</v>
      </c>
      <c r="BM574" s="34" t="str">
        <f>grades!W34</f>
        <v>80H</v>
      </c>
      <c r="BN574" s="34" t="str">
        <f>grades!X34</f>
        <v>HJ</v>
      </c>
      <c r="BO574" s="34" t="str">
        <f>grades!Y34</f>
        <v>LJ</v>
      </c>
      <c r="BP574" s="34" t="str">
        <f>grades!Z34</f>
        <v>SP</v>
      </c>
      <c r="BQ574" s="34" t="str">
        <f>grades!AA34</f>
        <v>DT</v>
      </c>
      <c r="BR574" s="34" t="str">
        <f>grades!AB34</f>
        <v>JT</v>
      </c>
      <c r="BS574" s="34" t="str">
        <f>grades!AC34</f>
        <v>4x100</v>
      </c>
      <c r="BT574" s="1"/>
      <c r="BU574" s="35" t="s">
        <v>11</v>
      </c>
      <c r="BV574" s="35"/>
      <c r="BW574" s="35"/>
      <c r="BX574" s="35" t="s">
        <v>58</v>
      </c>
      <c r="BY574" s="35"/>
      <c r="BZ574" s="35"/>
      <c r="CA574" s="35" t="s">
        <v>59</v>
      </c>
      <c r="CB574" s="35"/>
      <c r="CC574" s="35"/>
      <c r="CD574" s="35" t="s">
        <v>60</v>
      </c>
      <c r="CE574" s="35"/>
      <c r="CF574" s="35"/>
      <c r="CG574" s="35" t="s">
        <v>61</v>
      </c>
      <c r="CH574" s="95"/>
      <c r="CI574" s="31"/>
      <c r="CJ574" s="95" t="s">
        <v>534</v>
      </c>
      <c r="CK574" s="95">
        <v>2.5</v>
      </c>
    </row>
    <row r="575" spans="1:89" ht="20.100000000000001" hidden="1" customHeight="1">
      <c r="A575" s="111" t="s">
        <v>369</v>
      </c>
      <c r="W575" s="199" t="s">
        <v>35</v>
      </c>
      <c r="X575" s="141">
        <v>2</v>
      </c>
      <c r="Y575" s="9" t="str">
        <f>Y574</f>
        <v>Newbury</v>
      </c>
      <c r="Z575" s="12" t="str">
        <f>DETAILS!E6</f>
        <v>NN</v>
      </c>
      <c r="AA575" s="12" t="s">
        <v>1</v>
      </c>
      <c r="AB575" s="12" t="str">
        <f>IF(ISNA((INDEX('TEAM 2'!P$5:P$30,MATCH(AA575,'TEAM 2'!AA$5:AA$30,0)))),"NOT DECLARED",INDEX('TEAM 2'!P$5:P$30,MATCH(AA575,'TEAM 2'!AA$5:AA$30,0)))</f>
        <v>NOT DECLARED</v>
      </c>
      <c r="AC575" s="12" t="str">
        <f t="shared" si="766"/>
        <v>NN</v>
      </c>
      <c r="AD575" s="12" t="s">
        <v>1</v>
      </c>
      <c r="AE575" s="12" t="str">
        <f>IF(ISNA((INDEX('TEAM 2'!P$5:P$30,MATCH(AD575,'TEAM 2'!W$5:W$30,0)))),"NOT DECLARED",INDEX('TEAM 2'!P$5:P$30,MATCH(AD575,'TEAM 2'!W$5:W$30,0)))</f>
        <v>JOSIE ROBERTSON</v>
      </c>
      <c r="AF575" s="12" t="str">
        <f t="shared" si="767"/>
        <v>NN</v>
      </c>
      <c r="AG575" s="12" t="s">
        <v>1</v>
      </c>
      <c r="AH575" s="12" t="str">
        <f>IF(ISNA((INDEX('TEAM 2'!P$5:P$30,MATCH(AG575,'TEAM 2'!AC$5:AC$30,0)))),"NOT DECLARED",INDEX('TEAM 2'!P$5:P$30,MATCH(AG575,'TEAM 2'!AC$5:AC$30,0)))</f>
        <v>NOT DECLARED</v>
      </c>
      <c r="AI575" s="12" t="str">
        <f t="shared" si="768"/>
        <v>NN</v>
      </c>
      <c r="AJ575" s="12" t="s">
        <v>1</v>
      </c>
      <c r="AK575" s="12" t="str">
        <f>IF(ISNA((INDEX('TEAM 2'!P$5:P$30,MATCH(AJ575,'TEAM 2'!Z$5:Z$30,0)))),"NOT DECLARED",INDEX('TEAM 2'!P$5:P$30,MATCH(AJ575,'TEAM 2'!Z$5:Z$30,0)))</f>
        <v>MADDY LEEK</v>
      </c>
      <c r="AL575" s="12" t="str">
        <f t="shared" si="769"/>
        <v>NN</v>
      </c>
      <c r="AM575" s="12" t="s">
        <v>1</v>
      </c>
      <c r="AN575" s="12" t="str">
        <f>IF(ISNA((INDEX('TEAM 2'!P$5:P$30,MATCH(AM575,'TEAM 2'!U$5:U$30,0)))),"NOT DECLARED",INDEX('TEAM 2'!P$5:P$30,MATCH(AM575,'TEAM 2'!U$5:U$30,0)))</f>
        <v>NOT DECLARED</v>
      </c>
      <c r="AO575" s="12" t="str">
        <f t="shared" si="770"/>
        <v>NN</v>
      </c>
      <c r="AP575" s="12" t="s">
        <v>1</v>
      </c>
      <c r="AQ575" s="12" t="str">
        <f>IF(ISNA((INDEX('TEAM 2'!P$5:P$30,MATCH(AP575,'TEAM 2'!T$5:T$30,0)))),"NOT DECLARED",INDEX('TEAM 2'!P$5:P$30,MATCH(AP575,'TEAM 2'!T$5:T$30,0)))</f>
        <v>NOT DECLARED</v>
      </c>
      <c r="AR575" s="12" t="str">
        <f t="shared" si="771"/>
        <v>NN</v>
      </c>
      <c r="AS575" s="12" t="s">
        <v>1</v>
      </c>
      <c r="AT575" s="12" t="str">
        <f>DETAILS!B6</f>
        <v>Newbury</v>
      </c>
      <c r="AU575" s="95">
        <v>1</v>
      </c>
      <c r="AV575" s="12" t="str">
        <f>IF(ISNA((INDEX('TEAM 2'!P$5:P$30,MATCH(AU575,'TEAM 2'!AD$5:AD$30,0)))),"NOT DECLARED",INDEX('TEAM 2'!P$5:P$30,MATCH(AU575,'TEAM 2'!AD$5:AD$30,0)))</f>
        <v>MIRIAM COOPER</v>
      </c>
      <c r="AW575" s="95">
        <v>2</v>
      </c>
      <c r="AX575" s="12" t="str">
        <f>IF(ISNA((INDEX('TEAM 2'!P$5:P$30,MATCH(AW575,'TEAM 2'!AD$5:AD$30,0)))),"NOT DECLARED",INDEX('TEAM 2'!P$5:P$30,MATCH(AW575,'TEAM 2'!AD$5:AD$30,0)))</f>
        <v>MADDY LEEK</v>
      </c>
      <c r="AY575" s="95">
        <v>3</v>
      </c>
      <c r="AZ575" s="12" t="str">
        <f>IF(ISNA((INDEX('TEAM 2'!P$5:P$30,MATCH(AY575,'TEAM 2'!AD$5:AD$30,0)))),"NOT DECLARED",INDEX('TEAM 2'!P$5:P$30,MATCH(AY575,'TEAM 2'!AD$5:AD$30,0)))</f>
        <v>FRANCESCA BAILEY</v>
      </c>
      <c r="BA575" s="95">
        <v>4</v>
      </c>
      <c r="BB575" s="12" t="str">
        <f>IF(ISNA((INDEX('TEAM 2'!P$5:P$30,MATCH(BA575,'TEAM 2'!AD$5:AD$30,0)))),"NOT DECLARED",INDEX('TEAM 2'!P$5:P$30,MATCH(BA575,'TEAM 2'!AD$5:AD$30,0)))</f>
        <v>PHOEBE RYDER</v>
      </c>
      <c r="BC575" s="95" t="str">
        <f t="shared" si="772"/>
        <v>MIRIAM COOPER, MADDY LEEK, FRANCESCA BAILEY, PHOEBE RYDER</v>
      </c>
      <c r="BD575" s="96" t="str">
        <f>grades!N36</f>
        <v xml:space="preserve">U15 </v>
      </c>
      <c r="BE575" s="96">
        <f>grades!O36</f>
        <v>13.7</v>
      </c>
      <c r="BF575" s="96">
        <f>grades!P36</f>
        <v>28.5</v>
      </c>
      <c r="BG575" s="96">
        <f>grades!Q36</f>
        <v>47</v>
      </c>
      <c r="BH575" s="97">
        <f>grades!R36</f>
        <v>1.7939814814814815E-3</v>
      </c>
      <c r="BI575" s="96" t="str">
        <f>grades!S36</f>
        <v>-</v>
      </c>
      <c r="BJ575" s="97">
        <f>grades!T36</f>
        <v>3.7615740740740739E-3</v>
      </c>
      <c r="BK575" s="96" t="str">
        <f>grades!U36</f>
        <v>-</v>
      </c>
      <c r="BL575" s="96">
        <f>grades!V36</f>
        <v>14.1</v>
      </c>
      <c r="BM575" s="96" t="str">
        <f>grades!W36</f>
        <v>-</v>
      </c>
      <c r="BN575" s="96">
        <f>grades!X36</f>
        <v>1.36</v>
      </c>
      <c r="BO575" s="96">
        <f>grades!Y36</f>
        <v>4.3</v>
      </c>
      <c r="BP575" s="96">
        <f>grades!Z36</f>
        <v>7.4</v>
      </c>
      <c r="BQ575" s="96">
        <f>grades!AA36</f>
        <v>18</v>
      </c>
      <c r="BR575" s="96">
        <f>grades!AB36</f>
        <v>20</v>
      </c>
      <c r="BS575" s="96">
        <f>grades!AC36</f>
        <v>53.5</v>
      </c>
      <c r="BT575" s="1"/>
      <c r="BU575" s="34" t="s">
        <v>2</v>
      </c>
      <c r="BV575" s="34"/>
      <c r="BW575" s="34"/>
      <c r="BX575" s="96">
        <f>grades!C16</f>
        <v>12.7</v>
      </c>
      <c r="BY575" s="96"/>
      <c r="BZ575" s="96"/>
      <c r="CA575" s="96">
        <f>grades!E16</f>
        <v>12.9</v>
      </c>
      <c r="CB575" s="96"/>
      <c r="CC575" s="96"/>
      <c r="CD575" s="96">
        <f>grades!G16</f>
        <v>13.2</v>
      </c>
      <c r="CE575" s="96"/>
      <c r="CF575" s="96"/>
      <c r="CG575" s="96">
        <f>grades!I16</f>
        <v>13.5</v>
      </c>
      <c r="CH575" s="96" t="str">
        <f>grades!J16</f>
        <v>T</v>
      </c>
      <c r="CI575" s="100"/>
      <c r="CJ575" s="95" t="s">
        <v>535</v>
      </c>
      <c r="CK575" s="95">
        <v>0</v>
      </c>
    </row>
    <row r="576" spans="1:89" ht="20.100000000000001" hidden="1" customHeight="1">
      <c r="A576" s="111" t="s">
        <v>369</v>
      </c>
      <c r="W576" s="199" t="s">
        <v>36</v>
      </c>
      <c r="X576" s="141">
        <v>3</v>
      </c>
      <c r="Y576" s="9" t="str">
        <f>DETAILS!B7</f>
        <v>Oxford City</v>
      </c>
      <c r="Z576" s="12" t="str">
        <f>DETAILS!D7</f>
        <v>O</v>
      </c>
      <c r="AA576" s="12" t="s">
        <v>0</v>
      </c>
      <c r="AB576" s="12" t="str">
        <f>IF(ISNA((INDEX('TEAM 3'!P$5:P$30,MATCH(AA576,'TEAM 3'!AA$5:AA$30,0)))),"NOT DECLARED",INDEX('TEAM 3'!P$5:P$30,MATCH(AA576,'TEAM 3'!AA$5:AA$30,0)))</f>
        <v>Libby Blackstock</v>
      </c>
      <c r="AC576" s="12" t="str">
        <f t="shared" si="766"/>
        <v>O</v>
      </c>
      <c r="AD576" s="12" t="s">
        <v>0</v>
      </c>
      <c r="AE576" s="12" t="str">
        <f>IF(ISNA((INDEX('TEAM 3'!P$5:P$30,MATCH(AD576,'TEAM 3'!W$5:W$30,0)))),"NOT DECLARED",INDEX('TEAM 3'!P$5:P$30,MATCH(AD576,'TEAM 3'!W$5:W$30,0)))</f>
        <v>Libby Blackstock</v>
      </c>
      <c r="AF576" s="12" t="str">
        <f t="shared" si="767"/>
        <v>O</v>
      </c>
      <c r="AG576" s="12" t="s">
        <v>0</v>
      </c>
      <c r="AH576" s="12" t="str">
        <f>IF(ISNA((INDEX('TEAM 3'!P$5:P$30,MATCH(AG576,'TEAM 3'!AC$5:AC$30,0)))),"NOT DECLARED",INDEX('TEAM 3'!P$5:P$30,MATCH(AG576,'TEAM 3'!AC$5:AC$30,0)))</f>
        <v>Margot Ward</v>
      </c>
      <c r="AI576" s="12" t="str">
        <f t="shared" si="768"/>
        <v>O</v>
      </c>
      <c r="AJ576" s="12" t="s">
        <v>0</v>
      </c>
      <c r="AK576" s="12" t="str">
        <f>IF(ISNA((INDEX('TEAM 3'!P$5:P$30,MATCH(AJ576,'TEAM 3'!Z$5:Z$30,0)))),"NOT DECLARED",INDEX('TEAM 3'!P$5:P$30,MATCH(AJ576,'TEAM 3'!Z$5:Z$30,0)))</f>
        <v xml:space="preserve"> Lily Martin</v>
      </c>
      <c r="AL576" s="12" t="str">
        <f t="shared" si="769"/>
        <v>O</v>
      </c>
      <c r="AM576" s="12" t="s">
        <v>0</v>
      </c>
      <c r="AN576" s="12" t="str">
        <f>IF(ISNA((INDEX('TEAM 3'!P$5:P$30,MATCH(AM576,'TEAM 3'!U$5:U$30,0)))),"NOT DECLARED",INDEX('TEAM 3'!P$5:P$30,MATCH(AM576,'TEAM 3'!U$5:U$30,0)))</f>
        <v>Lily Peach</v>
      </c>
      <c r="AO576" s="12" t="str">
        <f t="shared" si="770"/>
        <v>O</v>
      </c>
      <c r="AP576" s="12" t="s">
        <v>0</v>
      </c>
      <c r="AQ576" s="12" t="str">
        <f>IF(ISNA((INDEX('TEAM 3'!P$5:P$30,MATCH(AP576,'TEAM 3'!T$5:T$30,0)))),"NOT DECLARED",INDEX('TEAM 3'!P$5:P$30,MATCH(AP576,'TEAM 3'!T$5:T$30,0)))</f>
        <v>NOT DECLARED</v>
      </c>
      <c r="AR576" s="12" t="str">
        <f t="shared" si="771"/>
        <v>O</v>
      </c>
      <c r="AS576" s="12" t="s">
        <v>0</v>
      </c>
      <c r="AT576" s="12" t="str">
        <f>DETAILS!B7</f>
        <v>Oxford City</v>
      </c>
      <c r="AU576" s="95">
        <v>1</v>
      </c>
      <c r="AV576" s="12" t="str">
        <f>IF(ISNA((INDEX('TEAM 3'!P$5:P$30,MATCH(AU576,'TEAM 3'!AD$5:AD$30,0)))),"NOT DECLARED",INDEX('TEAM 3'!P$5:P$30,MATCH(AU576,'TEAM 3'!AD$5:AD$30,0)))</f>
        <v>Margot Ward</v>
      </c>
      <c r="AW576" s="95">
        <v>2</v>
      </c>
      <c r="AX576" s="12" t="str">
        <f>IF(ISNA((INDEX('TEAM 3'!P$5:P$30,MATCH(AW576,'TEAM 3'!AD$5:AD$30,0)))),"NOT DECLARED",INDEX('TEAM 3'!P$5:P$30,MATCH(AW576,'TEAM 3'!AD$5:AD$30,0)))</f>
        <v>Libby Blackstock</v>
      </c>
      <c r="AY576" s="95">
        <v>3</v>
      </c>
      <c r="AZ576" s="12" t="str">
        <f>IF(ISNA((INDEX('TEAM 3'!P$5:P$30,MATCH(AY576,'TEAM 3'!AD$5:AD$30,0)))),"NOT DECLARED",INDEX('TEAM 3'!P$5:P$30,MATCH(AY576,'TEAM 3'!AD$5:AD$30,0)))</f>
        <v>Lily Peach</v>
      </c>
      <c r="BA576" s="95">
        <v>4</v>
      </c>
      <c r="BB576" s="12" t="str">
        <f>IF(ISNA((INDEX('TEAM 3'!P$5:P$30,MATCH(BA576,'TEAM 3'!AD$5:AD$30,0)))),"NOT DECLARED",INDEX('TEAM 3'!P$5:P$30,MATCH(BA576,'TEAM 3'!AD$5:AD$30,0)))</f>
        <v>Nasrin Aminu</v>
      </c>
      <c r="BC576" s="95" t="str">
        <f t="shared" si="772"/>
        <v>Margot Ward, Libby Blackstock, Lily Peach, Nasrin Aminu</v>
      </c>
      <c r="BD576" s="96" t="str">
        <f t="shared" ref="BD576:BD581" si="773">BD575</f>
        <v xml:space="preserve">U15 </v>
      </c>
      <c r="BE576" s="96">
        <f t="shared" ref="BE576:BS576" si="774">BE575</f>
        <v>13.7</v>
      </c>
      <c r="BF576" s="96">
        <f t="shared" si="774"/>
        <v>28.5</v>
      </c>
      <c r="BG576" s="96">
        <f t="shared" si="774"/>
        <v>47</v>
      </c>
      <c r="BH576" s="97">
        <f t="shared" si="774"/>
        <v>1.7939814814814815E-3</v>
      </c>
      <c r="BI576" s="96" t="str">
        <f t="shared" si="774"/>
        <v>-</v>
      </c>
      <c r="BJ576" s="97">
        <f t="shared" si="774"/>
        <v>3.7615740740740739E-3</v>
      </c>
      <c r="BK576" s="96" t="str">
        <f t="shared" si="774"/>
        <v>-</v>
      </c>
      <c r="BL576" s="96">
        <f t="shared" si="774"/>
        <v>14.1</v>
      </c>
      <c r="BM576" s="96" t="str">
        <f t="shared" si="774"/>
        <v>-</v>
      </c>
      <c r="BN576" s="96">
        <f t="shared" si="774"/>
        <v>1.36</v>
      </c>
      <c r="BO576" s="96">
        <f t="shared" si="774"/>
        <v>4.3</v>
      </c>
      <c r="BP576" s="96">
        <f t="shared" si="774"/>
        <v>7.4</v>
      </c>
      <c r="BQ576" s="96">
        <f t="shared" si="774"/>
        <v>18</v>
      </c>
      <c r="BR576" s="96">
        <f t="shared" si="774"/>
        <v>20</v>
      </c>
      <c r="BS576" s="96">
        <f t="shared" si="774"/>
        <v>53.5</v>
      </c>
      <c r="BT576" s="1"/>
      <c r="BU576" s="34" t="s">
        <v>4</v>
      </c>
      <c r="BV576" s="34"/>
      <c r="BW576" s="34"/>
      <c r="BX576" s="96">
        <f>grades!C17</f>
        <v>26.3</v>
      </c>
      <c r="BY576" s="96"/>
      <c r="BZ576" s="96"/>
      <c r="CA576" s="96">
        <f>grades!E17</f>
        <v>26.7</v>
      </c>
      <c r="CB576" s="96"/>
      <c r="CC576" s="96"/>
      <c r="CD576" s="96">
        <f>grades!G17</f>
        <v>27.2</v>
      </c>
      <c r="CE576" s="96"/>
      <c r="CF576" s="96"/>
      <c r="CG576" s="96">
        <f>grades!I17</f>
        <v>28</v>
      </c>
      <c r="CH576" s="96" t="str">
        <f>grades!J17</f>
        <v>T</v>
      </c>
      <c r="CI576" s="100"/>
      <c r="CJ576" s="95" t="s">
        <v>536</v>
      </c>
      <c r="CK576" s="95">
        <v>0</v>
      </c>
    </row>
    <row r="577" spans="1:89" ht="20.100000000000001" hidden="1" customHeight="1">
      <c r="A577" s="111" t="s">
        <v>369</v>
      </c>
      <c r="W577" s="199" t="s">
        <v>36</v>
      </c>
      <c r="X577" s="141">
        <v>3</v>
      </c>
      <c r="Y577" s="9" t="str">
        <f>Y576</f>
        <v>Oxford City</v>
      </c>
      <c r="Z577" s="12" t="str">
        <f>DETAILS!E7</f>
        <v>OO</v>
      </c>
      <c r="AA577" s="12" t="s">
        <v>1</v>
      </c>
      <c r="AB577" s="12" t="str">
        <f>IF(ISNA((INDEX('TEAM 3'!P$5:P$30,MATCH(AA577,'TEAM 3'!AA$5:AA$30,0)))),"NOT DECLARED",INDEX('TEAM 3'!P$5:P$30,MATCH(AA577,'TEAM 3'!AA$5:AA$30,0)))</f>
        <v>Margot Ward</v>
      </c>
      <c r="AC577" s="12" t="str">
        <f t="shared" si="766"/>
        <v>OO</v>
      </c>
      <c r="AD577" s="12" t="s">
        <v>1</v>
      </c>
      <c r="AE577" s="12" t="str">
        <f>IF(ISNA((INDEX('TEAM 3'!P$5:P$30,MATCH(AD577,'TEAM 3'!W$5:W$30,0)))),"NOT DECLARED",INDEX('TEAM 3'!P$5:P$30,MATCH(AD577,'TEAM 3'!W$5:W$30,0)))</f>
        <v>Nasrin Aminu</v>
      </c>
      <c r="AF577" s="12" t="str">
        <f t="shared" si="767"/>
        <v>OO</v>
      </c>
      <c r="AG577" s="12" t="s">
        <v>1</v>
      </c>
      <c r="AH577" s="12" t="str">
        <f>IF(ISNA((INDEX('TEAM 3'!P$5:P$30,MATCH(AG577,'TEAM 3'!AC$5:AC$30,0)))),"NOT DECLARED",INDEX('TEAM 3'!P$5:P$30,MATCH(AG577,'TEAM 3'!AC$5:AC$30,0)))</f>
        <v>Lily Brabbin</v>
      </c>
      <c r="AI577" s="12" t="str">
        <f t="shared" si="768"/>
        <v>OO</v>
      </c>
      <c r="AJ577" s="12" t="s">
        <v>1</v>
      </c>
      <c r="AK577" s="12" t="str">
        <f>IF(ISNA((INDEX('TEAM 3'!P$5:P$30,MATCH(AJ577,'TEAM 3'!Z$5:Z$30,0)))),"NOT DECLARED",INDEX('TEAM 3'!P$5:P$30,MATCH(AJ577,'TEAM 3'!Z$5:Z$30,0)))</f>
        <v>Lily Brabbin</v>
      </c>
      <c r="AL577" s="12" t="str">
        <f t="shared" si="769"/>
        <v>OO</v>
      </c>
      <c r="AM577" s="12" t="s">
        <v>1</v>
      </c>
      <c r="AN577" s="12" t="str">
        <f>IF(ISNA((INDEX('TEAM 3'!P$5:P$30,MATCH(AM577,'TEAM 3'!U$5:U$30,0)))),"NOT DECLARED",INDEX('TEAM 3'!P$5:P$30,MATCH(AM577,'TEAM 3'!U$5:U$30,0)))</f>
        <v>NOT DECLARED</v>
      </c>
      <c r="AO577" s="12" t="str">
        <f t="shared" si="770"/>
        <v>OO</v>
      </c>
      <c r="AP577" s="12" t="s">
        <v>1</v>
      </c>
      <c r="AQ577" s="12" t="str">
        <f>IF(ISNA((INDEX('TEAM 3'!P$5:P$30,MATCH(AP577,'TEAM 3'!T$5:T$30,0)))),"NOT DECLARED",INDEX('TEAM 3'!P$5:P$30,MATCH(AP577,'TEAM 3'!T$5:T$30,0)))</f>
        <v>NOT DECLARED</v>
      </c>
      <c r="AR577" s="12" t="str">
        <f t="shared" si="771"/>
        <v>OO</v>
      </c>
      <c r="AS577" s="12" t="s">
        <v>1</v>
      </c>
      <c r="AT577" s="12" t="str">
        <f>DETAILS!B7</f>
        <v>Oxford City</v>
      </c>
      <c r="AU577" s="95">
        <v>1</v>
      </c>
      <c r="AV577" s="12" t="str">
        <f>IF(ISNA((INDEX('TEAM 3'!P$5:P$30,MATCH(AU577,'TEAM 3'!AD$5:AD$30,0)))),"NOT DECLARED",INDEX('TEAM 3'!P$5:P$30,MATCH(AU577,'TEAM 3'!AD$5:AD$30,0)))</f>
        <v>Margot Ward</v>
      </c>
      <c r="AW577" s="95">
        <v>2</v>
      </c>
      <c r="AX577" s="12" t="str">
        <f>IF(ISNA((INDEX('TEAM 3'!P$5:P$30,MATCH(AW577,'TEAM 3'!AD$5:AD$30,0)))),"NOT DECLARED",INDEX('TEAM 3'!P$5:P$30,MATCH(AW577,'TEAM 3'!AD$5:AD$30,0)))</f>
        <v>Libby Blackstock</v>
      </c>
      <c r="AY577" s="95">
        <v>3</v>
      </c>
      <c r="AZ577" s="12" t="str">
        <f>IF(ISNA((INDEX('TEAM 3'!P$5:P$30,MATCH(AY577,'TEAM 3'!AD$5:AD$30,0)))),"NOT DECLARED",INDEX('TEAM 3'!P$5:P$30,MATCH(AY577,'TEAM 3'!AD$5:AD$30,0)))</f>
        <v>Lily Peach</v>
      </c>
      <c r="BA577" s="95">
        <v>4</v>
      </c>
      <c r="BB577" s="12" t="str">
        <f>IF(ISNA((INDEX('TEAM 3'!P$5:P$30,MATCH(BA577,'TEAM 3'!AD$5:AD$30,0)))),"NOT DECLARED",INDEX('TEAM 3'!P$5:P$30,MATCH(BA577,'TEAM 3'!AD$5:AD$30,0)))</f>
        <v>Nasrin Aminu</v>
      </c>
      <c r="BC577" s="95" t="str">
        <f t="shared" si="772"/>
        <v>Margot Ward, Libby Blackstock, Lily Peach, Nasrin Aminu</v>
      </c>
      <c r="BD577" s="96" t="str">
        <f t="shared" si="773"/>
        <v xml:space="preserve">U15 </v>
      </c>
      <c r="BE577" s="96">
        <f t="shared" ref="BE577:BS581" si="775">BE576</f>
        <v>13.7</v>
      </c>
      <c r="BF577" s="96">
        <f t="shared" si="775"/>
        <v>28.5</v>
      </c>
      <c r="BG577" s="96">
        <f t="shared" si="775"/>
        <v>47</v>
      </c>
      <c r="BH577" s="97">
        <f t="shared" si="775"/>
        <v>1.7939814814814815E-3</v>
      </c>
      <c r="BI577" s="96" t="str">
        <f t="shared" si="775"/>
        <v>-</v>
      </c>
      <c r="BJ577" s="97">
        <f t="shared" si="775"/>
        <v>3.7615740740740739E-3</v>
      </c>
      <c r="BK577" s="96" t="str">
        <f t="shared" si="775"/>
        <v>-</v>
      </c>
      <c r="BL577" s="96">
        <f t="shared" si="775"/>
        <v>14.1</v>
      </c>
      <c r="BM577" s="96" t="str">
        <f t="shared" si="775"/>
        <v>-</v>
      </c>
      <c r="BN577" s="96">
        <f t="shared" si="775"/>
        <v>1.36</v>
      </c>
      <c r="BO577" s="96">
        <f t="shared" si="775"/>
        <v>4.3</v>
      </c>
      <c r="BP577" s="96">
        <f t="shared" si="775"/>
        <v>7.4</v>
      </c>
      <c r="BQ577" s="96">
        <f t="shared" si="775"/>
        <v>18</v>
      </c>
      <c r="BR577" s="96">
        <f t="shared" si="775"/>
        <v>20</v>
      </c>
      <c r="BS577" s="96">
        <f t="shared" si="775"/>
        <v>53.5</v>
      </c>
      <c r="BT577" s="1"/>
      <c r="BU577" s="34" t="s">
        <v>13</v>
      </c>
      <c r="BV577" s="34"/>
      <c r="BW577" s="34"/>
      <c r="BX577" s="96">
        <f>grades!C18</f>
        <v>42.7</v>
      </c>
      <c r="BY577" s="96"/>
      <c r="BZ577" s="96"/>
      <c r="CA577" s="96">
        <f>grades!E18</f>
        <v>43.3</v>
      </c>
      <c r="CB577" s="96"/>
      <c r="CC577" s="96"/>
      <c r="CD577" s="96">
        <f>grades!G18</f>
        <v>44.3</v>
      </c>
      <c r="CE577" s="96"/>
      <c r="CF577" s="96"/>
      <c r="CG577" s="96">
        <f>grades!I18</f>
        <v>45.97</v>
      </c>
      <c r="CH577" s="96" t="str">
        <f>grades!J18</f>
        <v>T</v>
      </c>
      <c r="CI577" s="100"/>
      <c r="CJ577" s="95" t="s">
        <v>537</v>
      </c>
      <c r="CK577" s="95">
        <v>0</v>
      </c>
    </row>
    <row r="578" spans="1:89" ht="20.100000000000001" hidden="1" customHeight="1">
      <c r="A578" s="111" t="s">
        <v>369</v>
      </c>
      <c r="W578" s="199" t="s">
        <v>37</v>
      </c>
      <c r="X578" s="141">
        <v>4</v>
      </c>
      <c r="Y578" s="9" t="str">
        <f>DETAILS!B8</f>
        <v>MADJA</v>
      </c>
      <c r="Z578" s="12" t="str">
        <f>DETAILS!D8</f>
        <v>R</v>
      </c>
      <c r="AA578" s="12" t="s">
        <v>0</v>
      </c>
      <c r="AB578" s="12" t="str">
        <f>IF(ISNA((INDEX('TEAM 4'!P$5:P$30,MATCH(AA578,'TEAM 4'!AA$5:AA$30,0)))),"NOT DECLARED",INDEX('TEAM 4'!P$5:P$30,MATCH(AA578,'TEAM 4'!AA$5:AA$30,0)))</f>
        <v>Ophelia PYE</v>
      </c>
      <c r="AC578" s="12" t="str">
        <f t="shared" si="766"/>
        <v>R</v>
      </c>
      <c r="AD578" s="12" t="s">
        <v>0</v>
      </c>
      <c r="AE578" s="12" t="str">
        <f>IF(ISNA((INDEX('TEAM 4'!P$5:P$30,MATCH(AD578,'TEAM 4'!W$5:W$30,0)))),"NOT DECLARED",INDEX('TEAM 4'!P$5:P$30,MATCH(AD578,'TEAM 4'!W$5:W$30,0)))</f>
        <v>Amber DICKIN</v>
      </c>
      <c r="AF578" s="12" t="str">
        <f t="shared" si="767"/>
        <v>R</v>
      </c>
      <c r="AG578" s="12" t="s">
        <v>0</v>
      </c>
      <c r="AH578" s="12" t="str">
        <f>IF(ISNA((INDEX('TEAM 4'!P$5:P$30,MATCH(AG578,'TEAM 4'!AC$5:AC$30,0)))),"NOT DECLARED",INDEX('TEAM 4'!P$5:P$30,MATCH(AG578,'TEAM 4'!AC$5:AC$30,0)))</f>
        <v>Ophelia PYE</v>
      </c>
      <c r="AI578" s="12" t="str">
        <f t="shared" si="768"/>
        <v>R</v>
      </c>
      <c r="AJ578" s="12" t="s">
        <v>0</v>
      </c>
      <c r="AK578" s="12" t="str">
        <f>IF(ISNA((INDEX('TEAM 4'!P$5:P$30,MATCH(AJ578,'TEAM 4'!Z$5:Z$30,0)))),"NOT DECLARED",INDEX('TEAM 4'!P$5:P$30,MATCH(AJ578,'TEAM 4'!Z$5:Z$30,0)))</f>
        <v>Phoebe COX</v>
      </c>
      <c r="AL578" s="12" t="str">
        <f t="shared" si="769"/>
        <v>R</v>
      </c>
      <c r="AM578" s="12" t="s">
        <v>0</v>
      </c>
      <c r="AN578" s="12" t="str">
        <f>IF(ISNA((INDEX('TEAM 4'!P$5:P$30,MATCH(AM578,'TEAM 4'!U$5:U$30,0)))),"NOT DECLARED",INDEX('TEAM 4'!P$5:P$30,MATCH(AM578,'TEAM 4'!U$5:U$30,0)))</f>
        <v>NOT DECLARED</v>
      </c>
      <c r="AO578" s="12" t="str">
        <f t="shared" si="770"/>
        <v>R</v>
      </c>
      <c r="AP578" s="12" t="s">
        <v>0</v>
      </c>
      <c r="AQ578" s="12" t="str">
        <f>IF(ISNA((INDEX('TEAM 4'!P$5:P$30,MATCH(AP578,'TEAM 4'!T$5:T$30,0)))),"NOT DECLARED",INDEX('TEAM 4'!P$5:P$30,MATCH(AP578,'TEAM 4'!T$5:T$30,0)))</f>
        <v>Phoebe COX</v>
      </c>
      <c r="AR578" s="12" t="str">
        <f t="shared" si="771"/>
        <v>R</v>
      </c>
      <c r="AS578" s="12" t="s">
        <v>0</v>
      </c>
      <c r="AT578" s="12" t="str">
        <f>DETAILS!B8</f>
        <v>MADJA</v>
      </c>
      <c r="AU578" s="95">
        <v>1</v>
      </c>
      <c r="AV578" s="12" t="str">
        <f>IF(ISNA((INDEX('TEAM 4'!P$5:P$30,MATCH(AU578,'TEAM 4'!AD$5:AD$30,0)))),"NOT DECLARED",INDEX('TEAM 4'!P$5:P$30,MATCH(AU578,'TEAM 4'!AD$5:AD$30,0)))</f>
        <v>Amber DICKIN</v>
      </c>
      <c r="AW578" s="95">
        <v>2</v>
      </c>
      <c r="AX578" s="12" t="str">
        <f>IF(ISNA((INDEX('TEAM 4'!P$5:P$30,MATCH(AW578,'TEAM 4'!AD$5:AD$30,0)))),"NOT DECLARED",INDEX('TEAM 4'!P$5:P$30,MATCH(AW578,'TEAM 4'!AD$5:AD$30,0)))</f>
        <v>Phoebe COX</v>
      </c>
      <c r="AY578" s="95">
        <v>3</v>
      </c>
      <c r="AZ578" s="12" t="str">
        <f>IF(ISNA((INDEX('TEAM 4'!P$5:P$30,MATCH(AY578,'TEAM 4'!AD$5:AD$30,0)))),"NOT DECLARED",INDEX('TEAM 4'!P$5:P$30,MATCH(AY578,'TEAM 4'!AD$5:AD$30,0)))</f>
        <v>Katie BLOSSOM</v>
      </c>
      <c r="BA578" s="95">
        <v>4</v>
      </c>
      <c r="BB578" s="12" t="str">
        <f>IF(ISNA((INDEX('TEAM 4'!P$5:P$30,MATCH(BA578,'TEAM 4'!AD$5:AD$30,0)))),"NOT DECLARED",INDEX('TEAM 4'!P$5:P$30,MATCH(BA578,'TEAM 4'!AD$5:AD$30,0)))</f>
        <v>Ophelia PYE</v>
      </c>
      <c r="BC578" s="95" t="str">
        <f t="shared" si="772"/>
        <v>Amber DICKIN, Phoebe COX, Katie BLOSSOM, Ophelia PYE</v>
      </c>
      <c r="BD578" s="96" t="str">
        <f t="shared" si="773"/>
        <v xml:space="preserve">U15 </v>
      </c>
      <c r="BE578" s="96">
        <f t="shared" si="775"/>
        <v>13.7</v>
      </c>
      <c r="BF578" s="96">
        <f t="shared" si="775"/>
        <v>28.5</v>
      </c>
      <c r="BG578" s="96">
        <f t="shared" si="775"/>
        <v>47</v>
      </c>
      <c r="BH578" s="97">
        <f t="shared" si="775"/>
        <v>1.7939814814814815E-3</v>
      </c>
      <c r="BI578" s="96" t="str">
        <f t="shared" si="775"/>
        <v>-</v>
      </c>
      <c r="BJ578" s="97">
        <f t="shared" si="775"/>
        <v>3.7615740740740739E-3</v>
      </c>
      <c r="BK578" s="96" t="str">
        <f t="shared" si="775"/>
        <v>-</v>
      </c>
      <c r="BL578" s="96">
        <f t="shared" si="775"/>
        <v>14.1</v>
      </c>
      <c r="BM578" s="96" t="str">
        <f t="shared" si="775"/>
        <v>-</v>
      </c>
      <c r="BN578" s="96">
        <f t="shared" si="775"/>
        <v>1.36</v>
      </c>
      <c r="BO578" s="96">
        <f t="shared" si="775"/>
        <v>4.3</v>
      </c>
      <c r="BP578" s="96">
        <f t="shared" si="775"/>
        <v>7.4</v>
      </c>
      <c r="BQ578" s="96">
        <f t="shared" si="775"/>
        <v>18</v>
      </c>
      <c r="BR578" s="96">
        <f t="shared" si="775"/>
        <v>20</v>
      </c>
      <c r="BS578" s="96">
        <f t="shared" si="775"/>
        <v>53.5</v>
      </c>
      <c r="BT578" s="1"/>
      <c r="BU578" s="34" t="s">
        <v>3</v>
      </c>
      <c r="BV578" s="34"/>
      <c r="BW578" s="34"/>
      <c r="BX578" s="97">
        <f>grades!C19</f>
        <v>1.6192129629629629E-3</v>
      </c>
      <c r="BY578" s="97"/>
      <c r="BZ578" s="97"/>
      <c r="CA578" s="97">
        <f>grades!E19</f>
        <v>1.6493055555555556E-3</v>
      </c>
      <c r="CB578" s="97"/>
      <c r="CC578" s="97"/>
      <c r="CD578" s="97">
        <f>grades!G19</f>
        <v>1.6840277777777776E-3</v>
      </c>
      <c r="CE578" s="97"/>
      <c r="CF578" s="97"/>
      <c r="CG578" s="97">
        <f>grades!I19</f>
        <v>1.7430555555555552E-3</v>
      </c>
      <c r="CH578" s="97" t="str">
        <f>grades!J19</f>
        <v>T</v>
      </c>
      <c r="CI578" s="101"/>
      <c r="CJ578" s="95" t="s">
        <v>556</v>
      </c>
      <c r="CK578" s="95">
        <v>0</v>
      </c>
    </row>
    <row r="579" spans="1:89" ht="20.100000000000001" hidden="1" customHeight="1">
      <c r="A579" s="111" t="s">
        <v>369</v>
      </c>
      <c r="W579" s="199" t="s">
        <v>37</v>
      </c>
      <c r="X579" s="141">
        <v>4</v>
      </c>
      <c r="Y579" s="9" t="str">
        <f>Y578</f>
        <v>MADJA</v>
      </c>
      <c r="Z579" s="12" t="str">
        <f>DETAILS!E8</f>
        <v>RR</v>
      </c>
      <c r="AA579" s="12" t="s">
        <v>1</v>
      </c>
      <c r="AB579" s="12" t="str">
        <f>IF(ISNA((INDEX('TEAM 4'!P$5:P$30,MATCH(AA579,'TEAM 4'!AA$5:AA$30,0)))),"NOT DECLARED",INDEX('TEAM 4'!P$5:P$30,MATCH(AA579,'TEAM 4'!AA$5:AA$30,0)))</f>
        <v>Amber DICKIN</v>
      </c>
      <c r="AC579" s="12" t="str">
        <f t="shared" si="766"/>
        <v>RR</v>
      </c>
      <c r="AD579" s="12" t="s">
        <v>1</v>
      </c>
      <c r="AE579" s="12" t="str">
        <f>IF(ISNA((INDEX('TEAM 4'!P$5:P$30,MATCH(AD579,'TEAM 4'!W$5:W$30,0)))),"NOT DECLARED",INDEX('TEAM 4'!P$5:P$30,MATCH(AD579,'TEAM 4'!W$5:W$30,0)))</f>
        <v>Katie BLOSSOM</v>
      </c>
      <c r="AF579" s="12" t="str">
        <f t="shared" si="767"/>
        <v>RR</v>
      </c>
      <c r="AG579" s="12" t="s">
        <v>1</v>
      </c>
      <c r="AH579" s="12" t="str">
        <f>IF(ISNA((INDEX('TEAM 4'!P$5:P$30,MATCH(AG579,'TEAM 4'!AC$5:AC$30,0)))),"NOT DECLARED",INDEX('TEAM 4'!P$5:P$30,MATCH(AG579,'TEAM 4'!AC$5:AC$30,0)))</f>
        <v>NOT DECLARED</v>
      </c>
      <c r="AI579" s="12" t="str">
        <f t="shared" si="768"/>
        <v>RR</v>
      </c>
      <c r="AJ579" s="12" t="s">
        <v>1</v>
      </c>
      <c r="AK579" s="12" t="str">
        <f>IF(ISNA((INDEX('TEAM 4'!P$5:P$30,MATCH(AJ579,'TEAM 4'!Z$5:Z$30,0)))),"NOT DECLARED",INDEX('TEAM 4'!P$5:P$30,MATCH(AJ579,'TEAM 4'!Z$5:Z$30,0)))</f>
        <v>Katie BLOSSOM</v>
      </c>
      <c r="AL579" s="12" t="str">
        <f t="shared" si="769"/>
        <v>RR</v>
      </c>
      <c r="AM579" s="12" t="s">
        <v>1</v>
      </c>
      <c r="AN579" s="12" t="str">
        <f>IF(ISNA((INDEX('TEAM 4'!P$5:P$30,MATCH(AM579,'TEAM 4'!U$5:U$30,0)))),"NOT DECLARED",INDEX('TEAM 4'!P$5:P$30,MATCH(AM579,'TEAM 4'!U$5:U$30,0)))</f>
        <v>NOT DECLARED</v>
      </c>
      <c r="AO579" s="12" t="str">
        <f t="shared" si="770"/>
        <v>RR</v>
      </c>
      <c r="AP579" s="12" t="s">
        <v>1</v>
      </c>
      <c r="AQ579" s="12" t="str">
        <f>IF(ISNA((INDEX('TEAM 4'!P$5:P$30,MATCH(AP579,'TEAM 4'!T$5:T$30,0)))),"NOT DECLARED",INDEX('TEAM 4'!P$5:P$30,MATCH(AP579,'TEAM 4'!T$5:T$30,0)))</f>
        <v>NOT DECLARED</v>
      </c>
      <c r="AR579" s="12" t="str">
        <f t="shared" si="771"/>
        <v>RR</v>
      </c>
      <c r="AS579" s="12" t="s">
        <v>1</v>
      </c>
      <c r="AT579" s="12" t="str">
        <f>DETAILS!B8</f>
        <v>MADJA</v>
      </c>
      <c r="AU579" s="95">
        <v>1</v>
      </c>
      <c r="AV579" s="12" t="str">
        <f>IF(ISNA((INDEX('TEAM 4'!P$5:P$30,MATCH(AU579,'TEAM 4'!AD$5:AD$30,0)))),"NOT DECLARED",INDEX('TEAM 4'!P$5:P$30,MATCH(AU579,'TEAM 4'!AD$5:AD$30,0)))</f>
        <v>Amber DICKIN</v>
      </c>
      <c r="AW579" s="95">
        <v>2</v>
      </c>
      <c r="AX579" s="12" t="str">
        <f>IF(ISNA((INDEX('TEAM 4'!P$5:P$30,MATCH(AW579,'TEAM 4'!AD$5:AD$30,0)))),"NOT DECLARED",INDEX('TEAM 4'!P$5:P$30,MATCH(AW579,'TEAM 4'!AD$5:AD$30,0)))</f>
        <v>Phoebe COX</v>
      </c>
      <c r="AY579" s="95">
        <v>3</v>
      </c>
      <c r="AZ579" s="12" t="str">
        <f>IF(ISNA((INDEX('TEAM 4'!P$5:P$30,MATCH(AY579,'TEAM 4'!AD$5:AD$30,0)))),"NOT DECLARED",INDEX('TEAM 4'!P$5:P$30,MATCH(AY579,'TEAM 4'!AD$5:AD$30,0)))</f>
        <v>Katie BLOSSOM</v>
      </c>
      <c r="BA579" s="95">
        <v>4</v>
      </c>
      <c r="BB579" s="12" t="str">
        <f>IF(ISNA((INDEX('TEAM 4'!P$5:P$30,MATCH(BA579,'TEAM 4'!AD$5:AD$30,0)))),"NOT DECLARED",INDEX('TEAM 4'!P$5:P$30,MATCH(BA579,'TEAM 4'!AD$5:AD$30,0)))</f>
        <v>Ophelia PYE</v>
      </c>
      <c r="BC579" s="95" t="str">
        <f t="shared" si="772"/>
        <v>Amber DICKIN, Phoebe COX, Katie BLOSSOM, Ophelia PYE</v>
      </c>
      <c r="BD579" s="96" t="str">
        <f t="shared" si="773"/>
        <v xml:space="preserve">U15 </v>
      </c>
      <c r="BE579" s="96">
        <f t="shared" si="775"/>
        <v>13.7</v>
      </c>
      <c r="BF579" s="96">
        <f t="shared" si="775"/>
        <v>28.5</v>
      </c>
      <c r="BG579" s="96">
        <f t="shared" si="775"/>
        <v>47</v>
      </c>
      <c r="BH579" s="97">
        <f t="shared" si="775"/>
        <v>1.7939814814814815E-3</v>
      </c>
      <c r="BI579" s="96" t="str">
        <f t="shared" si="775"/>
        <v>-</v>
      </c>
      <c r="BJ579" s="97">
        <f t="shared" si="775"/>
        <v>3.7615740740740739E-3</v>
      </c>
      <c r="BK579" s="96" t="str">
        <f t="shared" si="775"/>
        <v>-</v>
      </c>
      <c r="BL579" s="96">
        <f t="shared" si="775"/>
        <v>14.1</v>
      </c>
      <c r="BM579" s="96" t="str">
        <f t="shared" si="775"/>
        <v>-</v>
      </c>
      <c r="BN579" s="96">
        <f t="shared" si="775"/>
        <v>1.36</v>
      </c>
      <c r="BO579" s="96">
        <f t="shared" si="775"/>
        <v>4.3</v>
      </c>
      <c r="BP579" s="96">
        <f t="shared" si="775"/>
        <v>7.4</v>
      </c>
      <c r="BQ579" s="96">
        <f t="shared" si="775"/>
        <v>18</v>
      </c>
      <c r="BR579" s="96">
        <f t="shared" si="775"/>
        <v>20</v>
      </c>
      <c r="BS579" s="96">
        <f t="shared" si="775"/>
        <v>53.5</v>
      </c>
      <c r="BT579" s="1"/>
      <c r="BU579" s="34" t="s">
        <v>6</v>
      </c>
      <c r="BV579" s="34"/>
      <c r="BW579" s="34"/>
      <c r="BX579" s="97">
        <f>grades!C20</f>
        <v>3.3506944444444443E-3</v>
      </c>
      <c r="BY579" s="97"/>
      <c r="BZ579" s="97"/>
      <c r="CA579" s="97">
        <f>grades!E20</f>
        <v>3.425925925925926E-3</v>
      </c>
      <c r="CB579" s="97"/>
      <c r="CC579" s="97"/>
      <c r="CD579" s="97">
        <f>grades!G20</f>
        <v>3.5011574074074077E-3</v>
      </c>
      <c r="CE579" s="97"/>
      <c r="CF579" s="97"/>
      <c r="CG579" s="97">
        <f>grades!I20</f>
        <v>3.645833333333333E-3</v>
      </c>
      <c r="CH579" s="97" t="str">
        <f>grades!J20</f>
        <v>T</v>
      </c>
      <c r="CI579" s="101"/>
      <c r="CJ579" s="95" t="s">
        <v>557</v>
      </c>
      <c r="CK579" s="95">
        <v>0</v>
      </c>
    </row>
    <row r="580" spans="1:89" ht="20.100000000000001" hidden="1" customHeight="1">
      <c r="A580" s="111" t="s">
        <v>369</v>
      </c>
      <c r="W580" s="199" t="s">
        <v>38</v>
      </c>
      <c r="X580" s="141">
        <v>5</v>
      </c>
      <c r="Y580" s="9" t="str">
        <f>DETAILS!B9</f>
        <v>Salisbury</v>
      </c>
      <c r="Z580" s="12" t="str">
        <f>DETAILS!D9</f>
        <v>T</v>
      </c>
      <c r="AA580" s="12" t="s">
        <v>0</v>
      </c>
      <c r="AB580" s="12" t="str">
        <f>IF(ISNA((INDEX('TEAM 5'!P$5:P$30,MATCH(AA580,'TEAM 5'!AA$5:AA$30,0)))),"NOT DECLARED",INDEX('TEAM 5'!P$5:P$30,MATCH(AA580,'TEAM 5'!AA$5:AA$30,0)))</f>
        <v>Lola Darch</v>
      </c>
      <c r="AC580" s="12" t="str">
        <f t="shared" si="766"/>
        <v>T</v>
      </c>
      <c r="AD580" s="12" t="s">
        <v>0</v>
      </c>
      <c r="AE580" s="12" t="str">
        <f>IF(ISNA((INDEX('TEAM 5'!P$5:P$30,MATCH(AD580,'TEAM 5'!W$5:W$30,0)))),"NOT DECLARED",INDEX('TEAM 5'!P$5:P$30,MATCH(AD580,'TEAM 5'!W$5:W$30,0)))</f>
        <v>Sophie Cowey</v>
      </c>
      <c r="AF580" s="12" t="str">
        <f t="shared" si="767"/>
        <v>T</v>
      </c>
      <c r="AG580" s="12" t="s">
        <v>0</v>
      </c>
      <c r="AH580" s="12" t="str">
        <f>IF(ISNA((INDEX('TEAM 5'!P$5:P$30,MATCH(AG580,'TEAM 5'!AC$5:AC$30,0)))),"NOT DECLARED",INDEX('TEAM 5'!P$5:P$30,MATCH(AG580,'TEAM 5'!AC$5:AC$30,0)))</f>
        <v>Sophie Cowey</v>
      </c>
      <c r="AI580" s="12" t="str">
        <f t="shared" si="768"/>
        <v>T</v>
      </c>
      <c r="AJ580" s="12" t="s">
        <v>0</v>
      </c>
      <c r="AK580" s="12" t="str">
        <f>IF(ISNA((INDEX('TEAM 5'!P$5:P$30,MATCH(AJ580,'TEAM 5'!Z$5:Z$30,0)))),"NOT DECLARED",INDEX('TEAM 5'!P$5:P$30,MATCH(AJ580,'TEAM 5'!Z$5:Z$30,0)))</f>
        <v>Mali Jones</v>
      </c>
      <c r="AL580" s="12" t="str">
        <f t="shared" si="769"/>
        <v>T</v>
      </c>
      <c r="AM580" s="12" t="s">
        <v>0</v>
      </c>
      <c r="AN580" s="12" t="str">
        <f>IF(ISNA((INDEX('TEAM 5'!P$5:P$30,MATCH(AM580,'TEAM 5'!U$5:U$30,0)))),"NOT DECLARED",INDEX('TEAM 5'!P$5:P$30,MATCH(AM580,'TEAM 5'!U$5:U$30,0)))</f>
        <v>Jessica Boardman</v>
      </c>
      <c r="AO580" s="12" t="str">
        <f t="shared" si="770"/>
        <v>T</v>
      </c>
      <c r="AP580" s="12" t="s">
        <v>0</v>
      </c>
      <c r="AQ580" s="12" t="str">
        <f>IF(ISNA((INDEX('TEAM 5'!P$5:P$30,MATCH(AP580,'TEAM 5'!T$5:T$30,0)))),"NOT DECLARED",INDEX('TEAM 5'!P$5:P$30,MATCH(AP580,'TEAM 5'!T$5:T$30,0)))</f>
        <v>Zoe Thomas</v>
      </c>
      <c r="AR580" s="12" t="str">
        <f t="shared" si="771"/>
        <v>T</v>
      </c>
      <c r="AS580" s="12" t="s">
        <v>0</v>
      </c>
      <c r="AT580" s="12" t="str">
        <f>DETAILS!B9</f>
        <v>Salisbury</v>
      </c>
      <c r="AU580" s="95">
        <v>1</v>
      </c>
      <c r="AV580" s="12" t="str">
        <f>IF(ISNA((INDEX('TEAM 5'!P$5:P$30,MATCH(AU580,'TEAM 5'!AD$5:AD$30,0)))),"NOT DECLARED",INDEX('TEAM 5'!P$5:P$30,MATCH(AU580,'TEAM 5'!AD$5:AD$30,0)))</f>
        <v>Lola Darch</v>
      </c>
      <c r="AW580" s="95">
        <v>2</v>
      </c>
      <c r="AX580" s="12" t="str">
        <f>IF(ISNA((INDEX('TEAM 5'!P$5:P$30,MATCH(AW580,'TEAM 5'!AD$5:AD$30,0)))),"NOT DECLARED",INDEX('TEAM 5'!P$5:P$30,MATCH(AW580,'TEAM 5'!AD$5:AD$30,0)))</f>
        <v>Evelyn Routledge</v>
      </c>
      <c r="AY580" s="95">
        <v>3</v>
      </c>
      <c r="AZ580" s="12" t="str">
        <f>IF(ISNA((INDEX('TEAM 5'!P$5:P$30,MATCH(AY580,'TEAM 5'!AD$5:AD$30,0)))),"NOT DECLARED",INDEX('TEAM 5'!P$5:P$30,MATCH(AY580,'TEAM 5'!AD$5:AD$30,0)))</f>
        <v>Lottie Fotheringham</v>
      </c>
      <c r="BA580" s="95">
        <v>4</v>
      </c>
      <c r="BB580" s="12" t="str">
        <f>IF(ISNA((INDEX('TEAM 5'!P$5:P$30,MATCH(BA580,'TEAM 5'!AD$5:AD$30,0)))),"NOT DECLARED",INDEX('TEAM 5'!P$5:P$30,MATCH(BA580,'TEAM 5'!AD$5:AD$30,0)))</f>
        <v>Jessica Boardman</v>
      </c>
      <c r="BC580" s="95" t="str">
        <f t="shared" si="772"/>
        <v>Lola Darch, Evelyn Routledge, Lottie Fotheringham, Jessica Boardman</v>
      </c>
      <c r="BD580" s="96" t="str">
        <f t="shared" si="773"/>
        <v xml:space="preserve">U15 </v>
      </c>
      <c r="BE580" s="96">
        <f t="shared" si="775"/>
        <v>13.7</v>
      </c>
      <c r="BF580" s="96">
        <f t="shared" si="775"/>
        <v>28.5</v>
      </c>
      <c r="BG580" s="96">
        <f t="shared" si="775"/>
        <v>47</v>
      </c>
      <c r="BH580" s="97">
        <f t="shared" si="775"/>
        <v>1.7939814814814815E-3</v>
      </c>
      <c r="BI580" s="96" t="str">
        <f t="shared" si="775"/>
        <v>-</v>
      </c>
      <c r="BJ580" s="97">
        <f t="shared" si="775"/>
        <v>3.7615740740740739E-3</v>
      </c>
      <c r="BK580" s="96" t="str">
        <f t="shared" si="775"/>
        <v>-</v>
      </c>
      <c r="BL580" s="96">
        <f t="shared" si="775"/>
        <v>14.1</v>
      </c>
      <c r="BM580" s="96" t="str">
        <f t="shared" si="775"/>
        <v>-</v>
      </c>
      <c r="BN580" s="96">
        <f t="shared" si="775"/>
        <v>1.36</v>
      </c>
      <c r="BO580" s="96">
        <f t="shared" si="775"/>
        <v>4.3</v>
      </c>
      <c r="BP580" s="96">
        <f t="shared" si="775"/>
        <v>7.4</v>
      </c>
      <c r="BQ580" s="96">
        <f t="shared" si="775"/>
        <v>18</v>
      </c>
      <c r="BR580" s="96">
        <f t="shared" si="775"/>
        <v>20</v>
      </c>
      <c r="BS580" s="96">
        <f t="shared" si="775"/>
        <v>53.5</v>
      </c>
      <c r="BT580" s="1"/>
      <c r="BU580" s="34" t="s">
        <v>45</v>
      </c>
      <c r="BV580" s="34"/>
      <c r="BW580" s="34"/>
      <c r="BX580" s="96">
        <f>grades!C21</f>
        <v>11.9</v>
      </c>
      <c r="BY580" s="96"/>
      <c r="BZ580" s="96"/>
      <c r="CA580" s="96">
        <f>grades!E21</f>
        <v>12.32</v>
      </c>
      <c r="CB580" s="96"/>
      <c r="CC580" s="96"/>
      <c r="CD580" s="96">
        <f>grades!G21</f>
        <v>12.6</v>
      </c>
      <c r="CE580" s="96"/>
      <c r="CF580" s="96"/>
      <c r="CG580" s="96">
        <f>grades!I21</f>
        <v>13.4</v>
      </c>
      <c r="CH580" s="96" t="str">
        <f>grades!J21</f>
        <v>T</v>
      </c>
      <c r="CI580" s="100"/>
      <c r="CJ580" s="95" t="s">
        <v>539</v>
      </c>
      <c r="CK580" s="95">
        <v>4</v>
      </c>
    </row>
    <row r="581" spans="1:89" ht="20.100000000000001" hidden="1" customHeight="1">
      <c r="A581" s="111" t="s">
        <v>369</v>
      </c>
      <c r="W581" s="199" t="s">
        <v>38</v>
      </c>
      <c r="X581" s="141">
        <v>5</v>
      </c>
      <c r="Y581" s="9" t="str">
        <f>Y580</f>
        <v>Salisbury</v>
      </c>
      <c r="Z581" s="12" t="str">
        <f>DETAILS!E9</f>
        <v>TT</v>
      </c>
      <c r="AA581" s="12" t="s">
        <v>1</v>
      </c>
      <c r="AB581" s="12" t="str">
        <f>IF(ISNA((INDEX('TEAM 5'!P$5:P$30,MATCH(AA581,'TEAM 5'!AA$5:AA$30,0)))),"NOT DECLARED",INDEX('TEAM 5'!P$5:P$30,MATCH(AA581,'TEAM 5'!AA$5:AA$30,0)))</f>
        <v>Jessica Boardman</v>
      </c>
      <c r="AC581" s="12" t="str">
        <f t="shared" si="766"/>
        <v>TT</v>
      </c>
      <c r="AD581" s="12" t="s">
        <v>1</v>
      </c>
      <c r="AE581" s="12" t="str">
        <f>IF(ISNA((INDEX('TEAM 5'!P$5:P$30,MATCH(AD581,'TEAM 5'!W$5:W$30,0)))),"NOT DECLARED",INDEX('TEAM 5'!P$5:P$30,MATCH(AD581,'TEAM 5'!W$5:W$30,0)))</f>
        <v>Charlotte Miller</v>
      </c>
      <c r="AF581" s="12" t="str">
        <f t="shared" si="767"/>
        <v>TT</v>
      </c>
      <c r="AG581" s="12" t="s">
        <v>1</v>
      </c>
      <c r="AH581" s="12" t="str">
        <f>IF(ISNA((INDEX('TEAM 5'!P$5:P$30,MATCH(AG581,'TEAM 5'!AC$5:AC$30,0)))),"NOT DECLARED",INDEX('TEAM 5'!P$5:P$30,MATCH(AG581,'TEAM 5'!AC$5:AC$30,0)))</f>
        <v>Zoe Thomas</v>
      </c>
      <c r="AI581" s="12" t="str">
        <f t="shared" si="768"/>
        <v>TT</v>
      </c>
      <c r="AJ581" s="12" t="s">
        <v>1</v>
      </c>
      <c r="AK581" s="12" t="str">
        <f>IF(ISNA((INDEX('TEAM 5'!P$5:P$30,MATCH(AJ581,'TEAM 5'!Z$5:Z$30,0)))),"NOT DECLARED",INDEX('TEAM 5'!P$5:P$30,MATCH(AJ581,'TEAM 5'!Z$5:Z$30,0)))</f>
        <v>Charlotte Miller</v>
      </c>
      <c r="AL581" s="12" t="str">
        <f t="shared" si="769"/>
        <v>TT</v>
      </c>
      <c r="AM581" s="12" t="s">
        <v>1</v>
      </c>
      <c r="AN581" s="12" t="str">
        <f>IF(ISNA((INDEX('TEAM 5'!P$5:P$30,MATCH(AM581,'TEAM 5'!U$5:U$30,0)))),"NOT DECLARED",INDEX('TEAM 5'!P$5:P$30,MATCH(AM581,'TEAM 5'!U$5:U$30,0)))</f>
        <v>NOT DECLARED</v>
      </c>
      <c r="AO581" s="12" t="str">
        <f t="shared" si="770"/>
        <v>TT</v>
      </c>
      <c r="AP581" s="12" t="s">
        <v>1</v>
      </c>
      <c r="AQ581" s="12" t="str">
        <f>IF(ISNA((INDEX('TEAM 5'!P$5:P$30,MATCH(AP581,'TEAM 5'!T$5:T$30,0)))),"NOT DECLARED",INDEX('TEAM 5'!P$5:P$30,MATCH(AP581,'TEAM 5'!T$5:T$30,0)))</f>
        <v>NOT DECLARED</v>
      </c>
      <c r="AR581" s="12" t="str">
        <f t="shared" si="771"/>
        <v>TT</v>
      </c>
      <c r="AS581" s="12" t="s">
        <v>1</v>
      </c>
      <c r="AT581" s="12" t="str">
        <f>DETAILS!B9</f>
        <v>Salisbury</v>
      </c>
      <c r="AU581" s="95">
        <v>1</v>
      </c>
      <c r="AV581" s="12" t="str">
        <f>IF(ISNA((INDEX('TEAM 5'!P$5:P$30,MATCH(AU581,'TEAM 5'!AD$5:AD$30,0)))),"NOT DECLARED",INDEX('TEAM 5'!P$5:P$30,MATCH(AU581,'TEAM 5'!AD$5:AD$30,0)))</f>
        <v>Lola Darch</v>
      </c>
      <c r="AW581" s="95">
        <v>2</v>
      </c>
      <c r="AX581" s="12" t="str">
        <f>IF(ISNA((INDEX('TEAM 5'!P$5:P$30,MATCH(AW581,'TEAM 5'!AD$5:AD$30,0)))),"NOT DECLARED",INDEX('TEAM 5'!P$5:P$30,MATCH(AW581,'TEAM 5'!AD$5:AD$30,0)))</f>
        <v>Evelyn Routledge</v>
      </c>
      <c r="AY581" s="95">
        <v>3</v>
      </c>
      <c r="AZ581" s="12" t="str">
        <f>IF(ISNA((INDEX('TEAM 5'!P$5:P$30,MATCH(AY581,'TEAM 5'!AD$5:AD$30,0)))),"NOT DECLARED",INDEX('TEAM 5'!P$5:P$30,MATCH(AY581,'TEAM 5'!AD$5:AD$30,0)))</f>
        <v>Lottie Fotheringham</v>
      </c>
      <c r="BA581" s="95">
        <v>4</v>
      </c>
      <c r="BB581" s="12" t="str">
        <f>IF(ISNA((INDEX('TEAM 5'!P$5:P$30,MATCH(BA581,'TEAM 5'!AD$5:AD$30,0)))),"NOT DECLARED",INDEX('TEAM 5'!P$5:P$30,MATCH(BA581,'TEAM 5'!AD$5:AD$30,0)))</f>
        <v>Jessica Boardman</v>
      </c>
      <c r="BC581" s="95" t="str">
        <f t="shared" si="772"/>
        <v>Lola Darch, Evelyn Routledge, Lottie Fotheringham, Jessica Boardman</v>
      </c>
      <c r="BD581" s="96" t="str">
        <f t="shared" si="773"/>
        <v xml:space="preserve">U15 </v>
      </c>
      <c r="BE581" s="96">
        <f t="shared" si="775"/>
        <v>13.7</v>
      </c>
      <c r="BF581" s="96">
        <f t="shared" si="775"/>
        <v>28.5</v>
      </c>
      <c r="BG581" s="96">
        <f t="shared" si="775"/>
        <v>47</v>
      </c>
      <c r="BH581" s="97">
        <f t="shared" si="775"/>
        <v>1.7939814814814815E-3</v>
      </c>
      <c r="BI581" s="96" t="str">
        <f t="shared" si="775"/>
        <v>-</v>
      </c>
      <c r="BJ581" s="97">
        <f t="shared" si="775"/>
        <v>3.7615740740740739E-3</v>
      </c>
      <c r="BK581" s="96" t="str">
        <f t="shared" si="775"/>
        <v>-</v>
      </c>
      <c r="BL581" s="96">
        <f t="shared" si="775"/>
        <v>14.1</v>
      </c>
      <c r="BM581" s="96" t="str">
        <f t="shared" si="775"/>
        <v>-</v>
      </c>
      <c r="BN581" s="96">
        <f t="shared" si="775"/>
        <v>1.36</v>
      </c>
      <c r="BO581" s="96">
        <f t="shared" si="775"/>
        <v>4.3</v>
      </c>
      <c r="BP581" s="96">
        <f t="shared" si="775"/>
        <v>7.4</v>
      </c>
      <c r="BQ581" s="96">
        <f t="shared" si="775"/>
        <v>18</v>
      </c>
      <c r="BR581" s="96">
        <f t="shared" si="775"/>
        <v>20</v>
      </c>
      <c r="BS581" s="96">
        <f t="shared" si="775"/>
        <v>53.5</v>
      </c>
      <c r="BT581" s="1"/>
      <c r="BU581" s="34" t="s">
        <v>25</v>
      </c>
      <c r="BV581" s="34"/>
      <c r="BW581" s="34"/>
      <c r="BX581" s="96">
        <f>grades!C22</f>
        <v>1.57</v>
      </c>
      <c r="BY581" s="96"/>
      <c r="BZ581" s="96"/>
      <c r="CA581" s="96">
        <f>grades!E22</f>
        <v>1.54</v>
      </c>
      <c r="CB581" s="96"/>
      <c r="CC581" s="96"/>
      <c r="CD581" s="96">
        <f>grades!G22</f>
        <v>1.49</v>
      </c>
      <c r="CE581" s="96"/>
      <c r="CF581" s="96"/>
      <c r="CG581" s="96">
        <f>grades!I22</f>
        <v>1.41</v>
      </c>
      <c r="CH581" s="96" t="str">
        <f>grades!J22</f>
        <v>F</v>
      </c>
      <c r="CI581" s="100"/>
      <c r="CJ581" s="95" t="s">
        <v>540</v>
      </c>
      <c r="CK581" s="95">
        <v>3</v>
      </c>
    </row>
    <row r="582" spans="1:89" ht="20.100000000000001" hidden="1" customHeight="1">
      <c r="A582" s="111" t="s">
        <v>369</v>
      </c>
      <c r="W582" s="199" t="s">
        <v>363</v>
      </c>
      <c r="X582" s="141">
        <v>6</v>
      </c>
      <c r="Y582" s="9" t="str">
        <f>DETAILS!B10</f>
        <v>Slough Juniors</v>
      </c>
      <c r="Z582" s="12" t="str">
        <f>DETAILS!D10</f>
        <v>J</v>
      </c>
      <c r="AA582" s="12" t="s">
        <v>0</v>
      </c>
      <c r="AB582" s="12" t="str">
        <f>IF(ISNA((INDEX('TEAM 6'!P$5:P$30,MATCH(AA582,'TEAM 6'!AA$5:AA$30,0)))),"NOT DECLARED",INDEX('TEAM 6'!P$5:P$30,MATCH(AA582,'TEAM 6'!AA$5:AA$30,0)))</f>
        <v>Aimee Munt</v>
      </c>
      <c r="AC582" s="12" t="str">
        <f>Z582</f>
        <v>J</v>
      </c>
      <c r="AD582" s="12" t="s">
        <v>0</v>
      </c>
      <c r="AE582" s="12" t="str">
        <f>IF(ISNA((INDEX('TEAM 6'!P$5:P$30,MATCH(AD582,'TEAM 6'!W$5:W$30,0)))),"NOT DECLARED",INDEX('TEAM 6'!P$5:P$30,MATCH(AD582,'TEAM 6'!W$5:W$30,0)))</f>
        <v>Eva Barnett</v>
      </c>
      <c r="AF582" s="12" t="str">
        <f>AC582</f>
        <v>J</v>
      </c>
      <c r="AG582" s="12" t="s">
        <v>0</v>
      </c>
      <c r="AH582" s="12" t="str">
        <f>IF(ISNA((INDEX('TEAM 6'!P$5:P$30,MATCH(AG582,'TEAM 6'!AC$5:AC$30,0)))),"NOT DECLARED",INDEX('TEAM 6'!P$5:P$30,MATCH(AG582,'TEAM 6'!AC$5:AC$30,0)))</f>
        <v>Orla Roche</v>
      </c>
      <c r="AI582" s="12" t="str">
        <f>AF582</f>
        <v>J</v>
      </c>
      <c r="AJ582" s="12" t="s">
        <v>0</v>
      </c>
      <c r="AK582" s="12" t="str">
        <f>IF(ISNA((INDEX('TEAM 6'!P$5:P$30,MATCH(AJ582,'TEAM 6'!Z$5:Z$30,0)))),"NOT DECLARED",INDEX('TEAM 6'!P$5:P$30,MATCH(AJ582,'TEAM 6'!Z$5:Z$30,0)))</f>
        <v>NOT DECLARED</v>
      </c>
      <c r="AL582" s="12" t="str">
        <f>AI582</f>
        <v>J</v>
      </c>
      <c r="AM582" s="12" t="s">
        <v>0</v>
      </c>
      <c r="AN582" s="12" t="str">
        <f>IF(ISNA((INDEX('TEAM 6'!P$5:P$30,MATCH(AM582,'TEAM 6'!U$5:U$30,0)))),"NOT DECLARED",INDEX('TEAM 6'!P$5:P$30,MATCH(AM582,'TEAM 6'!U$5:U$30,0)))</f>
        <v>Eva Barnett</v>
      </c>
      <c r="AO582" s="12" t="str">
        <f>AL582</f>
        <v>J</v>
      </c>
      <c r="AP582" s="12" t="s">
        <v>0</v>
      </c>
      <c r="AQ582" s="12" t="str">
        <f>IF(ISNA((INDEX('TEAM 6'!P$5:P$30,MATCH(AP582,'TEAM 6'!T$5:T$30,0)))),"NOT DECLARED",INDEX('TEAM 6'!P$5:P$30,MATCH(AP582,'TEAM 6'!T$5:T$30,0)))</f>
        <v>Aimee Munt</v>
      </c>
      <c r="AR582" s="12" t="str">
        <f>AO582</f>
        <v>J</v>
      </c>
      <c r="AS582" s="12" t="s">
        <v>0</v>
      </c>
      <c r="AT582" s="12" t="str">
        <f>DETAILS!B10</f>
        <v>Slough Juniors</v>
      </c>
      <c r="AU582" s="95">
        <v>1</v>
      </c>
      <c r="AV582" s="12" t="str">
        <f>IF(ISNA((INDEX('TEAM 6'!P$5:P$30,MATCH(AU582,'TEAM 6'!AD$5:AD$30,0)))),"NOT DECLARED",INDEX('TEAM 6'!P$5:P$30,MATCH(AU582,'TEAM 6'!AD$5:AD$30,0)))</f>
        <v>Orla Roche</v>
      </c>
      <c r="AW582" s="95">
        <v>2</v>
      </c>
      <c r="AX582" s="12" t="str">
        <f>IF(ISNA((INDEX('TEAM 6'!P$5:P$30,MATCH(AW582,'TEAM 6'!AD$5:AD$30,0)))),"NOT DECLARED",INDEX('TEAM 6'!P$5:P$30,MATCH(AW582,'TEAM 6'!AD$5:AD$30,0)))</f>
        <v>Aimee Munt</v>
      </c>
      <c r="AY582" s="95">
        <v>3</v>
      </c>
      <c r="AZ582" s="12" t="str">
        <f>IF(ISNA((INDEX('TEAM 6'!P$5:P$30,MATCH(AY582,'TEAM 6'!AD$5:AD$30,0)))),"NOT DECLARED",INDEX('TEAM 6'!P$5:P$30,MATCH(AY582,'TEAM 6'!AD$5:AD$30,0)))</f>
        <v>Madisyn Woodley</v>
      </c>
      <c r="BA582" s="95">
        <v>4</v>
      </c>
      <c r="BB582" s="12" t="str">
        <f>IF(ISNA((INDEX('TEAM 6'!P$5:P$30,MATCH(BA582,'TEAM 6'!AD$5:AD$30,0)))),"NOT DECLARED",INDEX('TEAM 6'!P$5:P$30,MATCH(BA582,'TEAM 6'!AD$5:AD$30,0)))</f>
        <v>Dami Obilanade</v>
      </c>
      <c r="BC582" s="95" t="str">
        <f>+AV582&amp;", "&amp;AX582&amp;", "&amp;AZ582&amp;", "&amp;BB582</f>
        <v>Orla Roche, Aimee Munt, Madisyn Woodley, Dami Obilanade</v>
      </c>
      <c r="BD582" s="96" t="str">
        <f t="shared" ref="BD582:BD591" si="776">BD581</f>
        <v xml:space="preserve">U15 </v>
      </c>
      <c r="BE582" s="96">
        <f t="shared" ref="BE582:BE591" si="777">BE581</f>
        <v>13.7</v>
      </c>
      <c r="BF582" s="96">
        <f t="shared" ref="BF582:BF591" si="778">BF581</f>
        <v>28.5</v>
      </c>
      <c r="BG582" s="96">
        <f t="shared" ref="BG582:BG591" si="779">BG581</f>
        <v>47</v>
      </c>
      <c r="BH582" s="97">
        <f t="shared" ref="BH582:BH591" si="780">BH581</f>
        <v>1.7939814814814815E-3</v>
      </c>
      <c r="BI582" s="96" t="str">
        <f t="shared" ref="BI582:BI591" si="781">BI581</f>
        <v>-</v>
      </c>
      <c r="BJ582" s="97">
        <f t="shared" ref="BJ582:BJ591" si="782">BJ581</f>
        <v>3.7615740740740739E-3</v>
      </c>
      <c r="BK582" s="96" t="str">
        <f t="shared" ref="BK582:BK591" si="783">BK581</f>
        <v>-</v>
      </c>
      <c r="BL582" s="96">
        <f t="shared" ref="BL582:BL591" si="784">BL581</f>
        <v>14.1</v>
      </c>
      <c r="BM582" s="96" t="str">
        <f t="shared" ref="BM582:BM591" si="785">BM581</f>
        <v>-</v>
      </c>
      <c r="BN582" s="96">
        <f t="shared" ref="BN582:BN591" si="786">BN581</f>
        <v>1.36</v>
      </c>
      <c r="BO582" s="96">
        <f t="shared" ref="BO582:BO591" si="787">BO581</f>
        <v>4.3</v>
      </c>
      <c r="BP582" s="96">
        <f t="shared" ref="BP582:BP591" si="788">BP581</f>
        <v>7.4</v>
      </c>
      <c r="BQ582" s="96">
        <f t="shared" ref="BQ582:BQ591" si="789">BQ581</f>
        <v>18</v>
      </c>
      <c r="BR582" s="96">
        <f t="shared" ref="BR582:BR591" si="790">BR581</f>
        <v>20</v>
      </c>
      <c r="BS582" s="96">
        <f t="shared" ref="BS582:BS591" si="791">BS581</f>
        <v>53.5</v>
      </c>
      <c r="BT582" s="1"/>
      <c r="BU582" s="34" t="s">
        <v>7</v>
      </c>
      <c r="BV582" s="34"/>
      <c r="BW582" s="34"/>
      <c r="BX582" s="96">
        <f>grades!C23</f>
        <v>5.05</v>
      </c>
      <c r="BY582" s="96"/>
      <c r="BZ582" s="96"/>
      <c r="CA582" s="96">
        <f>grades!E23</f>
        <v>4.9000000000000004</v>
      </c>
      <c r="CB582" s="96"/>
      <c r="CC582" s="96"/>
      <c r="CD582" s="96">
        <f>grades!G23</f>
        <v>4.7</v>
      </c>
      <c r="CE582" s="96"/>
      <c r="CF582" s="96"/>
      <c r="CG582" s="96">
        <f>grades!I23</f>
        <v>4.4800000000000004</v>
      </c>
      <c r="CH582" s="96" t="str">
        <f>grades!J23</f>
        <v>F</v>
      </c>
      <c r="CI582" s="100"/>
      <c r="CJ582" s="95" t="s">
        <v>541</v>
      </c>
      <c r="CK582" s="95">
        <v>0</v>
      </c>
    </row>
    <row r="583" spans="1:89" ht="20.100000000000001" hidden="1" customHeight="1">
      <c r="A583" s="111" t="s">
        <v>369</v>
      </c>
      <c r="W583" s="199" t="s">
        <v>363</v>
      </c>
      <c r="X583" s="141">
        <v>6</v>
      </c>
      <c r="Y583" s="9" t="str">
        <f>Y582</f>
        <v>Slough Juniors</v>
      </c>
      <c r="Z583" s="12" t="str">
        <f>DETAILS!E10</f>
        <v>JJ</v>
      </c>
      <c r="AA583" s="12" t="s">
        <v>1</v>
      </c>
      <c r="AB583" s="12" t="str">
        <f>IF(ISNA((INDEX('TEAM 6'!P$5:P$30,MATCH(AA583,'TEAM 6'!AA$5:AA$30,0)))),"NOT DECLARED",INDEX('TEAM 6'!P$5:P$30,MATCH(AA583,'TEAM 6'!AA$5:AA$30,0)))</f>
        <v>Maria Odino</v>
      </c>
      <c r="AC583" s="12" t="str">
        <f>Z583</f>
        <v>JJ</v>
      </c>
      <c r="AD583" s="12" t="s">
        <v>1</v>
      </c>
      <c r="AE583" s="12" t="str">
        <f>IF(ISNA((INDEX('TEAM 6'!P$5:P$30,MATCH(AD583,'TEAM 6'!W$5:W$30,0)))),"NOT DECLARED",INDEX('TEAM 6'!P$5:P$30,MATCH(AD583,'TEAM 6'!W$5:W$30,0)))</f>
        <v>Maria Odino</v>
      </c>
      <c r="AF583" s="12" t="str">
        <f>AC583</f>
        <v>JJ</v>
      </c>
      <c r="AG583" s="12" t="s">
        <v>1</v>
      </c>
      <c r="AH583" s="12" t="str">
        <f>IF(ISNA((INDEX('TEAM 6'!P$5:P$30,MATCH(AG583,'TEAM 6'!AC$5:AC$30,0)))),"NOT DECLARED",INDEX('TEAM 6'!P$5:P$30,MATCH(AG583,'TEAM 6'!AC$5:AC$30,0)))</f>
        <v>NOT DECLARED</v>
      </c>
      <c r="AI583" s="12" t="str">
        <f>AF583</f>
        <v>JJ</v>
      </c>
      <c r="AJ583" s="12" t="s">
        <v>1</v>
      </c>
      <c r="AK583" s="12" t="str">
        <f>IF(ISNA((INDEX('TEAM 6'!P$5:P$30,MATCH(AJ583,'TEAM 6'!Z$5:Z$30,0)))),"NOT DECLARED",INDEX('TEAM 6'!P$5:P$30,MATCH(AJ583,'TEAM 6'!Z$5:Z$30,0)))</f>
        <v>NOT DECLARED</v>
      </c>
      <c r="AL583" s="12" t="str">
        <f>AI583</f>
        <v>JJ</v>
      </c>
      <c r="AM583" s="12" t="s">
        <v>1</v>
      </c>
      <c r="AN583" s="12" t="str">
        <f>IF(ISNA((INDEX('TEAM 6'!P$5:P$30,MATCH(AM583,'TEAM 6'!U$5:U$30,0)))),"NOT DECLARED",INDEX('TEAM 6'!P$5:P$30,MATCH(AM583,'TEAM 6'!U$5:U$30,0)))</f>
        <v>Orla Roche</v>
      </c>
      <c r="AO583" s="12" t="str">
        <f>AL583</f>
        <v>JJ</v>
      </c>
      <c r="AP583" s="12" t="s">
        <v>1</v>
      </c>
      <c r="AQ583" s="12" t="str">
        <f>IF(ISNA((INDEX('TEAM 6'!P$5:P$30,MATCH(AP583,'TEAM 6'!T$5:T$30,0)))),"NOT DECLARED",INDEX('TEAM 6'!P$5:P$30,MATCH(AP583,'TEAM 6'!T$5:T$30,0)))</f>
        <v>Dami Obilanade</v>
      </c>
      <c r="AR583" s="12" t="str">
        <f>AO583</f>
        <v>JJ</v>
      </c>
      <c r="AS583" s="12" t="s">
        <v>1</v>
      </c>
      <c r="AT583" s="12" t="str">
        <f>DETAILS!B10</f>
        <v>Slough Juniors</v>
      </c>
      <c r="AU583" s="95">
        <v>1</v>
      </c>
      <c r="AV583" s="12" t="str">
        <f>IF(ISNA((INDEX('TEAM 6'!P$5:P$30,MATCH(AU583,'TEAM 6'!AD$5:AD$30,0)))),"NOT DECLARED",INDEX('TEAM 6'!P$5:P$30,MATCH(AU583,'TEAM 6'!AD$5:AD$30,0)))</f>
        <v>Orla Roche</v>
      </c>
      <c r="AW583" s="95">
        <v>2</v>
      </c>
      <c r="AX583" s="12" t="str">
        <f>IF(ISNA((INDEX('TEAM 6'!P$5:P$30,MATCH(AW583,'TEAM 6'!AD$5:AD$30,0)))),"NOT DECLARED",INDEX('TEAM 6'!P$5:P$30,MATCH(AW583,'TEAM 6'!AD$5:AD$30,0)))</f>
        <v>Aimee Munt</v>
      </c>
      <c r="AY583" s="95">
        <v>3</v>
      </c>
      <c r="AZ583" s="12" t="str">
        <f>IF(ISNA((INDEX('TEAM 6'!P$5:P$30,MATCH(AY583,'TEAM 6'!AD$5:AD$30,0)))),"NOT DECLARED",INDEX('TEAM 6'!P$5:P$30,MATCH(AY583,'TEAM 6'!AD$5:AD$30,0)))</f>
        <v>Madisyn Woodley</v>
      </c>
      <c r="BA583" s="95">
        <v>4</v>
      </c>
      <c r="BB583" s="12" t="str">
        <f>IF(ISNA((INDEX('TEAM 6'!P$5:P$30,MATCH(BA583,'TEAM 6'!AD$5:AD$30,0)))),"NOT DECLARED",INDEX('TEAM 6'!P$5:P$30,MATCH(BA583,'TEAM 6'!AD$5:AD$30,0)))</f>
        <v>Dami Obilanade</v>
      </c>
      <c r="BC583" s="95" t="str">
        <f>+AV583&amp;", "&amp;AX583&amp;", "&amp;AZ583&amp;", "&amp;BB583</f>
        <v>Orla Roche, Aimee Munt, Madisyn Woodley, Dami Obilanade</v>
      </c>
      <c r="BD583" s="96" t="str">
        <f t="shared" si="776"/>
        <v xml:space="preserve">U15 </v>
      </c>
      <c r="BE583" s="96">
        <f t="shared" si="777"/>
        <v>13.7</v>
      </c>
      <c r="BF583" s="96">
        <f t="shared" si="778"/>
        <v>28.5</v>
      </c>
      <c r="BG583" s="96">
        <f t="shared" si="779"/>
        <v>47</v>
      </c>
      <c r="BH583" s="97">
        <f t="shared" si="780"/>
        <v>1.7939814814814815E-3</v>
      </c>
      <c r="BI583" s="96" t="str">
        <f t="shared" si="781"/>
        <v>-</v>
      </c>
      <c r="BJ583" s="97">
        <f t="shared" si="782"/>
        <v>3.7615740740740739E-3</v>
      </c>
      <c r="BK583" s="96" t="str">
        <f t="shared" si="783"/>
        <v>-</v>
      </c>
      <c r="BL583" s="96">
        <f t="shared" si="784"/>
        <v>14.1</v>
      </c>
      <c r="BM583" s="96" t="str">
        <f t="shared" si="785"/>
        <v>-</v>
      </c>
      <c r="BN583" s="96">
        <f t="shared" si="786"/>
        <v>1.36</v>
      </c>
      <c r="BO583" s="96">
        <f t="shared" si="787"/>
        <v>4.3</v>
      </c>
      <c r="BP583" s="96">
        <f t="shared" si="788"/>
        <v>7.4</v>
      </c>
      <c r="BQ583" s="96">
        <f t="shared" si="789"/>
        <v>18</v>
      </c>
      <c r="BR583" s="96">
        <f t="shared" si="790"/>
        <v>20</v>
      </c>
      <c r="BS583" s="96">
        <f t="shared" si="791"/>
        <v>53.5</v>
      </c>
      <c r="BT583" s="1"/>
      <c r="BU583" s="34" t="s">
        <v>28</v>
      </c>
      <c r="BV583" s="34"/>
      <c r="BW583" s="34"/>
      <c r="BX583" s="96">
        <f>grades!C24</f>
        <v>32.85</v>
      </c>
      <c r="BY583" s="96"/>
      <c r="BZ583" s="96"/>
      <c r="CA583" s="96">
        <f>grades!E24</f>
        <v>29.9</v>
      </c>
      <c r="CB583" s="96"/>
      <c r="CC583" s="96"/>
      <c r="CD583" s="96">
        <f>grades!G24</f>
        <v>26.75</v>
      </c>
      <c r="CE583" s="96"/>
      <c r="CF583" s="96"/>
      <c r="CG583" s="96">
        <f>grades!I24</f>
        <v>22.5</v>
      </c>
      <c r="CH583" s="96" t="str">
        <f>grades!J24</f>
        <v>F</v>
      </c>
      <c r="CI583" s="100"/>
      <c r="CJ583" s="95" t="s">
        <v>542</v>
      </c>
      <c r="CK583" s="95">
        <v>0</v>
      </c>
    </row>
    <row r="584" spans="1:89" ht="20.100000000000001" hidden="1" customHeight="1">
      <c r="A584" s="111" t="s">
        <v>369</v>
      </c>
      <c r="Y584" s="93"/>
      <c r="Z584" s="21" t="s">
        <v>49</v>
      </c>
      <c r="AA584" s="21"/>
      <c r="AB584" s="267" t="s">
        <v>358</v>
      </c>
      <c r="AC584" s="21" t="s">
        <v>49</v>
      </c>
      <c r="AD584" s="21"/>
      <c r="AE584" s="267" t="s">
        <v>129</v>
      </c>
      <c r="AF584" s="21" t="s">
        <v>49</v>
      </c>
      <c r="AG584" s="21"/>
      <c r="AH584" s="267" t="s">
        <v>128</v>
      </c>
      <c r="AI584" s="21" t="s">
        <v>49</v>
      </c>
      <c r="AJ584" s="21"/>
      <c r="AK584" s="267" t="s">
        <v>468</v>
      </c>
      <c r="AL584" s="21" t="s">
        <v>49</v>
      </c>
      <c r="AM584" s="21"/>
      <c r="AN584" s="267" t="s">
        <v>341</v>
      </c>
      <c r="AO584" s="21" t="s">
        <v>49</v>
      </c>
      <c r="AP584" s="21"/>
      <c r="AQ584" s="21" t="s">
        <v>49</v>
      </c>
      <c r="AR584" s="21" t="s">
        <v>49</v>
      </c>
      <c r="AS584" s="21"/>
      <c r="AT584" s="21" t="s">
        <v>49</v>
      </c>
      <c r="BD584" s="96" t="str">
        <f t="shared" si="776"/>
        <v xml:space="preserve">U15 </v>
      </c>
      <c r="BE584" s="96">
        <f t="shared" si="777"/>
        <v>13.7</v>
      </c>
      <c r="BF584" s="96">
        <f t="shared" si="778"/>
        <v>28.5</v>
      </c>
      <c r="BG584" s="96">
        <f t="shared" si="779"/>
        <v>47</v>
      </c>
      <c r="BH584" s="97">
        <f t="shared" si="780"/>
        <v>1.7939814814814815E-3</v>
      </c>
      <c r="BI584" s="96" t="str">
        <f t="shared" si="781"/>
        <v>-</v>
      </c>
      <c r="BJ584" s="97">
        <f t="shared" si="782"/>
        <v>3.7615740740740739E-3</v>
      </c>
      <c r="BK584" s="96" t="str">
        <f t="shared" si="783"/>
        <v>-</v>
      </c>
      <c r="BL584" s="96">
        <f t="shared" si="784"/>
        <v>14.1</v>
      </c>
      <c r="BM584" s="96" t="str">
        <f t="shared" si="785"/>
        <v>-</v>
      </c>
      <c r="BN584" s="96">
        <f t="shared" si="786"/>
        <v>1.36</v>
      </c>
      <c r="BO584" s="96">
        <f t="shared" si="787"/>
        <v>4.3</v>
      </c>
      <c r="BP584" s="96">
        <f t="shared" si="788"/>
        <v>7.4</v>
      </c>
      <c r="BQ584" s="96">
        <f t="shared" si="789"/>
        <v>18</v>
      </c>
      <c r="BR584" s="96">
        <f t="shared" si="790"/>
        <v>20</v>
      </c>
      <c r="BS584" s="96">
        <f t="shared" si="791"/>
        <v>53.5</v>
      </c>
      <c r="BT584" s="1"/>
      <c r="BU584" s="34" t="s">
        <v>46</v>
      </c>
      <c r="BV584" s="34"/>
      <c r="BW584" s="34"/>
      <c r="BX584" s="96">
        <f>grades!C25</f>
        <v>27.9</v>
      </c>
      <c r="BY584" s="96"/>
      <c r="BZ584" s="96"/>
      <c r="CA584" s="96">
        <f>grades!E25</f>
        <v>25.3</v>
      </c>
      <c r="CB584" s="96"/>
      <c r="CC584" s="96"/>
      <c r="CD584" s="96">
        <f>grades!G25</f>
        <v>22.95</v>
      </c>
      <c r="CE584" s="96"/>
      <c r="CF584" s="96"/>
      <c r="CG584" s="96">
        <f>grades!I25</f>
        <v>19.7</v>
      </c>
      <c r="CH584" s="96" t="str">
        <f>grades!J25</f>
        <v>F</v>
      </c>
      <c r="CI584" s="100"/>
      <c r="CJ584" s="95" t="s">
        <v>543</v>
      </c>
      <c r="CK584" s="95">
        <v>0</v>
      </c>
    </row>
    <row r="585" spans="1:89" ht="20.100000000000001" hidden="1" customHeight="1">
      <c r="A585" s="111" t="s">
        <v>369</v>
      </c>
      <c r="Y585" s="99" t="s">
        <v>11</v>
      </c>
      <c r="Z585" s="10"/>
      <c r="AA585" s="10"/>
      <c r="AB585" s="36">
        <v>800</v>
      </c>
      <c r="AC585" s="36"/>
      <c r="AD585" s="36"/>
      <c r="AE585" s="36" t="s">
        <v>25</v>
      </c>
      <c r="AF585" s="36"/>
      <c r="AG585" s="36"/>
      <c r="AH585" s="36" t="s">
        <v>26</v>
      </c>
      <c r="AI585" s="36"/>
      <c r="AJ585" s="36"/>
      <c r="AK585" s="36" t="s">
        <v>89</v>
      </c>
      <c r="AL585" s="36"/>
      <c r="AM585" s="36"/>
      <c r="AN585" s="35">
        <v>1500</v>
      </c>
      <c r="AO585" s="19"/>
      <c r="AP585" s="19"/>
      <c r="AQ585" s="8"/>
      <c r="AR585" s="19"/>
      <c r="AS585" s="19"/>
      <c r="AT585" s="8"/>
      <c r="BD585" s="96" t="str">
        <f t="shared" si="776"/>
        <v xml:space="preserve">U15 </v>
      </c>
      <c r="BE585" s="96">
        <f t="shared" si="777"/>
        <v>13.7</v>
      </c>
      <c r="BF585" s="96">
        <f t="shared" si="778"/>
        <v>28.5</v>
      </c>
      <c r="BG585" s="96">
        <f t="shared" si="779"/>
        <v>47</v>
      </c>
      <c r="BH585" s="97">
        <f t="shared" si="780"/>
        <v>1.7939814814814815E-3</v>
      </c>
      <c r="BI585" s="96" t="str">
        <f t="shared" si="781"/>
        <v>-</v>
      </c>
      <c r="BJ585" s="97">
        <f t="shared" si="782"/>
        <v>3.7615740740740739E-3</v>
      </c>
      <c r="BK585" s="96" t="str">
        <f t="shared" si="783"/>
        <v>-</v>
      </c>
      <c r="BL585" s="96">
        <f t="shared" si="784"/>
        <v>14.1</v>
      </c>
      <c r="BM585" s="96" t="str">
        <f t="shared" si="785"/>
        <v>-</v>
      </c>
      <c r="BN585" s="96">
        <f t="shared" si="786"/>
        <v>1.36</v>
      </c>
      <c r="BO585" s="96">
        <f t="shared" si="787"/>
        <v>4.3</v>
      </c>
      <c r="BP585" s="96">
        <f t="shared" si="788"/>
        <v>7.4</v>
      </c>
      <c r="BQ585" s="96">
        <f t="shared" si="789"/>
        <v>18</v>
      </c>
      <c r="BR585" s="96">
        <f t="shared" si="790"/>
        <v>20</v>
      </c>
      <c r="BS585" s="96">
        <f t="shared" si="791"/>
        <v>53.5</v>
      </c>
      <c r="BT585" s="1"/>
      <c r="BU585" s="34" t="s">
        <v>26</v>
      </c>
      <c r="BV585" s="34"/>
      <c r="BW585" s="34"/>
      <c r="BX585" s="96">
        <f>grades!C26</f>
        <v>10.15</v>
      </c>
      <c r="BY585" s="96"/>
      <c r="BZ585" s="96"/>
      <c r="CA585" s="96">
        <f>grades!E26</f>
        <v>9.5</v>
      </c>
      <c r="CB585" s="96"/>
      <c r="CC585" s="96"/>
      <c r="CD585" s="96">
        <f>grades!G26</f>
        <v>8.85</v>
      </c>
      <c r="CE585" s="96"/>
      <c r="CF585" s="96"/>
      <c r="CG585" s="96">
        <f>grades!I26</f>
        <v>7.95</v>
      </c>
      <c r="CH585" s="96" t="str">
        <f>grades!J26</f>
        <v>F</v>
      </c>
      <c r="CI585" s="100"/>
      <c r="CJ585" s="95" t="s">
        <v>544</v>
      </c>
      <c r="CK585" s="95">
        <v>0</v>
      </c>
    </row>
    <row r="586" spans="1:89" ht="20.100000000000001" hidden="1" customHeight="1">
      <c r="A586" s="111" t="s">
        <v>369</v>
      </c>
      <c r="W586" s="199" t="s">
        <v>39</v>
      </c>
      <c r="X586" s="141">
        <v>1</v>
      </c>
      <c r="Y586" s="9" t="str">
        <f>Y572</f>
        <v>Winchester</v>
      </c>
      <c r="Z586" s="12" t="str">
        <f>Z572</f>
        <v>W</v>
      </c>
      <c r="AA586" s="12" t="s">
        <v>0</v>
      </c>
      <c r="AB586" s="12" t="str">
        <f>IF(ISNA((INDEX(HOST!P$5:P$30,MATCH(AA586,HOST!Y$5:Y$30,0)))),"NOT DECLARED",INDEX(HOST!P$5:P$30,MATCH(AA586,HOST!Y$5:Y$30,0)))</f>
        <v>Emma Shedden</v>
      </c>
      <c r="AC586" s="12" t="str">
        <f>Z586</f>
        <v>W</v>
      </c>
      <c r="AD586" s="12" t="s">
        <v>0</v>
      </c>
      <c r="AE586" s="12" t="str">
        <f>IF(ISNA((INDEX(HOST!P$5:P$30,MATCH(AD586,HOST!S$5:S$30,0)))),"NOT DECLARED",INDEX(HOST!P$5:P$30,MATCH(AD586,HOST!S$5:S$30,0)))</f>
        <v>Martha Harris</v>
      </c>
      <c r="AF586" s="12" t="str">
        <f>AC586</f>
        <v>W</v>
      </c>
      <c r="AG586" s="12" t="s">
        <v>0</v>
      </c>
      <c r="AH586" s="12" t="str">
        <f>IF(ISNA((INDEX(HOST!P$5:P$30,MATCH(AG586,HOST!X$5:X$30,0)))),"NOT DECLARED",INDEX(HOST!P$5:P$30,MATCH(AG586,HOST!X$5:X$30,0)))</f>
        <v>Tobi Akindeinde</v>
      </c>
      <c r="AI586" s="12" t="str">
        <f>AF586</f>
        <v>W</v>
      </c>
      <c r="AJ586" s="12" t="s">
        <v>0</v>
      </c>
      <c r="AK586" s="12" t="str">
        <f>IF(ISNA((INDEX(HOST!P$5:P$30,MATCH(AJ586,HOST!AB$5:AB$30,0)))),"NOT DECLARED",INDEX(HOST!P$5:P$30,MATCH(AJ586,HOST!AB$5:AB$30,0)))</f>
        <v>Evie Beck</v>
      </c>
      <c r="AL586" s="12" t="str">
        <f>AI586</f>
        <v>W</v>
      </c>
      <c r="AM586" s="12" t="s">
        <v>0</v>
      </c>
      <c r="AN586" s="12" t="str">
        <f>IF(ISNA((INDEX(HOST!P$5:P$30,MATCH(AM586,HOST!V$5:V$30,0)))),"NOT DECLARED",INDEX(HOST!P$5:P$30,MATCH(AM586,HOST!V$5:V$30,0)))</f>
        <v>Ellie McErlean</v>
      </c>
      <c r="AO586" s="2"/>
      <c r="AP586" s="2"/>
      <c r="AQ586" s="2"/>
      <c r="AR586" s="2"/>
      <c r="AS586" s="2"/>
      <c r="AT586" s="2"/>
      <c r="BD586" s="96" t="str">
        <f t="shared" si="776"/>
        <v xml:space="preserve">U15 </v>
      </c>
      <c r="BE586" s="96">
        <f t="shared" si="777"/>
        <v>13.7</v>
      </c>
      <c r="BF586" s="96">
        <f t="shared" si="778"/>
        <v>28.5</v>
      </c>
      <c r="BG586" s="96">
        <f t="shared" si="779"/>
        <v>47</v>
      </c>
      <c r="BH586" s="97">
        <f t="shared" si="780"/>
        <v>1.7939814814814815E-3</v>
      </c>
      <c r="BI586" s="96" t="str">
        <f t="shared" si="781"/>
        <v>-</v>
      </c>
      <c r="BJ586" s="97">
        <f t="shared" si="782"/>
        <v>3.7615740740740739E-3</v>
      </c>
      <c r="BK586" s="96" t="str">
        <f t="shared" si="783"/>
        <v>-</v>
      </c>
      <c r="BL586" s="96">
        <f t="shared" si="784"/>
        <v>14.1</v>
      </c>
      <c r="BM586" s="96" t="str">
        <f t="shared" si="785"/>
        <v>-</v>
      </c>
      <c r="BN586" s="96">
        <f t="shared" si="786"/>
        <v>1.36</v>
      </c>
      <c r="BO586" s="96">
        <f t="shared" si="787"/>
        <v>4.3</v>
      </c>
      <c r="BP586" s="96">
        <f t="shared" si="788"/>
        <v>7.4</v>
      </c>
      <c r="BQ586" s="96">
        <f t="shared" si="789"/>
        <v>18</v>
      </c>
      <c r="BR586" s="96">
        <f t="shared" si="790"/>
        <v>20</v>
      </c>
      <c r="BS586" s="96">
        <f t="shared" si="791"/>
        <v>53.5</v>
      </c>
      <c r="BT586" s="1"/>
      <c r="BU586" s="3"/>
      <c r="BV586" s="3"/>
      <c r="BW586" s="3"/>
      <c r="BX586" s="3"/>
      <c r="BY586" s="3"/>
      <c r="BZ586" s="3"/>
      <c r="CA586" s="3"/>
      <c r="CB586" s="3"/>
      <c r="CC586" s="3"/>
      <c r="CD586" s="3"/>
      <c r="CE586" s="3"/>
      <c r="CF586" s="3"/>
      <c r="CG586" s="3"/>
      <c r="CH586" s="3"/>
      <c r="CI586" s="3"/>
      <c r="CJ586" s="95" t="s">
        <v>558</v>
      </c>
      <c r="CK586" s="95">
        <v>0</v>
      </c>
    </row>
    <row r="587" spans="1:89" ht="20.100000000000001" hidden="1" customHeight="1">
      <c r="A587" s="111" t="s">
        <v>369</v>
      </c>
      <c r="W587" s="199" t="s">
        <v>39</v>
      </c>
      <c r="X587" s="141">
        <v>1</v>
      </c>
      <c r="Y587" s="9" t="str">
        <f t="shared" ref="Y587:Z597" si="792">Y573</f>
        <v>Winchester</v>
      </c>
      <c r="Z587" s="12" t="str">
        <f>Z573</f>
        <v>WW</v>
      </c>
      <c r="AA587" s="12" t="s">
        <v>1</v>
      </c>
      <c r="AB587" s="12" t="str">
        <f>IF(ISNA((INDEX(HOST!P$5:P$30,MATCH(AA587,HOST!Y$5:Y$30,0)))),"NOT DECLARED",INDEX(HOST!P$5:P$30,MATCH(AA587,HOST!Y$5:Y$30,0)))</f>
        <v>Aisling Hitchman</v>
      </c>
      <c r="AC587" s="12" t="str">
        <f t="shared" ref="AC587:AC595" si="793">Z587</f>
        <v>WW</v>
      </c>
      <c r="AD587" s="12" t="s">
        <v>1</v>
      </c>
      <c r="AE587" s="12" t="str">
        <f>IF(ISNA((INDEX(HOST!P$5:P$30,MATCH(AD587,HOST!S$5:S$30,0)))),"NOT DECLARED",INDEX(HOST!P$5:P$30,MATCH(AD587,HOST!S$5:S$30,0)))</f>
        <v>Alice Eyssens</v>
      </c>
      <c r="AF587" s="12" t="str">
        <f t="shared" ref="AF587:AF595" si="794">AC587</f>
        <v>WW</v>
      </c>
      <c r="AG587" s="12" t="s">
        <v>1</v>
      </c>
      <c r="AH587" s="12" t="str">
        <f>IF(ISNA((INDEX(HOST!P$5:P$30,MATCH(AG587,HOST!X$5:X$30,0)))),"NOT DECLARED",INDEX(HOST!P$5:P$30,MATCH(AG587,HOST!X$5:X$30,0)))</f>
        <v>Jasmine Jones</v>
      </c>
      <c r="AI587" s="12" t="str">
        <f t="shared" ref="AI587:AI595" si="795">AF587</f>
        <v>WW</v>
      </c>
      <c r="AJ587" s="12" t="s">
        <v>1</v>
      </c>
      <c r="AK587" s="12" t="str">
        <f>IF(ISNA((INDEX(HOST!P$5:P$30,MATCH(AJ587,HOST!AB$5:AB$30,0)))),"NOT DECLARED",INDEX(HOST!P$5:P$30,MATCH(AJ587,HOST!AB$5:AB$30,0)))</f>
        <v>India Kingsland</v>
      </c>
      <c r="AL587" s="12" t="str">
        <f t="shared" ref="AL587:AL595" si="796">AI587</f>
        <v>WW</v>
      </c>
      <c r="AM587" s="12" t="s">
        <v>1</v>
      </c>
      <c r="AN587" s="12" t="str">
        <f>IF(ISNA((INDEX(HOST!P$5:P$30,MATCH(AM587,HOST!V$5:V$30,0)))),"NOT DECLARED",INDEX(HOST!P$5:P$30,MATCH(AM587,HOST!V$5:V$30,0)))</f>
        <v>Jasmine Jones</v>
      </c>
      <c r="AO587" s="2"/>
      <c r="AP587" s="2"/>
      <c r="AQ587" s="2"/>
      <c r="AR587" s="2"/>
      <c r="AS587" s="2"/>
      <c r="AT587" s="2"/>
      <c r="BD587" s="96" t="str">
        <f t="shared" si="776"/>
        <v xml:space="preserve">U15 </v>
      </c>
      <c r="BE587" s="96">
        <f t="shared" si="777"/>
        <v>13.7</v>
      </c>
      <c r="BF587" s="96">
        <f t="shared" si="778"/>
        <v>28.5</v>
      </c>
      <c r="BG587" s="96">
        <f t="shared" si="779"/>
        <v>47</v>
      </c>
      <c r="BH587" s="97">
        <f t="shared" si="780"/>
        <v>1.7939814814814815E-3</v>
      </c>
      <c r="BI587" s="96" t="str">
        <f t="shared" si="781"/>
        <v>-</v>
      </c>
      <c r="BJ587" s="97">
        <f t="shared" si="782"/>
        <v>3.7615740740740739E-3</v>
      </c>
      <c r="BK587" s="96" t="str">
        <f t="shared" si="783"/>
        <v>-</v>
      </c>
      <c r="BL587" s="96">
        <f t="shared" si="784"/>
        <v>14.1</v>
      </c>
      <c r="BM587" s="96" t="str">
        <f t="shared" si="785"/>
        <v>-</v>
      </c>
      <c r="BN587" s="96">
        <f t="shared" si="786"/>
        <v>1.36</v>
      </c>
      <c r="BO587" s="96">
        <f t="shared" si="787"/>
        <v>4.3</v>
      </c>
      <c r="BP587" s="96">
        <f t="shared" si="788"/>
        <v>7.4</v>
      </c>
      <c r="BQ587" s="96">
        <f t="shared" si="789"/>
        <v>18</v>
      </c>
      <c r="BR587" s="96">
        <f t="shared" si="790"/>
        <v>20</v>
      </c>
      <c r="BS587" s="96">
        <f t="shared" si="791"/>
        <v>53.5</v>
      </c>
      <c r="BT587" s="1"/>
      <c r="BU587" s="3"/>
      <c r="BV587" s="3"/>
      <c r="BW587" s="3"/>
      <c r="BX587" s="3"/>
      <c r="BY587" s="3"/>
      <c r="BZ587" s="3"/>
      <c r="CA587" s="3"/>
      <c r="CB587" s="3"/>
      <c r="CC587" s="3"/>
      <c r="CD587" s="3"/>
      <c r="CE587" s="3"/>
      <c r="CF587" s="3"/>
      <c r="CG587" s="3"/>
      <c r="CH587" s="3"/>
      <c r="CI587" s="3"/>
      <c r="CJ587" s="95" t="s">
        <v>559</v>
      </c>
      <c r="CK587" s="95">
        <v>0</v>
      </c>
    </row>
    <row r="588" spans="1:89" ht="20.100000000000001" hidden="1" customHeight="1">
      <c r="A588" s="111" t="s">
        <v>369</v>
      </c>
      <c r="W588" s="199" t="s">
        <v>35</v>
      </c>
      <c r="X588" s="141">
        <v>2</v>
      </c>
      <c r="Y588" s="9" t="str">
        <f t="shared" si="792"/>
        <v>Newbury</v>
      </c>
      <c r="Z588" s="12" t="str">
        <f t="shared" si="792"/>
        <v>N</v>
      </c>
      <c r="AA588" s="12" t="s">
        <v>0</v>
      </c>
      <c r="AB588" s="12" t="str">
        <f>IF(ISNA((INDEX('TEAM 2'!P$5:P$30,MATCH(AA588,'TEAM 2'!Y$5:Y$30,0)))),"NOT DECLARED",INDEX('TEAM 2'!P$5:P$30,MATCH(AA588,'TEAM 2'!Y$5:Y$30,0)))</f>
        <v>MIRIAM COOPER</v>
      </c>
      <c r="AC588" s="12" t="str">
        <f t="shared" si="793"/>
        <v>N</v>
      </c>
      <c r="AD588" s="12" t="s">
        <v>0</v>
      </c>
      <c r="AE588" s="12" t="str">
        <f>IF(ISNA((INDEX('TEAM 2'!P$5:P$30,MATCH(AD588,'TEAM 2'!S$5:S$30,0)))),"NOT DECLARED",INDEX('TEAM 2'!P$5:P$30,MATCH(AD588,'TEAM 2'!S$5:S$30,0)))</f>
        <v>POLLY CRANFIELD</v>
      </c>
      <c r="AF588" s="12" t="str">
        <f t="shared" si="794"/>
        <v>N</v>
      </c>
      <c r="AG588" s="12" t="s">
        <v>0</v>
      </c>
      <c r="AH588" s="12" t="str">
        <f>IF(ISNA((INDEX('TEAM 2'!P$5:P$30,MATCH(AG588,'TEAM 2'!X$5:X$30,0)))),"NOT DECLARED",INDEX('TEAM 2'!P$5:P$30,MATCH(AG588,'TEAM 2'!X$5:X$30,0)))</f>
        <v>FRANCESCA BAILEY</v>
      </c>
      <c r="AI588" s="12" t="str">
        <f t="shared" si="795"/>
        <v>N</v>
      </c>
      <c r="AJ588" s="12" t="s">
        <v>0</v>
      </c>
      <c r="AK588" s="12" t="str">
        <f>IF(ISNA((INDEX('TEAM 2'!P$5:P$30,MATCH(AJ588,'TEAM 2'!AB$5:AB$30,0)))),"NOT DECLARED",INDEX('TEAM 2'!P$5:P$30,MATCH(AJ588,'TEAM 2'!AB$5:AB$30,0)))</f>
        <v>PHOEBE RYDER</v>
      </c>
      <c r="AL588" s="12" t="str">
        <f t="shared" si="796"/>
        <v>N</v>
      </c>
      <c r="AM588" s="12" t="s">
        <v>0</v>
      </c>
      <c r="AN588" s="12" t="str">
        <f>IF(ISNA((INDEX('TEAM 2'!P$5:P$30,MATCH(AM588,'TEAM 2'!V$5:V$30,0)))),"NOT DECLARED",INDEX('TEAM 2'!P$5:P$30,MATCH(AM588,'TEAM 2'!V$5:V$30,0)))</f>
        <v>JOSIE ROBERTSON</v>
      </c>
      <c r="AO588" s="2"/>
      <c r="AP588" s="2"/>
      <c r="AQ588" s="2"/>
      <c r="AR588" s="2"/>
      <c r="AS588" s="2"/>
      <c r="AT588" s="2"/>
      <c r="BD588" s="96" t="str">
        <f t="shared" si="776"/>
        <v xml:space="preserve">U15 </v>
      </c>
      <c r="BE588" s="96">
        <f t="shared" si="777"/>
        <v>13.7</v>
      </c>
      <c r="BF588" s="96">
        <f t="shared" si="778"/>
        <v>28.5</v>
      </c>
      <c r="BG588" s="96">
        <f t="shared" si="779"/>
        <v>47</v>
      </c>
      <c r="BH588" s="97">
        <f t="shared" si="780"/>
        <v>1.7939814814814815E-3</v>
      </c>
      <c r="BI588" s="96" t="str">
        <f t="shared" si="781"/>
        <v>-</v>
      </c>
      <c r="BJ588" s="97">
        <f t="shared" si="782"/>
        <v>3.7615740740740739E-3</v>
      </c>
      <c r="BK588" s="96" t="str">
        <f t="shared" si="783"/>
        <v>-</v>
      </c>
      <c r="BL588" s="96">
        <f t="shared" si="784"/>
        <v>14.1</v>
      </c>
      <c r="BM588" s="96" t="str">
        <f t="shared" si="785"/>
        <v>-</v>
      </c>
      <c r="BN588" s="96">
        <f t="shared" si="786"/>
        <v>1.36</v>
      </c>
      <c r="BO588" s="96">
        <f t="shared" si="787"/>
        <v>4.3</v>
      </c>
      <c r="BP588" s="96">
        <f t="shared" si="788"/>
        <v>7.4</v>
      </c>
      <c r="BQ588" s="96">
        <f t="shared" si="789"/>
        <v>18</v>
      </c>
      <c r="BR588" s="96">
        <f t="shared" si="790"/>
        <v>20</v>
      </c>
      <c r="BS588" s="96">
        <f t="shared" si="791"/>
        <v>53.5</v>
      </c>
      <c r="BT588" s="1"/>
      <c r="BU588" s="3"/>
      <c r="BV588" s="3"/>
      <c r="BW588" s="3"/>
      <c r="BX588" s="3"/>
      <c r="BY588" s="3"/>
      <c r="BZ588" s="3"/>
      <c r="CA588" s="3"/>
      <c r="CB588" s="3"/>
      <c r="CC588" s="3"/>
      <c r="CD588" s="3"/>
      <c r="CE588" s="3"/>
      <c r="CF588" s="3"/>
      <c r="CG588" s="3"/>
      <c r="CH588" s="3"/>
      <c r="CI588" s="3"/>
      <c r="CJ588" s="95" t="s">
        <v>545</v>
      </c>
      <c r="CK588" s="95">
        <v>3.5</v>
      </c>
    </row>
    <row r="589" spans="1:89" ht="20.100000000000001" hidden="1" customHeight="1">
      <c r="A589" s="111" t="s">
        <v>369</v>
      </c>
      <c r="W589" s="199" t="s">
        <v>35</v>
      </c>
      <c r="X589" s="141">
        <v>2</v>
      </c>
      <c r="Y589" s="9" t="str">
        <f t="shared" si="792"/>
        <v>Newbury</v>
      </c>
      <c r="Z589" s="12" t="str">
        <f t="shared" si="792"/>
        <v>NN</v>
      </c>
      <c r="AA589" s="12" t="s">
        <v>1</v>
      </c>
      <c r="AB589" s="12" t="str">
        <f>IF(ISNA((INDEX('TEAM 2'!P$5:P$30,MATCH(AA589,'TEAM 2'!Y$5:Y$30,0)))),"NOT DECLARED",INDEX('TEAM 2'!P$5:P$30,MATCH(AA589,'TEAM 2'!Y$5:Y$30,0)))</f>
        <v>NOT DECLARED</v>
      </c>
      <c r="AC589" s="12" t="str">
        <f t="shared" si="793"/>
        <v>NN</v>
      </c>
      <c r="AD589" s="12" t="s">
        <v>1</v>
      </c>
      <c r="AE589" s="12" t="str">
        <f>IF(ISNA((INDEX('TEAM 2'!P$5:P$30,MATCH(AD589,'TEAM 2'!S$5:S$30,0)))),"NOT DECLARED",INDEX('TEAM 2'!P$5:P$30,MATCH(AD589,'TEAM 2'!S$5:S$30,0)))</f>
        <v>NOT DECLARED</v>
      </c>
      <c r="AF589" s="12" t="str">
        <f t="shared" si="794"/>
        <v>NN</v>
      </c>
      <c r="AG589" s="12" t="s">
        <v>1</v>
      </c>
      <c r="AH589" s="12" t="str">
        <f>IF(ISNA((INDEX('TEAM 2'!P$5:P$30,MATCH(AG589,'TEAM 2'!X$5:X$30,0)))),"NOT DECLARED",INDEX('TEAM 2'!P$5:P$30,MATCH(AG589,'TEAM 2'!X$5:X$30,0)))</f>
        <v>NOT DECLARED</v>
      </c>
      <c r="AI589" s="12" t="str">
        <f t="shared" si="795"/>
        <v>NN</v>
      </c>
      <c r="AJ589" s="12" t="s">
        <v>1</v>
      </c>
      <c r="AK589" s="12" t="str">
        <f>IF(ISNA((INDEX('TEAM 2'!P$5:P$30,MATCH(AJ589,'TEAM 2'!AB$5:AB$30,0)))),"NOT DECLARED",INDEX('TEAM 2'!P$5:P$30,MATCH(AJ589,'TEAM 2'!AB$5:AB$30,0)))</f>
        <v>FRANCESCA BAILEY</v>
      </c>
      <c r="AL589" s="12" t="str">
        <f t="shared" si="796"/>
        <v>NN</v>
      </c>
      <c r="AM589" s="12" t="s">
        <v>1</v>
      </c>
      <c r="AN589" s="12" t="str">
        <f>IF(ISNA((INDEX('TEAM 2'!P$5:P$30,MATCH(AM589,'TEAM 2'!V$5:V$30,0)))),"NOT DECLARED",INDEX('TEAM 2'!P$5:P$30,MATCH(AM589,'TEAM 2'!V$5:V$30,0)))</f>
        <v>SOPHIE BHATT</v>
      </c>
      <c r="AO589" s="2"/>
      <c r="AP589" s="2"/>
      <c r="AQ589" s="2"/>
      <c r="AR589" s="2"/>
      <c r="AS589" s="2"/>
      <c r="AT589" s="2"/>
      <c r="BD589" s="96" t="str">
        <f t="shared" si="776"/>
        <v xml:space="preserve">U15 </v>
      </c>
      <c r="BE589" s="96">
        <f t="shared" si="777"/>
        <v>13.7</v>
      </c>
      <c r="BF589" s="96">
        <f t="shared" si="778"/>
        <v>28.5</v>
      </c>
      <c r="BG589" s="96">
        <f t="shared" si="779"/>
        <v>47</v>
      </c>
      <c r="BH589" s="97">
        <f t="shared" si="780"/>
        <v>1.7939814814814815E-3</v>
      </c>
      <c r="BI589" s="96" t="str">
        <f t="shared" si="781"/>
        <v>-</v>
      </c>
      <c r="BJ589" s="97">
        <f t="shared" si="782"/>
        <v>3.7615740740740739E-3</v>
      </c>
      <c r="BK589" s="96" t="str">
        <f t="shared" si="783"/>
        <v>-</v>
      </c>
      <c r="BL589" s="96">
        <f t="shared" si="784"/>
        <v>14.1</v>
      </c>
      <c r="BM589" s="96" t="str">
        <f t="shared" si="785"/>
        <v>-</v>
      </c>
      <c r="BN589" s="96">
        <f t="shared" si="786"/>
        <v>1.36</v>
      </c>
      <c r="BO589" s="96">
        <f t="shared" si="787"/>
        <v>4.3</v>
      </c>
      <c r="BP589" s="96">
        <f t="shared" si="788"/>
        <v>7.4</v>
      </c>
      <c r="BQ589" s="96">
        <f t="shared" si="789"/>
        <v>18</v>
      </c>
      <c r="BR589" s="96">
        <f t="shared" si="790"/>
        <v>20</v>
      </c>
      <c r="BS589" s="96">
        <f t="shared" si="791"/>
        <v>53.5</v>
      </c>
      <c r="BT589" s="1"/>
      <c r="BU589" s="3"/>
      <c r="BV589" s="3"/>
      <c r="BW589" s="3"/>
      <c r="BX589" s="3"/>
      <c r="BY589" s="3"/>
      <c r="BZ589" s="3"/>
      <c r="CA589" s="3"/>
      <c r="CB589" s="3"/>
      <c r="CC589" s="3"/>
      <c r="CD589" s="3"/>
      <c r="CE589" s="3"/>
      <c r="CF589" s="3"/>
      <c r="CG589" s="3"/>
      <c r="CH589" s="3"/>
      <c r="CI589" s="3"/>
      <c r="CJ589" s="95" t="s">
        <v>546</v>
      </c>
      <c r="CK589" s="95">
        <v>0</v>
      </c>
    </row>
    <row r="590" spans="1:89" ht="20.100000000000001" hidden="1" customHeight="1">
      <c r="A590" s="111" t="s">
        <v>369</v>
      </c>
      <c r="W590" s="199" t="s">
        <v>36</v>
      </c>
      <c r="X590" s="141">
        <v>3</v>
      </c>
      <c r="Y590" s="9" t="str">
        <f t="shared" si="792"/>
        <v>Oxford City</v>
      </c>
      <c r="Z590" s="12" t="str">
        <f t="shared" si="792"/>
        <v>O</v>
      </c>
      <c r="AA590" s="12" t="s">
        <v>0</v>
      </c>
      <c r="AB590" s="12" t="str">
        <f>IF(ISNA((INDEX('TEAM 3'!P$5:P$30,MATCH(AA590,'TEAM 3'!Y$5:Y$30,0)))),"NOT DECLARED",INDEX('TEAM 3'!P$5:P$30,MATCH(AA590,'TEAM 3'!Y$5:Y$30,0)))</f>
        <v>Margot Ward</v>
      </c>
      <c r="AC590" s="12" t="str">
        <f t="shared" si="793"/>
        <v>O</v>
      </c>
      <c r="AD590" s="12" t="s">
        <v>0</v>
      </c>
      <c r="AE590" s="12" t="str">
        <f>IF(ISNA((INDEX('TEAM 3'!P$5:P$30,MATCH(AD590,'TEAM 3'!S$5:S$30,0)))),"NOT DECLARED",INDEX('TEAM 3'!P$5:P$30,MATCH(AD590,'TEAM 3'!S$5:S$30,0)))</f>
        <v>Libby Blackstock</v>
      </c>
      <c r="AF590" s="12" t="str">
        <f t="shared" si="794"/>
        <v>O</v>
      </c>
      <c r="AG590" s="12" t="s">
        <v>0</v>
      </c>
      <c r="AH590" s="12" t="str">
        <f>IF(ISNA((INDEX('TEAM 3'!P$5:P$30,MATCH(AG590,'TEAM 3'!X$5:X$30,0)))),"NOT DECLARED",INDEX('TEAM 3'!P$5:P$30,MATCH(AG590,'TEAM 3'!X$5:X$30,0)))</f>
        <v xml:space="preserve"> Lily Martin</v>
      </c>
      <c r="AI590" s="12" t="str">
        <f t="shared" si="795"/>
        <v>O</v>
      </c>
      <c r="AJ590" s="12" t="s">
        <v>0</v>
      </c>
      <c r="AK590" s="12" t="str">
        <f>IF(ISNA((INDEX('TEAM 3'!P$5:P$30,MATCH(AJ590,'TEAM 3'!AB$5:AB$30,0)))),"NOT DECLARED",INDEX('TEAM 3'!P$5:P$30,MATCH(AJ590,'TEAM 3'!AB$5:AB$30,0)))</f>
        <v>Lily Peach</v>
      </c>
      <c r="AL590" s="12" t="str">
        <f t="shared" si="796"/>
        <v>O</v>
      </c>
      <c r="AM590" s="12" t="s">
        <v>0</v>
      </c>
      <c r="AN590" s="12" t="str">
        <f>IF(ISNA((INDEX('TEAM 3'!P$5:P$30,MATCH(AM590,'TEAM 3'!V$5:V$30,0)))),"NOT DECLARED",INDEX('TEAM 3'!P$5:P$30,MATCH(AM590,'TEAM 3'!V$5:V$30,0)))</f>
        <v>Lily Brabbin</v>
      </c>
      <c r="AO590" s="2"/>
      <c r="AP590" s="2"/>
      <c r="AQ590" s="2"/>
      <c r="AR590" s="2"/>
      <c r="AS590" s="2"/>
      <c r="AT590" s="2"/>
      <c r="BD590" s="96" t="str">
        <f t="shared" si="776"/>
        <v xml:space="preserve">U15 </v>
      </c>
      <c r="BE590" s="96">
        <f t="shared" si="777"/>
        <v>13.7</v>
      </c>
      <c r="BF590" s="96">
        <f t="shared" si="778"/>
        <v>28.5</v>
      </c>
      <c r="BG590" s="96">
        <f t="shared" si="779"/>
        <v>47</v>
      </c>
      <c r="BH590" s="97">
        <f t="shared" si="780"/>
        <v>1.7939814814814815E-3</v>
      </c>
      <c r="BI590" s="96" t="str">
        <f t="shared" si="781"/>
        <v>-</v>
      </c>
      <c r="BJ590" s="97">
        <f t="shared" si="782"/>
        <v>3.7615740740740739E-3</v>
      </c>
      <c r="BK590" s="96" t="str">
        <f t="shared" si="783"/>
        <v>-</v>
      </c>
      <c r="BL590" s="96">
        <f t="shared" si="784"/>
        <v>14.1</v>
      </c>
      <c r="BM590" s="96" t="str">
        <f t="shared" si="785"/>
        <v>-</v>
      </c>
      <c r="BN590" s="96">
        <f t="shared" si="786"/>
        <v>1.36</v>
      </c>
      <c r="BO590" s="96">
        <f t="shared" si="787"/>
        <v>4.3</v>
      </c>
      <c r="BP590" s="96">
        <f t="shared" si="788"/>
        <v>7.4</v>
      </c>
      <c r="BQ590" s="96">
        <f t="shared" si="789"/>
        <v>18</v>
      </c>
      <c r="BR590" s="96">
        <f t="shared" si="790"/>
        <v>20</v>
      </c>
      <c r="BS590" s="96">
        <f t="shared" si="791"/>
        <v>53.5</v>
      </c>
      <c r="BT590" s="1"/>
      <c r="BU590" s="3"/>
      <c r="BV590" s="3"/>
      <c r="BW590" s="3"/>
      <c r="BX590" s="3"/>
      <c r="BY590" s="3"/>
      <c r="BZ590" s="3"/>
      <c r="CA590" s="3"/>
      <c r="CB590" s="3"/>
      <c r="CC590" s="3"/>
      <c r="CD590" s="3"/>
      <c r="CE590" s="3"/>
      <c r="CF590" s="3"/>
      <c r="CG590" s="3"/>
      <c r="CH590" s="3"/>
      <c r="CI590" s="3"/>
      <c r="CJ590" s="95" t="s">
        <v>547</v>
      </c>
      <c r="CK590" s="95">
        <v>0</v>
      </c>
    </row>
    <row r="591" spans="1:89" ht="20.100000000000001" hidden="1" customHeight="1">
      <c r="A591" s="111" t="s">
        <v>369</v>
      </c>
      <c r="W591" s="199" t="s">
        <v>36</v>
      </c>
      <c r="X591" s="141">
        <v>3</v>
      </c>
      <c r="Y591" s="9" t="str">
        <f t="shared" si="792"/>
        <v>Oxford City</v>
      </c>
      <c r="Z591" s="12" t="str">
        <f t="shared" si="792"/>
        <v>OO</v>
      </c>
      <c r="AA591" s="12" t="s">
        <v>1</v>
      </c>
      <c r="AB591" s="12" t="str">
        <f>IF(ISNA((INDEX('TEAM 3'!P$5:P$30,MATCH(AA591,'TEAM 3'!Y$5:Y$30,0)))),"NOT DECLARED",INDEX('TEAM 3'!P$5:P$30,MATCH(AA591,'TEAM 3'!Y$5:Y$30,0)))</f>
        <v>Nasrin Aminu</v>
      </c>
      <c r="AC591" s="12" t="str">
        <f t="shared" si="793"/>
        <v>OO</v>
      </c>
      <c r="AD591" s="12" t="s">
        <v>1</v>
      </c>
      <c r="AE591" s="12" t="str">
        <f>IF(ISNA((INDEX('TEAM 3'!P$5:P$30,MATCH(AD591,'TEAM 3'!S$5:S$30,0)))),"NOT DECLARED",INDEX('TEAM 3'!P$5:P$30,MATCH(AD591,'TEAM 3'!S$5:S$30,0)))</f>
        <v>NOT DECLARED</v>
      </c>
      <c r="AF591" s="12" t="str">
        <f t="shared" si="794"/>
        <v>OO</v>
      </c>
      <c r="AG591" s="12" t="s">
        <v>1</v>
      </c>
      <c r="AH591" s="12" t="str">
        <f>IF(ISNA((INDEX('TEAM 3'!P$5:P$30,MATCH(AG591,'TEAM 3'!X$5:X$30,0)))),"NOT DECLARED",INDEX('TEAM 3'!P$5:P$30,MATCH(AG591,'TEAM 3'!X$5:X$30,0)))</f>
        <v>Lily Peach</v>
      </c>
      <c r="AI591" s="12" t="str">
        <f t="shared" si="795"/>
        <v>OO</v>
      </c>
      <c r="AJ591" s="12" t="s">
        <v>1</v>
      </c>
      <c r="AK591" s="12" t="str">
        <f>IF(ISNA((INDEX('TEAM 3'!P$5:P$30,MATCH(AJ591,'TEAM 3'!AB$5:AB$30,0)))),"NOT DECLARED",INDEX('TEAM 3'!P$5:P$30,MATCH(AJ591,'TEAM 3'!AB$5:AB$30,0)))</f>
        <v>Nasrin Aminu</v>
      </c>
      <c r="AL591" s="12" t="str">
        <f t="shared" si="796"/>
        <v>OO</v>
      </c>
      <c r="AM591" s="12" t="s">
        <v>1</v>
      </c>
      <c r="AN591" s="12" t="str">
        <f>IF(ISNA((INDEX('TEAM 3'!P$5:P$30,MATCH(AM591,'TEAM 3'!V$5:V$30,0)))),"NOT DECLARED",INDEX('TEAM 3'!P$5:P$30,MATCH(AM591,'TEAM 3'!V$5:V$30,0)))</f>
        <v>NOT DECLARED</v>
      </c>
      <c r="AO591" s="2"/>
      <c r="AP591" s="2"/>
      <c r="AQ591" s="2"/>
      <c r="AR591" s="2"/>
      <c r="AS591" s="2"/>
      <c r="AT591" s="2"/>
      <c r="BD591" s="96" t="str">
        <f t="shared" si="776"/>
        <v xml:space="preserve">U15 </v>
      </c>
      <c r="BE591" s="96">
        <f t="shared" si="777"/>
        <v>13.7</v>
      </c>
      <c r="BF591" s="96">
        <f t="shared" si="778"/>
        <v>28.5</v>
      </c>
      <c r="BG591" s="96">
        <f t="shared" si="779"/>
        <v>47</v>
      </c>
      <c r="BH591" s="97">
        <f t="shared" si="780"/>
        <v>1.7939814814814815E-3</v>
      </c>
      <c r="BI591" s="96" t="str">
        <f t="shared" si="781"/>
        <v>-</v>
      </c>
      <c r="BJ591" s="97">
        <f t="shared" si="782"/>
        <v>3.7615740740740739E-3</v>
      </c>
      <c r="BK591" s="96" t="str">
        <f t="shared" si="783"/>
        <v>-</v>
      </c>
      <c r="BL591" s="96">
        <f t="shared" si="784"/>
        <v>14.1</v>
      </c>
      <c r="BM591" s="96" t="str">
        <f t="shared" si="785"/>
        <v>-</v>
      </c>
      <c r="BN591" s="96">
        <f t="shared" si="786"/>
        <v>1.36</v>
      </c>
      <c r="BO591" s="96">
        <f t="shared" si="787"/>
        <v>4.3</v>
      </c>
      <c r="BP591" s="96">
        <f t="shared" si="788"/>
        <v>7.4</v>
      </c>
      <c r="BQ591" s="96">
        <f t="shared" si="789"/>
        <v>18</v>
      </c>
      <c r="BR591" s="96">
        <f t="shared" si="790"/>
        <v>20</v>
      </c>
      <c r="BS591" s="96">
        <f t="shared" si="791"/>
        <v>53.5</v>
      </c>
      <c r="BT591" s="1"/>
      <c r="BU591" s="3"/>
      <c r="BV591" s="3"/>
      <c r="BW591" s="3"/>
      <c r="BX591" s="3"/>
      <c r="BY591" s="3"/>
      <c r="BZ591" s="3"/>
      <c r="CA591" s="3"/>
      <c r="CB591" s="3"/>
      <c r="CC591" s="3"/>
      <c r="CD591" s="3"/>
      <c r="CE591" s="3"/>
      <c r="CF591" s="3"/>
      <c r="CG591" s="3"/>
      <c r="CH591" s="3"/>
      <c r="CI591" s="3"/>
      <c r="CJ591" s="95" t="s">
        <v>548</v>
      </c>
      <c r="CK591" s="95">
        <v>0</v>
      </c>
    </row>
    <row r="592" spans="1:89" ht="20.100000000000001" hidden="1" customHeight="1">
      <c r="A592" s="111" t="s">
        <v>369</v>
      </c>
      <c r="W592" s="199" t="s">
        <v>37</v>
      </c>
      <c r="X592" s="141">
        <v>4</v>
      </c>
      <c r="Y592" s="9" t="str">
        <f t="shared" si="792"/>
        <v>MADJA</v>
      </c>
      <c r="Z592" s="12" t="str">
        <f t="shared" si="792"/>
        <v>R</v>
      </c>
      <c r="AA592" s="12" t="s">
        <v>0</v>
      </c>
      <c r="AB592" s="12" t="str">
        <f>IF(ISNA((INDEX('TEAM 4'!P$5:P$30,MATCH(AA592,'TEAM 4'!Y$5:Y$30,0)))),"NOT DECLARED",INDEX('TEAM 4'!P$5:P$30,MATCH(AA592,'TEAM 4'!Y$5:Y$30,0)))</f>
        <v>NOT DECLARED</v>
      </c>
      <c r="AC592" s="12" t="str">
        <f t="shared" si="793"/>
        <v>R</v>
      </c>
      <c r="AD592" s="12" t="s">
        <v>0</v>
      </c>
      <c r="AE592" s="12" t="str">
        <f>IF(ISNA((INDEX('TEAM 4'!P$5:P$30,MATCH(AD592,'TEAM 4'!S$5:S$30,0)))),"NOT DECLARED",INDEX('TEAM 4'!P$5:P$30,MATCH(AD592,'TEAM 4'!S$5:S$30,0)))</f>
        <v>NOT DECLARED</v>
      </c>
      <c r="AF592" s="12" t="str">
        <f t="shared" si="794"/>
        <v>R</v>
      </c>
      <c r="AG592" s="12" t="s">
        <v>0</v>
      </c>
      <c r="AH592" s="12" t="str">
        <f>IF(ISNA((INDEX('TEAM 4'!P$5:P$30,MATCH(AG592,'TEAM 4'!X$5:X$30,0)))),"NOT DECLARED",INDEX('TEAM 4'!P$5:P$30,MATCH(AG592,'TEAM 4'!X$5:X$30,0)))</f>
        <v>Phoebe COX</v>
      </c>
      <c r="AI592" s="12" t="str">
        <f t="shared" si="795"/>
        <v>R</v>
      </c>
      <c r="AJ592" s="12" t="s">
        <v>0</v>
      </c>
      <c r="AK592" s="12" t="str">
        <f>IF(ISNA((INDEX('TEAM 4'!P$5:P$30,MATCH(AJ592,'TEAM 4'!AB$5:AB$30,0)))),"NOT DECLARED",INDEX('TEAM 4'!P$5:P$30,MATCH(AJ592,'TEAM 4'!AB$5:AB$30,0)))</f>
        <v>Amber DICKIN</v>
      </c>
      <c r="AL592" s="12" t="str">
        <f t="shared" si="796"/>
        <v>R</v>
      </c>
      <c r="AM592" s="12" t="s">
        <v>0</v>
      </c>
      <c r="AN592" s="12" t="str">
        <f>IF(ISNA((INDEX('TEAM 4'!P$5:P$30,MATCH(AM592,'TEAM 4'!V$5:V$30,0)))),"NOT DECLARED",INDEX('TEAM 4'!P$5:P$30,MATCH(AM592,'TEAM 4'!V$5:V$30,0)))</f>
        <v>NOT DECLARED</v>
      </c>
      <c r="AO592" s="2"/>
      <c r="AP592" s="2"/>
      <c r="AQ592" s="2"/>
      <c r="AR592" s="2"/>
      <c r="AS592" s="2"/>
      <c r="AT592" s="2"/>
      <c r="BD592" s="96" t="str">
        <f t="shared" ref="BD592:BS594" si="797">BD591</f>
        <v xml:space="preserve">U15 </v>
      </c>
      <c r="BE592" s="96">
        <f t="shared" si="797"/>
        <v>13.7</v>
      </c>
      <c r="BF592" s="96">
        <f t="shared" si="797"/>
        <v>28.5</v>
      </c>
      <c r="BG592" s="96">
        <f t="shared" si="797"/>
        <v>47</v>
      </c>
      <c r="BH592" s="97">
        <f t="shared" si="797"/>
        <v>1.7939814814814815E-3</v>
      </c>
      <c r="BI592" s="96" t="str">
        <f t="shared" si="797"/>
        <v>-</v>
      </c>
      <c r="BJ592" s="97">
        <f t="shared" si="797"/>
        <v>3.7615740740740739E-3</v>
      </c>
      <c r="BK592" s="96" t="str">
        <f t="shared" si="797"/>
        <v>-</v>
      </c>
      <c r="BL592" s="96">
        <f t="shared" si="797"/>
        <v>14.1</v>
      </c>
      <c r="BM592" s="96" t="str">
        <f t="shared" si="797"/>
        <v>-</v>
      </c>
      <c r="BN592" s="96">
        <f t="shared" si="797"/>
        <v>1.36</v>
      </c>
      <c r="BO592" s="96">
        <f t="shared" si="797"/>
        <v>4.3</v>
      </c>
      <c r="BP592" s="96">
        <f t="shared" si="797"/>
        <v>7.4</v>
      </c>
      <c r="BQ592" s="96">
        <f t="shared" si="797"/>
        <v>18</v>
      </c>
      <c r="BR592" s="96">
        <f t="shared" si="797"/>
        <v>20</v>
      </c>
      <c r="BS592" s="96">
        <f t="shared" si="797"/>
        <v>53.5</v>
      </c>
      <c r="BT592" s="1"/>
      <c r="CI592" s="31"/>
      <c r="CJ592" s="95" t="s">
        <v>549</v>
      </c>
      <c r="CK592" s="95">
        <v>0</v>
      </c>
    </row>
    <row r="593" spans="1:89" ht="20.100000000000001" hidden="1" customHeight="1">
      <c r="A593" s="111" t="s">
        <v>369</v>
      </c>
      <c r="W593" s="199" t="s">
        <v>37</v>
      </c>
      <c r="X593" s="141">
        <v>4</v>
      </c>
      <c r="Y593" s="9" t="str">
        <f t="shared" si="792"/>
        <v>MADJA</v>
      </c>
      <c r="Z593" s="12" t="str">
        <f t="shared" si="792"/>
        <v>RR</v>
      </c>
      <c r="AA593" s="12" t="s">
        <v>1</v>
      </c>
      <c r="AB593" s="12" t="str">
        <f>IF(ISNA((INDEX('TEAM 4'!P$5:P$30,MATCH(AA593,'TEAM 4'!Y$5:Y$30,0)))),"NOT DECLARED",INDEX('TEAM 4'!P$5:P$30,MATCH(AA593,'TEAM 4'!Y$5:Y$30,0)))</f>
        <v>NOT DECLARED</v>
      </c>
      <c r="AC593" s="12" t="str">
        <f t="shared" si="793"/>
        <v>RR</v>
      </c>
      <c r="AD593" s="12" t="s">
        <v>1</v>
      </c>
      <c r="AE593" s="12" t="str">
        <f>IF(ISNA((INDEX('TEAM 4'!P$5:P$30,MATCH(AD593,'TEAM 4'!S$5:S$30,0)))),"NOT DECLARED",INDEX('TEAM 4'!P$5:P$30,MATCH(AD593,'TEAM 4'!S$5:S$30,0)))</f>
        <v>NOT DECLARED</v>
      </c>
      <c r="AF593" s="12" t="str">
        <f t="shared" si="794"/>
        <v>RR</v>
      </c>
      <c r="AG593" s="12" t="s">
        <v>1</v>
      </c>
      <c r="AH593" s="12" t="str">
        <f>IF(ISNA((INDEX('TEAM 4'!P$5:P$30,MATCH(AG593,'TEAM 4'!X$5:X$30,0)))),"NOT DECLARED",INDEX('TEAM 4'!P$5:P$30,MATCH(AG593,'TEAM 4'!X$5:X$30,0)))</f>
        <v>NOT DECLARED</v>
      </c>
      <c r="AI593" s="12" t="str">
        <f t="shared" si="795"/>
        <v>RR</v>
      </c>
      <c r="AJ593" s="12" t="s">
        <v>1</v>
      </c>
      <c r="AK593" s="12" t="str">
        <f>IF(ISNA((INDEX('TEAM 4'!P$5:P$30,MATCH(AJ593,'TEAM 4'!AB$5:AB$30,0)))),"NOT DECLARED",INDEX('TEAM 4'!P$5:P$30,MATCH(AJ593,'TEAM 4'!AB$5:AB$30,0)))</f>
        <v>Katie BLOSSOM</v>
      </c>
      <c r="AL593" s="12" t="str">
        <f t="shared" si="796"/>
        <v>RR</v>
      </c>
      <c r="AM593" s="12" t="s">
        <v>1</v>
      </c>
      <c r="AN593" s="12" t="str">
        <f>IF(ISNA((INDEX('TEAM 4'!P$5:P$30,MATCH(AM593,'TEAM 4'!V$5:V$30,0)))),"NOT DECLARED",INDEX('TEAM 4'!P$5:P$30,MATCH(AM593,'TEAM 4'!V$5:V$30,0)))</f>
        <v>NOT DECLARED</v>
      </c>
      <c r="AO593" s="2"/>
      <c r="AP593" s="2"/>
      <c r="AQ593" s="2"/>
      <c r="AR593" s="2"/>
      <c r="AS593" s="2"/>
      <c r="AT593" s="2"/>
      <c r="BD593" s="96" t="str">
        <f t="shared" si="797"/>
        <v xml:space="preserve">U15 </v>
      </c>
      <c r="BE593" s="96">
        <f t="shared" si="797"/>
        <v>13.7</v>
      </c>
      <c r="BF593" s="96">
        <f t="shared" si="797"/>
        <v>28.5</v>
      </c>
      <c r="BG593" s="96">
        <f t="shared" si="797"/>
        <v>47</v>
      </c>
      <c r="BH593" s="97">
        <f t="shared" si="797"/>
        <v>1.7939814814814815E-3</v>
      </c>
      <c r="BI593" s="96" t="str">
        <f t="shared" si="797"/>
        <v>-</v>
      </c>
      <c r="BJ593" s="97">
        <f t="shared" si="797"/>
        <v>3.7615740740740739E-3</v>
      </c>
      <c r="BK593" s="96" t="str">
        <f t="shared" si="797"/>
        <v>-</v>
      </c>
      <c r="BL593" s="96">
        <f t="shared" si="797"/>
        <v>14.1</v>
      </c>
      <c r="BM593" s="96" t="str">
        <f t="shared" si="797"/>
        <v>-</v>
      </c>
      <c r="BN593" s="96">
        <f t="shared" si="797"/>
        <v>1.36</v>
      </c>
      <c r="BO593" s="96">
        <f t="shared" si="797"/>
        <v>4.3</v>
      </c>
      <c r="BP593" s="96">
        <f t="shared" si="797"/>
        <v>7.4</v>
      </c>
      <c r="BQ593" s="96">
        <f t="shared" si="797"/>
        <v>18</v>
      </c>
      <c r="BR593" s="96">
        <f t="shared" si="797"/>
        <v>20</v>
      </c>
      <c r="BS593" s="96">
        <f t="shared" si="797"/>
        <v>53.5</v>
      </c>
      <c r="BT593" s="1"/>
      <c r="CI593" s="100"/>
      <c r="CJ593" s="95" t="s">
        <v>550</v>
      </c>
      <c r="CK593" s="95">
        <v>0</v>
      </c>
    </row>
    <row r="594" spans="1:89" ht="20.100000000000001" hidden="1" customHeight="1">
      <c r="A594" s="111" t="s">
        <v>369</v>
      </c>
      <c r="W594" s="199" t="s">
        <v>38</v>
      </c>
      <c r="X594" s="141">
        <v>5</v>
      </c>
      <c r="Y594" s="9" t="str">
        <f t="shared" si="792"/>
        <v>Salisbury</v>
      </c>
      <c r="Z594" s="12" t="str">
        <f t="shared" si="792"/>
        <v>T</v>
      </c>
      <c r="AA594" s="12" t="s">
        <v>0</v>
      </c>
      <c r="AB594" s="12" t="str">
        <f>IF(ISNA((INDEX('TEAM 5'!P$5:P$30,MATCH(AA594,'TEAM 5'!Y$5:Y$30,0)))),"NOT DECLARED",INDEX('TEAM 5'!P$5:P$30,MATCH(AA594,'TEAM 5'!Y$5:Y$30,0)))</f>
        <v>NOT DECLARED</v>
      </c>
      <c r="AC594" s="12" t="str">
        <f t="shared" si="793"/>
        <v>T</v>
      </c>
      <c r="AD594" s="12" t="s">
        <v>0</v>
      </c>
      <c r="AE594" s="12" t="str">
        <f>IF(ISNA((INDEX('TEAM 5'!P$5:P$30,MATCH(AD594,'TEAM 5'!S$5:S$30,0)))),"NOT DECLARED",INDEX('TEAM 5'!P$5:P$30,MATCH(AD594,'TEAM 5'!S$5:S$30,0)))</f>
        <v>Poppy Nolan</v>
      </c>
      <c r="AF594" s="12" t="str">
        <f t="shared" si="794"/>
        <v>T</v>
      </c>
      <c r="AG594" s="12" t="s">
        <v>0</v>
      </c>
      <c r="AH594" s="12" t="str">
        <f>IF(ISNA((INDEX('TEAM 5'!P$5:P$30,MATCH(AG594,'TEAM 5'!X$5:X$30,0)))),"NOT DECLARED",INDEX('TEAM 5'!P$5:P$30,MATCH(AG594,'TEAM 5'!X$5:X$30,0)))</f>
        <v>Evelyn Routledge</v>
      </c>
      <c r="AI594" s="12" t="str">
        <f t="shared" si="795"/>
        <v>T</v>
      </c>
      <c r="AJ594" s="12" t="s">
        <v>0</v>
      </c>
      <c r="AK594" s="12" t="str">
        <f>IF(ISNA((INDEX('TEAM 5'!P$5:P$30,MATCH(AJ594,'TEAM 5'!AB$5:AB$30,0)))),"NOT DECLARED",INDEX('TEAM 5'!P$5:P$30,MATCH(AJ594,'TEAM 5'!AB$5:AB$30,0)))</f>
        <v>Amelia Watling</v>
      </c>
      <c r="AL594" s="12" t="str">
        <f t="shared" si="796"/>
        <v>T</v>
      </c>
      <c r="AM594" s="12" t="s">
        <v>0</v>
      </c>
      <c r="AN594" s="12" t="str">
        <f>IF(ISNA((INDEX('TEAM 5'!P$5:P$30,MATCH(AM594,'TEAM 5'!V$5:V$30,0)))),"NOT DECLARED",INDEX('TEAM 5'!P$5:P$30,MATCH(AM594,'TEAM 5'!V$5:V$30,0)))</f>
        <v>Alicia Finnis</v>
      </c>
      <c r="AO594" s="2"/>
      <c r="AP594" s="2"/>
      <c r="AQ594" s="2"/>
      <c r="AR594" s="2"/>
      <c r="AS594" s="2"/>
      <c r="AT594" s="2"/>
      <c r="BD594" s="96" t="str">
        <f t="shared" si="797"/>
        <v xml:space="preserve">U15 </v>
      </c>
      <c r="BE594" s="96">
        <f t="shared" si="797"/>
        <v>13.7</v>
      </c>
      <c r="BF594" s="96">
        <f t="shared" si="797"/>
        <v>28.5</v>
      </c>
      <c r="BG594" s="96">
        <f t="shared" si="797"/>
        <v>47</v>
      </c>
      <c r="BH594" s="97">
        <f t="shared" si="797"/>
        <v>1.7939814814814815E-3</v>
      </c>
      <c r="BI594" s="96" t="str">
        <f t="shared" si="797"/>
        <v>-</v>
      </c>
      <c r="BJ594" s="97">
        <f t="shared" si="797"/>
        <v>3.7615740740740739E-3</v>
      </c>
      <c r="BK594" s="96" t="str">
        <f t="shared" si="797"/>
        <v>-</v>
      </c>
      <c r="BL594" s="96">
        <f t="shared" si="797"/>
        <v>14.1</v>
      </c>
      <c r="BM594" s="96" t="str">
        <f t="shared" si="797"/>
        <v>-</v>
      </c>
      <c r="BN594" s="96">
        <f t="shared" si="797"/>
        <v>1.36</v>
      </c>
      <c r="BO594" s="96">
        <f t="shared" si="797"/>
        <v>4.3</v>
      </c>
      <c r="BP594" s="96">
        <f t="shared" si="797"/>
        <v>7.4</v>
      </c>
      <c r="BQ594" s="96">
        <f t="shared" si="797"/>
        <v>18</v>
      </c>
      <c r="BR594" s="96">
        <f t="shared" si="797"/>
        <v>20</v>
      </c>
      <c r="BS594" s="96">
        <f t="shared" si="797"/>
        <v>53.5</v>
      </c>
      <c r="BT594" s="1"/>
      <c r="CI594" s="100"/>
      <c r="CJ594" s="95" t="s">
        <v>560</v>
      </c>
      <c r="CK594" s="95">
        <v>0</v>
      </c>
    </row>
    <row r="595" spans="1:89" ht="20.100000000000001" hidden="1" customHeight="1">
      <c r="A595" s="111" t="s">
        <v>369</v>
      </c>
      <c r="W595" s="199" t="s">
        <v>38</v>
      </c>
      <c r="X595" s="141">
        <v>5</v>
      </c>
      <c r="Y595" s="9" t="str">
        <f t="shared" si="792"/>
        <v>Salisbury</v>
      </c>
      <c r="Z595" s="12" t="str">
        <f t="shared" si="792"/>
        <v>TT</v>
      </c>
      <c r="AA595" s="12" t="s">
        <v>1</v>
      </c>
      <c r="AB595" s="12" t="str">
        <f>IF(ISNA((INDEX('TEAM 5'!P$5:P$30,MATCH(AA595,'TEAM 5'!Y$5:Y$30,0)))),"NOT DECLARED",INDEX('TEAM 5'!P$5:P$30,MATCH(AA595,'TEAM 5'!Y$5:Y$30,0)))</f>
        <v>NOT DECLARED</v>
      </c>
      <c r="AC595" s="12" t="str">
        <f t="shared" si="793"/>
        <v>TT</v>
      </c>
      <c r="AD595" s="12" t="s">
        <v>1</v>
      </c>
      <c r="AE595" s="12" t="str">
        <f>IF(ISNA((INDEX('TEAM 5'!P$5:P$30,MATCH(AD595,'TEAM 5'!S$5:S$30,0)))),"NOT DECLARED",INDEX('TEAM 5'!P$5:P$30,MATCH(AD595,'TEAM 5'!S$5:S$30,0)))</f>
        <v>Ellie Davidson</v>
      </c>
      <c r="AF595" s="12" t="str">
        <f t="shared" si="794"/>
        <v>TT</v>
      </c>
      <c r="AG595" s="12" t="s">
        <v>1</v>
      </c>
      <c r="AH595" s="12" t="str">
        <f>IF(ISNA((INDEX('TEAM 5'!P$5:P$30,MATCH(AG595,'TEAM 5'!X$5:X$30,0)))),"NOT DECLARED",INDEX('TEAM 5'!P$5:P$30,MATCH(AG595,'TEAM 5'!X$5:X$30,0)))</f>
        <v>Lottie Fotheringham</v>
      </c>
      <c r="AI595" s="12" t="str">
        <f t="shared" si="795"/>
        <v>TT</v>
      </c>
      <c r="AJ595" s="12" t="s">
        <v>1</v>
      </c>
      <c r="AK595" s="12" t="str">
        <f>IF(ISNA((INDEX('TEAM 5'!P$5:P$30,MATCH(AJ595,'TEAM 5'!AB$5:AB$30,0)))),"NOT DECLARED",INDEX('TEAM 5'!P$5:P$30,MATCH(AJ595,'TEAM 5'!AB$5:AB$30,0)))</f>
        <v>NOT DECLARED</v>
      </c>
      <c r="AL595" s="12" t="str">
        <f t="shared" si="796"/>
        <v>TT</v>
      </c>
      <c r="AM595" s="12" t="s">
        <v>1</v>
      </c>
      <c r="AN595" s="12" t="str">
        <f>IF(ISNA((INDEX('TEAM 5'!P$5:P$30,MATCH(AM595,'TEAM 5'!V$5:V$30,0)))),"NOT DECLARED",INDEX('TEAM 5'!P$5:P$30,MATCH(AM595,'TEAM 5'!V$5:V$30,0)))</f>
        <v>NOT DECLARED</v>
      </c>
      <c r="AO595" s="2"/>
      <c r="AP595" s="2"/>
      <c r="AQ595" s="2"/>
      <c r="AR595" s="2"/>
      <c r="AS595" s="2"/>
      <c r="AT595" s="2"/>
      <c r="BD595" s="2"/>
      <c r="BT595" s="1"/>
      <c r="CI595" s="100"/>
      <c r="CJ595" s="95" t="s">
        <v>561</v>
      </c>
      <c r="CK595" s="95">
        <v>0</v>
      </c>
    </row>
    <row r="596" spans="1:89" ht="20.100000000000001" hidden="1" customHeight="1">
      <c r="A596" s="111" t="s">
        <v>369</v>
      </c>
      <c r="W596" s="199" t="s">
        <v>363</v>
      </c>
      <c r="X596" s="141">
        <v>6</v>
      </c>
      <c r="Y596" s="9" t="str">
        <f t="shared" si="792"/>
        <v>Slough Juniors</v>
      </c>
      <c r="Z596" s="12" t="str">
        <f t="shared" si="792"/>
        <v>J</v>
      </c>
      <c r="AA596" s="12" t="s">
        <v>0</v>
      </c>
      <c r="AB596" s="12" t="str">
        <f>IF(ISNA((INDEX('TEAM 6'!P$5:P$30,MATCH(AA596,'TEAM 6'!Y$5:Y$30,0)))),"NOT DECLARED",INDEX('TEAM 6'!P$5:P$30,MATCH(AA596,'TEAM 6'!Y$5:Y$30,0)))</f>
        <v>Orla Roche</v>
      </c>
      <c r="AC596" s="12" t="str">
        <f>Z596</f>
        <v>J</v>
      </c>
      <c r="AD596" s="12" t="s">
        <v>0</v>
      </c>
      <c r="AE596" s="12" t="str">
        <f>IF(ISNA((INDEX('TEAM 6'!P$5:P$30,MATCH(AD596,'TEAM 6'!S$5:S$30,0)))),"NOT DECLARED",INDEX('TEAM 6'!P$5:P$30,MATCH(AD596,'TEAM 6'!S$5:S$30,0)))</f>
        <v>Madisyn Woodley</v>
      </c>
      <c r="AF596" s="12" t="str">
        <f>AC596</f>
        <v>J</v>
      </c>
      <c r="AG596" s="12" t="s">
        <v>0</v>
      </c>
      <c r="AH596" s="12" t="str">
        <f>IF(ISNA((INDEX('TEAM 6'!P$5:P$30,MATCH(AG596,'TEAM 6'!X$5:X$30,0)))),"NOT DECLARED",INDEX('TEAM 6'!P$5:P$30,MATCH(AG596,'TEAM 6'!X$5:X$30,0)))</f>
        <v>Madisyn Woodley</v>
      </c>
      <c r="AI596" s="12" t="str">
        <f>AF596</f>
        <v>J</v>
      </c>
      <c r="AJ596" s="12" t="s">
        <v>0</v>
      </c>
      <c r="AK596" s="12" t="str">
        <f>IF(ISNA((INDEX('TEAM 6'!P$5:P$30,MATCH(AJ596,'TEAM 6'!AB$5:AB$30,0)))),"NOT DECLARED",INDEX('TEAM 6'!P$5:P$30,MATCH(AJ596,'TEAM 6'!AB$5:AB$30,0)))</f>
        <v>Madisyn Woodley</v>
      </c>
      <c r="AL596" s="12" t="str">
        <f>AI596</f>
        <v>J</v>
      </c>
      <c r="AM596" s="12" t="s">
        <v>0</v>
      </c>
      <c r="AN596" s="12" t="str">
        <f>IF(ISNA((INDEX('TEAM 6'!P$5:P$30,MATCH(AM596,'TEAM 6'!V$5:V$30,0)))),"NOT DECLARED",INDEX('TEAM 6'!P$5:P$30,MATCH(AM596,'TEAM 6'!V$5:V$30,0)))</f>
        <v>NOT DECLARED</v>
      </c>
      <c r="AO596" s="2"/>
      <c r="AP596" s="2"/>
      <c r="AQ596" s="2"/>
      <c r="AR596" s="2"/>
      <c r="AS596" s="2"/>
      <c r="AT596" s="2"/>
      <c r="BD596" s="2"/>
      <c r="BT596" s="1"/>
      <c r="CI596" s="100"/>
      <c r="CJ596" s="95" t="s">
        <v>562</v>
      </c>
      <c r="CK596" s="95">
        <v>0</v>
      </c>
    </row>
    <row r="597" spans="1:89" ht="20.100000000000001" hidden="1" customHeight="1">
      <c r="A597" s="111" t="s">
        <v>369</v>
      </c>
      <c r="W597" s="199" t="s">
        <v>363</v>
      </c>
      <c r="X597" s="141">
        <v>6</v>
      </c>
      <c r="Y597" s="9" t="str">
        <f t="shared" si="792"/>
        <v>Slough Juniors</v>
      </c>
      <c r="Z597" s="12" t="str">
        <f t="shared" si="792"/>
        <v>JJ</v>
      </c>
      <c r="AA597" s="12" t="s">
        <v>1</v>
      </c>
      <c r="AB597" s="12" t="str">
        <f>IF(ISNA((INDEX('TEAM 6'!P$5:P$30,MATCH(AA597,'TEAM 6'!Y$5:Y$30,0)))),"NOT DECLARED",INDEX('TEAM 6'!P$5:P$30,MATCH(AA597,'TEAM 6'!Y$5:Y$30,0)))</f>
        <v>Eva Barnett</v>
      </c>
      <c r="AC597" s="12" t="str">
        <f>Z597</f>
        <v>JJ</v>
      </c>
      <c r="AD597" s="12" t="s">
        <v>1</v>
      </c>
      <c r="AE597" s="12" t="str">
        <f>IF(ISNA((INDEX('TEAM 6'!P$5:P$30,MATCH(AD597,'TEAM 6'!S$5:S$30,0)))),"NOT DECLARED",INDEX('TEAM 6'!P$5:P$30,MATCH(AD597,'TEAM 6'!S$5:S$30,0)))</f>
        <v>Aimee Munt</v>
      </c>
      <c r="AF597" s="12" t="str">
        <f>AC597</f>
        <v>JJ</v>
      </c>
      <c r="AG597" s="12" t="s">
        <v>1</v>
      </c>
      <c r="AH597" s="12" t="str">
        <f>IF(ISNA((INDEX('TEAM 6'!P$5:P$30,MATCH(AG597,'TEAM 6'!X$5:X$30,0)))),"NOT DECLARED",INDEX('TEAM 6'!P$5:P$30,MATCH(AG597,'TEAM 6'!X$5:X$30,0)))</f>
        <v>Dami Obilanade</v>
      </c>
      <c r="AI597" s="12" t="str">
        <f>AF597</f>
        <v>JJ</v>
      </c>
      <c r="AJ597" s="12" t="s">
        <v>1</v>
      </c>
      <c r="AK597" s="12" t="str">
        <f>IF(ISNA((INDEX('TEAM 6'!P$5:P$30,MATCH(AJ597,'TEAM 6'!AB$5:AB$30,0)))),"NOT DECLARED",INDEX('TEAM 6'!P$5:P$30,MATCH(AJ597,'TEAM 6'!AB$5:AB$30,0)))</f>
        <v>NOT DECLARED</v>
      </c>
      <c r="AL597" s="12" t="str">
        <f>AI597</f>
        <v>JJ</v>
      </c>
      <c r="AM597" s="12" t="s">
        <v>1</v>
      </c>
      <c r="AN597" s="12" t="str">
        <f>IF(ISNA((INDEX('TEAM 6'!P$5:P$30,MATCH(AM597,'TEAM 6'!V$5:V$30,0)))),"NOT DECLARED",INDEX('TEAM 6'!P$5:P$30,MATCH(AM597,'TEAM 6'!V$5:V$30,0)))</f>
        <v>NOT DECLARED</v>
      </c>
      <c r="AO597" s="2"/>
      <c r="AP597" s="2"/>
      <c r="AQ597" s="2"/>
      <c r="AR597" s="2"/>
      <c r="AS597" s="2"/>
      <c r="AT597" s="2"/>
      <c r="BD597" s="2"/>
      <c r="BT597" s="1"/>
      <c r="CI597" s="100"/>
      <c r="CJ597" s="95" t="s">
        <v>563</v>
      </c>
      <c r="CK597" s="95">
        <v>0</v>
      </c>
    </row>
    <row r="598" spans="1:89" ht="20.100000000000001" hidden="1" customHeight="1">
      <c r="A598" s="111" t="s">
        <v>369</v>
      </c>
      <c r="AB598" s="3" t="s">
        <v>470</v>
      </c>
      <c r="AE598" s="3" t="s">
        <v>471</v>
      </c>
      <c r="AH598" s="3" t="s">
        <v>472</v>
      </c>
      <c r="AK598" s="3" t="s">
        <v>473</v>
      </c>
      <c r="AN598" s="3" t="s">
        <v>476</v>
      </c>
      <c r="AQ598" s="3" t="s">
        <v>469</v>
      </c>
      <c r="AV598" s="3" t="s">
        <v>475</v>
      </c>
      <c r="AX598" s="3" t="s">
        <v>475</v>
      </c>
      <c r="AZ598" s="3" t="s">
        <v>475</v>
      </c>
      <c r="BB598" s="3" t="s">
        <v>475</v>
      </c>
      <c r="BD598" s="2"/>
      <c r="BT598" s="1"/>
      <c r="CI598" s="101"/>
      <c r="CJ598" s="95" t="s">
        <v>564</v>
      </c>
      <c r="CK598" s="95">
        <v>0</v>
      </c>
    </row>
    <row r="599" spans="1:89" ht="20.100000000000001" hidden="1" customHeight="1">
      <c r="A599" s="111" t="s">
        <v>370</v>
      </c>
      <c r="Y599" s="99" t="s">
        <v>12</v>
      </c>
      <c r="Z599" s="10"/>
      <c r="AA599" s="10"/>
      <c r="AB599" s="35">
        <v>100</v>
      </c>
      <c r="AC599" s="35"/>
      <c r="AD599" s="35"/>
      <c r="AE599" s="35" t="s">
        <v>26</v>
      </c>
      <c r="AF599" s="35"/>
      <c r="AG599" s="35"/>
      <c r="AH599" s="35" t="s">
        <v>27</v>
      </c>
      <c r="AI599" s="35"/>
      <c r="AJ599" s="35"/>
      <c r="AK599" s="35" t="s">
        <v>7</v>
      </c>
      <c r="AL599" s="35"/>
      <c r="AM599" s="35"/>
      <c r="AN599" s="35">
        <v>1500</v>
      </c>
      <c r="AO599" s="35"/>
      <c r="AP599" s="35"/>
      <c r="AQ599" s="35" t="s">
        <v>77</v>
      </c>
      <c r="AR599" s="532" t="s">
        <v>24</v>
      </c>
      <c r="AS599" s="533"/>
      <c r="AT599" s="533"/>
      <c r="AU599" s="533"/>
      <c r="AV599" s="533"/>
      <c r="AW599" s="533"/>
      <c r="AX599" s="533"/>
      <c r="AY599" s="533"/>
      <c r="AZ599" s="533"/>
      <c r="BA599" s="533"/>
      <c r="BB599" s="534"/>
      <c r="BD599" s="2"/>
      <c r="BT599" s="1"/>
      <c r="CI599" s="101"/>
      <c r="CJ599" s="95" t="s">
        <v>565</v>
      </c>
      <c r="CK599" s="95">
        <v>0</v>
      </c>
    </row>
    <row r="600" spans="1:89" ht="20.100000000000001" hidden="1" customHeight="1">
      <c r="A600" s="111" t="s">
        <v>370</v>
      </c>
      <c r="W600" s="199" t="s">
        <v>39</v>
      </c>
      <c r="X600" s="141">
        <v>1</v>
      </c>
      <c r="Y600" s="138" t="str">
        <f>DETAILS!B5</f>
        <v>Winchester</v>
      </c>
      <c r="Z600" s="12" t="str">
        <f>DETAILS!D5</f>
        <v>W</v>
      </c>
      <c r="AA600" s="12" t="s">
        <v>0</v>
      </c>
      <c r="AB600" s="12" t="str">
        <f>IF(ISNA((INDEX(HOST!AF$5:AF$20,MATCH(AA600,HOST!AQ$5:AQ$20,0)))),"NOT DECLARED",INDEX(HOST!AF$5:AF$20,MATCH(AA600,HOST!AQ$5:AQ$20,0)))</f>
        <v>Grace Griffiths</v>
      </c>
      <c r="AC600" s="12" t="str">
        <f>Z600</f>
        <v>W</v>
      </c>
      <c r="AD600" s="12" t="s">
        <v>0</v>
      </c>
      <c r="AE600" s="12" t="str">
        <f>IF(ISNA((INDEX(HOST!AF$5:AF$20,MATCH(AD600,HOST!AN$5:AN$20,0)))),"NOT DECLARED",INDEX(HOST!AF$5:AF$20,MATCH(AD600,HOST!AN$5:AN$20,0)))</f>
        <v>Serena Charles</v>
      </c>
      <c r="AF600" s="12" t="str">
        <f>AC600</f>
        <v>W</v>
      </c>
      <c r="AG600" s="12" t="s">
        <v>0</v>
      </c>
      <c r="AH600" s="12" t="str">
        <f>IF(ISNA((INDEX(HOST!AF$5:AF$20,MATCH(AG600,HOST!AS$5:AS$20,0)))),"NOT DECLARED",INDEX(HOST!AF$5:AF$20,MATCH(AG600,HOST!AS$5:AS$20,0)))</f>
        <v>Alina Eichhorst</v>
      </c>
      <c r="AI600" s="12" t="str">
        <f>AF600</f>
        <v>W</v>
      </c>
      <c r="AJ600" s="12" t="s">
        <v>0</v>
      </c>
      <c r="AK600" s="12" t="str">
        <f>IF(ISNA((INDEX(HOST!AF$5:AF$20,MATCH(AJ600,HOST!AP$5:AP$20,0)))),"NOT DECLARED",INDEX(HOST!AF$5:AF$20,MATCH(AJ600,HOST!AP$5:AP$20,0)))</f>
        <v>Grace Griffiths</v>
      </c>
      <c r="AL600" s="12" t="str">
        <f>AI600</f>
        <v>W</v>
      </c>
      <c r="AM600" s="200" t="s">
        <v>0</v>
      </c>
      <c r="AN600" s="12" t="str">
        <f>IF(ISNA((INDEX(HOST!AF$5:AF$20,MATCH(AM600,HOST!AK$5:AK$20,0)))),"NOT DECLARED",INDEX(HOST!AF$5:AF$20,MATCH(AM600,HOST!AK$5:AK$20,0)))</f>
        <v>Aisling Dunne</v>
      </c>
      <c r="AO600" s="12" t="str">
        <f>AL600</f>
        <v>W</v>
      </c>
      <c r="AP600" s="12" t="s">
        <v>0</v>
      </c>
      <c r="AQ600" s="12" t="str">
        <f>IF(ISNA((INDEX(HOST!AF$5:AF$20,MATCH(AP600,HOST!AJ$5:AJ$20,0)))),"NOT DECLARED",INDEX(HOST!AF$5:AF$20,MATCH(AP600,HOST!AJ$5:AJ$20,0)))</f>
        <v>Emily Smith</v>
      </c>
      <c r="AR600" s="12" t="str">
        <f>AO600</f>
        <v>W</v>
      </c>
      <c r="AS600" s="12" t="s">
        <v>0</v>
      </c>
      <c r="AT600" s="12" t="str">
        <f>DETAILS!B5</f>
        <v>Winchester</v>
      </c>
      <c r="AU600" s="95">
        <v>1</v>
      </c>
      <c r="AV600" s="12" t="str">
        <f>IF(ISNA((INDEX(HOST!AF$5:AF$20,MATCH(AU600,HOST!AT$5:AT$20,0)))),"NOT DECLARED",INDEX(HOST!AF$5:AF$20,MATCH(AU600,HOST!AT$5:AT$20,0)))</f>
        <v>Lucy Spurrier</v>
      </c>
      <c r="AW600" s="95">
        <v>2</v>
      </c>
      <c r="AX600" s="12" t="str">
        <f>IF(ISNA((INDEX(HOST!AF$5:AF$20,MATCH(AW600,HOST!AT$5:AT$20,0)))),"NOT DECLARED",INDEX(HOST!AF$5:AF$20,MATCH(AW600,HOST!AT$5:AT$20,0)))</f>
        <v>Emily Weeks</v>
      </c>
      <c r="AY600" s="95">
        <v>3</v>
      </c>
      <c r="AZ600" s="12" t="str">
        <f>IF(ISNA((INDEX(HOST!AF$5:AF$20,MATCH(AY600,HOST!AT$5:AT$20,0)))),"NOT DECLARED",INDEX(HOST!AF$5:AF$20,MATCH(AY600,HOST!AT$5:AT$20,0)))</f>
        <v>Alice Claisse</v>
      </c>
      <c r="BA600" s="95">
        <v>4</v>
      </c>
      <c r="BB600" s="12" t="str">
        <f>IF(ISNA((INDEX(HOST!AF$5:AF$20,MATCH(BA600,HOST!AT$5:AT$20,0)))),"NOT DECLARED",INDEX(HOST!AF$5:AF$20,MATCH(BA600,HOST!AT$5:AT$20,0)))</f>
        <v>Grace Griffiths</v>
      </c>
      <c r="BC600" s="95" t="str">
        <f t="shared" ref="BC600:BC609" si="798">+AV600&amp;", "&amp;AX600&amp;", "&amp;AZ600&amp;", "&amp;BB600</f>
        <v>Lucy Spurrier, Emily Weeks, Alice Claisse, Grace Griffiths</v>
      </c>
      <c r="BD600" s="2"/>
      <c r="BT600" s="1"/>
      <c r="CI600" s="101"/>
      <c r="CJ600" s="95" t="s">
        <v>566</v>
      </c>
      <c r="CK600" s="95">
        <v>0</v>
      </c>
    </row>
    <row r="601" spans="1:89" ht="20.100000000000001" hidden="1" customHeight="1">
      <c r="A601" s="111" t="s">
        <v>370</v>
      </c>
      <c r="W601" s="199" t="s">
        <v>39</v>
      </c>
      <c r="X601" s="141">
        <v>1</v>
      </c>
      <c r="Y601" s="140" t="str">
        <f>Y600</f>
        <v>Winchester</v>
      </c>
      <c r="Z601" s="12" t="str">
        <f>DETAILS!E5</f>
        <v>WW</v>
      </c>
      <c r="AA601" s="12" t="s">
        <v>1</v>
      </c>
      <c r="AB601" s="12" t="str">
        <f>IF(ISNA((INDEX(HOST!AF$5:AF$20,MATCH(AA601,HOST!AQ$5:AQ$20,0)))),"NOT DECLARED",INDEX(HOST!AF$5:AF$20,MATCH(AA601,HOST!AQ$5:AQ$20,0)))</f>
        <v>Alice Claisse</v>
      </c>
      <c r="AC601" s="12" t="str">
        <f t="shared" ref="AC601:AC609" si="799">Z601</f>
        <v>WW</v>
      </c>
      <c r="AD601" s="12" t="s">
        <v>1</v>
      </c>
      <c r="AE601" s="12" t="str">
        <f>IF(ISNA((INDEX(HOST!AF$5:AF$20,MATCH(AD601,HOST!AN$5:AN$20,0)))),"NOT DECLARED",INDEX(HOST!AF$5:AF$20,MATCH(AD601,HOST!AN$5:AN$20,0)))</f>
        <v>Sophie Torrance</v>
      </c>
      <c r="AF601" s="12" t="str">
        <f t="shared" ref="AF601:AF609" si="800">AC601</f>
        <v>WW</v>
      </c>
      <c r="AG601" s="12" t="s">
        <v>1</v>
      </c>
      <c r="AH601" s="12" t="str">
        <f>IF(ISNA((INDEX(HOST!AF$5:AF$20,MATCH(AG601,HOST!AS$5:AS$20,0)))),"NOT DECLARED",INDEX(HOST!AF$5:AF$20,MATCH(AG601,HOST!AS$5:AS$20,0)))</f>
        <v>Alice Claisse</v>
      </c>
      <c r="AI601" s="12" t="str">
        <f t="shared" ref="AI601:AI609" si="801">AF601</f>
        <v>WW</v>
      </c>
      <c r="AJ601" s="12" t="s">
        <v>1</v>
      </c>
      <c r="AK601" s="12" t="str">
        <f>IF(ISNA((INDEX(HOST!AF$5:AF$20,MATCH(AJ601,HOST!AP$5:AP$20,0)))),"NOT DECLARED",INDEX(HOST!AF$5:AF$20,MATCH(AJ601,HOST!AP$5:AP$20,0)))</f>
        <v>Emily Weeks</v>
      </c>
      <c r="AL601" s="12" t="str">
        <f t="shared" ref="AL601:AL609" si="802">AI601</f>
        <v>WW</v>
      </c>
      <c r="AM601" s="200" t="s">
        <v>1</v>
      </c>
      <c r="AN601" s="12" t="str">
        <f>IF(ISNA((INDEX(HOST!AF$5:AF$20,MATCH(AM601,HOST!AK$5:AK$20,0)))),"NOT DECLARED",INDEX(HOST!AF$5:AF$20,MATCH(AM601,HOST!AK$5:AK$20,0)))</f>
        <v>NOT DECLARED</v>
      </c>
      <c r="AO601" s="12" t="str">
        <f t="shared" ref="AO601:AO609" si="803">AL601</f>
        <v>WW</v>
      </c>
      <c r="AP601" s="12" t="s">
        <v>1</v>
      </c>
      <c r="AQ601" s="12" t="str">
        <f>IF(ISNA((INDEX(HOST!AF$5:AF$20,MATCH(AP601,HOST!AJ$5:AJ$20,0)))),"NOT DECLARED",INDEX(HOST!AF$5:AF$20,MATCH(AP601,HOST!AJ$5:AJ$20,0)))</f>
        <v>Emily Weeks</v>
      </c>
      <c r="AR601" s="12" t="str">
        <f t="shared" ref="AR601:AR609" si="804">AO601</f>
        <v>WW</v>
      </c>
      <c r="AS601" s="12" t="s">
        <v>1</v>
      </c>
      <c r="AT601" s="12" t="str">
        <f>DETAILS!B5</f>
        <v>Winchester</v>
      </c>
      <c r="AU601" s="95">
        <v>1</v>
      </c>
      <c r="AV601" s="12" t="str">
        <f>IF(ISNA((INDEX(HOST!AF$5:AF$20,MATCH(AU601,HOST!AT$5:AT$20,0)))),"NOT DECLARED",INDEX(HOST!AF$5:AF$20,MATCH(AU601,HOST!AT$5:AT$20,0)))</f>
        <v>Lucy Spurrier</v>
      </c>
      <c r="AW601" s="95">
        <v>2</v>
      </c>
      <c r="AX601" s="12" t="str">
        <f>IF(ISNA((INDEX(HOST!AF$5:AF$20,MATCH(AW601,HOST!AT$5:AT$20,0)))),"NOT DECLARED",INDEX(HOST!AF$5:AF$20,MATCH(AW601,HOST!AT$5:AT$20,0)))</f>
        <v>Emily Weeks</v>
      </c>
      <c r="AY601" s="95">
        <v>3</v>
      </c>
      <c r="AZ601" s="12" t="str">
        <f>IF(ISNA((INDEX(HOST!AF$5:AF$20,MATCH(AY601,HOST!AT$5:AT$20,0)))),"NOT DECLARED",INDEX(HOST!AF$5:AF$20,MATCH(AY601,HOST!AT$5:AT$20,0)))</f>
        <v>Alice Claisse</v>
      </c>
      <c r="BA601" s="95">
        <v>4</v>
      </c>
      <c r="BB601" s="12" t="str">
        <f>IF(ISNA((INDEX(HOST!AF$5:AF$20,MATCH(BA601,HOST!AT$5:AT$20,0)))),"NOT DECLARED",INDEX(HOST!AF$5:AF$20,MATCH(BA601,HOST!AT$5:AT$20,0)))</f>
        <v>Grace Griffiths</v>
      </c>
      <c r="BC601" s="95" t="str">
        <f t="shared" si="798"/>
        <v>Lucy Spurrier, Emily Weeks, Alice Claisse, Grace Griffiths</v>
      </c>
      <c r="BD601" s="2"/>
      <c r="BT601" s="1"/>
      <c r="CI601" s="101"/>
      <c r="CJ601" s="95" t="s">
        <v>567</v>
      </c>
      <c r="CK601" s="95">
        <v>0</v>
      </c>
    </row>
    <row r="602" spans="1:89" ht="19.5" hidden="1" customHeight="1">
      <c r="A602" s="111" t="s">
        <v>370</v>
      </c>
      <c r="W602" s="199" t="s">
        <v>35</v>
      </c>
      <c r="X602" s="141">
        <v>2</v>
      </c>
      <c r="Y602" s="138" t="str">
        <f>DETAILS!B6</f>
        <v>Newbury</v>
      </c>
      <c r="Z602" s="12" t="str">
        <f>DETAILS!D6</f>
        <v>N</v>
      </c>
      <c r="AA602" s="12" t="s">
        <v>0</v>
      </c>
      <c r="AB602" s="12" t="str">
        <f>IF(ISNA((INDEX('TEAM 2'!AF$5:AF$20,MATCH(AA602,'TEAM 2'!AQ$5:AQ$20,0)))),"NOT DECLARED",INDEX('TEAM 2'!AF$5:AF$20,MATCH(AA602,'TEAM 2'!AQ$5:AQ$20,0)))</f>
        <v>ABI WILLIAMS</v>
      </c>
      <c r="AC602" s="12" t="str">
        <f t="shared" si="799"/>
        <v>N</v>
      </c>
      <c r="AD602" s="12" t="s">
        <v>0</v>
      </c>
      <c r="AE602" s="12" t="str">
        <f>IF(ISNA((INDEX('TEAM 2'!AF$5:AF$20,MATCH(AD602,'TEAM 2'!AN$5:AN$20,0)))),"NOT DECLARED",INDEX('TEAM 2'!AF$5:AF$20,MATCH(AD602,'TEAM 2'!AN$5:AN$20,0)))</f>
        <v>SCARLETT O'CONNOR</v>
      </c>
      <c r="AF602" s="12" t="str">
        <f t="shared" si="800"/>
        <v>N</v>
      </c>
      <c r="AG602" s="12" t="s">
        <v>0</v>
      </c>
      <c r="AH602" s="12" t="str">
        <f>IF(ISNA((INDEX('TEAM 2'!AF$5:AF$20,MATCH(AG602,'TEAM 2'!AS$5:AS$20,0)))),"NOT DECLARED",INDEX('TEAM 2'!AF$5:AF$20,MATCH(AG602,'TEAM 2'!AS$5:AS$20,0)))</f>
        <v>SCARLETT O'CONNOR</v>
      </c>
      <c r="AI602" s="12" t="str">
        <f t="shared" si="801"/>
        <v>N</v>
      </c>
      <c r="AJ602" s="12" t="s">
        <v>0</v>
      </c>
      <c r="AK602" s="12" t="str">
        <f>IF(ISNA((INDEX('TEAM 2'!AF$5:AF$20,MATCH(AJ602,'TEAM 2'!AP$5:AP$20,0)))),"NOT DECLARED",INDEX('TEAM 2'!AF$5:AF$20,MATCH(AJ602,'TEAM 2'!AP$5:AP$20,0)))</f>
        <v>ABI WILLIAMS</v>
      </c>
      <c r="AL602" s="12" t="str">
        <f t="shared" si="802"/>
        <v>N</v>
      </c>
      <c r="AM602" s="12" t="s">
        <v>0</v>
      </c>
      <c r="AN602" s="12" t="str">
        <f>IF(ISNA((INDEX('TEAM 2'!AF$5:AF$20,MATCH(AM602,'TEAM 2'!AK$5:AK$20,0)))),"NOT DECLARED",INDEX('TEAM 2'!AF$5:AF$20,MATCH(AM602,'TEAM 2'!AK$5:AK$20,0)))</f>
        <v>LUCI ROBERTSON</v>
      </c>
      <c r="AO602" s="12" t="str">
        <f t="shared" si="803"/>
        <v>N</v>
      </c>
      <c r="AP602" s="12" t="s">
        <v>0</v>
      </c>
      <c r="AQ602" s="12" t="str">
        <f>IF(ISNA((INDEX('TEAM 2'!AF$5:AF$20,MATCH(AP602,'TEAM 2'!AJ$5:AJ$20,0)))),"NOT DECLARED",INDEX('TEAM 2'!AF$5:AF$20,MATCH(AP602,'TEAM 2'!AJ$5:AJ$20,0)))</f>
        <v>NOT DECLARED</v>
      </c>
      <c r="AR602" s="12" t="str">
        <f t="shared" si="804"/>
        <v>N</v>
      </c>
      <c r="AS602" s="12" t="s">
        <v>0</v>
      </c>
      <c r="AT602" s="12" t="str">
        <f>DETAILS!B6</f>
        <v>Newbury</v>
      </c>
      <c r="AU602" s="95">
        <v>1</v>
      </c>
      <c r="AV602" s="12" t="str">
        <f>IF(ISNA((INDEX('TEAM 2'!AF$5:AF$20,MATCH(AU602,'TEAM 2'!AT$5:AT$20,0)))),"NOT DECLARED",INDEX('TEAM 2'!AF$5:AF$20,MATCH(AU602,'TEAM 2'!AT$5:AT$20,0)))</f>
        <v>NOT DECLARED</v>
      </c>
      <c r="AW602" s="95">
        <v>2</v>
      </c>
      <c r="AX602" s="12" t="str">
        <f>IF(ISNA((INDEX('TEAM 2'!AF$5:AF$20,MATCH(AW602,'TEAM 2'!AT$5:AT$20,0)))),"NOT DECLARED",INDEX('TEAM 2'!AF$5:AF$20,MATCH(AW602,'TEAM 2'!AT$5:AT$20,0)))</f>
        <v>NOT DECLARED</v>
      </c>
      <c r="AY602" s="95">
        <v>3</v>
      </c>
      <c r="AZ602" s="12" t="str">
        <f>IF(ISNA((INDEX('TEAM 2'!AF$5:AF$20,MATCH(AY602,'TEAM 2'!AT$5:AT$20,0)))),"NOT DECLARED",INDEX('TEAM 2'!AF$5:AF$20,MATCH(AY602,'TEAM 2'!AT$5:AT$20,0)))</f>
        <v>NOT DECLARED</v>
      </c>
      <c r="BA602" s="95">
        <v>4</v>
      </c>
      <c r="BB602" s="12" t="str">
        <f>IF(ISNA((INDEX('TEAM 2'!AF$5:AF$20,MATCH(BA602,'TEAM 2'!AT$5:AT$20,0)))),"NOT DECLARED",INDEX('TEAM 2'!AF$5:AF$20,MATCH(BA602,'TEAM 2'!AT$5:AT$20,0)))</f>
        <v>NOT DECLARED</v>
      </c>
      <c r="BC602" s="95" t="str">
        <f t="shared" si="798"/>
        <v>NOT DECLARED, NOT DECLARED, NOT DECLARED, NOT DECLARED</v>
      </c>
      <c r="BD602" s="29" t="str">
        <f>grades!N34</f>
        <v>Event</v>
      </c>
      <c r="BE602" s="29">
        <f>grades!O34</f>
        <v>100</v>
      </c>
      <c r="BF602" s="29">
        <f>grades!P34</f>
        <v>200</v>
      </c>
      <c r="BG602" s="29">
        <f>grades!Q34</f>
        <v>300</v>
      </c>
      <c r="BH602" s="29">
        <f>grades!R34</f>
        <v>800</v>
      </c>
      <c r="BI602" s="29">
        <f>grades!S34</f>
        <v>1200</v>
      </c>
      <c r="BJ602" s="29">
        <f>grades!T34</f>
        <v>1500</v>
      </c>
      <c r="BK602" s="29" t="str">
        <f>grades!U34</f>
        <v>70H</v>
      </c>
      <c r="BL602" s="29" t="str">
        <f>grades!V34</f>
        <v>75H</v>
      </c>
      <c r="BM602" s="29" t="str">
        <f>grades!W34</f>
        <v>80H</v>
      </c>
      <c r="BN602" s="29" t="str">
        <f>grades!X34</f>
        <v>HJ</v>
      </c>
      <c r="BO602" s="29" t="str">
        <f>grades!Y34</f>
        <v>LJ</v>
      </c>
      <c r="BP602" s="29" t="str">
        <f>grades!Z34</f>
        <v>SP</v>
      </c>
      <c r="BQ602" s="29" t="str">
        <f>grades!AA34</f>
        <v>DT</v>
      </c>
      <c r="BR602" s="29" t="str">
        <f>grades!AB34</f>
        <v>JT</v>
      </c>
      <c r="BS602" s="29" t="str">
        <f>grades!AC34</f>
        <v>4x100</v>
      </c>
      <c r="BT602" s="1"/>
      <c r="BU602" s="35" t="s">
        <v>12</v>
      </c>
      <c r="BV602" s="35"/>
      <c r="BW602" s="35"/>
      <c r="BX602" s="35" t="s">
        <v>58</v>
      </c>
      <c r="BY602" s="35"/>
      <c r="BZ602" s="35"/>
      <c r="CA602" s="35" t="s">
        <v>59</v>
      </c>
      <c r="CB602" s="35"/>
      <c r="CC602" s="35"/>
      <c r="CD602" s="35" t="s">
        <v>60</v>
      </c>
      <c r="CE602" s="35"/>
      <c r="CF602" s="35"/>
      <c r="CG602" s="35" t="s">
        <v>61</v>
      </c>
      <c r="CH602" s="95"/>
      <c r="CI602" s="100"/>
      <c r="CJ602" s="95" t="s">
        <v>568</v>
      </c>
      <c r="CK602" s="95">
        <v>0</v>
      </c>
    </row>
    <row r="603" spans="1:89" ht="20.100000000000001" hidden="1" customHeight="1">
      <c r="A603" s="111" t="s">
        <v>370</v>
      </c>
      <c r="W603" s="199" t="s">
        <v>35</v>
      </c>
      <c r="X603" s="141">
        <v>2</v>
      </c>
      <c r="Y603" s="140" t="str">
        <f>Y602</f>
        <v>Newbury</v>
      </c>
      <c r="Z603" s="12" t="str">
        <f>DETAILS!E6</f>
        <v>NN</v>
      </c>
      <c r="AA603" s="12" t="s">
        <v>1</v>
      </c>
      <c r="AB603" s="12" t="str">
        <f>IF(ISNA((INDEX('TEAM 2'!AF$5:AF$20,MATCH(AA603,'TEAM 2'!AQ$5:AQ$20,0)))),"NOT DECLARED",INDEX('TEAM 2'!AF$5:AF$20,MATCH(AA603,'TEAM 2'!AQ$5:AQ$20,0)))</f>
        <v>NOT DECLARED</v>
      </c>
      <c r="AC603" s="12" t="str">
        <f t="shared" si="799"/>
        <v>NN</v>
      </c>
      <c r="AD603" s="12" t="s">
        <v>1</v>
      </c>
      <c r="AE603" s="12" t="str">
        <f>IF(ISNA((INDEX('TEAM 2'!AF$5:AF$20,MATCH(AD603,'TEAM 2'!AN$5:AN$20,0)))),"NOT DECLARED",INDEX('TEAM 2'!AF$5:AF$20,MATCH(AD603,'TEAM 2'!AN$5:AN$20,0)))</f>
        <v>NOT DECLARED</v>
      </c>
      <c r="AF603" s="12" t="str">
        <f t="shared" si="800"/>
        <v>NN</v>
      </c>
      <c r="AG603" s="12" t="s">
        <v>1</v>
      </c>
      <c r="AH603" s="12" t="str">
        <f>IF(ISNA((INDEX('TEAM 2'!AF$5:AF$20,MATCH(AG603,'TEAM 2'!AS$5:AS$20,0)))),"NOT DECLARED",INDEX('TEAM 2'!AF$5:AF$20,MATCH(AG603,'TEAM 2'!AS$5:AS$20,0)))</f>
        <v>NOT DECLARED</v>
      </c>
      <c r="AI603" s="12" t="str">
        <f t="shared" si="801"/>
        <v>NN</v>
      </c>
      <c r="AJ603" s="12" t="s">
        <v>1</v>
      </c>
      <c r="AK603" s="12" t="str">
        <f>IF(ISNA((INDEX('TEAM 2'!AF$5:AF$20,MATCH(AJ603,'TEAM 2'!AP$5:AP$20,0)))),"NOT DECLARED",INDEX('TEAM 2'!AF$5:AF$20,MATCH(AJ603,'TEAM 2'!AP$5:AP$20,0)))</f>
        <v>NOT DECLARED</v>
      </c>
      <c r="AL603" s="12" t="str">
        <f t="shared" si="802"/>
        <v>NN</v>
      </c>
      <c r="AM603" s="12" t="s">
        <v>1</v>
      </c>
      <c r="AN603" s="12" t="str">
        <f>IF(ISNA((INDEX('TEAM 2'!AF$5:AF$20,MATCH(AM603,'TEAM 2'!AK$5:AK$20,0)))),"NOT DECLARED",INDEX('TEAM 2'!AF$5:AF$20,MATCH(AM603,'TEAM 2'!AK$5:AK$20,0)))</f>
        <v>NOT DECLARED</v>
      </c>
      <c r="AO603" s="12" t="str">
        <f t="shared" si="803"/>
        <v>NN</v>
      </c>
      <c r="AP603" s="12" t="s">
        <v>1</v>
      </c>
      <c r="AQ603" s="12" t="str">
        <f>IF(ISNA((INDEX('TEAM 2'!AF$5:AF$20,MATCH(AP603,'TEAM 2'!AJ$5:AJ$20,0)))),"NOT DECLARED",INDEX('TEAM 2'!AF$5:AF$20,MATCH(AP603,'TEAM 2'!AJ$5:AJ$20,0)))</f>
        <v>NOT DECLARED</v>
      </c>
      <c r="AR603" s="12" t="str">
        <f t="shared" si="804"/>
        <v>NN</v>
      </c>
      <c r="AS603" s="12" t="s">
        <v>1</v>
      </c>
      <c r="AT603" s="12" t="str">
        <f>DETAILS!B6</f>
        <v>Newbury</v>
      </c>
      <c r="AU603" s="95">
        <v>1</v>
      </c>
      <c r="AV603" s="12" t="str">
        <f>IF(ISNA((INDEX('TEAM 2'!AF$5:AF$20,MATCH(AU603,'TEAM 2'!AT$5:AT$20,0)))),"NOT DECLARED",INDEX('TEAM 2'!AF$5:AF$20,MATCH(AU603,'TEAM 2'!AT$5:AT$20,0)))</f>
        <v>NOT DECLARED</v>
      </c>
      <c r="AW603" s="95">
        <v>2</v>
      </c>
      <c r="AX603" s="12" t="str">
        <f>IF(ISNA((INDEX('TEAM 2'!AF$5:AF$20,MATCH(AW603,'TEAM 2'!AT$5:AT$20,0)))),"NOT DECLARED",INDEX('TEAM 2'!AF$5:AF$20,MATCH(AW603,'TEAM 2'!AT$5:AT$20,0)))</f>
        <v>NOT DECLARED</v>
      </c>
      <c r="AY603" s="95">
        <v>3</v>
      </c>
      <c r="AZ603" s="12" t="str">
        <f>IF(ISNA((INDEX('TEAM 2'!AF$5:AF$20,MATCH(AY603,'TEAM 2'!AT$5:AT$20,0)))),"NOT DECLARED",INDEX('TEAM 2'!AF$5:AF$20,MATCH(AY603,'TEAM 2'!AT$5:AT$20,0)))</f>
        <v>NOT DECLARED</v>
      </c>
      <c r="BA603" s="95">
        <v>4</v>
      </c>
      <c r="BB603" s="12" t="str">
        <f>IF(ISNA((INDEX('TEAM 2'!AF$5:AF$20,MATCH(BA603,'TEAM 2'!AT$5:AT$20,0)))),"NOT DECLARED",INDEX('TEAM 2'!AF$5:AF$20,MATCH(BA603,'TEAM 2'!AT$5:AT$20,0)))</f>
        <v>NOT DECLARED</v>
      </c>
      <c r="BC603" s="95" t="str">
        <f t="shared" si="798"/>
        <v>NOT DECLARED, NOT DECLARED, NOT DECLARED, NOT DECLARED</v>
      </c>
      <c r="BD603" s="51" t="str">
        <f>grades!N37</f>
        <v xml:space="preserve">U17 </v>
      </c>
      <c r="BE603" s="51">
        <f>grades!O37</f>
        <v>13.3</v>
      </c>
      <c r="BF603" s="51">
        <f>grades!P37</f>
        <v>27.5</v>
      </c>
      <c r="BG603" s="51">
        <f>grades!Q37</f>
        <v>45.5</v>
      </c>
      <c r="BH603" s="53">
        <f>grades!R37</f>
        <v>1.736111111111111E-3</v>
      </c>
      <c r="BI603" s="51" t="str">
        <f>grades!S37</f>
        <v>-</v>
      </c>
      <c r="BJ603" s="53">
        <f>grades!T37</f>
        <v>3.645833333333333E-3</v>
      </c>
      <c r="BK603" s="51" t="str">
        <f>grades!U37</f>
        <v>-</v>
      </c>
      <c r="BL603" s="51" t="str">
        <f>grades!V37</f>
        <v>-</v>
      </c>
      <c r="BM603" s="51">
        <f>grades!W37</f>
        <v>13.7</v>
      </c>
      <c r="BN603" s="51">
        <f>grades!X37</f>
        <v>1.45</v>
      </c>
      <c r="BO603" s="51">
        <f>grades!Y37</f>
        <v>4.5999999999999996</v>
      </c>
      <c r="BP603" s="51">
        <f>grades!Z37</f>
        <v>8.5</v>
      </c>
      <c r="BQ603" s="51">
        <f>grades!AA37</f>
        <v>21</v>
      </c>
      <c r="BR603" s="51">
        <f>grades!AB37</f>
        <v>25</v>
      </c>
      <c r="BS603" s="51">
        <f>grades!AC37</f>
        <v>53</v>
      </c>
      <c r="BT603" s="1"/>
      <c r="BU603" s="34" t="s">
        <v>2</v>
      </c>
      <c r="BV603" s="34"/>
      <c r="BW603" s="34"/>
      <c r="BX603" s="96">
        <f>grades!C29</f>
        <v>12.3</v>
      </c>
      <c r="BY603" s="96"/>
      <c r="BZ603" s="96"/>
      <c r="CA603" s="96">
        <f>grades!E29</f>
        <v>12.6</v>
      </c>
      <c r="CB603" s="96"/>
      <c r="CC603" s="96"/>
      <c r="CD603" s="96">
        <f>grades!G29</f>
        <v>12.8</v>
      </c>
      <c r="CE603" s="96"/>
      <c r="CF603" s="96"/>
      <c r="CG603" s="96">
        <f>grades!I29</f>
        <v>13.1</v>
      </c>
      <c r="CH603" s="96" t="str">
        <f>grades!J29</f>
        <v>T</v>
      </c>
      <c r="CI603" s="100"/>
      <c r="CJ603" s="95" t="s">
        <v>569</v>
      </c>
      <c r="CK603" s="95">
        <v>0</v>
      </c>
    </row>
    <row r="604" spans="1:89" ht="20.100000000000001" hidden="1" customHeight="1">
      <c r="A604" s="111" t="s">
        <v>370</v>
      </c>
      <c r="W604" s="199" t="s">
        <v>36</v>
      </c>
      <c r="X604" s="141">
        <v>3</v>
      </c>
      <c r="Y604" s="138" t="str">
        <f>DETAILS!B7</f>
        <v>Oxford City</v>
      </c>
      <c r="Z604" s="12" t="str">
        <f>DETAILS!D7</f>
        <v>O</v>
      </c>
      <c r="AA604" s="12" t="s">
        <v>0</v>
      </c>
      <c r="AB604" s="12" t="str">
        <f>IF(ISNA((INDEX('TEAM 3'!AF$5:AF$20,MATCH(AA604,'TEAM 3'!AQ$5:AQ$20,0)))),"NOT DECLARED",INDEX('TEAM 3'!AF$5:AF$20,MATCH(AA604,'TEAM 3'!AQ$5:AQ$20,0)))</f>
        <v>Francesca Powell</v>
      </c>
      <c r="AC604" s="12" t="str">
        <f t="shared" si="799"/>
        <v>O</v>
      </c>
      <c r="AD604" s="12" t="s">
        <v>0</v>
      </c>
      <c r="AE604" s="12" t="str">
        <f>IF(ISNA((INDEX('TEAM 3'!AF$5:AF$20,MATCH(AD604,'TEAM 3'!AN$5:AN$20,0)))),"NOT DECLARED",INDEX('TEAM 3'!AF$5:AF$20,MATCH(AD604,'TEAM 3'!AN$5:AN$20,0)))</f>
        <v>Annie Sutcliffe</v>
      </c>
      <c r="AF604" s="12" t="str">
        <f t="shared" si="800"/>
        <v>O</v>
      </c>
      <c r="AG604" s="12" t="s">
        <v>0</v>
      </c>
      <c r="AH604" s="12" t="str">
        <f>IF(ISNA((INDEX('TEAM 3'!AF$5:AF$20,MATCH(AG604,'TEAM 3'!AS$5:AS$20,0)))),"NOT DECLARED",INDEX('TEAM 3'!AF$5:AF$20,MATCH(AG604,'TEAM 3'!AS$5:AS$20,0)))</f>
        <v>NOT DECLARED</v>
      </c>
      <c r="AI604" s="12" t="str">
        <f t="shared" si="801"/>
        <v>O</v>
      </c>
      <c r="AJ604" s="12" t="s">
        <v>0</v>
      </c>
      <c r="AK604" s="12" t="str">
        <f>IF(ISNA((INDEX('TEAM 3'!AF$5:AF$20,MATCH(AJ604,'TEAM 3'!AP$5:AP$20,0)))),"NOT DECLARED",INDEX('TEAM 3'!AF$5:AF$20,MATCH(AJ604,'TEAM 3'!AP$5:AP$20,0)))</f>
        <v>Beth Hunter</v>
      </c>
      <c r="AL604" s="12" t="str">
        <f t="shared" si="802"/>
        <v>O</v>
      </c>
      <c r="AM604" s="12" t="s">
        <v>0</v>
      </c>
      <c r="AN604" s="12" t="str">
        <f>IF(ISNA((INDEX('TEAM 3'!AF$5:AF$20,MATCH(AM604,'TEAM 3'!AK$5:AK$20,0)))),"NOT DECLARED",INDEX('TEAM 3'!AF$5:AF$20,MATCH(AM604,'TEAM 3'!AK$5:AK$20,0)))</f>
        <v>Amy Shayler</v>
      </c>
      <c r="AO604" s="12" t="str">
        <f t="shared" si="803"/>
        <v>O</v>
      </c>
      <c r="AP604" s="12" t="s">
        <v>0</v>
      </c>
      <c r="AQ604" s="12" t="str">
        <f>IF(ISNA((INDEX('TEAM 3'!AF$5:AF$20,MATCH(AP604,'TEAM 3'!AJ$5:AJ$20,0)))),"NOT DECLARED",INDEX('TEAM 3'!AF$5:AF$20,MATCH(AP604,'TEAM 3'!AJ$5:AJ$20,0)))</f>
        <v>NOT DECLARED</v>
      </c>
      <c r="AR604" s="12" t="str">
        <f t="shared" si="804"/>
        <v>O</v>
      </c>
      <c r="AS604" s="12" t="s">
        <v>0</v>
      </c>
      <c r="AT604" s="12" t="str">
        <f>DETAILS!B7</f>
        <v>Oxford City</v>
      </c>
      <c r="AU604" s="95">
        <v>1</v>
      </c>
      <c r="AV604" s="12" t="str">
        <f>IF(ISNA((INDEX('TEAM 3'!AF$5:AF$20,MATCH(AU604,'TEAM 3'!AT$5:AT$20,0)))),"NOT DECLARED",INDEX('TEAM 3'!AF$5:AF$20,MATCH(AU604,'TEAM 3'!AT$5:AT$20,0)))</f>
        <v>Francesca Powell</v>
      </c>
      <c r="AW604" s="95">
        <v>2</v>
      </c>
      <c r="AX604" s="12" t="str">
        <f>IF(ISNA((INDEX('TEAM 3'!AF$5:AF$20,MATCH(AW604,'TEAM 3'!AT$5:AT$20,0)))),"NOT DECLARED",INDEX('TEAM 3'!AF$5:AF$20,MATCH(AW604,'TEAM 3'!AT$5:AT$20,0)))</f>
        <v>Beth Hunter</v>
      </c>
      <c r="AY604" s="95">
        <v>3</v>
      </c>
      <c r="AZ604" s="12" t="str">
        <f>IF(ISNA((INDEX('TEAM 3'!AF$5:AF$20,MATCH(AY604,'TEAM 3'!AT$5:AT$20,0)))),"NOT DECLARED",INDEX('TEAM 3'!AF$5:AF$20,MATCH(AY604,'TEAM 3'!AT$5:AT$20,0)))</f>
        <v>Emily Haines-Gray</v>
      </c>
      <c r="BA604" s="95">
        <v>4</v>
      </c>
      <c r="BB604" s="12" t="str">
        <f>IF(ISNA((INDEX('TEAM 3'!AF$5:AF$20,MATCH(BA604,'TEAM 3'!AT$5:AT$20,0)))),"NOT DECLARED",INDEX('TEAM 3'!AF$5:AF$20,MATCH(BA604,'TEAM 3'!AT$5:AT$20,0)))</f>
        <v>Amy Shayler</v>
      </c>
      <c r="BC604" s="95" t="str">
        <f t="shared" si="798"/>
        <v>Francesca Powell, Beth Hunter, Emily Haines-Gray, Amy Shayler</v>
      </c>
      <c r="BD604" s="51" t="str">
        <f t="shared" ref="BD604:BD609" si="805">BD603</f>
        <v xml:space="preserve">U17 </v>
      </c>
      <c r="BE604" s="51">
        <f t="shared" ref="BE604:BS604" si="806">BE603</f>
        <v>13.3</v>
      </c>
      <c r="BF604" s="51">
        <f t="shared" si="806"/>
        <v>27.5</v>
      </c>
      <c r="BG604" s="51">
        <f t="shared" si="806"/>
        <v>45.5</v>
      </c>
      <c r="BH604" s="53">
        <f t="shared" si="806"/>
        <v>1.736111111111111E-3</v>
      </c>
      <c r="BI604" s="51" t="str">
        <f t="shared" si="806"/>
        <v>-</v>
      </c>
      <c r="BJ604" s="53">
        <f t="shared" si="806"/>
        <v>3.645833333333333E-3</v>
      </c>
      <c r="BK604" s="51" t="str">
        <f t="shared" si="806"/>
        <v>-</v>
      </c>
      <c r="BL604" s="51" t="str">
        <f t="shared" si="806"/>
        <v>-</v>
      </c>
      <c r="BM604" s="51">
        <f t="shared" si="806"/>
        <v>13.7</v>
      </c>
      <c r="BN604" s="51">
        <f t="shared" si="806"/>
        <v>1.45</v>
      </c>
      <c r="BO604" s="51">
        <f t="shared" si="806"/>
        <v>4.5999999999999996</v>
      </c>
      <c r="BP604" s="51">
        <f t="shared" si="806"/>
        <v>8.5</v>
      </c>
      <c r="BQ604" s="51">
        <f t="shared" si="806"/>
        <v>21</v>
      </c>
      <c r="BR604" s="51">
        <f t="shared" si="806"/>
        <v>25</v>
      </c>
      <c r="BS604" s="51">
        <f t="shared" si="806"/>
        <v>53</v>
      </c>
      <c r="BU604" s="34" t="s">
        <v>4</v>
      </c>
      <c r="BV604" s="34"/>
      <c r="BW604" s="34"/>
      <c r="BX604" s="96">
        <f>grades!C30</f>
        <v>25.5</v>
      </c>
      <c r="BY604" s="96"/>
      <c r="BZ604" s="96"/>
      <c r="CA604" s="96">
        <f>grades!E30</f>
        <v>25.9</v>
      </c>
      <c r="CB604" s="96"/>
      <c r="CC604" s="96"/>
      <c r="CD604" s="96">
        <f>grades!G30</f>
        <v>26.4</v>
      </c>
      <c r="CE604" s="96"/>
      <c r="CF604" s="96"/>
      <c r="CG604" s="96">
        <f>grades!I30</f>
        <v>27</v>
      </c>
      <c r="CH604" s="96" t="str">
        <f>grades!J30</f>
        <v>T</v>
      </c>
      <c r="CI604" s="100"/>
      <c r="CJ604" s="95" t="s">
        <v>570</v>
      </c>
      <c r="CK604" s="95">
        <v>0</v>
      </c>
    </row>
    <row r="605" spans="1:89" ht="20.100000000000001" hidden="1" customHeight="1">
      <c r="A605" s="111" t="s">
        <v>370</v>
      </c>
      <c r="W605" s="199" t="s">
        <v>36</v>
      </c>
      <c r="X605" s="141">
        <v>3</v>
      </c>
      <c r="Y605" s="140" t="str">
        <f>Y604</f>
        <v>Oxford City</v>
      </c>
      <c r="Z605" s="12" t="str">
        <f>DETAILS!E7</f>
        <v>OO</v>
      </c>
      <c r="AA605" s="12" t="s">
        <v>1</v>
      </c>
      <c r="AB605" s="12" t="str">
        <f>IF(ISNA((INDEX('TEAM 3'!AF$5:AF$20,MATCH(AA605,'TEAM 3'!AQ$5:AQ$20,0)))),"NOT DECLARED",INDEX('TEAM 3'!AF$5:AF$20,MATCH(AA605,'TEAM 3'!AQ$5:AQ$20,0)))</f>
        <v>NOT DECLARED</v>
      </c>
      <c r="AC605" s="12" t="str">
        <f t="shared" si="799"/>
        <v>OO</v>
      </c>
      <c r="AD605" s="12" t="s">
        <v>1</v>
      </c>
      <c r="AE605" s="12" t="str">
        <f>IF(ISNA((INDEX('TEAM 3'!AF$5:AF$20,MATCH(AD605,'TEAM 3'!AN$5:AN$20,0)))),"NOT DECLARED",INDEX('TEAM 3'!AF$5:AF$20,MATCH(AD605,'TEAM 3'!AN$5:AN$20,0)))</f>
        <v>NOT DECLARED</v>
      </c>
      <c r="AF605" s="12" t="str">
        <f t="shared" si="800"/>
        <v>OO</v>
      </c>
      <c r="AG605" s="12" t="s">
        <v>1</v>
      </c>
      <c r="AH605" s="12" t="str">
        <f>IF(ISNA((INDEX('TEAM 3'!AF$5:AF$20,MATCH(AG605,'TEAM 3'!AS$5:AS$20,0)))),"NOT DECLARED",INDEX('TEAM 3'!AF$5:AF$20,MATCH(AG605,'TEAM 3'!AS$5:AS$20,0)))</f>
        <v>NOT DECLARED</v>
      </c>
      <c r="AI605" s="12" t="str">
        <f t="shared" si="801"/>
        <v>OO</v>
      </c>
      <c r="AJ605" s="12" t="s">
        <v>1</v>
      </c>
      <c r="AK605" s="12" t="str">
        <f>IF(ISNA((INDEX('TEAM 3'!AF$5:AF$20,MATCH(AJ605,'TEAM 3'!AP$5:AP$20,0)))),"NOT DECLARED",INDEX('TEAM 3'!AF$5:AF$20,MATCH(AJ605,'TEAM 3'!AP$5:AP$20,0)))</f>
        <v>Emily Haines-Gray</v>
      </c>
      <c r="AL605" s="12" t="str">
        <f t="shared" si="802"/>
        <v>OO</v>
      </c>
      <c r="AM605" s="12" t="s">
        <v>1</v>
      </c>
      <c r="AN605" s="12" t="str">
        <f>IF(ISNA((INDEX('TEAM 3'!AF$5:AF$20,MATCH(AM605,'TEAM 3'!AK$5:AK$20,0)))),"NOT DECLARED",INDEX('TEAM 3'!AF$5:AF$20,MATCH(AM605,'TEAM 3'!AK$5:AK$20,0)))</f>
        <v>Holly Hunter</v>
      </c>
      <c r="AO605" s="12" t="str">
        <f t="shared" si="803"/>
        <v>OO</v>
      </c>
      <c r="AP605" s="12" t="s">
        <v>1</v>
      </c>
      <c r="AQ605" s="12" t="str">
        <f>IF(ISNA((INDEX('TEAM 3'!AF$5:AF$20,MATCH(AP605,'TEAM 3'!AJ$5:AJ$20,0)))),"NOT DECLARED",INDEX('TEAM 3'!AF$5:AF$20,MATCH(AP605,'TEAM 3'!AJ$5:AJ$20,0)))</f>
        <v>NOT DECLARED</v>
      </c>
      <c r="AR605" s="12" t="str">
        <f t="shared" si="804"/>
        <v>OO</v>
      </c>
      <c r="AS605" s="12" t="s">
        <v>1</v>
      </c>
      <c r="AT605" s="12" t="str">
        <f>DETAILS!B7</f>
        <v>Oxford City</v>
      </c>
      <c r="AU605" s="95">
        <v>1</v>
      </c>
      <c r="AV605" s="12" t="str">
        <f>IF(ISNA((INDEX('TEAM 3'!AF$5:AF$20,MATCH(AU605,'TEAM 3'!AT$5:AT$20,0)))),"NOT DECLARED",INDEX('TEAM 3'!AF$5:AF$20,MATCH(AU605,'TEAM 3'!AT$5:AT$20,0)))</f>
        <v>Francesca Powell</v>
      </c>
      <c r="AW605" s="95">
        <v>2</v>
      </c>
      <c r="AX605" s="12" t="str">
        <f>IF(ISNA((INDEX('TEAM 3'!AF$5:AF$20,MATCH(AW605,'TEAM 3'!AT$5:AT$20,0)))),"NOT DECLARED",INDEX('TEAM 3'!AF$5:AF$20,MATCH(AW605,'TEAM 3'!AT$5:AT$20,0)))</f>
        <v>Beth Hunter</v>
      </c>
      <c r="AY605" s="95">
        <v>3</v>
      </c>
      <c r="AZ605" s="12" t="str">
        <f>IF(ISNA((INDEX('TEAM 3'!AF$5:AF$20,MATCH(AY605,'TEAM 3'!AT$5:AT$20,0)))),"NOT DECLARED",INDEX('TEAM 3'!AF$5:AF$20,MATCH(AY605,'TEAM 3'!AT$5:AT$20,0)))</f>
        <v>Emily Haines-Gray</v>
      </c>
      <c r="BA605" s="95">
        <v>4</v>
      </c>
      <c r="BB605" s="12" t="str">
        <f>IF(ISNA((INDEX('TEAM 3'!AF$5:AF$20,MATCH(BA605,'TEAM 3'!AT$5:AT$20,0)))),"NOT DECLARED",INDEX('TEAM 3'!AF$5:AF$20,MATCH(BA605,'TEAM 3'!AT$5:AT$20,0)))</f>
        <v>Amy Shayler</v>
      </c>
      <c r="BC605" s="95" t="str">
        <f t="shared" si="798"/>
        <v>Francesca Powell, Beth Hunter, Emily Haines-Gray, Amy Shayler</v>
      </c>
      <c r="BD605" s="51" t="str">
        <f t="shared" si="805"/>
        <v xml:space="preserve">U17 </v>
      </c>
      <c r="BE605" s="51">
        <f t="shared" ref="BE605:BS609" si="807">BE604</f>
        <v>13.3</v>
      </c>
      <c r="BF605" s="51">
        <f t="shared" si="807"/>
        <v>27.5</v>
      </c>
      <c r="BG605" s="51">
        <f t="shared" si="807"/>
        <v>45.5</v>
      </c>
      <c r="BH605" s="53">
        <f t="shared" si="807"/>
        <v>1.736111111111111E-3</v>
      </c>
      <c r="BI605" s="51" t="str">
        <f t="shared" si="807"/>
        <v>-</v>
      </c>
      <c r="BJ605" s="53">
        <f t="shared" si="807"/>
        <v>3.645833333333333E-3</v>
      </c>
      <c r="BK605" s="51" t="str">
        <f t="shared" si="807"/>
        <v>-</v>
      </c>
      <c r="BL605" s="51" t="str">
        <f t="shared" si="807"/>
        <v>-</v>
      </c>
      <c r="BM605" s="51">
        <f t="shared" si="807"/>
        <v>13.7</v>
      </c>
      <c r="BN605" s="51">
        <f t="shared" si="807"/>
        <v>1.45</v>
      </c>
      <c r="BO605" s="51">
        <f t="shared" si="807"/>
        <v>4.5999999999999996</v>
      </c>
      <c r="BP605" s="51">
        <f t="shared" si="807"/>
        <v>8.5</v>
      </c>
      <c r="BQ605" s="51">
        <f t="shared" si="807"/>
        <v>21</v>
      </c>
      <c r="BR605" s="51">
        <f t="shared" si="807"/>
        <v>25</v>
      </c>
      <c r="BS605" s="51">
        <f t="shared" si="807"/>
        <v>53</v>
      </c>
      <c r="BU605" s="34" t="s">
        <v>13</v>
      </c>
      <c r="BV605" s="34"/>
      <c r="BW605" s="34"/>
      <c r="BX605" s="96">
        <f>grades!C31</f>
        <v>40.9</v>
      </c>
      <c r="BY605" s="96"/>
      <c r="BZ605" s="96"/>
      <c r="CA605" s="96">
        <f>grades!E31</f>
        <v>41.9</v>
      </c>
      <c r="CB605" s="96"/>
      <c r="CC605" s="96"/>
      <c r="CD605" s="96">
        <f>grades!G31</f>
        <v>42.9</v>
      </c>
      <c r="CE605" s="96"/>
      <c r="CF605" s="96"/>
      <c r="CG605" s="96">
        <f>grades!I31</f>
        <v>44.3</v>
      </c>
      <c r="CH605" s="96" t="str">
        <f>grades!J31</f>
        <v>T</v>
      </c>
      <c r="CI605" s="100"/>
      <c r="CJ605" s="95" t="s">
        <v>571</v>
      </c>
      <c r="CK605" s="95">
        <v>0</v>
      </c>
    </row>
    <row r="606" spans="1:89" ht="20.100000000000001" hidden="1" customHeight="1">
      <c r="A606" s="111" t="s">
        <v>370</v>
      </c>
      <c r="W606" s="199" t="s">
        <v>37</v>
      </c>
      <c r="X606" s="141">
        <v>4</v>
      </c>
      <c r="Y606" s="138" t="str">
        <f>DETAILS!B8</f>
        <v>MADJA</v>
      </c>
      <c r="Z606" s="12" t="str">
        <f>DETAILS!D8</f>
        <v>R</v>
      </c>
      <c r="AA606" s="12" t="s">
        <v>0</v>
      </c>
      <c r="AB606" s="12" t="str">
        <f>IF(ISNA((INDEX('TEAM 4'!AF$5:AF$20,MATCH(AA606,'TEAM 4'!AQ$5:AQ$20,0)))),"NOT DECLARED",INDEX('TEAM 4'!AF$5:AF$20,MATCH(AA606,'TEAM 4'!AQ$5:AQ$20,0)))</f>
        <v>NOT DECLARED</v>
      </c>
      <c r="AC606" s="12" t="str">
        <f t="shared" si="799"/>
        <v>R</v>
      </c>
      <c r="AD606" s="12" t="s">
        <v>0</v>
      </c>
      <c r="AE606" s="12" t="str">
        <f>IF(ISNA((INDEX('TEAM 4'!AF$5:AF$20,MATCH(AD606,'TEAM 4'!AN$5:AN$20,0)))),"NOT DECLARED",INDEX('TEAM 4'!AF$5:AF$20,MATCH(AD606,'TEAM 4'!AN$5:AN$20,0)))</f>
        <v>NOT DECLARED</v>
      </c>
      <c r="AF606" s="12" t="str">
        <f t="shared" si="800"/>
        <v>R</v>
      </c>
      <c r="AG606" s="12" t="s">
        <v>0</v>
      </c>
      <c r="AH606" s="12" t="str">
        <f>IF(ISNA((INDEX('TEAM 4'!AF$5:AF$20,MATCH(AG606,'TEAM 4'!AS$5:AS$20,0)))),"NOT DECLARED",INDEX('TEAM 4'!AF$5:AF$20,MATCH(AG606,'TEAM 4'!AS$5:AS$20,0)))</f>
        <v>NOT DECLARED</v>
      </c>
      <c r="AI606" s="12" t="str">
        <f t="shared" si="801"/>
        <v>R</v>
      </c>
      <c r="AJ606" s="12" t="s">
        <v>0</v>
      </c>
      <c r="AK606" s="12" t="str">
        <f>IF(ISNA((INDEX('TEAM 4'!AF$5:AF$20,MATCH(AJ606,'TEAM 4'!AP$5:AP$20,0)))),"NOT DECLARED",INDEX('TEAM 4'!AF$5:AF$20,MATCH(AJ606,'TEAM 4'!AP$5:AP$20,0)))</f>
        <v>NOT DECLARED</v>
      </c>
      <c r="AL606" s="12" t="str">
        <f t="shared" si="802"/>
        <v>R</v>
      </c>
      <c r="AM606" s="12" t="s">
        <v>0</v>
      </c>
      <c r="AN606" s="12" t="str">
        <f>IF(ISNA((INDEX('TEAM 4'!AF$5:AF$20,MATCH(AM606,'TEAM 4'!AK$5:AK$20,0)))),"NOT DECLARED",INDEX('TEAM 4'!AF$5:AF$20,MATCH(AM606,'TEAM 4'!AK$5:AK$20,0)))</f>
        <v>NOT DECLARED</v>
      </c>
      <c r="AO606" s="12" t="str">
        <f t="shared" si="803"/>
        <v>R</v>
      </c>
      <c r="AP606" s="12" t="s">
        <v>0</v>
      </c>
      <c r="AQ606" s="12" t="str">
        <f>IF(ISNA((INDEX('TEAM 4'!AF$5:AF$20,MATCH(AP606,'TEAM 4'!AJ$5:AJ$20,0)))),"NOT DECLARED",INDEX('TEAM 4'!AF$5:AF$20,MATCH(AP606,'TEAM 4'!AJ$5:AJ$20,0)))</f>
        <v>NOT DECLARED</v>
      </c>
      <c r="AR606" s="12" t="str">
        <f t="shared" si="804"/>
        <v>R</v>
      </c>
      <c r="AS606" s="12" t="s">
        <v>0</v>
      </c>
      <c r="AT606" s="12" t="str">
        <f>DETAILS!B8</f>
        <v>MADJA</v>
      </c>
      <c r="AU606" s="95">
        <v>1</v>
      </c>
      <c r="AV606" s="12" t="str">
        <f>IF(ISNA((INDEX('TEAM 4'!AF$5:AF$20,MATCH(AU606,'TEAM 4'!AT$5:AT$20,0)))),"NOT DECLARED",INDEX('TEAM 4'!AF$5:AF$20,MATCH(AU606,'TEAM 4'!AT$5:AT$20,0)))</f>
        <v>NOT DECLARED</v>
      </c>
      <c r="AW606" s="95">
        <v>2</v>
      </c>
      <c r="AX606" s="12" t="str">
        <f>IF(ISNA((INDEX('TEAM 4'!AF$5:AF$20,MATCH(AW606,'TEAM 4'!AT$5:AT$20,0)))),"NOT DECLARED",INDEX('TEAM 4'!AF$5:AF$20,MATCH(AW606,'TEAM 4'!AT$5:AT$20,0)))</f>
        <v>NOT DECLARED</v>
      </c>
      <c r="AY606" s="95">
        <v>3</v>
      </c>
      <c r="AZ606" s="12" t="str">
        <f>IF(ISNA((INDEX('TEAM 4'!AF$5:AF$20,MATCH(AY606,'TEAM 4'!AT$5:AT$20,0)))),"NOT DECLARED",INDEX('TEAM 4'!AF$5:AF$20,MATCH(AY606,'TEAM 4'!AT$5:AT$20,0)))</f>
        <v>NOT DECLARED</v>
      </c>
      <c r="BA606" s="95">
        <v>4</v>
      </c>
      <c r="BB606" s="12" t="str">
        <f>IF(ISNA((INDEX('TEAM 4'!AF$5:AF$20,MATCH(BA606,'TEAM 4'!AT$5:AT$20,0)))),"NOT DECLARED",INDEX('TEAM 4'!AF$5:AF$20,MATCH(BA606,'TEAM 4'!AT$5:AT$20,0)))</f>
        <v>NOT DECLARED</v>
      </c>
      <c r="BC606" s="95" t="str">
        <f t="shared" si="798"/>
        <v>NOT DECLARED, NOT DECLARED, NOT DECLARED, NOT DECLARED</v>
      </c>
      <c r="BD606" s="51" t="str">
        <f t="shared" si="805"/>
        <v xml:space="preserve">U17 </v>
      </c>
      <c r="BE606" s="51">
        <f t="shared" si="807"/>
        <v>13.3</v>
      </c>
      <c r="BF606" s="51">
        <f t="shared" si="807"/>
        <v>27.5</v>
      </c>
      <c r="BG606" s="51">
        <f t="shared" si="807"/>
        <v>45.5</v>
      </c>
      <c r="BH606" s="53">
        <f t="shared" si="807"/>
        <v>1.736111111111111E-3</v>
      </c>
      <c r="BI606" s="51" t="str">
        <f t="shared" si="807"/>
        <v>-</v>
      </c>
      <c r="BJ606" s="53">
        <f t="shared" si="807"/>
        <v>3.645833333333333E-3</v>
      </c>
      <c r="BK606" s="51" t="str">
        <f t="shared" si="807"/>
        <v>-</v>
      </c>
      <c r="BL606" s="51" t="str">
        <f t="shared" si="807"/>
        <v>-</v>
      </c>
      <c r="BM606" s="51">
        <f t="shared" si="807"/>
        <v>13.7</v>
      </c>
      <c r="BN606" s="51">
        <f t="shared" si="807"/>
        <v>1.45</v>
      </c>
      <c r="BO606" s="51">
        <f t="shared" si="807"/>
        <v>4.5999999999999996</v>
      </c>
      <c r="BP606" s="51">
        <f t="shared" si="807"/>
        <v>8.5</v>
      </c>
      <c r="BQ606" s="51">
        <f t="shared" si="807"/>
        <v>21</v>
      </c>
      <c r="BR606" s="51">
        <f t="shared" si="807"/>
        <v>25</v>
      </c>
      <c r="BS606" s="51">
        <f t="shared" si="807"/>
        <v>53</v>
      </c>
      <c r="BU606" s="34" t="s">
        <v>3</v>
      </c>
      <c r="BV606" s="34"/>
      <c r="BW606" s="34"/>
      <c r="BX606" s="97">
        <f>grades!C32</f>
        <v>1.5567129629629629E-3</v>
      </c>
      <c r="BY606" s="97"/>
      <c r="BZ606" s="97"/>
      <c r="CA606" s="97">
        <f>grades!E32</f>
        <v>1.5914351851851851E-3</v>
      </c>
      <c r="CB606" s="97"/>
      <c r="CC606" s="97"/>
      <c r="CD606" s="97">
        <f>grades!G32</f>
        <v>1.6261574074074075E-3</v>
      </c>
      <c r="CE606" s="97"/>
      <c r="CF606" s="97"/>
      <c r="CG606" s="97">
        <f>grades!I32</f>
        <v>1.689814814814815E-3</v>
      </c>
      <c r="CH606" s="97" t="str">
        <f>grades!J32</f>
        <v>T</v>
      </c>
      <c r="CI606" s="100"/>
      <c r="CJ606" s="95" t="s">
        <v>572</v>
      </c>
      <c r="CK606" s="95">
        <v>0</v>
      </c>
    </row>
    <row r="607" spans="1:89" ht="20.100000000000001" hidden="1" customHeight="1">
      <c r="A607" s="111" t="s">
        <v>370</v>
      </c>
      <c r="W607" s="199" t="s">
        <v>37</v>
      </c>
      <c r="X607" s="141">
        <v>4</v>
      </c>
      <c r="Y607" s="140" t="str">
        <f>Y606</f>
        <v>MADJA</v>
      </c>
      <c r="Z607" s="12" t="str">
        <f>DETAILS!E8</f>
        <v>RR</v>
      </c>
      <c r="AA607" s="12" t="s">
        <v>1</v>
      </c>
      <c r="AB607" s="12" t="str">
        <f>IF(ISNA((INDEX('TEAM 4'!AF$5:AF$20,MATCH(AA607,'TEAM 4'!AQ$5:AQ$20,0)))),"NOT DECLARED",INDEX('TEAM 4'!AF$5:AF$20,MATCH(AA607,'TEAM 4'!AQ$5:AQ$20,0)))</f>
        <v>NOT DECLARED</v>
      </c>
      <c r="AC607" s="12" t="str">
        <f t="shared" si="799"/>
        <v>RR</v>
      </c>
      <c r="AD607" s="12" t="s">
        <v>1</v>
      </c>
      <c r="AE607" s="12" t="str">
        <f>IF(ISNA((INDEX('TEAM 4'!AF$5:AF$20,MATCH(AD607,'TEAM 4'!AN$5:AN$20,0)))),"NOT DECLARED",INDEX('TEAM 4'!AF$5:AF$20,MATCH(AD607,'TEAM 4'!AN$5:AN$20,0)))</f>
        <v>NOT DECLARED</v>
      </c>
      <c r="AF607" s="12" t="str">
        <f t="shared" si="800"/>
        <v>RR</v>
      </c>
      <c r="AG607" s="12" t="s">
        <v>1</v>
      </c>
      <c r="AH607" s="12" t="str">
        <f>IF(ISNA((INDEX('TEAM 4'!AF$5:AF$20,MATCH(AG607,'TEAM 4'!AS$5:AS$20,0)))),"NOT DECLARED",INDEX('TEAM 4'!AF$5:AF$20,MATCH(AG607,'TEAM 4'!AS$5:AS$20,0)))</f>
        <v>NOT DECLARED</v>
      </c>
      <c r="AI607" s="12" t="str">
        <f t="shared" si="801"/>
        <v>RR</v>
      </c>
      <c r="AJ607" s="12" t="s">
        <v>1</v>
      </c>
      <c r="AK607" s="12" t="str">
        <f>IF(ISNA((INDEX('TEAM 4'!AF$5:AF$20,MATCH(AJ607,'TEAM 4'!AP$5:AP$20,0)))),"NOT DECLARED",INDEX('TEAM 4'!AF$5:AF$20,MATCH(AJ607,'TEAM 4'!AP$5:AP$20,0)))</f>
        <v>NOT DECLARED</v>
      </c>
      <c r="AL607" s="12" t="str">
        <f t="shared" si="802"/>
        <v>RR</v>
      </c>
      <c r="AM607" s="12" t="s">
        <v>1</v>
      </c>
      <c r="AN607" s="12" t="str">
        <f>IF(ISNA((INDEX('TEAM 4'!AF$5:AF$20,MATCH(AM607,'TEAM 4'!AK$5:AK$20,0)))),"NOT DECLARED",INDEX('TEAM 4'!AF$5:AF$20,MATCH(AM607,'TEAM 4'!AK$5:AK$20,0)))</f>
        <v>NOT DECLARED</v>
      </c>
      <c r="AO607" s="12" t="str">
        <f t="shared" si="803"/>
        <v>RR</v>
      </c>
      <c r="AP607" s="12" t="s">
        <v>1</v>
      </c>
      <c r="AQ607" s="12" t="str">
        <f>IF(ISNA((INDEX('TEAM 4'!AF$5:AF$20,MATCH(AP607,'TEAM 4'!AJ$5:AJ$20,0)))),"NOT DECLARED",INDEX('TEAM 4'!AF$5:AF$20,MATCH(AP607,'TEAM 4'!AJ$5:AJ$20,0)))</f>
        <v>NOT DECLARED</v>
      </c>
      <c r="AR607" s="12" t="str">
        <f t="shared" si="804"/>
        <v>RR</v>
      </c>
      <c r="AS607" s="12" t="s">
        <v>1</v>
      </c>
      <c r="AT607" s="12" t="str">
        <f>DETAILS!B8</f>
        <v>MADJA</v>
      </c>
      <c r="AU607" s="95">
        <v>1</v>
      </c>
      <c r="AV607" s="12" t="str">
        <f>IF(ISNA((INDEX('TEAM 4'!AF$5:AF$20,MATCH(AU607,'TEAM 4'!AT$5:AT$20,0)))),"NOT DECLARED",INDEX('TEAM 4'!AF$5:AF$20,MATCH(AU607,'TEAM 4'!AT$5:AT$20,0)))</f>
        <v>NOT DECLARED</v>
      </c>
      <c r="AW607" s="95">
        <v>2</v>
      </c>
      <c r="AX607" s="12" t="str">
        <f>IF(ISNA((INDEX('TEAM 4'!AF$5:AF$20,MATCH(AW607,'TEAM 4'!AT$5:AT$20,0)))),"NOT DECLARED",INDEX('TEAM 4'!AF$5:AF$20,MATCH(AW607,'TEAM 4'!AT$5:AT$20,0)))</f>
        <v>NOT DECLARED</v>
      </c>
      <c r="AY607" s="95">
        <v>3</v>
      </c>
      <c r="AZ607" s="12" t="str">
        <f>IF(ISNA((INDEX('TEAM 4'!AF$5:AF$20,MATCH(AY607,'TEAM 4'!AT$5:AT$20,0)))),"NOT DECLARED",INDEX('TEAM 4'!AF$5:AF$20,MATCH(AY607,'TEAM 4'!AT$5:AT$20,0)))</f>
        <v>NOT DECLARED</v>
      </c>
      <c r="BA607" s="95">
        <v>4</v>
      </c>
      <c r="BB607" s="12" t="str">
        <f>IF(ISNA((INDEX('TEAM 4'!AF$5:AF$20,MATCH(BA607,'TEAM 4'!AT$5:AT$20,0)))),"NOT DECLARED",INDEX('TEAM 4'!AF$5:AF$20,MATCH(BA607,'TEAM 4'!AT$5:AT$20,0)))</f>
        <v>NOT DECLARED</v>
      </c>
      <c r="BC607" s="95" t="str">
        <f t="shared" si="798"/>
        <v>NOT DECLARED, NOT DECLARED, NOT DECLARED, NOT DECLARED</v>
      </c>
      <c r="BD607" s="51" t="str">
        <f t="shared" si="805"/>
        <v xml:space="preserve">U17 </v>
      </c>
      <c r="BE607" s="51">
        <f t="shared" si="807"/>
        <v>13.3</v>
      </c>
      <c r="BF607" s="51">
        <f t="shared" si="807"/>
        <v>27.5</v>
      </c>
      <c r="BG607" s="51">
        <f t="shared" si="807"/>
        <v>45.5</v>
      </c>
      <c r="BH607" s="53">
        <f t="shared" si="807"/>
        <v>1.736111111111111E-3</v>
      </c>
      <c r="BI607" s="51" t="str">
        <f t="shared" si="807"/>
        <v>-</v>
      </c>
      <c r="BJ607" s="53">
        <f t="shared" si="807"/>
        <v>3.645833333333333E-3</v>
      </c>
      <c r="BK607" s="51" t="str">
        <f t="shared" si="807"/>
        <v>-</v>
      </c>
      <c r="BL607" s="51" t="str">
        <f t="shared" si="807"/>
        <v>-</v>
      </c>
      <c r="BM607" s="51">
        <f t="shared" si="807"/>
        <v>13.7</v>
      </c>
      <c r="BN607" s="51">
        <f t="shared" si="807"/>
        <v>1.45</v>
      </c>
      <c r="BO607" s="51">
        <f t="shared" si="807"/>
        <v>4.5999999999999996</v>
      </c>
      <c r="BP607" s="51">
        <f t="shared" si="807"/>
        <v>8.5</v>
      </c>
      <c r="BQ607" s="51">
        <f t="shared" si="807"/>
        <v>21</v>
      </c>
      <c r="BR607" s="51">
        <f t="shared" si="807"/>
        <v>25</v>
      </c>
      <c r="BS607" s="51">
        <f t="shared" si="807"/>
        <v>53</v>
      </c>
      <c r="BU607" s="34" t="s">
        <v>6</v>
      </c>
      <c r="BV607" s="34"/>
      <c r="BW607" s="34"/>
      <c r="BX607" s="97">
        <f>grades!C33</f>
        <v>3.2175925925925926E-3</v>
      </c>
      <c r="BY607" s="97"/>
      <c r="BZ607" s="97"/>
      <c r="CA607" s="97">
        <f>grades!E33</f>
        <v>3.2870370370370367E-3</v>
      </c>
      <c r="CB607" s="97"/>
      <c r="CC607" s="97"/>
      <c r="CD607" s="97">
        <f>grades!G33</f>
        <v>3.3831018518518511E-3</v>
      </c>
      <c r="CE607" s="97"/>
      <c r="CF607" s="97"/>
      <c r="CG607" s="97">
        <f>grades!I33</f>
        <v>3.5219907407407405E-3</v>
      </c>
      <c r="CH607" s="97" t="str">
        <f>grades!J33</f>
        <v>T</v>
      </c>
      <c r="CI607" s="100"/>
      <c r="CJ607" s="95" t="s">
        <v>573</v>
      </c>
      <c r="CK607" s="95">
        <v>0</v>
      </c>
    </row>
    <row r="608" spans="1:89" ht="20.100000000000001" hidden="1" customHeight="1">
      <c r="A608" s="111" t="s">
        <v>370</v>
      </c>
      <c r="W608" s="199" t="s">
        <v>38</v>
      </c>
      <c r="X608" s="141">
        <v>5</v>
      </c>
      <c r="Y608" s="138" t="str">
        <f>DETAILS!B9</f>
        <v>Salisbury</v>
      </c>
      <c r="Z608" s="12" t="str">
        <f>DETAILS!D9</f>
        <v>T</v>
      </c>
      <c r="AA608" s="12" t="s">
        <v>0</v>
      </c>
      <c r="AB608" s="12" t="str">
        <f>IF(ISNA((INDEX('TEAM 5'!AF$5:AF$20,MATCH(AA608,'TEAM 5'!AQ$5:AQ$20,0)))),"NOT DECLARED",INDEX('TEAM 5'!AF$5:AF$20,MATCH(AA608,'TEAM 5'!AQ$5:AQ$20,0)))</f>
        <v>NOT DECLARED</v>
      </c>
      <c r="AC608" s="12" t="str">
        <f t="shared" si="799"/>
        <v>T</v>
      </c>
      <c r="AD608" s="12" t="s">
        <v>0</v>
      </c>
      <c r="AE608" s="12" t="str">
        <f>IF(ISNA((INDEX('TEAM 5'!AF$5:AF$20,MATCH(AD608,'TEAM 5'!AN$5:AN$20,0)))),"NOT DECLARED",INDEX('TEAM 5'!AF$5:AF$20,MATCH(AD608,'TEAM 5'!AN$5:AN$20,0)))</f>
        <v>Ellie Yarwood</v>
      </c>
      <c r="AF608" s="12" t="str">
        <f t="shared" si="800"/>
        <v>T</v>
      </c>
      <c r="AG608" s="12" t="s">
        <v>0</v>
      </c>
      <c r="AH608" s="12" t="str">
        <f>IF(ISNA((INDEX('TEAM 5'!AF$5:AF$20,MATCH(AG608,'TEAM 5'!AS$5:AS$20,0)))),"NOT DECLARED",INDEX('TEAM 5'!AF$5:AF$20,MATCH(AG608,'TEAM 5'!AS$5:AS$20,0)))</f>
        <v>Lucy Wilkinson</v>
      </c>
      <c r="AI608" s="12" t="str">
        <f t="shared" si="801"/>
        <v>T</v>
      </c>
      <c r="AJ608" s="12" t="s">
        <v>0</v>
      </c>
      <c r="AK608" s="12" t="str">
        <f>IF(ISNA((INDEX('TEAM 5'!AF$5:AF$20,MATCH(AJ608,'TEAM 5'!AP$5:AP$20,0)))),"NOT DECLARED",INDEX('TEAM 5'!AF$5:AF$20,MATCH(AJ608,'TEAM 5'!AP$5:AP$20,0)))</f>
        <v>Ellie Yarwood</v>
      </c>
      <c r="AL608" s="12" t="str">
        <f t="shared" si="802"/>
        <v>T</v>
      </c>
      <c r="AM608" s="12" t="s">
        <v>0</v>
      </c>
      <c r="AN608" s="12" t="str">
        <f>IF(ISNA((INDEX('TEAM 5'!AF$5:AF$20,MATCH(AM608,'TEAM 5'!AK$5:AK$20,0)))),"NOT DECLARED",INDEX('TEAM 5'!AF$5:AF$20,MATCH(AM608,'TEAM 5'!AK$5:AK$20,0)))</f>
        <v>NOT DECLARED</v>
      </c>
      <c r="AO608" s="12" t="str">
        <f t="shared" si="803"/>
        <v>T</v>
      </c>
      <c r="AP608" s="12" t="s">
        <v>0</v>
      </c>
      <c r="AQ608" s="12" t="str">
        <f>IF(ISNA((INDEX('TEAM 5'!AF$5:AF$20,MATCH(AP608,'TEAM 5'!AJ$5:AJ$20,0)))),"NOT DECLARED",INDEX('TEAM 5'!AF$5:AF$20,MATCH(AP608,'TEAM 5'!AJ$5:AJ$20,0)))</f>
        <v>NOT DECLARED</v>
      </c>
      <c r="AR608" s="12" t="str">
        <f t="shared" si="804"/>
        <v>T</v>
      </c>
      <c r="AS608" s="12" t="s">
        <v>0</v>
      </c>
      <c r="AT608" s="12" t="str">
        <f>DETAILS!B9</f>
        <v>Salisbury</v>
      </c>
      <c r="AU608" s="95">
        <v>1</v>
      </c>
      <c r="AV608" s="12" t="str">
        <f>IF(ISNA((INDEX('TEAM 5'!AF$5:AF$20,MATCH(AU608,'TEAM 5'!AT$5:AT$20,0)))),"NOT DECLARED",INDEX('TEAM 5'!AF$5:AF$20,MATCH(AU608,'TEAM 5'!AT$5:AT$20,0)))</f>
        <v>Ellie Yarwood</v>
      </c>
      <c r="AW608" s="95">
        <v>2</v>
      </c>
      <c r="AX608" s="12" t="str">
        <f>IF(ISNA((INDEX('TEAM 5'!AF$5:AF$20,MATCH(AW608,'TEAM 5'!AT$5:AT$20,0)))),"NOT DECLARED",INDEX('TEAM 5'!AF$5:AF$20,MATCH(AW608,'TEAM 5'!AT$5:AT$20,0)))</f>
        <v>Molly Hole</v>
      </c>
      <c r="AY608" s="95">
        <v>3</v>
      </c>
      <c r="AZ608" s="12" t="str">
        <f>IF(ISNA((INDEX('TEAM 5'!AF$5:AF$20,MATCH(AY608,'TEAM 5'!AT$5:AT$20,0)))),"NOT DECLARED",INDEX('TEAM 5'!AF$5:AF$20,MATCH(AY608,'TEAM 5'!AT$5:AT$20,0)))</f>
        <v>Lucy Wilkinson</v>
      </c>
      <c r="BA608" s="95">
        <v>4</v>
      </c>
      <c r="BB608" s="12" t="str">
        <f>IF(ISNA((INDEX('TEAM 5'!AF$5:AF$20,MATCH(BA608,'TEAM 5'!AT$5:AT$20,0)))),"NOT DECLARED",INDEX('TEAM 5'!AF$5:AF$20,MATCH(BA608,'TEAM 5'!AT$5:AT$20,0)))</f>
        <v>Nia Jones</v>
      </c>
      <c r="BC608" s="95" t="str">
        <f t="shared" si="798"/>
        <v>Ellie Yarwood, Molly Hole, Lucy Wilkinson, Nia Jones</v>
      </c>
      <c r="BD608" s="51" t="str">
        <f t="shared" si="805"/>
        <v xml:space="preserve">U17 </v>
      </c>
      <c r="BE608" s="51">
        <f t="shared" si="807"/>
        <v>13.3</v>
      </c>
      <c r="BF608" s="51">
        <f t="shared" si="807"/>
        <v>27.5</v>
      </c>
      <c r="BG608" s="51">
        <f t="shared" si="807"/>
        <v>45.5</v>
      </c>
      <c r="BH608" s="53">
        <f t="shared" si="807"/>
        <v>1.736111111111111E-3</v>
      </c>
      <c r="BI608" s="51" t="str">
        <f t="shared" si="807"/>
        <v>-</v>
      </c>
      <c r="BJ608" s="53">
        <f t="shared" si="807"/>
        <v>3.645833333333333E-3</v>
      </c>
      <c r="BK608" s="51" t="str">
        <f t="shared" si="807"/>
        <v>-</v>
      </c>
      <c r="BL608" s="51" t="str">
        <f t="shared" si="807"/>
        <v>-</v>
      </c>
      <c r="BM608" s="51">
        <f t="shared" si="807"/>
        <v>13.7</v>
      </c>
      <c r="BN608" s="51">
        <f t="shared" si="807"/>
        <v>1.45</v>
      </c>
      <c r="BO608" s="51">
        <f t="shared" si="807"/>
        <v>4.5999999999999996</v>
      </c>
      <c r="BP608" s="51">
        <f t="shared" si="807"/>
        <v>8.5</v>
      </c>
      <c r="BQ608" s="51">
        <f t="shared" si="807"/>
        <v>21</v>
      </c>
      <c r="BR608" s="51">
        <f t="shared" si="807"/>
        <v>25</v>
      </c>
      <c r="BS608" s="51">
        <f t="shared" si="807"/>
        <v>53</v>
      </c>
      <c r="BU608" s="34" t="s">
        <v>51</v>
      </c>
      <c r="BV608" s="34"/>
      <c r="BW608" s="34"/>
      <c r="BX608" s="96">
        <f>grades!C34</f>
        <v>11.8</v>
      </c>
      <c r="BY608" s="96"/>
      <c r="BZ608" s="96"/>
      <c r="CA608" s="96">
        <f>grades!E34</f>
        <v>12.1</v>
      </c>
      <c r="CB608" s="96"/>
      <c r="CC608" s="96"/>
      <c r="CD608" s="96">
        <f>grades!G34</f>
        <v>12.5</v>
      </c>
      <c r="CE608" s="96"/>
      <c r="CF608" s="96"/>
      <c r="CG608" s="96">
        <f>grades!I34</f>
        <v>13.1</v>
      </c>
      <c r="CH608" s="96" t="str">
        <f>grades!J34</f>
        <v>T</v>
      </c>
      <c r="CI608" s="3"/>
      <c r="CJ608" s="95" t="s">
        <v>574</v>
      </c>
      <c r="CK608" s="95">
        <v>0</v>
      </c>
    </row>
    <row r="609" spans="1:89" ht="20.100000000000001" hidden="1" customHeight="1">
      <c r="A609" s="111" t="s">
        <v>370</v>
      </c>
      <c r="W609" s="199" t="s">
        <v>38</v>
      </c>
      <c r="X609" s="141">
        <v>5</v>
      </c>
      <c r="Y609" s="140" t="str">
        <f>Y608</f>
        <v>Salisbury</v>
      </c>
      <c r="Z609" s="12" t="str">
        <f>DETAILS!E9</f>
        <v>TT</v>
      </c>
      <c r="AA609" s="12" t="s">
        <v>1</v>
      </c>
      <c r="AB609" s="12" t="str">
        <f>IF(ISNA((INDEX('TEAM 5'!AF$5:AF$20,MATCH(AA609,'TEAM 5'!AQ$5:AQ$20,0)))),"NOT DECLARED",INDEX('TEAM 5'!AF$5:AF$20,MATCH(AA609,'TEAM 5'!AQ$5:AQ$20,0)))</f>
        <v>NOT DECLARED</v>
      </c>
      <c r="AC609" s="12" t="str">
        <f t="shared" si="799"/>
        <v>TT</v>
      </c>
      <c r="AD609" s="12" t="s">
        <v>1</v>
      </c>
      <c r="AE609" s="12" t="str">
        <f>IF(ISNA((INDEX('TEAM 5'!AF$5:AF$20,MATCH(AD609,'TEAM 5'!AN$5:AN$20,0)))),"NOT DECLARED",INDEX('TEAM 5'!AF$5:AF$20,MATCH(AD609,'TEAM 5'!AN$5:AN$20,0)))</f>
        <v>Nia Jones</v>
      </c>
      <c r="AF609" s="12" t="str">
        <f t="shared" si="800"/>
        <v>TT</v>
      </c>
      <c r="AG609" s="12" t="s">
        <v>1</v>
      </c>
      <c r="AH609" s="12" t="str">
        <f>IF(ISNA((INDEX('TEAM 5'!AF$5:AF$20,MATCH(AG609,'TEAM 5'!AS$5:AS$20,0)))),"NOT DECLARED",INDEX('TEAM 5'!AF$5:AF$20,MATCH(AG609,'TEAM 5'!AS$5:AS$20,0)))</f>
        <v>Nia Jones</v>
      </c>
      <c r="AI609" s="12" t="str">
        <f t="shared" si="801"/>
        <v>TT</v>
      </c>
      <c r="AJ609" s="12" t="s">
        <v>1</v>
      </c>
      <c r="AK609" s="12" t="str">
        <f>IF(ISNA((INDEX('TEAM 5'!AF$5:AF$20,MATCH(AJ609,'TEAM 5'!AP$5:AP$20,0)))),"NOT DECLARED",INDEX('TEAM 5'!AF$5:AF$20,MATCH(AJ609,'TEAM 5'!AP$5:AP$20,0)))</f>
        <v>NOT DECLARED</v>
      </c>
      <c r="AL609" s="12" t="str">
        <f t="shared" si="802"/>
        <v>TT</v>
      </c>
      <c r="AM609" s="12" t="s">
        <v>1</v>
      </c>
      <c r="AN609" s="12" t="str">
        <f>IF(ISNA((INDEX('TEAM 5'!AF$5:AF$20,MATCH(AM609,'TEAM 5'!AK$5:AK$20,0)))),"NOT DECLARED",INDEX('TEAM 5'!AF$5:AF$20,MATCH(AM609,'TEAM 5'!AK$5:AK$20,0)))</f>
        <v>NOT DECLARED</v>
      </c>
      <c r="AO609" s="12" t="str">
        <f t="shared" si="803"/>
        <v>TT</v>
      </c>
      <c r="AP609" s="12" t="s">
        <v>1</v>
      </c>
      <c r="AQ609" s="12" t="str">
        <f>IF(ISNA((INDEX('TEAM 5'!AF$5:AF$20,MATCH(AP609,'TEAM 5'!AJ$5:AJ$20,0)))),"NOT DECLARED",INDEX('TEAM 5'!AF$5:AF$20,MATCH(AP609,'TEAM 5'!AJ$5:AJ$20,0)))</f>
        <v>NOT DECLARED</v>
      </c>
      <c r="AR609" s="12" t="str">
        <f t="shared" si="804"/>
        <v>TT</v>
      </c>
      <c r="AS609" s="12" t="s">
        <v>1</v>
      </c>
      <c r="AT609" s="12" t="str">
        <f>DETAILS!B9</f>
        <v>Salisbury</v>
      </c>
      <c r="AU609" s="95">
        <v>1</v>
      </c>
      <c r="AV609" s="12" t="str">
        <f>IF(ISNA((INDEX('TEAM 5'!AF$5:AF$20,MATCH(AU609,'TEAM 5'!AT$5:AT$20,0)))),"NOT DECLARED",INDEX('TEAM 5'!AF$5:AF$20,MATCH(AU609,'TEAM 5'!AT$5:AT$20,0)))</f>
        <v>Ellie Yarwood</v>
      </c>
      <c r="AW609" s="95">
        <v>2</v>
      </c>
      <c r="AX609" s="12" t="str">
        <f>IF(ISNA((INDEX('TEAM 5'!AF$5:AF$20,MATCH(AW609,'TEAM 5'!AT$5:AT$20,0)))),"NOT DECLARED",INDEX('TEAM 5'!AF$5:AF$20,MATCH(AW609,'TEAM 5'!AT$5:AT$20,0)))</f>
        <v>Molly Hole</v>
      </c>
      <c r="AY609" s="95">
        <v>3</v>
      </c>
      <c r="AZ609" s="12" t="str">
        <f>IF(ISNA((INDEX('TEAM 5'!AF$5:AF$20,MATCH(AY609,'TEAM 5'!AT$5:AT$20,0)))),"NOT DECLARED",INDEX('TEAM 5'!AF$5:AF$20,MATCH(AY609,'TEAM 5'!AT$5:AT$20,0)))</f>
        <v>Lucy Wilkinson</v>
      </c>
      <c r="BA609" s="95">
        <v>4</v>
      </c>
      <c r="BB609" s="12" t="str">
        <f>IF(ISNA((INDEX('TEAM 5'!AF$5:AF$20,MATCH(BA609,'TEAM 5'!AT$5:AT$20,0)))),"NOT DECLARED",INDEX('TEAM 5'!AF$5:AF$20,MATCH(BA609,'TEAM 5'!AT$5:AT$20,0)))</f>
        <v>Nia Jones</v>
      </c>
      <c r="BC609" s="95" t="str">
        <f t="shared" si="798"/>
        <v>Ellie Yarwood, Molly Hole, Lucy Wilkinson, Nia Jones</v>
      </c>
      <c r="BD609" s="51" t="str">
        <f t="shared" si="805"/>
        <v xml:space="preserve">U17 </v>
      </c>
      <c r="BE609" s="51">
        <f t="shared" si="807"/>
        <v>13.3</v>
      </c>
      <c r="BF609" s="51">
        <f t="shared" si="807"/>
        <v>27.5</v>
      </c>
      <c r="BG609" s="51">
        <f t="shared" si="807"/>
        <v>45.5</v>
      </c>
      <c r="BH609" s="53">
        <f t="shared" si="807"/>
        <v>1.736111111111111E-3</v>
      </c>
      <c r="BI609" s="51" t="str">
        <f t="shared" si="807"/>
        <v>-</v>
      </c>
      <c r="BJ609" s="53">
        <f t="shared" si="807"/>
        <v>3.645833333333333E-3</v>
      </c>
      <c r="BK609" s="51" t="str">
        <f t="shared" si="807"/>
        <v>-</v>
      </c>
      <c r="BL609" s="51" t="str">
        <f t="shared" si="807"/>
        <v>-</v>
      </c>
      <c r="BM609" s="51">
        <f t="shared" si="807"/>
        <v>13.7</v>
      </c>
      <c r="BN609" s="51">
        <f t="shared" si="807"/>
        <v>1.45</v>
      </c>
      <c r="BO609" s="51">
        <f t="shared" si="807"/>
        <v>4.5999999999999996</v>
      </c>
      <c r="BP609" s="51">
        <f t="shared" si="807"/>
        <v>8.5</v>
      </c>
      <c r="BQ609" s="51">
        <f t="shared" si="807"/>
        <v>21</v>
      </c>
      <c r="BR609" s="51">
        <f t="shared" si="807"/>
        <v>25</v>
      </c>
      <c r="BS609" s="51">
        <f t="shared" si="807"/>
        <v>53</v>
      </c>
      <c r="BU609" s="34" t="s">
        <v>25</v>
      </c>
      <c r="BV609" s="34"/>
      <c r="BW609" s="34"/>
      <c r="BX609" s="96">
        <f>grades!C35</f>
        <v>1.65</v>
      </c>
      <c r="BY609" s="96"/>
      <c r="BZ609" s="96"/>
      <c r="CA609" s="96">
        <f>grades!E35</f>
        <v>1.6</v>
      </c>
      <c r="CB609" s="96"/>
      <c r="CC609" s="96"/>
      <c r="CD609" s="96">
        <f>grades!G35</f>
        <v>1.55</v>
      </c>
      <c r="CE609" s="96"/>
      <c r="CF609" s="96"/>
      <c r="CG609" s="96">
        <f>grades!I35</f>
        <v>1.5</v>
      </c>
      <c r="CH609" s="96" t="str">
        <f>grades!J35</f>
        <v>F</v>
      </c>
      <c r="CJ609" s="95" t="s">
        <v>575</v>
      </c>
      <c r="CK609" s="95">
        <v>0</v>
      </c>
    </row>
    <row r="610" spans="1:89" ht="20.100000000000001" hidden="1" customHeight="1">
      <c r="A610" s="111" t="s">
        <v>370</v>
      </c>
      <c r="W610" s="199" t="s">
        <v>363</v>
      </c>
      <c r="X610" s="141">
        <v>6</v>
      </c>
      <c r="Y610" s="138" t="str">
        <f>DETAILS!B10</f>
        <v>Slough Juniors</v>
      </c>
      <c r="Z610" s="12" t="str">
        <f>DETAILS!D10</f>
        <v>J</v>
      </c>
      <c r="AA610" s="12" t="s">
        <v>0</v>
      </c>
      <c r="AB610" s="12" t="str">
        <f>IF(ISNA((INDEX('TEAM 6'!AF$5:AF$20,MATCH(AA610,'TEAM 6'!AQ$5:AQ$20,0)))),"NOT DECLARED",INDEX('TEAM 6'!AF$5:AF$20,MATCH(AA610,'TEAM 6'!AQ$5:AQ$20,0)))</f>
        <v>Naomi Igbindion</v>
      </c>
      <c r="AC610" s="12" t="str">
        <f>Z610</f>
        <v>J</v>
      </c>
      <c r="AD610" s="12" t="s">
        <v>0</v>
      </c>
      <c r="AE610" s="12" t="str">
        <f>IF(ISNA((INDEX('TEAM 6'!AF$5:AF$20,MATCH(AD610,'TEAM 6'!AN$5:AN$20,0)))),"NOT DECLARED",INDEX('TEAM 6'!AF$5:AF$20,MATCH(AD610,'TEAM 6'!AN$5:AN$20,0)))</f>
        <v>Sinead Curtiss</v>
      </c>
      <c r="AF610" s="12" t="str">
        <f>AC610</f>
        <v>J</v>
      </c>
      <c r="AG610" s="12" t="s">
        <v>0</v>
      </c>
      <c r="AH610" s="12" t="str">
        <f>IF(ISNA((INDEX('TEAM 6'!AF$5:AF$20,MATCH(AG610,'TEAM 6'!AS$5:AS$20,0)))),"NOT DECLARED",INDEX('TEAM 6'!AF$5:AF$20,MATCH(AG610,'TEAM 6'!AS$5:AS$20,0)))</f>
        <v>NOT DECLARED</v>
      </c>
      <c r="AI610" s="12" t="str">
        <f>AF610</f>
        <v>J</v>
      </c>
      <c r="AJ610" s="12" t="s">
        <v>0</v>
      </c>
      <c r="AK610" s="12" t="str">
        <f>IF(ISNA((INDEX('TEAM 6'!AF$5:AF$20,MATCH(AJ610,'TEAM 6'!AP$5:AP$20,0)))),"NOT DECLARED",INDEX('TEAM 6'!AF$5:AF$20,MATCH(AJ610,'TEAM 6'!AP$5:AP$20,0)))</f>
        <v>Naomi Igbindion</v>
      </c>
      <c r="AL610" s="12" t="str">
        <f>AI610</f>
        <v>J</v>
      </c>
      <c r="AM610" s="12" t="s">
        <v>0</v>
      </c>
      <c r="AN610" s="12" t="str">
        <f>IF(ISNA((INDEX('TEAM 6'!AF$5:AF$20,MATCH(AM610,'TEAM 6'!AK$5:AK$20,0)))),"NOT DECLARED",INDEX('TEAM 6'!AF$5:AF$20,MATCH(AM610,'TEAM 6'!AK$5:AK$20,0)))</f>
        <v>NOT DECLARED</v>
      </c>
      <c r="AO610" s="12" t="str">
        <f>AL610</f>
        <v>J</v>
      </c>
      <c r="AP610" s="12" t="s">
        <v>0</v>
      </c>
      <c r="AQ610" s="12" t="str">
        <f>IF(ISNA((INDEX('TEAM 6'!AF$5:AF$20,MATCH(AP610,'TEAM 6'!AJ$5:AJ$20,0)))),"NOT DECLARED",INDEX('TEAM 6'!AF$5:AF$20,MATCH(AP610,'TEAM 6'!AJ$5:AJ$20,0)))</f>
        <v>NOT DECLARED</v>
      </c>
      <c r="AR610" s="12" t="str">
        <f>AO610</f>
        <v>J</v>
      </c>
      <c r="AS610" s="12" t="s">
        <v>0</v>
      </c>
      <c r="AT610" s="12" t="str">
        <f>DETAILS!B10</f>
        <v>Slough Juniors</v>
      </c>
      <c r="AU610" s="95">
        <v>1</v>
      </c>
      <c r="AV610" s="12" t="str">
        <f>IF(ISNA((INDEX('TEAM 6'!AF$5:AF$20,MATCH(AU610,'TEAM 6'!AT$5:AT$20,0)))),"NOT DECLARED",INDEX('TEAM 6'!AF$5:AF$20,MATCH(AU610,'TEAM 6'!AT$5:AT$20,0)))</f>
        <v>Sinead Curtiss</v>
      </c>
      <c r="AW610" s="95">
        <v>2</v>
      </c>
      <c r="AX610" s="12" t="str">
        <f>IF(ISNA((INDEX('TEAM 6'!AF$5:AF$20,MATCH(AW610,'TEAM 6'!AT$5:AT$20,0)))),"NOT DECLARED",INDEX('TEAM 6'!AF$5:AF$20,MATCH(AW610,'TEAM 6'!AT$5:AT$20,0)))</f>
        <v>Olivia Michael</v>
      </c>
      <c r="AY610" s="95">
        <v>3</v>
      </c>
      <c r="AZ610" s="12" t="str">
        <f>IF(ISNA((INDEX('TEAM 6'!AF$5:AF$20,MATCH(AY610,'TEAM 6'!AT$5:AT$20,0)))),"NOT DECLARED",INDEX('TEAM 6'!AF$5:AF$20,MATCH(AY610,'TEAM 6'!AT$5:AT$20,0)))</f>
        <v>Naomi Igbindion</v>
      </c>
      <c r="BA610" s="95">
        <v>4</v>
      </c>
      <c r="BB610" s="12" t="str">
        <f>IF(ISNA((INDEX('TEAM 6'!AF$5:AF$20,MATCH(BA610,'TEAM 6'!AT$5:AT$20,0)))),"NOT DECLARED",INDEX('TEAM 6'!AF$5:AF$20,MATCH(BA610,'TEAM 6'!AT$5:AT$20,0)))</f>
        <v>Tope Obele</v>
      </c>
      <c r="BC610" s="95" t="str">
        <f>+AV610&amp;", "&amp;AX610&amp;", "&amp;AZ610&amp;", "&amp;BB610</f>
        <v>Sinead Curtiss, Olivia Michael, Naomi Igbindion, Tope Obele</v>
      </c>
      <c r="BD610" s="51" t="str">
        <f t="shared" ref="BD610:BD616" si="808">BD609</f>
        <v xml:space="preserve">U17 </v>
      </c>
      <c r="BE610" s="51">
        <f t="shared" ref="BE610:BE616" si="809">BE609</f>
        <v>13.3</v>
      </c>
      <c r="BF610" s="51">
        <f t="shared" ref="BF610:BF616" si="810">BF609</f>
        <v>27.5</v>
      </c>
      <c r="BG610" s="51">
        <f t="shared" ref="BG610:BG616" si="811">BG609</f>
        <v>45.5</v>
      </c>
      <c r="BH610" s="53">
        <f t="shared" ref="BH610:BH616" si="812">BH609</f>
        <v>1.736111111111111E-3</v>
      </c>
      <c r="BI610" s="51" t="str">
        <f t="shared" ref="BI610:BI616" si="813">BI609</f>
        <v>-</v>
      </c>
      <c r="BJ610" s="53">
        <f t="shared" ref="BJ610:BJ616" si="814">BJ609</f>
        <v>3.645833333333333E-3</v>
      </c>
      <c r="BK610" s="51" t="str">
        <f t="shared" ref="BK610:BK616" si="815">BK609</f>
        <v>-</v>
      </c>
      <c r="BL610" s="51" t="str">
        <f t="shared" ref="BL610:BL616" si="816">BL609</f>
        <v>-</v>
      </c>
      <c r="BM610" s="51">
        <f t="shared" ref="BM610:BM616" si="817">BM609</f>
        <v>13.7</v>
      </c>
      <c r="BN610" s="51">
        <f t="shared" ref="BN610:BN616" si="818">BN609</f>
        <v>1.45</v>
      </c>
      <c r="BO610" s="51">
        <f t="shared" ref="BO610:BO616" si="819">BO609</f>
        <v>4.5999999999999996</v>
      </c>
      <c r="BP610" s="51">
        <f t="shared" ref="BP610:BP616" si="820">BP609</f>
        <v>8.5</v>
      </c>
      <c r="BQ610" s="51">
        <f t="shared" ref="BQ610:BQ616" si="821">BQ609</f>
        <v>21</v>
      </c>
      <c r="BR610" s="51">
        <f t="shared" ref="BR610:BR616" si="822">BR609</f>
        <v>25</v>
      </c>
      <c r="BS610" s="51">
        <f t="shared" ref="BS610:BS616" si="823">BS609</f>
        <v>53</v>
      </c>
      <c r="BU610" s="34" t="s">
        <v>7</v>
      </c>
      <c r="BV610" s="34"/>
      <c r="BW610" s="34"/>
      <c r="BX610" s="96">
        <f>grades!C36</f>
        <v>5.45</v>
      </c>
      <c r="BY610" s="96"/>
      <c r="BZ610" s="96"/>
      <c r="CA610" s="96">
        <f>grades!E36</f>
        <v>5.25</v>
      </c>
      <c r="CB610" s="96"/>
      <c r="CC610" s="96"/>
      <c r="CD610" s="96">
        <f>grades!G36</f>
        <v>5.0999999999999996</v>
      </c>
      <c r="CE610" s="96"/>
      <c r="CF610" s="96"/>
      <c r="CG610" s="96">
        <f>grades!I36</f>
        <v>4.75</v>
      </c>
      <c r="CH610" s="96" t="str">
        <f>grades!J36</f>
        <v>F</v>
      </c>
      <c r="CJ610" s="95" t="s">
        <v>576</v>
      </c>
      <c r="CK610" s="95">
        <v>0</v>
      </c>
    </row>
    <row r="611" spans="1:89" ht="20.100000000000001" hidden="1" customHeight="1">
      <c r="A611" s="111" t="s">
        <v>370</v>
      </c>
      <c r="W611" s="199" t="s">
        <v>363</v>
      </c>
      <c r="X611" s="141">
        <v>6</v>
      </c>
      <c r="Y611" s="140" t="str">
        <f>Y610</f>
        <v>Slough Juniors</v>
      </c>
      <c r="Z611" s="12" t="str">
        <f>DETAILS!E10</f>
        <v>JJ</v>
      </c>
      <c r="AA611" s="12" t="s">
        <v>1</v>
      </c>
      <c r="AB611" s="12" t="str">
        <f>IF(ISNA((INDEX('TEAM 6'!AF$5:AF$20,MATCH(AA611,'TEAM 6'!AQ$5:AQ$20,0)))),"NOT DECLARED",INDEX('TEAM 6'!AF$5:AF$20,MATCH(AA611,'TEAM 6'!AQ$5:AQ$20,0)))</f>
        <v>Sinead Curtiss</v>
      </c>
      <c r="AC611" s="12" t="str">
        <f>Z611</f>
        <v>JJ</v>
      </c>
      <c r="AD611" s="12" t="s">
        <v>1</v>
      </c>
      <c r="AE611" s="12" t="str">
        <f>IF(ISNA((INDEX('TEAM 6'!AF$5:AF$20,MATCH(AD611,'TEAM 6'!AN$5:AN$20,0)))),"NOT DECLARED",INDEX('TEAM 6'!AF$5:AF$20,MATCH(AD611,'TEAM 6'!AN$5:AN$20,0)))</f>
        <v>NOT DECLARED</v>
      </c>
      <c r="AF611" s="12" t="str">
        <f>AC611</f>
        <v>JJ</v>
      </c>
      <c r="AG611" s="12" t="s">
        <v>1</v>
      </c>
      <c r="AH611" s="12" t="str">
        <f>IF(ISNA((INDEX('TEAM 6'!AF$5:AF$20,MATCH(AG611,'TEAM 6'!AS$5:AS$20,0)))),"NOT DECLARED",INDEX('TEAM 6'!AF$5:AF$20,MATCH(AG611,'TEAM 6'!AS$5:AS$20,0)))</f>
        <v>NOT DECLARED</v>
      </c>
      <c r="AI611" s="12" t="str">
        <f>AF611</f>
        <v>JJ</v>
      </c>
      <c r="AJ611" s="12" t="s">
        <v>1</v>
      </c>
      <c r="AK611" s="12" t="str">
        <f>IF(ISNA((INDEX('TEAM 6'!AF$5:AF$20,MATCH(AJ611,'TEAM 6'!AP$5:AP$20,0)))),"NOT DECLARED",INDEX('TEAM 6'!AF$5:AF$20,MATCH(AJ611,'TEAM 6'!AP$5:AP$20,0)))</f>
        <v>Olivia Michael</v>
      </c>
      <c r="AL611" s="12" t="str">
        <f>AI611</f>
        <v>JJ</v>
      </c>
      <c r="AM611" s="12" t="s">
        <v>1</v>
      </c>
      <c r="AN611" s="12" t="str">
        <f>IF(ISNA((INDEX('TEAM 6'!AF$5:AF$20,MATCH(AM611,'TEAM 6'!AK$5:AK$20,0)))),"NOT DECLARED",INDEX('TEAM 6'!AF$5:AF$20,MATCH(AM611,'TEAM 6'!AK$5:AK$20,0)))</f>
        <v>NOT DECLARED</v>
      </c>
      <c r="AO611" s="12" t="str">
        <f>AL611</f>
        <v>JJ</v>
      </c>
      <c r="AP611" s="12" t="s">
        <v>1</v>
      </c>
      <c r="AQ611" s="12" t="str">
        <f>IF(ISNA((INDEX('TEAM 6'!AF$5:AF$20,MATCH(AP611,'TEAM 6'!AJ$5:AJ$20,0)))),"NOT DECLARED",INDEX('TEAM 6'!AF$5:AF$20,MATCH(AP611,'TEAM 6'!AJ$5:AJ$20,0)))</f>
        <v>NOT DECLARED</v>
      </c>
      <c r="AR611" s="12" t="str">
        <f>AO611</f>
        <v>JJ</v>
      </c>
      <c r="AS611" s="12" t="s">
        <v>1</v>
      </c>
      <c r="AT611" s="12" t="str">
        <f>DETAILS!B10</f>
        <v>Slough Juniors</v>
      </c>
      <c r="AU611" s="95">
        <v>1</v>
      </c>
      <c r="AV611" s="12" t="str">
        <f>IF(ISNA((INDEX('TEAM 6'!AF$5:AF$20,MATCH(AU611,'TEAM 6'!AT$5:AT$20,0)))),"NOT DECLARED",INDEX('TEAM 6'!AF$5:AF$20,MATCH(AU611,'TEAM 6'!AT$5:AT$20,0)))</f>
        <v>Sinead Curtiss</v>
      </c>
      <c r="AW611" s="95">
        <v>2</v>
      </c>
      <c r="AX611" s="12" t="str">
        <f>IF(ISNA((INDEX('TEAM 6'!AF$5:AF$20,MATCH(AW611,'TEAM 6'!AT$5:AT$20,0)))),"NOT DECLARED",INDEX('TEAM 6'!AF$5:AF$20,MATCH(AW611,'TEAM 6'!AT$5:AT$20,0)))</f>
        <v>Olivia Michael</v>
      </c>
      <c r="AY611" s="95">
        <v>3</v>
      </c>
      <c r="AZ611" s="12" t="str">
        <f>IF(ISNA((INDEX('TEAM 6'!AF$5:AF$20,MATCH(AY611,'TEAM 6'!AT$5:AT$20,0)))),"NOT DECLARED",INDEX('TEAM 6'!AF$5:AF$20,MATCH(AY611,'TEAM 6'!AT$5:AT$20,0)))</f>
        <v>Naomi Igbindion</v>
      </c>
      <c r="BA611" s="95">
        <v>4</v>
      </c>
      <c r="BB611" s="12" t="str">
        <f>IF(ISNA((INDEX('TEAM 6'!AF$5:AF$20,MATCH(BA611,'TEAM 6'!AT$5:AT$20,0)))),"NOT DECLARED",INDEX('TEAM 6'!AF$5:AF$20,MATCH(BA611,'TEAM 6'!AT$5:AT$20,0)))</f>
        <v>Tope Obele</v>
      </c>
      <c r="BC611" s="95" t="str">
        <f>+AV611&amp;", "&amp;AX611&amp;", "&amp;AZ611&amp;", "&amp;BB611</f>
        <v>Sinead Curtiss, Olivia Michael, Naomi Igbindion, Tope Obele</v>
      </c>
      <c r="BD611" s="51" t="str">
        <f t="shared" si="808"/>
        <v xml:space="preserve">U17 </v>
      </c>
      <c r="BE611" s="51">
        <f t="shared" si="809"/>
        <v>13.3</v>
      </c>
      <c r="BF611" s="51">
        <f t="shared" si="810"/>
        <v>27.5</v>
      </c>
      <c r="BG611" s="51">
        <f t="shared" si="811"/>
        <v>45.5</v>
      </c>
      <c r="BH611" s="53">
        <f t="shared" si="812"/>
        <v>1.736111111111111E-3</v>
      </c>
      <c r="BI611" s="51" t="str">
        <f t="shared" si="813"/>
        <v>-</v>
      </c>
      <c r="BJ611" s="53">
        <f t="shared" si="814"/>
        <v>3.645833333333333E-3</v>
      </c>
      <c r="BK611" s="51" t="str">
        <f t="shared" si="815"/>
        <v>-</v>
      </c>
      <c r="BL611" s="51" t="str">
        <f t="shared" si="816"/>
        <v>-</v>
      </c>
      <c r="BM611" s="51">
        <f t="shared" si="817"/>
        <v>13.7</v>
      </c>
      <c r="BN611" s="51">
        <f t="shared" si="818"/>
        <v>1.45</v>
      </c>
      <c r="BO611" s="51">
        <f t="shared" si="819"/>
        <v>4.5999999999999996</v>
      </c>
      <c r="BP611" s="51">
        <f t="shared" si="820"/>
        <v>8.5</v>
      </c>
      <c r="BQ611" s="51">
        <f t="shared" si="821"/>
        <v>21</v>
      </c>
      <c r="BR611" s="51">
        <f t="shared" si="822"/>
        <v>25</v>
      </c>
      <c r="BS611" s="51">
        <f t="shared" si="823"/>
        <v>53</v>
      </c>
      <c r="BU611" s="34" t="s">
        <v>28</v>
      </c>
      <c r="BV611" s="34"/>
      <c r="BW611" s="34"/>
      <c r="BX611" s="96">
        <f>grades!C37</f>
        <v>39.5</v>
      </c>
      <c r="BY611" s="96"/>
      <c r="BZ611" s="96"/>
      <c r="CA611" s="96">
        <f>grades!E37</f>
        <v>36.35</v>
      </c>
      <c r="CB611" s="96"/>
      <c r="CC611" s="96"/>
      <c r="CD611" s="96">
        <f>grades!G37</f>
        <v>33.049999999999997</v>
      </c>
      <c r="CE611" s="96"/>
      <c r="CF611" s="96"/>
      <c r="CG611" s="96">
        <f>grades!I37</f>
        <v>28.04</v>
      </c>
      <c r="CH611" s="96" t="str">
        <f>grades!J37</f>
        <v>F</v>
      </c>
      <c r="CJ611" s="95" t="s">
        <v>577</v>
      </c>
      <c r="CK611" s="95">
        <v>0</v>
      </c>
    </row>
    <row r="612" spans="1:89" ht="20.100000000000001" hidden="1" customHeight="1">
      <c r="A612" s="111" t="s">
        <v>370</v>
      </c>
      <c r="Y612" s="8"/>
      <c r="AB612" s="3" t="s">
        <v>478</v>
      </c>
      <c r="AE612" s="3" t="s">
        <v>479</v>
      </c>
      <c r="AH612" s="3" t="s">
        <v>480</v>
      </c>
      <c r="AK612" s="3" t="s">
        <v>477</v>
      </c>
      <c r="AN612" s="3" t="s">
        <v>474</v>
      </c>
      <c r="BD612" s="51" t="str">
        <f t="shared" si="808"/>
        <v xml:space="preserve">U17 </v>
      </c>
      <c r="BE612" s="51">
        <f t="shared" si="809"/>
        <v>13.3</v>
      </c>
      <c r="BF612" s="51">
        <f t="shared" si="810"/>
        <v>27.5</v>
      </c>
      <c r="BG612" s="51">
        <f t="shared" si="811"/>
        <v>45.5</v>
      </c>
      <c r="BH612" s="53">
        <f t="shared" si="812"/>
        <v>1.736111111111111E-3</v>
      </c>
      <c r="BI612" s="51" t="str">
        <f t="shared" si="813"/>
        <v>-</v>
      </c>
      <c r="BJ612" s="53">
        <f t="shared" si="814"/>
        <v>3.645833333333333E-3</v>
      </c>
      <c r="BK612" s="51" t="str">
        <f t="shared" si="815"/>
        <v>-</v>
      </c>
      <c r="BL612" s="51" t="str">
        <f t="shared" si="816"/>
        <v>-</v>
      </c>
      <c r="BM612" s="51">
        <f t="shared" si="817"/>
        <v>13.7</v>
      </c>
      <c r="BN612" s="51">
        <f t="shared" si="818"/>
        <v>1.45</v>
      </c>
      <c r="BO612" s="51">
        <f t="shared" si="819"/>
        <v>4.5999999999999996</v>
      </c>
      <c r="BP612" s="51">
        <f t="shared" si="820"/>
        <v>8.5</v>
      </c>
      <c r="BQ612" s="51">
        <f t="shared" si="821"/>
        <v>21</v>
      </c>
      <c r="BR612" s="51">
        <f t="shared" si="822"/>
        <v>25</v>
      </c>
      <c r="BS612" s="51">
        <f t="shared" si="823"/>
        <v>53</v>
      </c>
      <c r="BU612" s="34" t="s">
        <v>46</v>
      </c>
      <c r="BV612" s="34"/>
      <c r="BW612" s="34"/>
      <c r="BX612" s="96">
        <f>grades!C38</f>
        <v>36</v>
      </c>
      <c r="BY612" s="96"/>
      <c r="BZ612" s="96"/>
      <c r="CA612" s="96">
        <f>grades!E38</f>
        <v>31.75</v>
      </c>
      <c r="CB612" s="96"/>
      <c r="CC612" s="96"/>
      <c r="CD612" s="96">
        <f>grades!G38</f>
        <v>27.9</v>
      </c>
      <c r="CE612" s="96"/>
      <c r="CF612" s="96"/>
      <c r="CG612" s="96">
        <f>grades!I38</f>
        <v>23.5</v>
      </c>
      <c r="CH612" s="96" t="str">
        <f>grades!J38</f>
        <v>F</v>
      </c>
    </row>
    <row r="613" spans="1:89" ht="20.100000000000001" hidden="1" customHeight="1">
      <c r="A613" s="111" t="s">
        <v>370</v>
      </c>
      <c r="Y613" s="99" t="str">
        <f>+Y599</f>
        <v>UNDER 17 WOMEN</v>
      </c>
      <c r="Z613" s="10"/>
      <c r="AA613" s="10"/>
      <c r="AB613" s="36">
        <v>800</v>
      </c>
      <c r="AC613" s="36"/>
      <c r="AD613" s="36"/>
      <c r="AE613" s="36" t="s">
        <v>25</v>
      </c>
      <c r="AF613" s="36"/>
      <c r="AG613" s="36"/>
      <c r="AH613" s="36">
        <v>200</v>
      </c>
      <c r="AI613" s="36"/>
      <c r="AJ613" s="36"/>
      <c r="AK613" s="36">
        <v>300</v>
      </c>
      <c r="AL613" s="36"/>
      <c r="AM613" s="36"/>
      <c r="AN613" s="36" t="s">
        <v>28</v>
      </c>
      <c r="AO613" s="19"/>
      <c r="AP613" s="19"/>
      <c r="AQ613" s="8"/>
      <c r="AR613" s="19"/>
      <c r="AS613" s="19"/>
      <c r="AT613" s="8"/>
      <c r="BD613" s="51" t="str">
        <f t="shared" si="808"/>
        <v xml:space="preserve">U17 </v>
      </c>
      <c r="BE613" s="51">
        <f t="shared" si="809"/>
        <v>13.3</v>
      </c>
      <c r="BF613" s="51">
        <f t="shared" si="810"/>
        <v>27.5</v>
      </c>
      <c r="BG613" s="51">
        <f t="shared" si="811"/>
        <v>45.5</v>
      </c>
      <c r="BH613" s="53">
        <f t="shared" si="812"/>
        <v>1.736111111111111E-3</v>
      </c>
      <c r="BI613" s="51" t="str">
        <f t="shared" si="813"/>
        <v>-</v>
      </c>
      <c r="BJ613" s="53">
        <f t="shared" si="814"/>
        <v>3.645833333333333E-3</v>
      </c>
      <c r="BK613" s="51" t="str">
        <f t="shared" si="815"/>
        <v>-</v>
      </c>
      <c r="BL613" s="51" t="str">
        <f t="shared" si="816"/>
        <v>-</v>
      </c>
      <c r="BM613" s="51">
        <f t="shared" si="817"/>
        <v>13.7</v>
      </c>
      <c r="BN613" s="51">
        <f t="shared" si="818"/>
        <v>1.45</v>
      </c>
      <c r="BO613" s="51">
        <f t="shared" si="819"/>
        <v>4.5999999999999996</v>
      </c>
      <c r="BP613" s="51">
        <f t="shared" si="820"/>
        <v>8.5</v>
      </c>
      <c r="BQ613" s="51">
        <f t="shared" si="821"/>
        <v>21</v>
      </c>
      <c r="BR613" s="51">
        <f t="shared" si="822"/>
        <v>25</v>
      </c>
      <c r="BS613" s="51">
        <f t="shared" si="823"/>
        <v>53</v>
      </c>
      <c r="BU613" s="34" t="s">
        <v>26</v>
      </c>
      <c r="BV613" s="34"/>
      <c r="BW613" s="34"/>
      <c r="BX613" s="96">
        <f>grades!C39</f>
        <v>12.2</v>
      </c>
      <c r="BY613" s="96"/>
      <c r="BZ613" s="96"/>
      <c r="CA613" s="96">
        <f>grades!E39</f>
        <v>11.3</v>
      </c>
      <c r="CB613" s="96"/>
      <c r="CC613" s="96"/>
      <c r="CD613" s="96">
        <f>grades!G39</f>
        <v>10.3</v>
      </c>
      <c r="CE613" s="96"/>
      <c r="CF613" s="96"/>
      <c r="CG613" s="96">
        <f>grades!I39</f>
        <v>9.15</v>
      </c>
      <c r="CH613" s="96" t="str">
        <f>grades!J39</f>
        <v>F</v>
      </c>
    </row>
    <row r="614" spans="1:89" ht="20.100000000000001" hidden="1" customHeight="1">
      <c r="A614" s="111" t="s">
        <v>370</v>
      </c>
      <c r="W614" s="199" t="s">
        <v>39</v>
      </c>
      <c r="X614" s="141">
        <v>1</v>
      </c>
      <c r="Y614" s="9" t="str">
        <f t="shared" ref="Y614:Z625" si="824">Y600</f>
        <v>Winchester</v>
      </c>
      <c r="Z614" s="12" t="str">
        <f t="shared" si="824"/>
        <v>W</v>
      </c>
      <c r="AA614" s="12" t="s">
        <v>0</v>
      </c>
      <c r="AB614" s="12" t="str">
        <f>IF(ISNA((INDEX(HOST!AF$5:AF$20,MATCH(AA614,HOST!AO$5:AO$20,0)))),"NOT DECLARED",INDEX(HOST!AF$5:AF$20,MATCH(AA614,HOST!AO$5:AO$20,0)))</f>
        <v>Katie Nicholson</v>
      </c>
      <c r="AC614" s="12" t="str">
        <f>Z614</f>
        <v>W</v>
      </c>
      <c r="AD614" s="12" t="s">
        <v>0</v>
      </c>
      <c r="AE614" s="12" t="str">
        <f>IF(ISNA((INDEX(HOST!AF$5:AF$20,MATCH(AD614,HOST!AI$5:AI$20,0)))),"NOT DECLARED",INDEX(HOST!AF$5:AF$20,MATCH(AD614,HOST!AI$5:AI$20,0)))</f>
        <v>Emily Smith</v>
      </c>
      <c r="AF614" s="12" t="str">
        <f>AC614</f>
        <v>W</v>
      </c>
      <c r="AG614" s="12" t="s">
        <v>0</v>
      </c>
      <c r="AH614" s="12" t="str">
        <f>IF(ISNA((INDEX(HOST!AF$5:AF$20,MATCH(AG614,HOST!AM$5:AM$20,0)))),"NOT DECLARED",INDEX(HOST!AF$5:AF$20,MATCH(AG614,HOST!AM$5:AM$20,0)))</f>
        <v>Alice Claisse</v>
      </c>
      <c r="AI614" s="12" t="str">
        <f>AF614</f>
        <v>W</v>
      </c>
      <c r="AJ614" s="12" t="s">
        <v>0</v>
      </c>
      <c r="AK614" s="12" t="str">
        <f>IF(ISNA((INDEX(HOST!AF$5:AF$20,MATCH(AJ614,HOST!AR$5:AR$20,0)))),"NOT DECLARED",INDEX(HOST!AF$5:AF$20,MATCH(AJ614,HOST!AR$5:AR$20,0)))</f>
        <v>Lucy Spurrier</v>
      </c>
      <c r="AL614" s="12" t="str">
        <f>AI614</f>
        <v>W</v>
      </c>
      <c r="AM614" s="12" t="s">
        <v>0</v>
      </c>
      <c r="AN614" s="12" t="str">
        <f>IF(ISNA((INDEX(HOST!AF$5:AF$20,MATCH(AM614,HOST!AL$5:AL$20,0)))),"NOT DECLARED",INDEX(HOST!AF$5:AF$20,MATCH(AM614,HOST!AL$5:AL$20,0)))</f>
        <v>Tamsin Hoult</v>
      </c>
      <c r="AO614" s="2"/>
      <c r="AP614" s="2"/>
      <c r="AQ614" s="2"/>
      <c r="AR614" s="2"/>
      <c r="AS614" s="2"/>
      <c r="AT614" s="2"/>
      <c r="BD614" s="51" t="str">
        <f t="shared" si="808"/>
        <v xml:space="preserve">U17 </v>
      </c>
      <c r="BE614" s="51">
        <f t="shared" si="809"/>
        <v>13.3</v>
      </c>
      <c r="BF614" s="51">
        <f t="shared" si="810"/>
        <v>27.5</v>
      </c>
      <c r="BG614" s="51">
        <f t="shared" si="811"/>
        <v>45.5</v>
      </c>
      <c r="BH614" s="53">
        <f t="shared" si="812"/>
        <v>1.736111111111111E-3</v>
      </c>
      <c r="BI614" s="51" t="str">
        <f t="shared" si="813"/>
        <v>-</v>
      </c>
      <c r="BJ614" s="53">
        <f t="shared" si="814"/>
        <v>3.645833333333333E-3</v>
      </c>
      <c r="BK614" s="51" t="str">
        <f t="shared" si="815"/>
        <v>-</v>
      </c>
      <c r="BL614" s="51" t="str">
        <f t="shared" si="816"/>
        <v>-</v>
      </c>
      <c r="BM614" s="51">
        <f t="shared" si="817"/>
        <v>13.7</v>
      </c>
      <c r="BN614" s="51">
        <f t="shared" si="818"/>
        <v>1.45</v>
      </c>
      <c r="BO614" s="51">
        <f t="shared" si="819"/>
        <v>4.5999999999999996</v>
      </c>
      <c r="BP614" s="51">
        <f t="shared" si="820"/>
        <v>8.5</v>
      </c>
      <c r="BQ614" s="51">
        <f t="shared" si="821"/>
        <v>21</v>
      </c>
      <c r="BR614" s="51">
        <f t="shared" si="822"/>
        <v>25</v>
      </c>
      <c r="BS614" s="51">
        <f t="shared" si="823"/>
        <v>53</v>
      </c>
    </row>
    <row r="615" spans="1:89" ht="20.100000000000001" hidden="1" customHeight="1">
      <c r="A615" s="111" t="s">
        <v>370</v>
      </c>
      <c r="W615" s="199" t="s">
        <v>39</v>
      </c>
      <c r="X615" s="141">
        <v>1</v>
      </c>
      <c r="Y615" s="9" t="str">
        <f t="shared" si="824"/>
        <v>Winchester</v>
      </c>
      <c r="Z615" s="12" t="str">
        <f t="shared" si="824"/>
        <v>WW</v>
      </c>
      <c r="AA615" s="12" t="s">
        <v>1</v>
      </c>
      <c r="AB615" s="12" t="str">
        <f>IF(ISNA((INDEX(HOST!AF$5:AF$20,MATCH(AA615,HOST!AO$5:AO$20,0)))),"NOT DECLARED",INDEX(HOST!AF$5:AF$20,MATCH(AA615,HOST!AO$5:AO$20,0)))</f>
        <v>Emily Smith</v>
      </c>
      <c r="AC615" s="12" t="str">
        <f t="shared" ref="AC615:AC623" si="825">Z615</f>
        <v>WW</v>
      </c>
      <c r="AD615" s="12" t="s">
        <v>1</v>
      </c>
      <c r="AE615" s="12" t="str">
        <f>IF(ISNA((INDEX(HOST!AF$5:AF$20,MATCH(AD615,HOST!AI$5:AI$20,0)))),"NOT DECLARED",INDEX(HOST!AF$5:AF$20,MATCH(AD615,HOST!AI$5:AI$20,0)))</f>
        <v xml:space="preserve">Olivia Jones </v>
      </c>
      <c r="AF615" s="12" t="str">
        <f t="shared" ref="AF615:AF623" si="826">AC615</f>
        <v>WW</v>
      </c>
      <c r="AG615" s="12" t="s">
        <v>1</v>
      </c>
      <c r="AH615" s="12" t="str">
        <f>IF(ISNA((INDEX(HOST!AF$5:AF$20,MATCH(AG615,HOST!AM$5:AM$20,0)))),"NOT DECLARED",INDEX(HOST!AF$5:AF$20,MATCH(AG615,HOST!AM$5:AM$20,0)))</f>
        <v>Sophie Torrance</v>
      </c>
      <c r="AI615" s="12" t="str">
        <f t="shared" ref="AI615:AI623" si="827">AF615</f>
        <v>WW</v>
      </c>
      <c r="AJ615" s="12" t="s">
        <v>1</v>
      </c>
      <c r="AK615" s="12" t="str">
        <f>IF(ISNA((INDEX(HOST!AF$5:AF$20,MATCH(AJ615,HOST!AR$5:AR$20,0)))),"NOT DECLARED",INDEX(HOST!AF$5:AF$20,MATCH(AJ615,HOST!AR$5:AR$20,0)))</f>
        <v>Sophie Torrance</v>
      </c>
      <c r="AL615" s="12" t="str">
        <f t="shared" ref="AL615:AL623" si="828">AI615</f>
        <v>WW</v>
      </c>
      <c r="AM615" s="12" t="s">
        <v>1</v>
      </c>
      <c r="AN615" s="12" t="str">
        <f>IF(ISNA((INDEX(HOST!AF$5:AF$20,MATCH(AM615,HOST!AL$5:AL$20,0)))),"NOT DECLARED",INDEX(HOST!AF$5:AF$20,MATCH(AM615,HOST!AL$5:AL$20,0)))</f>
        <v>Emily Weeks</v>
      </c>
      <c r="AO615" s="2"/>
      <c r="AP615" s="2"/>
      <c r="AQ615" s="2"/>
      <c r="AR615" s="2"/>
      <c r="AS615" s="2"/>
      <c r="AT615" s="2"/>
      <c r="BD615" s="51" t="str">
        <f t="shared" si="808"/>
        <v xml:space="preserve">U17 </v>
      </c>
      <c r="BE615" s="51">
        <f t="shared" si="809"/>
        <v>13.3</v>
      </c>
      <c r="BF615" s="51">
        <f t="shared" si="810"/>
        <v>27.5</v>
      </c>
      <c r="BG615" s="51">
        <f t="shared" si="811"/>
        <v>45.5</v>
      </c>
      <c r="BH615" s="53">
        <f t="shared" si="812"/>
        <v>1.736111111111111E-3</v>
      </c>
      <c r="BI615" s="51" t="str">
        <f t="shared" si="813"/>
        <v>-</v>
      </c>
      <c r="BJ615" s="53">
        <f t="shared" si="814"/>
        <v>3.645833333333333E-3</v>
      </c>
      <c r="BK615" s="51" t="str">
        <f t="shared" si="815"/>
        <v>-</v>
      </c>
      <c r="BL615" s="51" t="str">
        <f t="shared" si="816"/>
        <v>-</v>
      </c>
      <c r="BM615" s="51">
        <f t="shared" si="817"/>
        <v>13.7</v>
      </c>
      <c r="BN615" s="51">
        <f t="shared" si="818"/>
        <v>1.45</v>
      </c>
      <c r="BO615" s="51">
        <f t="shared" si="819"/>
        <v>4.5999999999999996</v>
      </c>
      <c r="BP615" s="51">
        <f t="shared" si="820"/>
        <v>8.5</v>
      </c>
      <c r="BQ615" s="51">
        <f t="shared" si="821"/>
        <v>21</v>
      </c>
      <c r="BR615" s="51">
        <f t="shared" si="822"/>
        <v>25</v>
      </c>
      <c r="BS615" s="51">
        <f t="shared" si="823"/>
        <v>53</v>
      </c>
    </row>
    <row r="616" spans="1:89" ht="20.100000000000001" hidden="1" customHeight="1">
      <c r="A616" s="111" t="s">
        <v>370</v>
      </c>
      <c r="W616" s="199" t="s">
        <v>35</v>
      </c>
      <c r="X616" s="141">
        <v>2</v>
      </c>
      <c r="Y616" s="9" t="str">
        <f t="shared" si="824"/>
        <v>Newbury</v>
      </c>
      <c r="Z616" s="12" t="str">
        <f t="shared" si="824"/>
        <v>N</v>
      </c>
      <c r="AA616" s="12" t="s">
        <v>0</v>
      </c>
      <c r="AB616" s="12" t="str">
        <f>IF(ISNA((INDEX('TEAM 2'!AF$5:AF$20,MATCH(AA616,'TEAM 2'!AO$5:AO$20,0)))),"NOT DECLARED",INDEX('TEAM 2'!AF$5:AF$20,MATCH(AA616,'TEAM 2'!AO$5:AO$20,0)))</f>
        <v>NOT DECLARED</v>
      </c>
      <c r="AC616" s="12" t="str">
        <f t="shared" si="825"/>
        <v>N</v>
      </c>
      <c r="AD616" s="12" t="s">
        <v>0</v>
      </c>
      <c r="AE616" s="12" t="str">
        <f>IF(ISNA((INDEX('TEAM 2'!AF$5:AF$20,MATCH(AD616,'TEAM 2'!AI$5:AI$20,0)))),"NOT DECLARED",INDEX('TEAM 2'!AF$5:AF$20,MATCH(AD616,'TEAM 2'!AI$5:AI$20,0)))</f>
        <v>SCARLETT O'CONNOR</v>
      </c>
      <c r="AF616" s="12" t="str">
        <f t="shared" si="826"/>
        <v>N</v>
      </c>
      <c r="AG616" s="12" t="s">
        <v>0</v>
      </c>
      <c r="AH616" s="12" t="str">
        <f>IF(ISNA((INDEX('TEAM 2'!AF$5:AF$20,MATCH(AG616,'TEAM 2'!AM$5:AM$20,0)))),"NOT DECLARED",INDEX('TEAM 2'!AF$5:AF$20,MATCH(AG616,'TEAM 2'!AM$5:AM$20,0)))</f>
        <v>LUCI ROBERTSON</v>
      </c>
      <c r="AI616" s="12" t="str">
        <f t="shared" si="827"/>
        <v>N</v>
      </c>
      <c r="AJ616" s="12" t="s">
        <v>0</v>
      </c>
      <c r="AK616" s="12" t="str">
        <f>IF(ISNA((INDEX('TEAM 2'!AF$5:AF$20,MATCH(AJ616,'TEAM 2'!AR$5:AR$20,0)))),"NOT DECLARED",INDEX('TEAM 2'!AF$5:AF$20,MATCH(AJ616,'TEAM 2'!AR$5:AR$20,0)))</f>
        <v>NOT DECLARED</v>
      </c>
      <c r="AL616" s="12" t="str">
        <f t="shared" si="828"/>
        <v>N</v>
      </c>
      <c r="AM616" s="12" t="s">
        <v>0</v>
      </c>
      <c r="AN616" s="12" t="str">
        <f>IF(ISNA((INDEX('TEAM 2'!AF$5:AF$20,MATCH(AM616,'TEAM 2'!AL$5:AL$20,0)))),"NOT DECLARED",INDEX('TEAM 2'!AF$5:AF$20,MATCH(AM616,'TEAM 2'!AL$5:AL$20,0)))</f>
        <v>LUCI ROBERTSON</v>
      </c>
      <c r="AO616" s="2"/>
      <c r="AP616" s="2"/>
      <c r="AQ616" s="2"/>
      <c r="AR616" s="2"/>
      <c r="AS616" s="2"/>
      <c r="AT616" s="2"/>
      <c r="BD616" s="51" t="str">
        <f t="shared" si="808"/>
        <v xml:space="preserve">U17 </v>
      </c>
      <c r="BE616" s="51">
        <f t="shared" si="809"/>
        <v>13.3</v>
      </c>
      <c r="BF616" s="51">
        <f t="shared" si="810"/>
        <v>27.5</v>
      </c>
      <c r="BG616" s="51">
        <f t="shared" si="811"/>
        <v>45.5</v>
      </c>
      <c r="BH616" s="53">
        <f t="shared" si="812"/>
        <v>1.736111111111111E-3</v>
      </c>
      <c r="BI616" s="51" t="str">
        <f t="shared" si="813"/>
        <v>-</v>
      </c>
      <c r="BJ616" s="53">
        <f t="shared" si="814"/>
        <v>3.645833333333333E-3</v>
      </c>
      <c r="BK616" s="51" t="str">
        <f t="shared" si="815"/>
        <v>-</v>
      </c>
      <c r="BL616" s="51" t="str">
        <f t="shared" si="816"/>
        <v>-</v>
      </c>
      <c r="BM616" s="51">
        <f t="shared" si="817"/>
        <v>13.7</v>
      </c>
      <c r="BN616" s="51">
        <f t="shared" si="818"/>
        <v>1.45</v>
      </c>
      <c r="BO616" s="51">
        <f t="shared" si="819"/>
        <v>4.5999999999999996</v>
      </c>
      <c r="BP616" s="51">
        <f t="shared" si="820"/>
        <v>8.5</v>
      </c>
      <c r="BQ616" s="51">
        <f t="shared" si="821"/>
        <v>21</v>
      </c>
      <c r="BR616" s="51">
        <f t="shared" si="822"/>
        <v>25</v>
      </c>
      <c r="BS616" s="51">
        <f t="shared" si="823"/>
        <v>53</v>
      </c>
    </row>
    <row r="617" spans="1:89" ht="20.100000000000001" hidden="1" customHeight="1">
      <c r="A617" s="111" t="s">
        <v>370</v>
      </c>
      <c r="W617" s="199" t="s">
        <v>35</v>
      </c>
      <c r="X617" s="141">
        <v>2</v>
      </c>
      <c r="Y617" s="9" t="str">
        <f t="shared" si="824"/>
        <v>Newbury</v>
      </c>
      <c r="Z617" s="12" t="str">
        <f t="shared" si="824"/>
        <v>NN</v>
      </c>
      <c r="AA617" s="12" t="s">
        <v>1</v>
      </c>
      <c r="AB617" s="12" t="str">
        <f>IF(ISNA((INDEX('TEAM 2'!AF$5:AF$20,MATCH(AA617,'TEAM 2'!AO$5:AO$20,0)))),"NOT DECLARED",INDEX('TEAM 2'!AF$5:AF$20,MATCH(AA617,'TEAM 2'!AO$5:AO$20,0)))</f>
        <v>NOT DECLARED</v>
      </c>
      <c r="AC617" s="12" t="str">
        <f t="shared" si="825"/>
        <v>NN</v>
      </c>
      <c r="AD617" s="12" t="s">
        <v>1</v>
      </c>
      <c r="AE617" s="12" t="str">
        <f>IF(ISNA((INDEX('TEAM 2'!AF$5:AF$20,MATCH(AD617,'TEAM 2'!AI$5:AI$20,0)))),"NOT DECLARED",INDEX('TEAM 2'!AF$5:AF$20,MATCH(AD617,'TEAM 2'!AI$5:AI$20,0)))</f>
        <v>NOT DECLARED</v>
      </c>
      <c r="AF617" s="12" t="str">
        <f t="shared" si="826"/>
        <v>NN</v>
      </c>
      <c r="AG617" s="12" t="s">
        <v>1</v>
      </c>
      <c r="AH617" s="12" t="str">
        <f>IF(ISNA((INDEX('TEAM 2'!AF$5:AF$20,MATCH(AG617,'TEAM 2'!AM$5:AM$20,0)))),"NOT DECLARED",INDEX('TEAM 2'!AF$5:AF$20,MATCH(AG617,'TEAM 2'!AM$5:AM$20,0)))</f>
        <v>NOT DECLARED</v>
      </c>
      <c r="AI617" s="12" t="str">
        <f t="shared" si="827"/>
        <v>NN</v>
      </c>
      <c r="AJ617" s="12" t="s">
        <v>1</v>
      </c>
      <c r="AK617" s="12" t="str">
        <f>IF(ISNA((INDEX('TEAM 2'!AF$5:AF$20,MATCH(AJ617,'TEAM 2'!AR$5:AR$20,0)))),"NOT DECLARED",INDEX('TEAM 2'!AF$5:AF$20,MATCH(AJ617,'TEAM 2'!AR$5:AR$20,0)))</f>
        <v>NOT DECLARED</v>
      </c>
      <c r="AL617" s="12" t="str">
        <f t="shared" si="828"/>
        <v>NN</v>
      </c>
      <c r="AM617" s="12" t="s">
        <v>1</v>
      </c>
      <c r="AN617" s="12" t="str">
        <f>IF(ISNA((INDEX('TEAM 2'!AF$5:AF$20,MATCH(AM617,'TEAM 2'!AL$5:AL$20,0)))),"NOT DECLARED",INDEX('TEAM 2'!AF$5:AF$20,MATCH(AM617,'TEAM 2'!AL$5:AL$20,0)))</f>
        <v>NOT DECLARED</v>
      </c>
      <c r="AO617" s="2"/>
      <c r="AP617" s="2"/>
      <c r="AQ617" s="2"/>
      <c r="AR617" s="2"/>
      <c r="AS617" s="2"/>
      <c r="AT617" s="2"/>
      <c r="BD617" s="51" t="str">
        <f t="shared" ref="BD617:BD622" si="829">BD616</f>
        <v xml:space="preserve">U17 </v>
      </c>
      <c r="BE617" s="51">
        <f t="shared" ref="BE617:BE622" si="830">BE616</f>
        <v>13.3</v>
      </c>
      <c r="BF617" s="51">
        <f t="shared" ref="BF617:BF622" si="831">BF616</f>
        <v>27.5</v>
      </c>
      <c r="BG617" s="51">
        <f t="shared" ref="BG617:BG622" si="832">BG616</f>
        <v>45.5</v>
      </c>
      <c r="BH617" s="53">
        <f t="shared" ref="BH617:BH622" si="833">BH616</f>
        <v>1.736111111111111E-3</v>
      </c>
      <c r="BI617" s="51" t="str">
        <f t="shared" ref="BI617:BI622" si="834">BI616</f>
        <v>-</v>
      </c>
      <c r="BJ617" s="53">
        <f t="shared" ref="BJ617:BJ622" si="835">BJ616</f>
        <v>3.645833333333333E-3</v>
      </c>
      <c r="BK617" s="51" t="str">
        <f t="shared" ref="BK617:BK622" si="836">BK616</f>
        <v>-</v>
      </c>
      <c r="BL617" s="51" t="str">
        <f t="shared" ref="BL617:BL622" si="837">BL616</f>
        <v>-</v>
      </c>
      <c r="BM617" s="51">
        <f t="shared" ref="BM617:BM622" si="838">BM616</f>
        <v>13.7</v>
      </c>
      <c r="BN617" s="51">
        <f t="shared" ref="BN617:BN622" si="839">BN616</f>
        <v>1.45</v>
      </c>
      <c r="BO617" s="51">
        <f t="shared" ref="BO617:BO622" si="840">BO616</f>
        <v>4.5999999999999996</v>
      </c>
      <c r="BP617" s="51">
        <f t="shared" ref="BP617:BP622" si="841">BP616</f>
        <v>8.5</v>
      </c>
      <c r="BQ617" s="51">
        <f t="shared" ref="BQ617:BQ622" si="842">BQ616</f>
        <v>21</v>
      </c>
      <c r="BR617" s="51">
        <f t="shared" ref="BR617:BR622" si="843">BR616</f>
        <v>25</v>
      </c>
      <c r="BS617" s="51">
        <f t="shared" ref="BS617:BS622" si="844">BS616</f>
        <v>53</v>
      </c>
    </row>
    <row r="618" spans="1:89" ht="20.100000000000001" hidden="1" customHeight="1">
      <c r="A618" s="111" t="s">
        <v>370</v>
      </c>
      <c r="W618" s="199" t="s">
        <v>36</v>
      </c>
      <c r="X618" s="141">
        <v>3</v>
      </c>
      <c r="Y618" s="9" t="str">
        <f t="shared" si="824"/>
        <v>Oxford City</v>
      </c>
      <c r="Z618" s="12" t="str">
        <f t="shared" si="824"/>
        <v>O</v>
      </c>
      <c r="AA618" s="12" t="s">
        <v>0</v>
      </c>
      <c r="AB618" s="12" t="str">
        <f>IF(ISNA((INDEX('TEAM 3'!AF$5:AF$20,MATCH(AA618,'TEAM 3'!AO$5:AO$20,0)))),"NOT DECLARED",INDEX('TEAM 3'!AF$5:AF$20,MATCH(AA618,'TEAM 3'!AO$5:AO$20,0)))</f>
        <v>Beth Hunter</v>
      </c>
      <c r="AC618" s="12" t="str">
        <f t="shared" si="825"/>
        <v>O</v>
      </c>
      <c r="AD618" s="12" t="s">
        <v>0</v>
      </c>
      <c r="AE618" s="12" t="str">
        <f>IF(ISNA((INDEX('TEAM 3'!AF$5:AF$20,MATCH(AD618,'TEAM 3'!AI$5:AI$20,0)))),"NOT DECLARED",INDEX('TEAM 3'!AF$5:AF$20,MATCH(AD618,'TEAM 3'!AI$5:AI$20,0)))</f>
        <v>NOT DECLARED</v>
      </c>
      <c r="AF618" s="12" t="str">
        <f t="shared" si="826"/>
        <v>O</v>
      </c>
      <c r="AG618" s="12" t="s">
        <v>0</v>
      </c>
      <c r="AH618" s="12" t="str">
        <f>IF(ISNA((INDEX('TEAM 3'!AF$5:AF$20,MATCH(AG618,'TEAM 3'!AM$5:AM$20,0)))),"NOT DECLARED",INDEX('TEAM 3'!AF$5:AF$20,MATCH(AG618,'TEAM 3'!AM$5:AM$20,0)))</f>
        <v>Emily Haines-Gray</v>
      </c>
      <c r="AI618" s="12" t="str">
        <f t="shared" si="827"/>
        <v>O</v>
      </c>
      <c r="AJ618" s="12" t="s">
        <v>0</v>
      </c>
      <c r="AK618" s="12" t="str">
        <f>IF(ISNA((INDEX('TEAM 3'!AF$5:AF$20,MATCH(AJ618,'TEAM 3'!AR$5:AR$20,0)))),"NOT DECLARED",INDEX('TEAM 3'!AF$5:AF$20,MATCH(AJ618,'TEAM 3'!AR$5:AR$20,0)))</f>
        <v>Emily Haines-Gray</v>
      </c>
      <c r="AL618" s="12" t="str">
        <f t="shared" si="828"/>
        <v>O</v>
      </c>
      <c r="AM618" s="12" t="s">
        <v>0</v>
      </c>
      <c r="AN618" s="12" t="str">
        <f>IF(ISNA((INDEX('TEAM 3'!AF$5:AF$20,MATCH(AM618,'TEAM 3'!AL$5:AL$20,0)))),"NOT DECLARED",INDEX('TEAM 3'!AF$5:AF$20,MATCH(AM618,'TEAM 3'!AL$5:AL$20,0)))</f>
        <v>Annie Sutcliffe</v>
      </c>
      <c r="AO618" s="2"/>
      <c r="AP618" s="2"/>
      <c r="AQ618" s="2"/>
      <c r="AR618" s="2"/>
      <c r="AS618" s="2"/>
      <c r="AT618" s="2"/>
      <c r="BD618" s="51" t="str">
        <f t="shared" si="829"/>
        <v xml:space="preserve">U17 </v>
      </c>
      <c r="BE618" s="51">
        <f t="shared" si="830"/>
        <v>13.3</v>
      </c>
      <c r="BF618" s="51">
        <f t="shared" si="831"/>
        <v>27.5</v>
      </c>
      <c r="BG618" s="51">
        <f t="shared" si="832"/>
        <v>45.5</v>
      </c>
      <c r="BH618" s="53">
        <f t="shared" si="833"/>
        <v>1.736111111111111E-3</v>
      </c>
      <c r="BI618" s="51" t="str">
        <f t="shared" si="834"/>
        <v>-</v>
      </c>
      <c r="BJ618" s="53">
        <f t="shared" si="835"/>
        <v>3.645833333333333E-3</v>
      </c>
      <c r="BK618" s="51" t="str">
        <f t="shared" si="836"/>
        <v>-</v>
      </c>
      <c r="BL618" s="51" t="str">
        <f t="shared" si="837"/>
        <v>-</v>
      </c>
      <c r="BM618" s="51">
        <f t="shared" si="838"/>
        <v>13.7</v>
      </c>
      <c r="BN618" s="51">
        <f t="shared" si="839"/>
        <v>1.45</v>
      </c>
      <c r="BO618" s="51">
        <f t="shared" si="840"/>
        <v>4.5999999999999996</v>
      </c>
      <c r="BP618" s="51">
        <f t="shared" si="841"/>
        <v>8.5</v>
      </c>
      <c r="BQ618" s="51">
        <f t="shared" si="842"/>
        <v>21</v>
      </c>
      <c r="BR618" s="51">
        <f t="shared" si="843"/>
        <v>25</v>
      </c>
      <c r="BS618" s="51">
        <f t="shared" si="844"/>
        <v>53</v>
      </c>
    </row>
    <row r="619" spans="1:89" ht="20.100000000000001" hidden="1" customHeight="1">
      <c r="A619" s="111" t="s">
        <v>370</v>
      </c>
      <c r="W619" s="199" t="s">
        <v>36</v>
      </c>
      <c r="X619" s="141">
        <v>3</v>
      </c>
      <c r="Y619" s="9" t="str">
        <f t="shared" si="824"/>
        <v>Oxford City</v>
      </c>
      <c r="Z619" s="12" t="str">
        <f t="shared" si="824"/>
        <v>OO</v>
      </c>
      <c r="AA619" s="12" t="s">
        <v>1</v>
      </c>
      <c r="AB619" s="12" t="str">
        <f>IF(ISNA((INDEX('TEAM 3'!AF$5:AF$20,MATCH(AA619,'TEAM 3'!AO$5:AO$20,0)))),"NOT DECLARED",INDEX('TEAM 3'!AF$5:AF$20,MATCH(AA619,'TEAM 3'!AO$5:AO$20,0)))</f>
        <v>NOT DECLARED</v>
      </c>
      <c r="AC619" s="12" t="str">
        <f t="shared" si="825"/>
        <v>OO</v>
      </c>
      <c r="AD619" s="12" t="s">
        <v>1</v>
      </c>
      <c r="AE619" s="12" t="str">
        <f>IF(ISNA((INDEX('TEAM 3'!AF$5:AF$20,MATCH(AD619,'TEAM 3'!AI$5:AI$20,0)))),"NOT DECLARED",INDEX('TEAM 3'!AF$5:AF$20,MATCH(AD619,'TEAM 3'!AI$5:AI$20,0)))</f>
        <v>NOT DECLARED</v>
      </c>
      <c r="AF619" s="12" t="str">
        <f t="shared" si="826"/>
        <v>OO</v>
      </c>
      <c r="AG619" s="12" t="s">
        <v>1</v>
      </c>
      <c r="AH619" s="12" t="str">
        <f>IF(ISNA((INDEX('TEAM 3'!AF$5:AF$20,MATCH(AG619,'TEAM 3'!AM$5:AM$20,0)))),"NOT DECLARED",INDEX('TEAM 3'!AF$5:AF$20,MATCH(AG619,'TEAM 3'!AM$5:AM$20,0)))</f>
        <v>NOT DECLARED</v>
      </c>
      <c r="AI619" s="12" t="str">
        <f t="shared" si="827"/>
        <v>OO</v>
      </c>
      <c r="AJ619" s="12" t="s">
        <v>1</v>
      </c>
      <c r="AK619" s="12" t="str">
        <f>IF(ISNA((INDEX('TEAM 3'!AF$5:AF$20,MATCH(AJ619,'TEAM 3'!AR$5:AR$20,0)))),"NOT DECLARED",INDEX('TEAM 3'!AF$5:AF$20,MATCH(AJ619,'TEAM 3'!AR$5:AR$20,0)))</f>
        <v>Amy Shayler</v>
      </c>
      <c r="AL619" s="12" t="str">
        <f t="shared" si="828"/>
        <v>OO</v>
      </c>
      <c r="AM619" s="12" t="s">
        <v>1</v>
      </c>
      <c r="AN619" s="12" t="str">
        <f>IF(ISNA((INDEX('TEAM 3'!AF$5:AF$20,MATCH(AM619,'TEAM 3'!AL$5:AL$20,0)))),"NOT DECLARED",INDEX('TEAM 3'!AF$5:AF$20,MATCH(AM619,'TEAM 3'!AL$5:AL$20,0)))</f>
        <v>NOT DECLARED</v>
      </c>
      <c r="AO619" s="2"/>
      <c r="AP619" s="2"/>
      <c r="AQ619" s="2"/>
      <c r="AR619" s="2"/>
      <c r="AS619" s="2"/>
      <c r="AT619" s="2"/>
      <c r="BD619" s="51" t="str">
        <f t="shared" si="829"/>
        <v xml:space="preserve">U17 </v>
      </c>
      <c r="BE619" s="51">
        <f t="shared" si="830"/>
        <v>13.3</v>
      </c>
      <c r="BF619" s="51">
        <f t="shared" si="831"/>
        <v>27.5</v>
      </c>
      <c r="BG619" s="51">
        <f t="shared" si="832"/>
        <v>45.5</v>
      </c>
      <c r="BH619" s="53">
        <f t="shared" si="833"/>
        <v>1.736111111111111E-3</v>
      </c>
      <c r="BI619" s="51" t="str">
        <f t="shared" si="834"/>
        <v>-</v>
      </c>
      <c r="BJ619" s="53">
        <f t="shared" si="835"/>
        <v>3.645833333333333E-3</v>
      </c>
      <c r="BK619" s="51" t="str">
        <f t="shared" si="836"/>
        <v>-</v>
      </c>
      <c r="BL619" s="51" t="str">
        <f t="shared" si="837"/>
        <v>-</v>
      </c>
      <c r="BM619" s="51">
        <f t="shared" si="838"/>
        <v>13.7</v>
      </c>
      <c r="BN619" s="51">
        <f t="shared" si="839"/>
        <v>1.45</v>
      </c>
      <c r="BO619" s="51">
        <f t="shared" si="840"/>
        <v>4.5999999999999996</v>
      </c>
      <c r="BP619" s="51">
        <f t="shared" si="841"/>
        <v>8.5</v>
      </c>
      <c r="BQ619" s="51">
        <f t="shared" si="842"/>
        <v>21</v>
      </c>
      <c r="BR619" s="51">
        <f t="shared" si="843"/>
        <v>25</v>
      </c>
      <c r="BS619" s="51">
        <f t="shared" si="844"/>
        <v>53</v>
      </c>
    </row>
    <row r="620" spans="1:89" ht="20.100000000000001" hidden="1" customHeight="1">
      <c r="A620" s="111" t="s">
        <v>370</v>
      </c>
      <c r="W620" s="199" t="s">
        <v>37</v>
      </c>
      <c r="X620" s="141">
        <v>4</v>
      </c>
      <c r="Y620" s="9" t="str">
        <f t="shared" si="824"/>
        <v>MADJA</v>
      </c>
      <c r="Z620" s="12" t="str">
        <f t="shared" si="824"/>
        <v>R</v>
      </c>
      <c r="AA620" s="12" t="s">
        <v>0</v>
      </c>
      <c r="AB620" s="12" t="str">
        <f>IF(ISNA((INDEX('TEAM 4'!AF$5:AF$20,MATCH(AA620,'TEAM 4'!AO$5:AO$20,0)))),"NOT DECLARED",INDEX('TEAM 4'!AF$5:AF$20,MATCH(AA620,'TEAM 4'!AO$5:AO$20,0)))</f>
        <v>NOT DECLARED</v>
      </c>
      <c r="AC620" s="12" t="str">
        <f t="shared" si="825"/>
        <v>R</v>
      </c>
      <c r="AD620" s="12" t="s">
        <v>0</v>
      </c>
      <c r="AE620" s="12" t="str">
        <f>IF(ISNA((INDEX('TEAM 4'!AF$5:AF$20,MATCH(AD620,'TEAM 4'!AI$5:AI$20,0)))),"NOT DECLARED",INDEX('TEAM 4'!AF$5:AF$20,MATCH(AD620,'TEAM 4'!AI$5:AI$20,0)))</f>
        <v>NOT DECLARED</v>
      </c>
      <c r="AF620" s="12" t="str">
        <f t="shared" si="826"/>
        <v>R</v>
      </c>
      <c r="AG620" s="12" t="s">
        <v>0</v>
      </c>
      <c r="AH620" s="12" t="str">
        <f>IF(ISNA((INDEX('TEAM 4'!AF$5:AF$20,MATCH(AG620,'TEAM 4'!AM$5:AM$20,0)))),"NOT DECLARED",INDEX('TEAM 4'!AF$5:AF$20,MATCH(AG620,'TEAM 4'!AM$5:AM$20,0)))</f>
        <v>NOT DECLARED</v>
      </c>
      <c r="AI620" s="12" t="str">
        <f t="shared" si="827"/>
        <v>R</v>
      </c>
      <c r="AJ620" s="12" t="s">
        <v>0</v>
      </c>
      <c r="AK620" s="12" t="str">
        <f>IF(ISNA((INDEX('TEAM 4'!AF$5:AF$20,MATCH(AJ620,'TEAM 4'!AR$5:AR$20,0)))),"NOT DECLARED",INDEX('TEAM 4'!AF$5:AF$20,MATCH(AJ620,'TEAM 4'!AR$5:AR$20,0)))</f>
        <v>NOT DECLARED</v>
      </c>
      <c r="AL620" s="12" t="str">
        <f t="shared" si="828"/>
        <v>R</v>
      </c>
      <c r="AM620" s="12" t="s">
        <v>0</v>
      </c>
      <c r="AN620" s="12" t="str">
        <f>IF(ISNA((INDEX('TEAM 4'!AF$5:AF$20,MATCH(AM620,'TEAM 4'!AL$5:AL$20,0)))),"NOT DECLARED",INDEX('TEAM 4'!AF$5:AF$20,MATCH(AM620,'TEAM 4'!AL$5:AL$20,0)))</f>
        <v>NOT DECLARED</v>
      </c>
      <c r="AO620" s="2"/>
      <c r="AP620" s="2"/>
      <c r="AQ620" s="2"/>
      <c r="AR620" s="2"/>
      <c r="AS620" s="2"/>
      <c r="AT620" s="2"/>
      <c r="BD620" s="51" t="str">
        <f t="shared" si="829"/>
        <v xml:space="preserve">U17 </v>
      </c>
      <c r="BE620" s="51">
        <f t="shared" si="830"/>
        <v>13.3</v>
      </c>
      <c r="BF620" s="51">
        <f t="shared" si="831"/>
        <v>27.5</v>
      </c>
      <c r="BG620" s="51">
        <f t="shared" si="832"/>
        <v>45.5</v>
      </c>
      <c r="BH620" s="53">
        <f t="shared" si="833"/>
        <v>1.736111111111111E-3</v>
      </c>
      <c r="BI620" s="51" t="str">
        <f t="shared" si="834"/>
        <v>-</v>
      </c>
      <c r="BJ620" s="53">
        <f t="shared" si="835"/>
        <v>3.645833333333333E-3</v>
      </c>
      <c r="BK620" s="51" t="str">
        <f t="shared" si="836"/>
        <v>-</v>
      </c>
      <c r="BL620" s="51" t="str">
        <f t="shared" si="837"/>
        <v>-</v>
      </c>
      <c r="BM620" s="51">
        <f t="shared" si="838"/>
        <v>13.7</v>
      </c>
      <c r="BN620" s="51">
        <f t="shared" si="839"/>
        <v>1.45</v>
      </c>
      <c r="BO620" s="51">
        <f t="shared" si="840"/>
        <v>4.5999999999999996</v>
      </c>
      <c r="BP620" s="51">
        <f t="shared" si="841"/>
        <v>8.5</v>
      </c>
      <c r="BQ620" s="51">
        <f t="shared" si="842"/>
        <v>21</v>
      </c>
      <c r="BR620" s="51">
        <f t="shared" si="843"/>
        <v>25</v>
      </c>
      <c r="BS620" s="51">
        <f t="shared" si="844"/>
        <v>53</v>
      </c>
    </row>
    <row r="621" spans="1:89" ht="20.100000000000001" hidden="1" customHeight="1">
      <c r="A621" s="111" t="s">
        <v>370</v>
      </c>
      <c r="W621" s="199" t="s">
        <v>37</v>
      </c>
      <c r="X621" s="141">
        <v>4</v>
      </c>
      <c r="Y621" s="9" t="str">
        <f t="shared" si="824"/>
        <v>MADJA</v>
      </c>
      <c r="Z621" s="12" t="str">
        <f t="shared" si="824"/>
        <v>RR</v>
      </c>
      <c r="AA621" s="12" t="s">
        <v>1</v>
      </c>
      <c r="AB621" s="12" t="str">
        <f>IF(ISNA((INDEX('TEAM 4'!AF$5:AF$20,MATCH(AA621,'TEAM 4'!AO$5:AO$20,0)))),"NOT DECLARED",INDEX('TEAM 4'!AF$5:AF$20,MATCH(AA621,'TEAM 4'!AO$5:AO$20,0)))</f>
        <v>NOT DECLARED</v>
      </c>
      <c r="AC621" s="12" t="str">
        <f t="shared" si="825"/>
        <v>RR</v>
      </c>
      <c r="AD621" s="12" t="s">
        <v>1</v>
      </c>
      <c r="AE621" s="12" t="str">
        <f>IF(ISNA((INDEX('TEAM 4'!AF$5:AF$20,MATCH(AD621,'TEAM 4'!AI$5:AI$20,0)))),"NOT DECLARED",INDEX('TEAM 4'!AF$5:AF$20,MATCH(AD621,'TEAM 4'!AI$5:AI$20,0)))</f>
        <v>NOT DECLARED</v>
      </c>
      <c r="AF621" s="12" t="str">
        <f t="shared" si="826"/>
        <v>RR</v>
      </c>
      <c r="AG621" s="12" t="s">
        <v>1</v>
      </c>
      <c r="AH621" s="12" t="str">
        <f>IF(ISNA((INDEX('TEAM 4'!AF$5:AF$20,MATCH(AG621,'TEAM 4'!AM$5:AM$20,0)))),"NOT DECLARED",INDEX('TEAM 4'!AF$5:AF$20,MATCH(AG621,'TEAM 4'!AM$5:AM$20,0)))</f>
        <v>NOT DECLARED</v>
      </c>
      <c r="AI621" s="12" t="str">
        <f t="shared" si="827"/>
        <v>RR</v>
      </c>
      <c r="AJ621" s="12" t="s">
        <v>1</v>
      </c>
      <c r="AK621" s="12" t="str">
        <f>IF(ISNA((INDEX('TEAM 4'!AF$5:AF$20,MATCH(AJ621,'TEAM 4'!AR$5:AR$20,0)))),"NOT DECLARED",INDEX('TEAM 4'!AF$5:AF$20,MATCH(AJ621,'TEAM 4'!AR$5:AR$20,0)))</f>
        <v>NOT DECLARED</v>
      </c>
      <c r="AL621" s="12" t="str">
        <f t="shared" si="828"/>
        <v>RR</v>
      </c>
      <c r="AM621" s="12" t="s">
        <v>1</v>
      </c>
      <c r="AN621" s="12" t="str">
        <f>IF(ISNA((INDEX('TEAM 4'!AF$5:AF$20,MATCH(AM621,'TEAM 4'!AL$5:AL$20,0)))),"NOT DECLARED",INDEX('TEAM 4'!AF$5:AF$20,MATCH(AM621,'TEAM 4'!AL$5:AL$20,0)))</f>
        <v>NOT DECLARED</v>
      </c>
      <c r="AO621" s="2"/>
      <c r="AP621" s="2"/>
      <c r="AQ621" s="2"/>
      <c r="AR621" s="2"/>
      <c r="AS621" s="2"/>
      <c r="AT621" s="2"/>
      <c r="BD621" s="51" t="str">
        <f t="shared" si="829"/>
        <v xml:space="preserve">U17 </v>
      </c>
      <c r="BE621" s="51">
        <f t="shared" si="830"/>
        <v>13.3</v>
      </c>
      <c r="BF621" s="51">
        <f t="shared" si="831"/>
        <v>27.5</v>
      </c>
      <c r="BG621" s="51">
        <f t="shared" si="832"/>
        <v>45.5</v>
      </c>
      <c r="BH621" s="53">
        <f t="shared" si="833"/>
        <v>1.736111111111111E-3</v>
      </c>
      <c r="BI621" s="51" t="str">
        <f t="shared" si="834"/>
        <v>-</v>
      </c>
      <c r="BJ621" s="53">
        <f t="shared" si="835"/>
        <v>3.645833333333333E-3</v>
      </c>
      <c r="BK621" s="51" t="str">
        <f t="shared" si="836"/>
        <v>-</v>
      </c>
      <c r="BL621" s="51" t="str">
        <f t="shared" si="837"/>
        <v>-</v>
      </c>
      <c r="BM621" s="51">
        <f t="shared" si="838"/>
        <v>13.7</v>
      </c>
      <c r="BN621" s="51">
        <f t="shared" si="839"/>
        <v>1.45</v>
      </c>
      <c r="BO621" s="51">
        <f t="shared" si="840"/>
        <v>4.5999999999999996</v>
      </c>
      <c r="BP621" s="51">
        <f t="shared" si="841"/>
        <v>8.5</v>
      </c>
      <c r="BQ621" s="51">
        <f t="shared" si="842"/>
        <v>21</v>
      </c>
      <c r="BR621" s="51">
        <f t="shared" si="843"/>
        <v>25</v>
      </c>
      <c r="BS621" s="51">
        <f t="shared" si="844"/>
        <v>53</v>
      </c>
    </row>
    <row r="622" spans="1:89" ht="20.100000000000001" hidden="1" customHeight="1">
      <c r="A622" s="111" t="s">
        <v>370</v>
      </c>
      <c r="W622" s="199" t="s">
        <v>38</v>
      </c>
      <c r="X622" s="141">
        <v>5</v>
      </c>
      <c r="Y622" s="9" t="str">
        <f t="shared" si="824"/>
        <v>Salisbury</v>
      </c>
      <c r="Z622" s="12" t="str">
        <f t="shared" si="824"/>
        <v>T</v>
      </c>
      <c r="AA622" s="12" t="s">
        <v>0</v>
      </c>
      <c r="AB622" s="12" t="str">
        <f>IF(ISNA((INDEX('TEAM 5'!AF$5:AF$20,MATCH(AA622,'TEAM 5'!AO$5:AO$20,0)))),"NOT DECLARED",INDEX('TEAM 5'!AF$5:AF$20,MATCH(AA622,'TEAM 5'!AO$5:AO$20,0)))</f>
        <v>NOT DECLARED</v>
      </c>
      <c r="AC622" s="12" t="str">
        <f t="shared" si="825"/>
        <v>T</v>
      </c>
      <c r="AD622" s="12" t="s">
        <v>0</v>
      </c>
      <c r="AE622" s="12" t="str">
        <f>IF(ISNA((INDEX('TEAM 5'!AF$5:AF$20,MATCH(AD622,'TEAM 5'!AI$5:AI$20,0)))),"NOT DECLARED",INDEX('TEAM 5'!AF$5:AF$20,MATCH(AD622,'TEAM 5'!AI$5:AI$20,0)))</f>
        <v>Molly Hole</v>
      </c>
      <c r="AF622" s="12" t="str">
        <f t="shared" si="826"/>
        <v>T</v>
      </c>
      <c r="AG622" s="12" t="s">
        <v>0</v>
      </c>
      <c r="AH622" s="12" t="str">
        <f>IF(ISNA((INDEX('TEAM 5'!AF$5:AF$20,MATCH(AG622,'TEAM 5'!AM$5:AM$20,0)))),"NOT DECLARED",INDEX('TEAM 5'!AF$5:AF$20,MATCH(AG622,'TEAM 5'!AM$5:AM$20,0)))</f>
        <v>NOT DECLARED</v>
      </c>
      <c r="AI622" s="12" t="str">
        <f t="shared" si="827"/>
        <v>T</v>
      </c>
      <c r="AJ622" s="12" t="s">
        <v>0</v>
      </c>
      <c r="AK622" s="12" t="str">
        <f>IF(ISNA((INDEX('TEAM 5'!AF$5:AF$20,MATCH(AJ622,'TEAM 5'!AR$5:AR$20,0)))),"NOT DECLARED",INDEX('TEAM 5'!AF$5:AF$20,MATCH(AJ622,'TEAM 5'!AR$5:AR$20,0)))</f>
        <v>NOT DECLARED</v>
      </c>
      <c r="AL622" s="12" t="str">
        <f t="shared" si="828"/>
        <v>T</v>
      </c>
      <c r="AM622" s="12" t="s">
        <v>0</v>
      </c>
      <c r="AN622" s="12" t="str">
        <f>IF(ISNA((INDEX('TEAM 5'!AF$5:AF$20,MATCH(AM622,'TEAM 5'!AL$5:AL$20,0)))),"NOT DECLARED",INDEX('TEAM 5'!AF$5:AF$20,MATCH(AM622,'TEAM 5'!AL$5:AL$20,0)))</f>
        <v>Lucy Wilkinson</v>
      </c>
      <c r="AO622" s="2"/>
      <c r="AP622" s="2"/>
      <c r="AQ622" s="2"/>
      <c r="AR622" s="2"/>
      <c r="AS622" s="2"/>
      <c r="AT622" s="2"/>
      <c r="BD622" s="51" t="str">
        <f t="shared" si="829"/>
        <v xml:space="preserve">U17 </v>
      </c>
      <c r="BE622" s="51">
        <f t="shared" si="830"/>
        <v>13.3</v>
      </c>
      <c r="BF622" s="51">
        <f t="shared" si="831"/>
        <v>27.5</v>
      </c>
      <c r="BG622" s="51">
        <f t="shared" si="832"/>
        <v>45.5</v>
      </c>
      <c r="BH622" s="53">
        <f t="shared" si="833"/>
        <v>1.736111111111111E-3</v>
      </c>
      <c r="BI622" s="51" t="str">
        <f t="shared" si="834"/>
        <v>-</v>
      </c>
      <c r="BJ622" s="53">
        <f t="shared" si="835"/>
        <v>3.645833333333333E-3</v>
      </c>
      <c r="BK622" s="51" t="str">
        <f t="shared" si="836"/>
        <v>-</v>
      </c>
      <c r="BL622" s="51" t="str">
        <f t="shared" si="837"/>
        <v>-</v>
      </c>
      <c r="BM622" s="51">
        <f t="shared" si="838"/>
        <v>13.7</v>
      </c>
      <c r="BN622" s="51">
        <f t="shared" si="839"/>
        <v>1.45</v>
      </c>
      <c r="BO622" s="51">
        <f t="shared" si="840"/>
        <v>4.5999999999999996</v>
      </c>
      <c r="BP622" s="51">
        <f t="shared" si="841"/>
        <v>8.5</v>
      </c>
      <c r="BQ622" s="51">
        <f t="shared" si="842"/>
        <v>21</v>
      </c>
      <c r="BR622" s="51">
        <f t="shared" si="843"/>
        <v>25</v>
      </c>
      <c r="BS622" s="51">
        <f t="shared" si="844"/>
        <v>53</v>
      </c>
    </row>
    <row r="623" spans="1:89" ht="20.100000000000001" hidden="1" customHeight="1">
      <c r="A623" s="111" t="s">
        <v>370</v>
      </c>
      <c r="W623" s="199" t="s">
        <v>38</v>
      </c>
      <c r="X623" s="141">
        <v>5</v>
      </c>
      <c r="Y623" s="9" t="str">
        <f t="shared" si="824"/>
        <v>Salisbury</v>
      </c>
      <c r="Z623" s="12" t="str">
        <f t="shared" si="824"/>
        <v>TT</v>
      </c>
      <c r="AA623" s="12" t="s">
        <v>1</v>
      </c>
      <c r="AB623" s="12" t="str">
        <f>IF(ISNA((INDEX('TEAM 5'!AF$5:AF$20,MATCH(AA623,'TEAM 5'!AO$5:AO$20,0)))),"NOT DECLARED",INDEX('TEAM 5'!AF$5:AF$20,MATCH(AA623,'TEAM 5'!AO$5:AO$20,0)))</f>
        <v>NOT DECLARED</v>
      </c>
      <c r="AC623" s="12" t="str">
        <f t="shared" si="825"/>
        <v>TT</v>
      </c>
      <c r="AD623" s="12" t="s">
        <v>1</v>
      </c>
      <c r="AE623" s="12" t="str">
        <f>IF(ISNA((INDEX('TEAM 5'!AF$5:AF$20,MATCH(AD623,'TEAM 5'!AI$5:AI$20,0)))),"NOT DECLARED",INDEX('TEAM 5'!AF$5:AF$20,MATCH(AD623,'TEAM 5'!AI$5:AI$20,0)))</f>
        <v>Ellie Yarwood</v>
      </c>
      <c r="AF623" s="12" t="str">
        <f t="shared" si="826"/>
        <v>TT</v>
      </c>
      <c r="AG623" s="12" t="s">
        <v>1</v>
      </c>
      <c r="AH623" s="12" t="str">
        <f>IF(ISNA((INDEX('TEAM 5'!AF$5:AF$20,MATCH(AG623,'TEAM 5'!AM$5:AM$20,0)))),"NOT DECLARED",INDEX('TEAM 5'!AF$5:AF$20,MATCH(AG623,'TEAM 5'!AM$5:AM$20,0)))</f>
        <v>NOT DECLARED</v>
      </c>
      <c r="AI623" s="12" t="str">
        <f t="shared" si="827"/>
        <v>TT</v>
      </c>
      <c r="AJ623" s="12" t="s">
        <v>1</v>
      </c>
      <c r="AK623" s="12" t="str">
        <f>IF(ISNA((INDEX('TEAM 5'!AF$5:AF$20,MATCH(AJ623,'TEAM 5'!AR$5:AR$20,0)))),"NOT DECLARED",INDEX('TEAM 5'!AF$5:AF$20,MATCH(AJ623,'TEAM 5'!AR$5:AR$20,0)))</f>
        <v>NOT DECLARED</v>
      </c>
      <c r="AL623" s="12" t="str">
        <f t="shared" si="828"/>
        <v>TT</v>
      </c>
      <c r="AM623" s="12" t="s">
        <v>1</v>
      </c>
      <c r="AN623" s="12" t="str">
        <f>IF(ISNA((INDEX('TEAM 5'!AF$5:AF$20,MATCH(AM623,'TEAM 5'!AL$5:AL$20,0)))),"NOT DECLARED",INDEX('TEAM 5'!AF$5:AF$20,MATCH(AM623,'TEAM 5'!AL$5:AL$20,0)))</f>
        <v>Nia Jones</v>
      </c>
      <c r="AO623" s="2"/>
      <c r="AP623" s="2"/>
      <c r="AQ623" s="2"/>
      <c r="AR623" s="2"/>
      <c r="AS623" s="2"/>
      <c r="AT623" s="2"/>
    </row>
    <row r="624" spans="1:89" ht="20.100000000000001" hidden="1" customHeight="1">
      <c r="A624" s="111" t="s">
        <v>370</v>
      </c>
      <c r="W624" s="199" t="s">
        <v>363</v>
      </c>
      <c r="X624" s="141">
        <v>6</v>
      </c>
      <c r="Y624" s="9" t="str">
        <f t="shared" si="824"/>
        <v>Slough Juniors</v>
      </c>
      <c r="Z624" s="12" t="str">
        <f t="shared" si="824"/>
        <v>J</v>
      </c>
      <c r="AA624" s="12" t="s">
        <v>0</v>
      </c>
      <c r="AB624" s="12" t="str">
        <f>IF(ISNA((INDEX('TEAM 6'!AF$5:AF$20,MATCH(AA624,'TEAM 6'!AO$5:AO$20,0)))),"NOT DECLARED",INDEX('TEAM 6'!AF$5:AF$20,MATCH(AA624,'TEAM 6'!AO$5:AO$20,0)))</f>
        <v>Jessica Fewkes</v>
      </c>
      <c r="AC624" s="12" t="str">
        <f>Z624</f>
        <v>J</v>
      </c>
      <c r="AD624" s="12" t="s">
        <v>0</v>
      </c>
      <c r="AE624" s="12" t="str">
        <f>IF(ISNA((INDEX('TEAM 6'!AF$5:AF$20,MATCH(AD624,'TEAM 6'!AI$5:AI$20,0)))),"NOT DECLARED",INDEX('TEAM 6'!AF$5:AF$20,MATCH(AD624,'TEAM 6'!AI$5:AI$20,0)))</f>
        <v>Olivia Michael</v>
      </c>
      <c r="AF624" s="12" t="str">
        <f>AC624</f>
        <v>J</v>
      </c>
      <c r="AG624" s="12" t="s">
        <v>0</v>
      </c>
      <c r="AH624" s="12" t="str">
        <f>IF(ISNA((INDEX('TEAM 6'!AF$5:AF$20,MATCH(AG624,'TEAM 6'!AM$5:AM$20,0)))),"NOT DECLARED",INDEX('TEAM 6'!AF$5:AF$20,MATCH(AG624,'TEAM 6'!AM$5:AM$20,0)))</f>
        <v>Naomi Igbindion</v>
      </c>
      <c r="AI624" s="12" t="str">
        <f>AF624</f>
        <v>J</v>
      </c>
      <c r="AJ624" s="12" t="s">
        <v>0</v>
      </c>
      <c r="AK624" s="12" t="str">
        <f>IF(ISNA((INDEX('TEAM 6'!AF$5:AF$20,MATCH(AJ624,'TEAM 6'!AR$5:AR$20,0)))),"NOT DECLARED",INDEX('TEAM 6'!AF$5:AF$20,MATCH(AJ624,'TEAM 6'!AR$5:AR$20,0)))</f>
        <v>Jessica Fewkes</v>
      </c>
      <c r="AL624" s="12" t="str">
        <f>AI624</f>
        <v>J</v>
      </c>
      <c r="AM624" s="12" t="s">
        <v>0</v>
      </c>
      <c r="AN624" s="12" t="str">
        <f>IF(ISNA((INDEX('TEAM 6'!AF$5:AF$20,MATCH(AM624,'TEAM 6'!AL$5:AL$20,0)))),"NOT DECLARED",INDEX('TEAM 6'!AF$5:AF$20,MATCH(AM624,'TEAM 6'!AL$5:AL$20,0)))</f>
        <v>Olivia Michael</v>
      </c>
    </row>
    <row r="625" spans="1:40" ht="20.100000000000001" hidden="1" customHeight="1">
      <c r="A625" s="111" t="s">
        <v>370</v>
      </c>
      <c r="W625" s="199" t="s">
        <v>363</v>
      </c>
      <c r="X625" s="141">
        <v>6</v>
      </c>
      <c r="Y625" s="9" t="str">
        <f t="shared" si="824"/>
        <v>Slough Juniors</v>
      </c>
      <c r="Z625" s="12" t="str">
        <f t="shared" si="824"/>
        <v>JJ</v>
      </c>
      <c r="AA625" s="12" t="s">
        <v>1</v>
      </c>
      <c r="AB625" s="12" t="str">
        <f>IF(ISNA((INDEX('TEAM 6'!AF$5:AF$20,MATCH(AA625,'TEAM 6'!AO$5:AO$20,0)))),"NOT DECLARED",INDEX('TEAM 6'!AF$5:AF$20,MATCH(AA625,'TEAM 6'!AO$5:AO$20,0)))</f>
        <v>Tope Obele</v>
      </c>
      <c r="AC625" s="12" t="str">
        <f>Z625</f>
        <v>JJ</v>
      </c>
      <c r="AD625" s="12" t="s">
        <v>1</v>
      </c>
      <c r="AE625" s="12" t="str">
        <f>IF(ISNA((INDEX('TEAM 6'!AF$5:AF$20,MATCH(AD625,'TEAM 6'!AI$5:AI$20,0)))),"NOT DECLARED",INDEX('TEAM 6'!AF$5:AF$20,MATCH(AD625,'TEAM 6'!AI$5:AI$20,0)))</f>
        <v>Sinead Curtiss</v>
      </c>
      <c r="AF625" s="12" t="str">
        <f>AC625</f>
        <v>JJ</v>
      </c>
      <c r="AG625" s="12" t="s">
        <v>1</v>
      </c>
      <c r="AH625" s="12" t="str">
        <f>IF(ISNA((INDEX('TEAM 6'!AF$5:AF$20,MATCH(AG625,'TEAM 6'!AM$5:AM$20,0)))),"NOT DECLARED",INDEX('TEAM 6'!AF$5:AF$20,MATCH(AG625,'TEAM 6'!AM$5:AM$20,0)))</f>
        <v>Tope Obele</v>
      </c>
      <c r="AI625" s="12" t="str">
        <f>AF625</f>
        <v>JJ</v>
      </c>
      <c r="AJ625" s="12" t="s">
        <v>1</v>
      </c>
      <c r="AK625" s="12" t="str">
        <f>IF(ISNA((INDEX('TEAM 6'!AF$5:AF$20,MATCH(AJ625,'TEAM 6'!AR$5:AR$20,0)))),"NOT DECLARED",INDEX('TEAM 6'!AF$5:AF$20,MATCH(AJ625,'TEAM 6'!AR$5:AR$20,0)))</f>
        <v>NOT DECLARED</v>
      </c>
      <c r="AL625" s="12" t="str">
        <f>AI625</f>
        <v>JJ</v>
      </c>
      <c r="AM625" s="12" t="s">
        <v>1</v>
      </c>
      <c r="AN625" s="12" t="str">
        <f>IF(ISNA((INDEX('TEAM 6'!AF$5:AF$20,MATCH(AM625,'TEAM 6'!AL$5:AL$20,0)))),"NOT DECLARED",INDEX('TEAM 6'!AF$5:AF$20,MATCH(AM625,'TEAM 6'!AL$5:AL$20,0)))</f>
        <v>Jessica Fewkes</v>
      </c>
    </row>
    <row r="626" spans="1:40" ht="20.100000000000001" hidden="1" customHeight="1"/>
    <row r="627" spans="1:40" ht="20.100000000000001" customHeight="1">
      <c r="G627" s="176" t="s">
        <v>49</v>
      </c>
    </row>
    <row r="628" spans="1:40" ht="20.100000000000001" customHeight="1">
      <c r="G628" s="176" t="s">
        <v>49</v>
      </c>
    </row>
    <row r="629" spans="1:40" ht="20.100000000000001" customHeight="1"/>
    <row r="630" spans="1:40" ht="20.100000000000001" customHeight="1"/>
    <row r="631" spans="1:40" ht="20.100000000000001" customHeight="1"/>
    <row r="632" spans="1:40" ht="20.100000000000001" customHeight="1"/>
    <row r="633" spans="1:40" ht="20.100000000000001" customHeight="1"/>
    <row r="634" spans="1:40" ht="20.100000000000001" customHeight="1"/>
    <row r="635" spans="1:40" ht="20.100000000000001" customHeight="1"/>
    <row r="636" spans="1:40" ht="20.100000000000001" customHeight="1"/>
    <row r="637" spans="1:40" ht="20.100000000000001" customHeight="1"/>
    <row r="638" spans="1:40" ht="20.100000000000001" customHeight="1"/>
    <row r="639" spans="1:40" ht="20.100000000000001" customHeight="1"/>
    <row r="640" spans="1: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row r="956" ht="20.100000000000001" customHeight="1"/>
    <row r="957" ht="20.100000000000001" customHeight="1"/>
    <row r="958" ht="20.100000000000001" customHeight="1"/>
    <row r="959" ht="20.100000000000001" customHeight="1"/>
    <row r="960" ht="20.100000000000001" customHeight="1"/>
    <row r="961" ht="20.100000000000001" customHeight="1"/>
    <row r="962" ht="20.100000000000001" customHeight="1"/>
    <row r="963" ht="20.100000000000001" customHeight="1"/>
    <row r="964" ht="20.100000000000001" customHeight="1"/>
    <row r="965" ht="20.100000000000001" customHeight="1"/>
    <row r="966" ht="20.100000000000001" customHeight="1"/>
    <row r="967" ht="20.100000000000001" customHeight="1"/>
    <row r="968" ht="20.100000000000001" customHeight="1"/>
    <row r="969" ht="20.100000000000001" customHeight="1"/>
    <row r="970" ht="20.100000000000001" customHeight="1"/>
    <row r="971" ht="20.100000000000001" customHeight="1"/>
    <row r="972" ht="20.100000000000001" customHeight="1"/>
    <row r="973" ht="20.100000000000001" customHeight="1"/>
    <row r="974" ht="20.100000000000001" customHeight="1"/>
    <row r="975" ht="20.100000000000001" customHeight="1"/>
    <row r="976" ht="20.100000000000001" customHeight="1"/>
    <row r="977" ht="20.100000000000001" customHeight="1"/>
    <row r="978" ht="20.100000000000001" customHeight="1"/>
    <row r="979" ht="20.100000000000001" customHeight="1"/>
    <row r="980" ht="20.100000000000001" customHeight="1"/>
    <row r="981" ht="20.100000000000001" customHeight="1"/>
    <row r="982" ht="20.100000000000001" customHeight="1"/>
    <row r="983" ht="20.100000000000001" customHeight="1"/>
    <row r="984" ht="20.100000000000001" customHeight="1"/>
    <row r="985" ht="20.100000000000001" customHeight="1"/>
    <row r="986" ht="20.100000000000001" customHeight="1"/>
    <row r="987" ht="20.100000000000001" customHeight="1"/>
    <row r="988" ht="20.100000000000001" customHeight="1"/>
    <row r="989" ht="20.100000000000001" customHeight="1"/>
    <row r="990" ht="20.100000000000001" customHeight="1"/>
    <row r="991" ht="20.100000000000001" customHeight="1"/>
    <row r="992" ht="20.100000000000001" customHeight="1"/>
    <row r="993" ht="20.100000000000001" customHeight="1"/>
    <row r="994" ht="20.100000000000001" customHeight="1"/>
    <row r="995" ht="20.100000000000001" customHeight="1"/>
    <row r="996" ht="20.100000000000001" customHeight="1"/>
    <row r="997" ht="20.100000000000001" customHeight="1"/>
    <row r="998" ht="20.100000000000001" customHeight="1"/>
    <row r="999" ht="20.100000000000001" customHeight="1"/>
    <row r="1000" ht="20.100000000000001" customHeight="1"/>
    <row r="1001" ht="20.100000000000001" customHeight="1"/>
    <row r="1002" ht="20.100000000000001" customHeight="1"/>
    <row r="1003" ht="20.100000000000001" customHeight="1"/>
    <row r="1004" ht="20.100000000000001" customHeight="1"/>
    <row r="1005" ht="20.100000000000001" customHeight="1"/>
    <row r="1006" ht="20.100000000000001" customHeight="1"/>
    <row r="1007" ht="20.100000000000001" customHeight="1"/>
    <row r="1008" ht="20.100000000000001" customHeight="1"/>
    <row r="1009" ht="20.100000000000001" customHeight="1"/>
    <row r="1010" ht="20.100000000000001" customHeight="1"/>
    <row r="1011" ht="20.100000000000001" customHeight="1"/>
    <row r="1012" ht="20.100000000000001" customHeight="1"/>
    <row r="1013" ht="20.100000000000001" customHeight="1"/>
    <row r="1014" ht="20.100000000000001" customHeight="1"/>
    <row r="1015" ht="20.100000000000001" customHeight="1"/>
    <row r="1016" ht="20.100000000000001" customHeight="1"/>
    <row r="1017" ht="20.100000000000001" customHeight="1"/>
    <row r="1018" ht="20.100000000000001" customHeight="1"/>
    <row r="1019" ht="20.100000000000001" customHeight="1"/>
    <row r="1020" ht="20.100000000000001" customHeight="1"/>
    <row r="1021" ht="20.100000000000001" customHeight="1"/>
    <row r="1022" ht="20.100000000000001" customHeight="1"/>
    <row r="1023" ht="20.100000000000001" customHeight="1"/>
    <row r="1024" ht="20.100000000000001" customHeight="1"/>
    <row r="1025" ht="20.100000000000001" customHeight="1"/>
    <row r="1026" ht="20.100000000000001" customHeight="1"/>
    <row r="1027" ht="20.100000000000001" customHeight="1"/>
    <row r="1028" ht="20.100000000000001" customHeight="1"/>
    <row r="1029" ht="20.100000000000001" customHeight="1"/>
    <row r="1030" ht="20.100000000000001" customHeight="1"/>
    <row r="1031" ht="20.100000000000001" customHeight="1"/>
    <row r="1032" ht="20.100000000000001" customHeight="1"/>
    <row r="1033" ht="20.100000000000001" customHeight="1"/>
    <row r="1034" ht="20.100000000000001" customHeight="1"/>
    <row r="1035" ht="20.100000000000001" customHeight="1"/>
    <row r="1036" ht="20.100000000000001" customHeight="1"/>
    <row r="1037" ht="20.100000000000001" customHeight="1"/>
    <row r="1038" ht="20.100000000000001" customHeight="1"/>
    <row r="1039" ht="20.100000000000001" customHeight="1"/>
    <row r="1040" ht="20.100000000000001" customHeight="1"/>
    <row r="1041" ht="20.100000000000001" customHeight="1"/>
    <row r="1042" ht="20.100000000000001" customHeight="1"/>
    <row r="1043" ht="20.100000000000001" customHeight="1"/>
    <row r="1044" ht="20.100000000000001" customHeight="1"/>
    <row r="1045" ht="20.100000000000001" customHeight="1"/>
    <row r="1046" ht="20.100000000000001" customHeight="1"/>
    <row r="1047" ht="20.100000000000001" customHeight="1"/>
    <row r="1048" ht="20.100000000000001" customHeight="1"/>
    <row r="1049" ht="20.100000000000001" customHeight="1"/>
    <row r="1050" ht="20.100000000000001" customHeight="1"/>
    <row r="1051" ht="20.100000000000001" customHeight="1"/>
    <row r="1052" ht="20.100000000000001" customHeight="1"/>
    <row r="1053" ht="20.100000000000001" customHeight="1"/>
    <row r="1054" ht="20.100000000000001" customHeight="1"/>
    <row r="1055" ht="20.100000000000001" customHeight="1"/>
    <row r="1056" ht="20.100000000000001" customHeight="1"/>
    <row r="1057" ht="20.100000000000001" customHeight="1"/>
    <row r="1058" ht="20.100000000000001" customHeight="1"/>
    <row r="1059" ht="20.100000000000001" customHeight="1"/>
    <row r="1060" ht="20.100000000000001" customHeight="1"/>
    <row r="1061" ht="20.100000000000001" customHeight="1"/>
    <row r="1062" ht="20.100000000000001" customHeight="1"/>
    <row r="1063" ht="20.100000000000001" customHeight="1"/>
    <row r="1064" ht="20.100000000000001" customHeight="1"/>
    <row r="1065" ht="20.100000000000001" customHeight="1"/>
    <row r="1066" ht="20.100000000000001" customHeight="1"/>
    <row r="1067" ht="20.100000000000001" customHeight="1"/>
    <row r="1068" ht="20.100000000000001" customHeight="1"/>
    <row r="1069" ht="20.100000000000001" customHeight="1"/>
    <row r="1070" ht="20.100000000000001" customHeight="1"/>
    <row r="1071" ht="20.100000000000001" customHeight="1"/>
    <row r="1072" ht="20.100000000000001" customHeight="1"/>
    <row r="1073" ht="20.100000000000001" customHeight="1"/>
    <row r="1074" ht="20.100000000000001" customHeight="1"/>
    <row r="1075" ht="20.100000000000001" customHeight="1"/>
    <row r="1076" ht="20.100000000000001" customHeight="1"/>
    <row r="1077" ht="20.100000000000001" customHeight="1"/>
    <row r="1078" ht="20.100000000000001" customHeight="1"/>
    <row r="1079" ht="20.100000000000001" customHeight="1"/>
    <row r="1080" ht="20.100000000000001" customHeight="1"/>
    <row r="1081" ht="20.100000000000001" customHeight="1"/>
    <row r="1082" ht="20.100000000000001" customHeight="1"/>
    <row r="1083" ht="20.100000000000001" customHeight="1"/>
    <row r="1084" ht="20.100000000000001" customHeight="1"/>
    <row r="1085" ht="20.100000000000001" customHeight="1"/>
    <row r="1086" ht="20.100000000000001" customHeight="1"/>
    <row r="1087" ht="20.100000000000001" customHeight="1"/>
    <row r="1088" ht="20.100000000000001" customHeight="1"/>
    <row r="1089" ht="20.100000000000001" customHeight="1"/>
    <row r="1090" ht="20.100000000000001" customHeight="1"/>
    <row r="1091" ht="20.100000000000001" customHeight="1"/>
    <row r="1092" ht="20.100000000000001" customHeight="1"/>
    <row r="1093" ht="20.100000000000001" customHeight="1"/>
    <row r="1094" ht="20.100000000000001" customHeight="1"/>
    <row r="1095" ht="20.100000000000001" customHeight="1"/>
    <row r="1096" ht="20.100000000000001" customHeight="1"/>
    <row r="1097" ht="20.100000000000001" customHeight="1"/>
    <row r="1098" ht="20.100000000000001" customHeight="1"/>
    <row r="1099" ht="20.100000000000001" customHeight="1"/>
    <row r="1100" ht="20.100000000000001" customHeight="1"/>
    <row r="1101" ht="20.100000000000001" customHeight="1"/>
    <row r="1102" ht="20.100000000000001" customHeight="1"/>
    <row r="1103" ht="20.100000000000001" customHeight="1"/>
    <row r="1104" ht="20.100000000000001" customHeight="1"/>
    <row r="1105" ht="20.100000000000001" customHeight="1"/>
    <row r="1106" ht="20.100000000000001" customHeight="1"/>
    <row r="1107" ht="20.100000000000001" customHeight="1"/>
    <row r="1108" ht="20.100000000000001" customHeight="1"/>
    <row r="1109" ht="20.100000000000001" customHeight="1"/>
    <row r="1110" ht="20.100000000000001" customHeight="1"/>
    <row r="1111" ht="20.100000000000001" customHeight="1"/>
    <row r="1112" ht="20.100000000000001" customHeight="1"/>
    <row r="1113" ht="20.100000000000001" customHeight="1"/>
    <row r="1114" ht="20.100000000000001" customHeight="1"/>
    <row r="1115" ht="20.100000000000001" customHeight="1"/>
    <row r="1116" ht="20.100000000000001" customHeight="1"/>
    <row r="1117" ht="20.100000000000001" customHeight="1"/>
    <row r="1118" ht="20.100000000000001" customHeight="1"/>
    <row r="1119" ht="20.100000000000001" customHeight="1"/>
    <row r="1120" ht="20.100000000000001" customHeight="1"/>
    <row r="1121" ht="20.100000000000001" customHeight="1"/>
    <row r="1122" ht="20.100000000000001" customHeight="1"/>
    <row r="1123" ht="20.100000000000001" customHeight="1"/>
    <row r="1124" ht="20.100000000000001" customHeight="1"/>
    <row r="1125" ht="20.100000000000001" customHeight="1"/>
    <row r="1126" ht="20.100000000000001" customHeight="1"/>
    <row r="1127" ht="20.100000000000001" customHeight="1"/>
    <row r="1128" ht="20.100000000000001" customHeight="1"/>
    <row r="1129" ht="20.100000000000001" customHeight="1"/>
    <row r="1130" ht="20.100000000000001" customHeight="1"/>
    <row r="1131" ht="20.100000000000001" customHeight="1"/>
    <row r="1132" ht="20.100000000000001" customHeight="1"/>
    <row r="1133" ht="20.100000000000001" customHeight="1"/>
    <row r="1134" ht="20.100000000000001" customHeight="1"/>
    <row r="1135" ht="20.100000000000001" customHeight="1"/>
    <row r="1136" ht="20.100000000000001" customHeight="1"/>
    <row r="1137" ht="20.100000000000001" customHeight="1"/>
    <row r="1138" ht="20.100000000000001" customHeight="1"/>
    <row r="1139" ht="20.100000000000001" customHeight="1"/>
    <row r="1140" ht="20.100000000000001" customHeight="1"/>
    <row r="1141" ht="20.100000000000001" customHeight="1"/>
    <row r="1142" ht="20.100000000000001" customHeight="1"/>
    <row r="1143" ht="20.100000000000001" customHeight="1"/>
    <row r="1144" ht="20.100000000000001" customHeight="1"/>
    <row r="1145" ht="20.100000000000001" customHeight="1"/>
    <row r="1146" ht="20.100000000000001" customHeight="1"/>
    <row r="1147" ht="20.100000000000001" customHeight="1"/>
    <row r="1148" ht="20.100000000000001" customHeight="1"/>
    <row r="1149" ht="20.100000000000001" customHeight="1"/>
    <row r="1150" ht="20.100000000000001" customHeight="1"/>
    <row r="1151" ht="20.100000000000001" customHeight="1"/>
    <row r="1152" ht="20.100000000000001" customHeight="1"/>
    <row r="1153" ht="20.100000000000001" customHeight="1"/>
    <row r="1154" ht="20.100000000000001" customHeight="1"/>
    <row r="1155" ht="20.100000000000001" customHeight="1"/>
    <row r="1156" ht="20.100000000000001" customHeight="1"/>
    <row r="1157" ht="20.100000000000001" customHeight="1"/>
    <row r="1158" ht="20.100000000000001" customHeight="1"/>
    <row r="1159" ht="20.100000000000001" customHeight="1"/>
    <row r="1160" ht="20.100000000000001" customHeight="1"/>
    <row r="1161" ht="20.100000000000001" customHeight="1"/>
    <row r="1162" ht="20.100000000000001" customHeight="1"/>
    <row r="1163" ht="20.100000000000001" customHeight="1"/>
    <row r="1164" ht="20.100000000000001" customHeight="1"/>
    <row r="1165" ht="20.100000000000001" customHeight="1"/>
    <row r="1166" ht="20.100000000000001" customHeight="1"/>
    <row r="1167" ht="20.100000000000001" customHeight="1"/>
    <row r="1168" ht="20.100000000000001" customHeight="1"/>
    <row r="1169" ht="20.100000000000001" customHeight="1"/>
    <row r="1170" ht="20.100000000000001" customHeight="1"/>
    <row r="1171" ht="20.100000000000001" customHeight="1"/>
    <row r="1172" ht="20.100000000000001" customHeight="1"/>
    <row r="1173" ht="20.100000000000001" customHeight="1"/>
    <row r="1174" ht="20.100000000000001" customHeight="1"/>
    <row r="1175" ht="20.100000000000001" customHeight="1"/>
    <row r="1176" ht="20.100000000000001" customHeight="1"/>
    <row r="1177" ht="20.100000000000001" customHeight="1"/>
    <row r="1178" ht="20.100000000000001" customHeight="1"/>
    <row r="1179" ht="20.100000000000001" customHeight="1"/>
    <row r="1180" ht="20.100000000000001" customHeight="1"/>
    <row r="1181" ht="20.100000000000001" customHeight="1"/>
    <row r="1182" ht="20.100000000000001" customHeight="1"/>
    <row r="1183" ht="20.100000000000001" customHeight="1"/>
    <row r="1184" ht="20.100000000000001" customHeight="1"/>
    <row r="1185" ht="20.100000000000001" customHeight="1"/>
    <row r="1186" ht="20.100000000000001" customHeight="1"/>
    <row r="1187" ht="20.100000000000001" customHeight="1"/>
    <row r="1188" ht="20.100000000000001" customHeight="1"/>
    <row r="1189" ht="20.100000000000001" customHeight="1"/>
    <row r="1190" ht="20.100000000000001" customHeight="1"/>
    <row r="1191" ht="20.100000000000001" customHeight="1"/>
    <row r="1192" ht="20.100000000000001" customHeight="1"/>
    <row r="1193" ht="20.100000000000001" customHeight="1"/>
    <row r="1194" ht="20.100000000000001" customHeight="1"/>
    <row r="1195" ht="20.100000000000001" customHeight="1"/>
    <row r="1196" ht="20.100000000000001" customHeight="1"/>
    <row r="1197" ht="20.100000000000001" customHeight="1"/>
    <row r="1198" ht="20.100000000000001" customHeight="1"/>
    <row r="1199" ht="20.100000000000001" customHeight="1"/>
    <row r="1200" ht="20.100000000000001" customHeight="1"/>
    <row r="1201" ht="20.100000000000001" customHeight="1"/>
    <row r="1202" ht="20.100000000000001" customHeight="1"/>
    <row r="1203" ht="20.100000000000001" customHeight="1"/>
    <row r="1204" ht="20.100000000000001" customHeight="1"/>
    <row r="1205" ht="20.100000000000001" customHeight="1"/>
    <row r="1206" ht="20.100000000000001" customHeight="1"/>
    <row r="1207" ht="20.100000000000001" customHeight="1"/>
    <row r="1208" ht="20.100000000000001" customHeight="1"/>
    <row r="1209" ht="20.100000000000001" customHeight="1"/>
    <row r="1210" ht="20.100000000000001" customHeight="1"/>
    <row r="1211" ht="20.100000000000001" customHeight="1"/>
    <row r="1212" ht="20.100000000000001" customHeight="1"/>
    <row r="1213" ht="20.100000000000001" customHeight="1"/>
    <row r="1214" ht="20.100000000000001" customHeight="1"/>
    <row r="1215" ht="20.100000000000001" customHeight="1"/>
    <row r="1216" ht="20.100000000000001" customHeight="1"/>
    <row r="1217" ht="20.100000000000001" customHeight="1"/>
    <row r="1218" ht="20.100000000000001" customHeight="1"/>
    <row r="1219" ht="20.100000000000001" customHeight="1"/>
    <row r="1220" ht="20.100000000000001" customHeight="1"/>
    <row r="1221" ht="20.100000000000001" customHeight="1"/>
    <row r="1222" ht="20.100000000000001" customHeight="1"/>
    <row r="1223" ht="20.100000000000001" customHeight="1"/>
    <row r="1224" ht="20.100000000000001" customHeight="1"/>
    <row r="1225" ht="20.100000000000001" customHeight="1"/>
    <row r="1226" ht="20.100000000000001" customHeight="1"/>
    <row r="1227" ht="20.100000000000001" customHeight="1"/>
    <row r="1228" ht="20.100000000000001" customHeight="1"/>
    <row r="1229" ht="20.100000000000001" customHeight="1"/>
    <row r="1230" ht="20.100000000000001" customHeight="1"/>
    <row r="1231" ht="20.100000000000001" customHeight="1"/>
    <row r="1232" ht="20.100000000000001" customHeight="1"/>
    <row r="1233" ht="20.100000000000001" customHeight="1"/>
    <row r="1234" ht="20.100000000000001" customHeight="1"/>
  </sheetData>
  <sheetProtection sheet="1" objects="1" scenarios="1"/>
  <mergeCells count="85">
    <mergeCell ref="K501:L501"/>
    <mergeCell ref="K397:L397"/>
    <mergeCell ref="K357:L357"/>
    <mergeCell ref="K525:L525"/>
    <mergeCell ref="K485:L485"/>
    <mergeCell ref="K373:L373"/>
    <mergeCell ref="K389:L389"/>
    <mergeCell ref="K493:L493"/>
    <mergeCell ref="K509:L509"/>
    <mergeCell ref="K469:L469"/>
    <mergeCell ref="K461:L461"/>
    <mergeCell ref="K421:L421"/>
    <mergeCell ref="K437:L437"/>
    <mergeCell ref="K477:L477"/>
    <mergeCell ref="K405:L405"/>
    <mergeCell ref="K365:L365"/>
    <mergeCell ref="K157:L157"/>
    <mergeCell ref="K261:L261"/>
    <mergeCell ref="K317:L317"/>
    <mergeCell ref="K413:L413"/>
    <mergeCell ref="K453:L453"/>
    <mergeCell ref="K429:L429"/>
    <mergeCell ref="K445:L445"/>
    <mergeCell ref="K269:L269"/>
    <mergeCell ref="K277:L277"/>
    <mergeCell ref="K285:L285"/>
    <mergeCell ref="K293:L293"/>
    <mergeCell ref="K301:L301"/>
    <mergeCell ref="K341:L341"/>
    <mergeCell ref="K349:L349"/>
    <mergeCell ref="K381:L381"/>
    <mergeCell ref="K245:L245"/>
    <mergeCell ref="K181:L181"/>
    <mergeCell ref="K173:L173"/>
    <mergeCell ref="K205:L205"/>
    <mergeCell ref="K221:L221"/>
    <mergeCell ref="K229:L229"/>
    <mergeCell ref="E3:F3"/>
    <mergeCell ref="AR599:BB599"/>
    <mergeCell ref="AO543:AZ543"/>
    <mergeCell ref="AR571:BB571"/>
    <mergeCell ref="W1:W3"/>
    <mergeCell ref="S1:S3"/>
    <mergeCell ref="T1:T3"/>
    <mergeCell ref="U1:U3"/>
    <mergeCell ref="V1:V3"/>
    <mergeCell ref="R1:R3"/>
    <mergeCell ref="P1:P3"/>
    <mergeCell ref="K125:L125"/>
    <mergeCell ref="N1:O3"/>
    <mergeCell ref="G3:H3"/>
    <mergeCell ref="E1:L1"/>
    <mergeCell ref="E2:F2"/>
    <mergeCell ref="G2:H2"/>
    <mergeCell ref="I2:L2"/>
    <mergeCell ref="I3:L3"/>
    <mergeCell ref="K5:L5"/>
    <mergeCell ref="K533:L533"/>
    <mergeCell ref="K37:L37"/>
    <mergeCell ref="K45:L45"/>
    <mergeCell ref="K61:L61"/>
    <mergeCell ref="K77:L77"/>
    <mergeCell ref="K69:L69"/>
    <mergeCell ref="K109:L109"/>
    <mergeCell ref="K133:L133"/>
    <mergeCell ref="K93:L93"/>
    <mergeCell ref="K101:L101"/>
    <mergeCell ref="K13:L13"/>
    <mergeCell ref="K21:L21"/>
    <mergeCell ref="K29:L29"/>
    <mergeCell ref="K53:L53"/>
    <mergeCell ref="K517:L517"/>
    <mergeCell ref="K85:L85"/>
    <mergeCell ref="K141:L141"/>
    <mergeCell ref="K117:L117"/>
    <mergeCell ref="K213:L213"/>
    <mergeCell ref="K165:L165"/>
    <mergeCell ref="K149:L149"/>
    <mergeCell ref="K333:L333"/>
    <mergeCell ref="K189:L189"/>
    <mergeCell ref="K197:L197"/>
    <mergeCell ref="K237:L237"/>
    <mergeCell ref="K309:L309"/>
    <mergeCell ref="K325:L325"/>
    <mergeCell ref="K253:L253"/>
  </mergeCells>
  <phoneticPr fontId="0" type="noConversion"/>
  <conditionalFormatting sqref="G6:G11 G14:G19">
    <cfRule type="cellIs" dxfId="985" priority="499" stopIfTrue="1" operator="between">
      <formula>0.1</formula>
      <formula>$K$5</formula>
    </cfRule>
  </conditionalFormatting>
  <conditionalFormatting sqref="G54:G59">
    <cfRule type="cellIs" dxfId="984" priority="498" stopIfTrue="1" operator="between">
      <formula>1.15740740740741E-06</formula>
      <formula>$K$53</formula>
    </cfRule>
  </conditionalFormatting>
  <conditionalFormatting sqref="G94:G99 G102:G107">
    <cfRule type="cellIs" dxfId="983" priority="496" stopIfTrue="1" operator="between">
      <formula>$K$93</formula>
      <formula>100</formula>
    </cfRule>
  </conditionalFormatting>
  <conditionalFormatting sqref="G22:G27 G30:G35">
    <cfRule type="cellIs" dxfId="982" priority="494" stopIfTrue="1" operator="between">
      <formula>0.1</formula>
      <formula>$K$21</formula>
    </cfRule>
  </conditionalFormatting>
  <conditionalFormatting sqref="G38:G43">
    <cfRule type="cellIs" dxfId="981" priority="489" stopIfTrue="1" operator="between">
      <formula>1.15740740740741E-06</formula>
      <formula>$K$37</formula>
    </cfRule>
  </conditionalFormatting>
  <conditionalFormatting sqref="G46:G51">
    <cfRule type="cellIs" dxfId="980" priority="488" stopIfTrue="1" operator="between">
      <formula>1.15740740740741E-06</formula>
      <formula>$K$45</formula>
    </cfRule>
  </conditionalFormatting>
  <conditionalFormatting sqref="G62:G67">
    <cfRule type="cellIs" dxfId="979" priority="487" stopIfTrue="1" operator="between">
      <formula>1.15740740740741E-06</formula>
      <formula>$K$61</formula>
    </cfRule>
  </conditionalFormatting>
  <conditionalFormatting sqref="G70:G75 G78:G83">
    <cfRule type="cellIs" dxfId="978" priority="486" stopIfTrue="1" operator="between">
      <formula>1</formula>
      <formula>$K$69</formula>
    </cfRule>
  </conditionalFormatting>
  <conditionalFormatting sqref="G86:G91">
    <cfRule type="cellIs" dxfId="977" priority="483" stopIfTrue="1" operator="between">
      <formula>1</formula>
      <formula>$K$85</formula>
    </cfRule>
  </conditionalFormatting>
  <conditionalFormatting sqref="G110:G115 G118:G123">
    <cfRule type="cellIs" dxfId="976" priority="478" stopIfTrue="1" operator="between">
      <formula>$K$109</formula>
      <formula>100</formula>
    </cfRule>
  </conditionalFormatting>
  <conditionalFormatting sqref="G126:G131 G134:G139">
    <cfRule type="cellIs" dxfId="975" priority="476" stopIfTrue="1" operator="between">
      <formula>$K$125</formula>
      <formula>100</formula>
    </cfRule>
  </conditionalFormatting>
  <conditionalFormatting sqref="G142:G147 G150:G155">
    <cfRule type="cellIs" dxfId="974" priority="474" stopIfTrue="1" operator="between">
      <formula>$K$141</formula>
      <formula>100</formula>
    </cfRule>
  </conditionalFormatting>
  <conditionalFormatting sqref="G158:G163 G166:G171">
    <cfRule type="cellIs" dxfId="973" priority="472" stopIfTrue="1" operator="between">
      <formula>$K$157</formula>
      <formula>100</formula>
    </cfRule>
  </conditionalFormatting>
  <conditionalFormatting sqref="G174:G179 G182:G187">
    <cfRule type="cellIs" dxfId="972" priority="470" stopIfTrue="1" operator="between">
      <formula>1</formula>
      <formula>$K$173</formula>
    </cfRule>
  </conditionalFormatting>
  <conditionalFormatting sqref="G198:G203">
    <cfRule type="cellIs" dxfId="971" priority="468" stopIfTrue="1" operator="between">
      <formula>1</formula>
      <formula>$K$189</formula>
    </cfRule>
  </conditionalFormatting>
  <conditionalFormatting sqref="G206:G211 G214:G219">
    <cfRule type="cellIs" dxfId="970" priority="466" stopIfTrue="1" operator="between">
      <formula>1</formula>
      <formula>$K$205</formula>
    </cfRule>
  </conditionalFormatting>
  <conditionalFormatting sqref="G222:G227 G230:G235">
    <cfRule type="cellIs" dxfId="969" priority="464" stopIfTrue="1" operator="between">
      <formula>1.15740740740741E-06</formula>
      <formula>$K$221</formula>
    </cfRule>
  </conditionalFormatting>
  <conditionalFormatting sqref="G238:G243 G246:G251">
    <cfRule type="cellIs" dxfId="968" priority="462" stopIfTrue="1" operator="between">
      <formula>1.15740740740741E-06</formula>
      <formula>$K$237</formula>
    </cfRule>
  </conditionalFormatting>
  <conditionalFormatting sqref="G254:G259 G262:G267">
    <cfRule type="cellIs" dxfId="967" priority="460" stopIfTrue="1" operator="between">
      <formula>1</formula>
      <formula>$K$253</formula>
    </cfRule>
  </conditionalFormatting>
  <conditionalFormatting sqref="G270:G275">
    <cfRule type="cellIs" dxfId="966" priority="458" stopIfTrue="1" operator="between">
      <formula>1</formula>
      <formula>$K$269</formula>
    </cfRule>
  </conditionalFormatting>
  <conditionalFormatting sqref="G278:G283 G286:G291">
    <cfRule type="cellIs" dxfId="965" priority="457" stopIfTrue="1" operator="between">
      <formula>$K$277</formula>
      <formula>100</formula>
    </cfRule>
  </conditionalFormatting>
  <conditionalFormatting sqref="G294:G299 G302:G307">
    <cfRule type="cellIs" dxfId="964" priority="455" stopIfTrue="1" operator="between">
      <formula>$K$293</formula>
      <formula>100</formula>
    </cfRule>
  </conditionalFormatting>
  <conditionalFormatting sqref="G310:G315 G318:G323">
    <cfRule type="cellIs" dxfId="963" priority="453" stopIfTrue="1" operator="between">
      <formula>$K$309</formula>
      <formula>100</formula>
    </cfRule>
  </conditionalFormatting>
  <conditionalFormatting sqref="G326:G331 G334:G339">
    <cfRule type="cellIs" dxfId="962" priority="451" stopIfTrue="1" operator="between">
      <formula>$K$325</formula>
      <formula>100</formula>
    </cfRule>
  </conditionalFormatting>
  <conditionalFormatting sqref="G342:G347 G350:G355">
    <cfRule type="cellIs" dxfId="961" priority="448" stopIfTrue="1" operator="between">
      <formula>$K$341</formula>
      <formula>100</formula>
    </cfRule>
  </conditionalFormatting>
  <conditionalFormatting sqref="G358:G363 G366:G371">
    <cfRule type="cellIs" dxfId="960" priority="446" stopIfTrue="1" operator="between">
      <formula>1</formula>
      <formula>$K$357</formula>
    </cfRule>
  </conditionalFormatting>
  <conditionalFormatting sqref="G374:G379 G382:G387">
    <cfRule type="cellIs" dxfId="959" priority="444" stopIfTrue="1" operator="between">
      <formula>1</formula>
      <formula>$K$373</formula>
    </cfRule>
  </conditionalFormatting>
  <conditionalFormatting sqref="G390:G395 G398:G403">
    <cfRule type="cellIs" dxfId="958" priority="442" stopIfTrue="1" operator="between">
      <formula>1</formula>
      <formula>$K$389</formula>
    </cfRule>
  </conditionalFormatting>
  <conditionalFormatting sqref="G406:G411 G414:G419">
    <cfRule type="cellIs" dxfId="957" priority="440" stopIfTrue="1" operator="between">
      <formula>1.15740740740741E-06</formula>
      <formula>$K$405</formula>
    </cfRule>
  </conditionalFormatting>
  <conditionalFormatting sqref="G422:G427 G430:G435">
    <cfRule type="cellIs" dxfId="956" priority="438" stopIfTrue="1" operator="between">
      <formula>1.15740740740741E-06</formula>
      <formula>$K$421</formula>
    </cfRule>
  </conditionalFormatting>
  <conditionalFormatting sqref="G438:G443 G446:G451">
    <cfRule type="cellIs" dxfId="955" priority="435" stopIfTrue="1" operator="between">
      <formula>1</formula>
      <formula>$K$437</formula>
    </cfRule>
  </conditionalFormatting>
  <conditionalFormatting sqref="G454:G459">
    <cfRule type="cellIs" dxfId="954" priority="433" stopIfTrue="1" operator="between">
      <formula>1</formula>
      <formula>$K$453</formula>
    </cfRule>
  </conditionalFormatting>
  <conditionalFormatting sqref="G462:G467 G470:G475">
    <cfRule type="cellIs" dxfId="953" priority="432" stopIfTrue="1" operator="between">
      <formula>$K$461</formula>
      <formula>100</formula>
    </cfRule>
  </conditionalFormatting>
  <conditionalFormatting sqref="G478:G483 G486:G491">
    <cfRule type="cellIs" dxfId="952" priority="430" stopIfTrue="1" operator="between">
      <formula>$K$477</formula>
      <formula>100</formula>
    </cfRule>
  </conditionalFormatting>
  <conditionalFormatting sqref="G494:G499 G502:G507">
    <cfRule type="cellIs" dxfId="951" priority="428" stopIfTrue="1" operator="between">
      <formula>$K$493</formula>
      <formula>100</formula>
    </cfRule>
  </conditionalFormatting>
  <conditionalFormatting sqref="G510:G515 G518:G523">
    <cfRule type="cellIs" dxfId="950" priority="426" stopIfTrue="1" operator="between">
      <formula>$K$509</formula>
      <formula>100</formula>
    </cfRule>
  </conditionalFormatting>
  <conditionalFormatting sqref="G526:G531 G534:G539">
    <cfRule type="cellIs" dxfId="949" priority="424" stopIfTrue="1" operator="between">
      <formula>$K$525</formula>
      <formula>100</formula>
    </cfRule>
  </conditionalFormatting>
  <conditionalFormatting sqref="G54:G59">
    <cfRule type="cellIs" dxfId="948" priority="422" stopIfTrue="1" operator="between">
      <formula>1.15740740740741E-06</formula>
      <formula>$K$45</formula>
    </cfRule>
  </conditionalFormatting>
  <conditionalFormatting sqref="G62:G67">
    <cfRule type="cellIs" dxfId="947" priority="421" stopIfTrue="1" operator="between">
      <formula>1.15740740740741E-06</formula>
      <formula>$K$53</formula>
    </cfRule>
  </conditionalFormatting>
  <conditionalFormatting sqref="G62:G67">
    <cfRule type="cellIs" dxfId="946" priority="420" stopIfTrue="1" operator="between">
      <formula>1.15740740740741E-06</formula>
      <formula>$K$45</formula>
    </cfRule>
  </conditionalFormatting>
  <conditionalFormatting sqref="G238:G243">
    <cfRule type="cellIs" dxfId="945" priority="419" stopIfTrue="1" operator="between">
      <formula>1.15740740740741E-06</formula>
      <formula>$K$221</formula>
    </cfRule>
  </conditionalFormatting>
  <conditionalFormatting sqref="G422:G427">
    <cfRule type="cellIs" dxfId="944" priority="418" stopIfTrue="1" operator="between">
      <formula>1.15740740740741E-06</formula>
      <formula>$K$405</formula>
    </cfRule>
  </conditionalFormatting>
  <conditionalFormatting sqref="G430:G435">
    <cfRule type="cellIs" dxfId="943" priority="417" stopIfTrue="1" operator="between">
      <formula>1.15740740740741E-06</formula>
      <formula>$K$405</formula>
    </cfRule>
  </conditionalFormatting>
  <conditionalFormatting sqref="G22:G27">
    <cfRule type="cellIs" dxfId="942" priority="416" stopIfTrue="1" operator="between">
      <formula>0.1</formula>
      <formula>$K$5</formula>
    </cfRule>
  </conditionalFormatting>
  <conditionalFormatting sqref="G30:G35">
    <cfRule type="cellIs" dxfId="941" priority="415" stopIfTrue="1" operator="between">
      <formula>0.1</formula>
      <formula>$K$5</formula>
    </cfRule>
  </conditionalFormatting>
  <conditionalFormatting sqref="G46:G51">
    <cfRule type="cellIs" dxfId="940" priority="414" stopIfTrue="1" operator="between">
      <formula>1.15740740740741E-06</formula>
      <formula>$K$37</formula>
    </cfRule>
  </conditionalFormatting>
  <conditionalFormatting sqref="G54:G59">
    <cfRule type="cellIs" dxfId="939" priority="413" stopIfTrue="1" operator="between">
      <formula>1.15740740740741E-06</formula>
      <formula>$K$37</formula>
    </cfRule>
  </conditionalFormatting>
  <conditionalFormatting sqref="G62:G67">
    <cfRule type="cellIs" dxfId="938" priority="412" stopIfTrue="1" operator="between">
      <formula>1.15740740740741E-06</formula>
      <formula>$K$37</formula>
    </cfRule>
  </conditionalFormatting>
  <conditionalFormatting sqref="F6">
    <cfRule type="expression" dxfId="937" priority="411">
      <formula>AF6&gt;1</formula>
    </cfRule>
  </conditionalFormatting>
  <conditionalFormatting sqref="F7">
    <cfRule type="expression" dxfId="936" priority="410">
      <formula>AF7&gt;1</formula>
    </cfRule>
  </conditionalFormatting>
  <conditionalFormatting sqref="F8">
    <cfRule type="expression" dxfId="935" priority="409">
      <formula>AF8&gt;1</formula>
    </cfRule>
  </conditionalFormatting>
  <conditionalFormatting sqref="F9">
    <cfRule type="expression" dxfId="934" priority="408">
      <formula>AF9&gt;1</formula>
    </cfRule>
  </conditionalFormatting>
  <conditionalFormatting sqref="F10">
    <cfRule type="expression" dxfId="933" priority="407">
      <formula>AF10&gt;1</formula>
    </cfRule>
  </conditionalFormatting>
  <conditionalFormatting sqref="F11">
    <cfRule type="expression" dxfId="932" priority="406">
      <formula>AF11&gt;1</formula>
    </cfRule>
  </conditionalFormatting>
  <conditionalFormatting sqref="F14">
    <cfRule type="expression" dxfId="931" priority="405">
      <formula>AF14&gt;1</formula>
    </cfRule>
  </conditionalFormatting>
  <conditionalFormatting sqref="F15">
    <cfRule type="expression" dxfId="930" priority="404">
      <formula>AF15&gt;1</formula>
    </cfRule>
  </conditionalFormatting>
  <conditionalFormatting sqref="F16">
    <cfRule type="expression" dxfId="929" priority="403">
      <formula>AF16&gt;1</formula>
    </cfRule>
  </conditionalFormatting>
  <conditionalFormatting sqref="F17">
    <cfRule type="expression" dxfId="928" priority="402">
      <formula>AF17&gt;1</formula>
    </cfRule>
  </conditionalFormatting>
  <conditionalFormatting sqref="F18">
    <cfRule type="expression" dxfId="927" priority="401">
      <formula>AF18&gt;1</formula>
    </cfRule>
  </conditionalFormatting>
  <conditionalFormatting sqref="F19">
    <cfRule type="expression" dxfId="926" priority="400">
      <formula>AF19&gt;1</formula>
    </cfRule>
  </conditionalFormatting>
  <conditionalFormatting sqref="F22">
    <cfRule type="expression" dxfId="925" priority="399">
      <formula>AF22&gt;1</formula>
    </cfRule>
  </conditionalFormatting>
  <conditionalFormatting sqref="F23">
    <cfRule type="expression" dxfId="924" priority="398">
      <formula>AF23&gt;1</formula>
    </cfRule>
  </conditionalFormatting>
  <conditionalFormatting sqref="F24">
    <cfRule type="expression" dxfId="923" priority="397">
      <formula>AF24&gt;1</formula>
    </cfRule>
  </conditionalFormatting>
  <conditionalFormatting sqref="F25">
    <cfRule type="expression" dxfId="922" priority="396">
      <formula>AF25&gt;1</formula>
    </cfRule>
  </conditionalFormatting>
  <conditionalFormatting sqref="F26">
    <cfRule type="expression" dxfId="921" priority="395">
      <formula>AF26&gt;1</formula>
    </cfRule>
  </conditionalFormatting>
  <conditionalFormatting sqref="F27">
    <cfRule type="expression" dxfId="920" priority="394">
      <formula>AF27&gt;1</formula>
    </cfRule>
  </conditionalFormatting>
  <conditionalFormatting sqref="F30">
    <cfRule type="expression" dxfId="919" priority="393">
      <formula>AF30&gt;1</formula>
    </cfRule>
  </conditionalFormatting>
  <conditionalFormatting sqref="F31">
    <cfRule type="expression" dxfId="918" priority="392">
      <formula>AF31&gt;1</formula>
    </cfRule>
  </conditionalFormatting>
  <conditionalFormatting sqref="F32">
    <cfRule type="expression" dxfId="917" priority="391">
      <formula>AF32&gt;1</formula>
    </cfRule>
  </conditionalFormatting>
  <conditionalFormatting sqref="F33">
    <cfRule type="expression" dxfId="916" priority="390">
      <formula>AF33&gt;1</formula>
    </cfRule>
  </conditionalFormatting>
  <conditionalFormatting sqref="F34">
    <cfRule type="expression" dxfId="915" priority="389">
      <formula>AF34&gt;1</formula>
    </cfRule>
  </conditionalFormatting>
  <conditionalFormatting sqref="F35">
    <cfRule type="expression" dxfId="914" priority="388">
      <formula>AF35&gt;1</formula>
    </cfRule>
  </conditionalFormatting>
  <conditionalFormatting sqref="F38">
    <cfRule type="expression" dxfId="913" priority="387">
      <formula>AF38&gt;1</formula>
    </cfRule>
  </conditionalFormatting>
  <conditionalFormatting sqref="F39">
    <cfRule type="expression" dxfId="912" priority="386">
      <formula>AF39&gt;1</formula>
    </cfRule>
  </conditionalFormatting>
  <conditionalFormatting sqref="F40">
    <cfRule type="expression" dxfId="911" priority="385">
      <formula>AF40&gt;1</formula>
    </cfRule>
  </conditionalFormatting>
  <conditionalFormatting sqref="F41">
    <cfRule type="expression" dxfId="910" priority="384">
      <formula>AF41&gt;1</formula>
    </cfRule>
  </conditionalFormatting>
  <conditionalFormatting sqref="F42">
    <cfRule type="expression" dxfId="909" priority="383">
      <formula>AF42&gt;1</formula>
    </cfRule>
  </conditionalFormatting>
  <conditionalFormatting sqref="F43">
    <cfRule type="expression" dxfId="908" priority="382">
      <formula>AF43&gt;1</formula>
    </cfRule>
  </conditionalFormatting>
  <conditionalFormatting sqref="F46">
    <cfRule type="expression" dxfId="907" priority="381">
      <formula>AF46&gt;1</formula>
    </cfRule>
  </conditionalFormatting>
  <conditionalFormatting sqref="F47">
    <cfRule type="expression" dxfId="906" priority="380">
      <formula>AF47&gt;1</formula>
    </cfRule>
  </conditionalFormatting>
  <conditionalFormatting sqref="F48">
    <cfRule type="expression" dxfId="905" priority="379">
      <formula>AF48&gt;1</formula>
    </cfRule>
  </conditionalFormatting>
  <conditionalFormatting sqref="F49">
    <cfRule type="expression" dxfId="904" priority="378">
      <formula>AF49&gt;1</formula>
    </cfRule>
  </conditionalFormatting>
  <conditionalFormatting sqref="F50">
    <cfRule type="expression" dxfId="903" priority="377">
      <formula>AF50&gt;1</formula>
    </cfRule>
  </conditionalFormatting>
  <conditionalFormatting sqref="F51">
    <cfRule type="expression" dxfId="902" priority="376">
      <formula>AF51&gt;1</formula>
    </cfRule>
  </conditionalFormatting>
  <conditionalFormatting sqref="F54">
    <cfRule type="expression" dxfId="901" priority="375">
      <formula>AF54&gt;1</formula>
    </cfRule>
  </conditionalFormatting>
  <conditionalFormatting sqref="F55">
    <cfRule type="expression" dxfId="900" priority="374">
      <formula>AF55&gt;1</formula>
    </cfRule>
  </conditionalFormatting>
  <conditionalFormatting sqref="F56">
    <cfRule type="expression" dxfId="899" priority="373">
      <formula>AF56&gt;1</formula>
    </cfRule>
  </conditionalFormatting>
  <conditionalFormatting sqref="F57">
    <cfRule type="expression" dxfId="898" priority="372">
      <formula>AF57&gt;1</formula>
    </cfRule>
  </conditionalFormatting>
  <conditionalFormatting sqref="F58">
    <cfRule type="expression" dxfId="897" priority="371">
      <formula>AF58&gt;1</formula>
    </cfRule>
  </conditionalFormatting>
  <conditionalFormatting sqref="F59">
    <cfRule type="expression" dxfId="896" priority="370">
      <formula>AF59&gt;1</formula>
    </cfRule>
  </conditionalFormatting>
  <conditionalFormatting sqref="F62">
    <cfRule type="expression" dxfId="895" priority="369">
      <formula>AF62&gt;1</formula>
    </cfRule>
  </conditionalFormatting>
  <conditionalFormatting sqref="F63">
    <cfRule type="expression" dxfId="894" priority="368">
      <formula>AF63&gt;1</formula>
    </cfRule>
  </conditionalFormatting>
  <conditionalFormatting sqref="F64">
    <cfRule type="expression" dxfId="893" priority="367">
      <formula>AF64&gt;1</formula>
    </cfRule>
  </conditionalFormatting>
  <conditionalFormatting sqref="F65">
    <cfRule type="expression" dxfId="892" priority="366">
      <formula>AF65&gt;1</formula>
    </cfRule>
  </conditionalFormatting>
  <conditionalFormatting sqref="F66">
    <cfRule type="expression" dxfId="891" priority="365">
      <formula>AF66&gt;1</formula>
    </cfRule>
  </conditionalFormatting>
  <conditionalFormatting sqref="F67">
    <cfRule type="expression" dxfId="890" priority="364">
      <formula>AF67&gt;1</formula>
    </cfRule>
  </conditionalFormatting>
  <conditionalFormatting sqref="F70">
    <cfRule type="expression" dxfId="889" priority="363">
      <formula>AF70&gt;1</formula>
    </cfRule>
  </conditionalFormatting>
  <conditionalFormatting sqref="F71">
    <cfRule type="expression" dxfId="888" priority="362">
      <formula>AF71&gt;1</formula>
    </cfRule>
  </conditionalFormatting>
  <conditionalFormatting sqref="F72">
    <cfRule type="expression" dxfId="887" priority="361">
      <formula>AF72&gt;1</formula>
    </cfRule>
  </conditionalFormatting>
  <conditionalFormatting sqref="F73">
    <cfRule type="expression" dxfId="886" priority="360">
      <formula>AF73&gt;1</formula>
    </cfRule>
  </conditionalFormatting>
  <conditionalFormatting sqref="F74">
    <cfRule type="expression" dxfId="885" priority="359">
      <formula>AF74&gt;1</formula>
    </cfRule>
  </conditionalFormatting>
  <conditionalFormatting sqref="F75">
    <cfRule type="expression" dxfId="884" priority="358">
      <formula>AF75&gt;1</formula>
    </cfRule>
  </conditionalFormatting>
  <conditionalFormatting sqref="F78">
    <cfRule type="expression" dxfId="883" priority="357">
      <formula>AF78&gt;1</formula>
    </cfRule>
  </conditionalFormatting>
  <conditionalFormatting sqref="F79">
    <cfRule type="expression" dxfId="882" priority="356">
      <formula>AF79&gt;1</formula>
    </cfRule>
  </conditionalFormatting>
  <conditionalFormatting sqref="F80">
    <cfRule type="expression" dxfId="881" priority="355">
      <formula>AF80&gt;1</formula>
    </cfRule>
  </conditionalFormatting>
  <conditionalFormatting sqref="F81">
    <cfRule type="expression" dxfId="880" priority="354">
      <formula>AF81&gt;1</formula>
    </cfRule>
  </conditionalFormatting>
  <conditionalFormatting sqref="F82">
    <cfRule type="expression" dxfId="879" priority="353">
      <formula>AF82&gt;1</formula>
    </cfRule>
  </conditionalFormatting>
  <conditionalFormatting sqref="F83">
    <cfRule type="expression" dxfId="878" priority="352">
      <formula>AF83&gt;1</formula>
    </cfRule>
  </conditionalFormatting>
  <conditionalFormatting sqref="F86">
    <cfRule type="expression" dxfId="877" priority="351">
      <formula>AF86&gt;1</formula>
    </cfRule>
  </conditionalFormatting>
  <conditionalFormatting sqref="F87">
    <cfRule type="expression" dxfId="876" priority="350">
      <formula>AF87&gt;1</formula>
    </cfRule>
  </conditionalFormatting>
  <conditionalFormatting sqref="F88">
    <cfRule type="expression" dxfId="875" priority="349">
      <formula>AF88&gt;1</formula>
    </cfRule>
  </conditionalFormatting>
  <conditionalFormatting sqref="F89">
    <cfRule type="expression" dxfId="874" priority="348">
      <formula>AF89&gt;1</formula>
    </cfRule>
  </conditionalFormatting>
  <conditionalFormatting sqref="F90">
    <cfRule type="expression" dxfId="873" priority="347">
      <formula>AF90&gt;1</formula>
    </cfRule>
  </conditionalFormatting>
  <conditionalFormatting sqref="F91">
    <cfRule type="expression" dxfId="872" priority="346">
      <formula>AF91&gt;1</formula>
    </cfRule>
  </conditionalFormatting>
  <conditionalFormatting sqref="F94">
    <cfRule type="expression" dxfId="871" priority="345">
      <formula>AF94&gt;1</formula>
    </cfRule>
  </conditionalFormatting>
  <conditionalFormatting sqref="F95">
    <cfRule type="expression" dxfId="870" priority="344">
      <formula>AF95&gt;1</formula>
    </cfRule>
  </conditionalFormatting>
  <conditionalFormatting sqref="F96">
    <cfRule type="expression" dxfId="869" priority="343">
      <formula>AF96&gt;1</formula>
    </cfRule>
  </conditionalFormatting>
  <conditionalFormatting sqref="F97">
    <cfRule type="expression" dxfId="868" priority="342">
      <formula>AF97&gt;1</formula>
    </cfRule>
  </conditionalFormatting>
  <conditionalFormatting sqref="F98">
    <cfRule type="expression" dxfId="867" priority="341">
      <formula>AF98&gt;1</formula>
    </cfRule>
  </conditionalFormatting>
  <conditionalFormatting sqref="F99">
    <cfRule type="expression" dxfId="866" priority="340">
      <formula>AF99&gt;1</formula>
    </cfRule>
  </conditionalFormatting>
  <conditionalFormatting sqref="F102">
    <cfRule type="expression" dxfId="865" priority="339">
      <formula>AF102&gt;1</formula>
    </cfRule>
  </conditionalFormatting>
  <conditionalFormatting sqref="F103">
    <cfRule type="expression" dxfId="864" priority="338">
      <formula>AF103&gt;1</formula>
    </cfRule>
  </conditionalFormatting>
  <conditionalFormatting sqref="F104">
    <cfRule type="expression" dxfId="863" priority="337">
      <formula>AF104&gt;1</formula>
    </cfRule>
  </conditionalFormatting>
  <conditionalFormatting sqref="F105">
    <cfRule type="expression" dxfId="862" priority="336">
      <formula>AF105&gt;1</formula>
    </cfRule>
  </conditionalFormatting>
  <conditionalFormatting sqref="F106">
    <cfRule type="expression" dxfId="861" priority="335">
      <formula>AF106&gt;1</formula>
    </cfRule>
  </conditionalFormatting>
  <conditionalFormatting sqref="F107">
    <cfRule type="expression" dxfId="860" priority="334">
      <formula>AF107&gt;1</formula>
    </cfRule>
  </conditionalFormatting>
  <conditionalFormatting sqref="F110">
    <cfRule type="expression" dxfId="859" priority="333">
      <formula>AF110&gt;1</formula>
    </cfRule>
  </conditionalFormatting>
  <conditionalFormatting sqref="F111">
    <cfRule type="expression" dxfId="858" priority="332">
      <formula>AF111&gt;1</formula>
    </cfRule>
  </conditionalFormatting>
  <conditionalFormatting sqref="F112">
    <cfRule type="expression" dxfId="857" priority="331">
      <formula>AF112&gt;1</formula>
    </cfRule>
  </conditionalFormatting>
  <conditionalFormatting sqref="F113">
    <cfRule type="expression" dxfId="856" priority="330">
      <formula>AF113&gt;1</formula>
    </cfRule>
  </conditionalFormatting>
  <conditionalFormatting sqref="F114">
    <cfRule type="expression" dxfId="855" priority="329">
      <formula>AF114&gt;1</formula>
    </cfRule>
  </conditionalFormatting>
  <conditionalFormatting sqref="F115">
    <cfRule type="expression" dxfId="854" priority="328">
      <formula>AF115&gt;1</formula>
    </cfRule>
  </conditionalFormatting>
  <conditionalFormatting sqref="F118">
    <cfRule type="expression" dxfId="853" priority="327">
      <formula>AF118&gt;1</formula>
    </cfRule>
  </conditionalFormatting>
  <conditionalFormatting sqref="F119">
    <cfRule type="expression" dxfId="852" priority="326">
      <formula>AF119&gt;1</formula>
    </cfRule>
  </conditionalFormatting>
  <conditionalFormatting sqref="F120">
    <cfRule type="expression" dxfId="851" priority="325">
      <formula>AF120&gt;1</formula>
    </cfRule>
  </conditionalFormatting>
  <conditionalFormatting sqref="F121">
    <cfRule type="expression" dxfId="850" priority="324">
      <formula>AF121&gt;1</formula>
    </cfRule>
  </conditionalFormatting>
  <conditionalFormatting sqref="F122">
    <cfRule type="expression" dxfId="849" priority="323">
      <formula>AF122&gt;1</formula>
    </cfRule>
  </conditionalFormatting>
  <conditionalFormatting sqref="F123">
    <cfRule type="expression" dxfId="848" priority="322">
      <formula>AF123&gt;1</formula>
    </cfRule>
  </conditionalFormatting>
  <conditionalFormatting sqref="F126">
    <cfRule type="expression" dxfId="847" priority="321">
      <formula>AF126&gt;1</formula>
    </cfRule>
  </conditionalFormatting>
  <conditionalFormatting sqref="F127">
    <cfRule type="expression" dxfId="846" priority="320">
      <formula>AF127&gt;1</formula>
    </cfRule>
  </conditionalFormatting>
  <conditionalFormatting sqref="F128">
    <cfRule type="expression" dxfId="845" priority="319">
      <formula>AF128&gt;1</formula>
    </cfRule>
  </conditionalFormatting>
  <conditionalFormatting sqref="F129">
    <cfRule type="expression" dxfId="844" priority="318">
      <formula>AF129&gt;1</formula>
    </cfRule>
  </conditionalFormatting>
  <conditionalFormatting sqref="F130">
    <cfRule type="expression" dxfId="843" priority="317">
      <formula>AF130&gt;1</formula>
    </cfRule>
  </conditionalFormatting>
  <conditionalFormatting sqref="F131">
    <cfRule type="expression" dxfId="842" priority="316">
      <formula>AF131&gt;1</formula>
    </cfRule>
  </conditionalFormatting>
  <conditionalFormatting sqref="F134">
    <cfRule type="expression" dxfId="841" priority="315">
      <formula>AF134&gt;1</formula>
    </cfRule>
  </conditionalFormatting>
  <conditionalFormatting sqref="F135">
    <cfRule type="expression" dxfId="840" priority="314">
      <formula>AF135&gt;1</formula>
    </cfRule>
  </conditionalFormatting>
  <conditionalFormatting sqref="F136">
    <cfRule type="expression" dxfId="839" priority="313">
      <formula>AF136&gt;1</formula>
    </cfRule>
  </conditionalFormatting>
  <conditionalFormatting sqref="F137">
    <cfRule type="expression" dxfId="838" priority="312">
      <formula>AF137&gt;1</formula>
    </cfRule>
  </conditionalFormatting>
  <conditionalFormatting sqref="F138">
    <cfRule type="expression" dxfId="837" priority="311">
      <formula>AF138&gt;1</formula>
    </cfRule>
  </conditionalFormatting>
  <conditionalFormatting sqref="F139">
    <cfRule type="expression" dxfId="836" priority="310">
      <formula>AF139&gt;1</formula>
    </cfRule>
  </conditionalFormatting>
  <conditionalFormatting sqref="F142">
    <cfRule type="expression" dxfId="835" priority="309">
      <formula>AF142&gt;1</formula>
    </cfRule>
  </conditionalFormatting>
  <conditionalFormatting sqref="F143">
    <cfRule type="expression" dxfId="834" priority="308">
      <formula>AF143&gt;1</formula>
    </cfRule>
  </conditionalFormatting>
  <conditionalFormatting sqref="F144">
    <cfRule type="expression" dxfId="833" priority="307">
      <formula>AF144&gt;1</formula>
    </cfRule>
  </conditionalFormatting>
  <conditionalFormatting sqref="F145">
    <cfRule type="expression" dxfId="832" priority="306">
      <formula>AF145&gt;1</formula>
    </cfRule>
  </conditionalFormatting>
  <conditionalFormatting sqref="F146">
    <cfRule type="expression" dxfId="831" priority="305">
      <formula>AF146&gt;1</formula>
    </cfRule>
  </conditionalFormatting>
  <conditionalFormatting sqref="F147">
    <cfRule type="expression" dxfId="830" priority="304">
      <formula>AF147&gt;1</formula>
    </cfRule>
  </conditionalFormatting>
  <conditionalFormatting sqref="F150">
    <cfRule type="expression" dxfId="829" priority="303">
      <formula>AF150&gt;1</formula>
    </cfRule>
  </conditionalFormatting>
  <conditionalFormatting sqref="F151">
    <cfRule type="expression" dxfId="828" priority="302">
      <formula>AF151&gt;1</formula>
    </cfRule>
  </conditionalFormatting>
  <conditionalFormatting sqref="F152">
    <cfRule type="expression" dxfId="827" priority="301">
      <formula>AF152&gt;1</formula>
    </cfRule>
  </conditionalFormatting>
  <conditionalFormatting sqref="F153">
    <cfRule type="expression" dxfId="826" priority="300">
      <formula>AF153&gt;1</formula>
    </cfRule>
  </conditionalFormatting>
  <conditionalFormatting sqref="F154">
    <cfRule type="expression" dxfId="825" priority="299">
      <formula>AF154&gt;1</formula>
    </cfRule>
  </conditionalFormatting>
  <conditionalFormatting sqref="F155">
    <cfRule type="expression" dxfId="824" priority="298">
      <formula>AF155&gt;1</formula>
    </cfRule>
  </conditionalFormatting>
  <conditionalFormatting sqref="F539">
    <cfRule type="expression" dxfId="823" priority="10">
      <formula>AF539&gt;1</formula>
    </cfRule>
  </conditionalFormatting>
  <conditionalFormatting sqref="F158">
    <cfRule type="expression" dxfId="822" priority="297">
      <formula>AF158&gt;1</formula>
    </cfRule>
  </conditionalFormatting>
  <conditionalFormatting sqref="F159">
    <cfRule type="expression" dxfId="821" priority="296">
      <formula>AF159&gt;1</formula>
    </cfRule>
  </conditionalFormatting>
  <conditionalFormatting sqref="F160">
    <cfRule type="expression" dxfId="820" priority="295">
      <formula>AF160&gt;1</formula>
    </cfRule>
  </conditionalFormatting>
  <conditionalFormatting sqref="F161">
    <cfRule type="expression" dxfId="819" priority="294">
      <formula>AF161&gt;1</formula>
    </cfRule>
  </conditionalFormatting>
  <conditionalFormatting sqref="F162">
    <cfRule type="expression" dxfId="818" priority="293">
      <formula>AF162&gt;1</formula>
    </cfRule>
  </conditionalFormatting>
  <conditionalFormatting sqref="F163">
    <cfRule type="expression" dxfId="817" priority="292">
      <formula>AF163&gt;1</formula>
    </cfRule>
  </conditionalFormatting>
  <conditionalFormatting sqref="F166">
    <cfRule type="expression" dxfId="816" priority="291">
      <formula>AF166&gt;1</formula>
    </cfRule>
  </conditionalFormatting>
  <conditionalFormatting sqref="F167">
    <cfRule type="expression" dxfId="815" priority="290">
      <formula>AF167&gt;1</formula>
    </cfRule>
  </conditionalFormatting>
  <conditionalFormatting sqref="F168">
    <cfRule type="expression" dxfId="814" priority="289">
      <formula>AF168&gt;1</formula>
    </cfRule>
  </conditionalFormatting>
  <conditionalFormatting sqref="F169">
    <cfRule type="expression" dxfId="813" priority="288">
      <formula>AF169&gt;1</formula>
    </cfRule>
  </conditionalFormatting>
  <conditionalFormatting sqref="F170">
    <cfRule type="expression" dxfId="812" priority="287">
      <formula>AF170&gt;1</formula>
    </cfRule>
  </conditionalFormatting>
  <conditionalFormatting sqref="F171">
    <cfRule type="expression" dxfId="811" priority="286">
      <formula>AF171&gt;1</formula>
    </cfRule>
  </conditionalFormatting>
  <conditionalFormatting sqref="F174">
    <cfRule type="expression" dxfId="810" priority="285">
      <formula>AF174&gt;1</formula>
    </cfRule>
  </conditionalFormatting>
  <conditionalFormatting sqref="F175">
    <cfRule type="expression" dxfId="809" priority="284">
      <formula>AF175&gt;1</formula>
    </cfRule>
  </conditionalFormatting>
  <conditionalFormatting sqref="F176">
    <cfRule type="expression" dxfId="808" priority="283">
      <formula>AF176&gt;1</formula>
    </cfRule>
  </conditionalFormatting>
  <conditionalFormatting sqref="F177">
    <cfRule type="expression" dxfId="807" priority="282">
      <formula>AF177&gt;1</formula>
    </cfRule>
  </conditionalFormatting>
  <conditionalFormatting sqref="F178">
    <cfRule type="expression" dxfId="806" priority="281">
      <formula>AF178&gt;1</formula>
    </cfRule>
  </conditionalFormatting>
  <conditionalFormatting sqref="F179">
    <cfRule type="expression" dxfId="805" priority="280">
      <formula>AF179&gt;1</formula>
    </cfRule>
  </conditionalFormatting>
  <conditionalFormatting sqref="F182">
    <cfRule type="expression" dxfId="804" priority="279">
      <formula>AF182&gt;1</formula>
    </cfRule>
  </conditionalFormatting>
  <conditionalFormatting sqref="F183">
    <cfRule type="expression" dxfId="803" priority="278">
      <formula>AF183&gt;1</formula>
    </cfRule>
  </conditionalFormatting>
  <conditionalFormatting sqref="F184">
    <cfRule type="expression" dxfId="802" priority="277">
      <formula>AF184&gt;1</formula>
    </cfRule>
  </conditionalFormatting>
  <conditionalFormatting sqref="F185">
    <cfRule type="expression" dxfId="801" priority="276">
      <formula>AF185&gt;1</formula>
    </cfRule>
  </conditionalFormatting>
  <conditionalFormatting sqref="F186">
    <cfRule type="expression" dxfId="800" priority="275">
      <formula>AF186&gt;1</formula>
    </cfRule>
  </conditionalFormatting>
  <conditionalFormatting sqref="F187">
    <cfRule type="expression" dxfId="799" priority="274">
      <formula>AF187&gt;1</formula>
    </cfRule>
  </conditionalFormatting>
  <conditionalFormatting sqref="F198">
    <cfRule type="expression" dxfId="798" priority="267">
      <formula>AF198&gt;1</formula>
    </cfRule>
  </conditionalFormatting>
  <conditionalFormatting sqref="F199">
    <cfRule type="expression" dxfId="797" priority="266">
      <formula>AF199&gt;1</formula>
    </cfRule>
  </conditionalFormatting>
  <conditionalFormatting sqref="F200">
    <cfRule type="expression" dxfId="796" priority="265">
      <formula>AF200&gt;1</formula>
    </cfRule>
  </conditionalFormatting>
  <conditionalFormatting sqref="F201">
    <cfRule type="expression" dxfId="795" priority="264">
      <formula>AF201&gt;1</formula>
    </cfRule>
  </conditionalFormatting>
  <conditionalFormatting sqref="F202">
    <cfRule type="expression" dxfId="794" priority="263">
      <formula>AF202&gt;1</formula>
    </cfRule>
  </conditionalFormatting>
  <conditionalFormatting sqref="F203">
    <cfRule type="expression" dxfId="793" priority="262">
      <formula>AF203&gt;1</formula>
    </cfRule>
  </conditionalFormatting>
  <conditionalFormatting sqref="F206">
    <cfRule type="expression" dxfId="792" priority="261">
      <formula>AF206&gt;1</formula>
    </cfRule>
  </conditionalFormatting>
  <conditionalFormatting sqref="F207">
    <cfRule type="expression" dxfId="791" priority="260">
      <formula>AF207&gt;1</formula>
    </cfRule>
  </conditionalFormatting>
  <conditionalFormatting sqref="F208">
    <cfRule type="expression" dxfId="790" priority="259">
      <formula>AF208&gt;1</formula>
    </cfRule>
  </conditionalFormatting>
  <conditionalFormatting sqref="F209">
    <cfRule type="expression" dxfId="789" priority="258">
      <formula>AF209&gt;1</formula>
    </cfRule>
  </conditionalFormatting>
  <conditionalFormatting sqref="F210">
    <cfRule type="expression" dxfId="788" priority="257">
      <formula>AF210&gt;1</formula>
    </cfRule>
  </conditionalFormatting>
  <conditionalFormatting sqref="F211">
    <cfRule type="expression" dxfId="787" priority="256">
      <formula>AF211&gt;1</formula>
    </cfRule>
  </conditionalFormatting>
  <conditionalFormatting sqref="F214">
    <cfRule type="expression" dxfId="786" priority="255">
      <formula>AF214&gt;1</formula>
    </cfRule>
  </conditionalFormatting>
  <conditionalFormatting sqref="F215">
    <cfRule type="expression" dxfId="785" priority="254">
      <formula>AF215&gt;1</formula>
    </cfRule>
  </conditionalFormatting>
  <conditionalFormatting sqref="F216">
    <cfRule type="expression" dxfId="784" priority="253">
      <formula>AF216&gt;1</formula>
    </cfRule>
  </conditionalFormatting>
  <conditionalFormatting sqref="F217">
    <cfRule type="expression" dxfId="783" priority="252">
      <formula>AF217&gt;1</formula>
    </cfRule>
  </conditionalFormatting>
  <conditionalFormatting sqref="F218">
    <cfRule type="expression" dxfId="782" priority="251">
      <formula>AF218&gt;1</formula>
    </cfRule>
  </conditionalFormatting>
  <conditionalFormatting sqref="F219">
    <cfRule type="expression" dxfId="781" priority="250">
      <formula>AF219&gt;1</formula>
    </cfRule>
  </conditionalFormatting>
  <conditionalFormatting sqref="F222">
    <cfRule type="expression" dxfId="780" priority="249">
      <formula>AF222&gt;1</formula>
    </cfRule>
  </conditionalFormatting>
  <conditionalFormatting sqref="F223">
    <cfRule type="expression" dxfId="779" priority="248">
      <formula>AF223&gt;1</formula>
    </cfRule>
  </conditionalFormatting>
  <conditionalFormatting sqref="F224">
    <cfRule type="expression" dxfId="778" priority="247">
      <formula>AF224&gt;1</formula>
    </cfRule>
  </conditionalFormatting>
  <conditionalFormatting sqref="F225">
    <cfRule type="expression" dxfId="777" priority="246">
      <formula>AF225&gt;1</formula>
    </cfRule>
  </conditionalFormatting>
  <conditionalFormatting sqref="F226">
    <cfRule type="expression" dxfId="776" priority="245">
      <formula>AF226&gt;1</formula>
    </cfRule>
  </conditionalFormatting>
  <conditionalFormatting sqref="F227">
    <cfRule type="expression" dxfId="775" priority="244">
      <formula>AF227&gt;1</formula>
    </cfRule>
  </conditionalFormatting>
  <conditionalFormatting sqref="F230">
    <cfRule type="expression" dxfId="774" priority="243">
      <formula>AF230&gt;1</formula>
    </cfRule>
  </conditionalFormatting>
  <conditionalFormatting sqref="F231">
    <cfRule type="expression" dxfId="773" priority="242">
      <formula>AF231&gt;1</formula>
    </cfRule>
  </conditionalFormatting>
  <conditionalFormatting sqref="F232">
    <cfRule type="expression" dxfId="772" priority="241">
      <formula>AF232&gt;1</formula>
    </cfRule>
  </conditionalFormatting>
  <conditionalFormatting sqref="F233">
    <cfRule type="expression" dxfId="771" priority="240">
      <formula>AF233&gt;1</formula>
    </cfRule>
  </conditionalFormatting>
  <conditionalFormatting sqref="F234">
    <cfRule type="expression" dxfId="770" priority="239">
      <formula>AF234&gt;1</formula>
    </cfRule>
  </conditionalFormatting>
  <conditionalFormatting sqref="F235">
    <cfRule type="expression" dxfId="769" priority="238">
      <formula>AF235&gt;1</formula>
    </cfRule>
  </conditionalFormatting>
  <conditionalFormatting sqref="F238">
    <cfRule type="expression" dxfId="768" priority="237">
      <formula>AF238&gt;1</formula>
    </cfRule>
  </conditionalFormatting>
  <conditionalFormatting sqref="F239">
    <cfRule type="expression" dxfId="767" priority="236">
      <formula>AF239&gt;1</formula>
    </cfRule>
  </conditionalFormatting>
  <conditionalFormatting sqref="F240">
    <cfRule type="expression" dxfId="766" priority="235">
      <formula>AF240&gt;1</formula>
    </cfRule>
  </conditionalFormatting>
  <conditionalFormatting sqref="F241">
    <cfRule type="expression" dxfId="765" priority="234">
      <formula>AF241&gt;1</formula>
    </cfRule>
  </conditionalFormatting>
  <conditionalFormatting sqref="F242">
    <cfRule type="expression" dxfId="764" priority="233">
      <formula>AF242&gt;1</formula>
    </cfRule>
  </conditionalFormatting>
  <conditionalFormatting sqref="F243">
    <cfRule type="expression" dxfId="763" priority="232">
      <formula>AF243&gt;1</formula>
    </cfRule>
  </conditionalFormatting>
  <conditionalFormatting sqref="F246">
    <cfRule type="expression" dxfId="762" priority="231">
      <formula>AF246&gt;1</formula>
    </cfRule>
  </conditionalFormatting>
  <conditionalFormatting sqref="F247">
    <cfRule type="expression" dxfId="761" priority="230">
      <formula>AF247&gt;1</formula>
    </cfRule>
  </conditionalFormatting>
  <conditionalFormatting sqref="F248">
    <cfRule type="expression" dxfId="760" priority="229">
      <formula>AF248&gt;1</formula>
    </cfRule>
  </conditionalFormatting>
  <conditionalFormatting sqref="F249">
    <cfRule type="expression" dxfId="759" priority="228">
      <formula>AF249&gt;1</formula>
    </cfRule>
  </conditionalFormatting>
  <conditionalFormatting sqref="F250">
    <cfRule type="expression" dxfId="758" priority="227">
      <formula>AF250&gt;1</formula>
    </cfRule>
  </conditionalFormatting>
  <conditionalFormatting sqref="F251">
    <cfRule type="expression" dxfId="757" priority="226">
      <formula>AF251&gt;1</formula>
    </cfRule>
  </conditionalFormatting>
  <conditionalFormatting sqref="F254">
    <cfRule type="expression" dxfId="756" priority="225">
      <formula>AF254&gt;1</formula>
    </cfRule>
  </conditionalFormatting>
  <conditionalFormatting sqref="F255">
    <cfRule type="expression" dxfId="755" priority="224">
      <formula>AF255&gt;1</formula>
    </cfRule>
  </conditionalFormatting>
  <conditionalFormatting sqref="F256">
    <cfRule type="expression" dxfId="754" priority="223">
      <formula>AF256&gt;1</formula>
    </cfRule>
  </conditionalFormatting>
  <conditionalFormatting sqref="F257">
    <cfRule type="expression" dxfId="753" priority="222">
      <formula>AF257&gt;1</formula>
    </cfRule>
  </conditionalFormatting>
  <conditionalFormatting sqref="F258">
    <cfRule type="expression" dxfId="752" priority="221">
      <formula>AF258&gt;1</formula>
    </cfRule>
  </conditionalFormatting>
  <conditionalFormatting sqref="F259">
    <cfRule type="expression" dxfId="751" priority="220">
      <formula>AF259&gt;1</formula>
    </cfRule>
  </conditionalFormatting>
  <conditionalFormatting sqref="F262">
    <cfRule type="expression" dxfId="750" priority="219">
      <formula>AF262&gt;1</formula>
    </cfRule>
  </conditionalFormatting>
  <conditionalFormatting sqref="F263">
    <cfRule type="expression" dxfId="749" priority="218">
      <formula>AF263&gt;1</formula>
    </cfRule>
  </conditionalFormatting>
  <conditionalFormatting sqref="F264">
    <cfRule type="expression" dxfId="748" priority="217">
      <formula>AF264&gt;1</formula>
    </cfRule>
  </conditionalFormatting>
  <conditionalFormatting sqref="F265">
    <cfRule type="expression" dxfId="747" priority="216">
      <formula>AF265&gt;1</formula>
    </cfRule>
  </conditionalFormatting>
  <conditionalFormatting sqref="F266">
    <cfRule type="expression" dxfId="746" priority="215">
      <formula>AF266&gt;1</formula>
    </cfRule>
  </conditionalFormatting>
  <conditionalFormatting sqref="F267">
    <cfRule type="expression" dxfId="745" priority="214">
      <formula>AF267&gt;1</formula>
    </cfRule>
  </conditionalFormatting>
  <conditionalFormatting sqref="F270">
    <cfRule type="expression" dxfId="744" priority="213">
      <formula>AF270&gt;1</formula>
    </cfRule>
  </conditionalFormatting>
  <conditionalFormatting sqref="F271">
    <cfRule type="expression" dxfId="743" priority="212">
      <formula>AF271&gt;1</formula>
    </cfRule>
  </conditionalFormatting>
  <conditionalFormatting sqref="F272">
    <cfRule type="expression" dxfId="742" priority="211">
      <formula>AF272&gt;1</formula>
    </cfRule>
  </conditionalFormatting>
  <conditionalFormatting sqref="F273">
    <cfRule type="expression" dxfId="741" priority="210">
      <formula>AF273&gt;1</formula>
    </cfRule>
  </conditionalFormatting>
  <conditionalFormatting sqref="F274">
    <cfRule type="expression" dxfId="740" priority="209">
      <formula>AF274&gt;1</formula>
    </cfRule>
  </conditionalFormatting>
  <conditionalFormatting sqref="F275">
    <cfRule type="expression" dxfId="739" priority="208">
      <formula>AF275&gt;1</formula>
    </cfRule>
  </conditionalFormatting>
  <conditionalFormatting sqref="F278">
    <cfRule type="expression" dxfId="738" priority="207">
      <formula>AF278&gt;1</formula>
    </cfRule>
  </conditionalFormatting>
  <conditionalFormatting sqref="F279">
    <cfRule type="expression" dxfId="737" priority="206">
      <formula>AF279&gt;1</formula>
    </cfRule>
  </conditionalFormatting>
  <conditionalFormatting sqref="F280">
    <cfRule type="expression" dxfId="736" priority="205">
      <formula>AF280&gt;1</formula>
    </cfRule>
  </conditionalFormatting>
  <conditionalFormatting sqref="F281">
    <cfRule type="expression" dxfId="735" priority="204">
      <formula>AF281&gt;1</formula>
    </cfRule>
  </conditionalFormatting>
  <conditionalFormatting sqref="F282">
    <cfRule type="expression" dxfId="734" priority="203">
      <formula>AF282&gt;1</formula>
    </cfRule>
  </conditionalFormatting>
  <conditionalFormatting sqref="F283">
    <cfRule type="expression" dxfId="733" priority="202">
      <formula>AF283&gt;1</formula>
    </cfRule>
  </conditionalFormatting>
  <conditionalFormatting sqref="F286">
    <cfRule type="expression" dxfId="732" priority="201">
      <formula>AF286&gt;1</formula>
    </cfRule>
  </conditionalFormatting>
  <conditionalFormatting sqref="F287">
    <cfRule type="expression" dxfId="731" priority="200">
      <formula>AF287&gt;1</formula>
    </cfRule>
  </conditionalFormatting>
  <conditionalFormatting sqref="F288">
    <cfRule type="expression" dxfId="730" priority="199">
      <formula>AF288&gt;1</formula>
    </cfRule>
  </conditionalFormatting>
  <conditionalFormatting sqref="F289">
    <cfRule type="expression" dxfId="729" priority="198">
      <formula>AF289&gt;1</formula>
    </cfRule>
  </conditionalFormatting>
  <conditionalFormatting sqref="F290">
    <cfRule type="expression" dxfId="728" priority="197">
      <formula>AF290&gt;1</formula>
    </cfRule>
  </conditionalFormatting>
  <conditionalFormatting sqref="F291">
    <cfRule type="expression" dxfId="727" priority="196">
      <formula>AF291&gt;1</formula>
    </cfRule>
  </conditionalFormatting>
  <conditionalFormatting sqref="F294">
    <cfRule type="expression" dxfId="726" priority="195">
      <formula>AF294&gt;1</formula>
    </cfRule>
  </conditionalFormatting>
  <conditionalFormatting sqref="F295">
    <cfRule type="expression" dxfId="725" priority="194">
      <formula>AF295&gt;1</formula>
    </cfRule>
  </conditionalFormatting>
  <conditionalFormatting sqref="F296">
    <cfRule type="expression" dxfId="724" priority="193">
      <formula>AF296&gt;1</formula>
    </cfRule>
  </conditionalFormatting>
  <conditionalFormatting sqref="F297">
    <cfRule type="expression" dxfId="723" priority="192">
      <formula>AF297&gt;1</formula>
    </cfRule>
  </conditionalFormatting>
  <conditionalFormatting sqref="F298">
    <cfRule type="expression" dxfId="722" priority="191">
      <formula>AF298&gt;1</formula>
    </cfRule>
  </conditionalFormatting>
  <conditionalFormatting sqref="F299">
    <cfRule type="expression" dxfId="721" priority="190">
      <formula>AF299&gt;1</formula>
    </cfRule>
  </conditionalFormatting>
  <conditionalFormatting sqref="F302">
    <cfRule type="expression" dxfId="720" priority="189">
      <formula>AF302&gt;1</formula>
    </cfRule>
  </conditionalFormatting>
  <conditionalFormatting sqref="F303">
    <cfRule type="expression" dxfId="719" priority="188">
      <formula>AF303&gt;1</formula>
    </cfRule>
  </conditionalFormatting>
  <conditionalFormatting sqref="F304">
    <cfRule type="expression" dxfId="718" priority="187">
      <formula>AF304&gt;1</formula>
    </cfRule>
  </conditionalFormatting>
  <conditionalFormatting sqref="F305">
    <cfRule type="expression" dxfId="717" priority="186">
      <formula>AF305&gt;1</formula>
    </cfRule>
  </conditionalFormatting>
  <conditionalFormatting sqref="F306">
    <cfRule type="expression" dxfId="716" priority="185">
      <formula>AF306&gt;1</formula>
    </cfRule>
  </conditionalFormatting>
  <conditionalFormatting sqref="F307">
    <cfRule type="expression" dxfId="715" priority="184">
      <formula>AF307&gt;1</formula>
    </cfRule>
  </conditionalFormatting>
  <conditionalFormatting sqref="F310">
    <cfRule type="expression" dxfId="714" priority="183">
      <formula>AF310&gt;1</formula>
    </cfRule>
  </conditionalFormatting>
  <conditionalFormatting sqref="F311">
    <cfRule type="expression" dxfId="713" priority="182">
      <formula>AF311&gt;1</formula>
    </cfRule>
  </conditionalFormatting>
  <conditionalFormatting sqref="F312">
    <cfRule type="expression" dxfId="712" priority="181">
      <formula>AF312&gt;1</formula>
    </cfRule>
  </conditionalFormatting>
  <conditionalFormatting sqref="F313">
    <cfRule type="expression" dxfId="711" priority="180">
      <formula>AF313&gt;1</formula>
    </cfRule>
  </conditionalFormatting>
  <conditionalFormatting sqref="F314">
    <cfRule type="expression" dxfId="710" priority="179">
      <formula>AF314&gt;1</formula>
    </cfRule>
  </conditionalFormatting>
  <conditionalFormatting sqref="F315">
    <cfRule type="expression" dxfId="709" priority="178">
      <formula>AF315&gt;1</formula>
    </cfRule>
  </conditionalFormatting>
  <conditionalFormatting sqref="F318">
    <cfRule type="expression" dxfId="708" priority="177">
      <formula>AF318&gt;1</formula>
    </cfRule>
  </conditionalFormatting>
  <conditionalFormatting sqref="F319">
    <cfRule type="expression" dxfId="707" priority="176">
      <formula>AF319&gt;1</formula>
    </cfRule>
  </conditionalFormatting>
  <conditionalFormatting sqref="F320">
    <cfRule type="expression" dxfId="706" priority="175">
      <formula>AF320&gt;1</formula>
    </cfRule>
  </conditionalFormatting>
  <conditionalFormatting sqref="F321">
    <cfRule type="expression" dxfId="705" priority="174">
      <formula>AF321&gt;1</formula>
    </cfRule>
  </conditionalFormatting>
  <conditionalFormatting sqref="F322">
    <cfRule type="expression" dxfId="704" priority="173">
      <formula>AF322&gt;1</formula>
    </cfRule>
  </conditionalFormatting>
  <conditionalFormatting sqref="F323">
    <cfRule type="expression" dxfId="703" priority="172">
      <formula>AF323&gt;1</formula>
    </cfRule>
  </conditionalFormatting>
  <conditionalFormatting sqref="F326">
    <cfRule type="expression" dxfId="702" priority="171">
      <formula>AF326&gt;1</formula>
    </cfRule>
  </conditionalFormatting>
  <conditionalFormatting sqref="F327">
    <cfRule type="expression" dxfId="701" priority="170">
      <formula>AF327&gt;1</formula>
    </cfRule>
  </conditionalFormatting>
  <conditionalFormatting sqref="F328">
    <cfRule type="expression" dxfId="700" priority="169">
      <formula>AF328&gt;1</formula>
    </cfRule>
  </conditionalFormatting>
  <conditionalFormatting sqref="F329">
    <cfRule type="expression" dxfId="699" priority="168">
      <formula>AF329&gt;1</formula>
    </cfRule>
  </conditionalFormatting>
  <conditionalFormatting sqref="F330">
    <cfRule type="expression" dxfId="698" priority="167">
      <formula>AF330&gt;1</formula>
    </cfRule>
  </conditionalFormatting>
  <conditionalFormatting sqref="F331">
    <cfRule type="expression" dxfId="697" priority="166">
      <formula>AF331&gt;1</formula>
    </cfRule>
  </conditionalFormatting>
  <conditionalFormatting sqref="F334">
    <cfRule type="expression" dxfId="696" priority="165">
      <formula>AF334&gt;1</formula>
    </cfRule>
  </conditionalFormatting>
  <conditionalFormatting sqref="F335">
    <cfRule type="expression" dxfId="695" priority="164">
      <formula>AF335&gt;1</formula>
    </cfRule>
  </conditionalFormatting>
  <conditionalFormatting sqref="F336">
    <cfRule type="expression" dxfId="694" priority="163">
      <formula>AF336&gt;1</formula>
    </cfRule>
  </conditionalFormatting>
  <conditionalFormatting sqref="F337">
    <cfRule type="expression" dxfId="693" priority="162">
      <formula>AF337&gt;1</formula>
    </cfRule>
  </conditionalFormatting>
  <conditionalFormatting sqref="F338">
    <cfRule type="expression" dxfId="692" priority="161">
      <formula>AF338&gt;1</formula>
    </cfRule>
  </conditionalFormatting>
  <conditionalFormatting sqref="F339">
    <cfRule type="expression" dxfId="691" priority="160">
      <formula>AF339&gt;1</formula>
    </cfRule>
  </conditionalFormatting>
  <conditionalFormatting sqref="F342">
    <cfRule type="expression" dxfId="690" priority="159">
      <formula>AF342&gt;1</formula>
    </cfRule>
  </conditionalFormatting>
  <conditionalFormatting sqref="F343">
    <cfRule type="expression" dxfId="689" priority="158">
      <formula>AF343&gt;1</formula>
    </cfRule>
  </conditionalFormatting>
  <conditionalFormatting sqref="F344">
    <cfRule type="expression" dxfId="688" priority="157">
      <formula>AF344&gt;1</formula>
    </cfRule>
  </conditionalFormatting>
  <conditionalFormatting sqref="F345">
    <cfRule type="expression" dxfId="687" priority="156">
      <formula>AF345&gt;1</formula>
    </cfRule>
  </conditionalFormatting>
  <conditionalFormatting sqref="F346">
    <cfRule type="expression" dxfId="686" priority="155">
      <formula>AF346&gt;1</formula>
    </cfRule>
  </conditionalFormatting>
  <conditionalFormatting sqref="F347">
    <cfRule type="expression" dxfId="685" priority="154">
      <formula>AF347&gt;1</formula>
    </cfRule>
  </conditionalFormatting>
  <conditionalFormatting sqref="F350">
    <cfRule type="expression" dxfId="684" priority="153">
      <formula>AF350&gt;1</formula>
    </cfRule>
  </conditionalFormatting>
  <conditionalFormatting sqref="F351">
    <cfRule type="expression" dxfId="683" priority="152">
      <formula>AF351&gt;1</formula>
    </cfRule>
  </conditionalFormatting>
  <conditionalFormatting sqref="F352">
    <cfRule type="expression" dxfId="682" priority="151">
      <formula>AF352&gt;1</formula>
    </cfRule>
  </conditionalFormatting>
  <conditionalFormatting sqref="F353">
    <cfRule type="expression" dxfId="681" priority="150">
      <formula>AF353&gt;1</formula>
    </cfRule>
  </conditionalFormatting>
  <conditionalFormatting sqref="F354">
    <cfRule type="expression" dxfId="680" priority="149">
      <formula>AF354&gt;1</formula>
    </cfRule>
  </conditionalFormatting>
  <conditionalFormatting sqref="F355">
    <cfRule type="expression" dxfId="679" priority="148">
      <formula>AF355&gt;1</formula>
    </cfRule>
  </conditionalFormatting>
  <conditionalFormatting sqref="F358">
    <cfRule type="expression" dxfId="678" priority="147">
      <formula>AF358&gt;1</formula>
    </cfRule>
  </conditionalFormatting>
  <conditionalFormatting sqref="F359">
    <cfRule type="expression" dxfId="677" priority="146">
      <formula>AF359&gt;1</formula>
    </cfRule>
  </conditionalFormatting>
  <conditionalFormatting sqref="F360">
    <cfRule type="expression" dxfId="676" priority="145">
      <formula>AF360&gt;1</formula>
    </cfRule>
  </conditionalFormatting>
  <conditionalFormatting sqref="F361">
    <cfRule type="expression" dxfId="675" priority="144">
      <formula>AF361&gt;1</formula>
    </cfRule>
  </conditionalFormatting>
  <conditionalFormatting sqref="F362">
    <cfRule type="expression" dxfId="674" priority="143">
      <formula>AF362&gt;1</formula>
    </cfRule>
  </conditionalFormatting>
  <conditionalFormatting sqref="F363">
    <cfRule type="expression" dxfId="673" priority="142">
      <formula>AF363&gt;1</formula>
    </cfRule>
  </conditionalFormatting>
  <conditionalFormatting sqref="F366">
    <cfRule type="expression" dxfId="672" priority="141">
      <formula>AF366&gt;1</formula>
    </cfRule>
  </conditionalFormatting>
  <conditionalFormatting sqref="F367">
    <cfRule type="expression" dxfId="671" priority="140">
      <formula>AF367&gt;1</formula>
    </cfRule>
  </conditionalFormatting>
  <conditionalFormatting sqref="F368">
    <cfRule type="expression" dxfId="670" priority="139">
      <formula>AF368&gt;1</formula>
    </cfRule>
  </conditionalFormatting>
  <conditionalFormatting sqref="F369">
    <cfRule type="expression" dxfId="669" priority="138">
      <formula>AF369&gt;1</formula>
    </cfRule>
  </conditionalFormatting>
  <conditionalFormatting sqref="F370">
    <cfRule type="expression" dxfId="668" priority="137">
      <formula>AF370&gt;1</formula>
    </cfRule>
  </conditionalFormatting>
  <conditionalFormatting sqref="F371">
    <cfRule type="expression" dxfId="667" priority="136">
      <formula>AF371&gt;1</formula>
    </cfRule>
  </conditionalFormatting>
  <conditionalFormatting sqref="F374">
    <cfRule type="expression" dxfId="666" priority="135">
      <formula>AF374&gt;1</formula>
    </cfRule>
  </conditionalFormatting>
  <conditionalFormatting sqref="F375">
    <cfRule type="expression" dxfId="665" priority="134">
      <formula>AF375&gt;1</formula>
    </cfRule>
  </conditionalFormatting>
  <conditionalFormatting sqref="F376">
    <cfRule type="expression" dxfId="664" priority="133">
      <formula>AF376&gt;1</formula>
    </cfRule>
  </conditionalFormatting>
  <conditionalFormatting sqref="F377">
    <cfRule type="expression" dxfId="663" priority="132">
      <formula>AF377&gt;1</formula>
    </cfRule>
  </conditionalFormatting>
  <conditionalFormatting sqref="F378">
    <cfRule type="expression" dxfId="662" priority="131">
      <formula>AF378&gt;1</formula>
    </cfRule>
  </conditionalFormatting>
  <conditionalFormatting sqref="F379">
    <cfRule type="expression" dxfId="661" priority="130">
      <formula>AF379&gt;1</formula>
    </cfRule>
  </conditionalFormatting>
  <conditionalFormatting sqref="F382">
    <cfRule type="expression" dxfId="660" priority="129">
      <formula>AF382&gt;1</formula>
    </cfRule>
  </conditionalFormatting>
  <conditionalFormatting sqref="F383">
    <cfRule type="expression" dxfId="659" priority="128">
      <formula>AF383&gt;1</formula>
    </cfRule>
  </conditionalFormatting>
  <conditionalFormatting sqref="F384">
    <cfRule type="expression" dxfId="658" priority="127">
      <formula>AF384&gt;1</formula>
    </cfRule>
  </conditionalFormatting>
  <conditionalFormatting sqref="F385">
    <cfRule type="expression" dxfId="657" priority="126">
      <formula>AF385&gt;1</formula>
    </cfRule>
  </conditionalFormatting>
  <conditionalFormatting sqref="F386">
    <cfRule type="expression" dxfId="656" priority="125">
      <formula>AF386&gt;1</formula>
    </cfRule>
  </conditionalFormatting>
  <conditionalFormatting sqref="F387">
    <cfRule type="expression" dxfId="655" priority="124">
      <formula>AF387&gt;1</formula>
    </cfRule>
  </conditionalFormatting>
  <conditionalFormatting sqref="F390">
    <cfRule type="expression" dxfId="654" priority="123">
      <formula>AF390&gt;1</formula>
    </cfRule>
  </conditionalFormatting>
  <conditionalFormatting sqref="F391">
    <cfRule type="expression" dxfId="653" priority="122">
      <formula>AF391&gt;1</formula>
    </cfRule>
  </conditionalFormatting>
  <conditionalFormatting sqref="F392">
    <cfRule type="expression" dxfId="652" priority="121">
      <formula>AF392&gt;1</formula>
    </cfRule>
  </conditionalFormatting>
  <conditionalFormatting sqref="F393">
    <cfRule type="expression" dxfId="651" priority="120">
      <formula>AF393&gt;1</formula>
    </cfRule>
  </conditionalFormatting>
  <conditionalFormatting sqref="F394">
    <cfRule type="expression" dxfId="650" priority="119">
      <formula>AF394&gt;1</formula>
    </cfRule>
  </conditionalFormatting>
  <conditionalFormatting sqref="F395">
    <cfRule type="expression" dxfId="649" priority="118">
      <formula>AF395&gt;1</formula>
    </cfRule>
  </conditionalFormatting>
  <conditionalFormatting sqref="F398">
    <cfRule type="expression" dxfId="648" priority="117">
      <formula>AF398&gt;1</formula>
    </cfRule>
  </conditionalFormatting>
  <conditionalFormatting sqref="F399">
    <cfRule type="expression" dxfId="647" priority="116">
      <formula>AF399&gt;1</formula>
    </cfRule>
  </conditionalFormatting>
  <conditionalFormatting sqref="F400">
    <cfRule type="expression" dxfId="646" priority="115">
      <formula>AF400&gt;1</formula>
    </cfRule>
  </conditionalFormatting>
  <conditionalFormatting sqref="F401">
    <cfRule type="expression" dxfId="645" priority="114">
      <formula>AF401&gt;1</formula>
    </cfRule>
  </conditionalFormatting>
  <conditionalFormatting sqref="F402">
    <cfRule type="expression" dxfId="644" priority="113">
      <formula>AF402&gt;1</formula>
    </cfRule>
  </conditionalFormatting>
  <conditionalFormatting sqref="F403">
    <cfRule type="expression" dxfId="643" priority="112">
      <formula>AF403&gt;1</formula>
    </cfRule>
  </conditionalFormatting>
  <conditionalFormatting sqref="F406">
    <cfRule type="expression" dxfId="642" priority="111">
      <formula>AF406&gt;1</formula>
    </cfRule>
  </conditionalFormatting>
  <conditionalFormatting sqref="F407">
    <cfRule type="expression" dxfId="641" priority="110">
      <formula>AF407&gt;1</formula>
    </cfRule>
  </conditionalFormatting>
  <conditionalFormatting sqref="F408">
    <cfRule type="expression" dxfId="640" priority="109">
      <formula>AF408&gt;1</formula>
    </cfRule>
  </conditionalFormatting>
  <conditionalFormatting sqref="F409">
    <cfRule type="expression" dxfId="639" priority="108">
      <formula>AF409&gt;1</formula>
    </cfRule>
  </conditionalFormatting>
  <conditionalFormatting sqref="F410">
    <cfRule type="expression" dxfId="638" priority="107">
      <formula>AF410&gt;1</formula>
    </cfRule>
  </conditionalFormatting>
  <conditionalFormatting sqref="F411">
    <cfRule type="expression" dxfId="637" priority="106">
      <formula>AF411&gt;1</formula>
    </cfRule>
  </conditionalFormatting>
  <conditionalFormatting sqref="F414">
    <cfRule type="expression" dxfId="636" priority="105">
      <formula>AF414&gt;1</formula>
    </cfRule>
  </conditionalFormatting>
  <conditionalFormatting sqref="F415">
    <cfRule type="expression" dxfId="635" priority="104">
      <formula>AF415&gt;1</formula>
    </cfRule>
  </conditionalFormatting>
  <conditionalFormatting sqref="F416">
    <cfRule type="expression" dxfId="634" priority="103">
      <formula>AF416&gt;1</formula>
    </cfRule>
  </conditionalFormatting>
  <conditionalFormatting sqref="F417">
    <cfRule type="expression" dxfId="633" priority="102">
      <formula>AF417&gt;1</formula>
    </cfRule>
  </conditionalFormatting>
  <conditionalFormatting sqref="F418">
    <cfRule type="expression" dxfId="632" priority="101">
      <formula>AF418&gt;1</formula>
    </cfRule>
  </conditionalFormatting>
  <conditionalFormatting sqref="F419">
    <cfRule type="expression" dxfId="631" priority="100">
      <formula>AF419&gt;1</formula>
    </cfRule>
  </conditionalFormatting>
  <conditionalFormatting sqref="F422">
    <cfRule type="expression" dxfId="630" priority="99">
      <formula>AF422&gt;1</formula>
    </cfRule>
  </conditionalFormatting>
  <conditionalFormatting sqref="F423">
    <cfRule type="expression" dxfId="629" priority="98">
      <formula>AF423&gt;1</formula>
    </cfRule>
  </conditionalFormatting>
  <conditionalFormatting sqref="F424">
    <cfRule type="expression" dxfId="628" priority="97">
      <formula>AF424&gt;1</formula>
    </cfRule>
  </conditionalFormatting>
  <conditionalFormatting sqref="F425">
    <cfRule type="expression" dxfId="627" priority="96">
      <formula>AF425&gt;1</formula>
    </cfRule>
  </conditionalFormatting>
  <conditionalFormatting sqref="F426">
    <cfRule type="expression" dxfId="626" priority="95">
      <formula>AF426&gt;1</formula>
    </cfRule>
  </conditionalFormatting>
  <conditionalFormatting sqref="F427">
    <cfRule type="expression" dxfId="625" priority="94">
      <formula>AF427&gt;1</formula>
    </cfRule>
  </conditionalFormatting>
  <conditionalFormatting sqref="F430">
    <cfRule type="expression" dxfId="624" priority="93">
      <formula>AF430&gt;1</formula>
    </cfRule>
  </conditionalFormatting>
  <conditionalFormatting sqref="F431">
    <cfRule type="expression" dxfId="623" priority="92">
      <formula>AF431&gt;1</formula>
    </cfRule>
  </conditionalFormatting>
  <conditionalFormatting sqref="F432">
    <cfRule type="expression" dxfId="622" priority="91">
      <formula>AF432&gt;1</formula>
    </cfRule>
  </conditionalFormatting>
  <conditionalFormatting sqref="F433">
    <cfRule type="expression" dxfId="621" priority="90">
      <formula>AF433&gt;1</formula>
    </cfRule>
  </conditionalFormatting>
  <conditionalFormatting sqref="F434">
    <cfRule type="expression" dxfId="620" priority="89">
      <formula>AF434&gt;1</formula>
    </cfRule>
  </conditionalFormatting>
  <conditionalFormatting sqref="F435">
    <cfRule type="expression" dxfId="619" priority="88">
      <formula>AF435&gt;1</formula>
    </cfRule>
  </conditionalFormatting>
  <conditionalFormatting sqref="F438">
    <cfRule type="expression" dxfId="618" priority="87">
      <formula>AF438&gt;1</formula>
    </cfRule>
  </conditionalFormatting>
  <conditionalFormatting sqref="F439">
    <cfRule type="expression" dxfId="617" priority="86">
      <formula>AF439&gt;1</formula>
    </cfRule>
  </conditionalFormatting>
  <conditionalFormatting sqref="F440">
    <cfRule type="expression" dxfId="616" priority="85">
      <formula>AF440&gt;1</formula>
    </cfRule>
  </conditionalFormatting>
  <conditionalFormatting sqref="F441">
    <cfRule type="expression" dxfId="615" priority="84">
      <formula>AF441&gt;1</formula>
    </cfRule>
  </conditionalFormatting>
  <conditionalFormatting sqref="F442">
    <cfRule type="expression" dxfId="614" priority="83">
      <formula>AF442&gt;1</formula>
    </cfRule>
  </conditionalFormatting>
  <conditionalFormatting sqref="F443">
    <cfRule type="expression" dxfId="613" priority="82">
      <formula>AF443&gt;1</formula>
    </cfRule>
  </conditionalFormatting>
  <conditionalFormatting sqref="F446">
    <cfRule type="expression" dxfId="612" priority="81">
      <formula>AF446&gt;1</formula>
    </cfRule>
  </conditionalFormatting>
  <conditionalFormatting sqref="F447">
    <cfRule type="expression" dxfId="611" priority="80">
      <formula>AF447&gt;1</formula>
    </cfRule>
  </conditionalFormatting>
  <conditionalFormatting sqref="F448">
    <cfRule type="expression" dxfId="610" priority="79">
      <formula>AF448&gt;1</formula>
    </cfRule>
  </conditionalFormatting>
  <conditionalFormatting sqref="F449">
    <cfRule type="expression" dxfId="609" priority="78">
      <formula>AF449&gt;1</formula>
    </cfRule>
  </conditionalFormatting>
  <conditionalFormatting sqref="F450">
    <cfRule type="expression" dxfId="608" priority="77">
      <formula>AF450&gt;1</formula>
    </cfRule>
  </conditionalFormatting>
  <conditionalFormatting sqref="F451">
    <cfRule type="expression" dxfId="607" priority="76">
      <formula>AF451&gt;1</formula>
    </cfRule>
  </conditionalFormatting>
  <conditionalFormatting sqref="F454">
    <cfRule type="expression" dxfId="606" priority="75">
      <formula>AF454&gt;1</formula>
    </cfRule>
  </conditionalFormatting>
  <conditionalFormatting sqref="F455">
    <cfRule type="expression" dxfId="605" priority="74">
      <formula>AF455&gt;1</formula>
    </cfRule>
  </conditionalFormatting>
  <conditionalFormatting sqref="F456">
    <cfRule type="expression" dxfId="604" priority="73">
      <formula>AF456&gt;1</formula>
    </cfRule>
  </conditionalFormatting>
  <conditionalFormatting sqref="F457">
    <cfRule type="expression" dxfId="603" priority="72">
      <formula>AF457&gt;1</formula>
    </cfRule>
  </conditionalFormatting>
  <conditionalFormatting sqref="F458">
    <cfRule type="expression" dxfId="602" priority="71">
      <formula>AF458&gt;1</formula>
    </cfRule>
  </conditionalFormatting>
  <conditionalFormatting sqref="F459">
    <cfRule type="expression" dxfId="601" priority="70">
      <formula>AF459&gt;1</formula>
    </cfRule>
  </conditionalFormatting>
  <conditionalFormatting sqref="F462">
    <cfRule type="expression" dxfId="600" priority="69">
      <formula>AF462&gt;1</formula>
    </cfRule>
  </conditionalFormatting>
  <conditionalFormatting sqref="F463">
    <cfRule type="expression" dxfId="599" priority="68">
      <formula>AF463&gt;1</formula>
    </cfRule>
  </conditionalFormatting>
  <conditionalFormatting sqref="F464">
    <cfRule type="expression" dxfId="598" priority="67">
      <formula>AF464&gt;1</formula>
    </cfRule>
  </conditionalFormatting>
  <conditionalFormatting sqref="F465">
    <cfRule type="expression" dxfId="597" priority="66">
      <formula>AF465&gt;1</formula>
    </cfRule>
  </conditionalFormatting>
  <conditionalFormatting sqref="F466">
    <cfRule type="expression" dxfId="596" priority="65">
      <formula>AF466&gt;1</formula>
    </cfRule>
  </conditionalFormatting>
  <conditionalFormatting sqref="F467">
    <cfRule type="expression" dxfId="595" priority="64">
      <formula>AF467&gt;1</formula>
    </cfRule>
  </conditionalFormatting>
  <conditionalFormatting sqref="F470">
    <cfRule type="expression" dxfId="594" priority="63">
      <formula>AF470&gt;1</formula>
    </cfRule>
  </conditionalFormatting>
  <conditionalFormatting sqref="F471">
    <cfRule type="expression" dxfId="593" priority="62">
      <formula>AF471&gt;1</formula>
    </cfRule>
  </conditionalFormatting>
  <conditionalFormatting sqref="F472">
    <cfRule type="expression" dxfId="592" priority="61">
      <formula>AF472&gt;1</formula>
    </cfRule>
  </conditionalFormatting>
  <conditionalFormatting sqref="F473">
    <cfRule type="expression" dxfId="591" priority="60">
      <formula>AF473&gt;1</formula>
    </cfRule>
  </conditionalFormatting>
  <conditionalFormatting sqref="F474">
    <cfRule type="expression" dxfId="590" priority="59">
      <formula>AF474&gt;1</formula>
    </cfRule>
  </conditionalFormatting>
  <conditionalFormatting sqref="F475">
    <cfRule type="expression" dxfId="589" priority="58">
      <formula>AF475&gt;1</formula>
    </cfRule>
  </conditionalFormatting>
  <conditionalFormatting sqref="F478">
    <cfRule type="expression" dxfId="588" priority="57">
      <formula>AF478&gt;1</formula>
    </cfRule>
  </conditionalFormatting>
  <conditionalFormatting sqref="F479">
    <cfRule type="expression" dxfId="587" priority="56">
      <formula>AF479&gt;1</formula>
    </cfRule>
  </conditionalFormatting>
  <conditionalFormatting sqref="F480">
    <cfRule type="expression" dxfId="586" priority="55">
      <formula>AF480&gt;1</formula>
    </cfRule>
  </conditionalFormatting>
  <conditionalFormatting sqref="F481">
    <cfRule type="expression" dxfId="585" priority="54">
      <formula>AF481&gt;1</formula>
    </cfRule>
  </conditionalFormatting>
  <conditionalFormatting sqref="F482">
    <cfRule type="expression" dxfId="584" priority="53">
      <formula>AF482&gt;1</formula>
    </cfRule>
  </conditionalFormatting>
  <conditionalFormatting sqref="F483">
    <cfRule type="expression" dxfId="583" priority="52">
      <formula>AF483&gt;1</formula>
    </cfRule>
  </conditionalFormatting>
  <conditionalFormatting sqref="F486">
    <cfRule type="expression" dxfId="582" priority="51">
      <formula>AF486&gt;1</formula>
    </cfRule>
  </conditionalFormatting>
  <conditionalFormatting sqref="F487">
    <cfRule type="expression" dxfId="581" priority="50">
      <formula>AF487&gt;1</formula>
    </cfRule>
  </conditionalFormatting>
  <conditionalFormatting sqref="F488">
    <cfRule type="expression" dxfId="580" priority="49">
      <formula>AF488&gt;1</formula>
    </cfRule>
  </conditionalFormatting>
  <conditionalFormatting sqref="F489">
    <cfRule type="expression" dxfId="579" priority="48">
      <formula>AF489&gt;1</formula>
    </cfRule>
  </conditionalFormatting>
  <conditionalFormatting sqref="F490">
    <cfRule type="expression" dxfId="578" priority="47">
      <formula>AF490&gt;1</formula>
    </cfRule>
  </conditionalFormatting>
  <conditionalFormatting sqref="F491">
    <cfRule type="expression" dxfId="577" priority="46">
      <formula>AF491&gt;1</formula>
    </cfRule>
  </conditionalFormatting>
  <conditionalFormatting sqref="F494">
    <cfRule type="expression" dxfId="576" priority="45">
      <formula>AF494&gt;1</formula>
    </cfRule>
  </conditionalFormatting>
  <conditionalFormatting sqref="F495">
    <cfRule type="expression" dxfId="575" priority="44">
      <formula>AF495&gt;1</formula>
    </cfRule>
  </conditionalFormatting>
  <conditionalFormatting sqref="F496">
    <cfRule type="expression" dxfId="574" priority="43">
      <formula>AF496&gt;1</formula>
    </cfRule>
  </conditionalFormatting>
  <conditionalFormatting sqref="F497">
    <cfRule type="expression" dxfId="573" priority="42">
      <formula>AF497&gt;1</formula>
    </cfRule>
  </conditionalFormatting>
  <conditionalFormatting sqref="F498">
    <cfRule type="expression" dxfId="572" priority="41">
      <formula>AF498&gt;1</formula>
    </cfRule>
  </conditionalFormatting>
  <conditionalFormatting sqref="F499">
    <cfRule type="expression" dxfId="571" priority="40">
      <formula>AF499&gt;1</formula>
    </cfRule>
  </conditionalFormatting>
  <conditionalFormatting sqref="F502">
    <cfRule type="expression" dxfId="570" priority="39">
      <formula>AF502&gt;1</formula>
    </cfRule>
  </conditionalFormatting>
  <conditionalFormatting sqref="F503">
    <cfRule type="expression" dxfId="569" priority="38">
      <formula>AF503&gt;1</formula>
    </cfRule>
  </conditionalFormatting>
  <conditionalFormatting sqref="F504">
    <cfRule type="expression" dxfId="568" priority="37">
      <formula>AF504&gt;1</formula>
    </cfRule>
  </conditionalFormatting>
  <conditionalFormatting sqref="F505">
    <cfRule type="expression" dxfId="567" priority="36">
      <formula>AF505&gt;1</formula>
    </cfRule>
  </conditionalFormatting>
  <conditionalFormatting sqref="F506">
    <cfRule type="expression" dxfId="566" priority="35">
      <formula>AF506&gt;1</formula>
    </cfRule>
  </conditionalFormatting>
  <conditionalFormatting sqref="F507">
    <cfRule type="expression" dxfId="565" priority="34">
      <formula>AF507&gt;1</formula>
    </cfRule>
  </conditionalFormatting>
  <conditionalFormatting sqref="F510">
    <cfRule type="expression" dxfId="564" priority="33">
      <formula>AF510&gt;1</formula>
    </cfRule>
  </conditionalFormatting>
  <conditionalFormatting sqref="F511">
    <cfRule type="expression" dxfId="563" priority="32">
      <formula>AF511&gt;1</formula>
    </cfRule>
  </conditionalFormatting>
  <conditionalFormatting sqref="F512">
    <cfRule type="expression" dxfId="562" priority="31">
      <formula>AF512&gt;1</formula>
    </cfRule>
  </conditionalFormatting>
  <conditionalFormatting sqref="F513">
    <cfRule type="expression" dxfId="561" priority="30">
      <formula>AF513&gt;1</formula>
    </cfRule>
  </conditionalFormatting>
  <conditionalFormatting sqref="F514">
    <cfRule type="expression" dxfId="560" priority="29">
      <formula>AF514&gt;1</formula>
    </cfRule>
  </conditionalFormatting>
  <conditionalFormatting sqref="F515">
    <cfRule type="expression" dxfId="559" priority="28">
      <formula>AF515&gt;1</formula>
    </cfRule>
  </conditionalFormatting>
  <conditionalFormatting sqref="F518">
    <cfRule type="expression" dxfId="558" priority="27">
      <formula>AF518&gt;1</formula>
    </cfRule>
  </conditionalFormatting>
  <conditionalFormatting sqref="F519">
    <cfRule type="expression" dxfId="557" priority="26">
      <formula>AF519&gt;1</formula>
    </cfRule>
  </conditionalFormatting>
  <conditionalFormatting sqref="F520">
    <cfRule type="expression" dxfId="556" priority="25">
      <formula>AF520&gt;1</formula>
    </cfRule>
  </conditionalFormatting>
  <conditionalFormatting sqref="F521">
    <cfRule type="expression" dxfId="555" priority="24">
      <formula>AF521&gt;1</formula>
    </cfRule>
  </conditionalFormatting>
  <conditionalFormatting sqref="F522">
    <cfRule type="expression" dxfId="554" priority="23">
      <formula>AF522&gt;1</formula>
    </cfRule>
  </conditionalFormatting>
  <conditionalFormatting sqref="F523">
    <cfRule type="expression" dxfId="553" priority="22">
      <formula>AF523&gt;1</formula>
    </cfRule>
  </conditionalFormatting>
  <conditionalFormatting sqref="F526">
    <cfRule type="expression" dxfId="552" priority="21">
      <formula>AF526&gt;1</formula>
    </cfRule>
  </conditionalFormatting>
  <conditionalFormatting sqref="F527">
    <cfRule type="expression" dxfId="551" priority="20">
      <formula>AF527&gt;1</formula>
    </cfRule>
  </conditionalFormatting>
  <conditionalFormatting sqref="F528">
    <cfRule type="expression" dxfId="550" priority="19">
      <formula>AF528&gt;1</formula>
    </cfRule>
  </conditionalFormatting>
  <conditionalFormatting sqref="F529">
    <cfRule type="expression" dxfId="549" priority="18">
      <formula>AF529&gt;1</formula>
    </cfRule>
  </conditionalFormatting>
  <conditionalFormatting sqref="F530">
    <cfRule type="expression" dxfId="548" priority="17">
      <formula>AF530&gt;1</formula>
    </cfRule>
  </conditionalFormatting>
  <conditionalFormatting sqref="F531">
    <cfRule type="expression" dxfId="547" priority="16">
      <formula>AF531&gt;1</formula>
    </cfRule>
  </conditionalFormatting>
  <conditionalFormatting sqref="F534">
    <cfRule type="expression" dxfId="546" priority="15">
      <formula>AF534&gt;1</formula>
    </cfRule>
  </conditionalFormatting>
  <conditionalFormatting sqref="F535">
    <cfRule type="expression" dxfId="545" priority="14">
      <formula>AF535&gt;1</formula>
    </cfRule>
  </conditionalFormatting>
  <conditionalFormatting sqref="F536">
    <cfRule type="expression" dxfId="544" priority="13">
      <formula>AF536&gt;1</formula>
    </cfRule>
  </conditionalFormatting>
  <conditionalFormatting sqref="F537">
    <cfRule type="expression" dxfId="543" priority="12">
      <formula>AF537&gt;1</formula>
    </cfRule>
  </conditionalFormatting>
  <conditionalFormatting sqref="F538">
    <cfRule type="expression" dxfId="542" priority="11">
      <formula>AF538&gt;1</formula>
    </cfRule>
  </conditionalFormatting>
  <conditionalFormatting sqref="H1:I1048576">
    <cfRule type="cellIs" dxfId="541" priority="8" operator="equal">
      <formula>"WRONG LETTER"</formula>
    </cfRule>
    <cfRule type="cellIs" dxfId="540" priority="9" operator="equal">
      <formula>"NOT DECLARED"</formula>
    </cfRule>
  </conditionalFormatting>
  <conditionalFormatting sqref="G190:G195">
    <cfRule type="cellIs" dxfId="539" priority="7" stopIfTrue="1" operator="between">
      <formula>1</formula>
      <formula>$K$189</formula>
    </cfRule>
  </conditionalFormatting>
  <conditionalFormatting sqref="F190">
    <cfRule type="expression" dxfId="538" priority="6">
      <formula>AF190&gt;1</formula>
    </cfRule>
  </conditionalFormatting>
  <conditionalFormatting sqref="F191">
    <cfRule type="expression" dxfId="537" priority="5">
      <formula>AF191&gt;1</formula>
    </cfRule>
  </conditionalFormatting>
  <conditionalFormatting sqref="F192">
    <cfRule type="expression" dxfId="536" priority="4">
      <formula>AF192&gt;1</formula>
    </cfRule>
  </conditionalFormatting>
  <conditionalFormatting sqref="F193">
    <cfRule type="expression" dxfId="535" priority="3">
      <formula>AF193&gt;1</formula>
    </cfRule>
  </conditionalFormatting>
  <conditionalFormatting sqref="F194">
    <cfRule type="expression" dxfId="534" priority="2">
      <formula>AF194&gt;1</formula>
    </cfRule>
  </conditionalFormatting>
  <conditionalFormatting sqref="F195">
    <cfRule type="expression" dxfId="533" priority="1">
      <formula>AF195&gt;1</formula>
    </cfRule>
  </conditionalFormatting>
  <printOptions horizontalCentered="1"/>
  <pageMargins left="0.39370078740157483" right="0.39370078740157483" top="0.39370078740157483" bottom="0.19685039370078741" header="0.51181102362204722" footer="0.51181102362204722"/>
  <pageSetup paperSize="9" scale="79" fitToHeight="0" orientation="portrait" r:id="rId1"/>
  <headerFooter alignWithMargins="0"/>
  <rowBreaks count="11" manualBreakCount="11">
    <brk id="52" min="4" max="10" man="1"/>
    <brk id="92" min="4" max="10" man="1"/>
    <brk id="140" min="4" max="10" man="1"/>
    <brk id="172" min="4" max="10" man="1"/>
    <brk id="220" min="4" max="10" man="1"/>
    <brk id="268" min="4" max="10" man="1"/>
    <brk id="308" min="4" max="10" man="1"/>
    <brk id="356" min="4" max="10" man="1"/>
    <brk id="404" min="4" max="10" man="1"/>
    <brk id="452" min="4" max="10" man="1"/>
    <brk id="492" min="4" max="10" man="1"/>
  </rowBreaks>
  <legacyDrawing r:id="rId2"/>
</worksheet>
</file>

<file path=xl/worksheets/sheet4.xml><?xml version="1.0" encoding="utf-8"?>
<worksheet xmlns="http://schemas.openxmlformats.org/spreadsheetml/2006/main" xmlns:r="http://schemas.openxmlformats.org/officeDocument/2006/relationships">
  <sheetPr codeName="Sheet6">
    <tabColor indexed="53"/>
    <pageSetUpPr fitToPage="1"/>
  </sheetPr>
  <dimension ref="A1:N65536"/>
  <sheetViews>
    <sheetView zoomScaleNormal="100" zoomScaleSheetLayoutView="100" workbookViewId="0">
      <pane xSplit="1" ySplit="6" topLeftCell="B90" activePane="bottomRight" state="frozen"/>
      <selection pane="topRight" activeCell="B1" sqref="B1"/>
      <selection pane="bottomLeft" activeCell="A7" sqref="A7"/>
      <selection pane="bottomRight" activeCell="E22" sqref="E22"/>
    </sheetView>
  </sheetViews>
  <sheetFormatPr defaultRowHeight="15" customHeight="1"/>
  <cols>
    <col min="1" max="1" width="2.85546875" customWidth="1"/>
    <col min="2" max="2" width="6.28515625" style="255" customWidth="1"/>
    <col min="3" max="4" width="15.28515625" style="256" customWidth="1"/>
    <col min="5" max="5" width="30.85546875" style="102" customWidth="1"/>
    <col min="6" max="6" width="21" style="14" customWidth="1"/>
    <col min="7" max="7" width="9.42578125" style="14" customWidth="1"/>
    <col min="8" max="8" width="4.42578125" style="105" customWidth="1"/>
    <col min="9" max="9" width="16.42578125" style="264" customWidth="1"/>
    <col min="10" max="10" width="19.28515625" style="14" customWidth="1"/>
    <col min="11" max="11" width="31.140625" customWidth="1"/>
    <col min="12" max="12" width="28.42578125" customWidth="1"/>
    <col min="13" max="13" width="17.28515625" customWidth="1"/>
  </cols>
  <sheetData>
    <row r="1" spans="1:13" ht="40.5" customHeight="1">
      <c r="A1" s="257" t="s">
        <v>195</v>
      </c>
      <c r="B1" s="556" t="s">
        <v>461</v>
      </c>
      <c r="C1" s="556"/>
      <c r="D1" s="556"/>
      <c r="E1" s="556"/>
      <c r="F1" s="556"/>
      <c r="G1" s="556"/>
      <c r="I1" s="567" t="s">
        <v>464</v>
      </c>
      <c r="J1" s="568"/>
      <c r="K1" s="568"/>
      <c r="L1" s="568"/>
      <c r="M1" s="569"/>
    </row>
    <row r="2" spans="1:13" ht="18" customHeight="1">
      <c r="A2" s="257" t="s">
        <v>195</v>
      </c>
      <c r="B2" s="557" t="str">
        <f>DETAILS!A1</f>
        <v>WESSEX YOUNG ATHLETES TRACK &amp; FIELD LEAGUE 2019</v>
      </c>
      <c r="C2" s="558"/>
      <c r="D2" s="558"/>
      <c r="E2" s="558"/>
      <c r="F2" s="558"/>
      <c r="G2" s="559"/>
      <c r="I2" s="570"/>
      <c r="J2" s="571"/>
      <c r="K2" s="571"/>
      <c r="L2" s="571"/>
      <c r="M2" s="572"/>
    </row>
    <row r="3" spans="1:13" ht="18" customHeight="1">
      <c r="A3" s="257" t="s">
        <v>195</v>
      </c>
      <c r="B3" s="563" t="str">
        <f>DETAILS!B3</f>
        <v>7th July</v>
      </c>
      <c r="C3" s="564"/>
      <c r="D3" s="565" t="str">
        <f>DETAILS!B4</f>
        <v>Winchester</v>
      </c>
      <c r="E3" s="566"/>
      <c r="F3" s="157" t="s">
        <v>379</v>
      </c>
      <c r="G3" s="109">
        <f>DETAILS!B2</f>
        <v>4</v>
      </c>
      <c r="I3" s="570"/>
      <c r="J3" s="571"/>
      <c r="K3" s="571"/>
      <c r="L3" s="571"/>
      <c r="M3" s="572"/>
    </row>
    <row r="4" spans="1:13" ht="30" customHeight="1">
      <c r="A4" s="258" t="s">
        <v>195</v>
      </c>
      <c r="B4" s="560" t="s">
        <v>463</v>
      </c>
      <c r="C4" s="561"/>
      <c r="D4" s="561"/>
      <c r="E4" s="561"/>
      <c r="F4" s="561"/>
      <c r="G4" s="562"/>
      <c r="I4" s="573"/>
      <c r="J4" s="574"/>
      <c r="K4" s="574"/>
      <c r="L4" s="574"/>
      <c r="M4" s="575"/>
    </row>
    <row r="5" spans="1:13" s="188" customFormat="1" ht="39.75" customHeight="1">
      <c r="A5" s="259" t="s">
        <v>195</v>
      </c>
      <c r="B5" s="247" t="s">
        <v>30</v>
      </c>
      <c r="C5" s="248" t="s">
        <v>34</v>
      </c>
      <c r="D5" s="248" t="s">
        <v>151</v>
      </c>
      <c r="E5" s="189" t="s">
        <v>31</v>
      </c>
      <c r="F5" s="189" t="s">
        <v>32</v>
      </c>
      <c r="G5" s="189" t="s">
        <v>33</v>
      </c>
      <c r="H5" s="190"/>
      <c r="I5" s="191" t="s">
        <v>416</v>
      </c>
      <c r="J5" s="191" t="s">
        <v>415</v>
      </c>
      <c r="K5" s="192" t="s">
        <v>31</v>
      </c>
      <c r="L5" s="193" t="s">
        <v>32</v>
      </c>
      <c r="M5" s="194" t="s">
        <v>378</v>
      </c>
    </row>
    <row r="6" spans="1:13" s="159" customFormat="1" ht="18" customHeight="1">
      <c r="A6" s="260"/>
      <c r="B6" s="249"/>
      <c r="C6" s="250"/>
      <c r="D6" s="250"/>
      <c r="E6" s="553" t="s">
        <v>462</v>
      </c>
      <c r="F6" s="554"/>
      <c r="G6" s="554"/>
      <c r="H6" s="158"/>
      <c r="I6" s="17"/>
      <c r="J6" s="553" t="s">
        <v>462</v>
      </c>
      <c r="K6" s="554"/>
      <c r="L6" s="554"/>
      <c r="M6" s="555"/>
    </row>
    <row r="7" spans="1:13" s="13" customFormat="1" ht="12.75">
      <c r="A7" s="258" t="s">
        <v>195</v>
      </c>
      <c r="B7" s="423"/>
      <c r="C7" s="338"/>
      <c r="D7" s="253"/>
      <c r="E7" s="156" t="str">
        <f t="shared" ref="E7:E70" si="0">IF(ISNA((VLOOKUP(B7,I:M,3,FALSE))),"",VLOOKUP(B7,I:M,3,FALSE))</f>
        <v/>
      </c>
      <c r="F7" s="156" t="str">
        <f t="shared" ref="F7:F70" si="1">IF(ISNA((VLOOKUP(B7,I:M,4,FALSE))),"",VLOOKUP(B7,I:M,4,FALSE))</f>
        <v/>
      </c>
      <c r="G7" s="156" t="str">
        <f t="shared" ref="G7:G70" si="2">IF(ISNA((VLOOKUP(B7,I:M,5,FALSE))),"",VLOOKUP(B7,I:M,5,FALSE))</f>
        <v/>
      </c>
      <c r="H7" s="106"/>
      <c r="I7" s="261"/>
      <c r="J7" s="330" t="str">
        <f>IF(HOST!C5="","",HOST!C5)</f>
        <v xml:space="preserve"> </v>
      </c>
      <c r="K7" s="177" t="str">
        <f>IF(HOST!A5="","",HOST!A5)</f>
        <v>Alice Clegg</v>
      </c>
      <c r="L7" s="168" t="str">
        <f>HOST!$AF$2</f>
        <v>Winchester &amp; District AC</v>
      </c>
      <c r="M7" s="329" t="s">
        <v>517</v>
      </c>
    </row>
    <row r="8" spans="1:13" s="13" customFormat="1" ht="12.75">
      <c r="A8" s="258" t="s">
        <v>195</v>
      </c>
      <c r="B8" s="251">
        <v>398</v>
      </c>
      <c r="C8" s="338" t="s">
        <v>1168</v>
      </c>
      <c r="D8" s="527" t="s">
        <v>14</v>
      </c>
      <c r="E8" s="156" t="str">
        <f>IF(ISNA((VLOOKUP(B8,I:M,3,FALSE))),"",VLOOKUP(B8,I:M,3,FALSE))</f>
        <v>Isla Jones</v>
      </c>
      <c r="F8" s="156" t="str">
        <f t="shared" si="1"/>
        <v>Slough Juniors</v>
      </c>
      <c r="G8" s="156" t="str">
        <f t="shared" si="2"/>
        <v>U13 g</v>
      </c>
      <c r="H8" s="106"/>
      <c r="I8" s="262"/>
      <c r="J8" s="330" t="str">
        <f>IF(HOST!C6="","",HOST!C6)</f>
        <v xml:space="preserve"> </v>
      </c>
      <c r="K8" s="177" t="str">
        <f>IF(HOST!A6="","",HOST!A6)</f>
        <v>Betti Smith</v>
      </c>
      <c r="L8" s="168" t="str">
        <f>HOST!$AF$2</f>
        <v>Winchester &amp; District AC</v>
      </c>
      <c r="M8" s="168" t="s">
        <v>517</v>
      </c>
    </row>
    <row r="9" spans="1:13" s="13" customFormat="1" ht="12.75">
      <c r="A9" s="258" t="s">
        <v>195</v>
      </c>
      <c r="B9" s="251">
        <v>7</v>
      </c>
      <c r="C9" s="338" t="s">
        <v>1169</v>
      </c>
      <c r="D9" s="527" t="s">
        <v>14</v>
      </c>
      <c r="E9" s="156" t="str">
        <f t="shared" si="0"/>
        <v>Addie Thomas</v>
      </c>
      <c r="F9" s="156" t="str">
        <f t="shared" si="1"/>
        <v>Winchester &amp; District AC</v>
      </c>
      <c r="G9" s="156" t="str">
        <f t="shared" si="2"/>
        <v>U13 g</v>
      </c>
      <c r="H9" s="106"/>
      <c r="I9" s="262">
        <v>1</v>
      </c>
      <c r="J9" s="330" t="str">
        <f>IF(HOST!C7="","",HOST!C7)</f>
        <v>X</v>
      </c>
      <c r="K9" s="177" t="str">
        <f>IF(HOST!A7="","",HOST!A7)</f>
        <v xml:space="preserve">Elisa De Liberali </v>
      </c>
      <c r="L9" s="168" t="str">
        <f>HOST!$AF$2</f>
        <v>Winchester &amp; District AC</v>
      </c>
      <c r="M9" s="168" t="s">
        <v>517</v>
      </c>
    </row>
    <row r="10" spans="1:13" s="13" customFormat="1" ht="12.75">
      <c r="A10" s="258" t="s">
        <v>195</v>
      </c>
      <c r="B10" s="251">
        <v>394</v>
      </c>
      <c r="C10" s="338" t="s">
        <v>1172</v>
      </c>
      <c r="D10" s="527" t="s">
        <v>14</v>
      </c>
      <c r="E10" s="156" t="str">
        <f t="shared" si="0"/>
        <v>Anela Akoun</v>
      </c>
      <c r="F10" s="156" t="str">
        <f t="shared" si="1"/>
        <v>Slough Juniors</v>
      </c>
      <c r="G10" s="156" t="str">
        <f t="shared" si="2"/>
        <v>U13 g</v>
      </c>
      <c r="H10" s="106"/>
      <c r="I10" s="336">
        <v>129</v>
      </c>
      <c r="J10" s="330" t="str">
        <f>IF(HOST!C8="","",HOST!C8)</f>
        <v>X</v>
      </c>
      <c r="K10" s="177" t="str">
        <f>IF(HOST!A8="","",HOST!A8)</f>
        <v>Erin McBriar</v>
      </c>
      <c r="L10" s="168" t="str">
        <f>HOST!$AF$2</f>
        <v>Winchester &amp; District AC</v>
      </c>
      <c r="M10" s="168" t="s">
        <v>517</v>
      </c>
    </row>
    <row r="11" spans="1:13" s="104" customFormat="1" ht="12.75">
      <c r="A11" s="258" t="s">
        <v>195</v>
      </c>
      <c r="B11" s="251">
        <v>84</v>
      </c>
      <c r="C11" s="338" t="s">
        <v>1173</v>
      </c>
      <c r="D11" s="527" t="s">
        <v>14</v>
      </c>
      <c r="E11" s="156" t="str">
        <f t="shared" si="0"/>
        <v>Remie Dorling Mason</v>
      </c>
      <c r="F11" s="156" t="str">
        <f t="shared" si="1"/>
        <v>Oxford City AC</v>
      </c>
      <c r="G11" s="156" t="str">
        <f t="shared" si="2"/>
        <v>U13 g</v>
      </c>
      <c r="H11" s="107"/>
      <c r="I11" s="262">
        <v>2</v>
      </c>
      <c r="J11" s="330" t="str">
        <f>IF(HOST!C9="","",HOST!C9)</f>
        <v>X</v>
      </c>
      <c r="K11" s="177" t="str">
        <f>IF(HOST!A9="","",HOST!A9)</f>
        <v>Francesca Hitchins</v>
      </c>
      <c r="L11" s="168" t="str">
        <f>HOST!$AF$2</f>
        <v>Winchester &amp; District AC</v>
      </c>
      <c r="M11" s="168" t="s">
        <v>517</v>
      </c>
    </row>
    <row r="12" spans="1:13" s="13" customFormat="1" ht="12.75">
      <c r="A12" s="258" t="s">
        <v>195</v>
      </c>
      <c r="B12" s="251">
        <v>6</v>
      </c>
      <c r="C12" s="338" t="s">
        <v>1173</v>
      </c>
      <c r="D12" s="527" t="s">
        <v>14</v>
      </c>
      <c r="E12" s="156" t="str">
        <f t="shared" si="0"/>
        <v>Talya Wright</v>
      </c>
      <c r="F12" s="156" t="str">
        <f t="shared" si="1"/>
        <v>Winchester &amp; District AC</v>
      </c>
      <c r="G12" s="156" t="str">
        <f t="shared" si="2"/>
        <v>U13 g</v>
      </c>
      <c r="H12" s="106"/>
      <c r="I12" s="262"/>
      <c r="J12" s="330" t="str">
        <f>IF(HOST!C10="","",HOST!C10)</f>
        <v xml:space="preserve"> </v>
      </c>
      <c r="K12" s="177" t="str">
        <f>IF(HOST!A10="","",HOST!A10)</f>
        <v>Grace Weeks</v>
      </c>
      <c r="L12" s="168" t="str">
        <f>HOST!$AF$2</f>
        <v>Winchester &amp; District AC</v>
      </c>
      <c r="M12" s="168" t="s">
        <v>517</v>
      </c>
    </row>
    <row r="13" spans="1:13" s="104" customFormat="1" ht="12.75">
      <c r="A13" s="258" t="s">
        <v>195</v>
      </c>
      <c r="B13" s="251">
        <v>83</v>
      </c>
      <c r="C13" s="338" t="s">
        <v>1174</v>
      </c>
      <c r="D13" s="527" t="s">
        <v>14</v>
      </c>
      <c r="E13" s="156" t="str">
        <f t="shared" si="0"/>
        <v>Emily Channon</v>
      </c>
      <c r="F13" s="156" t="str">
        <f t="shared" si="1"/>
        <v>Oxford City AC</v>
      </c>
      <c r="G13" s="156" t="str">
        <f t="shared" si="2"/>
        <v>U13 g</v>
      </c>
      <c r="H13" s="107"/>
      <c r="I13" s="262">
        <v>3</v>
      </c>
      <c r="J13" s="330" t="str">
        <f>IF(HOST!C11="","",HOST!C11)</f>
        <v>X</v>
      </c>
      <c r="K13" s="177" t="str">
        <f>IF(HOST!A11="","",HOST!A11)</f>
        <v>Isabelle Steel</v>
      </c>
      <c r="L13" s="168" t="str">
        <f>HOST!$AF$2</f>
        <v>Winchester &amp; District AC</v>
      </c>
      <c r="M13" s="168" t="s">
        <v>517</v>
      </c>
    </row>
    <row r="14" spans="1:13" s="104" customFormat="1" ht="12.75">
      <c r="A14" s="258" t="s">
        <v>195</v>
      </c>
      <c r="B14" s="251">
        <v>85</v>
      </c>
      <c r="C14" s="338" t="s">
        <v>1175</v>
      </c>
      <c r="D14" s="527" t="s">
        <v>14</v>
      </c>
      <c r="E14" s="156" t="str">
        <f t="shared" si="0"/>
        <v>Dominique Dunn</v>
      </c>
      <c r="F14" s="156" t="str">
        <f t="shared" si="1"/>
        <v>Oxford City AC</v>
      </c>
      <c r="G14" s="156" t="str">
        <f t="shared" si="2"/>
        <v>U13 g</v>
      </c>
      <c r="H14" s="107"/>
      <c r="I14" s="262"/>
      <c r="J14" s="330" t="str">
        <f>IF(HOST!C12="","",HOST!C12)</f>
        <v xml:space="preserve"> </v>
      </c>
      <c r="K14" s="177" t="str">
        <f>IF(HOST!A12="","",HOST!A12)</f>
        <v>Lucy Smith</v>
      </c>
      <c r="L14" s="168" t="str">
        <f>HOST!$AF$2</f>
        <v>Winchester &amp; District AC</v>
      </c>
      <c r="M14" s="168" t="s">
        <v>517</v>
      </c>
    </row>
    <row r="15" spans="1:13" s="104" customFormat="1" ht="12.75">
      <c r="A15" s="258" t="s">
        <v>195</v>
      </c>
      <c r="B15" s="251">
        <v>804</v>
      </c>
      <c r="C15" s="338" t="s">
        <v>1176</v>
      </c>
      <c r="D15" s="527" t="s">
        <v>9</v>
      </c>
      <c r="E15" s="156" t="str">
        <f t="shared" si="0"/>
        <v>Sonny Wilkinson</v>
      </c>
      <c r="F15" s="156" t="str">
        <f t="shared" si="1"/>
        <v>Slough Juniors</v>
      </c>
      <c r="G15" s="156" t="str">
        <f t="shared" si="2"/>
        <v>U13 b</v>
      </c>
      <c r="H15" s="107"/>
      <c r="I15" s="262">
        <v>4</v>
      </c>
      <c r="J15" s="330" t="str">
        <f>IF(HOST!C13="","",HOST!C13)</f>
        <v>X</v>
      </c>
      <c r="K15" s="177" t="str">
        <f>IF(HOST!A13="","",HOST!A13)</f>
        <v>Millie Morgan</v>
      </c>
      <c r="L15" s="168" t="str">
        <f>HOST!$AF$2</f>
        <v>Winchester &amp; District AC</v>
      </c>
      <c r="M15" s="168" t="s">
        <v>517</v>
      </c>
    </row>
    <row r="16" spans="1:13" s="104" customFormat="1" ht="12.75">
      <c r="A16" s="258" t="s">
        <v>195</v>
      </c>
      <c r="B16" s="251">
        <v>32</v>
      </c>
      <c r="C16" s="338" t="s">
        <v>1177</v>
      </c>
      <c r="D16" s="527" t="s">
        <v>9</v>
      </c>
      <c r="E16" s="156" t="str">
        <f t="shared" si="0"/>
        <v>Andrew White</v>
      </c>
      <c r="F16" s="156" t="str">
        <f t="shared" si="1"/>
        <v>Winchester &amp; District AC</v>
      </c>
      <c r="G16" s="156" t="str">
        <f t="shared" si="2"/>
        <v>U13 b</v>
      </c>
      <c r="H16" s="107"/>
      <c r="I16" s="262">
        <v>5</v>
      </c>
      <c r="J16" s="330" t="str">
        <f>IF(HOST!C14="","",HOST!C14)</f>
        <v>X</v>
      </c>
      <c r="K16" s="177" t="str">
        <f>IF(HOST!A14="","",HOST!A14)</f>
        <v>Natasha Harrison</v>
      </c>
      <c r="L16" s="168" t="str">
        <f>HOST!$AF$2</f>
        <v>Winchester &amp; District AC</v>
      </c>
      <c r="M16" s="168" t="s">
        <v>517</v>
      </c>
    </row>
    <row r="17" spans="1:13" s="13" customFormat="1" ht="12.75">
      <c r="A17" s="258" t="s">
        <v>195</v>
      </c>
      <c r="B17" s="251">
        <v>33</v>
      </c>
      <c r="C17" s="338" t="s">
        <v>1178</v>
      </c>
      <c r="D17" s="527" t="s">
        <v>155</v>
      </c>
      <c r="E17" s="156" t="str">
        <f t="shared" si="0"/>
        <v>Boaz Lurcock</v>
      </c>
      <c r="F17" s="156" t="str">
        <f t="shared" si="1"/>
        <v>Winchester &amp; District AC</v>
      </c>
      <c r="G17" s="156" t="str">
        <f t="shared" si="2"/>
        <v>U13 b</v>
      </c>
      <c r="H17" s="106"/>
      <c r="I17" s="262">
        <v>6</v>
      </c>
      <c r="J17" s="330" t="str">
        <f>IF(HOST!C15="","",HOST!C15)</f>
        <v>X</v>
      </c>
      <c r="K17" s="177" t="str">
        <f>IF(HOST!A15="","",HOST!A15)</f>
        <v>Talya Wright</v>
      </c>
      <c r="L17" s="168" t="str">
        <f>HOST!$AF$2</f>
        <v>Winchester &amp; District AC</v>
      </c>
      <c r="M17" s="168" t="s">
        <v>517</v>
      </c>
    </row>
    <row r="18" spans="1:13" s="13" customFormat="1" ht="12.75">
      <c r="A18" s="258" t="s">
        <v>195</v>
      </c>
      <c r="B18" s="251">
        <v>86</v>
      </c>
      <c r="C18" s="338" t="s">
        <v>1180</v>
      </c>
      <c r="D18" s="527" t="s">
        <v>89</v>
      </c>
      <c r="E18" s="156" t="str">
        <f t="shared" si="0"/>
        <v>Isabella Haines-Gray</v>
      </c>
      <c r="F18" s="156" t="str">
        <f t="shared" si="1"/>
        <v>Oxford City AC</v>
      </c>
      <c r="G18" s="156" t="str">
        <f t="shared" si="2"/>
        <v>U13 g</v>
      </c>
      <c r="H18" s="106"/>
      <c r="I18" s="262"/>
      <c r="J18" s="330" t="str">
        <f>IF(HOST!C16="","",HOST!C16)</f>
        <v xml:space="preserve"> </v>
      </c>
      <c r="K18" s="177" t="str">
        <f>IF(HOST!A16="","",HOST!A16)</f>
        <v>Safiya Husain</v>
      </c>
      <c r="L18" s="168" t="str">
        <f>HOST!$AF$2</f>
        <v>Winchester &amp; District AC</v>
      </c>
      <c r="M18" s="168" t="s">
        <v>517</v>
      </c>
    </row>
    <row r="19" spans="1:13" s="13" customFormat="1" ht="12.75">
      <c r="A19" s="258" t="s">
        <v>195</v>
      </c>
      <c r="B19" s="251">
        <v>2</v>
      </c>
      <c r="C19" s="338" t="s">
        <v>1181</v>
      </c>
      <c r="D19" s="527" t="s">
        <v>89</v>
      </c>
      <c r="E19" s="156" t="str">
        <f t="shared" si="0"/>
        <v>Francesca Hitchins</v>
      </c>
      <c r="F19" s="156" t="str">
        <f t="shared" si="1"/>
        <v>Winchester &amp; District AC</v>
      </c>
      <c r="G19" s="156" t="str">
        <f t="shared" si="2"/>
        <v>U13 g</v>
      </c>
      <c r="H19" s="106"/>
      <c r="I19" s="262">
        <v>7</v>
      </c>
      <c r="J19" s="330" t="str">
        <f>IF(HOST!C17="","",HOST!C17)</f>
        <v>X</v>
      </c>
      <c r="K19" s="177" t="str">
        <f>IF(HOST!A17="","",HOST!A17)</f>
        <v>Addie Thomas</v>
      </c>
      <c r="L19" s="168" t="str">
        <f>HOST!$AF$2</f>
        <v>Winchester &amp; District AC</v>
      </c>
      <c r="M19" s="168" t="s">
        <v>517</v>
      </c>
    </row>
    <row r="20" spans="1:13" s="13" customFormat="1" ht="12.75">
      <c r="A20" s="258" t="s">
        <v>195</v>
      </c>
      <c r="B20" s="251">
        <v>70</v>
      </c>
      <c r="C20" s="338" t="s">
        <v>1182</v>
      </c>
      <c r="D20" s="527" t="s">
        <v>89</v>
      </c>
      <c r="E20" s="156" t="str">
        <f t="shared" si="0"/>
        <v>ISABEL MOORE</v>
      </c>
      <c r="F20" s="156" t="str">
        <f t="shared" si="1"/>
        <v>Newbury</v>
      </c>
      <c r="G20" s="156" t="str">
        <f t="shared" si="2"/>
        <v>U13 g</v>
      </c>
      <c r="H20" s="106"/>
      <c r="I20" s="262"/>
      <c r="J20" s="330" t="str">
        <f>IF(HOST!C18="","",HOST!C18)</f>
        <v xml:space="preserve"> </v>
      </c>
      <c r="K20" s="177" t="str">
        <f>IF(HOST!A18="","",HOST!A18)</f>
        <v>Kirsten Hazelwood</v>
      </c>
      <c r="L20" s="168" t="str">
        <f>HOST!$AF$2</f>
        <v>Winchester &amp; District AC</v>
      </c>
      <c r="M20" s="168" t="s">
        <v>517</v>
      </c>
    </row>
    <row r="21" spans="1:13" s="13" customFormat="1" ht="12.75">
      <c r="A21" s="258" t="s">
        <v>195</v>
      </c>
      <c r="B21" s="251">
        <v>368</v>
      </c>
      <c r="C21" s="338" t="s">
        <v>1183</v>
      </c>
      <c r="D21" s="528" t="s">
        <v>89</v>
      </c>
      <c r="E21" s="156" t="str">
        <f t="shared" si="0"/>
        <v>Anna White</v>
      </c>
      <c r="F21" s="156" t="str">
        <f t="shared" si="1"/>
        <v>MADJA</v>
      </c>
      <c r="G21" s="156" t="str">
        <f t="shared" si="2"/>
        <v>U13 g</v>
      </c>
      <c r="H21" s="106"/>
      <c r="I21" s="262"/>
      <c r="J21" s="330" t="str">
        <f>IF(HOST!C19="","",HOST!C19)</f>
        <v xml:space="preserve"> </v>
      </c>
      <c r="K21" s="177" t="str">
        <f>IF(HOST!A19="","",HOST!A19)</f>
        <v>Amy Porter</v>
      </c>
      <c r="L21" s="168" t="str">
        <f>HOST!$AF$2</f>
        <v>Winchester &amp; District AC</v>
      </c>
      <c r="M21" s="168" t="s">
        <v>517</v>
      </c>
    </row>
    <row r="22" spans="1:13" s="13" customFormat="1" ht="12.75">
      <c r="A22" s="258" t="s">
        <v>195</v>
      </c>
      <c r="B22" s="251">
        <v>395</v>
      </c>
      <c r="C22" s="338" t="s">
        <v>1184</v>
      </c>
      <c r="D22" s="528" t="s">
        <v>89</v>
      </c>
      <c r="E22" s="156" t="str">
        <f t="shared" si="0"/>
        <v>Brianna Garraway</v>
      </c>
      <c r="F22" s="156" t="str">
        <f t="shared" si="1"/>
        <v>Slough Juniors</v>
      </c>
      <c r="G22" s="156" t="str">
        <f t="shared" si="2"/>
        <v>U13 g</v>
      </c>
      <c r="H22" s="106"/>
      <c r="I22" s="262">
        <v>8</v>
      </c>
      <c r="J22" s="330" t="str">
        <f>IF(HOST!C20="","",HOST!C20)</f>
        <v>X</v>
      </c>
      <c r="K22" s="177" t="str">
        <f>IF(HOST!A20="","",HOST!A20)</f>
        <v>Lauren Richards</v>
      </c>
      <c r="L22" s="168" t="str">
        <f>HOST!$AF$2</f>
        <v>Winchester &amp; District AC</v>
      </c>
      <c r="M22" s="168" t="s">
        <v>517</v>
      </c>
    </row>
    <row r="23" spans="1:13" s="13" customFormat="1" ht="12.75">
      <c r="A23" s="258" t="s">
        <v>195</v>
      </c>
      <c r="B23" s="251">
        <v>387</v>
      </c>
      <c r="C23" s="338" t="s">
        <v>1185</v>
      </c>
      <c r="D23" s="528" t="s">
        <v>6</v>
      </c>
      <c r="E23" s="156" t="str">
        <f t="shared" si="0"/>
        <v>Will Miles</v>
      </c>
      <c r="F23" s="156" t="str">
        <f t="shared" si="1"/>
        <v xml:space="preserve">Salisbury </v>
      </c>
      <c r="G23" s="156" t="str">
        <f t="shared" si="2"/>
        <v>U13 b</v>
      </c>
      <c r="H23" s="106"/>
      <c r="I23" s="262"/>
      <c r="J23" s="330" t="str">
        <f>IF(HOST!C21="","",HOST!C21)</f>
        <v xml:space="preserve"> </v>
      </c>
      <c r="K23" s="177" t="str">
        <f>IF(HOST!A21="","",HOST!A21)</f>
        <v>Elreza Mulder</v>
      </c>
      <c r="L23" s="168" t="str">
        <f>HOST!$AF$2</f>
        <v>Winchester &amp; District AC</v>
      </c>
      <c r="M23" s="168" t="s">
        <v>517</v>
      </c>
    </row>
    <row r="24" spans="1:13" s="13" customFormat="1" ht="12.75">
      <c r="A24" s="258" t="s">
        <v>195</v>
      </c>
      <c r="B24" s="251">
        <v>391</v>
      </c>
      <c r="C24" s="338" t="s">
        <v>1186</v>
      </c>
      <c r="D24" s="528" t="s">
        <v>6</v>
      </c>
      <c r="E24" s="156" t="str">
        <f t="shared" si="0"/>
        <v>Joseph Holme</v>
      </c>
      <c r="F24" s="156" t="str">
        <f t="shared" si="1"/>
        <v xml:space="preserve">Salisbury </v>
      </c>
      <c r="G24" s="156" t="str">
        <f t="shared" si="2"/>
        <v>U13 b</v>
      </c>
      <c r="H24" s="106"/>
      <c r="I24" s="262"/>
      <c r="J24" s="330" t="str">
        <f>IF(HOST!C22="","",HOST!C22)</f>
        <v xml:space="preserve"> </v>
      </c>
      <c r="K24" s="177" t="str">
        <f>IF(HOST!A22="","",HOST!A22)</f>
        <v>Zara Barker</v>
      </c>
      <c r="L24" s="168" t="str">
        <f>HOST!$AF$2</f>
        <v>Winchester &amp; District AC</v>
      </c>
      <c r="M24" s="168" t="s">
        <v>517</v>
      </c>
    </row>
    <row r="25" spans="1:13" s="13" customFormat="1" ht="12.75">
      <c r="A25" s="258" t="s">
        <v>195</v>
      </c>
      <c r="B25" s="251">
        <v>54</v>
      </c>
      <c r="C25" s="338" t="s">
        <v>1187</v>
      </c>
      <c r="D25" s="528" t="s">
        <v>6</v>
      </c>
      <c r="E25" s="156" t="str">
        <f t="shared" si="0"/>
        <v xml:space="preserve">Ben Schofield </v>
      </c>
      <c r="F25" s="156" t="str">
        <f t="shared" si="1"/>
        <v>Winchester &amp; District AC</v>
      </c>
      <c r="G25" s="156" t="str">
        <f t="shared" si="2"/>
        <v>U15 b</v>
      </c>
      <c r="H25" s="106"/>
      <c r="I25" s="262">
        <v>9</v>
      </c>
      <c r="J25" s="330" t="str">
        <f>IF(HOST!C23="","",HOST!C23)</f>
        <v>X</v>
      </c>
      <c r="K25" s="177" t="str">
        <f>IF(HOST!A23="","",HOST!A23)</f>
        <v>Antonia Salter</v>
      </c>
      <c r="L25" s="168" t="str">
        <f>HOST!$AF$2</f>
        <v>Winchester &amp; District AC</v>
      </c>
      <c r="M25" s="168" t="s">
        <v>517</v>
      </c>
    </row>
    <row r="26" spans="1:13" s="104" customFormat="1" ht="12.75">
      <c r="A26" s="258" t="s">
        <v>195</v>
      </c>
      <c r="B26" s="251">
        <v>392</v>
      </c>
      <c r="C26" s="338" t="s">
        <v>1188</v>
      </c>
      <c r="D26" s="528" t="s">
        <v>6</v>
      </c>
      <c r="E26" s="156" t="str">
        <f t="shared" si="0"/>
        <v>Cameron Jacobs</v>
      </c>
      <c r="F26" s="156" t="str">
        <f t="shared" si="1"/>
        <v xml:space="preserve">Salisbury </v>
      </c>
      <c r="G26" s="156" t="str">
        <f t="shared" si="2"/>
        <v>U15 b</v>
      </c>
      <c r="H26" s="107"/>
      <c r="I26" s="262"/>
      <c r="J26" s="330" t="str">
        <f>IF(HOST!C24="","",HOST!C24)</f>
        <v xml:space="preserve"> </v>
      </c>
      <c r="K26" s="177" t="str">
        <f>IF(HOST!A24="","",HOST!A24)</f>
        <v>Isabel Ord</v>
      </c>
      <c r="L26" s="168" t="str">
        <f>HOST!$AF$2</f>
        <v>Winchester &amp; District AC</v>
      </c>
      <c r="M26" s="168" t="s">
        <v>517</v>
      </c>
    </row>
    <row r="27" spans="1:13" s="104" customFormat="1" ht="12.75">
      <c r="A27" s="258" t="s">
        <v>195</v>
      </c>
      <c r="B27" s="251">
        <v>372</v>
      </c>
      <c r="C27" s="338" t="s">
        <v>1189</v>
      </c>
      <c r="D27" s="528" t="s">
        <v>6</v>
      </c>
      <c r="E27" s="156" t="str">
        <f t="shared" si="0"/>
        <v xml:space="preserve">Catriona Edington </v>
      </c>
      <c r="F27" s="156" t="str">
        <f t="shared" si="1"/>
        <v>MADJA</v>
      </c>
      <c r="G27" s="156" t="str">
        <f t="shared" si="2"/>
        <v>U20 w</v>
      </c>
      <c r="H27" s="107"/>
      <c r="I27" s="262">
        <v>10</v>
      </c>
      <c r="J27" s="330" t="str">
        <f>IF(HOST!C25="","",HOST!C25)</f>
        <v>X</v>
      </c>
      <c r="K27" s="177" t="str">
        <f>IF(HOST!A25="","",HOST!A25)</f>
        <v>Tula Nandy</v>
      </c>
      <c r="L27" s="168" t="str">
        <f>HOST!$AF$2</f>
        <v>Winchester &amp; District AC</v>
      </c>
      <c r="M27" s="168" t="s">
        <v>517</v>
      </c>
    </row>
    <row r="28" spans="1:13" s="13" customFormat="1" ht="12.75">
      <c r="A28" s="258" t="s">
        <v>195</v>
      </c>
      <c r="B28" s="251">
        <v>76</v>
      </c>
      <c r="C28" s="338" t="s">
        <v>1190</v>
      </c>
      <c r="D28" s="528" t="s">
        <v>6</v>
      </c>
      <c r="E28" s="156" t="str">
        <f t="shared" si="0"/>
        <v>MADDY LEEK</v>
      </c>
      <c r="F28" s="156" t="str">
        <f t="shared" si="1"/>
        <v>Newbury</v>
      </c>
      <c r="G28" s="156" t="str">
        <f t="shared" si="2"/>
        <v>U15 g</v>
      </c>
      <c r="H28" s="106"/>
      <c r="I28" s="262">
        <v>11</v>
      </c>
      <c r="J28" s="330" t="str">
        <f>IF(HOST!C26="","",HOST!C26)</f>
        <v>X</v>
      </c>
      <c r="K28" s="177" t="str">
        <f>IF(HOST!A26="","",HOST!A26)</f>
        <v>Ella Hunter</v>
      </c>
      <c r="L28" s="168" t="str">
        <f>HOST!$AF$2</f>
        <v>Winchester &amp; District AC</v>
      </c>
      <c r="M28" s="168" t="s">
        <v>517</v>
      </c>
    </row>
    <row r="29" spans="1:13" s="104" customFormat="1" ht="12.75">
      <c r="A29" s="258" t="s">
        <v>195</v>
      </c>
      <c r="B29" s="251">
        <v>11</v>
      </c>
      <c r="C29" s="338" t="s">
        <v>1192</v>
      </c>
      <c r="D29" s="528" t="s">
        <v>149</v>
      </c>
      <c r="E29" s="156" t="str">
        <f t="shared" si="0"/>
        <v>Ella Hunter</v>
      </c>
      <c r="F29" s="156" t="str">
        <f t="shared" si="1"/>
        <v>Winchester &amp; District AC</v>
      </c>
      <c r="G29" s="156" t="str">
        <f t="shared" si="2"/>
        <v>U13 g</v>
      </c>
      <c r="H29" s="107"/>
      <c r="I29" s="262">
        <v>12</v>
      </c>
      <c r="J29" s="330" t="str">
        <f>IF(HOST!C27="","",HOST!C27)</f>
        <v>X</v>
      </c>
      <c r="K29" s="177" t="str">
        <f>IF(HOST!A27="","",HOST!A27)</f>
        <v>Lucy Thomson</v>
      </c>
      <c r="L29" s="168" t="str">
        <f>HOST!$AF$2</f>
        <v>Winchester &amp; District AC</v>
      </c>
      <c r="M29" s="168" t="s">
        <v>517</v>
      </c>
    </row>
    <row r="30" spans="1:13" s="13" customFormat="1" ht="12.75">
      <c r="A30" s="258" t="s">
        <v>195</v>
      </c>
      <c r="B30" s="251">
        <v>364</v>
      </c>
      <c r="C30" s="338" t="s">
        <v>1193</v>
      </c>
      <c r="D30" s="528" t="s">
        <v>149</v>
      </c>
      <c r="E30" s="156" t="str">
        <f t="shared" si="0"/>
        <v>Megan Hamill</v>
      </c>
      <c r="F30" s="156" t="str">
        <f t="shared" si="1"/>
        <v>MADJA</v>
      </c>
      <c r="G30" s="156" t="str">
        <f t="shared" si="2"/>
        <v>U13 g</v>
      </c>
      <c r="H30" s="106"/>
      <c r="I30" s="262">
        <v>13</v>
      </c>
      <c r="J30" s="330" t="str">
        <f>IF(HOST!C28="","",HOST!C28)</f>
        <v>X</v>
      </c>
      <c r="K30" s="177" t="str">
        <f>IF(HOST!A28="","",HOST!A28)</f>
        <v>Julia Kozevnikova</v>
      </c>
      <c r="L30" s="168" t="str">
        <f>HOST!$AF$2</f>
        <v>Winchester &amp; District AC</v>
      </c>
      <c r="M30" s="168" t="s">
        <v>517</v>
      </c>
    </row>
    <row r="31" spans="1:13" s="104" customFormat="1" ht="12.75">
      <c r="A31" s="258" t="s">
        <v>195</v>
      </c>
      <c r="B31" s="251">
        <v>91</v>
      </c>
      <c r="C31" s="338" t="s">
        <v>1194</v>
      </c>
      <c r="D31" s="528" t="s">
        <v>149</v>
      </c>
      <c r="E31" s="156" t="str">
        <f t="shared" si="0"/>
        <v>Keira Williams</v>
      </c>
      <c r="F31" s="156" t="str">
        <f t="shared" si="1"/>
        <v>Oxford City AC</v>
      </c>
      <c r="G31" s="156" t="str">
        <f t="shared" si="2"/>
        <v>U13 g</v>
      </c>
      <c r="H31" s="107"/>
      <c r="I31" s="262">
        <v>14</v>
      </c>
      <c r="J31" s="330" t="str">
        <f>IF(HOST!C29="","",HOST!C29)</f>
        <v>X</v>
      </c>
      <c r="K31" s="177" t="str">
        <f>IF(HOST!A29="","",HOST!A29)</f>
        <v>Maisie Curtis</v>
      </c>
      <c r="L31" s="168" t="str">
        <f>HOST!$AF$2</f>
        <v>Winchester &amp; District AC</v>
      </c>
      <c r="M31" s="168" t="s">
        <v>517</v>
      </c>
    </row>
    <row r="32" spans="1:13" s="13" customFormat="1" ht="12.75">
      <c r="A32" s="258" t="s">
        <v>195</v>
      </c>
      <c r="B32" s="251">
        <v>121</v>
      </c>
      <c r="C32" s="338" t="s">
        <v>1199</v>
      </c>
      <c r="D32" s="528" t="s">
        <v>89</v>
      </c>
      <c r="E32" s="156" t="str">
        <f t="shared" si="0"/>
        <v>Luke Elkins</v>
      </c>
      <c r="F32" s="156" t="str">
        <f t="shared" si="1"/>
        <v>MADJA</v>
      </c>
      <c r="G32" s="156" t="str">
        <f t="shared" si="2"/>
        <v>U15 b</v>
      </c>
      <c r="H32" s="106"/>
      <c r="I32" s="262">
        <v>15</v>
      </c>
      <c r="J32" s="330" t="str">
        <f>IF(HOST!C30="","",HOST!C30)</f>
        <v>X</v>
      </c>
      <c r="K32" s="177" t="str">
        <f>IF(HOST!A30="","",HOST!A30)</f>
        <v>Summer Curtis</v>
      </c>
      <c r="L32" s="168" t="str">
        <f>HOST!$AF$2</f>
        <v>Winchester &amp; District AC</v>
      </c>
      <c r="M32" s="168" t="s">
        <v>517</v>
      </c>
    </row>
    <row r="33" spans="1:13" s="104" customFormat="1" ht="12.75">
      <c r="A33" s="258" t="s">
        <v>195</v>
      </c>
      <c r="B33" s="251">
        <v>62</v>
      </c>
      <c r="C33" s="338" t="s">
        <v>1200</v>
      </c>
      <c r="D33" s="528" t="s">
        <v>89</v>
      </c>
      <c r="E33" s="156" t="str">
        <f t="shared" si="0"/>
        <v xml:space="preserve">Sello Mtshweni </v>
      </c>
      <c r="F33" s="156" t="str">
        <f t="shared" si="1"/>
        <v>Winchester &amp; District AC</v>
      </c>
      <c r="G33" s="156" t="str">
        <f t="shared" si="2"/>
        <v>U15 b</v>
      </c>
      <c r="H33" s="107"/>
      <c r="I33" s="336">
        <v>16</v>
      </c>
      <c r="J33" s="330" t="str">
        <f>IF(HOST!C31="","",HOST!C31)</f>
        <v/>
      </c>
      <c r="K33" s="422" t="s">
        <v>586</v>
      </c>
      <c r="L33" s="168" t="str">
        <f>HOST!$AF$2</f>
        <v>Winchester &amp; District AC</v>
      </c>
      <c r="M33" s="168" t="s">
        <v>517</v>
      </c>
    </row>
    <row r="34" spans="1:13" s="13" customFormat="1" ht="12.75">
      <c r="A34" s="258" t="s">
        <v>195</v>
      </c>
      <c r="B34" s="251">
        <v>128</v>
      </c>
      <c r="C34" s="338" t="s">
        <v>1201</v>
      </c>
      <c r="D34" s="528" t="s">
        <v>89</v>
      </c>
      <c r="E34" s="156" t="str">
        <f t="shared" si="0"/>
        <v>Matthew Smith</v>
      </c>
      <c r="F34" s="156" t="str">
        <f t="shared" si="1"/>
        <v>Slough Juniors</v>
      </c>
      <c r="G34" s="156" t="str">
        <f t="shared" si="2"/>
        <v>U15 b</v>
      </c>
      <c r="H34" s="106"/>
      <c r="I34" s="262"/>
      <c r="J34" s="167" t="str">
        <f>IF(HOST!R5="","",HOST!R5)</f>
        <v xml:space="preserve"> </v>
      </c>
      <c r="K34" s="177" t="str">
        <f>IF(HOST!P5="","",HOST!P5)</f>
        <v>Aisling Hitchman</v>
      </c>
      <c r="L34" s="168" t="str">
        <f>HOST!$AF$2</f>
        <v>Winchester &amp; District AC</v>
      </c>
      <c r="M34" s="168" t="s">
        <v>516</v>
      </c>
    </row>
    <row r="35" spans="1:13" s="104" customFormat="1" ht="12.75">
      <c r="A35" s="258" t="s">
        <v>195</v>
      </c>
      <c r="B35" s="251">
        <v>933</v>
      </c>
      <c r="C35" s="338" t="s">
        <v>1202</v>
      </c>
      <c r="D35" s="528" t="s">
        <v>89</v>
      </c>
      <c r="E35" s="156" t="str">
        <f t="shared" si="0"/>
        <v>Jake Brech</v>
      </c>
      <c r="F35" s="156" t="str">
        <f t="shared" si="1"/>
        <v>Slough Juniors</v>
      </c>
      <c r="G35" s="156" t="str">
        <f t="shared" si="2"/>
        <v>U20 m</v>
      </c>
      <c r="H35" s="107"/>
      <c r="I35" s="262"/>
      <c r="J35" s="167" t="str">
        <f>IF(HOST!R6="","",HOST!R6)</f>
        <v xml:space="preserve"> </v>
      </c>
      <c r="K35" s="177" t="str">
        <f>IF(HOST!P6="","",HOST!P6)</f>
        <v>Beth Thorpe</v>
      </c>
      <c r="L35" s="168" t="str">
        <f>HOST!$AF$2</f>
        <v>Winchester &amp; District AC</v>
      </c>
      <c r="M35" s="168" t="s">
        <v>516</v>
      </c>
    </row>
    <row r="36" spans="1:13" s="104" customFormat="1" ht="12.75">
      <c r="A36" s="258" t="s">
        <v>195</v>
      </c>
      <c r="B36" s="251">
        <v>949</v>
      </c>
      <c r="C36" s="338" t="s">
        <v>1203</v>
      </c>
      <c r="D36" s="528" t="s">
        <v>89</v>
      </c>
      <c r="E36" s="156" t="str">
        <f t="shared" si="0"/>
        <v>John Oladunjoye</v>
      </c>
      <c r="F36" s="156" t="str">
        <f t="shared" si="1"/>
        <v>Slough Juniors</v>
      </c>
      <c r="G36" s="156" t="str">
        <f t="shared" si="2"/>
        <v>U20 m</v>
      </c>
      <c r="H36" s="107"/>
      <c r="I36" s="262">
        <v>17</v>
      </c>
      <c r="J36" s="167" t="str">
        <f>IF(HOST!R7="","",HOST!R7)</f>
        <v>X</v>
      </c>
      <c r="K36" s="177" t="str">
        <f>IF(HOST!P7="","",HOST!P7)</f>
        <v>Connie Brush</v>
      </c>
      <c r="L36" s="168" t="str">
        <f>HOST!$AF$2</f>
        <v>Winchester &amp; District AC</v>
      </c>
      <c r="M36" s="168" t="s">
        <v>516</v>
      </c>
    </row>
    <row r="37" spans="1:13" s="104" customFormat="1" ht="12.75">
      <c r="A37" s="258" t="s">
        <v>195</v>
      </c>
      <c r="B37" s="251">
        <v>797</v>
      </c>
      <c r="C37" s="338" t="s">
        <v>1204</v>
      </c>
      <c r="D37" s="528" t="s">
        <v>88</v>
      </c>
      <c r="E37" s="156" t="str">
        <f t="shared" si="0"/>
        <v>Joshua Pilgerstorfer</v>
      </c>
      <c r="F37" s="156" t="str">
        <f t="shared" si="1"/>
        <v>Slough Juniors</v>
      </c>
      <c r="G37" s="156" t="str">
        <f t="shared" si="2"/>
        <v>U13 b</v>
      </c>
      <c r="H37" s="107"/>
      <c r="I37" s="262">
        <v>18</v>
      </c>
      <c r="J37" s="167" t="str">
        <f>IF(HOST!R8="","",HOST!R8)</f>
        <v>X</v>
      </c>
      <c r="K37" s="177" t="str">
        <f>IF(HOST!P8="","",HOST!P8)</f>
        <v>Daisy Shaw</v>
      </c>
      <c r="L37" s="168" t="str">
        <f>HOST!$AF$2</f>
        <v>Winchester &amp; District AC</v>
      </c>
      <c r="M37" s="168" t="s">
        <v>516</v>
      </c>
    </row>
    <row r="38" spans="1:13" s="13" customFormat="1" ht="12.75">
      <c r="A38" s="258" t="s">
        <v>195</v>
      </c>
      <c r="B38" s="251">
        <v>45</v>
      </c>
      <c r="C38" s="338" t="s">
        <v>1205</v>
      </c>
      <c r="D38" s="528" t="s">
        <v>88</v>
      </c>
      <c r="E38" s="156" t="str">
        <f t="shared" si="0"/>
        <v>Morgan Holloway</v>
      </c>
      <c r="F38" s="156" t="str">
        <f t="shared" si="1"/>
        <v>Winchester &amp; District AC</v>
      </c>
      <c r="G38" s="156" t="str">
        <f t="shared" si="2"/>
        <v>U13 b</v>
      </c>
      <c r="H38" s="106"/>
      <c r="I38" s="262"/>
      <c r="J38" s="167" t="str">
        <f>IF(HOST!R9="","",HOST!R9)</f>
        <v xml:space="preserve"> </v>
      </c>
      <c r="K38" s="177" t="str">
        <f>IF(HOST!P9="","",HOST!P9)</f>
        <v>Ellie McErlean</v>
      </c>
      <c r="L38" s="168" t="str">
        <f>HOST!$AF$2</f>
        <v>Winchester &amp; District AC</v>
      </c>
      <c r="M38" s="168" t="s">
        <v>516</v>
      </c>
    </row>
    <row r="39" spans="1:13" s="104" customFormat="1" ht="12.75">
      <c r="A39" s="258" t="s">
        <v>195</v>
      </c>
      <c r="B39" s="251">
        <v>376</v>
      </c>
      <c r="C39" s="338" t="s">
        <v>1206</v>
      </c>
      <c r="D39" s="528" t="s">
        <v>4</v>
      </c>
      <c r="E39" s="156" t="str">
        <f t="shared" si="0"/>
        <v>Charlie Curry</v>
      </c>
      <c r="F39" s="156" t="str">
        <f t="shared" si="1"/>
        <v>MADJA</v>
      </c>
      <c r="G39" s="156" t="str">
        <f t="shared" si="2"/>
        <v>U20 m</v>
      </c>
      <c r="H39" s="107"/>
      <c r="I39" s="262"/>
      <c r="J39" s="167" t="str">
        <f>IF(HOST!R10="","",HOST!R10)</f>
        <v xml:space="preserve"> </v>
      </c>
      <c r="K39" s="177" t="str">
        <f>IF(HOST!P10="","",HOST!P10)</f>
        <v>Emma Shedden</v>
      </c>
      <c r="L39" s="168" t="str">
        <f>HOST!$AF$2</f>
        <v>Winchester &amp; District AC</v>
      </c>
      <c r="M39" s="168" t="s">
        <v>516</v>
      </c>
    </row>
    <row r="40" spans="1:13" s="104" customFormat="1" ht="12.75">
      <c r="A40" s="258" t="s">
        <v>195</v>
      </c>
      <c r="B40" s="251">
        <v>374</v>
      </c>
      <c r="C40" s="338" t="s">
        <v>1207</v>
      </c>
      <c r="D40" s="528" t="s">
        <v>4</v>
      </c>
      <c r="E40" s="156" t="str">
        <f t="shared" si="0"/>
        <v>Jacob Kelly</v>
      </c>
      <c r="F40" s="156" t="str">
        <f t="shared" si="1"/>
        <v>MADJA</v>
      </c>
      <c r="G40" s="156" t="str">
        <f t="shared" si="2"/>
        <v>U20 m</v>
      </c>
      <c r="H40" s="107"/>
      <c r="I40" s="262">
        <v>19</v>
      </c>
      <c r="J40" s="167" t="str">
        <f>IF(HOST!R11="","",HOST!R11)</f>
        <v>X</v>
      </c>
      <c r="K40" s="177" t="str">
        <f>IF(HOST!P11="","",HOST!P11)</f>
        <v>India Kingsland</v>
      </c>
      <c r="L40" s="168" t="str">
        <f>HOST!$AF$2</f>
        <v>Winchester &amp; District AC</v>
      </c>
      <c r="M40" s="168" t="s">
        <v>516</v>
      </c>
    </row>
    <row r="41" spans="1:13" s="13" customFormat="1" ht="12.75">
      <c r="A41" s="258" t="s">
        <v>195</v>
      </c>
      <c r="B41" s="251">
        <v>86</v>
      </c>
      <c r="C41" s="338" t="s">
        <v>1208</v>
      </c>
      <c r="D41" s="528" t="s">
        <v>4</v>
      </c>
      <c r="E41" s="156" t="str">
        <f t="shared" si="0"/>
        <v>Isabella Haines-Gray</v>
      </c>
      <c r="F41" s="156" t="str">
        <f t="shared" si="1"/>
        <v>Oxford City AC</v>
      </c>
      <c r="G41" s="156" t="str">
        <f t="shared" si="2"/>
        <v>U13 g</v>
      </c>
      <c r="H41" s="106"/>
      <c r="I41" s="262"/>
      <c r="J41" s="167" t="str">
        <f>IF(HOST!R12="","",HOST!R12)</f>
        <v xml:space="preserve"> </v>
      </c>
      <c r="K41" s="177" t="str">
        <f>IF(HOST!P12="","",HOST!P12)</f>
        <v>Jasmine Jones</v>
      </c>
      <c r="L41" s="168" t="str">
        <f>HOST!$AF$2</f>
        <v>Winchester &amp; District AC</v>
      </c>
      <c r="M41" s="168" t="s">
        <v>516</v>
      </c>
    </row>
    <row r="42" spans="1:13" s="13" customFormat="1" ht="12.75">
      <c r="A42" s="258" t="s">
        <v>195</v>
      </c>
      <c r="B42" s="251">
        <v>379</v>
      </c>
      <c r="C42" s="338" t="s">
        <v>1209</v>
      </c>
      <c r="D42" s="528" t="s">
        <v>4</v>
      </c>
      <c r="E42" s="156" t="str">
        <f t="shared" si="0"/>
        <v>Katya Buttigieg</v>
      </c>
      <c r="F42" s="156" t="str">
        <f t="shared" si="1"/>
        <v xml:space="preserve">Salisbury </v>
      </c>
      <c r="G42" s="156" t="str">
        <f t="shared" si="2"/>
        <v>U13 g</v>
      </c>
      <c r="H42" s="106"/>
      <c r="I42" s="262">
        <v>20</v>
      </c>
      <c r="J42" s="167" t="str">
        <f>IF(HOST!R13="","",HOST!R13)</f>
        <v>X</v>
      </c>
      <c r="K42" s="177" t="str">
        <f>IF(HOST!P13="","",HOST!P13)</f>
        <v>Kayleigh Harrison</v>
      </c>
      <c r="L42" s="168" t="str">
        <f>HOST!$AF$2</f>
        <v>Winchester &amp; District AC</v>
      </c>
      <c r="M42" s="168" t="s">
        <v>516</v>
      </c>
    </row>
    <row r="43" spans="1:13" s="13" customFormat="1" ht="12.75">
      <c r="A43" s="258" t="s">
        <v>195</v>
      </c>
      <c r="B43" s="251">
        <v>378</v>
      </c>
      <c r="C43" s="338" t="s">
        <v>1210</v>
      </c>
      <c r="D43" s="528" t="s">
        <v>4</v>
      </c>
      <c r="E43" s="156" t="str">
        <f t="shared" si="0"/>
        <v>Kaitlin Miller</v>
      </c>
      <c r="F43" s="156" t="str">
        <f t="shared" si="1"/>
        <v xml:space="preserve">Salisbury </v>
      </c>
      <c r="G43" s="156" t="str">
        <f t="shared" si="2"/>
        <v>U13 g</v>
      </c>
      <c r="H43" s="106"/>
      <c r="I43" s="262">
        <v>21</v>
      </c>
      <c r="J43" s="167" t="str">
        <f>IF(HOST!R14="","",HOST!R14)</f>
        <v>X</v>
      </c>
      <c r="K43" s="177" t="str">
        <f>IF(HOST!P14="","",HOST!P14)</f>
        <v>Martha Harris</v>
      </c>
      <c r="L43" s="168" t="str">
        <f>HOST!$AF$2</f>
        <v>Winchester &amp; District AC</v>
      </c>
      <c r="M43" s="168" t="s">
        <v>516</v>
      </c>
    </row>
    <row r="44" spans="1:13" s="13" customFormat="1" ht="12.75">
      <c r="A44" s="258" t="s">
        <v>195</v>
      </c>
      <c r="B44" s="251">
        <v>365</v>
      </c>
      <c r="C44" s="338" t="s">
        <v>1211</v>
      </c>
      <c r="D44" s="528" t="s">
        <v>4</v>
      </c>
      <c r="E44" s="156" t="str">
        <f t="shared" si="0"/>
        <v>Evie Hallsworth</v>
      </c>
      <c r="F44" s="156" t="str">
        <f t="shared" si="1"/>
        <v>MADJA</v>
      </c>
      <c r="G44" s="156" t="str">
        <f t="shared" si="2"/>
        <v>U13 g</v>
      </c>
      <c r="H44" s="106"/>
      <c r="I44" s="262">
        <v>22</v>
      </c>
      <c r="J44" s="167" t="str">
        <f>IF(HOST!R15="","",HOST!R15)</f>
        <v>X</v>
      </c>
      <c r="K44" s="177" t="str">
        <f>IF(HOST!P15="","",HOST!P15)</f>
        <v>Natasha Mitchell</v>
      </c>
      <c r="L44" s="168" t="str">
        <f>HOST!$AF$2</f>
        <v>Winchester &amp; District AC</v>
      </c>
      <c r="M44" s="168" t="s">
        <v>516</v>
      </c>
    </row>
    <row r="45" spans="1:13" s="13" customFormat="1" ht="12.75">
      <c r="A45" s="258" t="s">
        <v>195</v>
      </c>
      <c r="B45" s="251">
        <v>10</v>
      </c>
      <c r="C45" s="338" t="s">
        <v>1212</v>
      </c>
      <c r="D45" s="528" t="s">
        <v>4</v>
      </c>
      <c r="E45" s="156" t="str">
        <f t="shared" si="0"/>
        <v>Tula Nandy</v>
      </c>
      <c r="F45" s="156" t="str">
        <f t="shared" si="1"/>
        <v>Winchester &amp; District AC</v>
      </c>
      <c r="G45" s="156" t="str">
        <f t="shared" si="2"/>
        <v>U13 g</v>
      </c>
      <c r="H45" s="106"/>
      <c r="I45" s="262"/>
      <c r="J45" s="167" t="str">
        <f>IF(HOST!R16="","",HOST!R16)</f>
        <v xml:space="preserve"> </v>
      </c>
      <c r="K45" s="177" t="str">
        <f>IF(HOST!P16="","",HOST!P16)</f>
        <v>Olivia Busher</v>
      </c>
      <c r="L45" s="168" t="str">
        <f>HOST!$AF$2</f>
        <v>Winchester &amp; District AC</v>
      </c>
      <c r="M45" s="168" t="s">
        <v>516</v>
      </c>
    </row>
    <row r="46" spans="1:13" s="104" customFormat="1" ht="12.75">
      <c r="A46" s="258" t="s">
        <v>195</v>
      </c>
      <c r="B46" s="251">
        <v>74</v>
      </c>
      <c r="C46" s="338" t="s">
        <v>1213</v>
      </c>
      <c r="D46" s="528" t="s">
        <v>4</v>
      </c>
      <c r="E46" s="156" t="str">
        <f t="shared" si="0"/>
        <v>GEORGIA KNIGHT</v>
      </c>
      <c r="F46" s="156" t="str">
        <f t="shared" si="1"/>
        <v>Newbury</v>
      </c>
      <c r="G46" s="156" t="str">
        <f t="shared" si="2"/>
        <v>U13 g</v>
      </c>
      <c r="H46" s="107"/>
      <c r="I46" s="262">
        <v>23</v>
      </c>
      <c r="J46" s="167" t="str">
        <f>IF(HOST!R17="","",HOST!R17)</f>
        <v>X</v>
      </c>
      <c r="K46" s="177" t="str">
        <f>IF(HOST!P17="","",HOST!P17)</f>
        <v>Jess Marinus</v>
      </c>
      <c r="L46" s="168" t="str">
        <f>HOST!$AF$2</f>
        <v>Winchester &amp; District AC</v>
      </c>
      <c r="M46" s="168" t="s">
        <v>516</v>
      </c>
    </row>
    <row r="47" spans="1:13" s="104" customFormat="1" ht="12.75">
      <c r="A47" s="258" t="s">
        <v>195</v>
      </c>
      <c r="B47" s="251">
        <v>380</v>
      </c>
      <c r="C47" s="338" t="s">
        <v>1214</v>
      </c>
      <c r="D47" s="528" t="s">
        <v>4</v>
      </c>
      <c r="E47" s="156" t="str">
        <f t="shared" si="0"/>
        <v>Megan Thomas</v>
      </c>
      <c r="F47" s="156" t="str">
        <f t="shared" si="1"/>
        <v xml:space="preserve">Salisbury </v>
      </c>
      <c r="G47" s="156" t="str">
        <f t="shared" si="2"/>
        <v>U13 g</v>
      </c>
      <c r="H47" s="107"/>
      <c r="I47" s="262">
        <v>24</v>
      </c>
      <c r="J47" s="167" t="str">
        <f>IF(HOST!R18="","",HOST!R18)</f>
        <v>X</v>
      </c>
      <c r="K47" s="177" t="str">
        <f>IF(HOST!P18="","",HOST!P18)</f>
        <v>Elizabeth Brown</v>
      </c>
      <c r="L47" s="168" t="str">
        <f>HOST!$AF$2</f>
        <v>Winchester &amp; District AC</v>
      </c>
      <c r="M47" s="168" t="s">
        <v>516</v>
      </c>
    </row>
    <row r="48" spans="1:13" s="13" customFormat="1" ht="12.75">
      <c r="A48" s="258" t="s">
        <v>195</v>
      </c>
      <c r="B48" s="251">
        <v>90</v>
      </c>
      <c r="C48" s="338" t="s">
        <v>1215</v>
      </c>
      <c r="D48" s="528" t="s">
        <v>4</v>
      </c>
      <c r="E48" s="156" t="str">
        <f t="shared" si="0"/>
        <v>Florence Wootten</v>
      </c>
      <c r="F48" s="156" t="str">
        <f t="shared" si="1"/>
        <v>Oxford City AC</v>
      </c>
      <c r="G48" s="156" t="str">
        <f t="shared" si="2"/>
        <v>U13 g</v>
      </c>
      <c r="H48" s="106"/>
      <c r="I48" s="262">
        <v>25</v>
      </c>
      <c r="J48" s="167" t="str">
        <f>IF(HOST!R19="","",HOST!R19)</f>
        <v>X</v>
      </c>
      <c r="K48" s="177" t="str">
        <f>IF(HOST!P19="","",HOST!P19)</f>
        <v>Emily Staggs</v>
      </c>
      <c r="L48" s="168" t="str">
        <f>HOST!$AF$2</f>
        <v>Winchester &amp; District AC</v>
      </c>
      <c r="M48" s="168" t="s">
        <v>516</v>
      </c>
    </row>
    <row r="49" spans="1:13" s="104" customFormat="1" ht="12.75">
      <c r="A49" s="258" t="s">
        <v>195</v>
      </c>
      <c r="B49" s="251">
        <v>3</v>
      </c>
      <c r="C49" s="338" t="s">
        <v>1217</v>
      </c>
      <c r="D49" s="528" t="s">
        <v>4</v>
      </c>
      <c r="E49" s="156" t="str">
        <f t="shared" si="0"/>
        <v>Isabelle Steel</v>
      </c>
      <c r="F49" s="156" t="str">
        <f t="shared" si="1"/>
        <v>Winchester &amp; District AC</v>
      </c>
      <c r="G49" s="156" t="str">
        <f t="shared" si="2"/>
        <v>U13 g</v>
      </c>
      <c r="H49" s="107"/>
      <c r="I49" s="262"/>
      <c r="J49" s="167" t="str">
        <f>IF(HOST!R20="","",HOST!R20)</f>
        <v xml:space="preserve"> </v>
      </c>
      <c r="K49" s="177" t="str">
        <f>IF(HOST!P20="","",HOST!P20)</f>
        <v>Evie Beck</v>
      </c>
      <c r="L49" s="168" t="str">
        <f>HOST!$AF$2</f>
        <v>Winchester &amp; District AC</v>
      </c>
      <c r="M49" s="168" t="s">
        <v>516</v>
      </c>
    </row>
    <row r="50" spans="1:13" s="13" customFormat="1" ht="12.75">
      <c r="A50" s="258" t="s">
        <v>195</v>
      </c>
      <c r="B50" s="251">
        <v>5</v>
      </c>
      <c r="C50" s="338" t="s">
        <v>1218</v>
      </c>
      <c r="D50" s="528" t="s">
        <v>4</v>
      </c>
      <c r="E50" s="156" t="str">
        <f t="shared" si="0"/>
        <v>Natasha Harrison</v>
      </c>
      <c r="F50" s="156" t="str">
        <f t="shared" si="1"/>
        <v>Winchester &amp; District AC</v>
      </c>
      <c r="G50" s="156" t="str">
        <f t="shared" si="2"/>
        <v>U13 g</v>
      </c>
      <c r="H50" s="106"/>
      <c r="I50" s="262">
        <v>26</v>
      </c>
      <c r="J50" s="167" t="str">
        <f>IF(HOST!R21="","",HOST!R21)</f>
        <v>X</v>
      </c>
      <c r="K50" s="177" t="str">
        <f>IF(HOST!P21="","",HOST!P21)</f>
        <v>Alice Eyssens</v>
      </c>
      <c r="L50" s="168" t="str">
        <f>HOST!$AF$2</f>
        <v>Winchester &amp; District AC</v>
      </c>
      <c r="M50" s="168" t="s">
        <v>516</v>
      </c>
    </row>
    <row r="51" spans="1:13" s="13" customFormat="1" ht="12.75">
      <c r="A51" s="258" t="s">
        <v>195</v>
      </c>
      <c r="B51" s="251">
        <v>369</v>
      </c>
      <c r="C51" s="338" t="s">
        <v>1219</v>
      </c>
      <c r="D51" s="528" t="s">
        <v>4</v>
      </c>
      <c r="E51" s="156" t="str">
        <f t="shared" si="0"/>
        <v>Tabitha Rex</v>
      </c>
      <c r="F51" s="156" t="str">
        <f t="shared" si="1"/>
        <v>MADJA</v>
      </c>
      <c r="G51" s="156" t="str">
        <f t="shared" si="2"/>
        <v>U13 g</v>
      </c>
      <c r="H51" s="106"/>
      <c r="I51" s="262">
        <v>27</v>
      </c>
      <c r="J51" s="167" t="str">
        <f>IF(HOST!R22="","",HOST!R22)</f>
        <v>X</v>
      </c>
      <c r="K51" s="177" t="str">
        <f>IF(HOST!P22="","",HOST!P22)</f>
        <v>Leihaana Amonoo-Kuofi</v>
      </c>
      <c r="L51" s="168" t="str">
        <f>HOST!$AF$2</f>
        <v>Winchester &amp; District AC</v>
      </c>
      <c r="M51" s="168" t="s">
        <v>516</v>
      </c>
    </row>
    <row r="52" spans="1:13" s="13" customFormat="1" ht="12.75">
      <c r="A52" s="258" t="s">
        <v>195</v>
      </c>
      <c r="B52" s="251">
        <v>85</v>
      </c>
      <c r="C52" s="338" t="s">
        <v>1220</v>
      </c>
      <c r="D52" s="528" t="s">
        <v>4</v>
      </c>
      <c r="E52" s="156" t="str">
        <f t="shared" si="0"/>
        <v>Dominique Dunn</v>
      </c>
      <c r="F52" s="156" t="str">
        <f t="shared" si="1"/>
        <v>Oxford City AC</v>
      </c>
      <c r="G52" s="156" t="str">
        <f t="shared" si="2"/>
        <v>U13 g</v>
      </c>
      <c r="H52" s="106"/>
      <c r="I52" s="262">
        <v>28</v>
      </c>
      <c r="J52" s="167" t="str">
        <f>IF(HOST!R23="","",HOST!R23)</f>
        <v>X</v>
      </c>
      <c r="K52" s="177" t="str">
        <f>IF(HOST!P23="","",HOST!P23)</f>
        <v>Tobi Akindeinde</v>
      </c>
      <c r="L52" s="168" t="str">
        <f>HOST!$AF$2</f>
        <v>Winchester &amp; District AC</v>
      </c>
      <c r="M52" s="168" t="s">
        <v>516</v>
      </c>
    </row>
    <row r="53" spans="1:13" s="104" customFormat="1" ht="12.75">
      <c r="A53" s="258" t="s">
        <v>195</v>
      </c>
      <c r="B53" s="251">
        <v>92</v>
      </c>
      <c r="C53" s="338" t="s">
        <v>1221</v>
      </c>
      <c r="D53" s="528" t="s">
        <v>4</v>
      </c>
      <c r="E53" s="156" t="str">
        <f t="shared" si="0"/>
        <v>Riuth Vunivalu</v>
      </c>
      <c r="F53" s="156" t="str">
        <f t="shared" si="1"/>
        <v>Oxford City AC</v>
      </c>
      <c r="G53" s="156" t="str">
        <f t="shared" si="2"/>
        <v>U13 g</v>
      </c>
      <c r="H53" s="107"/>
      <c r="I53" s="262"/>
      <c r="J53" s="167" t="str">
        <f>IF(HOST!R24="","",HOST!R24)</f>
        <v xml:space="preserve"> </v>
      </c>
      <c r="K53" s="177" t="str">
        <f>IF(HOST!P24="","",HOST!P24)</f>
        <v/>
      </c>
      <c r="L53" s="168" t="str">
        <f>HOST!$AF$2</f>
        <v>Winchester &amp; District AC</v>
      </c>
      <c r="M53" s="168" t="s">
        <v>516</v>
      </c>
    </row>
    <row r="54" spans="1:13" s="104" customFormat="1" ht="12.75">
      <c r="A54" s="258" t="s">
        <v>195</v>
      </c>
      <c r="B54" s="251">
        <v>382</v>
      </c>
      <c r="C54" s="338" t="s">
        <v>1222</v>
      </c>
      <c r="D54" s="528" t="s">
        <v>4</v>
      </c>
      <c r="E54" s="156" t="str">
        <f t="shared" si="0"/>
        <v>Millie Cowey</v>
      </c>
      <c r="F54" s="156" t="str">
        <f t="shared" si="1"/>
        <v xml:space="preserve">Salisbury </v>
      </c>
      <c r="G54" s="156" t="str">
        <f t="shared" si="2"/>
        <v>U13 g</v>
      </c>
      <c r="H54" s="107"/>
      <c r="I54" s="262"/>
      <c r="J54" s="167" t="str">
        <f>IF(HOST!R25="","",HOST!R25)</f>
        <v xml:space="preserve"> </v>
      </c>
      <c r="K54" s="177" t="str">
        <f>IF(HOST!P25="","",HOST!P25)</f>
        <v/>
      </c>
      <c r="L54" s="168" t="str">
        <f>HOST!$AF$2</f>
        <v>Winchester &amp; District AC</v>
      </c>
      <c r="M54" s="168" t="s">
        <v>516</v>
      </c>
    </row>
    <row r="55" spans="1:13" s="104" customFormat="1" ht="12.75">
      <c r="A55" s="258" t="s">
        <v>195</v>
      </c>
      <c r="B55" s="251">
        <v>1</v>
      </c>
      <c r="C55" s="338" t="s">
        <v>1216</v>
      </c>
      <c r="D55" s="528" t="s">
        <v>4</v>
      </c>
      <c r="E55" s="156" t="str">
        <f t="shared" si="0"/>
        <v xml:space="preserve">Elisa De Liberali </v>
      </c>
      <c r="F55" s="156" t="str">
        <f t="shared" si="1"/>
        <v>Winchester &amp; District AC</v>
      </c>
      <c r="G55" s="156" t="str">
        <f t="shared" si="2"/>
        <v>U13 g</v>
      </c>
      <c r="H55" s="107"/>
      <c r="I55" s="262"/>
      <c r="J55" s="167" t="str">
        <f>IF(HOST!R26="","",HOST!R26)</f>
        <v xml:space="preserve"> </v>
      </c>
      <c r="K55" s="177" t="str">
        <f>IF(HOST!P26="","",HOST!P26)</f>
        <v/>
      </c>
      <c r="L55" s="168" t="str">
        <f>HOST!$AF$2</f>
        <v>Winchester &amp; District AC</v>
      </c>
      <c r="M55" s="168" t="s">
        <v>516</v>
      </c>
    </row>
    <row r="56" spans="1:13" s="104" customFormat="1" ht="12.75">
      <c r="A56" s="258" t="s">
        <v>195</v>
      </c>
      <c r="B56" s="251">
        <v>6</v>
      </c>
      <c r="C56" s="338" t="s">
        <v>1218</v>
      </c>
      <c r="D56" s="528" t="s">
        <v>4</v>
      </c>
      <c r="E56" s="156" t="str">
        <f t="shared" si="0"/>
        <v>Talya Wright</v>
      </c>
      <c r="F56" s="156" t="str">
        <f t="shared" si="1"/>
        <v>Winchester &amp; District AC</v>
      </c>
      <c r="G56" s="156" t="str">
        <f t="shared" si="2"/>
        <v>U13 g</v>
      </c>
      <c r="H56" s="107"/>
      <c r="I56" s="262"/>
      <c r="J56" s="167" t="str">
        <f>IF(HOST!R27="","",HOST!R27)</f>
        <v xml:space="preserve"> </v>
      </c>
      <c r="K56" s="177" t="str">
        <f>IF(HOST!P27="","",HOST!P27)</f>
        <v/>
      </c>
      <c r="L56" s="168" t="str">
        <f>HOST!$AF$2</f>
        <v>Winchester &amp; District AC</v>
      </c>
      <c r="M56" s="168" t="s">
        <v>516</v>
      </c>
    </row>
    <row r="57" spans="1:13" s="13" customFormat="1" ht="12.75">
      <c r="A57" s="258" t="s">
        <v>195</v>
      </c>
      <c r="B57" s="251">
        <v>397</v>
      </c>
      <c r="C57" s="338" t="s">
        <v>1171</v>
      </c>
      <c r="D57" s="528" t="s">
        <v>4</v>
      </c>
      <c r="E57" s="156" t="str">
        <f t="shared" si="0"/>
        <v>Florence Lee Rubis</v>
      </c>
      <c r="F57" s="156" t="str">
        <f t="shared" si="1"/>
        <v>Slough Juniors</v>
      </c>
      <c r="G57" s="156" t="str">
        <f t="shared" si="2"/>
        <v>U13 g</v>
      </c>
      <c r="H57" s="106"/>
      <c r="I57" s="262"/>
      <c r="J57" s="167" t="str">
        <f>IF(HOST!R28="","",HOST!R28)</f>
        <v xml:space="preserve"> </v>
      </c>
      <c r="K57" s="177" t="str">
        <f>IF(HOST!P28="","",HOST!P28)</f>
        <v/>
      </c>
      <c r="L57" s="168" t="str">
        <f>HOST!$AF$2</f>
        <v>Winchester &amp; District AC</v>
      </c>
      <c r="M57" s="168" t="s">
        <v>516</v>
      </c>
    </row>
    <row r="58" spans="1:13" s="104" customFormat="1" ht="12.75">
      <c r="A58" s="258" t="s">
        <v>195</v>
      </c>
      <c r="B58" s="251">
        <v>367</v>
      </c>
      <c r="C58" s="338" t="s">
        <v>1223</v>
      </c>
      <c r="D58" s="528" t="s">
        <v>4</v>
      </c>
      <c r="E58" s="156" t="str">
        <f t="shared" si="0"/>
        <v>Rosie Burridge</v>
      </c>
      <c r="F58" s="156" t="str">
        <f t="shared" si="1"/>
        <v>MADJA</v>
      </c>
      <c r="G58" s="156" t="str">
        <f t="shared" si="2"/>
        <v>U13 g</v>
      </c>
      <c r="H58" s="107"/>
      <c r="I58" s="262"/>
      <c r="J58" s="167" t="str">
        <f>IF(HOST!R29="","",HOST!R29)</f>
        <v xml:space="preserve"> </v>
      </c>
      <c r="K58" s="177" t="str">
        <f>IF(HOST!P29="","",HOST!P29)</f>
        <v/>
      </c>
      <c r="L58" s="168" t="str">
        <f>HOST!$AF$2</f>
        <v>Winchester &amp; District AC</v>
      </c>
      <c r="M58" s="168" t="s">
        <v>516</v>
      </c>
    </row>
    <row r="59" spans="1:13" s="104" customFormat="1" ht="12.75">
      <c r="A59" s="258" t="s">
        <v>195</v>
      </c>
      <c r="B59" s="251">
        <v>77</v>
      </c>
      <c r="C59" s="338" t="s">
        <v>1215</v>
      </c>
      <c r="D59" s="528" t="s">
        <v>4</v>
      </c>
      <c r="E59" s="156" t="str">
        <f t="shared" si="0"/>
        <v>Alfie Carpenter</v>
      </c>
      <c r="F59" s="156" t="str">
        <f t="shared" si="1"/>
        <v>Newbury</v>
      </c>
      <c r="G59" s="156" t="str">
        <f t="shared" si="2"/>
        <v>U13 b</v>
      </c>
      <c r="H59" s="107"/>
      <c r="I59" s="262"/>
      <c r="J59" s="167" t="str">
        <f>IF(HOST!R30="","",HOST!R30)</f>
        <v xml:space="preserve"> </v>
      </c>
      <c r="K59" s="177" t="str">
        <f>IF(HOST!P30="","",HOST!P30)</f>
        <v/>
      </c>
      <c r="L59" s="168" t="str">
        <f>HOST!$AF$2</f>
        <v>Winchester &amp; District AC</v>
      </c>
      <c r="M59" s="168" t="s">
        <v>516</v>
      </c>
    </row>
    <row r="60" spans="1:13" s="104" customFormat="1" ht="12.75">
      <c r="A60" s="258" t="s">
        <v>195</v>
      </c>
      <c r="B60" s="251">
        <v>47</v>
      </c>
      <c r="C60" s="338" t="s">
        <v>1224</v>
      </c>
      <c r="D60" s="528" t="s">
        <v>4</v>
      </c>
      <c r="E60" s="156" t="str">
        <f t="shared" si="0"/>
        <v xml:space="preserve">Toby Roberts </v>
      </c>
      <c r="F60" s="156" t="str">
        <f t="shared" si="1"/>
        <v>Winchester &amp; District AC</v>
      </c>
      <c r="G60" s="156" t="str">
        <f t="shared" si="2"/>
        <v>U13 b</v>
      </c>
      <c r="H60" s="107"/>
      <c r="I60" s="262">
        <v>29</v>
      </c>
      <c r="J60" s="167" t="str">
        <f>IF(HOST!R31="","",HOST!R31)</f>
        <v xml:space="preserve"> </v>
      </c>
      <c r="K60" s="177" t="s">
        <v>586</v>
      </c>
      <c r="L60" s="168" t="str">
        <f>HOST!$AF$2</f>
        <v>Winchester &amp; District AC</v>
      </c>
      <c r="M60" s="168" t="s">
        <v>516</v>
      </c>
    </row>
    <row r="61" spans="1:13" s="104" customFormat="1" ht="12.75">
      <c r="A61" s="258" t="s">
        <v>195</v>
      </c>
      <c r="B61" s="251">
        <v>94</v>
      </c>
      <c r="C61" s="338" t="s">
        <v>1225</v>
      </c>
      <c r="D61" s="528" t="s">
        <v>4</v>
      </c>
      <c r="E61" s="156" t="str">
        <f t="shared" si="0"/>
        <v>Habib Aminu</v>
      </c>
      <c r="F61" s="156" t="str">
        <f t="shared" si="1"/>
        <v>Oxford City AC</v>
      </c>
      <c r="G61" s="156" t="str">
        <f t="shared" si="2"/>
        <v>U13 b</v>
      </c>
      <c r="H61" s="107"/>
      <c r="I61" s="262"/>
      <c r="J61" s="167" t="str">
        <f>IF(HOST!AH5="","",HOST!AH5)</f>
        <v xml:space="preserve"> </v>
      </c>
      <c r="K61" s="177" t="str">
        <f>IF(HOST!AF5="","",HOST!AF5)</f>
        <v>Emily Smith</v>
      </c>
      <c r="L61" s="168" t="str">
        <f>HOST!$AF$2</f>
        <v>Winchester &amp; District AC</v>
      </c>
      <c r="M61" s="168" t="s">
        <v>411</v>
      </c>
    </row>
    <row r="62" spans="1:13" s="13" customFormat="1" ht="12.75">
      <c r="A62" s="258" t="s">
        <v>195</v>
      </c>
      <c r="B62" s="251">
        <v>48</v>
      </c>
      <c r="C62" s="338" t="s">
        <v>1226</v>
      </c>
      <c r="D62" s="528" t="s">
        <v>4</v>
      </c>
      <c r="E62" s="156" t="str">
        <f t="shared" si="0"/>
        <v>Harry Davis</v>
      </c>
      <c r="F62" s="156" t="str">
        <f t="shared" si="1"/>
        <v>Winchester &amp; District AC</v>
      </c>
      <c r="G62" s="156" t="str">
        <f t="shared" si="2"/>
        <v>U13 b</v>
      </c>
      <c r="H62" s="106"/>
      <c r="I62" s="262"/>
      <c r="J62" s="167" t="str">
        <f>IF(HOST!AH6="","",HOST!AH6)</f>
        <v xml:space="preserve"> </v>
      </c>
      <c r="K62" s="177" t="str">
        <f>IF(HOST!AF6="","",HOST!AF6)</f>
        <v>Emily Weeks</v>
      </c>
      <c r="L62" s="168" t="str">
        <f>HOST!$AF$2</f>
        <v>Winchester &amp; District AC</v>
      </c>
      <c r="M62" s="168" t="s">
        <v>411</v>
      </c>
    </row>
    <row r="63" spans="1:13" s="13" customFormat="1" ht="12.75">
      <c r="A63" s="258" t="s">
        <v>195</v>
      </c>
      <c r="B63" s="251">
        <v>78</v>
      </c>
      <c r="C63" s="338" t="s">
        <v>1227</v>
      </c>
      <c r="D63" s="528" t="s">
        <v>4</v>
      </c>
      <c r="E63" s="156" t="str">
        <f t="shared" si="0"/>
        <v>Mawgan Bird</v>
      </c>
      <c r="F63" s="156" t="str">
        <f t="shared" si="1"/>
        <v>Newbury</v>
      </c>
      <c r="G63" s="156" t="str">
        <f t="shared" si="2"/>
        <v>U13 b</v>
      </c>
      <c r="H63" s="106"/>
      <c r="I63" s="262"/>
      <c r="J63" s="167" t="str">
        <f>IF(HOST!AH7="","",HOST!AH7)</f>
        <v xml:space="preserve"> </v>
      </c>
      <c r="K63" s="177" t="str">
        <f>IF(HOST!AF7="","",HOST!AF7)</f>
        <v>Katie Nicholson</v>
      </c>
      <c r="L63" s="168" t="str">
        <f>HOST!$AF$2</f>
        <v>Winchester &amp; District AC</v>
      </c>
      <c r="M63" s="168" t="s">
        <v>411</v>
      </c>
    </row>
    <row r="64" spans="1:13" s="13" customFormat="1" ht="12.75">
      <c r="A64" s="258" t="s">
        <v>195</v>
      </c>
      <c r="B64" s="251">
        <v>39</v>
      </c>
      <c r="C64" s="338" t="s">
        <v>1228</v>
      </c>
      <c r="D64" s="528" t="s">
        <v>4</v>
      </c>
      <c r="E64" s="156" t="str">
        <f t="shared" si="0"/>
        <v>Philip Cain</v>
      </c>
      <c r="F64" s="156" t="str">
        <f t="shared" si="1"/>
        <v>Winchester &amp; District AC</v>
      </c>
      <c r="G64" s="156" t="str">
        <f t="shared" si="2"/>
        <v>U13 b</v>
      </c>
      <c r="H64" s="106"/>
      <c r="I64" s="262">
        <v>30</v>
      </c>
      <c r="J64" s="167" t="str">
        <f>IF(HOST!AH8="","",HOST!AH8)</f>
        <v>X</v>
      </c>
      <c r="K64" s="177" t="str">
        <f>IF(HOST!AF8="","",HOST!AF8)</f>
        <v xml:space="preserve">Olivia Jones </v>
      </c>
      <c r="L64" s="168" t="str">
        <f>HOST!$AF$2</f>
        <v>Winchester &amp; District AC</v>
      </c>
      <c r="M64" s="168" t="s">
        <v>411</v>
      </c>
    </row>
    <row r="65" spans="1:13" s="13" customFormat="1" ht="12.75">
      <c r="A65" s="258" t="s">
        <v>195</v>
      </c>
      <c r="B65" s="251">
        <v>833</v>
      </c>
      <c r="C65" s="338" t="s">
        <v>1208</v>
      </c>
      <c r="D65" s="528" t="s">
        <v>4</v>
      </c>
      <c r="E65" s="156" t="str">
        <f t="shared" si="0"/>
        <v>Russell Zvoma</v>
      </c>
      <c r="F65" s="156" t="str">
        <f t="shared" si="1"/>
        <v>Slough Juniors</v>
      </c>
      <c r="G65" s="156" t="str">
        <f t="shared" si="2"/>
        <v>U15 b</v>
      </c>
      <c r="H65" s="106"/>
      <c r="I65" s="262"/>
      <c r="J65" s="167" t="str">
        <f>IF(HOST!AH9="","",HOST!AH9)</f>
        <v xml:space="preserve"> </v>
      </c>
      <c r="K65" s="177" t="str">
        <f>IF(HOST!AF9="","",HOST!AF9)</f>
        <v>Serena Charles</v>
      </c>
      <c r="L65" s="168" t="str">
        <f>HOST!$AF$2</f>
        <v>Winchester &amp; District AC</v>
      </c>
      <c r="M65" s="168" t="s">
        <v>411</v>
      </c>
    </row>
    <row r="66" spans="1:13" s="104" customFormat="1" ht="12.75">
      <c r="A66" s="258" t="s">
        <v>195</v>
      </c>
      <c r="B66" s="251">
        <v>79</v>
      </c>
      <c r="C66" s="338" t="s">
        <v>1222</v>
      </c>
      <c r="D66" s="528" t="s">
        <v>4</v>
      </c>
      <c r="E66" s="156" t="str">
        <f t="shared" si="0"/>
        <v>Jacob Brocklesby</v>
      </c>
      <c r="F66" s="156" t="str">
        <f t="shared" si="1"/>
        <v>Newbury</v>
      </c>
      <c r="G66" s="156" t="str">
        <f t="shared" si="2"/>
        <v>U13 b</v>
      </c>
      <c r="H66" s="107"/>
      <c r="I66" s="262">
        <v>31</v>
      </c>
      <c r="J66" s="167" t="str">
        <f>IF(HOST!AH10="","",HOST!AH10)</f>
        <v xml:space="preserve"> </v>
      </c>
      <c r="K66" s="177" t="str">
        <f>IF(HOST!AF10="","",HOST!AF10)</f>
        <v>Sophie Torrance</v>
      </c>
      <c r="L66" s="168" t="str">
        <f>HOST!$AF$2</f>
        <v>Winchester &amp; District AC</v>
      </c>
      <c r="M66" s="168" t="s">
        <v>411</v>
      </c>
    </row>
    <row r="67" spans="1:13" s="104" customFormat="1" ht="12.75">
      <c r="A67" s="258" t="s">
        <v>195</v>
      </c>
      <c r="B67" s="251">
        <v>34</v>
      </c>
      <c r="C67" s="338" t="s">
        <v>1229</v>
      </c>
      <c r="D67" s="528" t="s">
        <v>4</v>
      </c>
      <c r="E67" s="156" t="str">
        <f t="shared" si="0"/>
        <v xml:space="preserve">Ethan Imhofe </v>
      </c>
      <c r="F67" s="156" t="str">
        <f t="shared" si="1"/>
        <v>Winchester &amp; District AC</v>
      </c>
      <c r="G67" s="156" t="str">
        <f t="shared" si="2"/>
        <v>U13 b</v>
      </c>
      <c r="H67" s="107"/>
      <c r="I67" s="262"/>
      <c r="J67" s="167" t="str">
        <f>IF(HOST!AH11="","",HOST!AH11)</f>
        <v xml:space="preserve"> </v>
      </c>
      <c r="K67" s="177" t="str">
        <f>IF(HOST!AF11="","",HOST!AF11)</f>
        <v>Aisling Dunne</v>
      </c>
      <c r="L67" s="168" t="str">
        <f>HOST!$AF$2</f>
        <v>Winchester &amp; District AC</v>
      </c>
      <c r="M67" s="168" t="s">
        <v>411</v>
      </c>
    </row>
    <row r="68" spans="1:13" s="104" customFormat="1" ht="12.75">
      <c r="A68" s="258" t="s">
        <v>195</v>
      </c>
      <c r="B68" s="251">
        <v>122</v>
      </c>
      <c r="C68" s="338" t="s">
        <v>1230</v>
      </c>
      <c r="D68" s="528" t="s">
        <v>4</v>
      </c>
      <c r="E68" s="156" t="str">
        <f t="shared" si="0"/>
        <v>Jonty Poole</v>
      </c>
      <c r="F68" s="156" t="str">
        <f t="shared" si="1"/>
        <v>Oxford City AC</v>
      </c>
      <c r="G68" s="156" t="str">
        <f t="shared" si="2"/>
        <v>U13 b</v>
      </c>
      <c r="H68" s="107"/>
      <c r="I68" s="262"/>
      <c r="J68" s="167" t="str">
        <f>IF(HOST!AH12="","",HOST!AH12)</f>
        <v xml:space="preserve"> </v>
      </c>
      <c r="K68" s="177" t="str">
        <f>IF(HOST!AF12="","",HOST!AF12)</f>
        <v>Lucy Spurrier</v>
      </c>
      <c r="L68" s="168" t="str">
        <f>HOST!$AF$2</f>
        <v>Winchester &amp; District AC</v>
      </c>
      <c r="M68" s="168" t="s">
        <v>411</v>
      </c>
    </row>
    <row r="69" spans="1:13" s="104" customFormat="1" ht="12.75">
      <c r="A69" s="258" t="s">
        <v>195</v>
      </c>
      <c r="B69" s="251">
        <v>384</v>
      </c>
      <c r="C69" s="338" t="s">
        <v>1231</v>
      </c>
      <c r="D69" s="528" t="s">
        <v>4</v>
      </c>
      <c r="E69" s="156" t="str">
        <f t="shared" si="0"/>
        <v>Lola Darch</v>
      </c>
      <c r="F69" s="156" t="str">
        <f t="shared" si="1"/>
        <v xml:space="preserve">Salisbury </v>
      </c>
      <c r="G69" s="156" t="str">
        <f t="shared" si="2"/>
        <v>U15 g</v>
      </c>
      <c r="H69" s="107"/>
      <c r="I69" s="262"/>
      <c r="J69" s="167" t="str">
        <f>IF(HOST!AH13="","",HOST!AH13)</f>
        <v xml:space="preserve"> </v>
      </c>
      <c r="K69" s="177" t="str">
        <f>IF(HOST!AF13="","",HOST!AF13)</f>
        <v>Alice Claisse</v>
      </c>
      <c r="L69" s="168" t="str">
        <f>HOST!$AF$2</f>
        <v>Winchester &amp; District AC</v>
      </c>
      <c r="M69" s="168" t="s">
        <v>411</v>
      </c>
    </row>
    <row r="70" spans="1:13" s="104" customFormat="1" ht="12.75">
      <c r="A70" s="258" t="s">
        <v>195</v>
      </c>
      <c r="B70" s="251">
        <v>20</v>
      </c>
      <c r="C70" s="338" t="s">
        <v>1232</v>
      </c>
      <c r="D70" s="528" t="s">
        <v>4</v>
      </c>
      <c r="E70" s="156" t="str">
        <f t="shared" si="0"/>
        <v>Kayleigh Harrison</v>
      </c>
      <c r="F70" s="156" t="str">
        <f t="shared" si="1"/>
        <v>Winchester &amp; District AC</v>
      </c>
      <c r="G70" s="156" t="str">
        <f t="shared" si="2"/>
        <v>U15 g</v>
      </c>
      <c r="H70" s="107"/>
      <c r="I70" s="262"/>
      <c r="J70" s="167" t="str">
        <f>IF(HOST!AH14="","",HOST!AH14)</f>
        <v xml:space="preserve"> </v>
      </c>
      <c r="K70" s="177" t="str">
        <f>IF(HOST!AF14="","",HOST!AF14)</f>
        <v>Alina Eichhorst</v>
      </c>
      <c r="L70" s="168" t="str">
        <f>HOST!$AF$2</f>
        <v>Winchester &amp; District AC</v>
      </c>
      <c r="M70" s="168" t="s">
        <v>411</v>
      </c>
    </row>
    <row r="71" spans="1:13" s="13" customFormat="1" ht="12.75">
      <c r="A71" s="258" t="s">
        <v>195</v>
      </c>
      <c r="B71" s="251">
        <v>27</v>
      </c>
      <c r="C71" s="338" t="s">
        <v>1233</v>
      </c>
      <c r="D71" s="528" t="s">
        <v>4</v>
      </c>
      <c r="E71" s="156" t="str">
        <f t="shared" ref="E71:E134" si="3">IF(ISNA((VLOOKUP(B71,I:M,3,FALSE))),"",VLOOKUP(B71,I:M,3,FALSE))</f>
        <v>Leihaana Amonoo-Kuofi</v>
      </c>
      <c r="F71" s="156" t="str">
        <f t="shared" ref="F71:F134" si="4">IF(ISNA((VLOOKUP(B71,I:M,4,FALSE))),"",VLOOKUP(B71,I:M,4,FALSE))</f>
        <v>Winchester &amp; District AC</v>
      </c>
      <c r="G71" s="156" t="str">
        <f t="shared" ref="G71:G134" si="5">IF(ISNA((VLOOKUP(B71,I:M,5,FALSE))),"",VLOOKUP(B71,I:M,5,FALSE))</f>
        <v>U15 g</v>
      </c>
      <c r="H71" s="106"/>
      <c r="I71" s="262"/>
      <c r="J71" s="167" t="str">
        <f>IF(HOST!AH15="","",HOST!AH15)</f>
        <v xml:space="preserve"> </v>
      </c>
      <c r="K71" s="177" t="str">
        <f>IF(HOST!AF15="","",HOST!AF15)</f>
        <v>Hannah Foster</v>
      </c>
      <c r="L71" s="168" t="str">
        <f>HOST!$AF$2</f>
        <v>Winchester &amp; District AC</v>
      </c>
      <c r="M71" s="168" t="s">
        <v>411</v>
      </c>
    </row>
    <row r="72" spans="1:13" s="104" customFormat="1" ht="12.75">
      <c r="A72" s="258" t="s">
        <v>195</v>
      </c>
      <c r="B72" s="251">
        <v>19</v>
      </c>
      <c r="C72" s="338" t="s">
        <v>1214</v>
      </c>
      <c r="D72" s="528" t="s">
        <v>4</v>
      </c>
      <c r="E72" s="156" t="str">
        <f t="shared" si="3"/>
        <v>India Kingsland</v>
      </c>
      <c r="F72" s="156" t="str">
        <f t="shared" si="4"/>
        <v>Winchester &amp; District AC</v>
      </c>
      <c r="G72" s="156" t="str">
        <f t="shared" si="5"/>
        <v>U15 g</v>
      </c>
      <c r="H72" s="107"/>
      <c r="I72" s="262"/>
      <c r="J72" s="167" t="str">
        <f>IF(HOST!AH16="","",HOST!AH16)</f>
        <v xml:space="preserve"> </v>
      </c>
      <c r="K72" s="177" t="str">
        <f>IF(HOST!AF16="","",HOST!AF16)</f>
        <v>Grace Griffiths</v>
      </c>
      <c r="L72" s="168" t="str">
        <f>HOST!$AF$2</f>
        <v>Winchester &amp; District AC</v>
      </c>
      <c r="M72" s="168" t="s">
        <v>411</v>
      </c>
    </row>
    <row r="73" spans="1:13" s="104" customFormat="1" ht="12.75">
      <c r="A73" s="258" t="s">
        <v>195</v>
      </c>
      <c r="B73" s="251">
        <v>17</v>
      </c>
      <c r="C73" s="338" t="s">
        <v>1208</v>
      </c>
      <c r="D73" s="528" t="s">
        <v>4</v>
      </c>
      <c r="E73" s="156" t="str">
        <f t="shared" si="3"/>
        <v>Connie Brush</v>
      </c>
      <c r="F73" s="156" t="str">
        <f t="shared" si="4"/>
        <v>Winchester &amp; District AC</v>
      </c>
      <c r="G73" s="156" t="str">
        <f t="shared" si="5"/>
        <v>U15 g</v>
      </c>
      <c r="H73" s="107"/>
      <c r="I73" s="262"/>
      <c r="J73" s="167" t="str">
        <f>IF(HOST!AH17="","",HOST!AH17)</f>
        <v xml:space="preserve"> </v>
      </c>
      <c r="K73" s="177" t="str">
        <f>IF(HOST!AF17="","",HOST!AF17)</f>
        <v>Tamsin Hoult</v>
      </c>
      <c r="L73" s="168" t="str">
        <f>HOST!$AF$2</f>
        <v>Winchester &amp; District AC</v>
      </c>
      <c r="M73" s="168" t="s">
        <v>411</v>
      </c>
    </row>
    <row r="74" spans="1:13" s="104" customFormat="1" ht="12.75">
      <c r="A74" s="258" t="s">
        <v>195</v>
      </c>
      <c r="B74" s="251">
        <v>53</v>
      </c>
      <c r="C74" s="338" t="s">
        <v>1234</v>
      </c>
      <c r="D74" s="528" t="s">
        <v>4</v>
      </c>
      <c r="E74" s="156" t="str">
        <f t="shared" si="3"/>
        <v xml:space="preserve">Matthew Dean </v>
      </c>
      <c r="F74" s="156" t="str">
        <f t="shared" si="4"/>
        <v>Winchester &amp; District AC</v>
      </c>
      <c r="G74" s="156" t="str">
        <f t="shared" si="5"/>
        <v>U15 b</v>
      </c>
      <c r="H74" s="107"/>
      <c r="I74" s="262"/>
      <c r="J74" s="167" t="str">
        <f>IF(HOST!AH18="","",HOST!AH18)</f>
        <v xml:space="preserve"> </v>
      </c>
      <c r="K74" s="177" t="str">
        <f>IF(HOST!AF18="","",HOST!AF18)</f>
        <v/>
      </c>
      <c r="L74" s="168" t="str">
        <f>HOST!$AF$2</f>
        <v>Winchester &amp; District AC</v>
      </c>
      <c r="M74" s="168" t="s">
        <v>411</v>
      </c>
    </row>
    <row r="75" spans="1:13" s="104" customFormat="1" ht="12.75">
      <c r="A75" s="258" t="s">
        <v>195</v>
      </c>
      <c r="B75" s="251">
        <v>59</v>
      </c>
      <c r="C75" s="338" t="s">
        <v>1235</v>
      </c>
      <c r="D75" s="528" t="s">
        <v>4</v>
      </c>
      <c r="E75" s="156" t="str">
        <f t="shared" si="3"/>
        <v xml:space="preserve">Thomas Smith </v>
      </c>
      <c r="F75" s="156" t="str">
        <f t="shared" si="4"/>
        <v>Winchester &amp; District AC</v>
      </c>
      <c r="G75" s="156" t="str">
        <f t="shared" si="5"/>
        <v>U15 b</v>
      </c>
      <c r="H75" s="107"/>
      <c r="I75" s="262"/>
      <c r="J75" s="167" t="str">
        <f>IF(HOST!AH19="","",HOST!AH19)</f>
        <v xml:space="preserve"> </v>
      </c>
      <c r="K75" s="177" t="str">
        <f>IF(HOST!AF19="","",HOST!AF19)</f>
        <v/>
      </c>
      <c r="L75" s="168" t="str">
        <f>HOST!$AF$2</f>
        <v>Winchester &amp; District AC</v>
      </c>
      <c r="M75" s="168" t="s">
        <v>411</v>
      </c>
    </row>
    <row r="76" spans="1:13" s="13" customFormat="1" ht="12.75">
      <c r="A76" s="258" t="s">
        <v>195</v>
      </c>
      <c r="B76" s="251">
        <v>60</v>
      </c>
      <c r="C76" s="338" t="s">
        <v>1236</v>
      </c>
      <c r="D76" s="528" t="s">
        <v>4</v>
      </c>
      <c r="E76" s="156" t="str">
        <f t="shared" si="3"/>
        <v xml:space="preserve">Dan Kimber </v>
      </c>
      <c r="F76" s="156" t="str">
        <f t="shared" si="4"/>
        <v>Winchester &amp; District AC</v>
      </c>
      <c r="G76" s="156" t="str">
        <f t="shared" si="5"/>
        <v>U15 b</v>
      </c>
      <c r="H76" s="106"/>
      <c r="I76" s="262"/>
      <c r="J76" s="167" t="str">
        <f>IF(HOST!AH20="","",HOST!AH20)</f>
        <v xml:space="preserve"> </v>
      </c>
      <c r="K76" s="177" t="str">
        <f>IF(HOST!AF20="","",HOST!AF20)</f>
        <v/>
      </c>
      <c r="L76" s="168" t="str">
        <f>HOST!$AF$2</f>
        <v>Winchester &amp; District AC</v>
      </c>
      <c r="M76" s="168" t="s">
        <v>411</v>
      </c>
    </row>
    <row r="77" spans="1:13" s="104" customFormat="1" ht="12.75">
      <c r="A77" s="258" t="s">
        <v>195</v>
      </c>
      <c r="B77" s="251">
        <v>61</v>
      </c>
      <c r="C77" s="338" t="s">
        <v>1237</v>
      </c>
      <c r="D77" s="528" t="s">
        <v>4</v>
      </c>
      <c r="E77" s="156" t="str">
        <f t="shared" si="3"/>
        <v>Luke Rodgers</v>
      </c>
      <c r="F77" s="156" t="str">
        <f t="shared" si="4"/>
        <v>Winchester &amp; District AC</v>
      </c>
      <c r="G77" s="156" t="str">
        <f t="shared" si="5"/>
        <v>U15 b</v>
      </c>
      <c r="H77" s="107"/>
      <c r="I77" s="262"/>
      <c r="J77" s="167" t="str">
        <f>IF(HOST!AH21="","",HOST!AH21)</f>
        <v xml:space="preserve"> </v>
      </c>
      <c r="K77" s="177" t="s">
        <v>586</v>
      </c>
      <c r="L77" s="168" t="str">
        <f>HOST!$AF$2</f>
        <v>Winchester &amp; District AC</v>
      </c>
      <c r="M77" s="168" t="s">
        <v>411</v>
      </c>
    </row>
    <row r="78" spans="1:13" s="104" customFormat="1" ht="12.75">
      <c r="A78" s="258" t="s">
        <v>195</v>
      </c>
      <c r="B78" s="251">
        <v>98</v>
      </c>
      <c r="C78" s="338" t="s">
        <v>1238</v>
      </c>
      <c r="D78" s="528" t="s">
        <v>4</v>
      </c>
      <c r="E78" s="156" t="str">
        <f t="shared" si="3"/>
        <v>Harry Richards</v>
      </c>
      <c r="F78" s="156" t="str">
        <f t="shared" si="4"/>
        <v>Oxford City AC</v>
      </c>
      <c r="G78" s="156" t="str">
        <f t="shared" si="5"/>
        <v>U15 b</v>
      </c>
      <c r="H78" s="107"/>
      <c r="I78" s="262"/>
      <c r="J78" s="167" t="str">
        <f>IF(HOST!AH25="","",HOST!AH25)</f>
        <v xml:space="preserve"> </v>
      </c>
      <c r="K78" s="177" t="str">
        <f>IF(HOST!AF25="","",HOST!AF25)</f>
        <v/>
      </c>
      <c r="L78" s="168" t="str">
        <f>HOST!$AF$2</f>
        <v>Winchester &amp; District AC</v>
      </c>
      <c r="M78" s="168" t="s">
        <v>412</v>
      </c>
    </row>
    <row r="79" spans="1:13" s="104" customFormat="1" ht="12.75">
      <c r="A79" s="258" t="s">
        <v>195</v>
      </c>
      <c r="B79" s="251">
        <v>95</v>
      </c>
      <c r="C79" s="338" t="s">
        <v>1239</v>
      </c>
      <c r="D79" s="528" t="s">
        <v>4</v>
      </c>
      <c r="E79" s="156" t="str">
        <f t="shared" si="3"/>
        <v>Jack Brown</v>
      </c>
      <c r="F79" s="156" t="str">
        <f t="shared" si="4"/>
        <v>Oxford City AC</v>
      </c>
      <c r="G79" s="156" t="str">
        <f t="shared" si="5"/>
        <v>U15 b</v>
      </c>
      <c r="H79" s="107"/>
      <c r="I79" s="262"/>
      <c r="J79" s="167" t="str">
        <f>IF(HOST!AH26="","",HOST!AH26)</f>
        <v xml:space="preserve"> </v>
      </c>
      <c r="K79" s="177" t="str">
        <f>IF(HOST!AF26="","",HOST!AF26)</f>
        <v/>
      </c>
      <c r="L79" s="168" t="str">
        <f>HOST!$AF$2</f>
        <v>Winchester &amp; District AC</v>
      </c>
      <c r="M79" s="168" t="s">
        <v>412</v>
      </c>
    </row>
    <row r="80" spans="1:13" s="13" customFormat="1" ht="12.75">
      <c r="A80" s="258" t="s">
        <v>195</v>
      </c>
      <c r="B80" s="251">
        <v>68</v>
      </c>
      <c r="C80" s="338" t="s">
        <v>1170</v>
      </c>
      <c r="D80" s="528" t="s">
        <v>4</v>
      </c>
      <c r="E80" s="156" t="str">
        <f t="shared" si="3"/>
        <v>Daniel Thomas</v>
      </c>
      <c r="F80" s="156" t="str">
        <f t="shared" si="4"/>
        <v>Winchester &amp; District AC</v>
      </c>
      <c r="G80" s="156" t="str">
        <f t="shared" si="5"/>
        <v>U20 m</v>
      </c>
      <c r="H80" s="106"/>
      <c r="I80" s="262"/>
      <c r="J80" s="167" t="str">
        <f>IF(HOST!AH27="","",HOST!AH27)</f>
        <v xml:space="preserve"> </v>
      </c>
      <c r="K80" s="331" t="str">
        <f>IF(HOST!AF27="","",HOST!AF27)</f>
        <v/>
      </c>
      <c r="L80" s="168" t="str">
        <f>HOST!$AF$2</f>
        <v>Winchester &amp; District AC</v>
      </c>
      <c r="M80" s="168" t="s">
        <v>412</v>
      </c>
    </row>
    <row r="81" spans="1:13" s="104" customFormat="1" ht="12.75">
      <c r="A81" s="258" t="s">
        <v>195</v>
      </c>
      <c r="B81" s="251">
        <v>385</v>
      </c>
      <c r="C81" s="338" t="s">
        <v>1240</v>
      </c>
      <c r="D81" s="528" t="s">
        <v>155</v>
      </c>
      <c r="E81" s="156" t="str">
        <f t="shared" si="3"/>
        <v>Amelia Watling</v>
      </c>
      <c r="F81" s="156" t="str">
        <f t="shared" si="4"/>
        <v xml:space="preserve">Salisbury </v>
      </c>
      <c r="G81" s="156" t="str">
        <f t="shared" si="5"/>
        <v>U15 g</v>
      </c>
      <c r="H81" s="107"/>
      <c r="I81" s="262"/>
      <c r="J81" s="167" t="str">
        <f>IF(HOST!AH28="","",HOST!AH28)</f>
        <v xml:space="preserve"> </v>
      </c>
      <c r="K81" s="331" t="str">
        <f>IF(HOST!AF28="","",HOST!AF28)</f>
        <v/>
      </c>
      <c r="L81" s="168" t="str">
        <f>HOST!$AF$2</f>
        <v>Winchester &amp; District AC</v>
      </c>
      <c r="M81" s="168" t="s">
        <v>412</v>
      </c>
    </row>
    <row r="82" spans="1:13" s="13" customFormat="1" ht="12.75">
      <c r="A82" s="258" t="s">
        <v>195</v>
      </c>
      <c r="B82" s="251">
        <v>43</v>
      </c>
      <c r="C82" s="338" t="s">
        <v>1241</v>
      </c>
      <c r="D82" s="528" t="s">
        <v>3</v>
      </c>
      <c r="E82" s="156" t="str">
        <f t="shared" si="3"/>
        <v xml:space="preserve">Ruben Price </v>
      </c>
      <c r="F82" s="156" t="str">
        <f t="shared" si="4"/>
        <v>Winchester &amp; District AC</v>
      </c>
      <c r="G82" s="156" t="str">
        <f t="shared" si="5"/>
        <v>U13 b</v>
      </c>
      <c r="H82" s="106"/>
      <c r="I82" s="262"/>
      <c r="J82" s="167" t="str">
        <f>IF(HOST!AH29="","",HOST!AH29)</f>
        <v xml:space="preserve"> </v>
      </c>
      <c r="K82" s="331" t="str">
        <f>IF(HOST!AF29="","",HOST!AF29)</f>
        <v/>
      </c>
      <c r="L82" s="168" t="str">
        <f>HOST!$AF$2</f>
        <v>Winchester &amp; District AC</v>
      </c>
      <c r="M82" s="168" t="s">
        <v>412</v>
      </c>
    </row>
    <row r="83" spans="1:13" s="104" customFormat="1" ht="12.75">
      <c r="A83" s="258" t="s">
        <v>195</v>
      </c>
      <c r="B83" s="251">
        <v>388</v>
      </c>
      <c r="C83" s="338" t="s">
        <v>1242</v>
      </c>
      <c r="D83" s="528" t="s">
        <v>3</v>
      </c>
      <c r="E83" s="156" t="str">
        <f t="shared" si="3"/>
        <v>Thomas Holme</v>
      </c>
      <c r="F83" s="156" t="str">
        <f t="shared" si="4"/>
        <v xml:space="preserve">Salisbury </v>
      </c>
      <c r="G83" s="156" t="str">
        <f t="shared" si="5"/>
        <v>U13 b</v>
      </c>
      <c r="H83" s="107"/>
      <c r="I83" s="262"/>
      <c r="J83" s="167" t="str">
        <f>IF(HOST!AH30="","",HOST!AH30)</f>
        <v xml:space="preserve"> </v>
      </c>
      <c r="K83" s="332" t="str">
        <f>IF(HOST!AF30="","",HOST!AF30)</f>
        <v/>
      </c>
      <c r="L83" s="168" t="str">
        <f>HOST!$AF$2</f>
        <v>Winchester &amp; District AC</v>
      </c>
      <c r="M83" s="168" t="s">
        <v>412</v>
      </c>
    </row>
    <row r="84" spans="1:13" s="13" customFormat="1" ht="12.75">
      <c r="A84" s="258" t="s">
        <v>195</v>
      </c>
      <c r="B84" s="251">
        <v>41</v>
      </c>
      <c r="C84" s="338" t="s">
        <v>1243</v>
      </c>
      <c r="D84" s="528" t="s">
        <v>3</v>
      </c>
      <c r="E84" s="156" t="str">
        <f t="shared" si="3"/>
        <v>Sam Nicholson</v>
      </c>
      <c r="F84" s="156" t="str">
        <f t="shared" si="4"/>
        <v>Winchester &amp; District AC</v>
      </c>
      <c r="G84" s="156" t="str">
        <f t="shared" si="5"/>
        <v>U13 b</v>
      </c>
      <c r="H84" s="106"/>
      <c r="I84" s="262"/>
      <c r="J84" s="167" t="str">
        <f>IF(HOST!AH31="","",HOST!AH31)</f>
        <v xml:space="preserve"> </v>
      </c>
      <c r="K84" s="331" t="str">
        <f>IF(HOST!AF31="","",HOST!AF31)</f>
        <v/>
      </c>
      <c r="L84" s="168" t="str">
        <f>HOST!$AF$2</f>
        <v>Winchester &amp; District AC</v>
      </c>
      <c r="M84" s="168" t="s">
        <v>412</v>
      </c>
    </row>
    <row r="85" spans="1:13" s="13" customFormat="1" ht="12.75">
      <c r="A85" s="258" t="s">
        <v>195</v>
      </c>
      <c r="B85" s="251">
        <v>124</v>
      </c>
      <c r="C85" s="338" t="s">
        <v>1244</v>
      </c>
      <c r="D85" s="528" t="s">
        <v>3</v>
      </c>
      <c r="E85" s="156" t="str">
        <f t="shared" si="3"/>
        <v>Kieran McCullam</v>
      </c>
      <c r="F85" s="156" t="str">
        <f t="shared" si="4"/>
        <v xml:space="preserve">Salisbury </v>
      </c>
      <c r="G85" s="156" t="str">
        <f t="shared" si="5"/>
        <v>U13 b</v>
      </c>
      <c r="H85" s="106"/>
      <c r="I85" s="262"/>
      <c r="J85" s="167" t="str">
        <f>IF(HOST!AH32="","",HOST!AH32)</f>
        <v xml:space="preserve"> </v>
      </c>
      <c r="K85" s="331" t="str">
        <f>IF(HOST!AF32="","",HOST!AF32)</f>
        <v/>
      </c>
      <c r="L85" s="168" t="str">
        <f>HOST!$AF$2</f>
        <v>Winchester &amp; District AC</v>
      </c>
      <c r="M85" s="168" t="s">
        <v>412</v>
      </c>
    </row>
    <row r="86" spans="1:13" s="104" customFormat="1" ht="12.75">
      <c r="A86" s="258" t="s">
        <v>195</v>
      </c>
      <c r="B86" s="251">
        <v>35</v>
      </c>
      <c r="C86" s="338" t="s">
        <v>1245</v>
      </c>
      <c r="D86" s="528" t="s">
        <v>3</v>
      </c>
      <c r="E86" s="156" t="str">
        <f t="shared" si="3"/>
        <v>Zac Weatherup</v>
      </c>
      <c r="F86" s="156" t="str">
        <f t="shared" si="4"/>
        <v>Winchester &amp; District AC</v>
      </c>
      <c r="G86" s="156" t="str">
        <f t="shared" si="5"/>
        <v>U13 b</v>
      </c>
      <c r="H86" s="107"/>
      <c r="I86" s="262"/>
      <c r="J86" s="167" t="str">
        <f>IF(HOST!AH33="","",HOST!AH33)</f>
        <v xml:space="preserve"> </v>
      </c>
      <c r="K86" s="331" t="str">
        <f>IF(HOST!AF33="","",HOST!AF33)</f>
        <v/>
      </c>
      <c r="L86" s="168" t="str">
        <f>HOST!$AF$2</f>
        <v>Winchester &amp; District AC</v>
      </c>
      <c r="M86" s="168" t="s">
        <v>412</v>
      </c>
    </row>
    <row r="87" spans="1:13" s="104" customFormat="1" ht="12.75">
      <c r="A87" s="258" t="s">
        <v>195</v>
      </c>
      <c r="B87" s="251">
        <v>7</v>
      </c>
      <c r="C87" s="338" t="s">
        <v>1246</v>
      </c>
      <c r="D87" s="528" t="s">
        <v>3</v>
      </c>
      <c r="E87" s="156" t="str">
        <f t="shared" si="3"/>
        <v>Addie Thomas</v>
      </c>
      <c r="F87" s="156" t="str">
        <f t="shared" si="4"/>
        <v>Winchester &amp; District AC</v>
      </c>
      <c r="G87" s="156" t="str">
        <f t="shared" si="5"/>
        <v>U13 g</v>
      </c>
      <c r="H87" s="107"/>
      <c r="I87" s="262"/>
      <c r="J87" s="167" t="str">
        <f>IF(COUNTIF(HOST!AT25:AT33,"*n*")=0,"","X")</f>
        <v/>
      </c>
      <c r="K87" s="331" t="s">
        <v>586</v>
      </c>
      <c r="L87" s="168" t="str">
        <f>HOST!$AF$2</f>
        <v>Winchester &amp; District AC</v>
      </c>
      <c r="M87" s="168" t="s">
        <v>412</v>
      </c>
    </row>
    <row r="88" spans="1:13" s="13" customFormat="1" ht="12.75">
      <c r="A88" s="258" t="s">
        <v>195</v>
      </c>
      <c r="B88" s="251">
        <v>12</v>
      </c>
      <c r="C88" s="338" t="s">
        <v>1247</v>
      </c>
      <c r="D88" s="528" t="s">
        <v>3</v>
      </c>
      <c r="E88" s="156" t="str">
        <f t="shared" si="3"/>
        <v>Lucy Thomson</v>
      </c>
      <c r="F88" s="156" t="str">
        <f t="shared" si="4"/>
        <v>Winchester &amp; District AC</v>
      </c>
      <c r="G88" s="156" t="str">
        <f t="shared" si="5"/>
        <v>U13 g</v>
      </c>
      <c r="H88" s="106"/>
      <c r="I88" s="262"/>
      <c r="J88" s="167" t="str">
        <f>IF(HOST!C38="","",HOST!C38)</f>
        <v xml:space="preserve"> </v>
      </c>
      <c r="K88" s="331" t="str">
        <f>IF(HOST!A38="","",HOST!A38)</f>
        <v>Timon Francis</v>
      </c>
      <c r="L88" s="168" t="str">
        <f>HOST!$AF$2</f>
        <v>Winchester &amp; District AC</v>
      </c>
      <c r="M88" s="168" t="s">
        <v>514</v>
      </c>
    </row>
    <row r="89" spans="1:13" s="13" customFormat="1" ht="12.75">
      <c r="A89" s="258" t="s">
        <v>195</v>
      </c>
      <c r="B89" s="251">
        <v>71</v>
      </c>
      <c r="C89" s="338" t="s">
        <v>1248</v>
      </c>
      <c r="D89" s="528" t="s">
        <v>3</v>
      </c>
      <c r="E89" s="156" t="str">
        <f t="shared" si="3"/>
        <v>LIBBY STOCKWELL</v>
      </c>
      <c r="F89" s="156" t="str">
        <f t="shared" si="4"/>
        <v>Newbury</v>
      </c>
      <c r="G89" s="156" t="str">
        <f t="shared" si="5"/>
        <v>U13 g</v>
      </c>
      <c r="H89" s="106"/>
      <c r="I89" s="262">
        <v>32</v>
      </c>
      <c r="J89" s="167" t="str">
        <f>IF(HOST!C39="","",HOST!C39)</f>
        <v>X</v>
      </c>
      <c r="K89" s="331" t="str">
        <f>IF(HOST!A39="","",HOST!A39)</f>
        <v>Andrew White</v>
      </c>
      <c r="L89" s="168" t="str">
        <f>HOST!$AF$2</f>
        <v>Winchester &amp; District AC</v>
      </c>
      <c r="M89" s="168" t="s">
        <v>514</v>
      </c>
    </row>
    <row r="90" spans="1:13" s="104" customFormat="1" ht="12.75">
      <c r="A90" s="258" t="s">
        <v>195</v>
      </c>
      <c r="B90" s="253">
        <v>87</v>
      </c>
      <c r="C90" s="338" t="s">
        <v>1249</v>
      </c>
      <c r="D90" s="528" t="s">
        <v>3</v>
      </c>
      <c r="E90" s="156" t="str">
        <f t="shared" si="3"/>
        <v>Sienna Hardy</v>
      </c>
      <c r="F90" s="156" t="str">
        <f t="shared" si="4"/>
        <v>Oxford City AC</v>
      </c>
      <c r="G90" s="156" t="str">
        <f t="shared" si="5"/>
        <v>U13 g</v>
      </c>
      <c r="H90" s="107"/>
      <c r="I90" s="262">
        <v>33</v>
      </c>
      <c r="J90" s="167" t="str">
        <f>IF(HOST!C40="","",HOST!C40)</f>
        <v>X</v>
      </c>
      <c r="K90" s="331" t="str">
        <f>IF(HOST!A40="","",HOST!A40)</f>
        <v>Boaz Lurcock</v>
      </c>
      <c r="L90" s="168" t="str">
        <f>HOST!$AF$2</f>
        <v>Winchester &amp; District AC</v>
      </c>
      <c r="M90" s="168" t="s">
        <v>514</v>
      </c>
    </row>
    <row r="91" spans="1:13" s="104" customFormat="1" ht="12.75">
      <c r="A91" s="258" t="s">
        <v>195</v>
      </c>
      <c r="B91" s="251">
        <v>8</v>
      </c>
      <c r="C91" s="338" t="s">
        <v>1249</v>
      </c>
      <c r="D91" s="528" t="s">
        <v>3</v>
      </c>
      <c r="E91" s="156" t="str">
        <f t="shared" si="3"/>
        <v>Lauren Richards</v>
      </c>
      <c r="F91" s="156" t="str">
        <f t="shared" si="4"/>
        <v>Winchester &amp; District AC</v>
      </c>
      <c r="G91" s="156" t="str">
        <f t="shared" si="5"/>
        <v>U13 g</v>
      </c>
      <c r="H91" s="107"/>
      <c r="I91" s="262">
        <v>34</v>
      </c>
      <c r="J91" s="167" t="str">
        <f>IF(HOST!C41="","",HOST!C41)</f>
        <v>X</v>
      </c>
      <c r="K91" s="331" t="str">
        <f>IF(HOST!A41="","",HOST!A41)</f>
        <v xml:space="preserve">Ethan Imhofe </v>
      </c>
      <c r="L91" s="168" t="str">
        <f>HOST!$AF$2</f>
        <v>Winchester &amp; District AC</v>
      </c>
      <c r="M91" s="168" t="s">
        <v>514</v>
      </c>
    </row>
    <row r="92" spans="1:13" s="104" customFormat="1" ht="12.75">
      <c r="A92" s="258" t="s">
        <v>195</v>
      </c>
      <c r="B92" s="251">
        <v>91</v>
      </c>
      <c r="C92" s="338" t="s">
        <v>1250</v>
      </c>
      <c r="D92" s="528" t="s">
        <v>3</v>
      </c>
      <c r="E92" s="156" t="str">
        <f t="shared" si="3"/>
        <v>Keira Williams</v>
      </c>
      <c r="F92" s="156" t="str">
        <f t="shared" si="4"/>
        <v>Oxford City AC</v>
      </c>
      <c r="G92" s="156" t="str">
        <f t="shared" si="5"/>
        <v>U13 g</v>
      </c>
      <c r="H92" s="107"/>
      <c r="I92" s="262"/>
      <c r="J92" s="167" t="str">
        <f>IF(HOST!C42="","",HOST!C42)</f>
        <v xml:space="preserve"> </v>
      </c>
      <c r="K92" s="331" t="str">
        <f>IF(HOST!A42="","",HOST!A42)</f>
        <v xml:space="preserve">Jack Moores </v>
      </c>
      <c r="L92" s="168" t="str">
        <f>HOST!$AF$2</f>
        <v>Winchester &amp; District AC</v>
      </c>
      <c r="M92" s="168" t="s">
        <v>514</v>
      </c>
    </row>
    <row r="93" spans="1:13" s="104" customFormat="1" ht="12.75">
      <c r="A93" s="258" t="s">
        <v>195</v>
      </c>
      <c r="B93" s="251">
        <v>89</v>
      </c>
      <c r="C93" s="338" t="s">
        <v>1251</v>
      </c>
      <c r="D93" s="528" t="s">
        <v>3</v>
      </c>
      <c r="E93" s="156" t="str">
        <f t="shared" si="3"/>
        <v>Evie Paton</v>
      </c>
      <c r="F93" s="156" t="str">
        <f t="shared" si="4"/>
        <v>Oxford City AC</v>
      </c>
      <c r="G93" s="156" t="str">
        <f t="shared" si="5"/>
        <v>U13 g</v>
      </c>
      <c r="H93" s="107"/>
      <c r="I93" s="262">
        <v>36</v>
      </c>
      <c r="J93" s="167" t="str">
        <f>IF(HOST!C43="","",HOST!C43)</f>
        <v>X</v>
      </c>
      <c r="K93" s="331" t="str">
        <f>IF(HOST!A43="","",HOST!A43)</f>
        <v>Daniel Harrison</v>
      </c>
      <c r="L93" s="168" t="str">
        <f>HOST!$AF$2</f>
        <v>Winchester &amp; District AC</v>
      </c>
      <c r="M93" s="168" t="s">
        <v>514</v>
      </c>
    </row>
    <row r="94" spans="1:13" s="104" customFormat="1" ht="12.75">
      <c r="A94" s="258" t="s">
        <v>195</v>
      </c>
      <c r="B94" s="251">
        <v>69</v>
      </c>
      <c r="C94" s="338" t="s">
        <v>1252</v>
      </c>
      <c r="D94" s="528" t="s">
        <v>3</v>
      </c>
      <c r="E94" s="156" t="str">
        <f t="shared" si="3"/>
        <v>ANNA DELAVERE</v>
      </c>
      <c r="F94" s="156" t="str">
        <f t="shared" si="4"/>
        <v>Newbury</v>
      </c>
      <c r="G94" s="156" t="str">
        <f t="shared" si="5"/>
        <v>U13 g</v>
      </c>
      <c r="H94" s="107"/>
      <c r="I94" s="262"/>
      <c r="J94" s="167" t="str">
        <f>IF(HOST!C44="","",HOST!C44)</f>
        <v/>
      </c>
      <c r="K94" s="331" t="str">
        <f>IF(HOST!A44="","",HOST!A44)</f>
        <v>Stan Parkinson</v>
      </c>
      <c r="L94" s="168" t="str">
        <f>HOST!$AF$2</f>
        <v>Winchester &amp; District AC</v>
      </c>
      <c r="M94" s="168" t="s">
        <v>514</v>
      </c>
    </row>
    <row r="95" spans="1:13" s="104" customFormat="1" ht="12.75">
      <c r="A95" s="258" t="s">
        <v>195</v>
      </c>
      <c r="B95" s="251">
        <v>72</v>
      </c>
      <c r="C95" s="338" t="s">
        <v>1253</v>
      </c>
      <c r="D95" s="528" t="s">
        <v>3</v>
      </c>
      <c r="E95" s="156" t="str">
        <f t="shared" si="3"/>
        <v>ROSIE STOCKWELL</v>
      </c>
      <c r="F95" s="156" t="str">
        <f t="shared" si="4"/>
        <v>Newbury</v>
      </c>
      <c r="G95" s="156" t="str">
        <f t="shared" si="5"/>
        <v>U13 g</v>
      </c>
      <c r="H95" s="107"/>
      <c r="I95" s="262">
        <v>35</v>
      </c>
      <c r="J95" s="167" t="str">
        <f>IF(HOST!C45="","",HOST!C45)</f>
        <v>X</v>
      </c>
      <c r="K95" s="331" t="str">
        <f>IF(HOST!A45="","",HOST!A45)</f>
        <v>Zac Weatherup</v>
      </c>
      <c r="L95" s="168" t="str">
        <f>HOST!$AF$2</f>
        <v>Winchester &amp; District AC</v>
      </c>
      <c r="M95" s="168" t="s">
        <v>514</v>
      </c>
    </row>
    <row r="96" spans="1:13" s="104" customFormat="1" ht="12.75">
      <c r="A96" s="258" t="s">
        <v>195</v>
      </c>
      <c r="B96" s="251">
        <v>100</v>
      </c>
      <c r="C96" s="338" t="s">
        <v>1254</v>
      </c>
      <c r="D96" s="528" t="s">
        <v>3</v>
      </c>
      <c r="E96" s="156" t="str">
        <f t="shared" si="3"/>
        <v>Ellie Hamill</v>
      </c>
      <c r="F96" s="156" t="str">
        <f t="shared" si="4"/>
        <v>MADJA</v>
      </c>
      <c r="G96" s="156" t="str">
        <f t="shared" si="5"/>
        <v>U13 g</v>
      </c>
      <c r="H96" s="107"/>
      <c r="I96" s="262">
        <v>37</v>
      </c>
      <c r="J96" s="167" t="str">
        <f>IF(HOST!C46="","",HOST!C46)</f>
        <v>X</v>
      </c>
      <c r="K96" s="331" t="str">
        <f>IF(HOST!A46="","",HOST!A46)</f>
        <v>Musa Sanyang</v>
      </c>
      <c r="L96" s="168" t="str">
        <f>HOST!$AF$2</f>
        <v>Winchester &amp; District AC</v>
      </c>
      <c r="M96" s="168" t="s">
        <v>514</v>
      </c>
    </row>
    <row r="97" spans="1:13" s="104" customFormat="1" ht="12.75">
      <c r="A97" s="258" t="s">
        <v>195</v>
      </c>
      <c r="B97" s="251">
        <v>364</v>
      </c>
      <c r="C97" s="338" t="s">
        <v>1255</v>
      </c>
      <c r="D97" s="528" t="s">
        <v>3</v>
      </c>
      <c r="E97" s="156" t="str">
        <f t="shared" si="3"/>
        <v>Megan Hamill</v>
      </c>
      <c r="F97" s="156" t="str">
        <f t="shared" si="4"/>
        <v>MADJA</v>
      </c>
      <c r="G97" s="156" t="str">
        <f t="shared" si="5"/>
        <v>U13 g</v>
      </c>
      <c r="H97" s="107"/>
      <c r="I97" s="262">
        <v>38</v>
      </c>
      <c r="J97" s="167" t="str">
        <f>IF(HOST!C47="","",HOST!C47)</f>
        <v>X</v>
      </c>
      <c r="K97" s="331" t="str">
        <f>IF(HOST!A47="","",HOST!A47)</f>
        <v>Orlando Hutchinson</v>
      </c>
      <c r="L97" s="168" t="str">
        <f>HOST!$AF$2</f>
        <v>Winchester &amp; District AC</v>
      </c>
      <c r="M97" s="168" t="s">
        <v>514</v>
      </c>
    </row>
    <row r="98" spans="1:13" s="104" customFormat="1" ht="12.75">
      <c r="A98" s="258" t="s">
        <v>195</v>
      </c>
      <c r="B98" s="251">
        <v>40</v>
      </c>
      <c r="C98" s="338" t="s">
        <v>1256</v>
      </c>
      <c r="D98" s="528" t="s">
        <v>149</v>
      </c>
      <c r="E98" s="156" t="str">
        <f t="shared" si="3"/>
        <v xml:space="preserve">Rocco Quayle </v>
      </c>
      <c r="F98" s="156" t="str">
        <f t="shared" si="4"/>
        <v>Winchester &amp; District AC</v>
      </c>
      <c r="G98" s="156" t="str">
        <f t="shared" si="5"/>
        <v>U13 b</v>
      </c>
      <c r="H98" s="107"/>
      <c r="I98" s="262"/>
      <c r="J98" s="167" t="str">
        <f>IF(HOST!C48="","",HOST!C48)</f>
        <v xml:space="preserve"> </v>
      </c>
      <c r="K98" s="331" t="str">
        <f>IF(HOST!A48="","",HOST!A48)</f>
        <v xml:space="preserve">Oscar Webb </v>
      </c>
      <c r="L98" s="168" t="str">
        <f>HOST!$AF$2</f>
        <v>Winchester &amp; District AC</v>
      </c>
      <c r="M98" s="168" t="s">
        <v>514</v>
      </c>
    </row>
    <row r="99" spans="1:13" s="104" customFormat="1" ht="12.75">
      <c r="A99" s="258" t="s">
        <v>195</v>
      </c>
      <c r="B99" s="251">
        <v>57</v>
      </c>
      <c r="C99" s="338" t="s">
        <v>1258</v>
      </c>
      <c r="D99" s="528" t="s">
        <v>156</v>
      </c>
      <c r="E99" s="156" t="str">
        <f t="shared" si="3"/>
        <v>Ollie Carr</v>
      </c>
      <c r="F99" s="156" t="str">
        <f t="shared" si="4"/>
        <v>Winchester &amp; District AC</v>
      </c>
      <c r="G99" s="156" t="str">
        <f t="shared" si="5"/>
        <v>U15 b</v>
      </c>
      <c r="H99" s="107"/>
      <c r="I99" s="262">
        <v>39</v>
      </c>
      <c r="J99" s="167" t="str">
        <f>IF(HOST!C49="","",HOST!C49)</f>
        <v>X</v>
      </c>
      <c r="K99" s="331" t="str">
        <f>IF(HOST!A49="","",HOST!A49)</f>
        <v>Philip Cain</v>
      </c>
      <c r="L99" s="168" t="str">
        <f>HOST!$AF$2</f>
        <v>Winchester &amp; District AC</v>
      </c>
      <c r="M99" s="168" t="s">
        <v>514</v>
      </c>
    </row>
    <row r="100" spans="1:13" s="104" customFormat="1" ht="12.75">
      <c r="A100" s="258" t="s">
        <v>195</v>
      </c>
      <c r="B100" s="251">
        <v>82</v>
      </c>
      <c r="C100" s="338" t="s">
        <v>1257</v>
      </c>
      <c r="D100" s="528" t="s">
        <v>156</v>
      </c>
      <c r="E100" s="156" t="str">
        <f t="shared" si="3"/>
        <v>William Houghton</v>
      </c>
      <c r="F100" s="156" t="str">
        <f t="shared" si="4"/>
        <v>Newbury</v>
      </c>
      <c r="G100" s="156" t="str">
        <f t="shared" si="5"/>
        <v>U15 b</v>
      </c>
      <c r="H100" s="107"/>
      <c r="I100" s="262"/>
      <c r="J100" s="167" t="str">
        <f>IF(HOST!C50="","",HOST!C50)</f>
        <v xml:space="preserve"> </v>
      </c>
      <c r="K100" s="331" t="str">
        <f>IF(HOST!A50="","",HOST!A50)</f>
        <v xml:space="preserve">Reuben Hobbs </v>
      </c>
      <c r="L100" s="168" t="str">
        <f>HOST!$AF$2</f>
        <v>Winchester &amp; District AC</v>
      </c>
      <c r="M100" s="168" t="s">
        <v>514</v>
      </c>
    </row>
    <row r="101" spans="1:13" s="104" customFormat="1" ht="12.75">
      <c r="A101" s="258" t="s">
        <v>195</v>
      </c>
      <c r="B101" s="251">
        <v>372</v>
      </c>
      <c r="C101" s="338" t="s">
        <v>1259</v>
      </c>
      <c r="D101" s="528" t="s">
        <v>3</v>
      </c>
      <c r="E101" s="156" t="str">
        <f t="shared" si="3"/>
        <v xml:space="preserve">Catriona Edington </v>
      </c>
      <c r="F101" s="156" t="str">
        <f t="shared" si="4"/>
        <v>MADJA</v>
      </c>
      <c r="G101" s="156" t="str">
        <f t="shared" si="5"/>
        <v>U20 w</v>
      </c>
      <c r="H101" s="107"/>
      <c r="I101" s="262">
        <v>40</v>
      </c>
      <c r="J101" s="167" t="str">
        <f>IF(HOST!C51="","",HOST!C51)</f>
        <v>X</v>
      </c>
      <c r="K101" s="331" t="str">
        <f>IF(HOST!A51="","",HOST!A51)</f>
        <v xml:space="preserve">Rocco Quayle </v>
      </c>
      <c r="L101" s="168" t="str">
        <f>HOST!$AF$2</f>
        <v>Winchester &amp; District AC</v>
      </c>
      <c r="M101" s="168" t="s">
        <v>514</v>
      </c>
    </row>
    <row r="102" spans="1:13" s="13" customFormat="1" ht="12.75">
      <c r="A102" s="258" t="s">
        <v>195</v>
      </c>
      <c r="B102" s="251">
        <v>25</v>
      </c>
      <c r="C102" s="338" t="s">
        <v>1260</v>
      </c>
      <c r="D102" s="528" t="s">
        <v>3</v>
      </c>
      <c r="E102" s="156" t="str">
        <f t="shared" si="3"/>
        <v>Emily Staggs</v>
      </c>
      <c r="F102" s="156" t="str">
        <f t="shared" si="4"/>
        <v>Winchester &amp; District AC</v>
      </c>
      <c r="G102" s="156" t="str">
        <f t="shared" si="5"/>
        <v>U15 g</v>
      </c>
      <c r="H102" s="106"/>
      <c r="I102" s="262">
        <v>41</v>
      </c>
      <c r="J102" s="167" t="str">
        <f>IF(HOST!C52="","",HOST!C52)</f>
        <v>X</v>
      </c>
      <c r="K102" s="331" t="str">
        <f>IF(HOST!A52="","",HOST!A52)</f>
        <v>Sam Nicholson</v>
      </c>
      <c r="L102" s="168" t="str">
        <f>HOST!$AF$2</f>
        <v>Winchester &amp; District AC</v>
      </c>
      <c r="M102" s="168" t="s">
        <v>514</v>
      </c>
    </row>
    <row r="103" spans="1:13" s="13" customFormat="1" ht="12.75">
      <c r="A103" s="258" t="s">
        <v>195</v>
      </c>
      <c r="B103" s="251">
        <v>24</v>
      </c>
      <c r="C103" s="338" t="s">
        <v>1261</v>
      </c>
      <c r="D103" s="528" t="s">
        <v>3</v>
      </c>
      <c r="E103" s="156" t="str">
        <f t="shared" si="3"/>
        <v>Elizabeth Brown</v>
      </c>
      <c r="F103" s="156" t="str">
        <f t="shared" si="4"/>
        <v>Winchester &amp; District AC</v>
      </c>
      <c r="G103" s="156" t="str">
        <f t="shared" si="5"/>
        <v>U15 g</v>
      </c>
      <c r="H103" s="106"/>
      <c r="I103" s="262">
        <v>42</v>
      </c>
      <c r="J103" s="167" t="str">
        <f>IF(HOST!C53="","",HOST!C53)</f>
        <v>X</v>
      </c>
      <c r="K103" s="331" t="str">
        <f>IF(HOST!A53="","",HOST!A53)</f>
        <v xml:space="preserve">Josh Davies </v>
      </c>
      <c r="L103" s="168" t="str">
        <f>HOST!$AF$2</f>
        <v>Winchester &amp; District AC</v>
      </c>
      <c r="M103" s="168" t="s">
        <v>514</v>
      </c>
    </row>
    <row r="104" spans="1:13" s="104" customFormat="1" ht="12.75">
      <c r="A104" s="258" t="s">
        <v>195</v>
      </c>
      <c r="B104" s="251">
        <v>369</v>
      </c>
      <c r="C104" s="338" t="s">
        <v>1204</v>
      </c>
      <c r="D104" s="528" t="s">
        <v>88</v>
      </c>
      <c r="E104" s="156" t="str">
        <f t="shared" si="3"/>
        <v>Tabitha Rex</v>
      </c>
      <c r="F104" s="156" t="str">
        <f t="shared" si="4"/>
        <v>MADJA</v>
      </c>
      <c r="G104" s="156" t="str">
        <f t="shared" si="5"/>
        <v>U13 g</v>
      </c>
      <c r="H104" s="107"/>
      <c r="I104" s="262">
        <v>43</v>
      </c>
      <c r="J104" s="167" t="str">
        <f>IF(HOST!C54="","",HOST!C54)</f>
        <v>X</v>
      </c>
      <c r="K104" s="331" t="str">
        <f>IF(HOST!A54="","",HOST!A54)</f>
        <v xml:space="preserve">Ruben Price </v>
      </c>
      <c r="L104" s="168" t="str">
        <f>HOST!$AF$2</f>
        <v>Winchester &amp; District AC</v>
      </c>
      <c r="M104" s="168" t="s">
        <v>514</v>
      </c>
    </row>
    <row r="105" spans="1:13" s="104" customFormat="1" ht="12.75">
      <c r="A105" s="258" t="s">
        <v>195</v>
      </c>
      <c r="B105" s="251">
        <v>375</v>
      </c>
      <c r="C105" s="338" t="s">
        <v>1262</v>
      </c>
      <c r="D105" s="528" t="s">
        <v>156</v>
      </c>
      <c r="E105" s="156" t="str">
        <f t="shared" si="3"/>
        <v>Greg Rogan Rea</v>
      </c>
      <c r="F105" s="156" t="str">
        <f t="shared" si="4"/>
        <v>MADJA</v>
      </c>
      <c r="G105" s="156" t="str">
        <f t="shared" si="5"/>
        <v>U20 m</v>
      </c>
      <c r="H105" s="107"/>
      <c r="I105" s="262">
        <v>44</v>
      </c>
      <c r="J105" s="167" t="str">
        <f>IF(HOST!C55="","",HOST!C55)</f>
        <v>X</v>
      </c>
      <c r="K105" s="331" t="str">
        <f>IF(HOST!A55="","",HOST!A55)</f>
        <v>Oliver Gittins</v>
      </c>
      <c r="L105" s="168" t="str">
        <f>HOST!$AF$2</f>
        <v>Winchester &amp; District AC</v>
      </c>
      <c r="M105" s="168" t="s">
        <v>514</v>
      </c>
    </row>
    <row r="106" spans="1:13" s="13" customFormat="1" ht="12.75">
      <c r="A106" s="258" t="s">
        <v>195</v>
      </c>
      <c r="B106" s="251">
        <v>68</v>
      </c>
      <c r="C106" s="338" t="s">
        <v>1263</v>
      </c>
      <c r="D106" s="528" t="s">
        <v>156</v>
      </c>
      <c r="E106" s="156" t="str">
        <f t="shared" si="3"/>
        <v>Daniel Thomas</v>
      </c>
      <c r="F106" s="156" t="str">
        <f t="shared" si="4"/>
        <v>Winchester &amp; District AC</v>
      </c>
      <c r="G106" s="156" t="str">
        <f t="shared" si="5"/>
        <v>U20 m</v>
      </c>
      <c r="H106" s="106"/>
      <c r="I106" s="262">
        <v>45</v>
      </c>
      <c r="J106" s="167" t="str">
        <f>IF(HOST!C56="","",HOST!C56)</f>
        <v>X</v>
      </c>
      <c r="K106" s="331" t="str">
        <f>IF(HOST!A56="","",HOST!A56)</f>
        <v>Morgan Holloway</v>
      </c>
      <c r="L106" s="168" t="str">
        <f>HOST!$AF$2</f>
        <v>Winchester &amp; District AC</v>
      </c>
      <c r="M106" s="168" t="s">
        <v>514</v>
      </c>
    </row>
    <row r="107" spans="1:13" s="104" customFormat="1" ht="12.75">
      <c r="A107" s="258" t="s">
        <v>195</v>
      </c>
      <c r="B107" s="251">
        <v>64</v>
      </c>
      <c r="C107" s="338" t="s">
        <v>1264</v>
      </c>
      <c r="D107" s="528" t="s">
        <v>3</v>
      </c>
      <c r="E107" s="156" t="str">
        <f t="shared" si="3"/>
        <v>Harry Wilson</v>
      </c>
      <c r="F107" s="156" t="str">
        <f t="shared" si="4"/>
        <v>Winchester &amp; District AC</v>
      </c>
      <c r="G107" s="156" t="str">
        <f t="shared" si="5"/>
        <v>U15 b</v>
      </c>
      <c r="H107" s="107"/>
      <c r="I107" s="262"/>
      <c r="J107" s="167" t="str">
        <f>IF(HOST!C57="","",HOST!C57)</f>
        <v xml:space="preserve"> </v>
      </c>
      <c r="K107" s="331" t="str">
        <f>IF(HOST!A57="","",HOST!A57)</f>
        <v xml:space="preserve">Ieuan Thomas </v>
      </c>
      <c r="L107" s="168" t="str">
        <f>HOST!$AF$2</f>
        <v>Winchester &amp; District AC</v>
      </c>
      <c r="M107" s="168" t="s">
        <v>514</v>
      </c>
    </row>
    <row r="108" spans="1:13" s="104" customFormat="1" ht="12.75">
      <c r="A108" s="258" t="s">
        <v>195</v>
      </c>
      <c r="B108" s="251">
        <v>56</v>
      </c>
      <c r="C108" s="338" t="s">
        <v>1265</v>
      </c>
      <c r="D108" s="528" t="s">
        <v>3</v>
      </c>
      <c r="E108" s="156" t="str">
        <f t="shared" si="3"/>
        <v>Connor Dutton</v>
      </c>
      <c r="F108" s="156" t="str">
        <f t="shared" si="4"/>
        <v>Winchester &amp; District AC</v>
      </c>
      <c r="G108" s="156" t="str">
        <f t="shared" si="5"/>
        <v>U15 b</v>
      </c>
      <c r="H108" s="107"/>
      <c r="I108" s="262">
        <v>46</v>
      </c>
      <c r="J108" s="167" t="str">
        <f>IF(HOST!C58="","",HOST!C58)</f>
        <v>X</v>
      </c>
      <c r="K108" s="331" t="str">
        <f>IF(HOST!A58="","",HOST!A58)</f>
        <v xml:space="preserve">Benjamin Bewick </v>
      </c>
      <c r="L108" s="168" t="str">
        <f>HOST!$AF$2</f>
        <v>Winchester &amp; District AC</v>
      </c>
      <c r="M108" s="168" t="s">
        <v>514</v>
      </c>
    </row>
    <row r="109" spans="1:13" s="104" customFormat="1" ht="12.75">
      <c r="A109" s="258" t="s">
        <v>195</v>
      </c>
      <c r="B109" s="251">
        <v>63</v>
      </c>
      <c r="C109" s="338" t="s">
        <v>1266</v>
      </c>
      <c r="D109" s="528" t="s">
        <v>3</v>
      </c>
      <c r="E109" s="156" t="str">
        <f t="shared" si="3"/>
        <v>William Thompson</v>
      </c>
      <c r="F109" s="156" t="str">
        <f t="shared" si="4"/>
        <v>Winchester &amp; District AC</v>
      </c>
      <c r="G109" s="156" t="str">
        <f t="shared" si="5"/>
        <v>U15 b</v>
      </c>
      <c r="H109" s="107"/>
      <c r="I109" s="262">
        <v>47</v>
      </c>
      <c r="J109" s="167" t="str">
        <f>IF(HOST!C59="","",HOST!C59)</f>
        <v>X</v>
      </c>
      <c r="K109" s="331" t="str">
        <f>IF(HOST!A59="","",HOST!A59)</f>
        <v xml:space="preserve">Toby Roberts </v>
      </c>
      <c r="L109" s="168" t="str">
        <f>HOST!$AF$2</f>
        <v>Winchester &amp; District AC</v>
      </c>
      <c r="M109" s="168" t="s">
        <v>514</v>
      </c>
    </row>
    <row r="110" spans="1:13" s="104" customFormat="1" ht="12.75">
      <c r="A110" s="258" t="s">
        <v>195</v>
      </c>
      <c r="B110" s="251">
        <v>52</v>
      </c>
      <c r="C110" s="338" t="s">
        <v>1267</v>
      </c>
      <c r="D110" s="528" t="s">
        <v>3</v>
      </c>
      <c r="E110" s="156" t="str">
        <f t="shared" si="3"/>
        <v>Alexander Beck</v>
      </c>
      <c r="F110" s="156" t="str">
        <f t="shared" si="4"/>
        <v>Winchester &amp; District AC</v>
      </c>
      <c r="G110" s="156" t="str">
        <f t="shared" si="5"/>
        <v>U15 b</v>
      </c>
      <c r="H110" s="107"/>
      <c r="I110" s="262">
        <v>48</v>
      </c>
      <c r="J110" s="167" t="str">
        <f>IF(HOST!C60="","",HOST!C60)</f>
        <v>X</v>
      </c>
      <c r="K110" s="331" t="str">
        <f>IF(HOST!A60="","",HOST!A60)</f>
        <v>Harry Davis</v>
      </c>
      <c r="L110" s="168" t="str">
        <f>HOST!$AF$2</f>
        <v>Winchester &amp; District AC</v>
      </c>
      <c r="M110" s="168" t="s">
        <v>514</v>
      </c>
    </row>
    <row r="111" spans="1:13" s="104" customFormat="1" ht="12.75">
      <c r="A111" s="258" t="s">
        <v>195</v>
      </c>
      <c r="B111" s="251">
        <v>127</v>
      </c>
      <c r="C111" s="338" t="s">
        <v>1268</v>
      </c>
      <c r="D111" s="528" t="s">
        <v>3</v>
      </c>
      <c r="E111" s="156" t="str">
        <f t="shared" si="3"/>
        <v>Freddie Kaine</v>
      </c>
      <c r="F111" s="156" t="str">
        <f t="shared" si="4"/>
        <v>Winchester &amp; District AC</v>
      </c>
      <c r="G111" s="156" t="str">
        <f t="shared" si="5"/>
        <v>U15 b</v>
      </c>
      <c r="H111" s="107"/>
      <c r="I111" s="262">
        <v>49</v>
      </c>
      <c r="J111" s="167" t="str">
        <f>IF(HOST!C61="","",HOST!C61)</f>
        <v>X</v>
      </c>
      <c r="K111" s="331" t="str">
        <f>IF(HOST!A61="","",HOST!A61)</f>
        <v>Danny Perrin</v>
      </c>
      <c r="L111" s="168" t="str">
        <f>HOST!$AF$2</f>
        <v>Winchester &amp; District AC</v>
      </c>
      <c r="M111" s="168" t="s">
        <v>514</v>
      </c>
    </row>
    <row r="112" spans="1:13" s="104" customFormat="1" ht="12.75">
      <c r="A112" s="258" t="s">
        <v>195</v>
      </c>
      <c r="B112" s="251">
        <v>73</v>
      </c>
      <c r="C112" s="338" t="s">
        <v>1269</v>
      </c>
      <c r="D112" s="528" t="s">
        <v>155</v>
      </c>
      <c r="E112" s="156" t="str">
        <f t="shared" si="3"/>
        <v>LILY NEWMAN</v>
      </c>
      <c r="F112" s="156" t="str">
        <f t="shared" si="4"/>
        <v>Newbury</v>
      </c>
      <c r="G112" s="156" t="str">
        <f t="shared" si="5"/>
        <v>U13 g</v>
      </c>
      <c r="H112" s="107"/>
      <c r="I112" s="262"/>
      <c r="J112" s="167" t="str">
        <f>IF(HOST!C62="","",HOST!C62)</f>
        <v xml:space="preserve"> </v>
      </c>
      <c r="K112" s="331" t="str">
        <f>IF(HOST!A62="","",HOST!A62)</f>
        <v>Andrew Griffin</v>
      </c>
      <c r="L112" s="168" t="str">
        <f>HOST!$AF$2</f>
        <v>Winchester &amp; District AC</v>
      </c>
      <c r="M112" s="168" t="s">
        <v>514</v>
      </c>
    </row>
    <row r="113" spans="1:13" s="13" customFormat="1" ht="12.75">
      <c r="A113" s="258" t="s">
        <v>195</v>
      </c>
      <c r="B113" s="251">
        <v>367</v>
      </c>
      <c r="C113" s="338" t="s">
        <v>1270</v>
      </c>
      <c r="D113" s="528" t="s">
        <v>155</v>
      </c>
      <c r="E113" s="156" t="str">
        <f t="shared" si="3"/>
        <v>Rosie Burridge</v>
      </c>
      <c r="F113" s="156" t="str">
        <f t="shared" si="4"/>
        <v>MADJA</v>
      </c>
      <c r="G113" s="156" t="str">
        <f t="shared" si="5"/>
        <v>U13 g</v>
      </c>
      <c r="H113" s="106"/>
      <c r="I113" s="262"/>
      <c r="J113" s="167" t="str">
        <f>IF(HOST!C63="","",HOST!C63)</f>
        <v/>
      </c>
      <c r="K113" s="331" t="str">
        <f>IF(HOST!A63="","",HOST!A63)</f>
        <v/>
      </c>
      <c r="L113" s="168" t="str">
        <f>HOST!$AF$2</f>
        <v>Winchester &amp; District AC</v>
      </c>
      <c r="M113" s="168" t="s">
        <v>514</v>
      </c>
    </row>
    <row r="114" spans="1:13" s="104" customFormat="1" ht="12.75">
      <c r="A114" s="258" t="s">
        <v>195</v>
      </c>
      <c r="B114" s="251">
        <v>11</v>
      </c>
      <c r="C114" s="338" t="s">
        <v>1271</v>
      </c>
      <c r="D114" s="528" t="s">
        <v>155</v>
      </c>
      <c r="E114" s="156" t="str">
        <f t="shared" si="3"/>
        <v>Ella Hunter</v>
      </c>
      <c r="F114" s="156" t="str">
        <f t="shared" si="4"/>
        <v>Winchester &amp; District AC</v>
      </c>
      <c r="G114" s="156" t="str">
        <f t="shared" si="5"/>
        <v>U13 g</v>
      </c>
      <c r="H114" s="107"/>
      <c r="I114" s="262">
        <v>50</v>
      </c>
      <c r="J114" s="167" t="str">
        <f>IF(HOST!C64="","",HOST!C64)</f>
        <v/>
      </c>
      <c r="K114" s="331" t="s">
        <v>586</v>
      </c>
      <c r="L114" s="168" t="str">
        <f>HOST!$AF$2</f>
        <v>Winchester &amp; District AC</v>
      </c>
      <c r="M114" s="168" t="s">
        <v>514</v>
      </c>
    </row>
    <row r="115" spans="1:13" s="13" customFormat="1" ht="12.75">
      <c r="A115" s="258" t="s">
        <v>195</v>
      </c>
      <c r="B115" s="251">
        <v>28</v>
      </c>
      <c r="C115" s="338" t="s">
        <v>1272</v>
      </c>
      <c r="D115" s="528" t="s">
        <v>149</v>
      </c>
      <c r="E115" s="156" t="str">
        <f t="shared" si="3"/>
        <v>Tobi Akindeinde</v>
      </c>
      <c r="F115" s="156" t="str">
        <f t="shared" si="4"/>
        <v>Winchester &amp; District AC</v>
      </c>
      <c r="G115" s="156" t="str">
        <f t="shared" si="5"/>
        <v>U15 g</v>
      </c>
      <c r="H115" s="106"/>
      <c r="I115" s="262">
        <v>51</v>
      </c>
      <c r="J115" s="167" t="str">
        <f>IF(HOST!R38="","",HOST!R38)</f>
        <v>X</v>
      </c>
      <c r="K115" s="331" t="str">
        <f>IF(HOST!P38="","",HOST!P38)</f>
        <v>Alex Nicholson</v>
      </c>
      <c r="L115" s="168" t="str">
        <f>HOST!$AF$2</f>
        <v>Winchester &amp; District AC</v>
      </c>
      <c r="M115" s="168" t="s">
        <v>515</v>
      </c>
    </row>
    <row r="116" spans="1:13" s="13" customFormat="1" ht="12.75">
      <c r="A116" s="258" t="s">
        <v>195</v>
      </c>
      <c r="B116" s="251">
        <v>376</v>
      </c>
      <c r="C116" s="338" t="s">
        <v>1273</v>
      </c>
      <c r="D116" s="528" t="s">
        <v>2</v>
      </c>
      <c r="E116" s="156" t="str">
        <f t="shared" si="3"/>
        <v>Charlie Curry</v>
      </c>
      <c r="F116" s="156" t="str">
        <f t="shared" si="4"/>
        <v>MADJA</v>
      </c>
      <c r="G116" s="156" t="str">
        <f t="shared" si="5"/>
        <v>U20 m</v>
      </c>
      <c r="H116" s="106"/>
      <c r="I116" s="262">
        <v>52</v>
      </c>
      <c r="J116" s="167" t="str">
        <f>IF(HOST!R39="","",HOST!R39)</f>
        <v>X</v>
      </c>
      <c r="K116" s="331" t="str">
        <f>IF(HOST!P39="","",HOST!P39)</f>
        <v>Alexander Beck</v>
      </c>
      <c r="L116" s="168" t="str">
        <f>HOST!$AF$2</f>
        <v>Winchester &amp; District AC</v>
      </c>
      <c r="M116" s="168" t="s">
        <v>515</v>
      </c>
    </row>
    <row r="117" spans="1:13" s="104" customFormat="1" ht="12.75">
      <c r="A117" s="258" t="s">
        <v>195</v>
      </c>
      <c r="B117" s="251">
        <v>949</v>
      </c>
      <c r="C117" s="338" t="s">
        <v>1274</v>
      </c>
      <c r="D117" s="528" t="s">
        <v>2</v>
      </c>
      <c r="E117" s="156" t="str">
        <f t="shared" si="3"/>
        <v>John Oladunjoye</v>
      </c>
      <c r="F117" s="156" t="str">
        <f t="shared" si="4"/>
        <v>Slough Juniors</v>
      </c>
      <c r="G117" s="156" t="str">
        <f t="shared" si="5"/>
        <v>U20 m</v>
      </c>
      <c r="H117" s="107"/>
      <c r="I117" s="262"/>
      <c r="J117" s="167" t="str">
        <f>IF(HOST!R40="","",HOST!R40)</f>
        <v xml:space="preserve"> </v>
      </c>
      <c r="K117" s="331" t="str">
        <f>IF(HOST!P40="","",HOST!P40)</f>
        <v>Ben Chesterfield</v>
      </c>
      <c r="L117" s="168" t="str">
        <f>HOST!$AF$2</f>
        <v>Winchester &amp; District AC</v>
      </c>
      <c r="M117" s="168" t="s">
        <v>515</v>
      </c>
    </row>
    <row r="118" spans="1:13" s="13" customFormat="1" ht="12.75">
      <c r="A118" s="258" t="s">
        <v>195</v>
      </c>
      <c r="B118" s="251">
        <v>375</v>
      </c>
      <c r="C118" s="338" t="s">
        <v>1275</v>
      </c>
      <c r="D118" s="528" t="s">
        <v>2</v>
      </c>
      <c r="E118" s="156" t="str">
        <f t="shared" si="3"/>
        <v>Greg Rogan Rea</v>
      </c>
      <c r="F118" s="156" t="str">
        <f t="shared" si="4"/>
        <v>MADJA</v>
      </c>
      <c r="G118" s="156" t="str">
        <f t="shared" si="5"/>
        <v>U20 m</v>
      </c>
      <c r="H118" s="106"/>
      <c r="I118" s="262"/>
      <c r="J118" s="167" t="str">
        <f>IF(HOST!R41="","",HOST!R41)</f>
        <v xml:space="preserve"> </v>
      </c>
      <c r="K118" s="331" t="str">
        <f>IF(HOST!P41="","",HOST!P41)</f>
        <v>Charlie Elford Pond</v>
      </c>
      <c r="L118" s="168" t="str">
        <f>HOST!$AF$2</f>
        <v>Winchester &amp; District AC</v>
      </c>
      <c r="M118" s="168" t="s">
        <v>515</v>
      </c>
    </row>
    <row r="119" spans="1:13" s="104" customFormat="1" ht="12.75">
      <c r="A119" s="258" t="s">
        <v>195</v>
      </c>
      <c r="B119" s="251">
        <v>374</v>
      </c>
      <c r="C119" s="338" t="s">
        <v>1276</v>
      </c>
      <c r="D119" s="528" t="s">
        <v>2</v>
      </c>
      <c r="E119" s="156" t="str">
        <f t="shared" si="3"/>
        <v>Jacob Kelly</v>
      </c>
      <c r="F119" s="156" t="str">
        <f t="shared" si="4"/>
        <v>MADJA</v>
      </c>
      <c r="G119" s="156" t="str">
        <f t="shared" si="5"/>
        <v>U20 m</v>
      </c>
      <c r="H119" s="107"/>
      <c r="I119" s="262">
        <v>53</v>
      </c>
      <c r="J119" s="167" t="str">
        <f>IF(HOST!R42="","",HOST!R42)</f>
        <v>X</v>
      </c>
      <c r="K119" s="331" t="str">
        <f>IF(HOST!P42="","",HOST!P42)</f>
        <v xml:space="preserve">Matthew Dean </v>
      </c>
      <c r="L119" s="168" t="str">
        <f>HOST!$AF$2</f>
        <v>Winchester &amp; District AC</v>
      </c>
      <c r="M119" s="168" t="s">
        <v>515</v>
      </c>
    </row>
    <row r="120" spans="1:13" s="13" customFormat="1" ht="12.75">
      <c r="A120" s="258" t="s">
        <v>195</v>
      </c>
      <c r="B120" s="251">
        <v>933</v>
      </c>
      <c r="C120" s="338" t="s">
        <v>1277</v>
      </c>
      <c r="D120" s="528" t="s">
        <v>2</v>
      </c>
      <c r="E120" s="156" t="str">
        <f t="shared" si="3"/>
        <v>Jake Brech</v>
      </c>
      <c r="F120" s="156" t="str">
        <f t="shared" si="4"/>
        <v>Slough Juniors</v>
      </c>
      <c r="G120" s="156" t="str">
        <f t="shared" si="5"/>
        <v>U20 m</v>
      </c>
      <c r="H120" s="106"/>
      <c r="I120" s="262">
        <v>54</v>
      </c>
      <c r="J120" s="167" t="str">
        <f>IF(HOST!R43="","",HOST!R43)</f>
        <v>X</v>
      </c>
      <c r="K120" s="331" t="str">
        <f>IF(HOST!P43="","",HOST!P43)</f>
        <v xml:space="preserve">Ben Schofield </v>
      </c>
      <c r="L120" s="168" t="str">
        <f>HOST!$AF$2</f>
        <v>Winchester &amp; District AC</v>
      </c>
      <c r="M120" s="168" t="s">
        <v>515</v>
      </c>
    </row>
    <row r="121" spans="1:13" s="104" customFormat="1" ht="12.75">
      <c r="A121" s="258" t="s">
        <v>195</v>
      </c>
      <c r="B121" s="251">
        <v>125</v>
      </c>
      <c r="C121" s="338" t="s">
        <v>1169</v>
      </c>
      <c r="D121" s="254" t="s">
        <v>2</v>
      </c>
      <c r="E121" s="156" t="str">
        <f t="shared" si="3"/>
        <v>Bo Stewart</v>
      </c>
      <c r="F121" s="156" t="str">
        <f t="shared" si="4"/>
        <v>Newbury</v>
      </c>
      <c r="G121" s="156" t="str">
        <f t="shared" si="5"/>
        <v>U20 w</v>
      </c>
      <c r="H121" s="107"/>
      <c r="I121" s="262"/>
      <c r="J121" s="167" t="str">
        <f>IF(HOST!R44="","",HOST!R44)</f>
        <v xml:space="preserve"> </v>
      </c>
      <c r="K121" s="331" t="str">
        <f>IF(HOST!P44="","",HOST!P44)</f>
        <v xml:space="preserve">Ollie Withers </v>
      </c>
      <c r="L121" s="168" t="str">
        <f>HOST!$AF$2</f>
        <v>Winchester &amp; District AC</v>
      </c>
      <c r="M121" s="168" t="s">
        <v>515</v>
      </c>
    </row>
    <row r="122" spans="1:13" s="104" customFormat="1" ht="12.75">
      <c r="A122" s="258" t="s">
        <v>195</v>
      </c>
      <c r="B122" s="251">
        <v>366</v>
      </c>
      <c r="C122" s="338" t="s">
        <v>1278</v>
      </c>
      <c r="D122" s="254" t="s">
        <v>2</v>
      </c>
      <c r="E122" s="156" t="str">
        <f t="shared" si="3"/>
        <v>Florence Miller</v>
      </c>
      <c r="F122" s="156" t="str">
        <f t="shared" si="4"/>
        <v>MADJA</v>
      </c>
      <c r="G122" s="156" t="str">
        <f t="shared" si="5"/>
        <v>U13 g</v>
      </c>
      <c r="H122" s="107"/>
      <c r="I122" s="262">
        <v>55</v>
      </c>
      <c r="J122" s="167" t="str">
        <f>IF(HOST!R45="","",HOST!R45)</f>
        <v>X</v>
      </c>
      <c r="K122" s="331" t="str">
        <f>IF(HOST!P45="","",HOST!P45)</f>
        <v>Finlay Wrey Brown</v>
      </c>
      <c r="L122" s="168" t="str">
        <f>HOST!$AF$2</f>
        <v>Winchester &amp; District AC</v>
      </c>
      <c r="M122" s="168" t="s">
        <v>515</v>
      </c>
    </row>
    <row r="123" spans="1:13" s="13" customFormat="1" ht="12.75">
      <c r="A123" s="258" t="s">
        <v>195</v>
      </c>
      <c r="B123" s="251">
        <v>3</v>
      </c>
      <c r="C123" s="338" t="s">
        <v>1279</v>
      </c>
      <c r="D123" s="254" t="s">
        <v>2</v>
      </c>
      <c r="E123" s="156" t="str">
        <f t="shared" si="3"/>
        <v>Isabelle Steel</v>
      </c>
      <c r="F123" s="156" t="str">
        <f t="shared" si="4"/>
        <v>Winchester &amp; District AC</v>
      </c>
      <c r="G123" s="156" t="str">
        <f t="shared" si="5"/>
        <v>U13 g</v>
      </c>
      <c r="H123" s="106"/>
      <c r="I123" s="262"/>
      <c r="J123" s="167" t="str">
        <f>IF(HOST!R46="","",HOST!R46)</f>
        <v xml:space="preserve"> </v>
      </c>
      <c r="K123" s="331" t="str">
        <f>IF(HOST!P46="","",HOST!P46)</f>
        <v>Michael Shingleton-Smith</v>
      </c>
      <c r="L123" s="168" t="str">
        <f>HOST!$AF$2</f>
        <v>Winchester &amp; District AC</v>
      </c>
      <c r="M123" s="168" t="s">
        <v>515</v>
      </c>
    </row>
    <row r="124" spans="1:13" s="104" customFormat="1" ht="12.75">
      <c r="A124" s="258" t="s">
        <v>195</v>
      </c>
      <c r="B124" s="251">
        <v>123</v>
      </c>
      <c r="C124" s="338" t="s">
        <v>1280</v>
      </c>
      <c r="D124" s="254" t="s">
        <v>2</v>
      </c>
      <c r="E124" s="156" t="str">
        <f t="shared" si="3"/>
        <v>Bridget Cornelius</v>
      </c>
      <c r="F124" s="156" t="str">
        <f t="shared" si="4"/>
        <v xml:space="preserve">Salisbury </v>
      </c>
      <c r="G124" s="156" t="str">
        <f t="shared" si="5"/>
        <v>U13 g</v>
      </c>
      <c r="H124" s="107"/>
      <c r="I124" s="262">
        <v>56</v>
      </c>
      <c r="J124" s="167" t="str">
        <f>IF(HOST!R47="","",HOST!R47)</f>
        <v>X</v>
      </c>
      <c r="K124" s="331" t="str">
        <f>IF(HOST!P47="","",HOST!P47)</f>
        <v>Connor Dutton</v>
      </c>
      <c r="L124" s="168" t="str">
        <f>HOST!$AF$2</f>
        <v>Winchester &amp; District AC</v>
      </c>
      <c r="M124" s="168" t="s">
        <v>515</v>
      </c>
    </row>
    <row r="125" spans="1:13" s="13" customFormat="1" ht="12.75">
      <c r="A125" s="258" t="s">
        <v>195</v>
      </c>
      <c r="B125" s="251">
        <v>75</v>
      </c>
      <c r="C125" s="338" t="s">
        <v>1281</v>
      </c>
      <c r="D125" s="254" t="s">
        <v>2</v>
      </c>
      <c r="E125" s="156" t="str">
        <f t="shared" si="3"/>
        <v>MEG ARCHIBALD</v>
      </c>
      <c r="F125" s="156" t="str">
        <f t="shared" si="4"/>
        <v>Newbury</v>
      </c>
      <c r="G125" s="156" t="str">
        <f t="shared" si="5"/>
        <v>U13 g</v>
      </c>
      <c r="H125" s="106"/>
      <c r="I125" s="262">
        <v>57</v>
      </c>
      <c r="J125" s="167" t="str">
        <f>IF(HOST!R48="","",HOST!R48)</f>
        <v>X</v>
      </c>
      <c r="K125" s="331" t="str">
        <f>IF(HOST!P48="","",HOST!P48)</f>
        <v>Ollie Carr</v>
      </c>
      <c r="L125" s="168" t="str">
        <f>HOST!$AF$2</f>
        <v>Winchester &amp; District AC</v>
      </c>
      <c r="M125" s="168" t="s">
        <v>515</v>
      </c>
    </row>
    <row r="126" spans="1:13" s="104" customFormat="1" ht="12.75">
      <c r="A126" s="258" t="s">
        <v>195</v>
      </c>
      <c r="B126" s="251">
        <v>84</v>
      </c>
      <c r="C126" s="338" t="s">
        <v>1281</v>
      </c>
      <c r="D126" s="254" t="s">
        <v>2</v>
      </c>
      <c r="E126" s="156" t="str">
        <f t="shared" si="3"/>
        <v>Remie Dorling Mason</v>
      </c>
      <c r="F126" s="156" t="str">
        <f t="shared" si="4"/>
        <v>Oxford City AC</v>
      </c>
      <c r="G126" s="156" t="str">
        <f t="shared" si="5"/>
        <v>U13 g</v>
      </c>
      <c r="H126" s="107"/>
      <c r="I126" s="262">
        <v>58</v>
      </c>
      <c r="J126" s="167" t="str">
        <f>IF(HOST!R49="","",HOST!R49)</f>
        <v>X</v>
      </c>
      <c r="K126" s="331" t="str">
        <f>IF(HOST!P49="","",HOST!P49)</f>
        <v>Matt De Lara</v>
      </c>
      <c r="L126" s="168" t="str">
        <f>HOST!$AF$2</f>
        <v>Winchester &amp; District AC</v>
      </c>
      <c r="M126" s="168" t="s">
        <v>515</v>
      </c>
    </row>
    <row r="127" spans="1:13" s="104" customFormat="1" ht="12.75">
      <c r="A127" s="258" t="s">
        <v>195</v>
      </c>
      <c r="B127" s="251">
        <v>4</v>
      </c>
      <c r="C127" s="338" t="s">
        <v>1282</v>
      </c>
      <c r="D127" s="254" t="s">
        <v>2</v>
      </c>
      <c r="E127" s="156" t="str">
        <f t="shared" si="3"/>
        <v>Millie Morgan</v>
      </c>
      <c r="F127" s="156" t="str">
        <f t="shared" si="4"/>
        <v>Winchester &amp; District AC</v>
      </c>
      <c r="G127" s="156" t="str">
        <f t="shared" si="5"/>
        <v>U13 g</v>
      </c>
      <c r="H127" s="107"/>
      <c r="I127" s="262">
        <v>59</v>
      </c>
      <c r="J127" s="167" t="str">
        <f>IF(HOST!R50="","",HOST!R50)</f>
        <v>X</v>
      </c>
      <c r="K127" s="331" t="str">
        <f>IF(HOST!P50="","",HOST!P50)</f>
        <v xml:space="preserve">Thomas Smith </v>
      </c>
      <c r="L127" s="168" t="str">
        <f>HOST!$AF$2</f>
        <v>Winchester &amp; District AC</v>
      </c>
      <c r="M127" s="168" t="s">
        <v>515</v>
      </c>
    </row>
    <row r="128" spans="1:13" s="104" customFormat="1" ht="12.75">
      <c r="A128" s="258" t="s">
        <v>195</v>
      </c>
      <c r="B128" s="251">
        <v>92</v>
      </c>
      <c r="C128" s="338" t="s">
        <v>1283</v>
      </c>
      <c r="D128" s="254" t="s">
        <v>2</v>
      </c>
      <c r="E128" s="156" t="str">
        <f t="shared" si="3"/>
        <v>Riuth Vunivalu</v>
      </c>
      <c r="F128" s="156" t="str">
        <f t="shared" si="4"/>
        <v>Oxford City AC</v>
      </c>
      <c r="G128" s="156" t="str">
        <f t="shared" si="5"/>
        <v>U13 g</v>
      </c>
      <c r="H128" s="107"/>
      <c r="I128" s="262">
        <v>60</v>
      </c>
      <c r="J128" s="167" t="str">
        <f>IF(HOST!R51="","",HOST!R51)</f>
        <v>X</v>
      </c>
      <c r="K128" s="331" t="str">
        <f>IF(HOST!P51="","",HOST!P51)</f>
        <v xml:space="preserve">Dan Kimber </v>
      </c>
      <c r="L128" s="168" t="str">
        <f>HOST!$AF$2</f>
        <v>Winchester &amp; District AC</v>
      </c>
      <c r="M128" s="168" t="s">
        <v>515</v>
      </c>
    </row>
    <row r="129" spans="1:13" s="13" customFormat="1" ht="12.75">
      <c r="A129" s="258" t="s">
        <v>195</v>
      </c>
      <c r="B129" s="251">
        <v>379</v>
      </c>
      <c r="C129" s="338" t="s">
        <v>1279</v>
      </c>
      <c r="D129" s="254" t="s">
        <v>2</v>
      </c>
      <c r="E129" s="156" t="str">
        <f t="shared" si="3"/>
        <v>Katya Buttigieg</v>
      </c>
      <c r="F129" s="156" t="str">
        <f t="shared" si="4"/>
        <v xml:space="preserve">Salisbury </v>
      </c>
      <c r="G129" s="156" t="str">
        <f t="shared" si="5"/>
        <v>U13 g</v>
      </c>
      <c r="H129" s="106"/>
      <c r="I129" s="262">
        <v>61</v>
      </c>
      <c r="J129" s="167" t="str">
        <f>IF(HOST!R52="","",HOST!R52)</f>
        <v>X</v>
      </c>
      <c r="K129" s="331" t="str">
        <f>IF(HOST!P52="","",HOST!P52)</f>
        <v>Luke Rodgers</v>
      </c>
      <c r="L129" s="168" t="str">
        <f>HOST!$AF$2</f>
        <v>Winchester &amp; District AC</v>
      </c>
      <c r="M129" s="168" t="s">
        <v>515</v>
      </c>
    </row>
    <row r="130" spans="1:13" s="104" customFormat="1" ht="12.75">
      <c r="A130" s="258" t="s">
        <v>195</v>
      </c>
      <c r="B130" s="251">
        <v>87</v>
      </c>
      <c r="C130" s="338" t="s">
        <v>1176</v>
      </c>
      <c r="D130" s="254" t="s">
        <v>2</v>
      </c>
      <c r="E130" s="156" t="str">
        <f t="shared" si="3"/>
        <v>Sienna Hardy</v>
      </c>
      <c r="F130" s="156" t="str">
        <f t="shared" si="4"/>
        <v>Oxford City AC</v>
      </c>
      <c r="G130" s="156" t="str">
        <f t="shared" si="5"/>
        <v>U13 g</v>
      </c>
      <c r="H130" s="107"/>
      <c r="I130" s="262"/>
      <c r="J130" s="167" t="str">
        <f>IF(HOST!R53="","",HOST!R53)</f>
        <v xml:space="preserve"> </v>
      </c>
      <c r="K130" s="331" t="str">
        <f>IF(HOST!P53="","",HOST!P53)</f>
        <v xml:space="preserve">Edward Bruce </v>
      </c>
      <c r="L130" s="168" t="str">
        <f>HOST!$AF$2</f>
        <v>Winchester &amp; District AC</v>
      </c>
      <c r="M130" s="168" t="s">
        <v>515</v>
      </c>
    </row>
    <row r="131" spans="1:13" s="13" customFormat="1" ht="12.75">
      <c r="A131" s="258" t="s">
        <v>195</v>
      </c>
      <c r="B131" s="251">
        <v>13</v>
      </c>
      <c r="C131" s="338" t="s">
        <v>1284</v>
      </c>
      <c r="D131" s="254" t="s">
        <v>2</v>
      </c>
      <c r="E131" s="156" t="str">
        <f t="shared" si="3"/>
        <v>Julia Kozevnikova</v>
      </c>
      <c r="F131" s="156" t="str">
        <f t="shared" si="4"/>
        <v>Winchester &amp; District AC</v>
      </c>
      <c r="G131" s="156" t="str">
        <f t="shared" si="5"/>
        <v>U13 g</v>
      </c>
      <c r="H131" s="106"/>
      <c r="I131" s="262"/>
      <c r="J131" s="167" t="str">
        <f>IF(HOST!R54="","",HOST!R54)</f>
        <v xml:space="preserve"> </v>
      </c>
      <c r="K131" s="331" t="str">
        <f>IF(HOST!P54="","",HOST!P54)</f>
        <v xml:space="preserve">Sam Evans </v>
      </c>
      <c r="L131" s="168" t="str">
        <f>HOST!$AF$2</f>
        <v>Winchester &amp; District AC</v>
      </c>
      <c r="M131" s="168" t="s">
        <v>515</v>
      </c>
    </row>
    <row r="132" spans="1:13" s="104" customFormat="1" ht="12.75">
      <c r="A132" s="258" t="s">
        <v>195</v>
      </c>
      <c r="B132" s="251">
        <v>9</v>
      </c>
      <c r="C132" s="338" t="s">
        <v>1285</v>
      </c>
      <c r="D132" s="254" t="s">
        <v>2</v>
      </c>
      <c r="E132" s="156" t="str">
        <f t="shared" si="3"/>
        <v>Antonia Salter</v>
      </c>
      <c r="F132" s="156" t="str">
        <f t="shared" si="4"/>
        <v>Winchester &amp; District AC</v>
      </c>
      <c r="G132" s="156" t="str">
        <f t="shared" si="5"/>
        <v>U13 g</v>
      </c>
      <c r="H132" s="107"/>
      <c r="I132" s="262">
        <v>62</v>
      </c>
      <c r="J132" s="167" t="str">
        <f>IF(HOST!R55="","",HOST!R55)</f>
        <v>X</v>
      </c>
      <c r="K132" s="331" t="str">
        <f>IF(HOST!P55="","",HOST!P55)</f>
        <v xml:space="preserve">Sello Mtshweni </v>
      </c>
      <c r="L132" s="168" t="str">
        <f>HOST!$AF$2</f>
        <v>Winchester &amp; District AC</v>
      </c>
      <c r="M132" s="168" t="s">
        <v>515</v>
      </c>
    </row>
    <row r="133" spans="1:13" s="104" customFormat="1" ht="12.75">
      <c r="A133" s="258" t="s">
        <v>195</v>
      </c>
      <c r="B133" s="251">
        <v>367</v>
      </c>
      <c r="C133" s="338" t="s">
        <v>1286</v>
      </c>
      <c r="D133" s="254" t="s">
        <v>2</v>
      </c>
      <c r="E133" s="156" t="str">
        <f t="shared" si="3"/>
        <v>Rosie Burridge</v>
      </c>
      <c r="F133" s="156" t="str">
        <f t="shared" si="4"/>
        <v>MADJA</v>
      </c>
      <c r="G133" s="156" t="str">
        <f t="shared" si="5"/>
        <v>U13 g</v>
      </c>
      <c r="H133" s="107"/>
      <c r="I133" s="262">
        <v>63</v>
      </c>
      <c r="J133" s="167" t="str">
        <f>IF(HOST!R56="","",HOST!R56)</f>
        <v>X</v>
      </c>
      <c r="K133" s="331" t="str">
        <f>IF(HOST!P56="","",HOST!P56)</f>
        <v>William Thompson</v>
      </c>
      <c r="L133" s="168" t="str">
        <f>HOST!$AF$2</f>
        <v>Winchester &amp; District AC</v>
      </c>
      <c r="M133" s="168" t="s">
        <v>515</v>
      </c>
    </row>
    <row r="134" spans="1:13" s="104" customFormat="1" ht="12.75">
      <c r="A134" s="258" t="s">
        <v>195</v>
      </c>
      <c r="B134" s="251">
        <v>380</v>
      </c>
      <c r="C134" s="338" t="s">
        <v>1287</v>
      </c>
      <c r="D134" s="254" t="s">
        <v>2</v>
      </c>
      <c r="E134" s="156" t="str">
        <f t="shared" si="3"/>
        <v>Megan Thomas</v>
      </c>
      <c r="F134" s="156" t="str">
        <f t="shared" si="4"/>
        <v xml:space="preserve">Salisbury </v>
      </c>
      <c r="G134" s="156" t="str">
        <f t="shared" si="5"/>
        <v>U13 g</v>
      </c>
      <c r="H134" s="107"/>
      <c r="I134" s="262"/>
      <c r="J134" s="167" t="str">
        <f>IF(HOST!R57="","",HOST!R57)</f>
        <v/>
      </c>
      <c r="K134" s="331" t="str">
        <f>IF(HOST!P57="","",HOST!P57)</f>
        <v>Ruben Burrows</v>
      </c>
      <c r="L134" s="168" t="str">
        <f>HOST!$AF$2</f>
        <v>Winchester &amp; District AC</v>
      </c>
      <c r="M134" s="168" t="s">
        <v>515</v>
      </c>
    </row>
    <row r="135" spans="1:13" s="104" customFormat="1" ht="12.75">
      <c r="A135" s="258" t="s">
        <v>195</v>
      </c>
      <c r="B135" s="251">
        <v>400</v>
      </c>
      <c r="C135" s="338" t="s">
        <v>1287</v>
      </c>
      <c r="D135" s="254" t="s">
        <v>2</v>
      </c>
      <c r="E135" s="156" t="str">
        <f t="shared" ref="E135:E198" si="6">IF(ISNA((VLOOKUP(B135,I:M,3,FALSE))),"",VLOOKUP(B135,I:M,3,FALSE))</f>
        <v>Marli Webb</v>
      </c>
      <c r="F135" s="156" t="str">
        <f t="shared" ref="F135:F198" si="7">IF(ISNA((VLOOKUP(B135,I:M,4,FALSE))),"",VLOOKUP(B135,I:M,4,FALSE))</f>
        <v>Slough Juniors</v>
      </c>
      <c r="G135" s="156" t="str">
        <f t="shared" ref="G135:G198" si="8">IF(ISNA((VLOOKUP(B135,I:M,5,FALSE))),"",VLOOKUP(B135,I:M,5,FALSE))</f>
        <v>U13 g</v>
      </c>
      <c r="H135" s="107"/>
      <c r="I135" s="262">
        <v>64</v>
      </c>
      <c r="J135" s="167" t="str">
        <f>IF(HOST!R58="","",HOST!R58)</f>
        <v>X</v>
      </c>
      <c r="K135" s="331" t="str">
        <f>IF(HOST!P58="","",HOST!P58)</f>
        <v>Harry Wilson</v>
      </c>
      <c r="L135" s="168" t="str">
        <f>HOST!$AF$2</f>
        <v>Winchester &amp; District AC</v>
      </c>
      <c r="M135" s="168" t="s">
        <v>515</v>
      </c>
    </row>
    <row r="136" spans="1:13" s="104" customFormat="1" ht="12.75">
      <c r="A136" s="258" t="s">
        <v>195</v>
      </c>
      <c r="B136" s="251">
        <v>129</v>
      </c>
      <c r="C136" s="338" t="s">
        <v>1279</v>
      </c>
      <c r="D136" s="254" t="s">
        <v>2</v>
      </c>
      <c r="E136" s="156" t="str">
        <f t="shared" si="6"/>
        <v>Erin McBriar</v>
      </c>
      <c r="F136" s="156" t="str">
        <f t="shared" si="7"/>
        <v>Winchester &amp; District AC</v>
      </c>
      <c r="G136" s="156" t="str">
        <f t="shared" si="8"/>
        <v>U13 g</v>
      </c>
      <c r="H136" s="107"/>
      <c r="I136" s="262">
        <v>65</v>
      </c>
      <c r="J136" s="167" t="str">
        <f>IF(HOST!R59="","",HOST!R59)</f>
        <v>X</v>
      </c>
      <c r="K136" s="331" t="str">
        <f>IF(HOST!P59="","",HOST!P59)</f>
        <v>Matt Duckering</v>
      </c>
      <c r="L136" s="168" t="str">
        <f>HOST!$AF$2</f>
        <v>Winchester &amp; District AC</v>
      </c>
      <c r="M136" s="168" t="s">
        <v>515</v>
      </c>
    </row>
    <row r="137" spans="1:13" s="104" customFormat="1" ht="12.75">
      <c r="A137" s="258" t="s">
        <v>195</v>
      </c>
      <c r="B137" s="251">
        <v>90</v>
      </c>
      <c r="C137" s="338" t="s">
        <v>1280</v>
      </c>
      <c r="D137" s="254" t="s">
        <v>2</v>
      </c>
      <c r="E137" s="156" t="str">
        <f t="shared" si="6"/>
        <v>Florence Wootten</v>
      </c>
      <c r="F137" s="156" t="str">
        <f t="shared" si="7"/>
        <v>Oxford City AC</v>
      </c>
      <c r="G137" s="156" t="str">
        <f t="shared" si="8"/>
        <v>U13 g</v>
      </c>
      <c r="H137" s="107"/>
      <c r="I137" s="262">
        <v>66</v>
      </c>
      <c r="J137" s="167" t="str">
        <f>IF(HOST!R60="","",HOST!R60)</f>
        <v xml:space="preserve"> </v>
      </c>
      <c r="K137" s="331" t="str">
        <f>IF(HOST!P60="","",HOST!P60)</f>
        <v>Toby McLauchlan</v>
      </c>
      <c r="L137" s="168" t="str">
        <f>HOST!$AF$2</f>
        <v>Winchester &amp; District AC</v>
      </c>
      <c r="M137" s="168" t="s">
        <v>515</v>
      </c>
    </row>
    <row r="138" spans="1:13" s="104" customFormat="1" ht="12.75">
      <c r="A138" s="258" t="s">
        <v>195</v>
      </c>
      <c r="B138" s="251">
        <v>395</v>
      </c>
      <c r="C138" s="338" t="s">
        <v>1288</v>
      </c>
      <c r="D138" s="254" t="s">
        <v>2</v>
      </c>
      <c r="E138" s="156" t="str">
        <f t="shared" si="6"/>
        <v>Brianna Garraway</v>
      </c>
      <c r="F138" s="156" t="str">
        <f t="shared" si="7"/>
        <v>Slough Juniors</v>
      </c>
      <c r="G138" s="156" t="str">
        <f t="shared" si="8"/>
        <v>U13 g</v>
      </c>
      <c r="H138" s="107"/>
      <c r="I138" s="262">
        <v>126</v>
      </c>
      <c r="J138" s="167" t="str">
        <f>IF(HOST!R61="","",HOST!R61)</f>
        <v>X</v>
      </c>
      <c r="K138" s="331" t="str">
        <f>IF(HOST!P61="","",HOST!P61)</f>
        <v>Leo Smith</v>
      </c>
      <c r="L138" s="168" t="str">
        <f>HOST!$AF$2</f>
        <v>Winchester &amp; District AC</v>
      </c>
      <c r="M138" s="168" t="s">
        <v>515</v>
      </c>
    </row>
    <row r="139" spans="1:13" s="104" customFormat="1" ht="12.75">
      <c r="A139" s="258" t="s">
        <v>195</v>
      </c>
      <c r="B139" s="251">
        <v>89</v>
      </c>
      <c r="C139" s="338" t="s">
        <v>1289</v>
      </c>
      <c r="D139" s="254" t="s">
        <v>2</v>
      </c>
      <c r="E139" s="156" t="str">
        <f t="shared" si="6"/>
        <v>Evie Paton</v>
      </c>
      <c r="F139" s="156" t="str">
        <f t="shared" si="7"/>
        <v>Oxford City AC</v>
      </c>
      <c r="G139" s="156" t="str">
        <f t="shared" si="8"/>
        <v>U13 g</v>
      </c>
      <c r="H139" s="107"/>
      <c r="I139" s="262">
        <v>127</v>
      </c>
      <c r="J139" s="167" t="str">
        <f>IF(HOST!R62="","",HOST!R62)</f>
        <v>X</v>
      </c>
      <c r="K139" s="331" t="str">
        <f>IF(HOST!P62="","",HOST!P62)</f>
        <v>Freddie Kaine</v>
      </c>
      <c r="L139" s="168" t="str">
        <f>HOST!$AF$2</f>
        <v>Winchester &amp; District AC</v>
      </c>
      <c r="M139" s="168" t="s">
        <v>515</v>
      </c>
    </row>
    <row r="140" spans="1:13" s="104" customFormat="1" ht="12.75">
      <c r="A140" s="258" t="s">
        <v>195</v>
      </c>
      <c r="B140" s="251">
        <v>38</v>
      </c>
      <c r="C140" s="338" t="s">
        <v>1290</v>
      </c>
      <c r="D140" s="254" t="s">
        <v>2</v>
      </c>
      <c r="E140" s="156" t="str">
        <f t="shared" si="6"/>
        <v>Orlando Hutchinson</v>
      </c>
      <c r="F140" s="156" t="str">
        <f t="shared" si="7"/>
        <v>Winchester &amp; District AC</v>
      </c>
      <c r="G140" s="156" t="str">
        <f t="shared" si="8"/>
        <v>U13 b</v>
      </c>
      <c r="H140" s="107"/>
      <c r="I140" s="262"/>
      <c r="J140" s="167" t="str">
        <f>IF(HOST!R63="","",HOST!R63)</f>
        <v/>
      </c>
      <c r="K140" s="331" t="str">
        <f>IF(HOST!P63="","",HOST!P63)</f>
        <v/>
      </c>
      <c r="L140" s="168" t="str">
        <f>HOST!$AF$2</f>
        <v>Winchester &amp; District AC</v>
      </c>
      <c r="M140" s="168" t="s">
        <v>515</v>
      </c>
    </row>
    <row r="141" spans="1:13" s="104" customFormat="1" ht="12.75">
      <c r="A141" s="258" t="s">
        <v>195</v>
      </c>
      <c r="B141" s="251">
        <v>37</v>
      </c>
      <c r="C141" s="338" t="s">
        <v>1291</v>
      </c>
      <c r="D141" s="254" t="s">
        <v>2</v>
      </c>
      <c r="E141" s="156" t="str">
        <f t="shared" si="6"/>
        <v>Musa Sanyang</v>
      </c>
      <c r="F141" s="156" t="str">
        <f t="shared" si="7"/>
        <v>Winchester &amp; District AC</v>
      </c>
      <c r="G141" s="156" t="str">
        <f t="shared" si="8"/>
        <v>U13 b</v>
      </c>
      <c r="H141" s="107"/>
      <c r="I141" s="262"/>
      <c r="J141" s="167" t="str">
        <f>IF(HOST!R64="","",HOST!R64)</f>
        <v xml:space="preserve"> </v>
      </c>
      <c r="K141" s="331" t="s">
        <v>586</v>
      </c>
      <c r="L141" s="168" t="str">
        <f>HOST!$AF$2</f>
        <v>Winchester &amp; District AC</v>
      </c>
      <c r="M141" s="168" t="s">
        <v>515</v>
      </c>
    </row>
    <row r="142" spans="1:13" s="13" customFormat="1" ht="12.75">
      <c r="A142" s="258" t="s">
        <v>195</v>
      </c>
      <c r="B142" s="251">
        <v>36</v>
      </c>
      <c r="C142" s="338" t="s">
        <v>1280</v>
      </c>
      <c r="D142" s="254" t="s">
        <v>2</v>
      </c>
      <c r="E142" s="156" t="str">
        <f t="shared" si="6"/>
        <v>Daniel Harrison</v>
      </c>
      <c r="F142" s="156" t="str">
        <f t="shared" si="7"/>
        <v>Winchester &amp; District AC</v>
      </c>
      <c r="G142" s="156" t="str">
        <f t="shared" si="8"/>
        <v>U13 b</v>
      </c>
      <c r="H142" s="106"/>
      <c r="I142" s="262"/>
      <c r="J142" s="167" t="str">
        <f>IF(HOST!AH38="","",HOST!AH38)</f>
        <v xml:space="preserve"> </v>
      </c>
      <c r="K142" s="331" t="str">
        <f>IF(HOST!AF38="","",HOST!AF38)</f>
        <v>Sam Cliffton</v>
      </c>
      <c r="L142" s="168" t="str">
        <f>HOST!$AF$2</f>
        <v>Winchester &amp; District AC</v>
      </c>
      <c r="M142" s="168" t="s">
        <v>413</v>
      </c>
    </row>
    <row r="143" spans="1:13" s="13" customFormat="1" ht="12.75">
      <c r="A143" s="258" t="s">
        <v>195</v>
      </c>
      <c r="B143" s="251">
        <v>42</v>
      </c>
      <c r="C143" s="338" t="s">
        <v>1292</v>
      </c>
      <c r="D143" s="254" t="s">
        <v>2</v>
      </c>
      <c r="E143" s="156" t="str">
        <f t="shared" si="6"/>
        <v xml:space="preserve">Josh Davies </v>
      </c>
      <c r="F143" s="156" t="str">
        <f t="shared" si="7"/>
        <v>Winchester &amp; District AC</v>
      </c>
      <c r="G143" s="156" t="str">
        <f t="shared" si="8"/>
        <v>U13 b</v>
      </c>
      <c r="H143" s="106"/>
      <c r="I143" s="262"/>
      <c r="J143" s="167" t="str">
        <f>IF(HOST!AH39="","",HOST!AH39)</f>
        <v xml:space="preserve"> </v>
      </c>
      <c r="K143" s="331" t="str">
        <f>IF(HOST!AF39="","",HOST!AF39)</f>
        <v>Luc Pearce</v>
      </c>
      <c r="L143" s="168" t="str">
        <f>HOST!$AF$2</f>
        <v>Winchester &amp; District AC</v>
      </c>
      <c r="M143" s="168" t="s">
        <v>413</v>
      </c>
    </row>
    <row r="144" spans="1:13" s="13" customFormat="1" ht="12.75">
      <c r="A144" s="258" t="s">
        <v>195</v>
      </c>
      <c r="B144" s="251">
        <v>77</v>
      </c>
      <c r="C144" s="338" t="s">
        <v>1173</v>
      </c>
      <c r="D144" s="254" t="s">
        <v>2</v>
      </c>
      <c r="E144" s="156" t="str">
        <f t="shared" si="6"/>
        <v>Alfie Carpenter</v>
      </c>
      <c r="F144" s="156" t="str">
        <f t="shared" si="7"/>
        <v>Newbury</v>
      </c>
      <c r="G144" s="156" t="str">
        <f t="shared" si="8"/>
        <v>U13 b</v>
      </c>
      <c r="H144" s="106"/>
      <c r="I144" s="262"/>
      <c r="J144" s="167" t="str">
        <f>IF(HOST!AH40="","",HOST!AH40)</f>
        <v xml:space="preserve"> </v>
      </c>
      <c r="K144" s="331" t="str">
        <f>IF(HOST!AF40="","",HOST!AF40)</f>
        <v xml:space="preserve">Montel Gondwe </v>
      </c>
      <c r="L144" s="168" t="str">
        <f>HOST!$AF$2</f>
        <v>Winchester &amp; District AC</v>
      </c>
      <c r="M144" s="168" t="s">
        <v>413</v>
      </c>
    </row>
    <row r="145" spans="1:13" s="13" customFormat="1" ht="12.75">
      <c r="A145" s="258" t="s">
        <v>195</v>
      </c>
      <c r="B145" s="251">
        <v>94</v>
      </c>
      <c r="C145" s="338" t="s">
        <v>1293</v>
      </c>
      <c r="D145" s="254" t="s">
        <v>2</v>
      </c>
      <c r="E145" s="156" t="str">
        <f t="shared" si="6"/>
        <v>Habib Aminu</v>
      </c>
      <c r="F145" s="156" t="str">
        <f t="shared" si="7"/>
        <v>Oxford City AC</v>
      </c>
      <c r="G145" s="156" t="str">
        <f t="shared" si="8"/>
        <v>U13 b</v>
      </c>
      <c r="H145" s="106"/>
      <c r="I145" s="262">
        <v>67</v>
      </c>
      <c r="J145" s="167" t="str">
        <f>IF(HOST!AH41="","",HOST!AH41)</f>
        <v xml:space="preserve"> </v>
      </c>
      <c r="K145" s="331" t="str">
        <f>IF(HOST!AF41="","",HOST!AF41)</f>
        <v>Iwan Wrey Brown</v>
      </c>
      <c r="L145" s="168" t="str">
        <f>HOST!$AF$2</f>
        <v>Winchester &amp; District AC</v>
      </c>
      <c r="M145" s="168" t="s">
        <v>413</v>
      </c>
    </row>
    <row r="146" spans="1:13" s="104" customFormat="1" ht="12.75">
      <c r="A146" s="258" t="s">
        <v>195</v>
      </c>
      <c r="B146" s="251">
        <v>81</v>
      </c>
      <c r="C146" s="338" t="s">
        <v>1294</v>
      </c>
      <c r="D146" s="254" t="s">
        <v>2</v>
      </c>
      <c r="E146" s="156" t="str">
        <f t="shared" si="6"/>
        <v>William Hennah</v>
      </c>
      <c r="F146" s="156" t="str">
        <f t="shared" si="7"/>
        <v>Newbury</v>
      </c>
      <c r="G146" s="156" t="str">
        <f t="shared" si="8"/>
        <v>U13 b</v>
      </c>
      <c r="H146" s="107"/>
      <c r="I146" s="262"/>
      <c r="J146" s="167" t="str">
        <f>IF(HOST!AH42="","",HOST!AH42)</f>
        <v xml:space="preserve"> </v>
      </c>
      <c r="K146" s="331" t="str">
        <f>IF(HOST!AF42="","",HOST!AF42)</f>
        <v>James Medley</v>
      </c>
      <c r="L146" s="168" t="str">
        <f>HOST!$AF$2</f>
        <v>Winchester &amp; District AC</v>
      </c>
      <c r="M146" s="168" t="s">
        <v>413</v>
      </c>
    </row>
    <row r="147" spans="1:13" s="13" customFormat="1" ht="12.75">
      <c r="A147" s="258" t="s">
        <v>195</v>
      </c>
      <c r="B147" s="251">
        <v>53</v>
      </c>
      <c r="C147" s="338" t="s">
        <v>1295</v>
      </c>
      <c r="D147" s="254" t="s">
        <v>2</v>
      </c>
      <c r="E147" s="156" t="str">
        <f t="shared" si="6"/>
        <v xml:space="preserve">Matthew Dean </v>
      </c>
      <c r="F147" s="156" t="str">
        <f t="shared" si="7"/>
        <v>Winchester &amp; District AC</v>
      </c>
      <c r="G147" s="156" t="str">
        <f t="shared" si="8"/>
        <v>U15 b</v>
      </c>
      <c r="H147" s="106"/>
      <c r="I147" s="262"/>
      <c r="J147" s="167" t="str">
        <f>IF(HOST!AH43="","",HOST!AH43)</f>
        <v xml:space="preserve"> </v>
      </c>
      <c r="K147" s="331" t="str">
        <f>IF(HOST!AF43="","",HOST!AF43)</f>
        <v>Sam Roberts</v>
      </c>
      <c r="L147" s="168" t="str">
        <f>HOST!$AF$2</f>
        <v>Winchester &amp; District AC</v>
      </c>
      <c r="M147" s="168" t="s">
        <v>413</v>
      </c>
    </row>
    <row r="148" spans="1:13" s="104" customFormat="1" ht="12.75">
      <c r="A148" s="258" t="s">
        <v>195</v>
      </c>
      <c r="B148" s="251">
        <v>58</v>
      </c>
      <c r="C148" s="338" t="s">
        <v>1296</v>
      </c>
      <c r="D148" s="254" t="s">
        <v>2</v>
      </c>
      <c r="E148" s="156" t="str">
        <f t="shared" si="6"/>
        <v>Matt De Lara</v>
      </c>
      <c r="F148" s="156" t="str">
        <f t="shared" si="7"/>
        <v>Winchester &amp; District AC</v>
      </c>
      <c r="G148" s="156" t="str">
        <f t="shared" si="8"/>
        <v>U15 b</v>
      </c>
      <c r="H148" s="107"/>
      <c r="I148" s="262"/>
      <c r="J148" s="167" t="str">
        <f>IF(HOST!AH44="","",HOST!AH44)</f>
        <v xml:space="preserve"> </v>
      </c>
      <c r="K148" s="331" t="str">
        <f>IF(HOST!AF44="","",HOST!AF44)</f>
        <v>Daniel Teape</v>
      </c>
      <c r="L148" s="168" t="str">
        <f>HOST!$AF$2</f>
        <v>Winchester &amp; District AC</v>
      </c>
      <c r="M148" s="168" t="s">
        <v>413</v>
      </c>
    </row>
    <row r="149" spans="1:13" s="104" customFormat="1" ht="12.75">
      <c r="A149" s="258" t="s">
        <v>195</v>
      </c>
      <c r="B149" s="251">
        <v>61</v>
      </c>
      <c r="C149" s="338" t="s">
        <v>1297</v>
      </c>
      <c r="D149" s="254" t="s">
        <v>2</v>
      </c>
      <c r="E149" s="156" t="str">
        <f t="shared" si="6"/>
        <v>Luke Rodgers</v>
      </c>
      <c r="F149" s="156" t="str">
        <f t="shared" si="7"/>
        <v>Winchester &amp; District AC</v>
      </c>
      <c r="G149" s="156" t="str">
        <f t="shared" si="8"/>
        <v>U15 b</v>
      </c>
      <c r="H149" s="107"/>
      <c r="I149" s="262"/>
      <c r="J149" s="167" t="str">
        <f>IF(HOST!AH45="","",HOST!AH45)</f>
        <v xml:space="preserve"> </v>
      </c>
      <c r="K149" s="331" t="str">
        <f>IF(HOST!AF45="","",HOST!AF45)</f>
        <v>Ben Thomas</v>
      </c>
      <c r="L149" s="168" t="str">
        <f>HOST!$AF$2</f>
        <v>Winchester &amp; District AC</v>
      </c>
      <c r="M149" s="168" t="s">
        <v>413</v>
      </c>
    </row>
    <row r="150" spans="1:13" s="13" customFormat="1" ht="12.75">
      <c r="A150" s="258" t="s">
        <v>195</v>
      </c>
      <c r="B150" s="251">
        <v>18</v>
      </c>
      <c r="C150" s="338" t="s">
        <v>1298</v>
      </c>
      <c r="D150" s="254" t="s">
        <v>2</v>
      </c>
      <c r="E150" s="156" t="str">
        <f t="shared" si="6"/>
        <v>Daisy Shaw</v>
      </c>
      <c r="F150" s="156" t="str">
        <f t="shared" si="7"/>
        <v>Winchester &amp; District AC</v>
      </c>
      <c r="G150" s="156" t="str">
        <f t="shared" si="8"/>
        <v>U15 g</v>
      </c>
      <c r="H150" s="106"/>
      <c r="I150" s="262"/>
      <c r="J150" s="167" t="str">
        <f>IF(HOST!AH46="","",HOST!AH46)</f>
        <v xml:space="preserve"> </v>
      </c>
      <c r="K150" s="331" t="str">
        <f>IF(HOST!AF46="","",HOST!AF46)</f>
        <v/>
      </c>
      <c r="L150" s="168" t="str">
        <f>HOST!$AF$2</f>
        <v>Winchester &amp; District AC</v>
      </c>
      <c r="M150" s="168" t="s">
        <v>413</v>
      </c>
    </row>
    <row r="151" spans="1:13" s="104" customFormat="1" ht="12.75">
      <c r="A151" s="258" t="s">
        <v>195</v>
      </c>
      <c r="B151" s="251">
        <v>26</v>
      </c>
      <c r="C151" s="338" t="s">
        <v>1299</v>
      </c>
      <c r="D151" s="254" t="s">
        <v>2</v>
      </c>
      <c r="E151" s="156" t="str">
        <f t="shared" si="6"/>
        <v>Alice Eyssens</v>
      </c>
      <c r="F151" s="156" t="str">
        <f t="shared" si="7"/>
        <v>Winchester &amp; District AC</v>
      </c>
      <c r="G151" s="156" t="str">
        <f t="shared" si="8"/>
        <v>U15 g</v>
      </c>
      <c r="H151" s="107"/>
      <c r="I151" s="262"/>
      <c r="J151" s="167" t="str">
        <f>IF(HOST!AH47="","",HOST!AH47)</f>
        <v xml:space="preserve"> </v>
      </c>
      <c r="K151" s="331" t="str">
        <f>IF(HOST!AF47="","",HOST!AF47)</f>
        <v/>
      </c>
      <c r="L151" s="168" t="str">
        <f>HOST!$AF$2</f>
        <v>Winchester &amp; District AC</v>
      </c>
      <c r="M151" s="168" t="s">
        <v>413</v>
      </c>
    </row>
    <row r="152" spans="1:13" s="13" customFormat="1" ht="12.75">
      <c r="A152" s="258" t="s">
        <v>195</v>
      </c>
      <c r="B152" s="251">
        <v>833</v>
      </c>
      <c r="C152" s="338" t="s">
        <v>1300</v>
      </c>
      <c r="D152" s="254" t="s">
        <v>2</v>
      </c>
      <c r="E152" s="156" t="str">
        <f t="shared" si="6"/>
        <v>Russell Zvoma</v>
      </c>
      <c r="F152" s="156" t="str">
        <f t="shared" si="7"/>
        <v>Slough Juniors</v>
      </c>
      <c r="G152" s="156" t="str">
        <f t="shared" si="8"/>
        <v>U15 b</v>
      </c>
      <c r="H152" s="106"/>
      <c r="I152" s="262"/>
      <c r="J152" s="167" t="str">
        <f>IF(HOST!AH48="","",HOST!AH48)</f>
        <v xml:space="preserve"> </v>
      </c>
      <c r="K152" s="331" t="str">
        <f>IF(HOST!AF48="","",HOST!AF48)</f>
        <v/>
      </c>
      <c r="L152" s="168" t="str">
        <f>HOST!$AF$2</f>
        <v>Winchester &amp; District AC</v>
      </c>
      <c r="M152" s="168" t="s">
        <v>413</v>
      </c>
    </row>
    <row r="153" spans="1:13" s="104" customFormat="1" ht="12.75">
      <c r="A153" s="258" t="s">
        <v>195</v>
      </c>
      <c r="B153" s="251">
        <v>790</v>
      </c>
      <c r="C153" s="338" t="s">
        <v>1301</v>
      </c>
      <c r="D153" s="528" t="s">
        <v>156</v>
      </c>
      <c r="E153" s="156" t="str">
        <f t="shared" si="6"/>
        <v xml:space="preserve">Harry Roberts </v>
      </c>
      <c r="F153" s="156" t="str">
        <f t="shared" si="7"/>
        <v>Slough Juniors</v>
      </c>
      <c r="G153" s="156" t="str">
        <f t="shared" si="8"/>
        <v>U13 b</v>
      </c>
      <c r="H153" s="107"/>
      <c r="I153" s="262"/>
      <c r="J153" s="167" t="str">
        <f>IF(HOST!AH49="","",HOST!AH49)</f>
        <v xml:space="preserve"> </v>
      </c>
      <c r="K153" s="331" t="str">
        <f>IF(HOST!AF49="","",HOST!AF49)</f>
        <v/>
      </c>
      <c r="L153" s="168" t="str">
        <f>HOST!$AF$2</f>
        <v>Winchester &amp; District AC</v>
      </c>
      <c r="M153" s="168" t="s">
        <v>413</v>
      </c>
    </row>
    <row r="154" spans="1:13" s="13" customFormat="1" ht="12.75">
      <c r="A154" s="258" t="s">
        <v>195</v>
      </c>
      <c r="B154" s="251">
        <v>80</v>
      </c>
      <c r="C154" s="338" t="s">
        <v>1302</v>
      </c>
      <c r="D154" s="528" t="s">
        <v>156</v>
      </c>
      <c r="E154" s="156" t="str">
        <f t="shared" si="6"/>
        <v>Elliot Robins</v>
      </c>
      <c r="F154" s="156" t="str">
        <f t="shared" si="7"/>
        <v>Newbury</v>
      </c>
      <c r="G154" s="156" t="str">
        <f t="shared" si="8"/>
        <v>U13 b</v>
      </c>
      <c r="H154" s="106"/>
      <c r="I154" s="262"/>
      <c r="J154" s="167" t="str">
        <f>IF(HOST!AH50="","",HOST!AH50)</f>
        <v xml:space="preserve"> </v>
      </c>
      <c r="K154" s="331" t="str">
        <f>IF(HOST!AF50="","",HOST!AF50)</f>
        <v/>
      </c>
      <c r="L154" s="168" t="str">
        <f>HOST!$AF$2</f>
        <v>Winchester &amp; District AC</v>
      </c>
      <c r="M154" s="168" t="s">
        <v>413</v>
      </c>
    </row>
    <row r="155" spans="1:13" s="104" customFormat="1" ht="12.75">
      <c r="A155" s="258" t="s">
        <v>195</v>
      </c>
      <c r="B155" s="251">
        <v>390</v>
      </c>
      <c r="C155" s="338" t="s">
        <v>1303</v>
      </c>
      <c r="D155" s="528" t="s">
        <v>156</v>
      </c>
      <c r="E155" s="156" t="str">
        <f t="shared" si="6"/>
        <v>Isaac Routledge</v>
      </c>
      <c r="F155" s="156" t="str">
        <f t="shared" si="7"/>
        <v xml:space="preserve">Salisbury </v>
      </c>
      <c r="G155" s="156" t="str">
        <f t="shared" si="8"/>
        <v>U13 b</v>
      </c>
      <c r="H155" s="107"/>
      <c r="I155" s="262"/>
      <c r="J155" s="167" t="str">
        <f>IF(HOST!AH51="","",HOST!AH51)</f>
        <v xml:space="preserve"> </v>
      </c>
      <c r="K155" s="331" t="str">
        <f>IF(HOST!AF51="","",HOST!AF51)</f>
        <v/>
      </c>
      <c r="L155" s="168" t="str">
        <f>HOST!$AF$2</f>
        <v>Winchester &amp; District AC</v>
      </c>
      <c r="M155" s="168" t="s">
        <v>413</v>
      </c>
    </row>
    <row r="156" spans="1:13" s="104" customFormat="1" ht="12.75">
      <c r="A156" s="258" t="s">
        <v>195</v>
      </c>
      <c r="B156" s="251">
        <v>46</v>
      </c>
      <c r="C156" s="338" t="s">
        <v>1299</v>
      </c>
      <c r="D156" s="528" t="s">
        <v>2</v>
      </c>
      <c r="E156" s="156" t="str">
        <f t="shared" si="6"/>
        <v xml:space="preserve">Benjamin Bewick </v>
      </c>
      <c r="F156" s="156" t="str">
        <f t="shared" si="7"/>
        <v>Winchester &amp; District AC</v>
      </c>
      <c r="G156" s="156" t="str">
        <f t="shared" si="8"/>
        <v>U13 b</v>
      </c>
      <c r="H156" s="107"/>
      <c r="I156" s="262"/>
      <c r="J156" s="167" t="str">
        <f>IF(HOST!AH52="","",HOST!AH52)</f>
        <v xml:space="preserve"> </v>
      </c>
      <c r="K156" s="331" t="str">
        <f>IF(HOST!AF52="","",HOST!AF52)</f>
        <v/>
      </c>
      <c r="L156" s="168" t="str">
        <f>HOST!$AF$2</f>
        <v>Winchester &amp; District AC</v>
      </c>
      <c r="M156" s="168" t="s">
        <v>413</v>
      </c>
    </row>
    <row r="157" spans="1:13" s="104" customFormat="1" ht="12.75">
      <c r="A157" s="258" t="s">
        <v>195</v>
      </c>
      <c r="B157" s="251">
        <v>21</v>
      </c>
      <c r="C157" s="338" t="s">
        <v>1304</v>
      </c>
      <c r="D157" s="528" t="s">
        <v>89</v>
      </c>
      <c r="E157" s="156" t="str">
        <f t="shared" si="6"/>
        <v>Martha Harris</v>
      </c>
      <c r="F157" s="156" t="str">
        <f t="shared" si="7"/>
        <v>Winchester &amp; District AC</v>
      </c>
      <c r="G157" s="156" t="str">
        <f t="shared" si="8"/>
        <v>U15 g</v>
      </c>
      <c r="H157" s="107"/>
      <c r="I157" s="262"/>
      <c r="J157" s="167" t="str">
        <f>IF(HOST!AH53="","",HOST!AH53)</f>
        <v xml:space="preserve"> </v>
      </c>
      <c r="K157" s="331" t="str">
        <f>IF(HOST!AF53="","",HOST!AF53)</f>
        <v/>
      </c>
      <c r="L157" s="168" t="str">
        <f>HOST!$AF$2</f>
        <v>Winchester &amp; District AC</v>
      </c>
      <c r="M157" s="168" t="s">
        <v>413</v>
      </c>
    </row>
    <row r="158" spans="1:13" s="104" customFormat="1" ht="12.75">
      <c r="A158" s="258" t="s">
        <v>195</v>
      </c>
      <c r="B158" s="251">
        <v>389</v>
      </c>
      <c r="C158" s="338" t="s">
        <v>1305</v>
      </c>
      <c r="D158" s="528" t="s">
        <v>89</v>
      </c>
      <c r="E158" s="156" t="str">
        <f t="shared" si="6"/>
        <v>Charlie Coles</v>
      </c>
      <c r="F158" s="156" t="str">
        <f t="shared" si="7"/>
        <v xml:space="preserve">Salisbury </v>
      </c>
      <c r="G158" s="156" t="str">
        <f t="shared" si="8"/>
        <v>U13 b</v>
      </c>
      <c r="H158" s="107"/>
      <c r="I158" s="262"/>
      <c r="J158" s="167" t="str">
        <f>IF(COUNTIF(HOST!AT38:AT53,"*n*")=0,"","X")</f>
        <v/>
      </c>
      <c r="K158" s="331" t="s">
        <v>586</v>
      </c>
      <c r="L158" s="168" t="str">
        <f>HOST!$AF$2</f>
        <v>Winchester &amp; District AC</v>
      </c>
      <c r="M158" s="168" t="s">
        <v>413</v>
      </c>
    </row>
    <row r="159" spans="1:13" s="13" customFormat="1" ht="12.75">
      <c r="A159" s="258" t="s">
        <v>195</v>
      </c>
      <c r="B159" s="251">
        <v>77</v>
      </c>
      <c r="C159" s="338" t="s">
        <v>1306</v>
      </c>
      <c r="D159" s="528" t="s">
        <v>89</v>
      </c>
      <c r="E159" s="156" t="str">
        <f t="shared" si="6"/>
        <v>Alfie Carpenter</v>
      </c>
      <c r="F159" s="156" t="str">
        <f t="shared" si="7"/>
        <v>Newbury</v>
      </c>
      <c r="G159" s="156" t="str">
        <f t="shared" si="8"/>
        <v>U13 b</v>
      </c>
      <c r="H159" s="106"/>
      <c r="I159" s="262">
        <v>68</v>
      </c>
      <c r="J159" s="167" t="str">
        <f>IF(HOST!AH58="","",HOST!AH58)</f>
        <v>X</v>
      </c>
      <c r="K159" s="331" t="str">
        <f>IF(HOST!AF58="","",HOST!AF58)</f>
        <v>Daniel Thomas</v>
      </c>
      <c r="L159" s="168" t="str">
        <f>HOST!$AF$2</f>
        <v>Winchester &amp; District AC</v>
      </c>
      <c r="M159" s="168" t="s">
        <v>414</v>
      </c>
    </row>
    <row r="160" spans="1:13" s="104" customFormat="1" ht="12.75">
      <c r="A160" s="258" t="s">
        <v>195</v>
      </c>
      <c r="B160" s="251">
        <v>34</v>
      </c>
      <c r="C160" s="338" t="s">
        <v>1307</v>
      </c>
      <c r="D160" s="528" t="s">
        <v>89</v>
      </c>
      <c r="E160" s="156" t="str">
        <f t="shared" si="6"/>
        <v xml:space="preserve">Ethan Imhofe </v>
      </c>
      <c r="F160" s="156" t="str">
        <f t="shared" si="7"/>
        <v>Winchester &amp; District AC</v>
      </c>
      <c r="G160" s="156" t="str">
        <f t="shared" si="8"/>
        <v>U13 b</v>
      </c>
      <c r="H160" s="107"/>
      <c r="I160" s="262"/>
      <c r="J160" s="167" t="str">
        <f>IF(HOST!AH59="","",HOST!AH59)</f>
        <v xml:space="preserve"> </v>
      </c>
      <c r="K160" s="331" t="str">
        <f>IF(HOST!AF59="","",HOST!AF59)</f>
        <v/>
      </c>
      <c r="L160" s="168" t="str">
        <f>HOST!$AF$2</f>
        <v>Winchester &amp; District AC</v>
      </c>
      <c r="M160" s="168" t="s">
        <v>414</v>
      </c>
    </row>
    <row r="161" spans="1:13" s="104" customFormat="1" ht="12.75">
      <c r="A161" s="258" t="s">
        <v>195</v>
      </c>
      <c r="B161" s="251">
        <v>55</v>
      </c>
      <c r="C161" s="338" t="s">
        <v>1308</v>
      </c>
      <c r="D161" s="528" t="s">
        <v>13</v>
      </c>
      <c r="E161" s="156" t="str">
        <f t="shared" si="6"/>
        <v>Finlay Wrey Brown</v>
      </c>
      <c r="F161" s="156" t="str">
        <f t="shared" si="7"/>
        <v>Winchester &amp; District AC</v>
      </c>
      <c r="G161" s="156" t="str">
        <f t="shared" si="8"/>
        <v>U15 b</v>
      </c>
      <c r="H161" s="107"/>
      <c r="I161" s="262"/>
      <c r="J161" s="167" t="str">
        <f>IF(HOST!AH60="","",HOST!AH60)</f>
        <v xml:space="preserve"> </v>
      </c>
      <c r="K161" s="331" t="str">
        <f>IF(HOST!AF60="","",HOST!AF60)</f>
        <v/>
      </c>
      <c r="L161" s="168" t="str">
        <f>HOST!$AF$2</f>
        <v>Winchester &amp; District AC</v>
      </c>
      <c r="M161" s="168" t="s">
        <v>414</v>
      </c>
    </row>
    <row r="162" spans="1:13" s="104" customFormat="1" ht="12.75">
      <c r="A162" s="258" t="s">
        <v>195</v>
      </c>
      <c r="B162" s="251">
        <v>58</v>
      </c>
      <c r="C162" s="338" t="s">
        <v>1309</v>
      </c>
      <c r="D162" s="528" t="s">
        <v>13</v>
      </c>
      <c r="E162" s="156" t="str">
        <f t="shared" si="6"/>
        <v>Matt De Lara</v>
      </c>
      <c r="F162" s="156" t="str">
        <f t="shared" si="7"/>
        <v>Winchester &amp; District AC</v>
      </c>
      <c r="G162" s="156" t="str">
        <f t="shared" si="8"/>
        <v>U15 b</v>
      </c>
      <c r="H162" s="107"/>
      <c r="I162" s="262"/>
      <c r="J162" s="167" t="str">
        <f>IF(HOST!AH61="","",HOST!AH61)</f>
        <v xml:space="preserve"> </v>
      </c>
      <c r="K162" s="331" t="str">
        <f>IF(HOST!AF61="","",HOST!AF61)</f>
        <v/>
      </c>
      <c r="L162" s="168" t="str">
        <f>HOST!$AF$2</f>
        <v>Winchester &amp; District AC</v>
      </c>
      <c r="M162" s="168" t="s">
        <v>414</v>
      </c>
    </row>
    <row r="163" spans="1:13" s="104" customFormat="1" ht="12.75">
      <c r="A163" s="258" t="s">
        <v>195</v>
      </c>
      <c r="B163" s="251">
        <v>51</v>
      </c>
      <c r="C163" s="338" t="s">
        <v>1310</v>
      </c>
      <c r="D163" s="528" t="s">
        <v>13</v>
      </c>
      <c r="E163" s="156" t="str">
        <f t="shared" si="6"/>
        <v>Alex Nicholson</v>
      </c>
      <c r="F163" s="156" t="str">
        <f t="shared" si="7"/>
        <v>Winchester &amp; District AC</v>
      </c>
      <c r="G163" s="156" t="str">
        <f t="shared" si="8"/>
        <v>U15 b</v>
      </c>
      <c r="H163" s="107"/>
      <c r="I163" s="262"/>
      <c r="J163" s="167" t="str">
        <f>IF(HOST!AH62="","",HOST!AH62)</f>
        <v xml:space="preserve"> </v>
      </c>
      <c r="K163" s="331" t="str">
        <f>IF(HOST!AF62="","",HOST!AF62)</f>
        <v/>
      </c>
      <c r="L163" s="168" t="str">
        <f>HOST!$AF$2</f>
        <v>Winchester &amp; District AC</v>
      </c>
      <c r="M163" s="168" t="s">
        <v>414</v>
      </c>
    </row>
    <row r="164" spans="1:13" s="104" customFormat="1" ht="12.75">
      <c r="A164" s="258" t="s">
        <v>195</v>
      </c>
      <c r="B164" s="251">
        <v>65</v>
      </c>
      <c r="C164" s="338" t="s">
        <v>1311</v>
      </c>
      <c r="D164" s="528" t="s">
        <v>13</v>
      </c>
      <c r="E164" s="156" t="str">
        <f t="shared" si="6"/>
        <v>Matt Duckering</v>
      </c>
      <c r="F164" s="156" t="str">
        <f t="shared" si="7"/>
        <v>Winchester &amp; District AC</v>
      </c>
      <c r="G164" s="156" t="str">
        <f t="shared" si="8"/>
        <v>U15 b</v>
      </c>
      <c r="H164" s="107"/>
      <c r="I164" s="262"/>
      <c r="J164" s="167" t="str">
        <f>IF(HOST!AH63="","",HOST!AH63)</f>
        <v xml:space="preserve"> </v>
      </c>
      <c r="K164" s="331" t="str">
        <f>IF(HOST!AF63="","",HOST!AF63)</f>
        <v/>
      </c>
      <c r="L164" s="168" t="str">
        <f>HOST!$AF$2</f>
        <v>Winchester &amp; District AC</v>
      </c>
      <c r="M164" s="168" t="s">
        <v>414</v>
      </c>
    </row>
    <row r="165" spans="1:13" s="104" customFormat="1" ht="12.75">
      <c r="A165" s="258" t="s">
        <v>195</v>
      </c>
      <c r="B165" s="251">
        <v>63</v>
      </c>
      <c r="C165" s="338" t="s">
        <v>1312</v>
      </c>
      <c r="D165" s="528" t="s">
        <v>13</v>
      </c>
      <c r="E165" s="156" t="str">
        <f t="shared" si="6"/>
        <v>William Thompson</v>
      </c>
      <c r="F165" s="156" t="str">
        <f t="shared" si="7"/>
        <v>Winchester &amp; District AC</v>
      </c>
      <c r="G165" s="156" t="str">
        <f t="shared" si="8"/>
        <v>U15 b</v>
      </c>
      <c r="H165" s="107"/>
      <c r="I165" s="262"/>
      <c r="J165" s="167" t="str">
        <f>IF(HOST!AH64="","",HOST!AH64)</f>
        <v xml:space="preserve"> </v>
      </c>
      <c r="K165" s="331" t="str">
        <f>IF(HOST!AF64="","",HOST!AF64)</f>
        <v/>
      </c>
      <c r="L165" s="168" t="str">
        <f>HOST!$AF$2</f>
        <v>Winchester &amp; District AC</v>
      </c>
      <c r="M165" s="168" t="s">
        <v>414</v>
      </c>
    </row>
    <row r="166" spans="1:13" s="104" customFormat="1" ht="12.75">
      <c r="A166" s="258" t="s">
        <v>195</v>
      </c>
      <c r="B166" s="251">
        <v>96</v>
      </c>
      <c r="C166" s="338" t="s">
        <v>1313</v>
      </c>
      <c r="D166" s="528" t="s">
        <v>13</v>
      </c>
      <c r="E166" s="156" t="str">
        <f t="shared" si="6"/>
        <v>Fallou Faye</v>
      </c>
      <c r="F166" s="156" t="str">
        <f t="shared" si="7"/>
        <v>Oxford City AC</v>
      </c>
      <c r="G166" s="156" t="str">
        <f t="shared" si="8"/>
        <v>U15 b</v>
      </c>
      <c r="H166" s="107"/>
      <c r="I166" s="262"/>
      <c r="J166" s="167" t="str">
        <f>IF(HOST!AH65="","",HOST!AH65)</f>
        <v xml:space="preserve"> </v>
      </c>
      <c r="K166" s="331" t="str">
        <f>IF(HOST!AF65="","",HOST!AF65)</f>
        <v/>
      </c>
      <c r="L166" s="168" t="str">
        <f>HOST!$AF$2</f>
        <v>Winchester &amp; District AC</v>
      </c>
      <c r="M166" s="168" t="s">
        <v>414</v>
      </c>
    </row>
    <row r="167" spans="1:13" s="104" customFormat="1" ht="12.75">
      <c r="A167" s="258" t="s">
        <v>195</v>
      </c>
      <c r="B167" s="251">
        <v>71</v>
      </c>
      <c r="C167" s="338" t="s">
        <v>1314</v>
      </c>
      <c r="D167" s="528" t="s">
        <v>156</v>
      </c>
      <c r="E167" s="156" t="str">
        <f t="shared" si="6"/>
        <v>LIBBY STOCKWELL</v>
      </c>
      <c r="F167" s="156" t="str">
        <f t="shared" si="7"/>
        <v>Newbury</v>
      </c>
      <c r="G167" s="156" t="str">
        <f t="shared" si="8"/>
        <v>U13 g</v>
      </c>
      <c r="H167" s="107"/>
      <c r="I167" s="262"/>
      <c r="J167" s="167" t="str">
        <f>IF(HOST!AH66="","",HOST!AH66)</f>
        <v xml:space="preserve"> </v>
      </c>
      <c r="K167" s="331" t="str">
        <f>IF(HOST!AF66="","",HOST!AF66)</f>
        <v/>
      </c>
      <c r="L167" s="168" t="str">
        <f>HOST!$AF$2</f>
        <v>Winchester &amp; District AC</v>
      </c>
      <c r="M167" s="168" t="s">
        <v>414</v>
      </c>
    </row>
    <row r="168" spans="1:13" s="104" customFormat="1" ht="12.75">
      <c r="A168" s="258" t="s">
        <v>195</v>
      </c>
      <c r="B168" s="251">
        <v>10</v>
      </c>
      <c r="C168" s="338" t="s">
        <v>1315</v>
      </c>
      <c r="D168" s="528" t="s">
        <v>156</v>
      </c>
      <c r="E168" s="156" t="str">
        <f t="shared" si="6"/>
        <v>Tula Nandy</v>
      </c>
      <c r="F168" s="156" t="str">
        <f t="shared" si="7"/>
        <v>Winchester &amp; District AC</v>
      </c>
      <c r="G168" s="156" t="str">
        <f t="shared" si="8"/>
        <v>U13 g</v>
      </c>
      <c r="H168" s="107"/>
      <c r="I168" s="262"/>
      <c r="J168" s="167" t="str">
        <f>IF(COUNTIF(HOST!AT58:AT66,"*n*")=0,"","X")</f>
        <v/>
      </c>
      <c r="K168" s="331" t="s">
        <v>586</v>
      </c>
      <c r="L168" s="168" t="str">
        <f>HOST!$AF$2</f>
        <v>Winchester &amp; District AC</v>
      </c>
      <c r="M168" s="168" t="s">
        <v>414</v>
      </c>
    </row>
    <row r="169" spans="1:13" s="104" customFormat="1" ht="12.75">
      <c r="A169" s="258" t="s">
        <v>195</v>
      </c>
      <c r="B169" s="251">
        <v>397</v>
      </c>
      <c r="C169" s="338" t="s">
        <v>1316</v>
      </c>
      <c r="D169" s="528" t="s">
        <v>156</v>
      </c>
      <c r="E169" s="156" t="str">
        <f t="shared" si="6"/>
        <v>Florence Lee Rubis</v>
      </c>
      <c r="F169" s="156" t="str">
        <f t="shared" si="7"/>
        <v>Slough Juniors</v>
      </c>
      <c r="G169" s="156" t="str">
        <f t="shared" si="8"/>
        <v>U13 g</v>
      </c>
      <c r="H169" s="107"/>
      <c r="I169" s="262"/>
      <c r="J169" s="167" t="str">
        <f>IF('TEAM 2'!C5="","",'TEAM 2'!C5)</f>
        <v xml:space="preserve"> </v>
      </c>
      <c r="K169" s="331" t="str">
        <f>IF('TEAM 2'!A5="","",'TEAM 2'!A5)</f>
        <v>SOPHIE LIVINGSTONE</v>
      </c>
      <c r="L169" s="168" t="str">
        <f>'TEAM 2'!$AF$2</f>
        <v>Newbury</v>
      </c>
      <c r="M169" s="168" t="s">
        <v>517</v>
      </c>
    </row>
    <row r="170" spans="1:13" s="13" customFormat="1" ht="12.75">
      <c r="A170" s="258" t="s">
        <v>195</v>
      </c>
      <c r="B170" s="251">
        <v>91</v>
      </c>
      <c r="C170" s="338" t="s">
        <v>1317</v>
      </c>
      <c r="D170" s="528" t="s">
        <v>156</v>
      </c>
      <c r="E170" s="156" t="str">
        <f t="shared" si="6"/>
        <v>Keira Williams</v>
      </c>
      <c r="F170" s="156" t="str">
        <f t="shared" si="7"/>
        <v>Oxford City AC</v>
      </c>
      <c r="G170" s="156" t="str">
        <f t="shared" si="8"/>
        <v>U13 g</v>
      </c>
      <c r="H170" s="106"/>
      <c r="I170" s="262">
        <v>69</v>
      </c>
      <c r="J170" s="167" t="str">
        <f>IF('TEAM 2'!C6="","",'TEAM 2'!C6)</f>
        <v>X</v>
      </c>
      <c r="K170" s="331" t="str">
        <f>IF('TEAM 2'!A6="","",'TEAM 2'!A6)</f>
        <v>ANNA DELAVERE</v>
      </c>
      <c r="L170" s="168" t="str">
        <f>'TEAM 2'!$AF$2</f>
        <v>Newbury</v>
      </c>
      <c r="M170" s="168" t="s">
        <v>517</v>
      </c>
    </row>
    <row r="171" spans="1:13" s="104" customFormat="1" ht="12.75">
      <c r="A171" s="258" t="s">
        <v>195</v>
      </c>
      <c r="B171" s="251">
        <v>369</v>
      </c>
      <c r="C171" s="338" t="s">
        <v>1318</v>
      </c>
      <c r="D171" s="528" t="s">
        <v>156</v>
      </c>
      <c r="E171" s="156" t="str">
        <f t="shared" si="6"/>
        <v>Tabitha Rex</v>
      </c>
      <c r="F171" s="156" t="str">
        <f t="shared" si="7"/>
        <v>MADJA</v>
      </c>
      <c r="G171" s="156" t="str">
        <f t="shared" si="8"/>
        <v>U13 g</v>
      </c>
      <c r="H171" s="107"/>
      <c r="I171" s="262"/>
      <c r="J171" s="167" t="str">
        <f>IF('TEAM 2'!C7="","",'TEAM 2'!C7)</f>
        <v xml:space="preserve"> </v>
      </c>
      <c r="K171" s="331" t="str">
        <f>IF('TEAM 2'!A7="","",'TEAM 2'!A7)</f>
        <v>ELIZABETH PALMER</v>
      </c>
      <c r="L171" s="168" t="str">
        <f>'TEAM 2'!$AF$2</f>
        <v>Newbury</v>
      </c>
      <c r="M171" s="168" t="s">
        <v>517</v>
      </c>
    </row>
    <row r="172" spans="1:13" s="104" customFormat="1" ht="12.75">
      <c r="A172" s="258" t="s">
        <v>195</v>
      </c>
      <c r="B172" s="251">
        <v>949</v>
      </c>
      <c r="C172" s="338" t="s">
        <v>1319</v>
      </c>
      <c r="D172" s="528" t="s">
        <v>155</v>
      </c>
      <c r="E172" s="156" t="str">
        <f t="shared" si="6"/>
        <v>John Oladunjoye</v>
      </c>
      <c r="F172" s="156" t="str">
        <f t="shared" si="7"/>
        <v>Slough Juniors</v>
      </c>
      <c r="G172" s="156" t="str">
        <f t="shared" si="8"/>
        <v>U20 m</v>
      </c>
      <c r="H172" s="107"/>
      <c r="I172" s="262">
        <v>70</v>
      </c>
      <c r="J172" s="167" t="str">
        <f>IF('TEAM 2'!C8="","",'TEAM 2'!C8)</f>
        <v>X</v>
      </c>
      <c r="K172" s="331" t="str">
        <f>IF('TEAM 2'!A8="","",'TEAM 2'!A8)</f>
        <v>ISABEL MOORE</v>
      </c>
      <c r="L172" s="168" t="str">
        <f>'TEAM 2'!$AF$2</f>
        <v>Newbury</v>
      </c>
      <c r="M172" s="168" t="s">
        <v>517</v>
      </c>
    </row>
    <row r="173" spans="1:13" s="104" customFormat="1" ht="12.75">
      <c r="A173" s="258" t="s">
        <v>195</v>
      </c>
      <c r="B173" s="251">
        <v>68</v>
      </c>
      <c r="C173" s="338" t="s">
        <v>1320</v>
      </c>
      <c r="D173" s="528" t="s">
        <v>155</v>
      </c>
      <c r="E173" s="156" t="str">
        <f t="shared" si="6"/>
        <v>Daniel Thomas</v>
      </c>
      <c r="F173" s="156" t="str">
        <f t="shared" si="7"/>
        <v>Winchester &amp; District AC</v>
      </c>
      <c r="G173" s="156" t="str">
        <f t="shared" si="8"/>
        <v>U20 m</v>
      </c>
      <c r="H173" s="107"/>
      <c r="I173" s="262"/>
      <c r="J173" s="167" t="str">
        <f>IF('TEAM 2'!C9="","",'TEAM 2'!C9)</f>
        <v xml:space="preserve"> </v>
      </c>
      <c r="K173" s="331" t="str">
        <f>IF('TEAM 2'!A9="","",'TEAM 2'!A9)</f>
        <v>THEA OSBORNE</v>
      </c>
      <c r="L173" s="168" t="str">
        <f>'TEAM 2'!$AF$2</f>
        <v>Newbury</v>
      </c>
      <c r="M173" s="168" t="s">
        <v>517</v>
      </c>
    </row>
    <row r="174" spans="1:13" s="104" customFormat="1" ht="12.75">
      <c r="A174" s="258" t="s">
        <v>195</v>
      </c>
      <c r="B174" s="251">
        <v>99</v>
      </c>
      <c r="C174" s="338" t="s">
        <v>1321</v>
      </c>
      <c r="D174" s="528" t="s">
        <v>5</v>
      </c>
      <c r="E174" s="156" t="str">
        <f t="shared" si="6"/>
        <v>Matthew Stacey</v>
      </c>
      <c r="F174" s="156" t="str">
        <f t="shared" si="7"/>
        <v>Oxford City AC</v>
      </c>
      <c r="G174" s="156" t="str">
        <f t="shared" si="8"/>
        <v>U17 m</v>
      </c>
      <c r="H174" s="107"/>
      <c r="I174" s="262"/>
      <c r="J174" s="167" t="str">
        <f>IF('TEAM 2'!C10="","",'TEAM 2'!C10)</f>
        <v xml:space="preserve"> </v>
      </c>
      <c r="K174" s="331" t="str">
        <f>IF('TEAM 2'!A10="","",'TEAM 2'!A10)</f>
        <v>CLEMENTINE BARRY</v>
      </c>
      <c r="L174" s="168" t="str">
        <f>'TEAM 2'!$AF$2</f>
        <v>Newbury</v>
      </c>
      <c r="M174" s="168" t="s">
        <v>517</v>
      </c>
    </row>
    <row r="175" spans="1:13" s="104" customFormat="1" ht="12.75">
      <c r="A175" s="258" t="s">
        <v>195</v>
      </c>
      <c r="B175" s="251">
        <v>128</v>
      </c>
      <c r="C175" s="338" t="s">
        <v>1322</v>
      </c>
      <c r="D175" s="528" t="s">
        <v>88</v>
      </c>
      <c r="E175" s="156" t="str">
        <f t="shared" si="6"/>
        <v>Matthew Smith</v>
      </c>
      <c r="F175" s="156" t="str">
        <f t="shared" si="7"/>
        <v>Slough Juniors</v>
      </c>
      <c r="G175" s="156" t="str">
        <f t="shared" si="8"/>
        <v>U15 b</v>
      </c>
      <c r="H175" s="107"/>
      <c r="I175" s="262">
        <v>71</v>
      </c>
      <c r="J175" s="167" t="str">
        <f>IF('TEAM 2'!C11="","",'TEAM 2'!C11)</f>
        <v>X</v>
      </c>
      <c r="K175" s="331" t="str">
        <f>IF('TEAM 2'!A11="","",'TEAM 2'!A11)</f>
        <v>LIBBY STOCKWELL</v>
      </c>
      <c r="L175" s="168" t="str">
        <f>'TEAM 2'!$AF$2</f>
        <v>Newbury</v>
      </c>
      <c r="M175" s="168" t="s">
        <v>517</v>
      </c>
    </row>
    <row r="176" spans="1:13" s="104" customFormat="1" ht="12.75">
      <c r="A176" s="258" t="s">
        <v>195</v>
      </c>
      <c r="B176" s="251">
        <v>759</v>
      </c>
      <c r="C176" s="338" t="s">
        <v>1324</v>
      </c>
      <c r="D176" s="528" t="s">
        <v>1323</v>
      </c>
      <c r="E176" s="156" t="str">
        <f t="shared" si="6"/>
        <v>N/S 4x100m Relay Team</v>
      </c>
      <c r="F176" s="156" t="str">
        <f t="shared" si="7"/>
        <v>Slough Juniors</v>
      </c>
      <c r="G176" s="156" t="str">
        <f t="shared" si="8"/>
        <v>U13 g</v>
      </c>
      <c r="H176" s="107"/>
      <c r="I176" s="262">
        <v>72</v>
      </c>
      <c r="J176" s="167" t="str">
        <f>IF('TEAM 2'!C12="","",'TEAM 2'!C12)</f>
        <v>X</v>
      </c>
      <c r="K176" s="331" t="str">
        <f>IF('TEAM 2'!A12="","",'TEAM 2'!A12)</f>
        <v>ROSIE STOCKWELL</v>
      </c>
      <c r="L176" s="168" t="str">
        <f>'TEAM 2'!$AF$2</f>
        <v>Newbury</v>
      </c>
      <c r="M176" s="168" t="s">
        <v>517</v>
      </c>
    </row>
    <row r="177" spans="1:13" s="104" customFormat="1" ht="12.75">
      <c r="A177" s="258" t="s">
        <v>195</v>
      </c>
      <c r="B177" s="251">
        <v>16</v>
      </c>
      <c r="C177" s="338" t="s">
        <v>1324</v>
      </c>
      <c r="D177" s="528" t="s">
        <v>1323</v>
      </c>
      <c r="E177" s="156" t="str">
        <f t="shared" si="6"/>
        <v>N/S 4x100m Relay Team</v>
      </c>
      <c r="F177" s="156" t="str">
        <f t="shared" si="7"/>
        <v>Winchester &amp; District AC</v>
      </c>
      <c r="G177" s="156" t="str">
        <f t="shared" si="8"/>
        <v>U13 g</v>
      </c>
      <c r="H177" s="107"/>
      <c r="I177" s="262">
        <v>73</v>
      </c>
      <c r="J177" s="167" t="str">
        <f>IF('TEAM 2'!C13="","",'TEAM 2'!C13)</f>
        <v>X</v>
      </c>
      <c r="K177" s="331" t="str">
        <f>IF('TEAM 2'!A13="","",'TEAM 2'!A13)</f>
        <v>LILY NEWMAN</v>
      </c>
      <c r="L177" s="168" t="str">
        <f>'TEAM 2'!$AF$2</f>
        <v>Newbury</v>
      </c>
      <c r="M177" s="168" t="s">
        <v>517</v>
      </c>
    </row>
    <row r="178" spans="1:13" s="13" customFormat="1" ht="12.75">
      <c r="A178" s="258" t="s">
        <v>195</v>
      </c>
      <c r="B178" s="251">
        <v>383</v>
      </c>
      <c r="C178" s="338" t="s">
        <v>1325</v>
      </c>
      <c r="D178" s="528" t="s">
        <v>1323</v>
      </c>
      <c r="E178" s="156" t="str">
        <f t="shared" si="6"/>
        <v>N/S 4x100m Relay Team</v>
      </c>
      <c r="F178" s="156" t="str">
        <f t="shared" si="7"/>
        <v xml:space="preserve">Salisbury </v>
      </c>
      <c r="G178" s="156" t="str">
        <f t="shared" si="8"/>
        <v>U13 g</v>
      </c>
      <c r="H178" s="106"/>
      <c r="I178" s="262">
        <v>74</v>
      </c>
      <c r="J178" s="167" t="str">
        <f>IF('TEAM 2'!C14="","",'TEAM 2'!C14)</f>
        <v>X</v>
      </c>
      <c r="K178" s="331" t="str">
        <f>IF('TEAM 2'!A14="","",'TEAM 2'!A14)</f>
        <v>GEORGIA KNIGHT</v>
      </c>
      <c r="L178" s="168" t="str">
        <f>'TEAM 2'!$AF$2</f>
        <v>Newbury</v>
      </c>
      <c r="M178" s="168" t="s">
        <v>517</v>
      </c>
    </row>
    <row r="179" spans="1:13" s="104" customFormat="1" ht="12.75">
      <c r="A179" s="258" t="s">
        <v>195</v>
      </c>
      <c r="B179" s="251">
        <v>93</v>
      </c>
      <c r="C179" s="338" t="s">
        <v>1326</v>
      </c>
      <c r="D179" s="528" t="s">
        <v>1323</v>
      </c>
      <c r="E179" s="156" t="str">
        <f t="shared" si="6"/>
        <v>N/S 4x100m Relay Team</v>
      </c>
      <c r="F179" s="156" t="str">
        <f t="shared" si="7"/>
        <v>Oxford City AC</v>
      </c>
      <c r="G179" s="156" t="str">
        <f t="shared" si="8"/>
        <v>U13 g</v>
      </c>
      <c r="H179" s="107"/>
      <c r="I179" s="262">
        <v>75</v>
      </c>
      <c r="J179" s="167" t="str">
        <f>IF('TEAM 2'!C15="","",'TEAM 2'!C15)</f>
        <v>X</v>
      </c>
      <c r="K179" s="331" t="str">
        <f>IF('TEAM 2'!A15="","",'TEAM 2'!A15)</f>
        <v>MEG ARCHIBALD</v>
      </c>
      <c r="L179" s="168" t="str">
        <f>'TEAM 2'!$AF$2</f>
        <v>Newbury</v>
      </c>
      <c r="M179" s="168" t="s">
        <v>517</v>
      </c>
    </row>
    <row r="180" spans="1:13" s="104" customFormat="1" ht="12.75">
      <c r="A180" s="258" t="s">
        <v>195</v>
      </c>
      <c r="B180" s="251">
        <v>371</v>
      </c>
      <c r="C180" s="338" t="s">
        <v>1327</v>
      </c>
      <c r="D180" s="528" t="s">
        <v>1323</v>
      </c>
      <c r="E180" s="156" t="str">
        <f t="shared" si="6"/>
        <v>N/S 4x100m Relay Team</v>
      </c>
      <c r="F180" s="156" t="str">
        <f t="shared" si="7"/>
        <v>MADJA</v>
      </c>
      <c r="G180" s="156" t="str">
        <f t="shared" si="8"/>
        <v>U13 g</v>
      </c>
      <c r="H180" s="107"/>
      <c r="I180" s="262"/>
      <c r="J180" s="167" t="str">
        <f>IF('TEAM 2'!C16="","",'TEAM 2'!C16)</f>
        <v xml:space="preserve"> </v>
      </c>
      <c r="K180" s="331" t="str">
        <f>IF('TEAM 2'!A16="","",'TEAM 2'!A16)</f>
        <v/>
      </c>
      <c r="L180" s="168" t="str">
        <f>'TEAM 2'!$AF$2</f>
        <v>Newbury</v>
      </c>
      <c r="M180" s="168" t="s">
        <v>517</v>
      </c>
    </row>
    <row r="181" spans="1:13" s="104" customFormat="1" ht="12.75">
      <c r="A181" s="258" t="s">
        <v>195</v>
      </c>
      <c r="B181" s="251">
        <v>125</v>
      </c>
      <c r="C181" s="338" t="s">
        <v>1269</v>
      </c>
      <c r="D181" s="528" t="s">
        <v>89</v>
      </c>
      <c r="E181" s="156" t="str">
        <f t="shared" si="6"/>
        <v>Bo Stewart</v>
      </c>
      <c r="F181" s="156" t="str">
        <f t="shared" si="7"/>
        <v>Newbury</v>
      </c>
      <c r="G181" s="156" t="str">
        <f t="shared" si="8"/>
        <v>U20 w</v>
      </c>
      <c r="H181" s="107"/>
      <c r="I181" s="262"/>
      <c r="J181" s="167" t="str">
        <f>IF('TEAM 2'!C17="","",'TEAM 2'!C17)</f>
        <v xml:space="preserve"> </v>
      </c>
      <c r="K181" s="331" t="str">
        <f>IF('TEAM 2'!A17="","",'TEAM 2'!A17)</f>
        <v/>
      </c>
      <c r="L181" s="168" t="str">
        <f>'TEAM 2'!$AF$2</f>
        <v>Newbury</v>
      </c>
      <c r="M181" s="168" t="s">
        <v>517</v>
      </c>
    </row>
    <row r="182" spans="1:13" s="104" customFormat="1" ht="12.75">
      <c r="A182" s="258" t="s">
        <v>195</v>
      </c>
      <c r="B182" s="251">
        <v>57</v>
      </c>
      <c r="C182" s="338" t="s">
        <v>1328</v>
      </c>
      <c r="D182" s="528" t="s">
        <v>155</v>
      </c>
      <c r="E182" s="156" t="str">
        <f t="shared" si="6"/>
        <v>Ollie Carr</v>
      </c>
      <c r="F182" s="156" t="str">
        <f t="shared" si="7"/>
        <v>Winchester &amp; District AC</v>
      </c>
      <c r="G182" s="156" t="str">
        <f t="shared" si="8"/>
        <v>U15 b</v>
      </c>
      <c r="H182" s="107"/>
      <c r="I182" s="262"/>
      <c r="J182" s="167" t="str">
        <f>IF('TEAM 2'!C18="","",'TEAM 2'!C18)</f>
        <v xml:space="preserve"> </v>
      </c>
      <c r="K182" s="331" t="str">
        <f>IF('TEAM 2'!A18="","",'TEAM 2'!A18)</f>
        <v/>
      </c>
      <c r="L182" s="168" t="str">
        <f>'TEAM 2'!$AF$2</f>
        <v>Newbury</v>
      </c>
      <c r="M182" s="168" t="s">
        <v>517</v>
      </c>
    </row>
    <row r="183" spans="1:13" s="104" customFormat="1" ht="12.75">
      <c r="A183" s="258" t="s">
        <v>195</v>
      </c>
      <c r="B183" s="251">
        <v>50</v>
      </c>
      <c r="C183" s="338" t="s">
        <v>1329</v>
      </c>
      <c r="D183" s="528" t="s">
        <v>1323</v>
      </c>
      <c r="E183" s="156" t="str">
        <f t="shared" si="6"/>
        <v>N/S 4x100m Relay Team</v>
      </c>
      <c r="F183" s="156" t="str">
        <f t="shared" si="7"/>
        <v>Winchester &amp; District AC</v>
      </c>
      <c r="G183" s="156" t="str">
        <f t="shared" si="8"/>
        <v>U13 b</v>
      </c>
      <c r="H183" s="107"/>
      <c r="I183" s="262"/>
      <c r="J183" s="167" t="str">
        <f>IF('TEAM 2'!C19="","",'TEAM 2'!C19)</f>
        <v xml:space="preserve"> </v>
      </c>
      <c r="K183" s="331" t="str">
        <f>IF('TEAM 2'!A19="","",'TEAM 2'!A19)</f>
        <v/>
      </c>
      <c r="L183" s="168" t="str">
        <f>'TEAM 2'!$AF$2</f>
        <v>Newbury</v>
      </c>
      <c r="M183" s="168" t="s">
        <v>517</v>
      </c>
    </row>
    <row r="184" spans="1:13" s="104" customFormat="1" ht="12.75">
      <c r="A184" s="258" t="s">
        <v>195</v>
      </c>
      <c r="B184" s="251">
        <v>805</v>
      </c>
      <c r="C184" s="338" t="s">
        <v>1330</v>
      </c>
      <c r="D184" s="528" t="s">
        <v>1323</v>
      </c>
      <c r="E184" s="156" t="str">
        <f t="shared" si="6"/>
        <v>N/S 4x100m Relay Team</v>
      </c>
      <c r="F184" s="156" t="str">
        <f t="shared" si="7"/>
        <v>Slough Juniors</v>
      </c>
      <c r="G184" s="156" t="str">
        <f t="shared" si="8"/>
        <v>U13 b</v>
      </c>
      <c r="H184" s="107"/>
      <c r="I184" s="262"/>
      <c r="J184" s="167" t="str">
        <f>IF('TEAM 2'!C20="","",'TEAM 2'!C20)</f>
        <v xml:space="preserve"> </v>
      </c>
      <c r="K184" s="331" t="str">
        <f>IF('TEAM 2'!A20="","",'TEAM 2'!A20)</f>
        <v/>
      </c>
      <c r="L184" s="168" t="str">
        <f>'TEAM 2'!$AF$2</f>
        <v>Newbury</v>
      </c>
      <c r="M184" s="168" t="s">
        <v>517</v>
      </c>
    </row>
    <row r="185" spans="1:13" s="104" customFormat="1" ht="12.75">
      <c r="A185" s="258" t="s">
        <v>195</v>
      </c>
      <c r="B185" s="423">
        <v>130</v>
      </c>
      <c r="C185" s="338" t="s">
        <v>1332</v>
      </c>
      <c r="D185" s="528" t="s">
        <v>1323</v>
      </c>
      <c r="E185" s="156" t="str">
        <f t="shared" si="6"/>
        <v>N/S 4x100m Relay Team</v>
      </c>
      <c r="F185" s="156" t="str">
        <f t="shared" si="7"/>
        <v>Slough Juniors</v>
      </c>
      <c r="G185" s="156" t="str">
        <f t="shared" si="8"/>
        <v>U15 b</v>
      </c>
      <c r="H185" s="107"/>
      <c r="I185" s="262"/>
      <c r="J185" s="167" t="str">
        <f>IF('TEAM 2'!C21="","",'TEAM 2'!C21)</f>
        <v xml:space="preserve"> </v>
      </c>
      <c r="K185" s="331" t="str">
        <f>IF('TEAM 2'!A21="","",'TEAM 2'!A21)</f>
        <v/>
      </c>
      <c r="L185" s="168" t="str">
        <f>'TEAM 2'!$AF$2</f>
        <v>Newbury</v>
      </c>
      <c r="M185" s="168" t="s">
        <v>517</v>
      </c>
    </row>
    <row r="186" spans="1:13" s="104" customFormat="1" ht="12.75">
      <c r="A186" s="258" t="s">
        <v>195</v>
      </c>
      <c r="B186" s="251">
        <v>29</v>
      </c>
      <c r="C186" s="338" t="s">
        <v>1333</v>
      </c>
      <c r="D186" s="528" t="s">
        <v>1323</v>
      </c>
      <c r="E186" s="156" t="str">
        <f t="shared" si="6"/>
        <v>N/S 4x100m Relay Team</v>
      </c>
      <c r="F186" s="156" t="str">
        <f t="shared" si="7"/>
        <v>Winchester &amp; District AC</v>
      </c>
      <c r="G186" s="156" t="str">
        <f t="shared" si="8"/>
        <v>U15 g</v>
      </c>
      <c r="H186" s="107"/>
      <c r="I186" s="262"/>
      <c r="J186" s="167" t="str">
        <f>IF('TEAM 2'!C22="","",'TEAM 2'!C22)</f>
        <v xml:space="preserve"> </v>
      </c>
      <c r="K186" s="331" t="str">
        <f>IF('TEAM 2'!A22="","",'TEAM 2'!A22)</f>
        <v/>
      </c>
      <c r="L186" s="168" t="str">
        <f>'TEAM 2'!$AF$2</f>
        <v>Newbury</v>
      </c>
      <c r="M186" s="168" t="s">
        <v>517</v>
      </c>
    </row>
    <row r="187" spans="1:13" s="104" customFormat="1" ht="12.75">
      <c r="A187" s="258" t="s">
        <v>195</v>
      </c>
      <c r="B187" s="251">
        <v>85</v>
      </c>
      <c r="C187" s="338" t="s">
        <v>1334</v>
      </c>
      <c r="D187" s="528" t="s">
        <v>23</v>
      </c>
      <c r="E187" s="156" t="str">
        <f t="shared" si="6"/>
        <v>Dominique Dunn</v>
      </c>
      <c r="F187" s="156" t="str">
        <f t="shared" si="7"/>
        <v>Oxford City AC</v>
      </c>
      <c r="G187" s="156" t="str">
        <f t="shared" si="8"/>
        <v>U13 g</v>
      </c>
      <c r="H187" s="107"/>
      <c r="I187" s="262"/>
      <c r="J187" s="167" t="str">
        <f>IF('TEAM 2'!C23="","",'TEAM 2'!C23)</f>
        <v xml:space="preserve"> </v>
      </c>
      <c r="K187" s="331" t="str">
        <f>IF('TEAM 2'!A23="","",'TEAM 2'!A23)</f>
        <v/>
      </c>
      <c r="L187" s="168" t="str">
        <f>'TEAM 2'!$AF$2</f>
        <v>Newbury</v>
      </c>
      <c r="M187" s="168" t="s">
        <v>517</v>
      </c>
    </row>
    <row r="188" spans="1:13" s="104" customFormat="1" ht="12.75">
      <c r="A188" s="258" t="s">
        <v>195</v>
      </c>
      <c r="B188" s="251">
        <v>14</v>
      </c>
      <c r="C188" s="338" t="s">
        <v>1335</v>
      </c>
      <c r="D188" s="528" t="s">
        <v>23</v>
      </c>
      <c r="E188" s="156" t="str">
        <f t="shared" si="6"/>
        <v>Maisie Curtis</v>
      </c>
      <c r="F188" s="156" t="str">
        <f t="shared" si="7"/>
        <v>Winchester &amp; District AC</v>
      </c>
      <c r="G188" s="156" t="str">
        <f t="shared" si="8"/>
        <v>U13 g</v>
      </c>
      <c r="H188" s="107"/>
      <c r="I188" s="262"/>
      <c r="J188" s="167" t="str">
        <f>IF('TEAM 2'!C24="","",'TEAM 2'!C24)</f>
        <v xml:space="preserve"> </v>
      </c>
      <c r="K188" s="331" t="str">
        <f>IF('TEAM 2'!A24="","",'TEAM 2'!A24)</f>
        <v/>
      </c>
      <c r="L188" s="168" t="str">
        <f>'TEAM 2'!$AF$2</f>
        <v>Newbury</v>
      </c>
      <c r="M188" s="168" t="s">
        <v>517</v>
      </c>
    </row>
    <row r="189" spans="1:13" s="104" customFormat="1" ht="12.75">
      <c r="A189" s="258" t="s">
        <v>195</v>
      </c>
      <c r="B189" s="251">
        <v>17</v>
      </c>
      <c r="C189" s="338" t="s">
        <v>1336</v>
      </c>
      <c r="D189" s="528" t="s">
        <v>13</v>
      </c>
      <c r="E189" s="156" t="str">
        <f t="shared" si="6"/>
        <v>Connie Brush</v>
      </c>
      <c r="F189" s="156" t="str">
        <f t="shared" si="7"/>
        <v>Winchester &amp; District AC</v>
      </c>
      <c r="G189" s="156" t="str">
        <f t="shared" si="8"/>
        <v>U15 g</v>
      </c>
      <c r="H189" s="107"/>
      <c r="I189" s="262"/>
      <c r="J189" s="167" t="str">
        <f>IF('TEAM 2'!C25="","",'TEAM 2'!C25)</f>
        <v xml:space="preserve"> </v>
      </c>
      <c r="K189" s="331" t="str">
        <f>IF('TEAM 2'!A25="","",'TEAM 2'!A25)</f>
        <v/>
      </c>
      <c r="L189" s="168" t="str">
        <f>'TEAM 2'!$AF$2</f>
        <v>Newbury</v>
      </c>
      <c r="M189" s="168" t="s">
        <v>517</v>
      </c>
    </row>
    <row r="190" spans="1:13" s="104" customFormat="1" ht="12.75">
      <c r="A190" s="258" t="s">
        <v>195</v>
      </c>
      <c r="B190" s="251" t="s">
        <v>49</v>
      </c>
      <c r="C190" s="337"/>
      <c r="D190" s="252"/>
      <c r="E190" s="156" t="str">
        <f t="shared" si="6"/>
        <v/>
      </c>
      <c r="F190" s="156" t="str">
        <f t="shared" si="7"/>
        <v/>
      </c>
      <c r="G190" s="156" t="str">
        <f t="shared" si="8"/>
        <v/>
      </c>
      <c r="H190" s="107"/>
      <c r="I190" s="262"/>
      <c r="J190" s="167" t="str">
        <f>IF('TEAM 2'!C26="","",'TEAM 2'!C26)</f>
        <v xml:space="preserve"> </v>
      </c>
      <c r="K190" s="331" t="str">
        <f>IF('TEAM 2'!A26="","",'TEAM 2'!A26)</f>
        <v/>
      </c>
      <c r="L190" s="168" t="str">
        <f>'TEAM 2'!$AF$2</f>
        <v>Newbury</v>
      </c>
      <c r="M190" s="168" t="s">
        <v>517</v>
      </c>
    </row>
    <row r="191" spans="1:13" s="104" customFormat="1" ht="12.75">
      <c r="A191" s="258" t="s">
        <v>195</v>
      </c>
      <c r="B191" s="251" t="s">
        <v>49</v>
      </c>
      <c r="C191" s="337"/>
      <c r="D191" s="252"/>
      <c r="E191" s="156" t="str">
        <f t="shared" si="6"/>
        <v/>
      </c>
      <c r="F191" s="156" t="str">
        <f t="shared" si="7"/>
        <v/>
      </c>
      <c r="G191" s="156" t="str">
        <f t="shared" si="8"/>
        <v/>
      </c>
      <c r="H191" s="107"/>
      <c r="I191" s="262"/>
      <c r="J191" s="167" t="str">
        <f>IF('TEAM 2'!C27="","",'TEAM 2'!C27)</f>
        <v xml:space="preserve"> </v>
      </c>
      <c r="K191" s="331" t="str">
        <f>IF('TEAM 2'!A27="","",'TEAM 2'!A27)</f>
        <v/>
      </c>
      <c r="L191" s="168" t="str">
        <f>'TEAM 2'!$AF$2</f>
        <v>Newbury</v>
      </c>
      <c r="M191" s="168" t="s">
        <v>517</v>
      </c>
    </row>
    <row r="192" spans="1:13" s="104" customFormat="1" ht="12.75">
      <c r="A192" s="258" t="s">
        <v>195</v>
      </c>
      <c r="B192" s="251" t="s">
        <v>49</v>
      </c>
      <c r="C192" s="337"/>
      <c r="D192" s="252"/>
      <c r="E192" s="156" t="str">
        <f t="shared" si="6"/>
        <v/>
      </c>
      <c r="F192" s="156" t="str">
        <f t="shared" si="7"/>
        <v/>
      </c>
      <c r="G192" s="156" t="str">
        <f t="shared" si="8"/>
        <v/>
      </c>
      <c r="H192" s="107"/>
      <c r="I192" s="262"/>
      <c r="J192" s="167" t="str">
        <f>IF('TEAM 2'!C28="","",'TEAM 2'!C28)</f>
        <v xml:space="preserve"> </v>
      </c>
      <c r="K192" s="331" t="str">
        <f>IF('TEAM 2'!A28="","",'TEAM 2'!A28)</f>
        <v/>
      </c>
      <c r="L192" s="168" t="str">
        <f>'TEAM 2'!$AF$2</f>
        <v>Newbury</v>
      </c>
      <c r="M192" s="168" t="s">
        <v>517</v>
      </c>
    </row>
    <row r="193" spans="1:13" s="104" customFormat="1" ht="12.75">
      <c r="A193" s="258" t="s">
        <v>195</v>
      </c>
      <c r="B193" s="251" t="s">
        <v>49</v>
      </c>
      <c r="C193" s="337"/>
      <c r="D193" s="252"/>
      <c r="E193" s="156" t="str">
        <f t="shared" si="6"/>
        <v/>
      </c>
      <c r="F193" s="156" t="str">
        <f t="shared" si="7"/>
        <v/>
      </c>
      <c r="G193" s="156" t="str">
        <f t="shared" si="8"/>
        <v/>
      </c>
      <c r="H193" s="107"/>
      <c r="I193" s="262"/>
      <c r="J193" s="167" t="str">
        <f>IF('TEAM 2'!C29="","",'TEAM 2'!C29)</f>
        <v xml:space="preserve"> </v>
      </c>
      <c r="K193" s="331" t="str">
        <f>IF('TEAM 2'!A29="","",'TEAM 2'!A29)</f>
        <v/>
      </c>
      <c r="L193" s="168" t="str">
        <f>'TEAM 2'!$AF$2</f>
        <v>Newbury</v>
      </c>
      <c r="M193" s="168" t="s">
        <v>517</v>
      </c>
    </row>
    <row r="194" spans="1:13" s="104" customFormat="1" ht="12.75">
      <c r="A194" s="258" t="s">
        <v>195</v>
      </c>
      <c r="B194" s="251" t="s">
        <v>49</v>
      </c>
      <c r="C194" s="337"/>
      <c r="D194" s="252"/>
      <c r="E194" s="156" t="str">
        <f t="shared" si="6"/>
        <v/>
      </c>
      <c r="F194" s="156" t="str">
        <f t="shared" si="7"/>
        <v/>
      </c>
      <c r="G194" s="156" t="str">
        <f t="shared" si="8"/>
        <v/>
      </c>
      <c r="H194" s="107"/>
      <c r="I194" s="262"/>
      <c r="J194" s="167" t="str">
        <f>IF('TEAM 2'!C30="","",'TEAM 2'!C30)</f>
        <v xml:space="preserve"> </v>
      </c>
      <c r="K194" s="331" t="str">
        <f>IF('TEAM 2'!A30="","",'TEAM 2'!A30)</f>
        <v/>
      </c>
      <c r="L194" s="168" t="str">
        <f>'TEAM 2'!$AF$2</f>
        <v>Newbury</v>
      </c>
      <c r="M194" s="168" t="s">
        <v>517</v>
      </c>
    </row>
    <row r="195" spans="1:13" s="104" customFormat="1" ht="12.75">
      <c r="A195" s="258" t="s">
        <v>195</v>
      </c>
      <c r="B195" s="251" t="s">
        <v>49</v>
      </c>
      <c r="C195" s="337"/>
      <c r="D195" s="252"/>
      <c r="E195" s="156" t="str">
        <f t="shared" si="6"/>
        <v/>
      </c>
      <c r="F195" s="156" t="str">
        <f t="shared" si="7"/>
        <v/>
      </c>
      <c r="G195" s="156" t="str">
        <f t="shared" si="8"/>
        <v/>
      </c>
      <c r="H195" s="107"/>
      <c r="I195" s="262"/>
      <c r="J195" s="167" t="str">
        <f>IF(COUNTIF('TEAM 2'!N5:N30,"*n*")=0,"","X")</f>
        <v/>
      </c>
      <c r="K195" s="331" t="s">
        <v>586</v>
      </c>
      <c r="L195" s="168" t="str">
        <f>'TEAM 2'!$AF$2</f>
        <v>Newbury</v>
      </c>
      <c r="M195" s="168" t="s">
        <v>517</v>
      </c>
    </row>
    <row r="196" spans="1:13" s="104" customFormat="1" ht="12.75">
      <c r="A196" s="258" t="s">
        <v>195</v>
      </c>
      <c r="B196" s="251" t="s">
        <v>49</v>
      </c>
      <c r="C196" s="337"/>
      <c r="D196" s="252"/>
      <c r="E196" s="156" t="str">
        <f t="shared" si="6"/>
        <v/>
      </c>
      <c r="F196" s="156" t="str">
        <f t="shared" si="7"/>
        <v/>
      </c>
      <c r="G196" s="156" t="str">
        <f t="shared" si="8"/>
        <v/>
      </c>
      <c r="H196" s="107"/>
      <c r="I196" s="262"/>
      <c r="J196" s="167" t="str">
        <f>IF('TEAM 2'!R5="","",'TEAM 2'!R5)</f>
        <v xml:space="preserve"> </v>
      </c>
      <c r="K196" s="331" t="str">
        <f>IF('TEAM 2'!P5="","",'TEAM 2'!P5)</f>
        <v>PHOEBE RYDER</v>
      </c>
      <c r="L196" s="168" t="str">
        <f>'TEAM 2'!$AF$2</f>
        <v>Newbury</v>
      </c>
      <c r="M196" s="168" t="s">
        <v>516</v>
      </c>
    </row>
    <row r="197" spans="1:13" s="104" customFormat="1" ht="12.75">
      <c r="A197" s="258" t="s">
        <v>195</v>
      </c>
      <c r="B197" s="251" t="s">
        <v>49</v>
      </c>
      <c r="C197" s="337"/>
      <c r="D197" s="252"/>
      <c r="E197" s="156" t="str">
        <f t="shared" si="6"/>
        <v/>
      </c>
      <c r="F197" s="156" t="str">
        <f t="shared" si="7"/>
        <v/>
      </c>
      <c r="G197" s="156" t="str">
        <f t="shared" si="8"/>
        <v/>
      </c>
      <c r="H197" s="107"/>
      <c r="I197" s="262"/>
      <c r="J197" s="167" t="str">
        <f>IF('TEAM 2'!R6="","",'TEAM 2'!R6)</f>
        <v xml:space="preserve"> </v>
      </c>
      <c r="K197" s="331" t="str">
        <f>IF('TEAM 2'!P6="","",'TEAM 2'!P6)</f>
        <v>FRANCESCA BAILEY</v>
      </c>
      <c r="L197" s="168" t="str">
        <f>'TEAM 2'!$AF$2</f>
        <v>Newbury</v>
      </c>
      <c r="M197" s="168" t="s">
        <v>516</v>
      </c>
    </row>
    <row r="198" spans="1:13" s="104" customFormat="1" ht="12.75">
      <c r="A198" s="258" t="s">
        <v>195</v>
      </c>
      <c r="B198" s="251" t="s">
        <v>49</v>
      </c>
      <c r="C198" s="337"/>
      <c r="D198" s="252"/>
      <c r="E198" s="156" t="str">
        <f t="shared" si="6"/>
        <v/>
      </c>
      <c r="F198" s="156" t="str">
        <f t="shared" si="7"/>
        <v/>
      </c>
      <c r="G198" s="156" t="str">
        <f t="shared" si="8"/>
        <v/>
      </c>
      <c r="H198" s="107"/>
      <c r="I198" s="262"/>
      <c r="J198" s="167" t="str">
        <f>IF('TEAM 2'!R7="","",'TEAM 2'!R7)</f>
        <v xml:space="preserve"> </v>
      </c>
      <c r="K198" s="331" t="str">
        <f>IF('TEAM 2'!P7="","",'TEAM 2'!P7)</f>
        <v>POLLY CRANFIELD</v>
      </c>
      <c r="L198" s="168" t="str">
        <f>'TEAM 2'!$AF$2</f>
        <v>Newbury</v>
      </c>
      <c r="M198" s="168" t="s">
        <v>516</v>
      </c>
    </row>
    <row r="199" spans="1:13" s="104" customFormat="1" ht="12.75">
      <c r="A199" s="258" t="s">
        <v>195</v>
      </c>
      <c r="B199" s="251" t="s">
        <v>49</v>
      </c>
      <c r="C199" s="337"/>
      <c r="D199" s="252"/>
      <c r="E199" s="156" t="str">
        <f t="shared" ref="E199:E262" si="9">IF(ISNA((VLOOKUP(B199,I:M,3,FALSE))),"",VLOOKUP(B199,I:M,3,FALSE))</f>
        <v/>
      </c>
      <c r="F199" s="156" t="str">
        <f t="shared" ref="F199:F262" si="10">IF(ISNA((VLOOKUP(B199,I:M,4,FALSE))),"",VLOOKUP(B199,I:M,4,FALSE))</f>
        <v/>
      </c>
      <c r="G199" s="156" t="str">
        <f t="shared" ref="G199:G262" si="11">IF(ISNA((VLOOKUP(B199,I:M,5,FALSE))),"",VLOOKUP(B199,I:M,5,FALSE))</f>
        <v/>
      </c>
      <c r="H199" s="107"/>
      <c r="I199" s="262"/>
      <c r="J199" s="167" t="str">
        <f>IF('TEAM 2'!R8="","",'TEAM 2'!R8)</f>
        <v xml:space="preserve"> </v>
      </c>
      <c r="K199" s="331" t="str">
        <f>IF('TEAM 2'!P8="","",'TEAM 2'!P8)</f>
        <v>CLAUDIA COSA</v>
      </c>
      <c r="L199" s="168" t="str">
        <f>'TEAM 2'!$AF$2</f>
        <v>Newbury</v>
      </c>
      <c r="M199" s="168" t="s">
        <v>516</v>
      </c>
    </row>
    <row r="200" spans="1:13" s="104" customFormat="1" ht="12.75">
      <c r="A200" s="258" t="s">
        <v>195</v>
      </c>
      <c r="B200" s="251" t="s">
        <v>49</v>
      </c>
      <c r="C200" s="337"/>
      <c r="D200" s="252"/>
      <c r="E200" s="156" t="str">
        <f t="shared" si="9"/>
        <v/>
      </c>
      <c r="F200" s="156" t="str">
        <f t="shared" si="10"/>
        <v/>
      </c>
      <c r="G200" s="156" t="str">
        <f t="shared" si="11"/>
        <v/>
      </c>
      <c r="H200" s="107"/>
      <c r="I200" s="262">
        <v>76</v>
      </c>
      <c r="J200" s="167" t="str">
        <f>IF('TEAM 2'!R9="","",'TEAM 2'!R9)</f>
        <v>X</v>
      </c>
      <c r="K200" s="331" t="str">
        <f>IF('TEAM 2'!P9="","",'TEAM 2'!P9)</f>
        <v>MADDY LEEK</v>
      </c>
      <c r="L200" s="168" t="str">
        <f>'TEAM 2'!$AF$2</f>
        <v>Newbury</v>
      </c>
      <c r="M200" s="168" t="s">
        <v>516</v>
      </c>
    </row>
    <row r="201" spans="1:13" s="104" customFormat="1" ht="12.75">
      <c r="A201" s="258" t="s">
        <v>195</v>
      </c>
      <c r="B201" s="251" t="s">
        <v>49</v>
      </c>
      <c r="C201" s="337"/>
      <c r="D201" s="252"/>
      <c r="E201" s="156" t="str">
        <f t="shared" si="9"/>
        <v/>
      </c>
      <c r="F201" s="156" t="str">
        <f t="shared" si="10"/>
        <v/>
      </c>
      <c r="G201" s="156" t="str">
        <f t="shared" si="11"/>
        <v/>
      </c>
      <c r="H201" s="107"/>
      <c r="I201" s="262"/>
      <c r="J201" s="167" t="str">
        <f>IF('TEAM 2'!R10="","",'TEAM 2'!R10)</f>
        <v xml:space="preserve"> </v>
      </c>
      <c r="K201" s="331" t="str">
        <f>IF('TEAM 2'!P10="","",'TEAM 2'!P10)</f>
        <v>SOPHIE BHATT</v>
      </c>
      <c r="L201" s="168" t="str">
        <f>'TEAM 2'!$AF$2</f>
        <v>Newbury</v>
      </c>
      <c r="M201" s="168" t="s">
        <v>516</v>
      </c>
    </row>
    <row r="202" spans="1:13" s="104" customFormat="1" ht="12.75">
      <c r="A202" s="258" t="s">
        <v>195</v>
      </c>
      <c r="B202" s="251" t="s">
        <v>49</v>
      </c>
      <c r="C202" s="337"/>
      <c r="D202" s="252"/>
      <c r="E202" s="156" t="str">
        <f t="shared" si="9"/>
        <v/>
      </c>
      <c r="F202" s="156" t="str">
        <f t="shared" si="10"/>
        <v/>
      </c>
      <c r="G202" s="156" t="str">
        <f t="shared" si="11"/>
        <v/>
      </c>
      <c r="H202" s="108"/>
      <c r="I202" s="262"/>
      <c r="J202" s="167" t="str">
        <f>IF('TEAM 2'!R11="","",'TEAM 2'!R11)</f>
        <v xml:space="preserve"> </v>
      </c>
      <c r="K202" s="331" t="str">
        <f>IF('TEAM 2'!P11="","",'TEAM 2'!P11)</f>
        <v>MIRIAM COOPER</v>
      </c>
      <c r="L202" s="168" t="str">
        <f>'TEAM 2'!$AF$2</f>
        <v>Newbury</v>
      </c>
      <c r="M202" s="168" t="s">
        <v>516</v>
      </c>
    </row>
    <row r="203" spans="1:13" s="104" customFormat="1" ht="12.75">
      <c r="A203" s="258" t="s">
        <v>195</v>
      </c>
      <c r="B203" s="251" t="s">
        <v>49</v>
      </c>
      <c r="C203" s="337"/>
      <c r="D203" s="252"/>
      <c r="E203" s="156" t="str">
        <f t="shared" si="9"/>
        <v/>
      </c>
      <c r="F203" s="156" t="str">
        <f t="shared" si="10"/>
        <v/>
      </c>
      <c r="G203" s="156" t="str">
        <f t="shared" si="11"/>
        <v/>
      </c>
      <c r="H203" s="108"/>
      <c r="I203" s="262"/>
      <c r="J203" s="167" t="str">
        <f>IF('TEAM 2'!R12="","",'TEAM 2'!R12)</f>
        <v xml:space="preserve"> </v>
      </c>
      <c r="K203" s="331" t="str">
        <f>IF('TEAM 2'!P12="","",'TEAM 2'!P12)</f>
        <v>JOSIE ROBERTSON</v>
      </c>
      <c r="L203" s="168" t="str">
        <f>'TEAM 2'!$AF$2</f>
        <v>Newbury</v>
      </c>
      <c r="M203" s="168" t="s">
        <v>516</v>
      </c>
    </row>
    <row r="204" spans="1:13" s="104" customFormat="1" ht="12.75">
      <c r="A204" s="258" t="s">
        <v>195</v>
      </c>
      <c r="B204" s="251" t="s">
        <v>49</v>
      </c>
      <c r="C204" s="337"/>
      <c r="D204" s="252"/>
      <c r="E204" s="156" t="str">
        <f t="shared" si="9"/>
        <v/>
      </c>
      <c r="F204" s="156" t="str">
        <f t="shared" si="10"/>
        <v/>
      </c>
      <c r="G204" s="156" t="str">
        <f t="shared" si="11"/>
        <v/>
      </c>
      <c r="H204" s="108"/>
      <c r="I204" s="262"/>
      <c r="J204" s="167" t="str">
        <f>IF('TEAM 2'!R13="","",'TEAM 2'!R13)</f>
        <v xml:space="preserve"> </v>
      </c>
      <c r="K204" s="331" t="str">
        <f>IF('TEAM 2'!P13="","",'TEAM 2'!P13)</f>
        <v/>
      </c>
      <c r="L204" s="168" t="str">
        <f>'TEAM 2'!$AF$2</f>
        <v>Newbury</v>
      </c>
      <c r="M204" s="168" t="s">
        <v>516</v>
      </c>
    </row>
    <row r="205" spans="1:13" s="104" customFormat="1" ht="12.75">
      <c r="A205" s="258" t="s">
        <v>195</v>
      </c>
      <c r="B205" s="251" t="s">
        <v>49</v>
      </c>
      <c r="C205" s="337"/>
      <c r="D205" s="252"/>
      <c r="E205" s="156" t="str">
        <f t="shared" si="9"/>
        <v/>
      </c>
      <c r="F205" s="156" t="str">
        <f t="shared" si="10"/>
        <v/>
      </c>
      <c r="G205" s="156" t="str">
        <f t="shared" si="11"/>
        <v/>
      </c>
      <c r="H205" s="108"/>
      <c r="I205" s="262"/>
      <c r="J205" s="167" t="str">
        <f>IF('TEAM 2'!R14="","",'TEAM 2'!R14)</f>
        <v xml:space="preserve"> </v>
      </c>
      <c r="K205" s="331" t="str">
        <f>IF('TEAM 2'!P14="","",'TEAM 2'!P14)</f>
        <v/>
      </c>
      <c r="L205" s="168" t="str">
        <f>'TEAM 2'!$AF$2</f>
        <v>Newbury</v>
      </c>
      <c r="M205" s="168" t="s">
        <v>516</v>
      </c>
    </row>
    <row r="206" spans="1:13" s="104" customFormat="1" ht="12.75">
      <c r="A206" s="258" t="s">
        <v>195</v>
      </c>
      <c r="B206" s="251" t="s">
        <v>49</v>
      </c>
      <c r="C206" s="337"/>
      <c r="D206" s="252"/>
      <c r="E206" s="156" t="str">
        <f t="shared" si="9"/>
        <v/>
      </c>
      <c r="F206" s="156" t="str">
        <f t="shared" si="10"/>
        <v/>
      </c>
      <c r="G206" s="156" t="str">
        <f t="shared" si="11"/>
        <v/>
      </c>
      <c r="H206" s="108"/>
      <c r="I206" s="262"/>
      <c r="J206" s="167" t="str">
        <f>IF('TEAM 2'!R15="","",'TEAM 2'!R15)</f>
        <v xml:space="preserve"> </v>
      </c>
      <c r="K206" s="331" t="str">
        <f>IF('TEAM 2'!P15="","",'TEAM 2'!P15)</f>
        <v/>
      </c>
      <c r="L206" s="168" t="str">
        <f>'TEAM 2'!$AF$2</f>
        <v>Newbury</v>
      </c>
      <c r="M206" s="168" t="s">
        <v>516</v>
      </c>
    </row>
    <row r="207" spans="1:13" s="104" customFormat="1" ht="12.75">
      <c r="A207" s="258" t="s">
        <v>195</v>
      </c>
      <c r="B207" s="251" t="s">
        <v>49</v>
      </c>
      <c r="C207" s="337"/>
      <c r="D207" s="252"/>
      <c r="E207" s="156" t="str">
        <f t="shared" si="9"/>
        <v/>
      </c>
      <c r="F207" s="156" t="str">
        <f t="shared" si="10"/>
        <v/>
      </c>
      <c r="G207" s="156" t="str">
        <f t="shared" si="11"/>
        <v/>
      </c>
      <c r="H207" s="108"/>
      <c r="I207" s="262"/>
      <c r="J207" s="167" t="str">
        <f>IF('TEAM 2'!R16="","",'TEAM 2'!R16)</f>
        <v xml:space="preserve"> </v>
      </c>
      <c r="K207" s="331" t="str">
        <f>IF('TEAM 2'!P16="","",'TEAM 2'!P16)</f>
        <v/>
      </c>
      <c r="L207" s="168" t="str">
        <f>'TEAM 2'!$AF$2</f>
        <v>Newbury</v>
      </c>
      <c r="M207" s="168" t="s">
        <v>516</v>
      </c>
    </row>
    <row r="208" spans="1:13" s="104" customFormat="1" ht="12.75">
      <c r="A208" s="258" t="s">
        <v>195</v>
      </c>
      <c r="B208" s="251" t="s">
        <v>49</v>
      </c>
      <c r="C208" s="337"/>
      <c r="D208" s="252"/>
      <c r="E208" s="156" t="str">
        <f t="shared" si="9"/>
        <v/>
      </c>
      <c r="F208" s="156" t="str">
        <f t="shared" si="10"/>
        <v/>
      </c>
      <c r="G208" s="156" t="str">
        <f t="shared" si="11"/>
        <v/>
      </c>
      <c r="H208" s="108"/>
      <c r="I208" s="262"/>
      <c r="J208" s="167" t="str">
        <f>IF('TEAM 2'!R17="","",'TEAM 2'!R17)</f>
        <v xml:space="preserve"> </v>
      </c>
      <c r="K208" s="331" t="str">
        <f>IF('TEAM 2'!P17="","",'TEAM 2'!P17)</f>
        <v/>
      </c>
      <c r="L208" s="168" t="str">
        <f>'TEAM 2'!$AF$2</f>
        <v>Newbury</v>
      </c>
      <c r="M208" s="168" t="s">
        <v>516</v>
      </c>
    </row>
    <row r="209" spans="1:13" s="104" customFormat="1" ht="12.75">
      <c r="A209" s="258" t="s">
        <v>195</v>
      </c>
      <c r="B209" s="251" t="s">
        <v>49</v>
      </c>
      <c r="C209" s="337"/>
      <c r="D209" s="252"/>
      <c r="E209" s="156" t="str">
        <f t="shared" si="9"/>
        <v/>
      </c>
      <c r="F209" s="156" t="str">
        <f t="shared" si="10"/>
        <v/>
      </c>
      <c r="G209" s="156" t="str">
        <f t="shared" si="11"/>
        <v/>
      </c>
      <c r="H209" s="108"/>
      <c r="I209" s="262"/>
      <c r="J209" s="167" t="str">
        <f>IF('TEAM 2'!R18="","",'TEAM 2'!R18)</f>
        <v xml:space="preserve"> </v>
      </c>
      <c r="K209" s="331" t="str">
        <f>IF('TEAM 2'!P18="","",'TEAM 2'!P18)</f>
        <v/>
      </c>
      <c r="L209" s="168" t="str">
        <f>'TEAM 2'!$AF$2</f>
        <v>Newbury</v>
      </c>
      <c r="M209" s="168" t="s">
        <v>516</v>
      </c>
    </row>
    <row r="210" spans="1:13" s="104" customFormat="1" ht="12.75">
      <c r="A210" s="258" t="s">
        <v>195</v>
      </c>
      <c r="B210" s="251" t="s">
        <v>49</v>
      </c>
      <c r="C210" s="337"/>
      <c r="D210" s="252"/>
      <c r="E210" s="156" t="str">
        <f t="shared" si="9"/>
        <v/>
      </c>
      <c r="F210" s="156" t="str">
        <f t="shared" si="10"/>
        <v/>
      </c>
      <c r="G210" s="156" t="str">
        <f t="shared" si="11"/>
        <v/>
      </c>
      <c r="H210" s="108"/>
      <c r="I210" s="262"/>
      <c r="J210" s="167" t="str">
        <f>IF('TEAM 2'!R19="","",'TEAM 2'!R19)</f>
        <v xml:space="preserve"> </v>
      </c>
      <c r="K210" s="331" t="str">
        <f>IF('TEAM 2'!P19="","",'TEAM 2'!P19)</f>
        <v/>
      </c>
      <c r="L210" s="168" t="str">
        <f>'TEAM 2'!$AF$2</f>
        <v>Newbury</v>
      </c>
      <c r="M210" s="168" t="s">
        <v>516</v>
      </c>
    </row>
    <row r="211" spans="1:13" s="104" customFormat="1" ht="12.75">
      <c r="A211" s="258" t="s">
        <v>195</v>
      </c>
      <c r="B211" s="251" t="s">
        <v>49</v>
      </c>
      <c r="C211" s="337"/>
      <c r="D211" s="252"/>
      <c r="E211" s="156" t="str">
        <f t="shared" si="9"/>
        <v/>
      </c>
      <c r="F211" s="156" t="str">
        <f t="shared" si="10"/>
        <v/>
      </c>
      <c r="G211" s="156" t="str">
        <f t="shared" si="11"/>
        <v/>
      </c>
      <c r="H211" s="108"/>
      <c r="I211" s="262"/>
      <c r="J211" s="167" t="str">
        <f>IF('TEAM 2'!R20="","",'TEAM 2'!R20)</f>
        <v xml:space="preserve"> </v>
      </c>
      <c r="K211" s="331" t="str">
        <f>IF('TEAM 2'!P20="","",'TEAM 2'!P20)</f>
        <v/>
      </c>
      <c r="L211" s="168" t="str">
        <f>'TEAM 2'!$AF$2</f>
        <v>Newbury</v>
      </c>
      <c r="M211" s="168" t="s">
        <v>516</v>
      </c>
    </row>
    <row r="212" spans="1:13" s="104" customFormat="1" ht="12.75">
      <c r="A212" s="258" t="s">
        <v>195</v>
      </c>
      <c r="B212" s="251" t="s">
        <v>49</v>
      </c>
      <c r="C212" s="337"/>
      <c r="D212" s="252"/>
      <c r="E212" s="156" t="str">
        <f t="shared" si="9"/>
        <v/>
      </c>
      <c r="F212" s="156" t="str">
        <f t="shared" si="10"/>
        <v/>
      </c>
      <c r="G212" s="156" t="str">
        <f t="shared" si="11"/>
        <v/>
      </c>
      <c r="H212" s="108"/>
      <c r="I212" s="262"/>
      <c r="J212" s="167" t="str">
        <f>IF('TEAM 2'!R21="","",'TEAM 2'!R21)</f>
        <v xml:space="preserve"> </v>
      </c>
      <c r="K212" s="331" t="str">
        <f>IF('TEAM 2'!P21="","",'TEAM 2'!P21)</f>
        <v/>
      </c>
      <c r="L212" s="168" t="str">
        <f>'TEAM 2'!$AF$2</f>
        <v>Newbury</v>
      </c>
      <c r="M212" s="168" t="s">
        <v>516</v>
      </c>
    </row>
    <row r="213" spans="1:13" s="104" customFormat="1" ht="12.75">
      <c r="A213" s="258" t="s">
        <v>195</v>
      </c>
      <c r="B213" s="251" t="s">
        <v>49</v>
      </c>
      <c r="C213" s="337"/>
      <c r="D213" s="252"/>
      <c r="E213" s="156" t="str">
        <f t="shared" si="9"/>
        <v/>
      </c>
      <c r="F213" s="156" t="str">
        <f t="shared" si="10"/>
        <v/>
      </c>
      <c r="G213" s="156" t="str">
        <f t="shared" si="11"/>
        <v/>
      </c>
      <c r="H213" s="108"/>
      <c r="I213" s="262"/>
      <c r="J213" s="167" t="str">
        <f>IF('TEAM 2'!R22="","",'TEAM 2'!R22)</f>
        <v xml:space="preserve"> </v>
      </c>
      <c r="K213" s="331" t="str">
        <f>IF('TEAM 2'!P22="","",'TEAM 2'!P22)</f>
        <v/>
      </c>
      <c r="L213" s="168" t="str">
        <f>'TEAM 2'!$AF$2</f>
        <v>Newbury</v>
      </c>
      <c r="M213" s="168" t="s">
        <v>516</v>
      </c>
    </row>
    <row r="214" spans="1:13" s="104" customFormat="1" ht="12.75">
      <c r="A214" s="258" t="s">
        <v>195</v>
      </c>
      <c r="B214" s="251" t="s">
        <v>49</v>
      </c>
      <c r="C214" s="337"/>
      <c r="D214" s="252"/>
      <c r="E214" s="156" t="str">
        <f t="shared" si="9"/>
        <v/>
      </c>
      <c r="F214" s="156" t="str">
        <f t="shared" si="10"/>
        <v/>
      </c>
      <c r="G214" s="156" t="str">
        <f t="shared" si="11"/>
        <v/>
      </c>
      <c r="H214" s="108"/>
      <c r="I214" s="262"/>
      <c r="J214" s="167" t="str">
        <f>IF('TEAM 2'!R23="","",'TEAM 2'!R23)</f>
        <v xml:space="preserve"> </v>
      </c>
      <c r="K214" s="331" t="str">
        <f>IF('TEAM 2'!P23="","",'TEAM 2'!P23)</f>
        <v/>
      </c>
      <c r="L214" s="168" t="str">
        <f>'TEAM 2'!$AF$2</f>
        <v>Newbury</v>
      </c>
      <c r="M214" s="168" t="s">
        <v>516</v>
      </c>
    </row>
    <row r="215" spans="1:13" s="104" customFormat="1" ht="12.75">
      <c r="A215" s="258" t="s">
        <v>195</v>
      </c>
      <c r="B215" s="251" t="s">
        <v>49</v>
      </c>
      <c r="C215" s="337"/>
      <c r="D215" s="252"/>
      <c r="E215" s="156" t="str">
        <f t="shared" si="9"/>
        <v/>
      </c>
      <c r="F215" s="156" t="str">
        <f t="shared" si="10"/>
        <v/>
      </c>
      <c r="G215" s="156" t="str">
        <f t="shared" si="11"/>
        <v/>
      </c>
      <c r="H215" s="108"/>
      <c r="I215" s="262"/>
      <c r="J215" s="167" t="str">
        <f>IF('TEAM 2'!R24="","",'TEAM 2'!R24)</f>
        <v xml:space="preserve"> </v>
      </c>
      <c r="K215" s="331" t="str">
        <f>IF('TEAM 2'!P24="","",'TEAM 2'!P24)</f>
        <v/>
      </c>
      <c r="L215" s="168" t="str">
        <f>'TEAM 2'!$AF$2</f>
        <v>Newbury</v>
      </c>
      <c r="M215" s="168" t="s">
        <v>516</v>
      </c>
    </row>
    <row r="216" spans="1:13" s="104" customFormat="1" ht="12.75">
      <c r="A216" s="258" t="s">
        <v>195</v>
      </c>
      <c r="B216" s="251" t="s">
        <v>49</v>
      </c>
      <c r="C216" s="337"/>
      <c r="D216" s="252"/>
      <c r="E216" s="156" t="str">
        <f t="shared" si="9"/>
        <v/>
      </c>
      <c r="F216" s="156" t="str">
        <f t="shared" si="10"/>
        <v/>
      </c>
      <c r="G216" s="156" t="str">
        <f t="shared" si="11"/>
        <v/>
      </c>
      <c r="H216" s="108"/>
      <c r="I216" s="262"/>
      <c r="J216" s="167" t="str">
        <f>IF('TEAM 2'!R25="","",'TEAM 2'!R25)</f>
        <v xml:space="preserve"> </v>
      </c>
      <c r="K216" s="331" t="str">
        <f>IF('TEAM 2'!P25="","",'TEAM 2'!P25)</f>
        <v/>
      </c>
      <c r="L216" s="168" t="str">
        <f>'TEAM 2'!$AF$2</f>
        <v>Newbury</v>
      </c>
      <c r="M216" s="168" t="s">
        <v>516</v>
      </c>
    </row>
    <row r="217" spans="1:13" s="104" customFormat="1" ht="12.75">
      <c r="A217" s="258" t="s">
        <v>195</v>
      </c>
      <c r="B217" s="251" t="s">
        <v>49</v>
      </c>
      <c r="C217" s="337"/>
      <c r="D217" s="252"/>
      <c r="E217" s="156" t="str">
        <f t="shared" si="9"/>
        <v/>
      </c>
      <c r="F217" s="156" t="str">
        <f t="shared" si="10"/>
        <v/>
      </c>
      <c r="G217" s="156" t="str">
        <f t="shared" si="11"/>
        <v/>
      </c>
      <c r="H217" s="108"/>
      <c r="I217" s="262"/>
      <c r="J217" s="167" t="str">
        <f>IF('TEAM 2'!R26="","",'TEAM 2'!R26)</f>
        <v xml:space="preserve"> </v>
      </c>
      <c r="K217" s="331" t="str">
        <f>IF('TEAM 2'!P26="","",'TEAM 2'!P26)</f>
        <v/>
      </c>
      <c r="L217" s="168" t="str">
        <f>'TEAM 2'!$AF$2</f>
        <v>Newbury</v>
      </c>
      <c r="M217" s="168" t="s">
        <v>516</v>
      </c>
    </row>
    <row r="218" spans="1:13" s="104" customFormat="1" ht="12.75">
      <c r="A218" s="258" t="s">
        <v>195</v>
      </c>
      <c r="B218" s="251" t="s">
        <v>49</v>
      </c>
      <c r="C218" s="337"/>
      <c r="D218" s="252"/>
      <c r="E218" s="156" t="str">
        <f t="shared" si="9"/>
        <v/>
      </c>
      <c r="F218" s="156" t="str">
        <f t="shared" si="10"/>
        <v/>
      </c>
      <c r="G218" s="156" t="str">
        <f t="shared" si="11"/>
        <v/>
      </c>
      <c r="H218" s="108"/>
      <c r="I218" s="262"/>
      <c r="J218" s="167" t="str">
        <f>IF('TEAM 2'!R27="","",'TEAM 2'!R27)</f>
        <v xml:space="preserve"> </v>
      </c>
      <c r="K218" s="331" t="str">
        <f>IF('TEAM 2'!P27="","",'TEAM 2'!P27)</f>
        <v/>
      </c>
      <c r="L218" s="168" t="str">
        <f>'TEAM 2'!$AF$2</f>
        <v>Newbury</v>
      </c>
      <c r="M218" s="168" t="s">
        <v>516</v>
      </c>
    </row>
    <row r="219" spans="1:13" s="104" customFormat="1" ht="12.75">
      <c r="A219" s="258" t="s">
        <v>195</v>
      </c>
      <c r="B219" s="251" t="s">
        <v>49</v>
      </c>
      <c r="C219" s="337"/>
      <c r="D219" s="252"/>
      <c r="E219" s="156" t="str">
        <f t="shared" si="9"/>
        <v/>
      </c>
      <c r="F219" s="156" t="str">
        <f t="shared" si="10"/>
        <v/>
      </c>
      <c r="G219" s="156" t="str">
        <f t="shared" si="11"/>
        <v/>
      </c>
      <c r="H219" s="108"/>
      <c r="I219" s="262"/>
      <c r="J219" s="167" t="str">
        <f>IF('TEAM 2'!R28="","",'TEAM 2'!R28)</f>
        <v xml:space="preserve"> </v>
      </c>
      <c r="K219" s="331" t="str">
        <f>IF('TEAM 2'!P28="","",'TEAM 2'!P28)</f>
        <v/>
      </c>
      <c r="L219" s="168" t="str">
        <f>'TEAM 2'!$AF$2</f>
        <v>Newbury</v>
      </c>
      <c r="M219" s="168" t="s">
        <v>516</v>
      </c>
    </row>
    <row r="220" spans="1:13" s="104" customFormat="1" ht="12.75">
      <c r="A220" s="258" t="s">
        <v>195</v>
      </c>
      <c r="B220" s="251" t="s">
        <v>49</v>
      </c>
      <c r="C220" s="337"/>
      <c r="D220" s="252"/>
      <c r="E220" s="156" t="str">
        <f t="shared" si="9"/>
        <v/>
      </c>
      <c r="F220" s="156" t="str">
        <f t="shared" si="10"/>
        <v/>
      </c>
      <c r="G220" s="156" t="str">
        <f t="shared" si="11"/>
        <v/>
      </c>
      <c r="H220" s="108"/>
      <c r="I220" s="262"/>
      <c r="J220" s="167" t="str">
        <f>IF('TEAM 2'!R29="","",'TEAM 2'!R29)</f>
        <v xml:space="preserve"> </v>
      </c>
      <c r="K220" s="331" t="str">
        <f>IF('TEAM 2'!P29="","",'TEAM 2'!P29)</f>
        <v/>
      </c>
      <c r="L220" s="168" t="str">
        <f>'TEAM 2'!$AF$2</f>
        <v>Newbury</v>
      </c>
      <c r="M220" s="168" t="s">
        <v>516</v>
      </c>
    </row>
    <row r="221" spans="1:13" s="104" customFormat="1" ht="12.75">
      <c r="A221" s="258" t="s">
        <v>195</v>
      </c>
      <c r="B221" s="251" t="s">
        <v>49</v>
      </c>
      <c r="C221" s="337"/>
      <c r="D221" s="252"/>
      <c r="E221" s="156" t="str">
        <f t="shared" si="9"/>
        <v/>
      </c>
      <c r="F221" s="156" t="str">
        <f t="shared" si="10"/>
        <v/>
      </c>
      <c r="G221" s="156" t="str">
        <f t="shared" si="11"/>
        <v/>
      </c>
      <c r="H221" s="108"/>
      <c r="I221" s="262"/>
      <c r="J221" s="167" t="str">
        <f>IF('TEAM 2'!R30="","",'TEAM 2'!R30)</f>
        <v xml:space="preserve"> </v>
      </c>
      <c r="K221" s="331" t="str">
        <f>IF('TEAM 2'!P30="","",'TEAM 2'!P30)</f>
        <v/>
      </c>
      <c r="L221" s="168" t="str">
        <f>'TEAM 2'!$AF$2</f>
        <v>Newbury</v>
      </c>
      <c r="M221" s="168" t="s">
        <v>516</v>
      </c>
    </row>
    <row r="222" spans="1:13" s="104" customFormat="1" ht="12.75">
      <c r="A222" s="258" t="s">
        <v>195</v>
      </c>
      <c r="B222" s="251" t="s">
        <v>49</v>
      </c>
      <c r="C222" s="337"/>
      <c r="D222" s="252"/>
      <c r="E222" s="156" t="str">
        <f t="shared" si="9"/>
        <v/>
      </c>
      <c r="F222" s="156" t="str">
        <f t="shared" si="10"/>
        <v/>
      </c>
      <c r="G222" s="156" t="str">
        <f t="shared" si="11"/>
        <v/>
      </c>
      <c r="H222" s="108"/>
      <c r="I222" s="262"/>
      <c r="J222" s="167" t="str">
        <f>IF(COUNTIF('TEAM 2'!AD5:AD30,"*n*")=0,"","X")</f>
        <v/>
      </c>
      <c r="K222" s="331" t="s">
        <v>586</v>
      </c>
      <c r="L222" s="168" t="str">
        <f>'TEAM 2'!$AF$2</f>
        <v>Newbury</v>
      </c>
      <c r="M222" s="168" t="s">
        <v>516</v>
      </c>
    </row>
    <row r="223" spans="1:13" s="104" customFormat="1" ht="12.75">
      <c r="A223" s="258" t="s">
        <v>195</v>
      </c>
      <c r="B223" s="251" t="s">
        <v>49</v>
      </c>
      <c r="C223" s="337"/>
      <c r="D223" s="252"/>
      <c r="E223" s="156" t="str">
        <f t="shared" si="9"/>
        <v/>
      </c>
      <c r="F223" s="156" t="str">
        <f t="shared" si="10"/>
        <v/>
      </c>
      <c r="G223" s="156" t="str">
        <f t="shared" si="11"/>
        <v/>
      </c>
      <c r="H223" s="108"/>
      <c r="I223" s="262"/>
      <c r="J223" s="167" t="str">
        <f>IF('TEAM 2'!AH5="","",'TEAM 2'!AH5)</f>
        <v xml:space="preserve"> </v>
      </c>
      <c r="K223" s="331" t="str">
        <f>IF('TEAM 2'!AF5="","",'TEAM 2'!AF5)</f>
        <v>SCARLETT O'CONNOR</v>
      </c>
      <c r="L223" s="168" t="str">
        <f>'TEAM 2'!$AF$2</f>
        <v>Newbury</v>
      </c>
      <c r="M223" s="168" t="s">
        <v>411</v>
      </c>
    </row>
    <row r="224" spans="1:13" s="104" customFormat="1" ht="12.75">
      <c r="A224" s="258" t="s">
        <v>195</v>
      </c>
      <c r="B224" s="251" t="s">
        <v>49</v>
      </c>
      <c r="C224" s="337"/>
      <c r="D224" s="252"/>
      <c r="E224" s="156" t="str">
        <f t="shared" si="9"/>
        <v/>
      </c>
      <c r="F224" s="156" t="str">
        <f t="shared" si="10"/>
        <v/>
      </c>
      <c r="G224" s="156" t="str">
        <f t="shared" si="11"/>
        <v/>
      </c>
      <c r="H224" s="108"/>
      <c r="I224" s="262"/>
      <c r="J224" s="167" t="str">
        <f>IF('TEAM 2'!AH6="","",'TEAM 2'!AH6)</f>
        <v xml:space="preserve"> </v>
      </c>
      <c r="K224" s="331" t="str">
        <f>IF('TEAM 2'!AF6="","",'TEAM 2'!AF6)</f>
        <v>ABI WILLIAMS</v>
      </c>
      <c r="L224" s="168" t="str">
        <f>'TEAM 2'!$AF$2</f>
        <v>Newbury</v>
      </c>
      <c r="M224" s="168" t="s">
        <v>411</v>
      </c>
    </row>
    <row r="225" spans="1:13" s="104" customFormat="1" ht="12.75">
      <c r="A225" s="258" t="s">
        <v>195</v>
      </c>
      <c r="B225" s="251" t="s">
        <v>49</v>
      </c>
      <c r="C225" s="337"/>
      <c r="D225" s="252"/>
      <c r="E225" s="156" t="str">
        <f t="shared" si="9"/>
        <v/>
      </c>
      <c r="F225" s="156" t="str">
        <f t="shared" si="10"/>
        <v/>
      </c>
      <c r="G225" s="156" t="str">
        <f t="shared" si="11"/>
        <v/>
      </c>
      <c r="H225" s="108"/>
      <c r="I225" s="262"/>
      <c r="J225" s="167" t="str">
        <f>IF('TEAM 2'!AH7="","",'TEAM 2'!AH7)</f>
        <v xml:space="preserve"> </v>
      </c>
      <c r="K225" s="331" t="str">
        <f>IF('TEAM 2'!AF7="","",'TEAM 2'!AF7)</f>
        <v>LUCI ROBERTSON</v>
      </c>
      <c r="L225" s="168" t="str">
        <f>'TEAM 2'!$AF$2</f>
        <v>Newbury</v>
      </c>
      <c r="M225" s="168" t="s">
        <v>411</v>
      </c>
    </row>
    <row r="226" spans="1:13" s="104" customFormat="1" ht="12.75">
      <c r="A226" s="258" t="s">
        <v>195</v>
      </c>
      <c r="B226" s="251" t="s">
        <v>49</v>
      </c>
      <c r="C226" s="337"/>
      <c r="D226" s="252"/>
      <c r="E226" s="156" t="str">
        <f t="shared" si="9"/>
        <v/>
      </c>
      <c r="F226" s="156" t="str">
        <f t="shared" si="10"/>
        <v/>
      </c>
      <c r="G226" s="156" t="str">
        <f t="shared" si="11"/>
        <v/>
      </c>
      <c r="H226" s="108"/>
      <c r="I226" s="262"/>
      <c r="J226" s="167" t="str">
        <f>IF('TEAM 2'!AH8="","",'TEAM 2'!AH8)</f>
        <v xml:space="preserve"> </v>
      </c>
      <c r="K226" s="331" t="str">
        <f>IF('TEAM 2'!AF8="","",'TEAM 2'!AF8)</f>
        <v>MAISIE JEGER</v>
      </c>
      <c r="L226" s="168" t="str">
        <f>'TEAM 2'!$AF$2</f>
        <v>Newbury</v>
      </c>
      <c r="M226" s="168" t="s">
        <v>411</v>
      </c>
    </row>
    <row r="227" spans="1:13" s="104" customFormat="1" ht="12.75">
      <c r="A227" s="258" t="s">
        <v>195</v>
      </c>
      <c r="B227" s="251" t="s">
        <v>49</v>
      </c>
      <c r="C227" s="337"/>
      <c r="D227" s="252"/>
      <c r="E227" s="156" t="str">
        <f t="shared" si="9"/>
        <v/>
      </c>
      <c r="F227" s="156" t="str">
        <f t="shared" si="10"/>
        <v/>
      </c>
      <c r="G227" s="156" t="str">
        <f t="shared" si="11"/>
        <v/>
      </c>
      <c r="H227" s="108"/>
      <c r="I227" s="262"/>
      <c r="J227" s="167" t="str">
        <f>IF('TEAM 2'!AH9="","",'TEAM 2'!AH9)</f>
        <v xml:space="preserve"> </v>
      </c>
      <c r="K227" s="331" t="str">
        <f>IF('TEAM 2'!AF9="","",'TEAM 2'!AF9)</f>
        <v/>
      </c>
      <c r="L227" s="168" t="str">
        <f>'TEAM 2'!$AF$2</f>
        <v>Newbury</v>
      </c>
      <c r="M227" s="168" t="s">
        <v>411</v>
      </c>
    </row>
    <row r="228" spans="1:13" s="104" customFormat="1" ht="12.75">
      <c r="A228" s="258" t="s">
        <v>195</v>
      </c>
      <c r="B228" s="251" t="s">
        <v>49</v>
      </c>
      <c r="C228" s="337"/>
      <c r="D228" s="252"/>
      <c r="E228" s="156" t="str">
        <f t="shared" si="9"/>
        <v/>
      </c>
      <c r="F228" s="156" t="str">
        <f t="shared" si="10"/>
        <v/>
      </c>
      <c r="G228" s="156" t="str">
        <f t="shared" si="11"/>
        <v/>
      </c>
      <c r="H228" s="108"/>
      <c r="I228" s="262"/>
      <c r="J228" s="167" t="str">
        <f>IF('TEAM 2'!AH10="","",'TEAM 2'!AH10)</f>
        <v xml:space="preserve"> </v>
      </c>
      <c r="K228" s="331" t="str">
        <f>IF('TEAM 2'!AF10="","",'TEAM 2'!AF10)</f>
        <v/>
      </c>
      <c r="L228" s="168" t="str">
        <f>'TEAM 2'!$AF$2</f>
        <v>Newbury</v>
      </c>
      <c r="M228" s="168" t="s">
        <v>411</v>
      </c>
    </row>
    <row r="229" spans="1:13" s="104" customFormat="1" ht="12.75">
      <c r="A229" s="258" t="s">
        <v>195</v>
      </c>
      <c r="B229" s="251" t="s">
        <v>49</v>
      </c>
      <c r="C229" s="337"/>
      <c r="D229" s="252"/>
      <c r="E229" s="156" t="str">
        <f t="shared" si="9"/>
        <v/>
      </c>
      <c r="F229" s="156" t="str">
        <f t="shared" si="10"/>
        <v/>
      </c>
      <c r="G229" s="156" t="str">
        <f t="shared" si="11"/>
        <v/>
      </c>
      <c r="H229" s="108"/>
      <c r="I229" s="262"/>
      <c r="J229" s="167" t="str">
        <f>IF('TEAM 2'!AH11="","",'TEAM 2'!AH11)</f>
        <v xml:space="preserve"> </v>
      </c>
      <c r="K229" s="331" t="str">
        <f>IF('TEAM 2'!AF11="","",'TEAM 2'!AF11)</f>
        <v/>
      </c>
      <c r="L229" s="168" t="str">
        <f>'TEAM 2'!$AF$2</f>
        <v>Newbury</v>
      </c>
      <c r="M229" s="168" t="s">
        <v>411</v>
      </c>
    </row>
    <row r="230" spans="1:13" s="104" customFormat="1" ht="12.75">
      <c r="A230" s="258" t="s">
        <v>195</v>
      </c>
      <c r="B230" s="251" t="s">
        <v>49</v>
      </c>
      <c r="C230" s="337"/>
      <c r="D230" s="252"/>
      <c r="E230" s="156" t="str">
        <f t="shared" si="9"/>
        <v/>
      </c>
      <c r="F230" s="156" t="str">
        <f t="shared" si="10"/>
        <v/>
      </c>
      <c r="G230" s="156" t="str">
        <f t="shared" si="11"/>
        <v/>
      </c>
      <c r="H230" s="108"/>
      <c r="I230" s="262"/>
      <c r="J230" s="167" t="str">
        <f>IF('TEAM 2'!AH12="","",'TEAM 2'!AH12)</f>
        <v xml:space="preserve"> </v>
      </c>
      <c r="K230" s="331" t="str">
        <f>IF('TEAM 2'!AF12="","",'TEAM 2'!AF12)</f>
        <v/>
      </c>
      <c r="L230" s="168" t="str">
        <f>'TEAM 2'!$AF$2</f>
        <v>Newbury</v>
      </c>
      <c r="M230" s="168" t="s">
        <v>411</v>
      </c>
    </row>
    <row r="231" spans="1:13" s="104" customFormat="1" ht="12.75">
      <c r="A231" s="258" t="s">
        <v>195</v>
      </c>
      <c r="B231" s="251" t="s">
        <v>49</v>
      </c>
      <c r="C231" s="337"/>
      <c r="D231" s="252"/>
      <c r="E231" s="156" t="str">
        <f t="shared" si="9"/>
        <v/>
      </c>
      <c r="F231" s="156" t="str">
        <f t="shared" si="10"/>
        <v/>
      </c>
      <c r="G231" s="156" t="str">
        <f t="shared" si="11"/>
        <v/>
      </c>
      <c r="H231" s="108"/>
      <c r="I231" s="262"/>
      <c r="J231" s="167" t="str">
        <f>IF('TEAM 2'!AH13="","",'TEAM 2'!AH13)</f>
        <v xml:space="preserve"> </v>
      </c>
      <c r="K231" s="331" t="str">
        <f>IF('TEAM 2'!AF13="","",'TEAM 2'!AF13)</f>
        <v/>
      </c>
      <c r="L231" s="168" t="str">
        <f>'TEAM 2'!$AF$2</f>
        <v>Newbury</v>
      </c>
      <c r="M231" s="168" t="s">
        <v>411</v>
      </c>
    </row>
    <row r="232" spans="1:13" s="104" customFormat="1" ht="12.75">
      <c r="A232" s="258" t="s">
        <v>195</v>
      </c>
      <c r="B232" s="251" t="s">
        <v>49</v>
      </c>
      <c r="C232" s="337"/>
      <c r="D232" s="252"/>
      <c r="E232" s="156" t="str">
        <f t="shared" si="9"/>
        <v/>
      </c>
      <c r="F232" s="156" t="str">
        <f t="shared" si="10"/>
        <v/>
      </c>
      <c r="G232" s="156" t="str">
        <f t="shared" si="11"/>
        <v/>
      </c>
      <c r="H232" s="108"/>
      <c r="I232" s="262"/>
      <c r="J232" s="167" t="str">
        <f>IF('TEAM 2'!AH14="","",'TEAM 2'!AH14)</f>
        <v xml:space="preserve"> </v>
      </c>
      <c r="K232" s="331" t="str">
        <f>IF('TEAM 2'!AF14="","",'TEAM 2'!AF14)</f>
        <v/>
      </c>
      <c r="L232" s="168" t="str">
        <f>'TEAM 2'!$AF$2</f>
        <v>Newbury</v>
      </c>
      <c r="M232" s="168" t="s">
        <v>411</v>
      </c>
    </row>
    <row r="233" spans="1:13" s="104" customFormat="1" ht="12.75">
      <c r="A233" s="258" t="s">
        <v>195</v>
      </c>
      <c r="B233" s="251" t="s">
        <v>49</v>
      </c>
      <c r="C233" s="337"/>
      <c r="D233" s="252"/>
      <c r="E233" s="156" t="str">
        <f t="shared" si="9"/>
        <v/>
      </c>
      <c r="F233" s="156" t="str">
        <f t="shared" si="10"/>
        <v/>
      </c>
      <c r="G233" s="156" t="str">
        <f t="shared" si="11"/>
        <v/>
      </c>
      <c r="H233" s="108"/>
      <c r="I233" s="262"/>
      <c r="J233" s="167" t="str">
        <f>IF('TEAM 2'!AH15="","",'TEAM 2'!AH15)</f>
        <v xml:space="preserve"> </v>
      </c>
      <c r="K233" s="331" t="str">
        <f>IF('TEAM 2'!AF15="","",'TEAM 2'!AF15)</f>
        <v/>
      </c>
      <c r="L233" s="168" t="str">
        <f>'TEAM 2'!$AF$2</f>
        <v>Newbury</v>
      </c>
      <c r="M233" s="168" t="s">
        <v>411</v>
      </c>
    </row>
    <row r="234" spans="1:13" s="104" customFormat="1" ht="12.75">
      <c r="A234" s="258" t="s">
        <v>195</v>
      </c>
      <c r="B234" s="251" t="s">
        <v>49</v>
      </c>
      <c r="C234" s="337"/>
      <c r="D234" s="252"/>
      <c r="E234" s="156" t="str">
        <f t="shared" si="9"/>
        <v/>
      </c>
      <c r="F234" s="156" t="str">
        <f t="shared" si="10"/>
        <v/>
      </c>
      <c r="G234" s="156" t="str">
        <f t="shared" si="11"/>
        <v/>
      </c>
      <c r="H234" s="108"/>
      <c r="I234" s="262"/>
      <c r="J234" s="167" t="str">
        <f>IF('TEAM 2'!AH16="","",'TEAM 2'!AH16)</f>
        <v xml:space="preserve"> </v>
      </c>
      <c r="K234" s="331" t="str">
        <f>IF('TEAM 2'!AF16="","",'TEAM 2'!AF16)</f>
        <v/>
      </c>
      <c r="L234" s="168" t="str">
        <f>'TEAM 2'!$AF$2</f>
        <v>Newbury</v>
      </c>
      <c r="M234" s="168" t="s">
        <v>411</v>
      </c>
    </row>
    <row r="235" spans="1:13" s="104" customFormat="1" ht="12.75">
      <c r="A235" s="258" t="s">
        <v>195</v>
      </c>
      <c r="B235" s="251" t="s">
        <v>49</v>
      </c>
      <c r="C235" s="337"/>
      <c r="D235" s="252"/>
      <c r="E235" s="156" t="str">
        <f t="shared" si="9"/>
        <v/>
      </c>
      <c r="F235" s="156" t="str">
        <f t="shared" si="10"/>
        <v/>
      </c>
      <c r="G235" s="156" t="str">
        <f t="shared" si="11"/>
        <v/>
      </c>
      <c r="H235" s="108"/>
      <c r="I235" s="262"/>
      <c r="J235" s="167" t="str">
        <f>IF('TEAM 2'!AH17="","",'TEAM 2'!AH17)</f>
        <v xml:space="preserve"> </v>
      </c>
      <c r="K235" s="331" t="str">
        <f>IF('TEAM 2'!AF17="","",'TEAM 2'!AF17)</f>
        <v/>
      </c>
      <c r="L235" s="168" t="str">
        <f>'TEAM 2'!$AF$2</f>
        <v>Newbury</v>
      </c>
      <c r="M235" s="168" t="s">
        <v>411</v>
      </c>
    </row>
    <row r="236" spans="1:13" s="104" customFormat="1" ht="12.75">
      <c r="A236" s="258" t="s">
        <v>195</v>
      </c>
      <c r="B236" s="251" t="s">
        <v>49</v>
      </c>
      <c r="C236" s="337"/>
      <c r="D236" s="252"/>
      <c r="E236" s="156" t="str">
        <f t="shared" si="9"/>
        <v/>
      </c>
      <c r="F236" s="156" t="str">
        <f t="shared" si="10"/>
        <v/>
      </c>
      <c r="G236" s="156" t="str">
        <f t="shared" si="11"/>
        <v/>
      </c>
      <c r="H236" s="108"/>
      <c r="I236" s="262"/>
      <c r="J236" s="167" t="str">
        <f>IF('TEAM 2'!AH18="","",'TEAM 2'!AH18)</f>
        <v xml:space="preserve"> </v>
      </c>
      <c r="K236" s="331" t="str">
        <f>IF('TEAM 2'!AF18="","",'TEAM 2'!AF18)</f>
        <v/>
      </c>
      <c r="L236" s="168" t="str">
        <f>'TEAM 2'!$AF$2</f>
        <v>Newbury</v>
      </c>
      <c r="M236" s="168" t="s">
        <v>411</v>
      </c>
    </row>
    <row r="237" spans="1:13" s="104" customFormat="1" ht="12.75">
      <c r="A237" s="258" t="s">
        <v>195</v>
      </c>
      <c r="B237" s="251" t="s">
        <v>49</v>
      </c>
      <c r="C237" s="337"/>
      <c r="D237" s="252"/>
      <c r="E237" s="156" t="str">
        <f t="shared" si="9"/>
        <v/>
      </c>
      <c r="F237" s="156" t="str">
        <f t="shared" si="10"/>
        <v/>
      </c>
      <c r="G237" s="156" t="str">
        <f t="shared" si="11"/>
        <v/>
      </c>
      <c r="H237" s="108"/>
      <c r="I237" s="262"/>
      <c r="J237" s="167" t="str">
        <f>IF('TEAM 2'!AH19="","",'TEAM 2'!AH19)</f>
        <v xml:space="preserve"> </v>
      </c>
      <c r="K237" s="331" t="str">
        <f>IF('TEAM 2'!AF19="","",'TEAM 2'!AF19)</f>
        <v/>
      </c>
      <c r="L237" s="168" t="str">
        <f>'TEAM 2'!$AF$2</f>
        <v>Newbury</v>
      </c>
      <c r="M237" s="168" t="s">
        <v>411</v>
      </c>
    </row>
    <row r="238" spans="1:13" s="104" customFormat="1" ht="12.75">
      <c r="A238" s="258" t="s">
        <v>195</v>
      </c>
      <c r="B238" s="251" t="s">
        <v>49</v>
      </c>
      <c r="C238" s="337"/>
      <c r="D238" s="252"/>
      <c r="E238" s="156" t="str">
        <f t="shared" si="9"/>
        <v/>
      </c>
      <c r="F238" s="156" t="str">
        <f t="shared" si="10"/>
        <v/>
      </c>
      <c r="G238" s="156" t="str">
        <f t="shared" si="11"/>
        <v/>
      </c>
      <c r="H238" s="108"/>
      <c r="I238" s="262"/>
      <c r="J238" s="167" t="str">
        <f>IF('TEAM 2'!AH20="","",'TEAM 2'!AH20)</f>
        <v xml:space="preserve"> </v>
      </c>
      <c r="K238" s="331" t="str">
        <f>IF('TEAM 2'!AF20="","",'TEAM 2'!AF20)</f>
        <v/>
      </c>
      <c r="L238" s="168" t="str">
        <f>'TEAM 2'!$AF$2</f>
        <v>Newbury</v>
      </c>
      <c r="M238" s="168" t="s">
        <v>411</v>
      </c>
    </row>
    <row r="239" spans="1:13" s="104" customFormat="1" ht="12.75">
      <c r="A239" s="258" t="s">
        <v>195</v>
      </c>
      <c r="B239" s="251" t="s">
        <v>49</v>
      </c>
      <c r="C239" s="337"/>
      <c r="D239" s="252"/>
      <c r="E239" s="156" t="str">
        <f t="shared" si="9"/>
        <v/>
      </c>
      <c r="F239" s="156" t="str">
        <f t="shared" si="10"/>
        <v/>
      </c>
      <c r="G239" s="156" t="str">
        <f t="shared" si="11"/>
        <v/>
      </c>
      <c r="H239" s="108"/>
      <c r="I239" s="262"/>
      <c r="J239" s="167" t="str">
        <f>IF(COUNTIF('TEAM 2'!AT5:AT20,"*n*")=0,"","X")</f>
        <v/>
      </c>
      <c r="K239" s="331" t="s">
        <v>586</v>
      </c>
      <c r="L239" s="168" t="str">
        <f>'TEAM 2'!$AF$2</f>
        <v>Newbury</v>
      </c>
      <c r="M239" s="168" t="s">
        <v>411</v>
      </c>
    </row>
    <row r="240" spans="1:13" s="104" customFormat="1" ht="12.75">
      <c r="A240" s="258" t="s">
        <v>195</v>
      </c>
      <c r="B240" s="251" t="s">
        <v>49</v>
      </c>
      <c r="C240" s="337"/>
      <c r="D240" s="252"/>
      <c r="E240" s="156" t="str">
        <f t="shared" si="9"/>
        <v/>
      </c>
      <c r="F240" s="156" t="str">
        <f t="shared" si="10"/>
        <v/>
      </c>
      <c r="G240" s="156" t="str">
        <f t="shared" si="11"/>
        <v/>
      </c>
      <c r="H240" s="108"/>
      <c r="I240" s="262">
        <v>125</v>
      </c>
      <c r="J240" s="167" t="str">
        <f>IF('TEAM 2'!AH25="","",'TEAM 2'!AH25)</f>
        <v>X</v>
      </c>
      <c r="K240" s="331" t="str">
        <f>IF('TEAM 2'!AF25="","",'TEAM 2'!AF25)</f>
        <v>Bo Stewart</v>
      </c>
      <c r="L240" s="168" t="str">
        <f>'TEAM 2'!$AF$2</f>
        <v>Newbury</v>
      </c>
      <c r="M240" s="168" t="s">
        <v>412</v>
      </c>
    </row>
    <row r="241" spans="1:13" s="104" customFormat="1" ht="12.75">
      <c r="A241" s="258" t="s">
        <v>195</v>
      </c>
      <c r="B241" s="251" t="s">
        <v>49</v>
      </c>
      <c r="C241" s="337"/>
      <c r="D241" s="252"/>
      <c r="E241" s="156" t="str">
        <f t="shared" si="9"/>
        <v/>
      </c>
      <c r="F241" s="156" t="str">
        <f t="shared" si="10"/>
        <v/>
      </c>
      <c r="G241" s="156" t="str">
        <f t="shared" si="11"/>
        <v/>
      </c>
      <c r="H241" s="108"/>
      <c r="I241" s="262"/>
      <c r="J241" s="167" t="str">
        <f>IF('TEAM 2'!AH26="","",'TEAM 2'!AH26)</f>
        <v xml:space="preserve"> </v>
      </c>
      <c r="K241" s="331" t="str">
        <f>IF('TEAM 2'!AF26="","",'TEAM 2'!AF26)</f>
        <v/>
      </c>
      <c r="L241" s="168" t="str">
        <f>'TEAM 2'!$AF$2</f>
        <v>Newbury</v>
      </c>
      <c r="M241" s="168" t="s">
        <v>412</v>
      </c>
    </row>
    <row r="242" spans="1:13" s="104" customFormat="1" ht="12.75">
      <c r="A242" s="258" t="s">
        <v>195</v>
      </c>
      <c r="B242" s="251" t="s">
        <v>49</v>
      </c>
      <c r="C242" s="337"/>
      <c r="D242" s="252"/>
      <c r="E242" s="156" t="str">
        <f t="shared" si="9"/>
        <v/>
      </c>
      <c r="F242" s="156" t="str">
        <f t="shared" si="10"/>
        <v/>
      </c>
      <c r="G242" s="156" t="str">
        <f t="shared" si="11"/>
        <v/>
      </c>
      <c r="H242" s="108"/>
      <c r="I242" s="262"/>
      <c r="J242" s="167" t="str">
        <f>IF('TEAM 2'!AH27="","",'TEAM 2'!AH27)</f>
        <v xml:space="preserve"> </v>
      </c>
      <c r="K242" s="331" t="str">
        <f>IF('TEAM 2'!AF27="","",'TEAM 2'!AF27)</f>
        <v/>
      </c>
      <c r="L242" s="168" t="str">
        <f>'TEAM 2'!$AF$2</f>
        <v>Newbury</v>
      </c>
      <c r="M242" s="168" t="s">
        <v>412</v>
      </c>
    </row>
    <row r="243" spans="1:13" s="104" customFormat="1" ht="12.75">
      <c r="A243" s="258" t="s">
        <v>195</v>
      </c>
      <c r="B243" s="251" t="s">
        <v>49</v>
      </c>
      <c r="C243" s="337"/>
      <c r="D243" s="252"/>
      <c r="E243" s="156" t="str">
        <f t="shared" si="9"/>
        <v/>
      </c>
      <c r="F243" s="156" t="str">
        <f t="shared" si="10"/>
        <v/>
      </c>
      <c r="G243" s="156" t="str">
        <f t="shared" si="11"/>
        <v/>
      </c>
      <c r="H243" s="108"/>
      <c r="I243" s="262"/>
      <c r="J243" s="167" t="str">
        <f>IF('TEAM 2'!AH28="","",'TEAM 2'!AH28)</f>
        <v xml:space="preserve"> </v>
      </c>
      <c r="K243" s="331" t="str">
        <f>IF('TEAM 2'!AF28="","",'TEAM 2'!AF28)</f>
        <v/>
      </c>
      <c r="L243" s="168" t="str">
        <f>'TEAM 2'!$AF$2</f>
        <v>Newbury</v>
      </c>
      <c r="M243" s="168" t="s">
        <v>412</v>
      </c>
    </row>
    <row r="244" spans="1:13" s="104" customFormat="1" ht="12.75">
      <c r="A244" s="258" t="s">
        <v>195</v>
      </c>
      <c r="B244" s="251" t="s">
        <v>49</v>
      </c>
      <c r="C244" s="337"/>
      <c r="D244" s="252"/>
      <c r="E244" s="156" t="str">
        <f t="shared" si="9"/>
        <v/>
      </c>
      <c r="F244" s="156" t="str">
        <f t="shared" si="10"/>
        <v/>
      </c>
      <c r="G244" s="156" t="str">
        <f t="shared" si="11"/>
        <v/>
      </c>
      <c r="H244" s="108"/>
      <c r="I244" s="262"/>
      <c r="J244" s="167" t="str">
        <f>IF('TEAM 2'!AH29="","",'TEAM 2'!AH29)</f>
        <v xml:space="preserve"> </v>
      </c>
      <c r="K244" s="331" t="str">
        <f>IF('TEAM 2'!AF29="","",'TEAM 2'!AF29)</f>
        <v/>
      </c>
      <c r="L244" s="168" t="str">
        <f>'TEAM 2'!$AF$2</f>
        <v>Newbury</v>
      </c>
      <c r="M244" s="168" t="s">
        <v>412</v>
      </c>
    </row>
    <row r="245" spans="1:13" s="104" customFormat="1" ht="12.75">
      <c r="A245" s="258" t="s">
        <v>195</v>
      </c>
      <c r="B245" s="251" t="s">
        <v>49</v>
      </c>
      <c r="C245" s="337"/>
      <c r="D245" s="252"/>
      <c r="E245" s="156" t="str">
        <f t="shared" si="9"/>
        <v/>
      </c>
      <c r="F245" s="156" t="str">
        <f t="shared" si="10"/>
        <v/>
      </c>
      <c r="G245" s="156" t="str">
        <f t="shared" si="11"/>
        <v/>
      </c>
      <c r="H245" s="108"/>
      <c r="I245" s="262"/>
      <c r="J245" s="167" t="str">
        <f>IF('TEAM 2'!AH30="","",'TEAM 2'!AH30)</f>
        <v xml:space="preserve"> </v>
      </c>
      <c r="K245" s="331" t="str">
        <f>IF('TEAM 2'!AF30="","",'TEAM 2'!AF30)</f>
        <v/>
      </c>
      <c r="L245" s="168" t="str">
        <f>'TEAM 2'!$AF$2</f>
        <v>Newbury</v>
      </c>
      <c r="M245" s="168" t="s">
        <v>412</v>
      </c>
    </row>
    <row r="246" spans="1:13" s="104" customFormat="1" ht="12.75">
      <c r="A246" s="258" t="s">
        <v>195</v>
      </c>
      <c r="B246" s="251" t="s">
        <v>49</v>
      </c>
      <c r="C246" s="337"/>
      <c r="D246" s="252"/>
      <c r="E246" s="156" t="str">
        <f t="shared" si="9"/>
        <v/>
      </c>
      <c r="F246" s="156" t="str">
        <f t="shared" si="10"/>
        <v/>
      </c>
      <c r="G246" s="156" t="str">
        <f t="shared" si="11"/>
        <v/>
      </c>
      <c r="H246" s="108"/>
      <c r="I246" s="262"/>
      <c r="J246" s="167" t="str">
        <f>IF('TEAM 2'!AH31="","",'TEAM 2'!AH31)</f>
        <v xml:space="preserve"> </v>
      </c>
      <c r="K246" s="331" t="str">
        <f>IF('TEAM 2'!AF31="","",'TEAM 2'!AF31)</f>
        <v/>
      </c>
      <c r="L246" s="168" t="str">
        <f>'TEAM 2'!$AF$2</f>
        <v>Newbury</v>
      </c>
      <c r="M246" s="168" t="s">
        <v>412</v>
      </c>
    </row>
    <row r="247" spans="1:13" s="104" customFormat="1" ht="12.75">
      <c r="A247" s="258" t="s">
        <v>195</v>
      </c>
      <c r="B247" s="251" t="s">
        <v>49</v>
      </c>
      <c r="C247" s="337"/>
      <c r="D247" s="252"/>
      <c r="E247" s="156" t="str">
        <f t="shared" si="9"/>
        <v/>
      </c>
      <c r="F247" s="156" t="str">
        <f t="shared" si="10"/>
        <v/>
      </c>
      <c r="G247" s="156" t="str">
        <f t="shared" si="11"/>
        <v/>
      </c>
      <c r="H247" s="108"/>
      <c r="I247" s="262"/>
      <c r="J247" s="167" t="str">
        <f>IF('TEAM 2'!AH32="","",'TEAM 2'!AH32)</f>
        <v xml:space="preserve"> </v>
      </c>
      <c r="K247" s="331" t="str">
        <f>IF('TEAM 2'!AF32="","",'TEAM 2'!AF32)</f>
        <v/>
      </c>
      <c r="L247" s="168" t="str">
        <f>'TEAM 2'!$AF$2</f>
        <v>Newbury</v>
      </c>
      <c r="M247" s="168" t="s">
        <v>412</v>
      </c>
    </row>
    <row r="248" spans="1:13" s="104" customFormat="1" ht="12.75">
      <c r="A248" s="258" t="s">
        <v>195</v>
      </c>
      <c r="B248" s="251" t="s">
        <v>49</v>
      </c>
      <c r="C248" s="337"/>
      <c r="D248" s="252"/>
      <c r="E248" s="156" t="str">
        <f t="shared" si="9"/>
        <v/>
      </c>
      <c r="F248" s="156" t="str">
        <f t="shared" si="10"/>
        <v/>
      </c>
      <c r="G248" s="156" t="str">
        <f t="shared" si="11"/>
        <v/>
      </c>
      <c r="H248" s="108"/>
      <c r="I248" s="262"/>
      <c r="J248" s="167" t="str">
        <f>IF('TEAM 2'!AH33="","",'TEAM 2'!AH33)</f>
        <v xml:space="preserve"> </v>
      </c>
      <c r="K248" s="331" t="str">
        <f>IF('TEAM 2'!AF33="","",'TEAM 2'!AF33)</f>
        <v/>
      </c>
      <c r="L248" s="168" t="str">
        <f>'TEAM 2'!$AF$2</f>
        <v>Newbury</v>
      </c>
      <c r="M248" s="168" t="s">
        <v>412</v>
      </c>
    </row>
    <row r="249" spans="1:13" s="104" customFormat="1" ht="12.75">
      <c r="A249" s="258" t="s">
        <v>195</v>
      </c>
      <c r="B249" s="251" t="s">
        <v>49</v>
      </c>
      <c r="C249" s="337"/>
      <c r="D249" s="252"/>
      <c r="E249" s="156" t="str">
        <f t="shared" si="9"/>
        <v/>
      </c>
      <c r="F249" s="156" t="str">
        <f t="shared" si="10"/>
        <v/>
      </c>
      <c r="G249" s="156" t="str">
        <f t="shared" si="11"/>
        <v/>
      </c>
      <c r="H249" s="108"/>
      <c r="I249" s="262"/>
      <c r="J249" s="167" t="str">
        <f>IF(COUNTIF('TEAM 2'!AT25:AT33,"*n*")=0,"","X")</f>
        <v/>
      </c>
      <c r="K249" s="331" t="s">
        <v>586</v>
      </c>
      <c r="L249" s="168" t="str">
        <f>'TEAM 2'!$AF$2</f>
        <v>Newbury</v>
      </c>
      <c r="M249" s="168" t="s">
        <v>412</v>
      </c>
    </row>
    <row r="250" spans="1:13" s="104" customFormat="1" ht="12.75">
      <c r="A250" s="258" t="s">
        <v>195</v>
      </c>
      <c r="B250" s="251" t="s">
        <v>49</v>
      </c>
      <c r="C250" s="337"/>
      <c r="D250" s="252"/>
      <c r="E250" s="156" t="str">
        <f t="shared" si="9"/>
        <v/>
      </c>
      <c r="F250" s="156" t="str">
        <f t="shared" si="10"/>
        <v/>
      </c>
      <c r="G250" s="156" t="str">
        <f t="shared" si="11"/>
        <v/>
      </c>
      <c r="H250" s="108"/>
      <c r="I250" s="262">
        <v>77</v>
      </c>
      <c r="J250" s="167" t="str">
        <f>IF('TEAM 2'!C38="","",'TEAM 2'!C38)</f>
        <v>X</v>
      </c>
      <c r="K250" s="331" t="str">
        <f>IF('TEAM 2'!A38="","",'TEAM 2'!A38)</f>
        <v>Alfie Carpenter</v>
      </c>
      <c r="L250" s="168" t="str">
        <f>'TEAM 2'!$AF$2</f>
        <v>Newbury</v>
      </c>
      <c r="M250" s="168" t="s">
        <v>514</v>
      </c>
    </row>
    <row r="251" spans="1:13" s="104" customFormat="1" ht="12.75">
      <c r="A251" s="258" t="s">
        <v>195</v>
      </c>
      <c r="B251" s="251" t="s">
        <v>49</v>
      </c>
      <c r="C251" s="337"/>
      <c r="D251" s="252"/>
      <c r="E251" s="156" t="str">
        <f t="shared" si="9"/>
        <v/>
      </c>
      <c r="F251" s="156" t="str">
        <f t="shared" si="10"/>
        <v/>
      </c>
      <c r="G251" s="156" t="str">
        <f t="shared" si="11"/>
        <v/>
      </c>
      <c r="H251" s="108"/>
      <c r="I251" s="262"/>
      <c r="J251" s="167" t="str">
        <f>IF('TEAM 2'!C39="","",'TEAM 2'!C39)</f>
        <v xml:space="preserve"> </v>
      </c>
      <c r="K251" s="331" t="str">
        <f>IF('TEAM 2'!A39="","",'TEAM 2'!A39)</f>
        <v>Aston Howse</v>
      </c>
      <c r="L251" s="168" t="str">
        <f>'TEAM 2'!$AF$2</f>
        <v>Newbury</v>
      </c>
      <c r="M251" s="168" t="s">
        <v>514</v>
      </c>
    </row>
    <row r="252" spans="1:13" s="104" customFormat="1" ht="12.75">
      <c r="A252" s="258" t="s">
        <v>195</v>
      </c>
      <c r="B252" s="251" t="s">
        <v>49</v>
      </c>
      <c r="C252" s="337"/>
      <c r="D252" s="252"/>
      <c r="E252" s="156" t="str">
        <f t="shared" si="9"/>
        <v/>
      </c>
      <c r="F252" s="156" t="str">
        <f t="shared" si="10"/>
        <v/>
      </c>
      <c r="G252" s="156" t="str">
        <f t="shared" si="11"/>
        <v/>
      </c>
      <c r="H252" s="108"/>
      <c r="I252" s="262"/>
      <c r="J252" s="167" t="str">
        <f>IF('TEAM 2'!C40="","",'TEAM 2'!C40)</f>
        <v xml:space="preserve"> </v>
      </c>
      <c r="K252" s="331" t="str">
        <f>IF('TEAM 2'!A40="","",'TEAM 2'!A40)</f>
        <v>James Humphreys</v>
      </c>
      <c r="L252" s="168" t="str">
        <f>'TEAM 2'!$AF$2</f>
        <v>Newbury</v>
      </c>
      <c r="M252" s="168" t="s">
        <v>514</v>
      </c>
    </row>
    <row r="253" spans="1:13" s="104" customFormat="1" ht="12.75">
      <c r="A253" s="258" t="s">
        <v>195</v>
      </c>
      <c r="B253" s="251" t="s">
        <v>49</v>
      </c>
      <c r="C253" s="337"/>
      <c r="D253" s="252"/>
      <c r="E253" s="156" t="str">
        <f t="shared" si="9"/>
        <v/>
      </c>
      <c r="F253" s="156" t="str">
        <f t="shared" si="10"/>
        <v/>
      </c>
      <c r="G253" s="156" t="str">
        <f t="shared" si="11"/>
        <v/>
      </c>
      <c r="H253" s="108"/>
      <c r="I253" s="262"/>
      <c r="J253" s="167" t="str">
        <f>IF('TEAM 2'!C41="","",'TEAM 2'!C41)</f>
        <v xml:space="preserve"> </v>
      </c>
      <c r="K253" s="331" t="str">
        <f>IF('TEAM 2'!A41="","",'TEAM 2'!A41)</f>
        <v>Archie Matthews</v>
      </c>
      <c r="L253" s="168" t="str">
        <f>'TEAM 2'!$AF$2</f>
        <v>Newbury</v>
      </c>
      <c r="M253" s="168" t="s">
        <v>514</v>
      </c>
    </row>
    <row r="254" spans="1:13" s="104" customFormat="1" ht="12.75">
      <c r="A254" s="258" t="s">
        <v>195</v>
      </c>
      <c r="B254" s="251" t="s">
        <v>49</v>
      </c>
      <c r="C254" s="337"/>
      <c r="D254" s="252"/>
      <c r="E254" s="156" t="str">
        <f t="shared" si="9"/>
        <v/>
      </c>
      <c r="F254" s="156" t="str">
        <f t="shared" si="10"/>
        <v/>
      </c>
      <c r="G254" s="156" t="str">
        <f t="shared" si="11"/>
        <v/>
      </c>
      <c r="H254" s="108"/>
      <c r="I254" s="262">
        <v>78</v>
      </c>
      <c r="J254" s="167" t="str">
        <f>IF('TEAM 2'!C42="","",'TEAM 2'!C42)</f>
        <v>X</v>
      </c>
      <c r="K254" s="331" t="str">
        <f>IF('TEAM 2'!A42="","",'TEAM 2'!A42)</f>
        <v>Mawgan Bird</v>
      </c>
      <c r="L254" s="168" t="str">
        <f>'TEAM 2'!$AF$2</f>
        <v>Newbury</v>
      </c>
      <c r="M254" s="168" t="s">
        <v>514</v>
      </c>
    </row>
    <row r="255" spans="1:13" s="104" customFormat="1" ht="12.75">
      <c r="A255" s="258" t="s">
        <v>195</v>
      </c>
      <c r="B255" s="251" t="s">
        <v>49</v>
      </c>
      <c r="C255" s="337"/>
      <c r="D255" s="252"/>
      <c r="E255" s="156" t="str">
        <f t="shared" si="9"/>
        <v/>
      </c>
      <c r="F255" s="156" t="str">
        <f t="shared" si="10"/>
        <v/>
      </c>
      <c r="G255" s="156" t="str">
        <f t="shared" si="11"/>
        <v/>
      </c>
      <c r="H255" s="108"/>
      <c r="I255" s="262"/>
      <c r="J255" s="167" t="str">
        <f>IF('TEAM 2'!C43="","",'TEAM 2'!C43)</f>
        <v xml:space="preserve"> </v>
      </c>
      <c r="K255" s="331" t="str">
        <f>IF('TEAM 2'!A43="","",'TEAM 2'!A43)</f>
        <v>Lincoln Williams</v>
      </c>
      <c r="L255" s="168" t="str">
        <f>'TEAM 2'!$AF$2</f>
        <v>Newbury</v>
      </c>
      <c r="M255" s="168" t="s">
        <v>514</v>
      </c>
    </row>
    <row r="256" spans="1:13" s="104" customFormat="1" ht="12.75">
      <c r="A256" s="258" t="s">
        <v>195</v>
      </c>
      <c r="B256" s="251" t="s">
        <v>49</v>
      </c>
      <c r="C256" s="337"/>
      <c r="D256" s="252"/>
      <c r="E256" s="156" t="str">
        <f t="shared" si="9"/>
        <v/>
      </c>
      <c r="F256" s="156" t="str">
        <f t="shared" si="10"/>
        <v/>
      </c>
      <c r="G256" s="156" t="str">
        <f t="shared" si="11"/>
        <v/>
      </c>
      <c r="H256" s="108"/>
      <c r="I256" s="262">
        <v>79</v>
      </c>
      <c r="J256" s="167" t="str">
        <f>IF('TEAM 2'!C44="","",'TEAM 2'!C44)</f>
        <v>X</v>
      </c>
      <c r="K256" s="331" t="str">
        <f>IF('TEAM 2'!A44="","",'TEAM 2'!A44)</f>
        <v>Jacob Brocklesby</v>
      </c>
      <c r="L256" s="168" t="str">
        <f>'TEAM 2'!$AF$2</f>
        <v>Newbury</v>
      </c>
      <c r="M256" s="168" t="s">
        <v>514</v>
      </c>
    </row>
    <row r="257" spans="1:13" s="104" customFormat="1" ht="12.75">
      <c r="A257" s="258" t="s">
        <v>195</v>
      </c>
      <c r="B257" s="251" t="s">
        <v>49</v>
      </c>
      <c r="C257" s="337"/>
      <c r="D257" s="252"/>
      <c r="E257" s="156" t="str">
        <f t="shared" si="9"/>
        <v/>
      </c>
      <c r="F257" s="156" t="str">
        <f t="shared" si="10"/>
        <v/>
      </c>
      <c r="G257" s="156" t="str">
        <f t="shared" si="11"/>
        <v/>
      </c>
      <c r="H257" s="108"/>
      <c r="I257" s="262">
        <v>80</v>
      </c>
      <c r="J257" s="167" t="str">
        <f>IF('TEAM 2'!C45="","",'TEAM 2'!C45)</f>
        <v>X</v>
      </c>
      <c r="K257" s="331" t="str">
        <f>IF('TEAM 2'!A45="","",'TEAM 2'!A45)</f>
        <v>Elliot Robins</v>
      </c>
      <c r="L257" s="168" t="str">
        <f>'TEAM 2'!$AF$2</f>
        <v>Newbury</v>
      </c>
      <c r="M257" s="168" t="s">
        <v>514</v>
      </c>
    </row>
    <row r="258" spans="1:13" s="104" customFormat="1" ht="12.75">
      <c r="A258" s="258" t="s">
        <v>195</v>
      </c>
      <c r="B258" s="251" t="s">
        <v>49</v>
      </c>
      <c r="C258" s="337"/>
      <c r="D258" s="252"/>
      <c r="E258" s="156" t="str">
        <f t="shared" si="9"/>
        <v/>
      </c>
      <c r="F258" s="156" t="str">
        <f t="shared" si="10"/>
        <v/>
      </c>
      <c r="G258" s="156" t="str">
        <f t="shared" si="11"/>
        <v/>
      </c>
      <c r="H258" s="108"/>
      <c r="I258" s="262">
        <v>81</v>
      </c>
      <c r="J258" s="167" t="str">
        <f>IF('TEAM 2'!C46="","",'TEAM 2'!C46)</f>
        <v>X</v>
      </c>
      <c r="K258" s="331" t="str">
        <f>IF('TEAM 2'!A46="","",'TEAM 2'!A46)</f>
        <v>William Hennah</v>
      </c>
      <c r="L258" s="168" t="str">
        <f>'TEAM 2'!$AF$2</f>
        <v>Newbury</v>
      </c>
      <c r="M258" s="168" t="s">
        <v>514</v>
      </c>
    </row>
    <row r="259" spans="1:13" s="104" customFormat="1" ht="12.75">
      <c r="A259" s="258" t="s">
        <v>195</v>
      </c>
      <c r="B259" s="251" t="s">
        <v>49</v>
      </c>
      <c r="C259" s="337"/>
      <c r="D259" s="252"/>
      <c r="E259" s="156" t="str">
        <f t="shared" si="9"/>
        <v/>
      </c>
      <c r="F259" s="156" t="str">
        <f t="shared" si="10"/>
        <v/>
      </c>
      <c r="G259" s="156" t="str">
        <f t="shared" si="11"/>
        <v/>
      </c>
      <c r="H259" s="108"/>
      <c r="I259" s="262"/>
      <c r="J259" s="167" t="str">
        <f>IF('TEAM 2'!C47="","",'TEAM 2'!C47)</f>
        <v xml:space="preserve"> </v>
      </c>
      <c r="K259" s="331" t="str">
        <f>IF('TEAM 2'!A47="","",'TEAM 2'!A47)</f>
        <v>James Houghton</v>
      </c>
      <c r="L259" s="168" t="str">
        <f>'TEAM 2'!$AF$2</f>
        <v>Newbury</v>
      </c>
      <c r="M259" s="168" t="s">
        <v>514</v>
      </c>
    </row>
    <row r="260" spans="1:13" s="104" customFormat="1" ht="12.75">
      <c r="A260" s="258" t="s">
        <v>195</v>
      </c>
      <c r="B260" s="251" t="s">
        <v>49</v>
      </c>
      <c r="C260" s="337"/>
      <c r="D260" s="252"/>
      <c r="E260" s="156" t="str">
        <f t="shared" si="9"/>
        <v/>
      </c>
      <c r="F260" s="156" t="str">
        <f t="shared" si="10"/>
        <v/>
      </c>
      <c r="G260" s="156" t="str">
        <f t="shared" si="11"/>
        <v/>
      </c>
      <c r="H260" s="108"/>
      <c r="I260" s="262"/>
      <c r="J260" s="167" t="str">
        <f>IF('TEAM 2'!C48="","",'TEAM 2'!C48)</f>
        <v xml:space="preserve"> </v>
      </c>
      <c r="K260" s="331" t="str">
        <f>IF('TEAM 2'!A48="","",'TEAM 2'!A48)</f>
        <v/>
      </c>
      <c r="L260" s="168" t="str">
        <f>'TEAM 2'!$AF$2</f>
        <v>Newbury</v>
      </c>
      <c r="M260" s="168" t="s">
        <v>514</v>
      </c>
    </row>
    <row r="261" spans="1:13" s="104" customFormat="1" ht="12.75">
      <c r="A261" s="258" t="s">
        <v>195</v>
      </c>
      <c r="B261" s="251" t="s">
        <v>49</v>
      </c>
      <c r="C261" s="337"/>
      <c r="D261" s="252"/>
      <c r="E261" s="156" t="str">
        <f t="shared" si="9"/>
        <v/>
      </c>
      <c r="F261" s="156" t="str">
        <f t="shared" si="10"/>
        <v/>
      </c>
      <c r="G261" s="156" t="str">
        <f t="shared" si="11"/>
        <v/>
      </c>
      <c r="H261" s="108"/>
      <c r="I261" s="262"/>
      <c r="J261" s="167" t="str">
        <f>IF('TEAM 2'!C49="","",'TEAM 2'!C49)</f>
        <v xml:space="preserve"> </v>
      </c>
      <c r="K261" s="331" t="str">
        <f>IF('TEAM 2'!A49="","",'TEAM 2'!A49)</f>
        <v/>
      </c>
      <c r="L261" s="168" t="str">
        <f>'TEAM 2'!$AF$2</f>
        <v>Newbury</v>
      </c>
      <c r="M261" s="168" t="s">
        <v>514</v>
      </c>
    </row>
    <row r="262" spans="1:13" s="104" customFormat="1" ht="12.75">
      <c r="A262" s="258" t="s">
        <v>195</v>
      </c>
      <c r="B262" s="251" t="s">
        <v>49</v>
      </c>
      <c r="C262" s="337"/>
      <c r="D262" s="252"/>
      <c r="E262" s="156" t="str">
        <f t="shared" si="9"/>
        <v/>
      </c>
      <c r="F262" s="156" t="str">
        <f t="shared" si="10"/>
        <v/>
      </c>
      <c r="G262" s="156" t="str">
        <f t="shared" si="11"/>
        <v/>
      </c>
      <c r="H262" s="108"/>
      <c r="I262" s="262"/>
      <c r="J262" s="167" t="str">
        <f>IF('TEAM 2'!C50="","",'TEAM 2'!C50)</f>
        <v xml:space="preserve"> </v>
      </c>
      <c r="K262" s="331" t="str">
        <f>IF('TEAM 2'!A50="","",'TEAM 2'!A50)</f>
        <v/>
      </c>
      <c r="L262" s="168" t="str">
        <f>'TEAM 2'!$AF$2</f>
        <v>Newbury</v>
      </c>
      <c r="M262" s="168" t="s">
        <v>514</v>
      </c>
    </row>
    <row r="263" spans="1:13" s="104" customFormat="1" ht="12.75">
      <c r="A263" s="258" t="s">
        <v>195</v>
      </c>
      <c r="B263" s="251" t="s">
        <v>49</v>
      </c>
      <c r="C263" s="337"/>
      <c r="D263" s="252"/>
      <c r="E263" s="156" t="str">
        <f t="shared" ref="E263:E326" si="12">IF(ISNA((VLOOKUP(B263,I:M,3,FALSE))),"",VLOOKUP(B263,I:M,3,FALSE))</f>
        <v/>
      </c>
      <c r="F263" s="156" t="str">
        <f t="shared" ref="F263:F326" si="13">IF(ISNA((VLOOKUP(B263,I:M,4,FALSE))),"",VLOOKUP(B263,I:M,4,FALSE))</f>
        <v/>
      </c>
      <c r="G263" s="156" t="str">
        <f t="shared" ref="G263:G326" si="14">IF(ISNA((VLOOKUP(B263,I:M,5,FALSE))),"",VLOOKUP(B263,I:M,5,FALSE))</f>
        <v/>
      </c>
      <c r="H263" s="108"/>
      <c r="I263" s="262"/>
      <c r="J263" s="167" t="str">
        <f>IF('TEAM 2'!C51="","",'TEAM 2'!C51)</f>
        <v xml:space="preserve"> </v>
      </c>
      <c r="K263" s="331" t="str">
        <f>IF('TEAM 2'!A51="","",'TEAM 2'!A51)</f>
        <v/>
      </c>
      <c r="L263" s="168" t="str">
        <f>'TEAM 2'!$AF$2</f>
        <v>Newbury</v>
      </c>
      <c r="M263" s="168" t="s">
        <v>514</v>
      </c>
    </row>
    <row r="264" spans="1:13" s="104" customFormat="1" ht="12.75">
      <c r="A264" s="258" t="s">
        <v>195</v>
      </c>
      <c r="B264" s="251" t="s">
        <v>49</v>
      </c>
      <c r="C264" s="337"/>
      <c r="D264" s="252"/>
      <c r="E264" s="156" t="str">
        <f t="shared" si="12"/>
        <v/>
      </c>
      <c r="F264" s="156" t="str">
        <f t="shared" si="13"/>
        <v/>
      </c>
      <c r="G264" s="156" t="str">
        <f t="shared" si="14"/>
        <v/>
      </c>
      <c r="H264" s="108"/>
      <c r="I264" s="262"/>
      <c r="J264" s="167" t="str">
        <f>IF('TEAM 2'!C52="","",'TEAM 2'!C52)</f>
        <v xml:space="preserve"> </v>
      </c>
      <c r="K264" s="331" t="str">
        <f>IF('TEAM 2'!A52="","",'TEAM 2'!A52)</f>
        <v/>
      </c>
      <c r="L264" s="168" t="str">
        <f>'TEAM 2'!$AF$2</f>
        <v>Newbury</v>
      </c>
      <c r="M264" s="168" t="s">
        <v>514</v>
      </c>
    </row>
    <row r="265" spans="1:13" s="104" customFormat="1" ht="12.75">
      <c r="A265" s="258" t="s">
        <v>195</v>
      </c>
      <c r="B265" s="251" t="s">
        <v>49</v>
      </c>
      <c r="C265" s="337"/>
      <c r="D265" s="252"/>
      <c r="E265" s="156" t="str">
        <f t="shared" si="12"/>
        <v/>
      </c>
      <c r="F265" s="156" t="str">
        <f t="shared" si="13"/>
        <v/>
      </c>
      <c r="G265" s="156" t="str">
        <f t="shared" si="14"/>
        <v/>
      </c>
      <c r="H265" s="108"/>
      <c r="I265" s="262"/>
      <c r="J265" s="167" t="str">
        <f>IF('TEAM 2'!C53="","",'TEAM 2'!C53)</f>
        <v xml:space="preserve"> </v>
      </c>
      <c r="K265" s="331" t="str">
        <f>IF('TEAM 2'!A53="","",'TEAM 2'!A53)</f>
        <v/>
      </c>
      <c r="L265" s="168" t="str">
        <f>'TEAM 2'!$AF$2</f>
        <v>Newbury</v>
      </c>
      <c r="M265" s="168" t="s">
        <v>514</v>
      </c>
    </row>
    <row r="266" spans="1:13" s="104" customFormat="1" ht="12.75">
      <c r="A266" s="258" t="s">
        <v>195</v>
      </c>
      <c r="B266" s="251" t="s">
        <v>49</v>
      </c>
      <c r="C266" s="337"/>
      <c r="D266" s="252"/>
      <c r="E266" s="156" t="str">
        <f t="shared" si="12"/>
        <v/>
      </c>
      <c r="F266" s="156" t="str">
        <f t="shared" si="13"/>
        <v/>
      </c>
      <c r="G266" s="156" t="str">
        <f t="shared" si="14"/>
        <v/>
      </c>
      <c r="H266" s="108"/>
      <c r="I266" s="262"/>
      <c r="J266" s="167" t="str">
        <f>IF('TEAM 2'!C54="","",'TEAM 2'!C54)</f>
        <v xml:space="preserve"> </v>
      </c>
      <c r="K266" s="331" t="str">
        <f>IF('TEAM 2'!A54="","",'TEAM 2'!A54)</f>
        <v/>
      </c>
      <c r="L266" s="168" t="str">
        <f>'TEAM 2'!$AF$2</f>
        <v>Newbury</v>
      </c>
      <c r="M266" s="168" t="s">
        <v>514</v>
      </c>
    </row>
    <row r="267" spans="1:13" s="104" customFormat="1" ht="12.75">
      <c r="A267" s="258" t="s">
        <v>195</v>
      </c>
      <c r="B267" s="251" t="s">
        <v>49</v>
      </c>
      <c r="C267" s="337"/>
      <c r="D267" s="252"/>
      <c r="E267" s="156" t="str">
        <f t="shared" si="12"/>
        <v/>
      </c>
      <c r="F267" s="156" t="str">
        <f t="shared" si="13"/>
        <v/>
      </c>
      <c r="G267" s="156" t="str">
        <f t="shared" si="14"/>
        <v/>
      </c>
      <c r="H267" s="108"/>
      <c r="I267" s="262"/>
      <c r="J267" s="167" t="str">
        <f>IF('TEAM 2'!C55="","",'TEAM 2'!C55)</f>
        <v xml:space="preserve"> </v>
      </c>
      <c r="K267" s="331" t="str">
        <f>IF('TEAM 2'!A55="","",'TEAM 2'!A55)</f>
        <v/>
      </c>
      <c r="L267" s="168" t="str">
        <f>'TEAM 2'!$AF$2</f>
        <v>Newbury</v>
      </c>
      <c r="M267" s="168" t="s">
        <v>514</v>
      </c>
    </row>
    <row r="268" spans="1:13" s="104" customFormat="1" ht="12.75">
      <c r="A268" s="258" t="s">
        <v>195</v>
      </c>
      <c r="B268" s="251" t="s">
        <v>49</v>
      </c>
      <c r="C268" s="337"/>
      <c r="D268" s="252"/>
      <c r="E268" s="156" t="str">
        <f t="shared" si="12"/>
        <v/>
      </c>
      <c r="F268" s="156" t="str">
        <f t="shared" si="13"/>
        <v/>
      </c>
      <c r="G268" s="156" t="str">
        <f t="shared" si="14"/>
        <v/>
      </c>
      <c r="H268" s="108"/>
      <c r="I268" s="262"/>
      <c r="J268" s="167" t="str">
        <f>IF('TEAM 2'!C56="","",'TEAM 2'!C56)</f>
        <v xml:space="preserve"> </v>
      </c>
      <c r="K268" s="331" t="str">
        <f>IF('TEAM 2'!A56="","",'TEAM 2'!A56)</f>
        <v/>
      </c>
      <c r="L268" s="168" t="str">
        <f>'TEAM 2'!$AF$2</f>
        <v>Newbury</v>
      </c>
      <c r="M268" s="168" t="s">
        <v>514</v>
      </c>
    </row>
    <row r="269" spans="1:13" s="104" customFormat="1" ht="12.75">
      <c r="A269" s="258" t="s">
        <v>195</v>
      </c>
      <c r="B269" s="251" t="s">
        <v>49</v>
      </c>
      <c r="C269" s="337"/>
      <c r="D269" s="252"/>
      <c r="E269" s="156" t="str">
        <f t="shared" si="12"/>
        <v/>
      </c>
      <c r="F269" s="156" t="str">
        <f t="shared" si="13"/>
        <v/>
      </c>
      <c r="G269" s="156" t="str">
        <f t="shared" si="14"/>
        <v/>
      </c>
      <c r="H269" s="108"/>
      <c r="I269" s="262"/>
      <c r="J269" s="167" t="str">
        <f>IF('TEAM 2'!C57="","",'TEAM 2'!C57)</f>
        <v xml:space="preserve"> </v>
      </c>
      <c r="K269" s="331" t="str">
        <f>IF('TEAM 2'!A57="","",'TEAM 2'!A57)</f>
        <v/>
      </c>
      <c r="L269" s="168" t="str">
        <f>'TEAM 2'!$AF$2</f>
        <v>Newbury</v>
      </c>
      <c r="M269" s="168" t="s">
        <v>514</v>
      </c>
    </row>
    <row r="270" spans="1:13" s="104" customFormat="1" ht="12.75">
      <c r="A270" s="258" t="s">
        <v>195</v>
      </c>
      <c r="B270" s="251" t="s">
        <v>49</v>
      </c>
      <c r="C270" s="337"/>
      <c r="D270" s="252"/>
      <c r="E270" s="156" t="str">
        <f t="shared" si="12"/>
        <v/>
      </c>
      <c r="F270" s="156" t="str">
        <f t="shared" si="13"/>
        <v/>
      </c>
      <c r="G270" s="156" t="str">
        <f t="shared" si="14"/>
        <v/>
      </c>
      <c r="H270" s="108"/>
      <c r="I270" s="262"/>
      <c r="J270" s="167" t="str">
        <f>IF('TEAM 2'!C58="","",'TEAM 2'!C58)</f>
        <v xml:space="preserve"> </v>
      </c>
      <c r="K270" s="331" t="str">
        <f>IF('TEAM 2'!A58="","",'TEAM 2'!A58)</f>
        <v/>
      </c>
      <c r="L270" s="168" t="str">
        <f>'TEAM 2'!$AF$2</f>
        <v>Newbury</v>
      </c>
      <c r="M270" s="168" t="s">
        <v>514</v>
      </c>
    </row>
    <row r="271" spans="1:13" s="104" customFormat="1" ht="12.75">
      <c r="A271" s="258" t="s">
        <v>195</v>
      </c>
      <c r="B271" s="251" t="s">
        <v>49</v>
      </c>
      <c r="C271" s="337"/>
      <c r="D271" s="252"/>
      <c r="E271" s="156" t="str">
        <f t="shared" si="12"/>
        <v/>
      </c>
      <c r="F271" s="156" t="str">
        <f t="shared" si="13"/>
        <v/>
      </c>
      <c r="G271" s="156" t="str">
        <f t="shared" si="14"/>
        <v/>
      </c>
      <c r="H271" s="108"/>
      <c r="I271" s="262"/>
      <c r="J271" s="167" t="str">
        <f>IF('TEAM 2'!C59="","",'TEAM 2'!C59)</f>
        <v xml:space="preserve"> </v>
      </c>
      <c r="K271" s="331" t="str">
        <f>IF('TEAM 2'!A59="","",'TEAM 2'!A59)</f>
        <v/>
      </c>
      <c r="L271" s="168" t="str">
        <f>'TEAM 2'!$AF$2</f>
        <v>Newbury</v>
      </c>
      <c r="M271" s="168" t="s">
        <v>514</v>
      </c>
    </row>
    <row r="272" spans="1:13" s="104" customFormat="1" ht="12.75">
      <c r="A272" s="258" t="s">
        <v>195</v>
      </c>
      <c r="B272" s="251" t="s">
        <v>49</v>
      </c>
      <c r="C272" s="337"/>
      <c r="D272" s="252"/>
      <c r="E272" s="156" t="str">
        <f t="shared" si="12"/>
        <v/>
      </c>
      <c r="F272" s="156" t="str">
        <f t="shared" si="13"/>
        <v/>
      </c>
      <c r="G272" s="156" t="str">
        <f t="shared" si="14"/>
        <v/>
      </c>
      <c r="H272" s="108"/>
      <c r="I272" s="262"/>
      <c r="J272" s="167" t="str">
        <f>IF('TEAM 2'!C60="","",'TEAM 2'!C60)</f>
        <v xml:space="preserve"> </v>
      </c>
      <c r="K272" s="331" t="str">
        <f>IF('TEAM 2'!A60="","",'TEAM 2'!A60)</f>
        <v/>
      </c>
      <c r="L272" s="168" t="str">
        <f>'TEAM 2'!$AF$2</f>
        <v>Newbury</v>
      </c>
      <c r="M272" s="168" t="s">
        <v>514</v>
      </c>
    </row>
    <row r="273" spans="1:13" s="104" customFormat="1" ht="12.75">
      <c r="A273" s="258" t="s">
        <v>195</v>
      </c>
      <c r="B273" s="251" t="s">
        <v>49</v>
      </c>
      <c r="C273" s="337"/>
      <c r="D273" s="252"/>
      <c r="E273" s="156" t="str">
        <f t="shared" si="12"/>
        <v/>
      </c>
      <c r="F273" s="156" t="str">
        <f t="shared" si="13"/>
        <v/>
      </c>
      <c r="G273" s="156" t="str">
        <f t="shared" si="14"/>
        <v/>
      </c>
      <c r="H273" s="108"/>
      <c r="I273" s="262"/>
      <c r="J273" s="167" t="str">
        <f>IF('TEAM 2'!C61="","",'TEAM 2'!C61)</f>
        <v xml:space="preserve"> </v>
      </c>
      <c r="K273" s="331" t="str">
        <f>IF('TEAM 2'!A61="","",'TEAM 2'!A61)</f>
        <v/>
      </c>
      <c r="L273" s="168" t="str">
        <f>'TEAM 2'!$AF$2</f>
        <v>Newbury</v>
      </c>
      <c r="M273" s="168" t="s">
        <v>514</v>
      </c>
    </row>
    <row r="274" spans="1:13" s="104" customFormat="1" ht="12.75">
      <c r="A274" s="258" t="s">
        <v>195</v>
      </c>
      <c r="B274" s="251" t="s">
        <v>49</v>
      </c>
      <c r="C274" s="337"/>
      <c r="D274" s="252"/>
      <c r="E274" s="156" t="str">
        <f t="shared" si="12"/>
        <v/>
      </c>
      <c r="F274" s="156" t="str">
        <f t="shared" si="13"/>
        <v/>
      </c>
      <c r="G274" s="156" t="str">
        <f t="shared" si="14"/>
        <v/>
      </c>
      <c r="H274" s="108"/>
      <c r="I274" s="262"/>
      <c r="J274" s="167" t="str">
        <f>IF('TEAM 2'!C62="","",'TEAM 2'!C62)</f>
        <v xml:space="preserve"> </v>
      </c>
      <c r="K274" s="331" t="str">
        <f>IF('TEAM 2'!A62="","",'TEAM 2'!A62)</f>
        <v/>
      </c>
      <c r="L274" s="168" t="str">
        <f>'TEAM 2'!$AF$2</f>
        <v>Newbury</v>
      </c>
      <c r="M274" s="168" t="s">
        <v>514</v>
      </c>
    </row>
    <row r="275" spans="1:13" s="104" customFormat="1" ht="12.75">
      <c r="A275" s="258" t="s">
        <v>195</v>
      </c>
      <c r="B275" s="251" t="s">
        <v>49</v>
      </c>
      <c r="C275" s="337"/>
      <c r="D275" s="252"/>
      <c r="E275" s="156" t="str">
        <f t="shared" si="12"/>
        <v/>
      </c>
      <c r="F275" s="156" t="str">
        <f t="shared" si="13"/>
        <v/>
      </c>
      <c r="G275" s="156" t="str">
        <f t="shared" si="14"/>
        <v/>
      </c>
      <c r="H275" s="108"/>
      <c r="I275" s="262"/>
      <c r="J275" s="167" t="str">
        <f>IF('TEAM 2'!C63="","",'TEAM 2'!C63)</f>
        <v/>
      </c>
      <c r="K275" s="331" t="str">
        <f>IF('TEAM 2'!A63="","",'TEAM 2'!A63)</f>
        <v/>
      </c>
      <c r="L275" s="168" t="str">
        <f>'TEAM 2'!$AF$2</f>
        <v>Newbury</v>
      </c>
      <c r="M275" s="168" t="s">
        <v>514</v>
      </c>
    </row>
    <row r="276" spans="1:13" s="104" customFormat="1" ht="12.75">
      <c r="A276" s="258" t="s">
        <v>195</v>
      </c>
      <c r="B276" s="251" t="s">
        <v>49</v>
      </c>
      <c r="C276" s="337"/>
      <c r="D276" s="252"/>
      <c r="E276" s="156" t="str">
        <f t="shared" si="12"/>
        <v/>
      </c>
      <c r="F276" s="156" t="str">
        <f t="shared" si="13"/>
        <v/>
      </c>
      <c r="G276" s="156" t="str">
        <f t="shared" si="14"/>
        <v/>
      </c>
      <c r="H276" s="108"/>
      <c r="I276" s="262"/>
      <c r="J276" s="167" t="str">
        <f>IF(COUNTIF('TEAM 2'!N38:N63,"*n*")=0,"","X")</f>
        <v/>
      </c>
      <c r="K276" s="331" t="s">
        <v>586</v>
      </c>
      <c r="L276" s="168" t="str">
        <f>'TEAM 2'!$AF$2</f>
        <v>Newbury</v>
      </c>
      <c r="M276" s="168" t="s">
        <v>514</v>
      </c>
    </row>
    <row r="277" spans="1:13" s="104" customFormat="1" ht="12.75">
      <c r="A277" s="258" t="s">
        <v>195</v>
      </c>
      <c r="B277" s="251" t="s">
        <v>49</v>
      </c>
      <c r="C277" s="337"/>
      <c r="D277" s="252"/>
      <c r="E277" s="156" t="str">
        <f t="shared" si="12"/>
        <v/>
      </c>
      <c r="F277" s="156" t="str">
        <f t="shared" si="13"/>
        <v/>
      </c>
      <c r="G277" s="156" t="str">
        <f t="shared" si="14"/>
        <v/>
      </c>
      <c r="H277" s="108"/>
      <c r="I277" s="262"/>
      <c r="J277" s="167" t="str">
        <f>IF('TEAM 2'!R38="","",'TEAM 2'!R38)</f>
        <v xml:space="preserve"> </v>
      </c>
      <c r="K277" s="331" t="str">
        <f>IF('TEAM 2'!P38="","",'TEAM 2'!P38)</f>
        <v>Nathan Delavere</v>
      </c>
      <c r="L277" s="168" t="str">
        <f>'TEAM 2'!$AF$2</f>
        <v>Newbury</v>
      </c>
      <c r="M277" s="168" t="s">
        <v>515</v>
      </c>
    </row>
    <row r="278" spans="1:13" s="104" customFormat="1" ht="12.75">
      <c r="A278" s="258" t="s">
        <v>195</v>
      </c>
      <c r="B278" s="251" t="s">
        <v>49</v>
      </c>
      <c r="C278" s="337"/>
      <c r="D278" s="252"/>
      <c r="E278" s="156" t="str">
        <f t="shared" si="12"/>
        <v/>
      </c>
      <c r="F278" s="156" t="str">
        <f t="shared" si="13"/>
        <v/>
      </c>
      <c r="G278" s="156" t="str">
        <f t="shared" si="14"/>
        <v/>
      </c>
      <c r="H278" s="108"/>
      <c r="I278" s="262"/>
      <c r="J278" s="167" t="str">
        <f>IF('TEAM 2'!R39="","",'TEAM 2'!R39)</f>
        <v xml:space="preserve"> </v>
      </c>
      <c r="K278" s="331" t="str">
        <f>IF('TEAM 2'!P39="","",'TEAM 2'!P39)</f>
        <v>Andrew Points</v>
      </c>
      <c r="L278" s="168" t="str">
        <f>'TEAM 2'!$AF$2</f>
        <v>Newbury</v>
      </c>
      <c r="M278" s="168" t="s">
        <v>515</v>
      </c>
    </row>
    <row r="279" spans="1:13" s="104" customFormat="1" ht="12.75">
      <c r="A279" s="258" t="s">
        <v>195</v>
      </c>
      <c r="B279" s="251" t="s">
        <v>49</v>
      </c>
      <c r="C279" s="337"/>
      <c r="D279" s="252"/>
      <c r="E279" s="156" t="str">
        <f t="shared" si="12"/>
        <v/>
      </c>
      <c r="F279" s="156" t="str">
        <f t="shared" si="13"/>
        <v/>
      </c>
      <c r="G279" s="156" t="str">
        <f t="shared" si="14"/>
        <v/>
      </c>
      <c r="H279" s="108"/>
      <c r="I279" s="262">
        <v>82</v>
      </c>
      <c r="J279" s="167" t="str">
        <f>IF('TEAM 2'!R40="","",'TEAM 2'!R40)</f>
        <v>X</v>
      </c>
      <c r="K279" s="331" t="str">
        <f>IF('TEAM 2'!P40="","",'TEAM 2'!P40)</f>
        <v>William Houghton</v>
      </c>
      <c r="L279" s="168" t="str">
        <f>'TEAM 2'!$AF$2</f>
        <v>Newbury</v>
      </c>
      <c r="M279" s="168" t="s">
        <v>515</v>
      </c>
    </row>
    <row r="280" spans="1:13" s="104" customFormat="1" ht="12.75">
      <c r="A280" s="258" t="s">
        <v>195</v>
      </c>
      <c r="B280" s="251" t="s">
        <v>49</v>
      </c>
      <c r="C280" s="337"/>
      <c r="D280" s="252"/>
      <c r="E280" s="156" t="str">
        <f t="shared" si="12"/>
        <v/>
      </c>
      <c r="F280" s="156" t="str">
        <f t="shared" si="13"/>
        <v/>
      </c>
      <c r="G280" s="156" t="str">
        <f t="shared" si="14"/>
        <v/>
      </c>
      <c r="H280" s="108"/>
      <c r="I280" s="262"/>
      <c r="J280" s="167" t="str">
        <f>IF('TEAM 2'!R41="","",'TEAM 2'!R41)</f>
        <v xml:space="preserve"> </v>
      </c>
      <c r="K280" s="331" t="str">
        <f>IF('TEAM 2'!P41="","",'TEAM 2'!P41)</f>
        <v>Ed Langdon</v>
      </c>
      <c r="L280" s="168" t="str">
        <f>'TEAM 2'!$AF$2</f>
        <v>Newbury</v>
      </c>
      <c r="M280" s="168" t="s">
        <v>515</v>
      </c>
    </row>
    <row r="281" spans="1:13" s="104" customFormat="1" ht="12.75">
      <c r="A281" s="258" t="s">
        <v>195</v>
      </c>
      <c r="B281" s="251" t="s">
        <v>49</v>
      </c>
      <c r="C281" s="337"/>
      <c r="D281" s="252"/>
      <c r="E281" s="156" t="str">
        <f t="shared" si="12"/>
        <v/>
      </c>
      <c r="F281" s="156" t="str">
        <f t="shared" si="13"/>
        <v/>
      </c>
      <c r="G281" s="156" t="str">
        <f t="shared" si="14"/>
        <v/>
      </c>
      <c r="H281" s="108"/>
      <c r="I281" s="262"/>
      <c r="J281" s="167" t="str">
        <f>IF('TEAM 2'!R42="","",'TEAM 2'!R42)</f>
        <v xml:space="preserve"> </v>
      </c>
      <c r="K281" s="331" t="str">
        <f>IF('TEAM 2'!P42="","",'TEAM 2'!P42)</f>
        <v>Ollie Lloyd-Hole</v>
      </c>
      <c r="L281" s="168" t="str">
        <f>'TEAM 2'!$AF$2</f>
        <v>Newbury</v>
      </c>
      <c r="M281" s="168" t="s">
        <v>515</v>
      </c>
    </row>
    <row r="282" spans="1:13" s="104" customFormat="1" ht="12.75">
      <c r="A282" s="258" t="s">
        <v>195</v>
      </c>
      <c r="B282" s="251" t="s">
        <v>49</v>
      </c>
      <c r="C282" s="337"/>
      <c r="D282" s="252"/>
      <c r="E282" s="156" t="str">
        <f t="shared" si="12"/>
        <v/>
      </c>
      <c r="F282" s="156" t="str">
        <f t="shared" si="13"/>
        <v/>
      </c>
      <c r="G282" s="156" t="str">
        <f t="shared" si="14"/>
        <v/>
      </c>
      <c r="H282" s="108"/>
      <c r="I282" s="262"/>
      <c r="J282" s="167" t="str">
        <f>IF('TEAM 2'!R43="","",'TEAM 2'!R43)</f>
        <v xml:space="preserve"> </v>
      </c>
      <c r="K282" s="331" t="str">
        <f>IF('TEAM 2'!P43="","",'TEAM 2'!P43)</f>
        <v>Robert Richardson</v>
      </c>
      <c r="L282" s="168" t="str">
        <f>'TEAM 2'!$AF$2</f>
        <v>Newbury</v>
      </c>
      <c r="M282" s="168" t="s">
        <v>515</v>
      </c>
    </row>
    <row r="283" spans="1:13" s="104" customFormat="1" ht="12.75">
      <c r="A283" s="258" t="s">
        <v>195</v>
      </c>
      <c r="B283" s="251" t="s">
        <v>49</v>
      </c>
      <c r="C283" s="337"/>
      <c r="D283" s="252"/>
      <c r="E283" s="156" t="str">
        <f t="shared" si="12"/>
        <v/>
      </c>
      <c r="F283" s="156" t="str">
        <f t="shared" si="13"/>
        <v/>
      </c>
      <c r="G283" s="156" t="str">
        <f t="shared" si="14"/>
        <v/>
      </c>
      <c r="H283" s="108"/>
      <c r="I283" s="262"/>
      <c r="J283" s="167" t="str">
        <f>IF('TEAM 2'!R44="","",'TEAM 2'!R44)</f>
        <v xml:space="preserve"> </v>
      </c>
      <c r="K283" s="331" t="str">
        <f>IF('TEAM 2'!P44="","",'TEAM 2'!P44)</f>
        <v>Sam Craig</v>
      </c>
      <c r="L283" s="168" t="str">
        <f>'TEAM 2'!$AF$2</f>
        <v>Newbury</v>
      </c>
      <c r="M283" s="168" t="s">
        <v>515</v>
      </c>
    </row>
    <row r="284" spans="1:13" s="104" customFormat="1" ht="12.75">
      <c r="A284" s="258" t="s">
        <v>195</v>
      </c>
      <c r="B284" s="251" t="s">
        <v>49</v>
      </c>
      <c r="C284" s="337"/>
      <c r="D284" s="252"/>
      <c r="E284" s="156" t="str">
        <f t="shared" si="12"/>
        <v/>
      </c>
      <c r="F284" s="156" t="str">
        <f t="shared" si="13"/>
        <v/>
      </c>
      <c r="G284" s="156" t="str">
        <f t="shared" si="14"/>
        <v/>
      </c>
      <c r="H284" s="108"/>
      <c r="I284" s="262"/>
      <c r="J284" s="167" t="str">
        <f>IF('TEAM 2'!R45="","",'TEAM 2'!R45)</f>
        <v xml:space="preserve"> </v>
      </c>
      <c r="K284" s="331" t="str">
        <f>IF('TEAM 2'!P45="","",'TEAM 2'!P45)</f>
        <v>Marcus Bu-Rashid</v>
      </c>
      <c r="L284" s="168" t="str">
        <f>'TEAM 2'!$AF$2</f>
        <v>Newbury</v>
      </c>
      <c r="M284" s="168" t="s">
        <v>515</v>
      </c>
    </row>
    <row r="285" spans="1:13" s="104" customFormat="1" ht="12.75">
      <c r="A285" s="258" t="s">
        <v>195</v>
      </c>
      <c r="B285" s="251" t="s">
        <v>49</v>
      </c>
      <c r="C285" s="337"/>
      <c r="D285" s="252"/>
      <c r="E285" s="156" t="str">
        <f t="shared" si="12"/>
        <v/>
      </c>
      <c r="F285" s="156" t="str">
        <f t="shared" si="13"/>
        <v/>
      </c>
      <c r="G285" s="156" t="str">
        <f t="shared" si="14"/>
        <v/>
      </c>
      <c r="H285" s="108"/>
      <c r="I285" s="262"/>
      <c r="J285" s="167" t="str">
        <f>IF('TEAM 2'!R46="","",'TEAM 2'!R46)</f>
        <v xml:space="preserve"> </v>
      </c>
      <c r="K285" s="331" t="str">
        <f>IF('TEAM 2'!P46="","",'TEAM 2'!P46)</f>
        <v/>
      </c>
      <c r="L285" s="168" t="str">
        <f>'TEAM 2'!$AF$2</f>
        <v>Newbury</v>
      </c>
      <c r="M285" s="168" t="s">
        <v>515</v>
      </c>
    </row>
    <row r="286" spans="1:13" s="104" customFormat="1" ht="12.75">
      <c r="A286" s="258" t="s">
        <v>195</v>
      </c>
      <c r="B286" s="251" t="s">
        <v>49</v>
      </c>
      <c r="C286" s="337"/>
      <c r="D286" s="252"/>
      <c r="E286" s="156" t="str">
        <f t="shared" si="12"/>
        <v/>
      </c>
      <c r="F286" s="156" t="str">
        <f t="shared" si="13"/>
        <v/>
      </c>
      <c r="G286" s="156" t="str">
        <f t="shared" si="14"/>
        <v/>
      </c>
      <c r="H286" s="108"/>
      <c r="I286" s="262"/>
      <c r="J286" s="167" t="str">
        <f>IF('TEAM 2'!R47="","",'TEAM 2'!R47)</f>
        <v xml:space="preserve"> </v>
      </c>
      <c r="K286" s="331" t="str">
        <f>IF('TEAM 2'!P47="","",'TEAM 2'!P47)</f>
        <v/>
      </c>
      <c r="L286" s="168" t="str">
        <f>'TEAM 2'!$AF$2</f>
        <v>Newbury</v>
      </c>
      <c r="M286" s="168" t="s">
        <v>515</v>
      </c>
    </row>
    <row r="287" spans="1:13" s="104" customFormat="1" ht="12.75">
      <c r="A287" s="258" t="s">
        <v>195</v>
      </c>
      <c r="B287" s="251" t="s">
        <v>49</v>
      </c>
      <c r="C287" s="337"/>
      <c r="D287" s="252"/>
      <c r="E287" s="156" t="str">
        <f t="shared" si="12"/>
        <v/>
      </c>
      <c r="F287" s="156" t="str">
        <f t="shared" si="13"/>
        <v/>
      </c>
      <c r="G287" s="156" t="str">
        <f t="shared" si="14"/>
        <v/>
      </c>
      <c r="H287" s="108"/>
      <c r="I287" s="262"/>
      <c r="J287" s="167" t="str">
        <f>IF('TEAM 2'!R48="","",'TEAM 2'!R48)</f>
        <v xml:space="preserve"> </v>
      </c>
      <c r="K287" s="331" t="str">
        <f>IF('TEAM 2'!P48="","",'TEAM 2'!P48)</f>
        <v/>
      </c>
      <c r="L287" s="168" t="str">
        <f>'TEAM 2'!$AF$2</f>
        <v>Newbury</v>
      </c>
      <c r="M287" s="168" t="s">
        <v>515</v>
      </c>
    </row>
    <row r="288" spans="1:13" s="104" customFormat="1" ht="12.75">
      <c r="A288" s="258" t="s">
        <v>195</v>
      </c>
      <c r="B288" s="251" t="s">
        <v>49</v>
      </c>
      <c r="C288" s="337"/>
      <c r="D288" s="252"/>
      <c r="E288" s="156" t="str">
        <f t="shared" si="12"/>
        <v/>
      </c>
      <c r="F288" s="156" t="str">
        <f t="shared" si="13"/>
        <v/>
      </c>
      <c r="G288" s="156" t="str">
        <f t="shared" si="14"/>
        <v/>
      </c>
      <c r="H288" s="108"/>
      <c r="I288" s="262"/>
      <c r="J288" s="167" t="str">
        <f>IF('TEAM 2'!R49="","",'TEAM 2'!R49)</f>
        <v xml:space="preserve"> </v>
      </c>
      <c r="K288" s="331" t="str">
        <f>IF('TEAM 2'!P49="","",'TEAM 2'!P49)</f>
        <v/>
      </c>
      <c r="L288" s="168" t="str">
        <f>'TEAM 2'!$AF$2</f>
        <v>Newbury</v>
      </c>
      <c r="M288" s="168" t="s">
        <v>515</v>
      </c>
    </row>
    <row r="289" spans="1:13" s="104" customFormat="1" ht="12.75">
      <c r="A289" s="258" t="s">
        <v>195</v>
      </c>
      <c r="B289" s="251" t="s">
        <v>49</v>
      </c>
      <c r="C289" s="337"/>
      <c r="D289" s="252"/>
      <c r="E289" s="156" t="str">
        <f t="shared" si="12"/>
        <v/>
      </c>
      <c r="F289" s="156" t="str">
        <f t="shared" si="13"/>
        <v/>
      </c>
      <c r="G289" s="156" t="str">
        <f t="shared" si="14"/>
        <v/>
      </c>
      <c r="H289" s="108"/>
      <c r="I289" s="262"/>
      <c r="J289" s="167" t="str">
        <f>IF('TEAM 2'!R50="","",'TEAM 2'!R50)</f>
        <v xml:space="preserve"> </v>
      </c>
      <c r="K289" s="331" t="str">
        <f>IF('TEAM 2'!P50="","",'TEAM 2'!P50)</f>
        <v/>
      </c>
      <c r="L289" s="168" t="str">
        <f>'TEAM 2'!$AF$2</f>
        <v>Newbury</v>
      </c>
      <c r="M289" s="168" t="s">
        <v>515</v>
      </c>
    </row>
    <row r="290" spans="1:13" s="104" customFormat="1" ht="12.75">
      <c r="A290" s="258" t="s">
        <v>195</v>
      </c>
      <c r="B290" s="251" t="s">
        <v>49</v>
      </c>
      <c r="C290" s="337"/>
      <c r="D290" s="252"/>
      <c r="E290" s="156" t="str">
        <f t="shared" si="12"/>
        <v/>
      </c>
      <c r="F290" s="156" t="str">
        <f t="shared" si="13"/>
        <v/>
      </c>
      <c r="G290" s="156" t="str">
        <f t="shared" si="14"/>
        <v/>
      </c>
      <c r="H290" s="108"/>
      <c r="I290" s="262"/>
      <c r="J290" s="167" t="str">
        <f>IF('TEAM 2'!R51="","",'TEAM 2'!R51)</f>
        <v xml:space="preserve"> </v>
      </c>
      <c r="K290" s="331" t="str">
        <f>IF('TEAM 2'!P51="","",'TEAM 2'!P51)</f>
        <v/>
      </c>
      <c r="L290" s="168" t="str">
        <f>'TEAM 2'!$AF$2</f>
        <v>Newbury</v>
      </c>
      <c r="M290" s="168" t="s">
        <v>515</v>
      </c>
    </row>
    <row r="291" spans="1:13" s="104" customFormat="1" ht="12.75">
      <c r="A291" s="258" t="s">
        <v>195</v>
      </c>
      <c r="B291" s="251" t="s">
        <v>49</v>
      </c>
      <c r="C291" s="337"/>
      <c r="D291" s="252"/>
      <c r="E291" s="156" t="str">
        <f t="shared" si="12"/>
        <v/>
      </c>
      <c r="F291" s="156" t="str">
        <f t="shared" si="13"/>
        <v/>
      </c>
      <c r="G291" s="156" t="str">
        <f t="shared" si="14"/>
        <v/>
      </c>
      <c r="H291" s="108"/>
      <c r="I291" s="262"/>
      <c r="J291" s="167" t="str">
        <f>IF('TEAM 2'!R52="","",'TEAM 2'!R52)</f>
        <v xml:space="preserve"> </v>
      </c>
      <c r="K291" s="331" t="str">
        <f>IF('TEAM 2'!P52="","",'TEAM 2'!P52)</f>
        <v/>
      </c>
      <c r="L291" s="168" t="str">
        <f>'TEAM 2'!$AF$2</f>
        <v>Newbury</v>
      </c>
      <c r="M291" s="168" t="s">
        <v>515</v>
      </c>
    </row>
    <row r="292" spans="1:13" s="104" customFormat="1" ht="12.75">
      <c r="A292" s="258" t="s">
        <v>195</v>
      </c>
      <c r="B292" s="251" t="s">
        <v>49</v>
      </c>
      <c r="C292" s="337"/>
      <c r="D292" s="252"/>
      <c r="E292" s="156" t="str">
        <f t="shared" si="12"/>
        <v/>
      </c>
      <c r="F292" s="156" t="str">
        <f t="shared" si="13"/>
        <v/>
      </c>
      <c r="G292" s="156" t="str">
        <f t="shared" si="14"/>
        <v/>
      </c>
      <c r="H292" s="108"/>
      <c r="I292" s="262"/>
      <c r="J292" s="167" t="str">
        <f>IF('TEAM 2'!R53="","",'TEAM 2'!R53)</f>
        <v xml:space="preserve"> </v>
      </c>
      <c r="K292" s="331" t="str">
        <f>IF('TEAM 2'!P53="","",'TEAM 2'!P53)</f>
        <v/>
      </c>
      <c r="L292" s="168" t="str">
        <f>'TEAM 2'!$AF$2</f>
        <v>Newbury</v>
      </c>
      <c r="M292" s="168" t="s">
        <v>515</v>
      </c>
    </row>
    <row r="293" spans="1:13" s="104" customFormat="1" ht="12.75">
      <c r="A293" s="258" t="s">
        <v>195</v>
      </c>
      <c r="B293" s="251" t="s">
        <v>49</v>
      </c>
      <c r="C293" s="337"/>
      <c r="D293" s="252"/>
      <c r="E293" s="156" t="str">
        <f t="shared" si="12"/>
        <v/>
      </c>
      <c r="F293" s="156" t="str">
        <f t="shared" si="13"/>
        <v/>
      </c>
      <c r="G293" s="156" t="str">
        <f t="shared" si="14"/>
        <v/>
      </c>
      <c r="H293" s="108"/>
      <c r="I293" s="262"/>
      <c r="J293" s="167" t="str">
        <f>IF('TEAM 2'!R54="","",'TEAM 2'!R54)</f>
        <v xml:space="preserve"> </v>
      </c>
      <c r="K293" s="331" t="str">
        <f>IF('TEAM 2'!P54="","",'TEAM 2'!P54)</f>
        <v/>
      </c>
      <c r="L293" s="168" t="str">
        <f>'TEAM 2'!$AF$2</f>
        <v>Newbury</v>
      </c>
      <c r="M293" s="168" t="s">
        <v>515</v>
      </c>
    </row>
    <row r="294" spans="1:13" s="104" customFormat="1" ht="12.75">
      <c r="A294" s="258" t="s">
        <v>195</v>
      </c>
      <c r="B294" s="251" t="s">
        <v>49</v>
      </c>
      <c r="C294" s="337"/>
      <c r="D294" s="252"/>
      <c r="E294" s="156" t="str">
        <f t="shared" si="12"/>
        <v/>
      </c>
      <c r="F294" s="156" t="str">
        <f t="shared" si="13"/>
        <v/>
      </c>
      <c r="G294" s="156" t="str">
        <f t="shared" si="14"/>
        <v/>
      </c>
      <c r="H294" s="108"/>
      <c r="I294" s="262"/>
      <c r="J294" s="167" t="str">
        <f>IF('TEAM 2'!R55="","",'TEAM 2'!R55)</f>
        <v xml:space="preserve"> </v>
      </c>
      <c r="K294" s="331" t="str">
        <f>IF('TEAM 2'!P55="","",'TEAM 2'!P55)</f>
        <v/>
      </c>
      <c r="L294" s="168" t="str">
        <f>'TEAM 2'!$AF$2</f>
        <v>Newbury</v>
      </c>
      <c r="M294" s="168" t="s">
        <v>515</v>
      </c>
    </row>
    <row r="295" spans="1:13" s="104" customFormat="1" ht="12.75">
      <c r="A295" s="258" t="s">
        <v>195</v>
      </c>
      <c r="B295" s="251" t="s">
        <v>49</v>
      </c>
      <c r="C295" s="337"/>
      <c r="D295" s="252"/>
      <c r="E295" s="156" t="str">
        <f t="shared" si="12"/>
        <v/>
      </c>
      <c r="F295" s="156" t="str">
        <f t="shared" si="13"/>
        <v/>
      </c>
      <c r="G295" s="156" t="str">
        <f t="shared" si="14"/>
        <v/>
      </c>
      <c r="H295" s="108"/>
      <c r="I295" s="262"/>
      <c r="J295" s="167" t="str">
        <f>IF('TEAM 2'!R56="","",'TEAM 2'!R56)</f>
        <v xml:space="preserve"> </v>
      </c>
      <c r="K295" s="331" t="str">
        <f>IF('TEAM 2'!P56="","",'TEAM 2'!P56)</f>
        <v/>
      </c>
      <c r="L295" s="168" t="str">
        <f>'TEAM 2'!$AF$2</f>
        <v>Newbury</v>
      </c>
      <c r="M295" s="168" t="s">
        <v>515</v>
      </c>
    </row>
    <row r="296" spans="1:13" s="104" customFormat="1" ht="12.75">
      <c r="A296" s="258" t="s">
        <v>195</v>
      </c>
      <c r="B296" s="251" t="s">
        <v>49</v>
      </c>
      <c r="C296" s="337"/>
      <c r="D296" s="252"/>
      <c r="E296" s="156" t="str">
        <f t="shared" si="12"/>
        <v/>
      </c>
      <c r="F296" s="156" t="str">
        <f t="shared" si="13"/>
        <v/>
      </c>
      <c r="G296" s="156" t="str">
        <f t="shared" si="14"/>
        <v/>
      </c>
      <c r="H296" s="108"/>
      <c r="I296" s="262"/>
      <c r="J296" s="167" t="str">
        <f>IF('TEAM 2'!R57="","",'TEAM 2'!R57)</f>
        <v xml:space="preserve"> </v>
      </c>
      <c r="K296" s="331" t="str">
        <f>IF('TEAM 2'!P57="","",'TEAM 2'!P57)</f>
        <v/>
      </c>
      <c r="L296" s="168" t="str">
        <f>'TEAM 2'!$AF$2</f>
        <v>Newbury</v>
      </c>
      <c r="M296" s="168" t="s">
        <v>515</v>
      </c>
    </row>
    <row r="297" spans="1:13" s="104" customFormat="1" ht="12.75">
      <c r="A297" s="258" t="s">
        <v>195</v>
      </c>
      <c r="B297" s="251" t="s">
        <v>49</v>
      </c>
      <c r="C297" s="337"/>
      <c r="D297" s="252"/>
      <c r="E297" s="156" t="str">
        <f t="shared" si="12"/>
        <v/>
      </c>
      <c r="F297" s="156" t="str">
        <f t="shared" si="13"/>
        <v/>
      </c>
      <c r="G297" s="156" t="str">
        <f t="shared" si="14"/>
        <v/>
      </c>
      <c r="H297" s="108"/>
      <c r="I297" s="262"/>
      <c r="J297" s="167" t="str">
        <f>IF('TEAM 2'!R58="","",'TEAM 2'!R58)</f>
        <v xml:space="preserve"> </v>
      </c>
      <c r="K297" s="331" t="str">
        <f>IF('TEAM 2'!P58="","",'TEAM 2'!P58)</f>
        <v/>
      </c>
      <c r="L297" s="168" t="str">
        <f>'TEAM 2'!$AF$2</f>
        <v>Newbury</v>
      </c>
      <c r="M297" s="168" t="s">
        <v>515</v>
      </c>
    </row>
    <row r="298" spans="1:13" s="104" customFormat="1" ht="12.75">
      <c r="A298" s="258" t="s">
        <v>195</v>
      </c>
      <c r="B298" s="251" t="s">
        <v>49</v>
      </c>
      <c r="C298" s="337"/>
      <c r="D298" s="252"/>
      <c r="E298" s="156" t="str">
        <f t="shared" si="12"/>
        <v/>
      </c>
      <c r="F298" s="156" t="str">
        <f t="shared" si="13"/>
        <v/>
      </c>
      <c r="G298" s="156" t="str">
        <f t="shared" si="14"/>
        <v/>
      </c>
      <c r="H298" s="108"/>
      <c r="I298" s="262"/>
      <c r="J298" s="167" t="str">
        <f>IF('TEAM 2'!R59="","",'TEAM 2'!R59)</f>
        <v xml:space="preserve"> </v>
      </c>
      <c r="K298" s="331" t="str">
        <f>IF('TEAM 2'!P59="","",'TEAM 2'!P59)</f>
        <v/>
      </c>
      <c r="L298" s="168" t="str">
        <f>'TEAM 2'!$AF$2</f>
        <v>Newbury</v>
      </c>
      <c r="M298" s="168" t="s">
        <v>515</v>
      </c>
    </row>
    <row r="299" spans="1:13" s="104" customFormat="1" ht="12.75">
      <c r="A299" s="258" t="s">
        <v>195</v>
      </c>
      <c r="B299" s="251" t="s">
        <v>49</v>
      </c>
      <c r="C299" s="337"/>
      <c r="D299" s="252"/>
      <c r="E299" s="156" t="str">
        <f t="shared" si="12"/>
        <v/>
      </c>
      <c r="F299" s="156" t="str">
        <f t="shared" si="13"/>
        <v/>
      </c>
      <c r="G299" s="156" t="str">
        <f t="shared" si="14"/>
        <v/>
      </c>
      <c r="H299" s="108"/>
      <c r="I299" s="262"/>
      <c r="J299" s="167" t="str">
        <f>IF('TEAM 2'!R60="","",'TEAM 2'!R60)</f>
        <v xml:space="preserve"> </v>
      </c>
      <c r="K299" s="331" t="str">
        <f>IF('TEAM 2'!P60="","",'TEAM 2'!P60)</f>
        <v/>
      </c>
      <c r="L299" s="168" t="str">
        <f>'TEAM 2'!$AF$2</f>
        <v>Newbury</v>
      </c>
      <c r="M299" s="168" t="s">
        <v>515</v>
      </c>
    </row>
    <row r="300" spans="1:13" s="104" customFormat="1" ht="12.75">
      <c r="A300" s="258" t="s">
        <v>195</v>
      </c>
      <c r="B300" s="251" t="s">
        <v>49</v>
      </c>
      <c r="C300" s="337"/>
      <c r="D300" s="252"/>
      <c r="E300" s="156" t="str">
        <f t="shared" si="12"/>
        <v/>
      </c>
      <c r="F300" s="156" t="str">
        <f t="shared" si="13"/>
        <v/>
      </c>
      <c r="G300" s="156" t="str">
        <f t="shared" si="14"/>
        <v/>
      </c>
      <c r="H300" s="108"/>
      <c r="I300" s="262"/>
      <c r="J300" s="167" t="str">
        <f>IF('TEAM 2'!R61="","",'TEAM 2'!R61)</f>
        <v xml:space="preserve"> </v>
      </c>
      <c r="K300" s="331" t="str">
        <f>IF('TEAM 2'!P61="","",'TEAM 2'!P61)</f>
        <v/>
      </c>
      <c r="L300" s="168" t="str">
        <f>'TEAM 2'!$AF$2</f>
        <v>Newbury</v>
      </c>
      <c r="M300" s="168" t="s">
        <v>515</v>
      </c>
    </row>
    <row r="301" spans="1:13" s="104" customFormat="1" ht="12.75">
      <c r="A301" s="258" t="s">
        <v>195</v>
      </c>
      <c r="B301" s="251" t="s">
        <v>49</v>
      </c>
      <c r="C301" s="337"/>
      <c r="D301" s="252"/>
      <c r="E301" s="156" t="str">
        <f t="shared" si="12"/>
        <v/>
      </c>
      <c r="F301" s="156" t="str">
        <f t="shared" si="13"/>
        <v/>
      </c>
      <c r="G301" s="156" t="str">
        <f t="shared" si="14"/>
        <v/>
      </c>
      <c r="H301" s="108"/>
      <c r="I301" s="262"/>
      <c r="J301" s="167" t="str">
        <f>IF('TEAM 2'!R62="","",'TEAM 2'!R62)</f>
        <v xml:space="preserve"> </v>
      </c>
      <c r="K301" s="331" t="str">
        <f>IF('TEAM 2'!P62="","",'TEAM 2'!P62)</f>
        <v/>
      </c>
      <c r="L301" s="168" t="str">
        <f>'TEAM 2'!$AF$2</f>
        <v>Newbury</v>
      </c>
      <c r="M301" s="168" t="s">
        <v>515</v>
      </c>
    </row>
    <row r="302" spans="1:13" s="104" customFormat="1" ht="12.75">
      <c r="A302" s="258" t="s">
        <v>195</v>
      </c>
      <c r="B302" s="251" t="s">
        <v>49</v>
      </c>
      <c r="C302" s="337"/>
      <c r="D302" s="252"/>
      <c r="E302" s="156" t="str">
        <f t="shared" si="12"/>
        <v/>
      </c>
      <c r="F302" s="156" t="str">
        <f t="shared" si="13"/>
        <v/>
      </c>
      <c r="G302" s="156" t="str">
        <f t="shared" si="14"/>
        <v/>
      </c>
      <c r="H302" s="108"/>
      <c r="I302" s="262"/>
      <c r="J302" s="167" t="str">
        <f>IF('TEAM 2'!R63="","",'TEAM 2'!R63)</f>
        <v/>
      </c>
      <c r="K302" s="331" t="str">
        <f>IF('TEAM 2'!P63="","",'TEAM 2'!P63)</f>
        <v/>
      </c>
      <c r="L302" s="168" t="str">
        <f>'TEAM 2'!$AF$2</f>
        <v>Newbury</v>
      </c>
      <c r="M302" s="168" t="s">
        <v>515</v>
      </c>
    </row>
    <row r="303" spans="1:13" s="104" customFormat="1" ht="12.75">
      <c r="A303" s="258" t="s">
        <v>195</v>
      </c>
      <c r="B303" s="251" t="s">
        <v>49</v>
      </c>
      <c r="C303" s="337"/>
      <c r="D303" s="252"/>
      <c r="E303" s="156" t="str">
        <f t="shared" si="12"/>
        <v/>
      </c>
      <c r="F303" s="156" t="str">
        <f t="shared" si="13"/>
        <v/>
      </c>
      <c r="G303" s="156" t="str">
        <f t="shared" si="14"/>
        <v/>
      </c>
      <c r="H303" s="108"/>
      <c r="I303" s="262"/>
      <c r="J303" s="167" t="str">
        <f>IF(COUNTIF('TEAM 2'!AD38:AD63,"*n*")=0,"","X")</f>
        <v/>
      </c>
      <c r="K303" s="331" t="s">
        <v>586</v>
      </c>
      <c r="L303" s="168" t="str">
        <f>'TEAM 2'!$AF$2</f>
        <v>Newbury</v>
      </c>
      <c r="M303" s="168" t="s">
        <v>515</v>
      </c>
    </row>
    <row r="304" spans="1:13" s="104" customFormat="1" ht="12.75">
      <c r="A304" s="258" t="s">
        <v>195</v>
      </c>
      <c r="B304" s="251" t="s">
        <v>49</v>
      </c>
      <c r="C304" s="337"/>
      <c r="D304" s="252"/>
      <c r="E304" s="156" t="str">
        <f t="shared" si="12"/>
        <v/>
      </c>
      <c r="F304" s="156" t="str">
        <f t="shared" si="13"/>
        <v/>
      </c>
      <c r="G304" s="156" t="str">
        <f t="shared" si="14"/>
        <v/>
      </c>
      <c r="H304" s="108"/>
      <c r="I304" s="262"/>
      <c r="J304" s="167" t="str">
        <f>IF('TEAM 2'!AH38="","",'TEAM 2'!AH38)</f>
        <v/>
      </c>
      <c r="K304" s="331" t="str">
        <f>IF('TEAM 2'!AF38="","",'TEAM 2'!AF38)</f>
        <v>Alistair Jardine</v>
      </c>
      <c r="L304" s="168" t="str">
        <f>'TEAM 2'!$AF$2</f>
        <v>Newbury</v>
      </c>
      <c r="M304" s="168" t="s">
        <v>413</v>
      </c>
    </row>
    <row r="305" spans="1:13" s="104" customFormat="1" ht="12.75">
      <c r="A305" s="258" t="s">
        <v>195</v>
      </c>
      <c r="B305" s="251" t="s">
        <v>49</v>
      </c>
      <c r="C305" s="337"/>
      <c r="D305" s="252"/>
      <c r="E305" s="156" t="str">
        <f t="shared" si="12"/>
        <v/>
      </c>
      <c r="F305" s="156" t="str">
        <f t="shared" si="13"/>
        <v/>
      </c>
      <c r="G305" s="156" t="str">
        <f t="shared" si="14"/>
        <v/>
      </c>
      <c r="H305" s="108"/>
      <c r="I305" s="262"/>
      <c r="J305" s="167" t="str">
        <f>IF('TEAM 2'!AH39="","",'TEAM 2'!AH39)</f>
        <v/>
      </c>
      <c r="K305" s="331" t="str">
        <f>IF('TEAM 2'!AF39="","",'TEAM 2'!AF39)</f>
        <v>George Ferguson</v>
      </c>
      <c r="L305" s="168" t="str">
        <f>'TEAM 2'!$AF$2</f>
        <v>Newbury</v>
      </c>
      <c r="M305" s="168" t="s">
        <v>413</v>
      </c>
    </row>
    <row r="306" spans="1:13" s="104" customFormat="1" ht="12.75">
      <c r="A306" s="258" t="s">
        <v>195</v>
      </c>
      <c r="B306" s="251" t="s">
        <v>49</v>
      </c>
      <c r="C306" s="337"/>
      <c r="D306" s="252"/>
      <c r="E306" s="156" t="str">
        <f t="shared" si="12"/>
        <v/>
      </c>
      <c r="F306" s="156" t="str">
        <f t="shared" si="13"/>
        <v/>
      </c>
      <c r="G306" s="156" t="str">
        <f t="shared" si="14"/>
        <v/>
      </c>
      <c r="H306" s="108"/>
      <c r="I306" s="262"/>
      <c r="J306" s="167" t="str">
        <f>IF('TEAM 2'!AH40="","",'TEAM 2'!AH40)</f>
        <v/>
      </c>
      <c r="K306" s="331" t="str">
        <f>IF('TEAM 2'!AF40="","",'TEAM 2'!AF40)</f>
        <v>Oliver Brashaw</v>
      </c>
      <c r="L306" s="168" t="str">
        <f>'TEAM 2'!$AF$2</f>
        <v>Newbury</v>
      </c>
      <c r="M306" s="168" t="s">
        <v>413</v>
      </c>
    </row>
    <row r="307" spans="1:13" s="104" customFormat="1" ht="12.75">
      <c r="A307" s="258" t="s">
        <v>195</v>
      </c>
      <c r="B307" s="251" t="s">
        <v>49</v>
      </c>
      <c r="C307" s="337"/>
      <c r="D307" s="252"/>
      <c r="E307" s="156" t="str">
        <f t="shared" si="12"/>
        <v/>
      </c>
      <c r="F307" s="156" t="str">
        <f t="shared" si="13"/>
        <v/>
      </c>
      <c r="G307" s="156" t="str">
        <f t="shared" si="14"/>
        <v/>
      </c>
      <c r="H307" s="108"/>
      <c r="I307" s="262"/>
      <c r="J307" s="167" t="str">
        <f>IF('TEAM 2'!AH41="","",'TEAM 2'!AH41)</f>
        <v/>
      </c>
      <c r="K307" s="331" t="str">
        <f>IF('TEAM 2'!AF41="","",'TEAM 2'!AF41)</f>
        <v>Callum Potts</v>
      </c>
      <c r="L307" s="168" t="str">
        <f>'TEAM 2'!$AF$2</f>
        <v>Newbury</v>
      </c>
      <c r="M307" s="168" t="s">
        <v>413</v>
      </c>
    </row>
    <row r="308" spans="1:13" s="104" customFormat="1" ht="12.75">
      <c r="A308" s="258" t="s">
        <v>195</v>
      </c>
      <c r="B308" s="251" t="s">
        <v>49</v>
      </c>
      <c r="C308" s="337"/>
      <c r="D308" s="252"/>
      <c r="E308" s="156" t="str">
        <f t="shared" si="12"/>
        <v/>
      </c>
      <c r="F308" s="156" t="str">
        <f t="shared" si="13"/>
        <v/>
      </c>
      <c r="G308" s="156" t="str">
        <f t="shared" si="14"/>
        <v/>
      </c>
      <c r="H308" s="108"/>
      <c r="I308" s="262"/>
      <c r="J308" s="167" t="str">
        <f>IF('TEAM 2'!AH42="","",'TEAM 2'!AH42)</f>
        <v/>
      </c>
      <c r="K308" s="331" t="str">
        <f>IF('TEAM 2'!AF42="","",'TEAM 2'!AF42)</f>
        <v>Ben Newman</v>
      </c>
      <c r="L308" s="168" t="str">
        <f>'TEAM 2'!$AF$2</f>
        <v>Newbury</v>
      </c>
      <c r="M308" s="168" t="s">
        <v>413</v>
      </c>
    </row>
    <row r="309" spans="1:13" s="104" customFormat="1" ht="12.75">
      <c r="A309" s="258" t="s">
        <v>195</v>
      </c>
      <c r="B309" s="251" t="s">
        <v>49</v>
      </c>
      <c r="C309" s="337"/>
      <c r="D309" s="252"/>
      <c r="E309" s="156" t="str">
        <f t="shared" si="12"/>
        <v/>
      </c>
      <c r="F309" s="156" t="str">
        <f t="shared" si="13"/>
        <v/>
      </c>
      <c r="G309" s="156" t="str">
        <f t="shared" si="14"/>
        <v/>
      </c>
      <c r="H309" s="108"/>
      <c r="I309" s="262"/>
      <c r="J309" s="167" t="str">
        <f>IF('TEAM 2'!AH43="","",'TEAM 2'!AH43)</f>
        <v xml:space="preserve"> </v>
      </c>
      <c r="K309" s="331" t="str">
        <f>IF('TEAM 2'!AF43="","",'TEAM 2'!AF43)</f>
        <v/>
      </c>
      <c r="L309" s="168" t="str">
        <f>'TEAM 2'!$AF$2</f>
        <v>Newbury</v>
      </c>
      <c r="M309" s="168" t="s">
        <v>413</v>
      </c>
    </row>
    <row r="310" spans="1:13" s="104" customFormat="1" ht="12.75">
      <c r="A310" s="258" t="s">
        <v>195</v>
      </c>
      <c r="B310" s="251" t="s">
        <v>49</v>
      </c>
      <c r="C310" s="337"/>
      <c r="D310" s="252"/>
      <c r="E310" s="156" t="str">
        <f t="shared" si="12"/>
        <v/>
      </c>
      <c r="F310" s="156" t="str">
        <f t="shared" si="13"/>
        <v/>
      </c>
      <c r="G310" s="156" t="str">
        <f t="shared" si="14"/>
        <v/>
      </c>
      <c r="H310" s="108"/>
      <c r="I310" s="262"/>
      <c r="J310" s="167" t="str">
        <f>IF('TEAM 2'!AH44="","",'TEAM 2'!AH44)</f>
        <v xml:space="preserve"> </v>
      </c>
      <c r="K310" s="331" t="str">
        <f>IF('TEAM 2'!AF44="","",'TEAM 2'!AF44)</f>
        <v/>
      </c>
      <c r="L310" s="168" t="str">
        <f>'TEAM 2'!$AF$2</f>
        <v>Newbury</v>
      </c>
      <c r="M310" s="168" t="s">
        <v>413</v>
      </c>
    </row>
    <row r="311" spans="1:13" s="104" customFormat="1" ht="12.75">
      <c r="A311" s="258" t="s">
        <v>195</v>
      </c>
      <c r="B311" s="251" t="s">
        <v>49</v>
      </c>
      <c r="C311" s="337"/>
      <c r="D311" s="252"/>
      <c r="E311" s="156" t="str">
        <f t="shared" si="12"/>
        <v/>
      </c>
      <c r="F311" s="156" t="str">
        <f t="shared" si="13"/>
        <v/>
      </c>
      <c r="G311" s="156" t="str">
        <f t="shared" si="14"/>
        <v/>
      </c>
      <c r="H311" s="108"/>
      <c r="I311" s="262"/>
      <c r="J311" s="167" t="str">
        <f>IF('TEAM 2'!AH45="","",'TEAM 2'!AH45)</f>
        <v xml:space="preserve"> </v>
      </c>
      <c r="K311" s="331" t="str">
        <f>IF('TEAM 2'!AF45="","",'TEAM 2'!AF45)</f>
        <v/>
      </c>
      <c r="L311" s="168" t="str">
        <f>'TEAM 2'!$AF$2</f>
        <v>Newbury</v>
      </c>
      <c r="M311" s="168" t="s">
        <v>413</v>
      </c>
    </row>
    <row r="312" spans="1:13" s="104" customFormat="1" ht="12.75">
      <c r="A312" s="258" t="s">
        <v>195</v>
      </c>
      <c r="B312" s="251" t="s">
        <v>49</v>
      </c>
      <c r="C312" s="337"/>
      <c r="D312" s="252"/>
      <c r="E312" s="156" t="str">
        <f t="shared" si="12"/>
        <v/>
      </c>
      <c r="F312" s="156" t="str">
        <f t="shared" si="13"/>
        <v/>
      </c>
      <c r="G312" s="156" t="str">
        <f t="shared" si="14"/>
        <v/>
      </c>
      <c r="H312" s="108"/>
      <c r="I312" s="262"/>
      <c r="J312" s="167" t="str">
        <f>IF('TEAM 2'!AH46="","",'TEAM 2'!AH46)</f>
        <v xml:space="preserve"> </v>
      </c>
      <c r="K312" s="331" t="str">
        <f>IF('TEAM 2'!AF46="","",'TEAM 2'!AF46)</f>
        <v/>
      </c>
      <c r="L312" s="168" t="str">
        <f>'TEAM 2'!$AF$2</f>
        <v>Newbury</v>
      </c>
      <c r="M312" s="168" t="s">
        <v>413</v>
      </c>
    </row>
    <row r="313" spans="1:13" s="104" customFormat="1" ht="12.75">
      <c r="A313" s="258" t="s">
        <v>195</v>
      </c>
      <c r="B313" s="251" t="s">
        <v>49</v>
      </c>
      <c r="C313" s="337"/>
      <c r="D313" s="252"/>
      <c r="E313" s="156" t="str">
        <f t="shared" si="12"/>
        <v/>
      </c>
      <c r="F313" s="156" t="str">
        <f t="shared" si="13"/>
        <v/>
      </c>
      <c r="G313" s="156" t="str">
        <f t="shared" si="14"/>
        <v/>
      </c>
      <c r="H313" s="108"/>
      <c r="I313" s="262"/>
      <c r="J313" s="167" t="str">
        <f>IF('TEAM 2'!AH47="","",'TEAM 2'!AH47)</f>
        <v xml:space="preserve"> </v>
      </c>
      <c r="K313" s="331" t="str">
        <f>IF('TEAM 2'!AF47="","",'TEAM 2'!AF47)</f>
        <v/>
      </c>
      <c r="L313" s="168" t="str">
        <f>'TEAM 2'!$AF$2</f>
        <v>Newbury</v>
      </c>
      <c r="M313" s="168" t="s">
        <v>413</v>
      </c>
    </row>
    <row r="314" spans="1:13" s="104" customFormat="1" ht="12.75">
      <c r="A314" s="258" t="s">
        <v>195</v>
      </c>
      <c r="B314" s="251" t="s">
        <v>49</v>
      </c>
      <c r="C314" s="337"/>
      <c r="D314" s="252"/>
      <c r="E314" s="156" t="str">
        <f t="shared" si="12"/>
        <v/>
      </c>
      <c r="F314" s="156" t="str">
        <f t="shared" si="13"/>
        <v/>
      </c>
      <c r="G314" s="156" t="str">
        <f t="shared" si="14"/>
        <v/>
      </c>
      <c r="H314" s="108"/>
      <c r="I314" s="262"/>
      <c r="J314" s="167" t="str">
        <f>IF('TEAM 2'!AH48="","",'TEAM 2'!AH48)</f>
        <v xml:space="preserve"> </v>
      </c>
      <c r="K314" s="331" t="str">
        <f>IF('TEAM 2'!AF48="","",'TEAM 2'!AF48)</f>
        <v/>
      </c>
      <c r="L314" s="168" t="str">
        <f>'TEAM 2'!$AF$2</f>
        <v>Newbury</v>
      </c>
      <c r="M314" s="168" t="s">
        <v>413</v>
      </c>
    </row>
    <row r="315" spans="1:13" s="104" customFormat="1" ht="12.75">
      <c r="A315" s="258" t="s">
        <v>195</v>
      </c>
      <c r="B315" s="251" t="s">
        <v>49</v>
      </c>
      <c r="C315" s="337"/>
      <c r="D315" s="252"/>
      <c r="E315" s="156" t="str">
        <f t="shared" si="12"/>
        <v/>
      </c>
      <c r="F315" s="156" t="str">
        <f t="shared" si="13"/>
        <v/>
      </c>
      <c r="G315" s="156" t="str">
        <f t="shared" si="14"/>
        <v/>
      </c>
      <c r="H315" s="108"/>
      <c r="I315" s="262"/>
      <c r="J315" s="167" t="str">
        <f>IF('TEAM 2'!AH49="","",'TEAM 2'!AH49)</f>
        <v xml:space="preserve"> </v>
      </c>
      <c r="K315" s="331" t="str">
        <f>IF('TEAM 2'!AF49="","",'TEAM 2'!AF49)</f>
        <v/>
      </c>
      <c r="L315" s="168" t="str">
        <f>'TEAM 2'!$AF$2</f>
        <v>Newbury</v>
      </c>
      <c r="M315" s="168" t="s">
        <v>413</v>
      </c>
    </row>
    <row r="316" spans="1:13" s="104" customFormat="1" ht="12.75">
      <c r="A316" s="258" t="s">
        <v>195</v>
      </c>
      <c r="B316" s="251" t="s">
        <v>49</v>
      </c>
      <c r="C316" s="337"/>
      <c r="D316" s="252"/>
      <c r="E316" s="156" t="str">
        <f t="shared" si="12"/>
        <v/>
      </c>
      <c r="F316" s="156" t="str">
        <f t="shared" si="13"/>
        <v/>
      </c>
      <c r="G316" s="156" t="str">
        <f t="shared" si="14"/>
        <v/>
      </c>
      <c r="H316" s="108"/>
      <c r="I316" s="262"/>
      <c r="J316" s="167" t="str">
        <f>IF('TEAM 2'!AH50="","",'TEAM 2'!AH50)</f>
        <v xml:space="preserve"> </v>
      </c>
      <c r="K316" s="331" t="str">
        <f>IF('TEAM 2'!AF50="","",'TEAM 2'!AF50)</f>
        <v/>
      </c>
      <c r="L316" s="168" t="str">
        <f>'TEAM 2'!$AF$2</f>
        <v>Newbury</v>
      </c>
      <c r="M316" s="168" t="s">
        <v>413</v>
      </c>
    </row>
    <row r="317" spans="1:13" s="104" customFormat="1" ht="12.75">
      <c r="A317" s="258" t="s">
        <v>195</v>
      </c>
      <c r="B317" s="251" t="s">
        <v>49</v>
      </c>
      <c r="C317" s="337"/>
      <c r="D317" s="252"/>
      <c r="E317" s="156" t="str">
        <f t="shared" si="12"/>
        <v/>
      </c>
      <c r="F317" s="156" t="str">
        <f t="shared" si="13"/>
        <v/>
      </c>
      <c r="G317" s="156" t="str">
        <f t="shared" si="14"/>
        <v/>
      </c>
      <c r="H317" s="108"/>
      <c r="I317" s="262"/>
      <c r="J317" s="167" t="str">
        <f>IF('TEAM 2'!AH51="","",'TEAM 2'!AH51)</f>
        <v xml:space="preserve"> </v>
      </c>
      <c r="K317" s="331" t="str">
        <f>IF('TEAM 2'!AF51="","",'TEAM 2'!AF51)</f>
        <v/>
      </c>
      <c r="L317" s="168" t="str">
        <f>'TEAM 2'!$AF$2</f>
        <v>Newbury</v>
      </c>
      <c r="M317" s="168" t="s">
        <v>413</v>
      </c>
    </row>
    <row r="318" spans="1:13" s="104" customFormat="1" ht="12.75">
      <c r="A318" s="258" t="s">
        <v>195</v>
      </c>
      <c r="B318" s="251" t="s">
        <v>49</v>
      </c>
      <c r="C318" s="337"/>
      <c r="D318" s="252"/>
      <c r="E318" s="156" t="str">
        <f t="shared" si="12"/>
        <v/>
      </c>
      <c r="F318" s="156" t="str">
        <f t="shared" si="13"/>
        <v/>
      </c>
      <c r="G318" s="156" t="str">
        <f t="shared" si="14"/>
        <v/>
      </c>
      <c r="H318" s="108"/>
      <c r="I318" s="262"/>
      <c r="J318" s="167" t="str">
        <f>IF('TEAM 2'!AH52="","",'TEAM 2'!AH52)</f>
        <v xml:space="preserve"> </v>
      </c>
      <c r="K318" s="331" t="str">
        <f>IF('TEAM 2'!AF52="","",'TEAM 2'!AF52)</f>
        <v/>
      </c>
      <c r="L318" s="168" t="str">
        <f>'TEAM 2'!$AF$2</f>
        <v>Newbury</v>
      </c>
      <c r="M318" s="168" t="s">
        <v>413</v>
      </c>
    </row>
    <row r="319" spans="1:13" s="104" customFormat="1" ht="12.75">
      <c r="A319" s="258" t="s">
        <v>195</v>
      </c>
      <c r="B319" s="251" t="s">
        <v>49</v>
      </c>
      <c r="C319" s="337"/>
      <c r="D319" s="252"/>
      <c r="E319" s="156" t="str">
        <f t="shared" si="12"/>
        <v/>
      </c>
      <c r="F319" s="156" t="str">
        <f t="shared" si="13"/>
        <v/>
      </c>
      <c r="G319" s="156" t="str">
        <f t="shared" si="14"/>
        <v/>
      </c>
      <c r="H319" s="108"/>
      <c r="I319" s="262"/>
      <c r="J319" s="167" t="str">
        <f>IF('TEAM 2'!AH53="","",'TEAM 2'!AH53)</f>
        <v xml:space="preserve"> </v>
      </c>
      <c r="K319" s="331" t="str">
        <f>IF('TEAM 2'!AF53="","",'TEAM 2'!AF53)</f>
        <v/>
      </c>
      <c r="L319" s="168" t="str">
        <f>'TEAM 2'!$AF$2</f>
        <v>Newbury</v>
      </c>
      <c r="M319" s="168" t="s">
        <v>413</v>
      </c>
    </row>
    <row r="320" spans="1:13" s="104" customFormat="1" ht="12.75">
      <c r="A320" s="258" t="s">
        <v>195</v>
      </c>
      <c r="B320" s="251" t="s">
        <v>49</v>
      </c>
      <c r="C320" s="337"/>
      <c r="D320" s="252"/>
      <c r="E320" s="156" t="str">
        <f t="shared" si="12"/>
        <v/>
      </c>
      <c r="F320" s="156" t="str">
        <f t="shared" si="13"/>
        <v/>
      </c>
      <c r="G320" s="156" t="str">
        <f t="shared" si="14"/>
        <v/>
      </c>
      <c r="H320" s="108"/>
      <c r="I320" s="262"/>
      <c r="J320" s="167" t="str">
        <f>IF(COUNTIF('TEAM 2'!AT38:AT53,"*n*")=0,"","X")</f>
        <v/>
      </c>
      <c r="K320" s="331" t="s">
        <v>586</v>
      </c>
      <c r="L320" s="168" t="str">
        <f>'TEAM 2'!$AF$2</f>
        <v>Newbury</v>
      </c>
      <c r="M320" s="168" t="s">
        <v>413</v>
      </c>
    </row>
    <row r="321" spans="1:13" s="104" customFormat="1" ht="12.75">
      <c r="A321" s="258" t="s">
        <v>195</v>
      </c>
      <c r="B321" s="251" t="s">
        <v>49</v>
      </c>
      <c r="C321" s="337"/>
      <c r="D321" s="252"/>
      <c r="E321" s="156" t="str">
        <f t="shared" si="12"/>
        <v/>
      </c>
      <c r="F321" s="156" t="str">
        <f t="shared" si="13"/>
        <v/>
      </c>
      <c r="G321" s="156" t="str">
        <f t="shared" si="14"/>
        <v/>
      </c>
      <c r="H321" s="108"/>
      <c r="I321" s="262"/>
      <c r="J321" s="167" t="str">
        <f>IF('TEAM 2'!AH58="","",'TEAM 2'!AH58)</f>
        <v xml:space="preserve"> </v>
      </c>
      <c r="K321" s="331" t="str">
        <f>IF('TEAM 2'!AF58="","",'TEAM 2'!AF58)</f>
        <v/>
      </c>
      <c r="L321" s="168" t="str">
        <f>'TEAM 2'!$AF$2</f>
        <v>Newbury</v>
      </c>
      <c r="M321" s="168" t="s">
        <v>414</v>
      </c>
    </row>
    <row r="322" spans="1:13" s="104" customFormat="1" ht="12.75">
      <c r="A322" s="258" t="s">
        <v>195</v>
      </c>
      <c r="B322" s="251" t="s">
        <v>49</v>
      </c>
      <c r="C322" s="337"/>
      <c r="D322" s="252"/>
      <c r="E322" s="156" t="str">
        <f t="shared" si="12"/>
        <v/>
      </c>
      <c r="F322" s="156" t="str">
        <f t="shared" si="13"/>
        <v/>
      </c>
      <c r="G322" s="156" t="str">
        <f t="shared" si="14"/>
        <v/>
      </c>
      <c r="H322" s="108"/>
      <c r="I322" s="262"/>
      <c r="J322" s="167" t="str">
        <f>IF('TEAM 2'!AH59="","",'TEAM 2'!AH59)</f>
        <v xml:space="preserve"> </v>
      </c>
      <c r="K322" s="331" t="str">
        <f>IF('TEAM 2'!AF59="","",'TEAM 2'!AF59)</f>
        <v/>
      </c>
      <c r="L322" s="168" t="str">
        <f>'TEAM 2'!$AF$2</f>
        <v>Newbury</v>
      </c>
      <c r="M322" s="168" t="s">
        <v>414</v>
      </c>
    </row>
    <row r="323" spans="1:13" s="104" customFormat="1" ht="12.75">
      <c r="A323" s="258" t="s">
        <v>195</v>
      </c>
      <c r="B323" s="251" t="s">
        <v>49</v>
      </c>
      <c r="C323" s="337"/>
      <c r="D323" s="252"/>
      <c r="E323" s="156" t="str">
        <f t="shared" si="12"/>
        <v/>
      </c>
      <c r="F323" s="156" t="str">
        <f t="shared" si="13"/>
        <v/>
      </c>
      <c r="G323" s="156" t="str">
        <f t="shared" si="14"/>
        <v/>
      </c>
      <c r="H323" s="108"/>
      <c r="I323" s="262"/>
      <c r="J323" s="167" t="str">
        <f>IF('TEAM 2'!AH60="","",'TEAM 2'!AH60)</f>
        <v xml:space="preserve"> </v>
      </c>
      <c r="K323" s="331" t="str">
        <f>IF('TEAM 2'!AF60="","",'TEAM 2'!AF60)</f>
        <v/>
      </c>
      <c r="L323" s="168" t="str">
        <f>'TEAM 2'!$AF$2</f>
        <v>Newbury</v>
      </c>
      <c r="M323" s="168" t="s">
        <v>414</v>
      </c>
    </row>
    <row r="324" spans="1:13" s="104" customFormat="1" ht="12.75">
      <c r="A324" s="258" t="s">
        <v>195</v>
      </c>
      <c r="B324" s="251" t="s">
        <v>49</v>
      </c>
      <c r="C324" s="337"/>
      <c r="D324" s="252"/>
      <c r="E324" s="156" t="str">
        <f t="shared" si="12"/>
        <v/>
      </c>
      <c r="F324" s="156" t="str">
        <f t="shared" si="13"/>
        <v/>
      </c>
      <c r="G324" s="156" t="str">
        <f t="shared" si="14"/>
        <v/>
      </c>
      <c r="H324" s="108"/>
      <c r="I324" s="262"/>
      <c r="J324" s="167" t="str">
        <f>IF('TEAM 2'!AH61="","",'TEAM 2'!AH61)</f>
        <v xml:space="preserve"> </v>
      </c>
      <c r="K324" s="331" t="str">
        <f>IF('TEAM 2'!AF61="","",'TEAM 2'!AF61)</f>
        <v/>
      </c>
      <c r="L324" s="168" t="str">
        <f>'TEAM 2'!$AF$2</f>
        <v>Newbury</v>
      </c>
      <c r="M324" s="168" t="s">
        <v>414</v>
      </c>
    </row>
    <row r="325" spans="1:13" s="104" customFormat="1" ht="12.75">
      <c r="A325" s="258" t="s">
        <v>195</v>
      </c>
      <c r="B325" s="251" t="s">
        <v>49</v>
      </c>
      <c r="C325" s="337"/>
      <c r="D325" s="252"/>
      <c r="E325" s="156" t="str">
        <f t="shared" si="12"/>
        <v/>
      </c>
      <c r="F325" s="156" t="str">
        <f t="shared" si="13"/>
        <v/>
      </c>
      <c r="G325" s="156" t="str">
        <f t="shared" si="14"/>
        <v/>
      </c>
      <c r="H325" s="108"/>
      <c r="I325" s="262"/>
      <c r="J325" s="167" t="str">
        <f>IF('TEAM 2'!AH62="","",'TEAM 2'!AH62)</f>
        <v xml:space="preserve"> </v>
      </c>
      <c r="K325" s="331" t="str">
        <f>IF('TEAM 2'!AF62="","",'TEAM 2'!AF62)</f>
        <v/>
      </c>
      <c r="L325" s="168" t="str">
        <f>'TEAM 2'!$AF$2</f>
        <v>Newbury</v>
      </c>
      <c r="M325" s="168" t="s">
        <v>414</v>
      </c>
    </row>
    <row r="326" spans="1:13" s="104" customFormat="1" ht="12.75">
      <c r="A326" s="258" t="s">
        <v>195</v>
      </c>
      <c r="B326" s="251" t="s">
        <v>49</v>
      </c>
      <c r="C326" s="337"/>
      <c r="D326" s="252"/>
      <c r="E326" s="156" t="str">
        <f t="shared" si="12"/>
        <v/>
      </c>
      <c r="F326" s="156" t="str">
        <f t="shared" si="13"/>
        <v/>
      </c>
      <c r="G326" s="156" t="str">
        <f t="shared" si="14"/>
        <v/>
      </c>
      <c r="H326" s="108"/>
      <c r="I326" s="262"/>
      <c r="J326" s="167" t="str">
        <f>IF('TEAM 2'!AH63="","",'TEAM 2'!AH63)</f>
        <v xml:space="preserve"> </v>
      </c>
      <c r="K326" s="331" t="str">
        <f>IF('TEAM 2'!AF63="","",'TEAM 2'!AF63)</f>
        <v/>
      </c>
      <c r="L326" s="168" t="str">
        <f>'TEAM 2'!$AF$2</f>
        <v>Newbury</v>
      </c>
      <c r="M326" s="168" t="s">
        <v>414</v>
      </c>
    </row>
    <row r="327" spans="1:13" s="104" customFormat="1" ht="12.75">
      <c r="A327" s="258" t="s">
        <v>195</v>
      </c>
      <c r="B327" s="251" t="s">
        <v>49</v>
      </c>
      <c r="C327" s="337"/>
      <c r="D327" s="252"/>
      <c r="E327" s="156" t="str">
        <f t="shared" ref="E327:E390" si="15">IF(ISNA((VLOOKUP(B327,I:M,3,FALSE))),"",VLOOKUP(B327,I:M,3,FALSE))</f>
        <v/>
      </c>
      <c r="F327" s="156" t="str">
        <f t="shared" ref="F327:F390" si="16">IF(ISNA((VLOOKUP(B327,I:M,4,FALSE))),"",VLOOKUP(B327,I:M,4,FALSE))</f>
        <v/>
      </c>
      <c r="G327" s="156" t="str">
        <f t="shared" ref="G327:G390" si="17">IF(ISNA((VLOOKUP(B327,I:M,5,FALSE))),"",VLOOKUP(B327,I:M,5,FALSE))</f>
        <v/>
      </c>
      <c r="H327" s="108"/>
      <c r="I327" s="262"/>
      <c r="J327" s="167" t="str">
        <f>IF('TEAM 2'!AH64="","",'TEAM 2'!AH64)</f>
        <v xml:space="preserve"> </v>
      </c>
      <c r="K327" s="331" t="str">
        <f>IF('TEAM 2'!AF64="","",'TEAM 2'!AF64)</f>
        <v/>
      </c>
      <c r="L327" s="168" t="str">
        <f>'TEAM 2'!$AF$2</f>
        <v>Newbury</v>
      </c>
      <c r="M327" s="168" t="s">
        <v>414</v>
      </c>
    </row>
    <row r="328" spans="1:13" s="104" customFormat="1" ht="12.75">
      <c r="A328" s="258" t="s">
        <v>195</v>
      </c>
      <c r="B328" s="251" t="s">
        <v>49</v>
      </c>
      <c r="C328" s="337"/>
      <c r="D328" s="252"/>
      <c r="E328" s="156" t="str">
        <f t="shared" si="15"/>
        <v/>
      </c>
      <c r="F328" s="156" t="str">
        <f t="shared" si="16"/>
        <v/>
      </c>
      <c r="G328" s="156" t="str">
        <f t="shared" si="17"/>
        <v/>
      </c>
      <c r="H328" s="108"/>
      <c r="I328" s="262"/>
      <c r="J328" s="167" t="str">
        <f>IF('TEAM 2'!AH65="","",'TEAM 2'!AH65)</f>
        <v xml:space="preserve"> </v>
      </c>
      <c r="K328" s="331" t="str">
        <f>IF('TEAM 2'!AF65="","",'TEAM 2'!AF65)</f>
        <v/>
      </c>
      <c r="L328" s="168" t="str">
        <f>'TEAM 2'!$AF$2</f>
        <v>Newbury</v>
      </c>
      <c r="M328" s="168" t="s">
        <v>414</v>
      </c>
    </row>
    <row r="329" spans="1:13" s="104" customFormat="1" ht="12.75">
      <c r="A329" s="258" t="s">
        <v>195</v>
      </c>
      <c r="B329" s="251" t="s">
        <v>49</v>
      </c>
      <c r="C329" s="337"/>
      <c r="D329" s="252"/>
      <c r="E329" s="156" t="str">
        <f t="shared" si="15"/>
        <v/>
      </c>
      <c r="F329" s="156" t="str">
        <f t="shared" si="16"/>
        <v/>
      </c>
      <c r="G329" s="156" t="str">
        <f t="shared" si="17"/>
        <v/>
      </c>
      <c r="H329" s="108"/>
      <c r="I329" s="262"/>
      <c r="J329" s="167" t="str">
        <f>IF('TEAM 2'!AH66="","",'TEAM 2'!AH66)</f>
        <v xml:space="preserve"> </v>
      </c>
      <c r="K329" s="331" t="str">
        <f>IF('TEAM 2'!AF66="","",'TEAM 2'!AF66)</f>
        <v/>
      </c>
      <c r="L329" s="168" t="str">
        <f>'TEAM 2'!$AF$2</f>
        <v>Newbury</v>
      </c>
      <c r="M329" s="168" t="s">
        <v>414</v>
      </c>
    </row>
    <row r="330" spans="1:13" s="104" customFormat="1" ht="12.75">
      <c r="A330" s="258" t="s">
        <v>195</v>
      </c>
      <c r="B330" s="251" t="s">
        <v>49</v>
      </c>
      <c r="C330" s="337"/>
      <c r="D330" s="252"/>
      <c r="E330" s="156" t="str">
        <f t="shared" si="15"/>
        <v/>
      </c>
      <c r="F330" s="156" t="str">
        <f t="shared" si="16"/>
        <v/>
      </c>
      <c r="G330" s="156" t="str">
        <f t="shared" si="17"/>
        <v/>
      </c>
      <c r="H330" s="108"/>
      <c r="I330" s="262"/>
      <c r="J330" s="167" t="str">
        <f>IF(COUNTIF('TEAM 2'!AT58:AT66,"*n*")=0,"","X")</f>
        <v/>
      </c>
      <c r="K330" s="331" t="s">
        <v>586</v>
      </c>
      <c r="L330" s="168" t="str">
        <f>'TEAM 2'!$AF$2</f>
        <v>Newbury</v>
      </c>
      <c r="M330" s="168" t="s">
        <v>414</v>
      </c>
    </row>
    <row r="331" spans="1:13" s="104" customFormat="1" ht="12.75">
      <c r="A331" s="258" t="s">
        <v>195</v>
      </c>
      <c r="B331" s="251" t="s">
        <v>49</v>
      </c>
      <c r="C331" s="337"/>
      <c r="D331" s="252"/>
      <c r="E331" s="156" t="str">
        <f t="shared" si="15"/>
        <v/>
      </c>
      <c r="F331" s="156" t="str">
        <f t="shared" si="16"/>
        <v/>
      </c>
      <c r="G331" s="156" t="str">
        <f t="shared" si="17"/>
        <v/>
      </c>
      <c r="H331" s="108"/>
      <c r="I331" s="262"/>
      <c r="J331" s="167" t="str">
        <f>IF('TEAM 3'!C5="","",'TEAM 3'!C5)</f>
        <v xml:space="preserve"> </v>
      </c>
      <c r="K331" s="331" t="str">
        <f>IF('TEAM 3'!A5="","",'TEAM 3'!A5)</f>
        <v>Payton Carter</v>
      </c>
      <c r="L331" s="168" t="str">
        <f>'TEAM 3'!$AF$2</f>
        <v>Oxford City AC</v>
      </c>
      <c r="M331" s="168" t="s">
        <v>517</v>
      </c>
    </row>
    <row r="332" spans="1:13" s="104" customFormat="1" ht="12.75">
      <c r="A332" s="258" t="s">
        <v>195</v>
      </c>
      <c r="B332" s="251" t="s">
        <v>49</v>
      </c>
      <c r="C332" s="337"/>
      <c r="D332" s="252"/>
      <c r="E332" s="156" t="str">
        <f t="shared" si="15"/>
        <v/>
      </c>
      <c r="F332" s="156" t="str">
        <f t="shared" si="16"/>
        <v/>
      </c>
      <c r="G332" s="156" t="str">
        <f t="shared" si="17"/>
        <v/>
      </c>
      <c r="H332" s="108"/>
      <c r="I332" s="262">
        <v>83</v>
      </c>
      <c r="J332" s="167" t="str">
        <f>IF('TEAM 3'!C6="","",'TEAM 3'!C6)</f>
        <v>X</v>
      </c>
      <c r="K332" s="331" t="str">
        <f>IF('TEAM 3'!A6="","",'TEAM 3'!A6)</f>
        <v>Emily Channon</v>
      </c>
      <c r="L332" s="168" t="str">
        <f>'TEAM 3'!$AF$2</f>
        <v>Oxford City AC</v>
      </c>
      <c r="M332" s="168" t="s">
        <v>517</v>
      </c>
    </row>
    <row r="333" spans="1:13" s="104" customFormat="1" ht="12.75">
      <c r="A333" s="258" t="s">
        <v>195</v>
      </c>
      <c r="B333" s="251" t="s">
        <v>49</v>
      </c>
      <c r="C333" s="337"/>
      <c r="D333" s="252"/>
      <c r="E333" s="156" t="str">
        <f t="shared" si="15"/>
        <v/>
      </c>
      <c r="F333" s="156" t="str">
        <f t="shared" si="16"/>
        <v/>
      </c>
      <c r="G333" s="156" t="str">
        <f t="shared" si="17"/>
        <v/>
      </c>
      <c r="H333" s="108"/>
      <c r="I333" s="262">
        <v>84</v>
      </c>
      <c r="J333" s="167" t="str">
        <f>IF('TEAM 3'!C7="","",'TEAM 3'!C7)</f>
        <v>X</v>
      </c>
      <c r="K333" s="331" t="str">
        <f>IF('TEAM 3'!A7="","",'TEAM 3'!A7)</f>
        <v>Remie Dorling Mason</v>
      </c>
      <c r="L333" s="168" t="str">
        <f>'TEAM 3'!$AF$2</f>
        <v>Oxford City AC</v>
      </c>
      <c r="M333" s="168" t="s">
        <v>517</v>
      </c>
    </row>
    <row r="334" spans="1:13" s="104" customFormat="1" ht="12.75">
      <c r="A334" s="258" t="s">
        <v>195</v>
      </c>
      <c r="B334" s="251" t="s">
        <v>49</v>
      </c>
      <c r="C334" s="337"/>
      <c r="D334" s="252"/>
      <c r="E334" s="156" t="str">
        <f t="shared" si="15"/>
        <v/>
      </c>
      <c r="F334" s="156" t="str">
        <f t="shared" si="16"/>
        <v/>
      </c>
      <c r="G334" s="156" t="str">
        <f t="shared" si="17"/>
        <v/>
      </c>
      <c r="H334" s="108"/>
      <c r="I334" s="262">
        <v>85</v>
      </c>
      <c r="J334" s="167" t="str">
        <f>IF('TEAM 3'!C8="","",'TEAM 3'!C8)</f>
        <v>X</v>
      </c>
      <c r="K334" s="331" t="str">
        <f>IF('TEAM 3'!A8="","",'TEAM 3'!A8)</f>
        <v>Dominique Dunn</v>
      </c>
      <c r="L334" s="168" t="str">
        <f>'TEAM 3'!$AF$2</f>
        <v>Oxford City AC</v>
      </c>
      <c r="M334" s="168" t="s">
        <v>517</v>
      </c>
    </row>
    <row r="335" spans="1:13" s="104" customFormat="1" ht="12.75">
      <c r="A335" s="258" t="s">
        <v>195</v>
      </c>
      <c r="B335" s="251" t="s">
        <v>49</v>
      </c>
      <c r="C335" s="337"/>
      <c r="D335" s="252"/>
      <c r="E335" s="156" t="str">
        <f t="shared" si="15"/>
        <v/>
      </c>
      <c r="F335" s="156" t="str">
        <f t="shared" si="16"/>
        <v/>
      </c>
      <c r="G335" s="156" t="str">
        <f t="shared" si="17"/>
        <v/>
      </c>
      <c r="H335" s="108"/>
      <c r="I335" s="262">
        <v>86</v>
      </c>
      <c r="J335" s="167" t="str">
        <f>IF('TEAM 3'!C9="","",'TEAM 3'!C9)</f>
        <v>X</v>
      </c>
      <c r="K335" s="331" t="str">
        <f>IF('TEAM 3'!A9="","",'TEAM 3'!A9)</f>
        <v>Isabella Haines-Gray</v>
      </c>
      <c r="L335" s="168" t="str">
        <f>'TEAM 3'!$AF$2</f>
        <v>Oxford City AC</v>
      </c>
      <c r="M335" s="168" t="s">
        <v>517</v>
      </c>
    </row>
    <row r="336" spans="1:13" s="104" customFormat="1" ht="12.75">
      <c r="A336" s="258" t="s">
        <v>195</v>
      </c>
      <c r="B336" s="251" t="s">
        <v>49</v>
      </c>
      <c r="C336" s="337"/>
      <c r="D336" s="252"/>
      <c r="E336" s="156" t="str">
        <f t="shared" si="15"/>
        <v/>
      </c>
      <c r="F336" s="156" t="str">
        <f t="shared" si="16"/>
        <v/>
      </c>
      <c r="G336" s="156" t="str">
        <f t="shared" si="17"/>
        <v/>
      </c>
      <c r="H336" s="108"/>
      <c r="I336" s="262">
        <v>87</v>
      </c>
      <c r="J336" s="167" t="str">
        <f>IF('TEAM 3'!C10="","",'TEAM 3'!C10)</f>
        <v>X</v>
      </c>
      <c r="K336" s="331" t="str">
        <f>IF('TEAM 3'!A10="","",'TEAM 3'!A10)</f>
        <v>Sienna Hardy</v>
      </c>
      <c r="L336" s="168" t="str">
        <f>'TEAM 3'!$AF$2</f>
        <v>Oxford City AC</v>
      </c>
      <c r="M336" s="168" t="s">
        <v>517</v>
      </c>
    </row>
    <row r="337" spans="1:13" s="104" customFormat="1" ht="12.75">
      <c r="A337" s="258" t="s">
        <v>195</v>
      </c>
      <c r="B337" s="251" t="s">
        <v>49</v>
      </c>
      <c r="C337" s="337"/>
      <c r="D337" s="252"/>
      <c r="E337" s="156" t="str">
        <f t="shared" si="15"/>
        <v/>
      </c>
      <c r="F337" s="156" t="str">
        <f t="shared" si="16"/>
        <v/>
      </c>
      <c r="G337" s="156" t="str">
        <f t="shared" si="17"/>
        <v/>
      </c>
      <c r="H337" s="108"/>
      <c r="I337" s="262"/>
      <c r="J337" s="167" t="str">
        <f>IF('TEAM 3'!C11="","",'TEAM 3'!C11)</f>
        <v xml:space="preserve"> </v>
      </c>
      <c r="K337" s="331" t="str">
        <f>IF('TEAM 3'!A11="","",'TEAM 3'!A11)</f>
        <v>Annie Jonkers</v>
      </c>
      <c r="L337" s="168" t="str">
        <f>'TEAM 3'!$AF$2</f>
        <v>Oxford City AC</v>
      </c>
      <c r="M337" s="168" t="s">
        <v>517</v>
      </c>
    </row>
    <row r="338" spans="1:13" s="104" customFormat="1" ht="12.75">
      <c r="A338" s="258" t="s">
        <v>195</v>
      </c>
      <c r="B338" s="251" t="s">
        <v>49</v>
      </c>
      <c r="C338" s="337"/>
      <c r="D338" s="252"/>
      <c r="E338" s="156" t="str">
        <f t="shared" si="15"/>
        <v/>
      </c>
      <c r="F338" s="156" t="str">
        <f t="shared" si="16"/>
        <v/>
      </c>
      <c r="G338" s="156" t="str">
        <f t="shared" si="17"/>
        <v/>
      </c>
      <c r="H338" s="108"/>
      <c r="I338" s="262"/>
      <c r="J338" s="167" t="str">
        <f>IF('TEAM 3'!C12="","",'TEAM 3'!C12)</f>
        <v xml:space="preserve"> </v>
      </c>
      <c r="K338" s="331" t="str">
        <f>IF('TEAM 3'!A12="","",'TEAM 3'!A12)</f>
        <v>Alanna O'Neill</v>
      </c>
      <c r="L338" s="168" t="str">
        <f>'TEAM 3'!$AF$2</f>
        <v>Oxford City AC</v>
      </c>
      <c r="M338" s="168" t="s">
        <v>517</v>
      </c>
    </row>
    <row r="339" spans="1:13" s="104" customFormat="1" ht="12.75">
      <c r="A339" s="258" t="s">
        <v>195</v>
      </c>
      <c r="B339" s="251" t="s">
        <v>49</v>
      </c>
      <c r="C339" s="337"/>
      <c r="D339" s="252"/>
      <c r="E339" s="156" t="str">
        <f t="shared" si="15"/>
        <v/>
      </c>
      <c r="F339" s="156" t="str">
        <f t="shared" si="16"/>
        <v/>
      </c>
      <c r="G339" s="156" t="str">
        <f t="shared" si="17"/>
        <v/>
      </c>
      <c r="H339" s="108"/>
      <c r="I339" s="262">
        <v>88</v>
      </c>
      <c r="J339" s="167" t="str">
        <f>IF('TEAM 3'!C13="","",'TEAM 3'!C13)</f>
        <v>X</v>
      </c>
      <c r="K339" s="331" t="str">
        <f>IF('TEAM 3'!A13="","",'TEAM 3'!A13)</f>
        <v>Venetia Mahony</v>
      </c>
      <c r="L339" s="168" t="str">
        <f>'TEAM 3'!$AF$2</f>
        <v>Oxford City AC</v>
      </c>
      <c r="M339" s="168" t="s">
        <v>517</v>
      </c>
    </row>
    <row r="340" spans="1:13" s="104" customFormat="1" ht="12.75">
      <c r="A340" s="258" t="s">
        <v>195</v>
      </c>
      <c r="B340" s="251" t="s">
        <v>49</v>
      </c>
      <c r="C340" s="337"/>
      <c r="D340" s="252"/>
      <c r="E340" s="156" t="str">
        <f t="shared" si="15"/>
        <v/>
      </c>
      <c r="F340" s="156" t="str">
        <f t="shared" si="16"/>
        <v/>
      </c>
      <c r="G340" s="156" t="str">
        <f t="shared" si="17"/>
        <v/>
      </c>
      <c r="H340" s="108"/>
      <c r="I340" s="262">
        <v>89</v>
      </c>
      <c r="J340" s="167" t="str">
        <f>IF('TEAM 3'!C14="","",'TEAM 3'!C14)</f>
        <v>X</v>
      </c>
      <c r="K340" s="331" t="str">
        <f>IF('TEAM 3'!A14="","",'TEAM 3'!A14)</f>
        <v>Evie Paton</v>
      </c>
      <c r="L340" s="168" t="str">
        <f>'TEAM 3'!$AF$2</f>
        <v>Oxford City AC</v>
      </c>
      <c r="M340" s="168" t="s">
        <v>517</v>
      </c>
    </row>
    <row r="341" spans="1:13" s="104" customFormat="1" ht="12.75">
      <c r="A341" s="258" t="s">
        <v>195</v>
      </c>
      <c r="B341" s="251" t="s">
        <v>49</v>
      </c>
      <c r="C341" s="337"/>
      <c r="D341" s="252"/>
      <c r="E341" s="156" t="str">
        <f t="shared" si="15"/>
        <v/>
      </c>
      <c r="F341" s="156" t="str">
        <f t="shared" si="16"/>
        <v/>
      </c>
      <c r="G341" s="156" t="str">
        <f t="shared" si="17"/>
        <v/>
      </c>
      <c r="H341" s="108"/>
      <c r="I341" s="262">
        <v>90</v>
      </c>
      <c r="J341" s="167" t="str">
        <f>IF('TEAM 3'!C15="","",'TEAM 3'!C15)</f>
        <v>X</v>
      </c>
      <c r="K341" s="331" t="str">
        <f>IF('TEAM 3'!A15="","",'TEAM 3'!A15)</f>
        <v>Florence Wootten</v>
      </c>
      <c r="L341" s="168" t="str">
        <f>'TEAM 3'!$AF$2</f>
        <v>Oxford City AC</v>
      </c>
      <c r="M341" s="168" t="s">
        <v>517</v>
      </c>
    </row>
    <row r="342" spans="1:13" s="104" customFormat="1" ht="12.75">
      <c r="A342" s="258" t="s">
        <v>195</v>
      </c>
      <c r="B342" s="251" t="s">
        <v>49</v>
      </c>
      <c r="C342" s="337"/>
      <c r="D342" s="252"/>
      <c r="E342" s="156" t="str">
        <f t="shared" si="15"/>
        <v/>
      </c>
      <c r="F342" s="156" t="str">
        <f t="shared" si="16"/>
        <v/>
      </c>
      <c r="G342" s="156" t="str">
        <f t="shared" si="17"/>
        <v/>
      </c>
      <c r="H342" s="108"/>
      <c r="I342" s="262">
        <v>91</v>
      </c>
      <c r="J342" s="167" t="str">
        <f>IF('TEAM 3'!C16="","",'TEAM 3'!C16)</f>
        <v>X</v>
      </c>
      <c r="K342" s="331" t="str">
        <f>IF('TEAM 3'!A16="","",'TEAM 3'!A16)</f>
        <v>Keira Williams</v>
      </c>
      <c r="L342" s="168" t="str">
        <f>'TEAM 3'!$AF$2</f>
        <v>Oxford City AC</v>
      </c>
      <c r="M342" s="168" t="s">
        <v>517</v>
      </c>
    </row>
    <row r="343" spans="1:13" s="104" customFormat="1" ht="12.75">
      <c r="A343" s="258" t="s">
        <v>195</v>
      </c>
      <c r="B343" s="251" t="s">
        <v>49</v>
      </c>
      <c r="C343" s="337"/>
      <c r="D343" s="252"/>
      <c r="E343" s="156" t="str">
        <f t="shared" si="15"/>
        <v/>
      </c>
      <c r="F343" s="156" t="str">
        <f t="shared" si="16"/>
        <v/>
      </c>
      <c r="G343" s="156" t="str">
        <f t="shared" si="17"/>
        <v/>
      </c>
      <c r="H343" s="108"/>
      <c r="I343" s="262"/>
      <c r="J343" s="167" t="str">
        <f>IF('TEAM 3'!C17="","",'TEAM 3'!C17)</f>
        <v xml:space="preserve"> </v>
      </c>
      <c r="K343" s="331" t="str">
        <f>IF('TEAM 3'!A17="","",'TEAM 3'!A17)</f>
        <v>Ellen Walker-Smith</v>
      </c>
      <c r="L343" s="168" t="str">
        <f>'TEAM 3'!$AF$2</f>
        <v>Oxford City AC</v>
      </c>
      <c r="M343" s="168" t="s">
        <v>517</v>
      </c>
    </row>
    <row r="344" spans="1:13" s="104" customFormat="1" ht="12.75">
      <c r="A344" s="258" t="s">
        <v>195</v>
      </c>
      <c r="B344" s="251" t="s">
        <v>49</v>
      </c>
      <c r="C344" s="337"/>
      <c r="D344" s="252"/>
      <c r="E344" s="156" t="str">
        <f t="shared" si="15"/>
        <v/>
      </c>
      <c r="F344" s="156" t="str">
        <f t="shared" si="16"/>
        <v/>
      </c>
      <c r="G344" s="156" t="str">
        <f t="shared" si="17"/>
        <v/>
      </c>
      <c r="H344" s="108"/>
      <c r="I344" s="262">
        <v>92</v>
      </c>
      <c r="J344" s="167" t="str">
        <f>IF('TEAM 3'!C18="","",'TEAM 3'!C18)</f>
        <v>X</v>
      </c>
      <c r="K344" s="331" t="str">
        <f>IF('TEAM 3'!A18="","",'TEAM 3'!A18)</f>
        <v>Riuth Vunivalu</v>
      </c>
      <c r="L344" s="168" t="str">
        <f>'TEAM 3'!$AF$2</f>
        <v>Oxford City AC</v>
      </c>
      <c r="M344" s="168" t="s">
        <v>517</v>
      </c>
    </row>
    <row r="345" spans="1:13" s="104" customFormat="1" ht="12.75">
      <c r="A345" s="258" t="s">
        <v>195</v>
      </c>
      <c r="B345" s="251" t="s">
        <v>49</v>
      </c>
      <c r="C345" s="337"/>
      <c r="D345" s="252"/>
      <c r="E345" s="156" t="str">
        <f t="shared" si="15"/>
        <v/>
      </c>
      <c r="F345" s="156" t="str">
        <f t="shared" si="16"/>
        <v/>
      </c>
      <c r="G345" s="156" t="str">
        <f t="shared" si="17"/>
        <v/>
      </c>
      <c r="H345" s="108"/>
      <c r="I345" s="262"/>
      <c r="J345" s="167" t="str">
        <f>IF('TEAM 3'!C19="","",'TEAM 3'!C19)</f>
        <v xml:space="preserve"> </v>
      </c>
      <c r="K345" s="331" t="str">
        <f>IF('TEAM 3'!A19="","",'TEAM 3'!A19)</f>
        <v/>
      </c>
      <c r="L345" s="168" t="str">
        <f>'TEAM 3'!$AF$2</f>
        <v>Oxford City AC</v>
      </c>
      <c r="M345" s="168" t="s">
        <v>517</v>
      </c>
    </row>
    <row r="346" spans="1:13" s="104" customFormat="1" ht="12.75">
      <c r="A346" s="258" t="s">
        <v>195</v>
      </c>
      <c r="B346" s="251" t="s">
        <v>49</v>
      </c>
      <c r="C346" s="337"/>
      <c r="D346" s="252"/>
      <c r="E346" s="156" t="str">
        <f t="shared" si="15"/>
        <v/>
      </c>
      <c r="F346" s="156" t="str">
        <f t="shared" si="16"/>
        <v/>
      </c>
      <c r="G346" s="156" t="str">
        <f t="shared" si="17"/>
        <v/>
      </c>
      <c r="H346" s="108"/>
      <c r="I346" s="262"/>
      <c r="J346" s="167" t="str">
        <f>IF('TEAM 3'!C20="","",'TEAM 3'!C20)</f>
        <v xml:space="preserve"> </v>
      </c>
      <c r="K346" s="331" t="str">
        <f>IF('TEAM 3'!A20="","",'TEAM 3'!A20)</f>
        <v/>
      </c>
      <c r="L346" s="168" t="str">
        <f>'TEAM 3'!$AF$2</f>
        <v>Oxford City AC</v>
      </c>
      <c r="M346" s="168" t="s">
        <v>517</v>
      </c>
    </row>
    <row r="347" spans="1:13" s="104" customFormat="1" ht="12.75">
      <c r="A347" s="258" t="s">
        <v>195</v>
      </c>
      <c r="B347" s="251" t="s">
        <v>49</v>
      </c>
      <c r="C347" s="337"/>
      <c r="D347" s="252"/>
      <c r="E347" s="156" t="str">
        <f t="shared" si="15"/>
        <v/>
      </c>
      <c r="F347" s="156" t="str">
        <f t="shared" si="16"/>
        <v/>
      </c>
      <c r="G347" s="156" t="str">
        <f t="shared" si="17"/>
        <v/>
      </c>
      <c r="H347" s="108"/>
      <c r="I347" s="262"/>
      <c r="J347" s="167" t="str">
        <f>IF('TEAM 3'!C21="","",'TEAM 3'!C21)</f>
        <v xml:space="preserve"> </v>
      </c>
      <c r="K347" s="331" t="str">
        <f>IF('TEAM 3'!A21="","",'TEAM 3'!A21)</f>
        <v/>
      </c>
      <c r="L347" s="168" t="str">
        <f>'TEAM 3'!$AF$2</f>
        <v>Oxford City AC</v>
      </c>
      <c r="M347" s="168" t="s">
        <v>517</v>
      </c>
    </row>
    <row r="348" spans="1:13" s="104" customFormat="1" ht="12.75">
      <c r="A348" s="258" t="s">
        <v>195</v>
      </c>
      <c r="B348" s="251" t="s">
        <v>49</v>
      </c>
      <c r="C348" s="337"/>
      <c r="D348" s="252"/>
      <c r="E348" s="156" t="str">
        <f t="shared" si="15"/>
        <v/>
      </c>
      <c r="F348" s="156" t="str">
        <f t="shared" si="16"/>
        <v/>
      </c>
      <c r="G348" s="156" t="str">
        <f t="shared" si="17"/>
        <v/>
      </c>
      <c r="H348" s="108"/>
      <c r="I348" s="262"/>
      <c r="J348" s="167" t="str">
        <f>IF('TEAM 3'!C22="","",'TEAM 3'!C22)</f>
        <v xml:space="preserve"> </v>
      </c>
      <c r="K348" s="331" t="str">
        <f>IF('TEAM 3'!A22="","",'TEAM 3'!A22)</f>
        <v/>
      </c>
      <c r="L348" s="168" t="str">
        <f>'TEAM 3'!$AF$2</f>
        <v>Oxford City AC</v>
      </c>
      <c r="M348" s="168" t="s">
        <v>517</v>
      </c>
    </row>
    <row r="349" spans="1:13" s="104" customFormat="1" ht="12.75">
      <c r="A349" s="258" t="s">
        <v>195</v>
      </c>
      <c r="B349" s="251" t="s">
        <v>49</v>
      </c>
      <c r="C349" s="337"/>
      <c r="D349" s="252"/>
      <c r="E349" s="156" t="str">
        <f t="shared" si="15"/>
        <v/>
      </c>
      <c r="F349" s="156" t="str">
        <f t="shared" si="16"/>
        <v/>
      </c>
      <c r="G349" s="156" t="str">
        <f t="shared" si="17"/>
        <v/>
      </c>
      <c r="H349" s="108"/>
      <c r="I349" s="262"/>
      <c r="J349" s="167" t="str">
        <f>IF('TEAM 3'!C23="","",'TEAM 3'!C23)</f>
        <v xml:space="preserve"> </v>
      </c>
      <c r="K349" s="331" t="str">
        <f>IF('TEAM 3'!A23="","",'TEAM 3'!A23)</f>
        <v/>
      </c>
      <c r="L349" s="168" t="str">
        <f>'TEAM 3'!$AF$2</f>
        <v>Oxford City AC</v>
      </c>
      <c r="M349" s="168" t="s">
        <v>517</v>
      </c>
    </row>
    <row r="350" spans="1:13" s="104" customFormat="1" ht="12.75">
      <c r="A350" s="258" t="s">
        <v>195</v>
      </c>
      <c r="B350" s="251" t="s">
        <v>49</v>
      </c>
      <c r="C350" s="337"/>
      <c r="D350" s="252"/>
      <c r="E350" s="156" t="str">
        <f t="shared" si="15"/>
        <v/>
      </c>
      <c r="F350" s="156" t="str">
        <f t="shared" si="16"/>
        <v/>
      </c>
      <c r="G350" s="156" t="str">
        <f t="shared" si="17"/>
        <v/>
      </c>
      <c r="H350" s="108"/>
      <c r="I350" s="262"/>
      <c r="J350" s="167" t="str">
        <f>IF('TEAM 3'!C24="","",'TEAM 3'!C24)</f>
        <v xml:space="preserve"> </v>
      </c>
      <c r="K350" s="331" t="str">
        <f>IF('TEAM 3'!A24="","",'TEAM 3'!A24)</f>
        <v/>
      </c>
      <c r="L350" s="168" t="str">
        <f>'TEAM 3'!$AF$2</f>
        <v>Oxford City AC</v>
      </c>
      <c r="M350" s="168" t="s">
        <v>517</v>
      </c>
    </row>
    <row r="351" spans="1:13" s="104" customFormat="1" ht="12.75">
      <c r="A351" s="258" t="s">
        <v>195</v>
      </c>
      <c r="B351" s="251" t="s">
        <v>49</v>
      </c>
      <c r="C351" s="337"/>
      <c r="D351" s="252"/>
      <c r="E351" s="156" t="str">
        <f t="shared" si="15"/>
        <v/>
      </c>
      <c r="F351" s="156" t="str">
        <f t="shared" si="16"/>
        <v/>
      </c>
      <c r="G351" s="156" t="str">
        <f t="shared" si="17"/>
        <v/>
      </c>
      <c r="H351" s="108"/>
      <c r="I351" s="262"/>
      <c r="J351" s="167" t="str">
        <f>IF('TEAM 3'!C25="","",'TEAM 3'!C25)</f>
        <v xml:space="preserve"> </v>
      </c>
      <c r="K351" s="331" t="str">
        <f>IF('TEAM 3'!A25="","",'TEAM 3'!A25)</f>
        <v/>
      </c>
      <c r="L351" s="168" t="str">
        <f>'TEAM 3'!$AF$2</f>
        <v>Oxford City AC</v>
      </c>
      <c r="M351" s="168" t="s">
        <v>517</v>
      </c>
    </row>
    <row r="352" spans="1:13" s="104" customFormat="1" ht="12.75">
      <c r="A352" s="258" t="s">
        <v>195</v>
      </c>
      <c r="B352" s="251" t="s">
        <v>49</v>
      </c>
      <c r="C352" s="337"/>
      <c r="D352" s="252"/>
      <c r="E352" s="156" t="str">
        <f t="shared" si="15"/>
        <v/>
      </c>
      <c r="F352" s="156" t="str">
        <f t="shared" si="16"/>
        <v/>
      </c>
      <c r="G352" s="156" t="str">
        <f t="shared" si="17"/>
        <v/>
      </c>
      <c r="H352" s="108"/>
      <c r="I352" s="262"/>
      <c r="J352" s="167" t="str">
        <f>IF('TEAM 3'!C26="","",'TEAM 3'!C26)</f>
        <v xml:space="preserve"> </v>
      </c>
      <c r="K352" s="331" t="str">
        <f>IF('TEAM 3'!A26="","",'TEAM 3'!A26)</f>
        <v/>
      </c>
      <c r="L352" s="168" t="str">
        <f>'TEAM 3'!$AF$2</f>
        <v>Oxford City AC</v>
      </c>
      <c r="M352" s="168" t="s">
        <v>517</v>
      </c>
    </row>
    <row r="353" spans="1:13" s="104" customFormat="1" ht="12.75">
      <c r="A353" s="258" t="s">
        <v>195</v>
      </c>
      <c r="B353" s="251" t="s">
        <v>49</v>
      </c>
      <c r="C353" s="337"/>
      <c r="D353" s="252"/>
      <c r="E353" s="156" t="str">
        <f t="shared" si="15"/>
        <v/>
      </c>
      <c r="F353" s="156" t="str">
        <f t="shared" si="16"/>
        <v/>
      </c>
      <c r="G353" s="156" t="str">
        <f t="shared" si="17"/>
        <v/>
      </c>
      <c r="H353" s="108"/>
      <c r="I353" s="262"/>
      <c r="J353" s="167" t="str">
        <f>IF('TEAM 3'!C27="","",'TEAM 3'!C27)</f>
        <v xml:space="preserve"> </v>
      </c>
      <c r="K353" s="331" t="str">
        <f>IF('TEAM 3'!A27="","",'TEAM 3'!A27)</f>
        <v/>
      </c>
      <c r="L353" s="168" t="str">
        <f>'TEAM 3'!$AF$2</f>
        <v>Oxford City AC</v>
      </c>
      <c r="M353" s="168" t="s">
        <v>517</v>
      </c>
    </row>
    <row r="354" spans="1:13" s="104" customFormat="1" ht="12.75">
      <c r="A354" s="258" t="s">
        <v>195</v>
      </c>
      <c r="B354" s="251" t="s">
        <v>49</v>
      </c>
      <c r="C354" s="337"/>
      <c r="D354" s="252"/>
      <c r="E354" s="156" t="str">
        <f t="shared" si="15"/>
        <v/>
      </c>
      <c r="F354" s="156" t="str">
        <f t="shared" si="16"/>
        <v/>
      </c>
      <c r="G354" s="156" t="str">
        <f t="shared" si="17"/>
        <v/>
      </c>
      <c r="H354" s="108"/>
      <c r="I354" s="262"/>
      <c r="J354" s="167" t="str">
        <f>IF('TEAM 3'!C28="","",'TEAM 3'!C28)</f>
        <v xml:space="preserve"> </v>
      </c>
      <c r="K354" s="331" t="str">
        <f>IF('TEAM 3'!A28="","",'TEAM 3'!A28)</f>
        <v/>
      </c>
      <c r="L354" s="168" t="str">
        <f>'TEAM 3'!$AF$2</f>
        <v>Oxford City AC</v>
      </c>
      <c r="M354" s="168" t="s">
        <v>517</v>
      </c>
    </row>
    <row r="355" spans="1:13" s="104" customFormat="1" ht="12.75">
      <c r="A355" s="258" t="s">
        <v>195</v>
      </c>
      <c r="B355" s="251" t="s">
        <v>49</v>
      </c>
      <c r="C355" s="337"/>
      <c r="D355" s="252"/>
      <c r="E355" s="156" t="str">
        <f t="shared" si="15"/>
        <v/>
      </c>
      <c r="F355" s="156" t="str">
        <f t="shared" si="16"/>
        <v/>
      </c>
      <c r="G355" s="156" t="str">
        <f t="shared" si="17"/>
        <v/>
      </c>
      <c r="H355" s="108"/>
      <c r="I355" s="262"/>
      <c r="J355" s="167" t="str">
        <f>IF('TEAM 3'!C29="","",'TEAM 3'!C29)</f>
        <v xml:space="preserve"> </v>
      </c>
      <c r="K355" s="331" t="str">
        <f>IF('TEAM 3'!A29="","",'TEAM 3'!A29)</f>
        <v/>
      </c>
      <c r="L355" s="168" t="str">
        <f>'TEAM 3'!$AF$2</f>
        <v>Oxford City AC</v>
      </c>
      <c r="M355" s="168" t="s">
        <v>517</v>
      </c>
    </row>
    <row r="356" spans="1:13" s="104" customFormat="1" ht="12.75">
      <c r="A356" s="258" t="s">
        <v>195</v>
      </c>
      <c r="B356" s="251" t="s">
        <v>49</v>
      </c>
      <c r="C356" s="337"/>
      <c r="D356" s="252"/>
      <c r="E356" s="156" t="str">
        <f t="shared" si="15"/>
        <v/>
      </c>
      <c r="F356" s="156" t="str">
        <f t="shared" si="16"/>
        <v/>
      </c>
      <c r="G356" s="156" t="str">
        <f t="shared" si="17"/>
        <v/>
      </c>
      <c r="H356" s="108"/>
      <c r="I356" s="262"/>
      <c r="J356" s="167" t="str">
        <f>IF('TEAM 3'!C30="","",'TEAM 3'!C30)</f>
        <v xml:space="preserve"> </v>
      </c>
      <c r="K356" s="331" t="str">
        <f>IF('TEAM 3'!A30="","",'TEAM 3'!A30)</f>
        <v/>
      </c>
      <c r="L356" s="168" t="str">
        <f>'TEAM 3'!$AF$2</f>
        <v>Oxford City AC</v>
      </c>
      <c r="M356" s="168" t="s">
        <v>517</v>
      </c>
    </row>
    <row r="357" spans="1:13" s="104" customFormat="1" ht="12.75">
      <c r="A357" s="258" t="s">
        <v>195</v>
      </c>
      <c r="B357" s="251" t="s">
        <v>49</v>
      </c>
      <c r="C357" s="337"/>
      <c r="D357" s="252"/>
      <c r="E357" s="156" t="str">
        <f t="shared" si="15"/>
        <v/>
      </c>
      <c r="F357" s="156" t="str">
        <f t="shared" si="16"/>
        <v/>
      </c>
      <c r="G357" s="156" t="str">
        <f t="shared" si="17"/>
        <v/>
      </c>
      <c r="H357" s="108"/>
      <c r="I357" s="262">
        <v>93</v>
      </c>
      <c r="J357" s="167" t="str">
        <f>IF('TEAM 3'!C31="","",'TEAM 3'!C31)</f>
        <v/>
      </c>
      <c r="K357" s="331" t="s">
        <v>586</v>
      </c>
      <c r="L357" s="168" t="str">
        <f>'TEAM 3'!$AF$2</f>
        <v>Oxford City AC</v>
      </c>
      <c r="M357" s="168" t="s">
        <v>517</v>
      </c>
    </row>
    <row r="358" spans="1:13" s="104" customFormat="1" ht="12.75">
      <c r="A358" s="258" t="s">
        <v>195</v>
      </c>
      <c r="B358" s="251" t="s">
        <v>49</v>
      </c>
      <c r="C358" s="337"/>
      <c r="D358" s="252"/>
      <c r="E358" s="156" t="str">
        <f t="shared" si="15"/>
        <v/>
      </c>
      <c r="F358" s="156" t="str">
        <f t="shared" si="16"/>
        <v/>
      </c>
      <c r="G358" s="156" t="str">
        <f t="shared" si="17"/>
        <v/>
      </c>
      <c r="H358" s="108"/>
      <c r="I358" s="262"/>
      <c r="J358" s="167" t="str">
        <f>IF('TEAM 3'!R5="","",'TEAM 3'!R5)</f>
        <v/>
      </c>
      <c r="K358" s="331" t="str">
        <f>IF('TEAM 3'!P5="","",'TEAM 3'!P5)</f>
        <v>Lily Peach</v>
      </c>
      <c r="L358" s="168" t="str">
        <f>'TEAM 3'!$AF$2</f>
        <v>Oxford City AC</v>
      </c>
      <c r="M358" s="168" t="s">
        <v>516</v>
      </c>
    </row>
    <row r="359" spans="1:13" s="104" customFormat="1" ht="12.75">
      <c r="A359" s="258" t="s">
        <v>195</v>
      </c>
      <c r="B359" s="251" t="s">
        <v>49</v>
      </c>
      <c r="C359" s="337"/>
      <c r="D359" s="252"/>
      <c r="E359" s="156" t="str">
        <f t="shared" si="15"/>
        <v/>
      </c>
      <c r="F359" s="156" t="str">
        <f t="shared" si="16"/>
        <v/>
      </c>
      <c r="G359" s="156" t="str">
        <f t="shared" si="17"/>
        <v/>
      </c>
      <c r="H359" s="108"/>
      <c r="I359" s="262"/>
      <c r="J359" s="167" t="str">
        <f>IF('TEAM 3'!R6="","",'TEAM 3'!R6)</f>
        <v xml:space="preserve"> </v>
      </c>
      <c r="K359" s="331" t="str">
        <f>IF('TEAM 3'!P6="","",'TEAM 3'!P6)</f>
        <v>Olivia Barton</v>
      </c>
      <c r="L359" s="168" t="str">
        <f>'TEAM 3'!$AF$2</f>
        <v>Oxford City AC</v>
      </c>
      <c r="M359" s="168" t="s">
        <v>516</v>
      </c>
    </row>
    <row r="360" spans="1:13" s="104" customFormat="1" ht="12.75">
      <c r="A360" s="258" t="s">
        <v>195</v>
      </c>
      <c r="B360" s="251" t="s">
        <v>49</v>
      </c>
      <c r="C360" s="337"/>
      <c r="D360" s="252"/>
      <c r="E360" s="156" t="str">
        <f t="shared" si="15"/>
        <v/>
      </c>
      <c r="F360" s="156" t="str">
        <f t="shared" si="16"/>
        <v/>
      </c>
      <c r="G360" s="156" t="str">
        <f t="shared" si="17"/>
        <v/>
      </c>
      <c r="H360" s="108"/>
      <c r="I360" s="262"/>
      <c r="J360" s="167" t="str">
        <f>IF('TEAM 3'!R7="","",'TEAM 3'!R7)</f>
        <v/>
      </c>
      <c r="K360" s="331" t="str">
        <f>IF('TEAM 3'!P7="","",'TEAM 3'!P7)</f>
        <v>Nasrin Aminu</v>
      </c>
      <c r="L360" s="168" t="str">
        <f>'TEAM 3'!$AF$2</f>
        <v>Oxford City AC</v>
      </c>
      <c r="M360" s="168" t="s">
        <v>516</v>
      </c>
    </row>
    <row r="361" spans="1:13" s="104" customFormat="1" ht="12.75">
      <c r="A361" s="258" t="s">
        <v>195</v>
      </c>
      <c r="B361" s="251" t="s">
        <v>49</v>
      </c>
      <c r="C361" s="337"/>
      <c r="D361" s="252"/>
      <c r="E361" s="156" t="str">
        <f t="shared" si="15"/>
        <v/>
      </c>
      <c r="F361" s="156" t="str">
        <f t="shared" si="16"/>
        <v/>
      </c>
      <c r="G361" s="156" t="str">
        <f t="shared" si="17"/>
        <v/>
      </c>
      <c r="H361" s="108"/>
      <c r="I361" s="262"/>
      <c r="J361" s="167" t="str">
        <f>IF('TEAM 3'!R8="","",'TEAM 3'!R8)</f>
        <v xml:space="preserve"> </v>
      </c>
      <c r="K361" s="331" t="str">
        <f>IF('TEAM 3'!P8="","",'TEAM 3'!P8)</f>
        <v xml:space="preserve"> Lily Martin</v>
      </c>
      <c r="L361" s="168" t="str">
        <f>'TEAM 3'!$AF$2</f>
        <v>Oxford City AC</v>
      </c>
      <c r="M361" s="168" t="s">
        <v>516</v>
      </c>
    </row>
    <row r="362" spans="1:13" s="104" customFormat="1" ht="12.75">
      <c r="A362" s="258" t="s">
        <v>195</v>
      </c>
      <c r="B362" s="251" t="s">
        <v>49</v>
      </c>
      <c r="C362" s="337"/>
      <c r="D362" s="252"/>
      <c r="E362" s="156" t="str">
        <f t="shared" si="15"/>
        <v/>
      </c>
      <c r="F362" s="156" t="str">
        <f t="shared" si="16"/>
        <v/>
      </c>
      <c r="G362" s="156" t="str">
        <f t="shared" si="17"/>
        <v/>
      </c>
      <c r="H362" s="108"/>
      <c r="I362" s="262"/>
      <c r="J362" s="167" t="str">
        <f>IF('TEAM 3'!R9="","",'TEAM 3'!R9)</f>
        <v xml:space="preserve"> </v>
      </c>
      <c r="K362" s="331" t="str">
        <f>IF('TEAM 3'!P9="","",'TEAM 3'!P9)</f>
        <v>Margot Ward</v>
      </c>
      <c r="L362" s="168" t="str">
        <f>'TEAM 3'!$AF$2</f>
        <v>Oxford City AC</v>
      </c>
      <c r="M362" s="168" t="s">
        <v>516</v>
      </c>
    </row>
    <row r="363" spans="1:13" s="104" customFormat="1" ht="12.75">
      <c r="A363" s="258" t="s">
        <v>195</v>
      </c>
      <c r="B363" s="251" t="s">
        <v>49</v>
      </c>
      <c r="C363" s="337"/>
      <c r="D363" s="252"/>
      <c r="E363" s="156" t="str">
        <f t="shared" si="15"/>
        <v/>
      </c>
      <c r="F363" s="156" t="str">
        <f t="shared" si="16"/>
        <v/>
      </c>
      <c r="G363" s="156" t="str">
        <f t="shared" si="17"/>
        <v/>
      </c>
      <c r="H363" s="108"/>
      <c r="I363" s="262"/>
      <c r="J363" s="167" t="str">
        <f>IF('TEAM 3'!R10="","",'TEAM 3'!R10)</f>
        <v xml:space="preserve"> </v>
      </c>
      <c r="K363" s="331" t="str">
        <f>IF('TEAM 3'!P10="","",'TEAM 3'!P10)</f>
        <v>Libby Blackstock</v>
      </c>
      <c r="L363" s="168" t="str">
        <f>'TEAM 3'!$AF$2</f>
        <v>Oxford City AC</v>
      </c>
      <c r="M363" s="168" t="s">
        <v>516</v>
      </c>
    </row>
    <row r="364" spans="1:13" s="104" customFormat="1" ht="12.75">
      <c r="A364" s="258" t="s">
        <v>195</v>
      </c>
      <c r="B364" s="251" t="s">
        <v>49</v>
      </c>
      <c r="C364" s="337"/>
      <c r="D364" s="252"/>
      <c r="E364" s="156" t="str">
        <f t="shared" si="15"/>
        <v/>
      </c>
      <c r="F364" s="156" t="str">
        <f t="shared" si="16"/>
        <v/>
      </c>
      <c r="G364" s="156" t="str">
        <f t="shared" si="17"/>
        <v/>
      </c>
      <c r="H364" s="108"/>
      <c r="I364" s="262"/>
      <c r="J364" s="167" t="str">
        <f>IF('TEAM 3'!R11="","",'TEAM 3'!R11)</f>
        <v xml:space="preserve"> </v>
      </c>
      <c r="K364" s="331" t="str">
        <f>IF('TEAM 3'!P11="","",'TEAM 3'!P11)</f>
        <v>Lily Brabbin</v>
      </c>
      <c r="L364" s="168" t="str">
        <f>'TEAM 3'!$AF$2</f>
        <v>Oxford City AC</v>
      </c>
      <c r="M364" s="168" t="s">
        <v>516</v>
      </c>
    </row>
    <row r="365" spans="1:13" s="104" customFormat="1" ht="12.75">
      <c r="A365" s="258" t="s">
        <v>195</v>
      </c>
      <c r="B365" s="251" t="s">
        <v>49</v>
      </c>
      <c r="C365" s="337"/>
      <c r="D365" s="252"/>
      <c r="E365" s="156" t="str">
        <f t="shared" si="15"/>
        <v/>
      </c>
      <c r="F365" s="156" t="str">
        <f t="shared" si="16"/>
        <v/>
      </c>
      <c r="G365" s="156" t="str">
        <f t="shared" si="17"/>
        <v/>
      </c>
      <c r="H365" s="108"/>
      <c r="I365" s="262"/>
      <c r="J365" s="167" t="str">
        <f>IF('TEAM 3'!R12="","",'TEAM 3'!R12)</f>
        <v xml:space="preserve"> </v>
      </c>
      <c r="K365" s="331" t="str">
        <f>IF('TEAM 3'!P12="","",'TEAM 3'!P12)</f>
        <v/>
      </c>
      <c r="L365" s="168" t="str">
        <f>'TEAM 3'!$AF$2</f>
        <v>Oxford City AC</v>
      </c>
      <c r="M365" s="168" t="s">
        <v>516</v>
      </c>
    </row>
    <row r="366" spans="1:13" s="104" customFormat="1" ht="12.75">
      <c r="A366" s="258" t="s">
        <v>195</v>
      </c>
      <c r="B366" s="251" t="s">
        <v>49</v>
      </c>
      <c r="C366" s="337"/>
      <c r="D366" s="252"/>
      <c r="E366" s="156" t="str">
        <f t="shared" si="15"/>
        <v/>
      </c>
      <c r="F366" s="156" t="str">
        <f t="shared" si="16"/>
        <v/>
      </c>
      <c r="G366" s="156" t="str">
        <f t="shared" si="17"/>
        <v/>
      </c>
      <c r="H366" s="108"/>
      <c r="I366" s="262"/>
      <c r="J366" s="167" t="str">
        <f>IF('TEAM 3'!R13="","",'TEAM 3'!R13)</f>
        <v xml:space="preserve"> </v>
      </c>
      <c r="K366" s="331" t="str">
        <f>IF('TEAM 3'!P13="","",'TEAM 3'!P13)</f>
        <v/>
      </c>
      <c r="L366" s="168" t="str">
        <f>'TEAM 3'!$AF$2</f>
        <v>Oxford City AC</v>
      </c>
      <c r="M366" s="168" t="s">
        <v>516</v>
      </c>
    </row>
    <row r="367" spans="1:13" s="104" customFormat="1" ht="12.75">
      <c r="A367" s="258" t="s">
        <v>195</v>
      </c>
      <c r="B367" s="251" t="s">
        <v>49</v>
      </c>
      <c r="C367" s="337"/>
      <c r="D367" s="252"/>
      <c r="E367" s="156" t="str">
        <f t="shared" si="15"/>
        <v/>
      </c>
      <c r="F367" s="156" t="str">
        <f t="shared" si="16"/>
        <v/>
      </c>
      <c r="G367" s="156" t="str">
        <f t="shared" si="17"/>
        <v/>
      </c>
      <c r="H367" s="108"/>
      <c r="I367" s="262"/>
      <c r="J367" s="167" t="str">
        <f>IF('TEAM 3'!R14="","",'TEAM 3'!R14)</f>
        <v xml:space="preserve"> </v>
      </c>
      <c r="K367" s="331" t="str">
        <f>IF('TEAM 3'!P14="","",'TEAM 3'!P14)</f>
        <v/>
      </c>
      <c r="L367" s="168" t="str">
        <f>'TEAM 3'!$AF$2</f>
        <v>Oxford City AC</v>
      </c>
      <c r="M367" s="168" t="s">
        <v>516</v>
      </c>
    </row>
    <row r="368" spans="1:13" s="104" customFormat="1" ht="12.75">
      <c r="A368" s="258" t="s">
        <v>195</v>
      </c>
      <c r="B368" s="251" t="s">
        <v>49</v>
      </c>
      <c r="C368" s="337"/>
      <c r="D368" s="252"/>
      <c r="E368" s="156" t="str">
        <f t="shared" si="15"/>
        <v/>
      </c>
      <c r="F368" s="156" t="str">
        <f t="shared" si="16"/>
        <v/>
      </c>
      <c r="G368" s="156" t="str">
        <f t="shared" si="17"/>
        <v/>
      </c>
      <c r="H368" s="108"/>
      <c r="I368" s="262"/>
      <c r="J368" s="167" t="str">
        <f>IF('TEAM 3'!R15="","",'TEAM 3'!R15)</f>
        <v xml:space="preserve"> </v>
      </c>
      <c r="K368" s="331" t="str">
        <f>IF('TEAM 3'!P15="","",'TEAM 3'!P15)</f>
        <v/>
      </c>
      <c r="L368" s="168" t="str">
        <f>'TEAM 3'!$AF$2</f>
        <v>Oxford City AC</v>
      </c>
      <c r="M368" s="168" t="s">
        <v>516</v>
      </c>
    </row>
    <row r="369" spans="1:13" s="104" customFormat="1" ht="12.75">
      <c r="A369" s="258" t="s">
        <v>195</v>
      </c>
      <c r="B369" s="251" t="s">
        <v>49</v>
      </c>
      <c r="C369" s="337"/>
      <c r="D369" s="252"/>
      <c r="E369" s="156" t="str">
        <f t="shared" si="15"/>
        <v/>
      </c>
      <c r="F369" s="156" t="str">
        <f t="shared" si="16"/>
        <v/>
      </c>
      <c r="G369" s="156" t="str">
        <f t="shared" si="17"/>
        <v/>
      </c>
      <c r="H369" s="108"/>
      <c r="I369" s="262"/>
      <c r="J369" s="167" t="str">
        <f>IF('TEAM 3'!R16="","",'TEAM 3'!R16)</f>
        <v xml:space="preserve"> </v>
      </c>
      <c r="K369" s="331" t="str">
        <f>IF('TEAM 3'!P16="","",'TEAM 3'!P16)</f>
        <v/>
      </c>
      <c r="L369" s="168" t="str">
        <f>'TEAM 3'!$AF$2</f>
        <v>Oxford City AC</v>
      </c>
      <c r="M369" s="168" t="s">
        <v>516</v>
      </c>
    </row>
    <row r="370" spans="1:13" s="104" customFormat="1" ht="12.75">
      <c r="A370" s="258" t="s">
        <v>195</v>
      </c>
      <c r="B370" s="251" t="s">
        <v>49</v>
      </c>
      <c r="C370" s="337"/>
      <c r="D370" s="252"/>
      <c r="E370" s="156" t="str">
        <f t="shared" si="15"/>
        <v/>
      </c>
      <c r="F370" s="156" t="str">
        <f t="shared" si="16"/>
        <v/>
      </c>
      <c r="G370" s="156" t="str">
        <f t="shared" si="17"/>
        <v/>
      </c>
      <c r="H370" s="108"/>
      <c r="I370" s="262"/>
      <c r="J370" s="167" t="str">
        <f>IF('TEAM 3'!R17="","",'TEAM 3'!R17)</f>
        <v xml:space="preserve"> </v>
      </c>
      <c r="K370" s="331" t="str">
        <f>IF('TEAM 3'!P17="","",'TEAM 3'!P17)</f>
        <v/>
      </c>
      <c r="L370" s="168" t="str">
        <f>'TEAM 3'!$AF$2</f>
        <v>Oxford City AC</v>
      </c>
      <c r="M370" s="168" t="s">
        <v>516</v>
      </c>
    </row>
    <row r="371" spans="1:13" s="104" customFormat="1" ht="12.75">
      <c r="A371" s="258" t="s">
        <v>195</v>
      </c>
      <c r="B371" s="251" t="s">
        <v>49</v>
      </c>
      <c r="C371" s="337"/>
      <c r="D371" s="252"/>
      <c r="E371" s="156" t="str">
        <f t="shared" si="15"/>
        <v/>
      </c>
      <c r="F371" s="156" t="str">
        <f t="shared" si="16"/>
        <v/>
      </c>
      <c r="G371" s="156" t="str">
        <f t="shared" si="17"/>
        <v/>
      </c>
      <c r="H371" s="108"/>
      <c r="I371" s="262"/>
      <c r="J371" s="167" t="str">
        <f>IF('TEAM 3'!R18="","",'TEAM 3'!R18)</f>
        <v xml:space="preserve"> </v>
      </c>
      <c r="K371" s="331" t="str">
        <f>IF('TEAM 3'!P18="","",'TEAM 3'!P18)</f>
        <v/>
      </c>
      <c r="L371" s="168" t="str">
        <f>'TEAM 3'!$AF$2</f>
        <v>Oxford City AC</v>
      </c>
      <c r="M371" s="168" t="s">
        <v>516</v>
      </c>
    </row>
    <row r="372" spans="1:13" s="104" customFormat="1" ht="12.75">
      <c r="A372" s="258" t="s">
        <v>195</v>
      </c>
      <c r="B372" s="251" t="s">
        <v>49</v>
      </c>
      <c r="C372" s="337"/>
      <c r="D372" s="252"/>
      <c r="E372" s="156" t="str">
        <f t="shared" si="15"/>
        <v/>
      </c>
      <c r="F372" s="156" t="str">
        <f t="shared" si="16"/>
        <v/>
      </c>
      <c r="G372" s="156" t="str">
        <f t="shared" si="17"/>
        <v/>
      </c>
      <c r="H372" s="108"/>
      <c r="I372" s="262"/>
      <c r="J372" s="167" t="str">
        <f>IF('TEAM 3'!R19="","",'TEAM 3'!R19)</f>
        <v xml:space="preserve"> </v>
      </c>
      <c r="K372" s="331" t="str">
        <f>IF('TEAM 3'!P19="","",'TEAM 3'!P19)</f>
        <v/>
      </c>
      <c r="L372" s="168" t="str">
        <f>'TEAM 3'!$AF$2</f>
        <v>Oxford City AC</v>
      </c>
      <c r="M372" s="168" t="s">
        <v>516</v>
      </c>
    </row>
    <row r="373" spans="1:13" s="104" customFormat="1" ht="12.75">
      <c r="A373" s="258" t="s">
        <v>195</v>
      </c>
      <c r="B373" s="251" t="s">
        <v>49</v>
      </c>
      <c r="C373" s="337"/>
      <c r="D373" s="252"/>
      <c r="E373" s="156" t="str">
        <f t="shared" si="15"/>
        <v/>
      </c>
      <c r="F373" s="156" t="str">
        <f t="shared" si="16"/>
        <v/>
      </c>
      <c r="G373" s="156" t="str">
        <f t="shared" si="17"/>
        <v/>
      </c>
      <c r="H373" s="108"/>
      <c r="I373" s="262"/>
      <c r="J373" s="167" t="str">
        <f>IF('TEAM 3'!R20="","",'TEAM 3'!R20)</f>
        <v xml:space="preserve"> </v>
      </c>
      <c r="K373" s="331" t="str">
        <f>IF('TEAM 3'!P20="","",'TEAM 3'!P20)</f>
        <v/>
      </c>
      <c r="L373" s="168" t="str">
        <f>'TEAM 3'!$AF$2</f>
        <v>Oxford City AC</v>
      </c>
      <c r="M373" s="168" t="s">
        <v>516</v>
      </c>
    </row>
    <row r="374" spans="1:13" s="104" customFormat="1" ht="12.75">
      <c r="A374" s="258" t="s">
        <v>195</v>
      </c>
      <c r="B374" s="251" t="s">
        <v>49</v>
      </c>
      <c r="C374" s="337"/>
      <c r="D374" s="252"/>
      <c r="E374" s="156" t="str">
        <f t="shared" si="15"/>
        <v/>
      </c>
      <c r="F374" s="156" t="str">
        <f t="shared" si="16"/>
        <v/>
      </c>
      <c r="G374" s="156" t="str">
        <f t="shared" si="17"/>
        <v/>
      </c>
      <c r="H374" s="108"/>
      <c r="I374" s="262"/>
      <c r="J374" s="167" t="str">
        <f>IF('TEAM 3'!R21="","",'TEAM 3'!R21)</f>
        <v xml:space="preserve"> </v>
      </c>
      <c r="K374" s="331" t="str">
        <f>IF('TEAM 3'!P21="","",'TEAM 3'!P21)</f>
        <v/>
      </c>
      <c r="L374" s="168" t="str">
        <f>'TEAM 3'!$AF$2</f>
        <v>Oxford City AC</v>
      </c>
      <c r="M374" s="168" t="s">
        <v>516</v>
      </c>
    </row>
    <row r="375" spans="1:13" s="104" customFormat="1" ht="12.75">
      <c r="A375" s="258" t="s">
        <v>195</v>
      </c>
      <c r="B375" s="251" t="s">
        <v>49</v>
      </c>
      <c r="C375" s="337"/>
      <c r="D375" s="252"/>
      <c r="E375" s="156" t="str">
        <f t="shared" si="15"/>
        <v/>
      </c>
      <c r="F375" s="156" t="str">
        <f t="shared" si="16"/>
        <v/>
      </c>
      <c r="G375" s="156" t="str">
        <f t="shared" si="17"/>
        <v/>
      </c>
      <c r="H375" s="108"/>
      <c r="I375" s="262"/>
      <c r="J375" s="167" t="str">
        <f>IF('TEAM 3'!R22="","",'TEAM 3'!R22)</f>
        <v xml:space="preserve"> </v>
      </c>
      <c r="K375" s="331" t="str">
        <f>IF('TEAM 3'!P22="","",'TEAM 3'!P22)</f>
        <v/>
      </c>
      <c r="L375" s="168" t="str">
        <f>'TEAM 3'!$AF$2</f>
        <v>Oxford City AC</v>
      </c>
      <c r="M375" s="168" t="s">
        <v>516</v>
      </c>
    </row>
    <row r="376" spans="1:13" s="104" customFormat="1" ht="12.75">
      <c r="A376" s="258" t="s">
        <v>195</v>
      </c>
      <c r="B376" s="251" t="s">
        <v>49</v>
      </c>
      <c r="C376" s="337"/>
      <c r="D376" s="252"/>
      <c r="E376" s="156" t="str">
        <f t="shared" si="15"/>
        <v/>
      </c>
      <c r="F376" s="156" t="str">
        <f t="shared" si="16"/>
        <v/>
      </c>
      <c r="G376" s="156" t="str">
        <f t="shared" si="17"/>
        <v/>
      </c>
      <c r="H376" s="108"/>
      <c r="I376" s="262"/>
      <c r="J376" s="167" t="str">
        <f>IF('TEAM 3'!R23="","",'TEAM 3'!R23)</f>
        <v xml:space="preserve"> </v>
      </c>
      <c r="K376" s="331" t="str">
        <f>IF('TEAM 3'!P23="","",'TEAM 3'!P23)</f>
        <v/>
      </c>
      <c r="L376" s="168" t="str">
        <f>'TEAM 3'!$AF$2</f>
        <v>Oxford City AC</v>
      </c>
      <c r="M376" s="168" t="s">
        <v>516</v>
      </c>
    </row>
    <row r="377" spans="1:13" s="104" customFormat="1" ht="12.75">
      <c r="A377" s="258" t="s">
        <v>195</v>
      </c>
      <c r="B377" s="251" t="s">
        <v>49</v>
      </c>
      <c r="C377" s="337"/>
      <c r="D377" s="252"/>
      <c r="E377" s="156" t="str">
        <f t="shared" si="15"/>
        <v/>
      </c>
      <c r="F377" s="156" t="str">
        <f t="shared" si="16"/>
        <v/>
      </c>
      <c r="G377" s="156" t="str">
        <f t="shared" si="17"/>
        <v/>
      </c>
      <c r="H377" s="108"/>
      <c r="I377" s="262"/>
      <c r="J377" s="167" t="str">
        <f>IF('TEAM 3'!R24="","",'TEAM 3'!R24)</f>
        <v xml:space="preserve"> </v>
      </c>
      <c r="K377" s="331" t="str">
        <f>IF('TEAM 3'!P24="","",'TEAM 3'!P24)</f>
        <v/>
      </c>
      <c r="L377" s="168" t="str">
        <f>'TEAM 3'!$AF$2</f>
        <v>Oxford City AC</v>
      </c>
      <c r="M377" s="168" t="s">
        <v>516</v>
      </c>
    </row>
    <row r="378" spans="1:13" s="104" customFormat="1" ht="12.75">
      <c r="A378" s="258" t="s">
        <v>195</v>
      </c>
      <c r="B378" s="251" t="s">
        <v>49</v>
      </c>
      <c r="C378" s="337"/>
      <c r="D378" s="252"/>
      <c r="E378" s="156" t="str">
        <f t="shared" si="15"/>
        <v/>
      </c>
      <c r="F378" s="156" t="str">
        <f t="shared" si="16"/>
        <v/>
      </c>
      <c r="G378" s="156" t="str">
        <f t="shared" si="17"/>
        <v/>
      </c>
      <c r="H378" s="108"/>
      <c r="I378" s="262"/>
      <c r="J378" s="167" t="str">
        <f>IF('TEAM 3'!R25="","",'TEAM 3'!R25)</f>
        <v xml:space="preserve"> </v>
      </c>
      <c r="K378" s="331" t="str">
        <f>IF('TEAM 3'!P25="","",'TEAM 3'!P25)</f>
        <v/>
      </c>
      <c r="L378" s="168" t="str">
        <f>'TEAM 3'!$AF$2</f>
        <v>Oxford City AC</v>
      </c>
      <c r="M378" s="168" t="s">
        <v>516</v>
      </c>
    </row>
    <row r="379" spans="1:13" s="104" customFormat="1" ht="12.75">
      <c r="A379" s="258" t="s">
        <v>195</v>
      </c>
      <c r="B379" s="251" t="s">
        <v>49</v>
      </c>
      <c r="C379" s="337"/>
      <c r="D379" s="252"/>
      <c r="E379" s="156" t="str">
        <f t="shared" si="15"/>
        <v/>
      </c>
      <c r="F379" s="156" t="str">
        <f t="shared" si="16"/>
        <v/>
      </c>
      <c r="G379" s="156" t="str">
        <f t="shared" si="17"/>
        <v/>
      </c>
      <c r="H379" s="108"/>
      <c r="I379" s="262"/>
      <c r="J379" s="167" t="str">
        <f>IF('TEAM 3'!R26="","",'TEAM 3'!R26)</f>
        <v xml:space="preserve"> </v>
      </c>
      <c r="K379" s="331" t="str">
        <f>IF('TEAM 3'!P26="","",'TEAM 3'!P26)</f>
        <v/>
      </c>
      <c r="L379" s="168" t="str">
        <f>'TEAM 3'!$AF$2</f>
        <v>Oxford City AC</v>
      </c>
      <c r="M379" s="168" t="s">
        <v>516</v>
      </c>
    </row>
    <row r="380" spans="1:13" s="104" customFormat="1" ht="12.75">
      <c r="A380" s="258" t="s">
        <v>195</v>
      </c>
      <c r="B380" s="251" t="s">
        <v>49</v>
      </c>
      <c r="C380" s="337"/>
      <c r="D380" s="252"/>
      <c r="E380" s="156" t="str">
        <f t="shared" si="15"/>
        <v/>
      </c>
      <c r="F380" s="156" t="str">
        <f t="shared" si="16"/>
        <v/>
      </c>
      <c r="G380" s="156" t="str">
        <f t="shared" si="17"/>
        <v/>
      </c>
      <c r="H380" s="108"/>
      <c r="I380" s="262"/>
      <c r="J380" s="167" t="str">
        <f>IF('TEAM 3'!R27="","",'TEAM 3'!R27)</f>
        <v xml:space="preserve"> </v>
      </c>
      <c r="K380" s="331" t="str">
        <f>IF('TEAM 3'!P27="","",'TEAM 3'!P27)</f>
        <v/>
      </c>
      <c r="L380" s="168" t="str">
        <f>'TEAM 3'!$AF$2</f>
        <v>Oxford City AC</v>
      </c>
      <c r="M380" s="168" t="s">
        <v>516</v>
      </c>
    </row>
    <row r="381" spans="1:13" s="104" customFormat="1" ht="12.75">
      <c r="A381" s="258" t="s">
        <v>195</v>
      </c>
      <c r="B381" s="251" t="s">
        <v>49</v>
      </c>
      <c r="C381" s="337"/>
      <c r="D381" s="252"/>
      <c r="E381" s="156" t="str">
        <f t="shared" si="15"/>
        <v/>
      </c>
      <c r="F381" s="156" t="str">
        <f t="shared" si="16"/>
        <v/>
      </c>
      <c r="G381" s="156" t="str">
        <f t="shared" si="17"/>
        <v/>
      </c>
      <c r="H381" s="108"/>
      <c r="I381" s="262"/>
      <c r="J381" s="167" t="str">
        <f>IF('TEAM 3'!R28="","",'TEAM 3'!R28)</f>
        <v xml:space="preserve"> </v>
      </c>
      <c r="K381" s="331" t="str">
        <f>IF('TEAM 3'!P28="","",'TEAM 3'!P28)</f>
        <v/>
      </c>
      <c r="L381" s="168" t="str">
        <f>'TEAM 3'!$AF$2</f>
        <v>Oxford City AC</v>
      </c>
      <c r="M381" s="168" t="s">
        <v>516</v>
      </c>
    </row>
    <row r="382" spans="1:13" s="104" customFormat="1" ht="12.75">
      <c r="A382" s="258" t="s">
        <v>195</v>
      </c>
      <c r="B382" s="251" t="s">
        <v>49</v>
      </c>
      <c r="C382" s="337"/>
      <c r="D382" s="252"/>
      <c r="E382" s="156" t="str">
        <f t="shared" si="15"/>
        <v/>
      </c>
      <c r="F382" s="156" t="str">
        <f t="shared" si="16"/>
        <v/>
      </c>
      <c r="G382" s="156" t="str">
        <f t="shared" si="17"/>
        <v/>
      </c>
      <c r="H382" s="108"/>
      <c r="I382" s="262"/>
      <c r="J382" s="167" t="str">
        <f>IF('TEAM 3'!R29="","",'TEAM 3'!R29)</f>
        <v xml:space="preserve"> </v>
      </c>
      <c r="K382" s="331" t="str">
        <f>IF('TEAM 3'!P29="","",'TEAM 3'!P29)</f>
        <v/>
      </c>
      <c r="L382" s="168" t="str">
        <f>'TEAM 3'!$AF$2</f>
        <v>Oxford City AC</v>
      </c>
      <c r="M382" s="168" t="s">
        <v>516</v>
      </c>
    </row>
    <row r="383" spans="1:13" s="104" customFormat="1" ht="12.75">
      <c r="A383" s="258" t="s">
        <v>195</v>
      </c>
      <c r="B383" s="251" t="s">
        <v>49</v>
      </c>
      <c r="C383" s="337"/>
      <c r="D383" s="252"/>
      <c r="E383" s="156" t="str">
        <f t="shared" si="15"/>
        <v/>
      </c>
      <c r="F383" s="156" t="str">
        <f t="shared" si="16"/>
        <v/>
      </c>
      <c r="G383" s="156" t="str">
        <f t="shared" si="17"/>
        <v/>
      </c>
      <c r="H383" s="108"/>
      <c r="I383" s="262"/>
      <c r="J383" s="167" t="str">
        <f>IF('TEAM 3'!R30="","",'TEAM 3'!R30)</f>
        <v xml:space="preserve"> </v>
      </c>
      <c r="K383" s="331" t="str">
        <f>IF('TEAM 3'!P30="","",'TEAM 3'!P30)</f>
        <v/>
      </c>
      <c r="L383" s="168" t="str">
        <f>'TEAM 3'!$AF$2</f>
        <v>Oxford City AC</v>
      </c>
      <c r="M383" s="168" t="s">
        <v>516</v>
      </c>
    </row>
    <row r="384" spans="1:13" s="104" customFormat="1" ht="12.75">
      <c r="A384" s="258" t="s">
        <v>195</v>
      </c>
      <c r="B384" s="251" t="s">
        <v>49</v>
      </c>
      <c r="C384" s="337"/>
      <c r="D384" s="252"/>
      <c r="E384" s="156" t="str">
        <f t="shared" si="15"/>
        <v/>
      </c>
      <c r="F384" s="156" t="str">
        <f t="shared" si="16"/>
        <v/>
      </c>
      <c r="G384" s="156" t="str">
        <f t="shared" si="17"/>
        <v/>
      </c>
      <c r="H384" s="108"/>
      <c r="I384" s="262"/>
      <c r="J384" s="167" t="str">
        <f>IF(COUNTIF('TEAM 3'!AD5:AD30,"*n*")=0,"","X")</f>
        <v/>
      </c>
      <c r="K384" s="331" t="s">
        <v>586</v>
      </c>
      <c r="L384" s="168" t="str">
        <f>'TEAM 3'!$AF$2</f>
        <v>Oxford City AC</v>
      </c>
      <c r="M384" s="168" t="s">
        <v>516</v>
      </c>
    </row>
    <row r="385" spans="1:13" s="104" customFormat="1" ht="12.75">
      <c r="A385" s="258" t="s">
        <v>195</v>
      </c>
      <c r="B385" s="251" t="s">
        <v>49</v>
      </c>
      <c r="C385" s="337"/>
      <c r="D385" s="252"/>
      <c r="E385" s="156" t="str">
        <f t="shared" si="15"/>
        <v/>
      </c>
      <c r="F385" s="156" t="str">
        <f t="shared" si="16"/>
        <v/>
      </c>
      <c r="G385" s="156" t="str">
        <f t="shared" si="17"/>
        <v/>
      </c>
      <c r="H385" s="108"/>
      <c r="I385" s="262"/>
      <c r="J385" s="167" t="str">
        <f>IF('TEAM 3'!AH5="","",'TEAM 3'!AH5)</f>
        <v xml:space="preserve"> </v>
      </c>
      <c r="K385" s="331" t="str">
        <f>IF('TEAM 3'!AF5="","",'TEAM 3'!AF5)</f>
        <v>Francesca Powell</v>
      </c>
      <c r="L385" s="168" t="str">
        <f>'TEAM 3'!$AF$2</f>
        <v>Oxford City AC</v>
      </c>
      <c r="M385" s="168" t="s">
        <v>411</v>
      </c>
    </row>
    <row r="386" spans="1:13" s="104" customFormat="1" ht="12.75">
      <c r="A386" s="258" t="s">
        <v>195</v>
      </c>
      <c r="B386" s="251" t="s">
        <v>49</v>
      </c>
      <c r="C386" s="337"/>
      <c r="D386" s="252"/>
      <c r="E386" s="156" t="str">
        <f t="shared" si="15"/>
        <v/>
      </c>
      <c r="F386" s="156" t="str">
        <f t="shared" si="16"/>
        <v/>
      </c>
      <c r="G386" s="156" t="str">
        <f t="shared" si="17"/>
        <v/>
      </c>
      <c r="H386" s="108"/>
      <c r="I386" s="262"/>
      <c r="J386" s="167" t="str">
        <f>IF('TEAM 3'!AH6="","",'TEAM 3'!AH6)</f>
        <v xml:space="preserve"> </v>
      </c>
      <c r="K386" s="331" t="str">
        <f>IF('TEAM 3'!AF6="","",'TEAM 3'!AF6)</f>
        <v>Beth Hunter</v>
      </c>
      <c r="L386" s="168" t="str">
        <f>'TEAM 3'!$AF$2</f>
        <v>Oxford City AC</v>
      </c>
      <c r="M386" s="168" t="s">
        <v>411</v>
      </c>
    </row>
    <row r="387" spans="1:13" s="104" customFormat="1" ht="12.75">
      <c r="A387" s="258" t="s">
        <v>195</v>
      </c>
      <c r="B387" s="251" t="s">
        <v>49</v>
      </c>
      <c r="C387" s="337"/>
      <c r="D387" s="252"/>
      <c r="E387" s="156" t="str">
        <f t="shared" si="15"/>
        <v/>
      </c>
      <c r="F387" s="156" t="str">
        <f t="shared" si="16"/>
        <v/>
      </c>
      <c r="G387" s="156" t="str">
        <f t="shared" si="17"/>
        <v/>
      </c>
      <c r="H387" s="108"/>
      <c r="I387" s="262"/>
      <c r="J387" s="167" t="str">
        <f>IF('TEAM 3'!AH7="","",'TEAM 3'!AH7)</f>
        <v xml:space="preserve"> </v>
      </c>
      <c r="K387" s="331" t="str">
        <f>IF('TEAM 3'!AF7="","",'TEAM 3'!AF7)</f>
        <v>Holly Hunter</v>
      </c>
      <c r="L387" s="168" t="str">
        <f>'TEAM 3'!$AF$2</f>
        <v>Oxford City AC</v>
      </c>
      <c r="M387" s="168" t="s">
        <v>411</v>
      </c>
    </row>
    <row r="388" spans="1:13" s="104" customFormat="1" ht="12.75">
      <c r="A388" s="258" t="s">
        <v>195</v>
      </c>
      <c r="B388" s="251" t="s">
        <v>49</v>
      </c>
      <c r="C388" s="337"/>
      <c r="D388" s="252"/>
      <c r="E388" s="156" t="str">
        <f t="shared" si="15"/>
        <v/>
      </c>
      <c r="F388" s="156" t="str">
        <f t="shared" si="16"/>
        <v/>
      </c>
      <c r="G388" s="156" t="str">
        <f t="shared" si="17"/>
        <v/>
      </c>
      <c r="H388" s="108"/>
      <c r="I388" s="262"/>
      <c r="J388" s="167" t="str">
        <f>IF('TEAM 3'!AH8="","",'TEAM 3'!AH8)</f>
        <v xml:space="preserve"> </v>
      </c>
      <c r="K388" s="331" t="str">
        <f>IF('TEAM 3'!AF8="","",'TEAM 3'!AF8)</f>
        <v>Eugenia Mutero</v>
      </c>
      <c r="L388" s="168" t="str">
        <f>'TEAM 3'!$AF$2</f>
        <v>Oxford City AC</v>
      </c>
      <c r="M388" s="168" t="s">
        <v>411</v>
      </c>
    </row>
    <row r="389" spans="1:13" s="104" customFormat="1" ht="12.75">
      <c r="A389" s="258" t="s">
        <v>195</v>
      </c>
      <c r="B389" s="251" t="s">
        <v>49</v>
      </c>
      <c r="C389" s="337"/>
      <c r="D389" s="252"/>
      <c r="E389" s="156" t="str">
        <f t="shared" si="15"/>
        <v/>
      </c>
      <c r="F389" s="156" t="str">
        <f t="shared" si="16"/>
        <v/>
      </c>
      <c r="G389" s="156" t="str">
        <f t="shared" si="17"/>
        <v/>
      </c>
      <c r="H389" s="108"/>
      <c r="I389" s="262"/>
      <c r="J389" s="167" t="str">
        <f>IF('TEAM 3'!AH9="","",'TEAM 3'!AH9)</f>
        <v xml:space="preserve"> </v>
      </c>
      <c r="K389" s="331" t="str">
        <f>IF('TEAM 3'!AF9="","",'TEAM 3'!AF9)</f>
        <v>Annie Sutcliffe</v>
      </c>
      <c r="L389" s="168" t="str">
        <f>'TEAM 3'!$AF$2</f>
        <v>Oxford City AC</v>
      </c>
      <c r="M389" s="168" t="s">
        <v>411</v>
      </c>
    </row>
    <row r="390" spans="1:13" s="104" customFormat="1" ht="12.75">
      <c r="A390" s="258" t="s">
        <v>195</v>
      </c>
      <c r="B390" s="251" t="s">
        <v>49</v>
      </c>
      <c r="C390" s="337"/>
      <c r="D390" s="252"/>
      <c r="E390" s="156" t="str">
        <f t="shared" si="15"/>
        <v/>
      </c>
      <c r="F390" s="156" t="str">
        <f t="shared" si="16"/>
        <v/>
      </c>
      <c r="G390" s="156" t="str">
        <f t="shared" si="17"/>
        <v/>
      </c>
      <c r="H390" s="108"/>
      <c r="I390" s="262"/>
      <c r="J390" s="167" t="str">
        <f>IF('TEAM 3'!AH10="","",'TEAM 3'!AH10)</f>
        <v xml:space="preserve"> </v>
      </c>
      <c r="K390" s="331" t="str">
        <f>IF('TEAM 3'!AF10="","",'TEAM 3'!AF10)</f>
        <v>Emily Haines-Gray</v>
      </c>
      <c r="L390" s="168" t="str">
        <f>'TEAM 3'!$AF$2</f>
        <v>Oxford City AC</v>
      </c>
      <c r="M390" s="168" t="s">
        <v>411</v>
      </c>
    </row>
    <row r="391" spans="1:13" s="104" customFormat="1" ht="12.75">
      <c r="A391" s="258" t="s">
        <v>195</v>
      </c>
      <c r="B391" s="251" t="s">
        <v>49</v>
      </c>
      <c r="C391" s="337"/>
      <c r="D391" s="252"/>
      <c r="E391" s="156" t="str">
        <f t="shared" ref="E391:E454" si="18">IF(ISNA((VLOOKUP(B391,I:M,3,FALSE))),"",VLOOKUP(B391,I:M,3,FALSE))</f>
        <v/>
      </c>
      <c r="F391" s="156" t="str">
        <f t="shared" ref="F391:F454" si="19">IF(ISNA((VLOOKUP(B391,I:M,4,FALSE))),"",VLOOKUP(B391,I:M,4,FALSE))</f>
        <v/>
      </c>
      <c r="G391" s="156" t="str">
        <f t="shared" ref="G391:G454" si="20">IF(ISNA((VLOOKUP(B391,I:M,5,FALSE))),"",VLOOKUP(B391,I:M,5,FALSE))</f>
        <v/>
      </c>
      <c r="H391" s="108"/>
      <c r="I391" s="262"/>
      <c r="J391" s="167" t="str">
        <f>IF('TEAM 3'!AH11="","",'TEAM 3'!AH11)</f>
        <v/>
      </c>
      <c r="K391" s="331" t="str">
        <f>IF('TEAM 3'!AF11="","",'TEAM 3'!AF11)</f>
        <v>Amy Shayler</v>
      </c>
      <c r="L391" s="168" t="str">
        <f>'TEAM 3'!$AF$2</f>
        <v>Oxford City AC</v>
      </c>
      <c r="M391" s="168" t="s">
        <v>411</v>
      </c>
    </row>
    <row r="392" spans="1:13" s="104" customFormat="1" ht="12.75">
      <c r="A392" s="258" t="s">
        <v>195</v>
      </c>
      <c r="B392" s="251" t="s">
        <v>49</v>
      </c>
      <c r="C392" s="337"/>
      <c r="D392" s="252"/>
      <c r="E392" s="156" t="str">
        <f t="shared" si="18"/>
        <v/>
      </c>
      <c r="F392" s="156" t="str">
        <f t="shared" si="19"/>
        <v/>
      </c>
      <c r="G392" s="156" t="str">
        <f t="shared" si="20"/>
        <v/>
      </c>
      <c r="H392" s="108"/>
      <c r="I392" s="262"/>
      <c r="J392" s="167" t="str">
        <f>IF('TEAM 3'!AH12="","",'TEAM 3'!AH12)</f>
        <v xml:space="preserve"> </v>
      </c>
      <c r="K392" s="331" t="str">
        <f>IF('TEAM 3'!AF12="","",'TEAM 3'!AF12)</f>
        <v/>
      </c>
      <c r="L392" s="168" t="str">
        <f>'TEAM 3'!$AF$2</f>
        <v>Oxford City AC</v>
      </c>
      <c r="M392" s="168" t="s">
        <v>411</v>
      </c>
    </row>
    <row r="393" spans="1:13" s="104" customFormat="1" ht="12.75">
      <c r="A393" s="258" t="s">
        <v>195</v>
      </c>
      <c r="B393" s="251" t="s">
        <v>49</v>
      </c>
      <c r="C393" s="337"/>
      <c r="D393" s="252"/>
      <c r="E393" s="156" t="str">
        <f t="shared" si="18"/>
        <v/>
      </c>
      <c r="F393" s="156" t="str">
        <f t="shared" si="19"/>
        <v/>
      </c>
      <c r="G393" s="156" t="str">
        <f t="shared" si="20"/>
        <v/>
      </c>
      <c r="H393" s="108"/>
      <c r="I393" s="262"/>
      <c r="J393" s="167" t="str">
        <f>IF('TEAM 3'!AH13="","",'TEAM 3'!AH13)</f>
        <v xml:space="preserve"> </v>
      </c>
      <c r="K393" s="331" t="str">
        <f>IF('TEAM 3'!AF13="","",'TEAM 3'!AF13)</f>
        <v/>
      </c>
      <c r="L393" s="168" t="str">
        <f>'TEAM 3'!$AF$2</f>
        <v>Oxford City AC</v>
      </c>
      <c r="M393" s="168" t="s">
        <v>411</v>
      </c>
    </row>
    <row r="394" spans="1:13" s="104" customFormat="1" ht="12.75">
      <c r="A394" s="258" t="s">
        <v>195</v>
      </c>
      <c r="B394" s="251" t="s">
        <v>49</v>
      </c>
      <c r="C394" s="337"/>
      <c r="D394" s="252"/>
      <c r="E394" s="156" t="str">
        <f t="shared" si="18"/>
        <v/>
      </c>
      <c r="F394" s="156" t="str">
        <f t="shared" si="19"/>
        <v/>
      </c>
      <c r="G394" s="156" t="str">
        <f t="shared" si="20"/>
        <v/>
      </c>
      <c r="H394" s="108"/>
      <c r="I394" s="262"/>
      <c r="J394" s="167" t="str">
        <f>IF('TEAM 3'!AH14="","",'TEAM 3'!AH14)</f>
        <v xml:space="preserve"> </v>
      </c>
      <c r="K394" s="331" t="str">
        <f>IF('TEAM 3'!AF14="","",'TEAM 3'!AF14)</f>
        <v/>
      </c>
      <c r="L394" s="168" t="str">
        <f>'TEAM 3'!$AF$2</f>
        <v>Oxford City AC</v>
      </c>
      <c r="M394" s="168" t="s">
        <v>411</v>
      </c>
    </row>
    <row r="395" spans="1:13" s="104" customFormat="1" ht="12.75">
      <c r="A395" s="258" t="s">
        <v>195</v>
      </c>
      <c r="B395" s="251" t="s">
        <v>49</v>
      </c>
      <c r="C395" s="337"/>
      <c r="D395" s="252"/>
      <c r="E395" s="156" t="str">
        <f t="shared" si="18"/>
        <v/>
      </c>
      <c r="F395" s="156" t="str">
        <f t="shared" si="19"/>
        <v/>
      </c>
      <c r="G395" s="156" t="str">
        <f t="shared" si="20"/>
        <v/>
      </c>
      <c r="H395" s="108"/>
      <c r="I395" s="262"/>
      <c r="J395" s="167" t="str">
        <f>IF('TEAM 3'!AH15="","",'TEAM 3'!AH15)</f>
        <v xml:space="preserve"> </v>
      </c>
      <c r="K395" s="331" t="str">
        <f>IF('TEAM 3'!AF15="","",'TEAM 3'!AF15)</f>
        <v/>
      </c>
      <c r="L395" s="168" t="str">
        <f>'TEAM 3'!$AF$2</f>
        <v>Oxford City AC</v>
      </c>
      <c r="M395" s="168" t="s">
        <v>411</v>
      </c>
    </row>
    <row r="396" spans="1:13" s="104" customFormat="1" ht="12.75">
      <c r="A396" s="258" t="s">
        <v>195</v>
      </c>
      <c r="B396" s="251" t="s">
        <v>49</v>
      </c>
      <c r="C396" s="337"/>
      <c r="D396" s="252"/>
      <c r="E396" s="156" t="str">
        <f t="shared" si="18"/>
        <v/>
      </c>
      <c r="F396" s="156" t="str">
        <f t="shared" si="19"/>
        <v/>
      </c>
      <c r="G396" s="156" t="str">
        <f t="shared" si="20"/>
        <v/>
      </c>
      <c r="H396" s="108"/>
      <c r="I396" s="262"/>
      <c r="J396" s="167" t="str">
        <f>IF('TEAM 3'!AH16="","",'TEAM 3'!AH16)</f>
        <v xml:space="preserve"> </v>
      </c>
      <c r="K396" s="331" t="str">
        <f>IF('TEAM 3'!AF16="","",'TEAM 3'!AF16)</f>
        <v/>
      </c>
      <c r="L396" s="168" t="str">
        <f>'TEAM 3'!$AF$2</f>
        <v>Oxford City AC</v>
      </c>
      <c r="M396" s="168" t="s">
        <v>411</v>
      </c>
    </row>
    <row r="397" spans="1:13" s="104" customFormat="1" ht="12.75">
      <c r="A397" s="258" t="s">
        <v>195</v>
      </c>
      <c r="B397" s="251" t="s">
        <v>49</v>
      </c>
      <c r="C397" s="337"/>
      <c r="D397" s="252"/>
      <c r="E397" s="156" t="str">
        <f t="shared" si="18"/>
        <v/>
      </c>
      <c r="F397" s="156" t="str">
        <f t="shared" si="19"/>
        <v/>
      </c>
      <c r="G397" s="156" t="str">
        <f t="shared" si="20"/>
        <v/>
      </c>
      <c r="H397" s="108"/>
      <c r="I397" s="262"/>
      <c r="J397" s="167" t="str">
        <f>IF('TEAM 3'!AH17="","",'TEAM 3'!AH17)</f>
        <v xml:space="preserve"> </v>
      </c>
      <c r="K397" s="331" t="str">
        <f>IF('TEAM 3'!AF17="","",'TEAM 3'!AF17)</f>
        <v/>
      </c>
      <c r="L397" s="168" t="str">
        <f>'TEAM 3'!$AF$2</f>
        <v>Oxford City AC</v>
      </c>
      <c r="M397" s="168" t="s">
        <v>411</v>
      </c>
    </row>
    <row r="398" spans="1:13" s="104" customFormat="1" ht="12.75">
      <c r="A398" s="258" t="s">
        <v>195</v>
      </c>
      <c r="B398" s="251" t="s">
        <v>49</v>
      </c>
      <c r="C398" s="337"/>
      <c r="D398" s="252"/>
      <c r="E398" s="156" t="str">
        <f t="shared" si="18"/>
        <v/>
      </c>
      <c r="F398" s="156" t="str">
        <f t="shared" si="19"/>
        <v/>
      </c>
      <c r="G398" s="156" t="str">
        <f t="shared" si="20"/>
        <v/>
      </c>
      <c r="H398" s="108"/>
      <c r="I398" s="262"/>
      <c r="J398" s="167" t="str">
        <f>IF('TEAM 3'!AH18="","",'TEAM 3'!AH18)</f>
        <v xml:space="preserve"> </v>
      </c>
      <c r="K398" s="331" t="str">
        <f>IF('TEAM 3'!AF18="","",'TEAM 3'!AF18)</f>
        <v/>
      </c>
      <c r="L398" s="168" t="str">
        <f>'TEAM 3'!$AF$2</f>
        <v>Oxford City AC</v>
      </c>
      <c r="M398" s="168" t="s">
        <v>411</v>
      </c>
    </row>
    <row r="399" spans="1:13" s="104" customFormat="1" ht="12.75">
      <c r="A399" s="258" t="s">
        <v>195</v>
      </c>
      <c r="B399" s="251" t="s">
        <v>49</v>
      </c>
      <c r="C399" s="337"/>
      <c r="D399" s="252"/>
      <c r="E399" s="156" t="str">
        <f t="shared" si="18"/>
        <v/>
      </c>
      <c r="F399" s="156" t="str">
        <f t="shared" si="19"/>
        <v/>
      </c>
      <c r="G399" s="156" t="str">
        <f t="shared" si="20"/>
        <v/>
      </c>
      <c r="H399" s="108"/>
      <c r="I399" s="262"/>
      <c r="J399" s="167" t="str">
        <f>IF('TEAM 3'!AH19="","",'TEAM 3'!AH19)</f>
        <v xml:space="preserve"> </v>
      </c>
      <c r="K399" s="331" t="str">
        <f>IF('TEAM 3'!AF19="","",'TEAM 3'!AF19)</f>
        <v/>
      </c>
      <c r="L399" s="168" t="str">
        <f>'TEAM 3'!$AF$2</f>
        <v>Oxford City AC</v>
      </c>
      <c r="M399" s="168" t="s">
        <v>411</v>
      </c>
    </row>
    <row r="400" spans="1:13" s="104" customFormat="1" ht="12.75">
      <c r="A400" s="258" t="s">
        <v>195</v>
      </c>
      <c r="B400" s="251" t="s">
        <v>49</v>
      </c>
      <c r="C400" s="337"/>
      <c r="D400" s="252"/>
      <c r="E400" s="156" t="str">
        <f t="shared" si="18"/>
        <v/>
      </c>
      <c r="F400" s="156" t="str">
        <f t="shared" si="19"/>
        <v/>
      </c>
      <c r="G400" s="156" t="str">
        <f t="shared" si="20"/>
        <v/>
      </c>
      <c r="H400" s="108"/>
      <c r="I400" s="262"/>
      <c r="J400" s="167" t="str">
        <f>IF('TEAM 3'!AH20="","",'TEAM 3'!AH20)</f>
        <v xml:space="preserve"> </v>
      </c>
      <c r="K400" s="331" t="str">
        <f>IF('TEAM 3'!AF20="","",'TEAM 3'!AF20)</f>
        <v/>
      </c>
      <c r="L400" s="168" t="str">
        <f>'TEAM 3'!$AF$2</f>
        <v>Oxford City AC</v>
      </c>
      <c r="M400" s="168" t="s">
        <v>411</v>
      </c>
    </row>
    <row r="401" spans="1:13" s="104" customFormat="1" ht="12.75">
      <c r="A401" s="258" t="s">
        <v>195</v>
      </c>
      <c r="B401" s="251" t="s">
        <v>49</v>
      </c>
      <c r="C401" s="337"/>
      <c r="D401" s="252"/>
      <c r="E401" s="156" t="str">
        <f t="shared" si="18"/>
        <v/>
      </c>
      <c r="F401" s="156" t="str">
        <f t="shared" si="19"/>
        <v/>
      </c>
      <c r="G401" s="156" t="str">
        <f t="shared" si="20"/>
        <v/>
      </c>
      <c r="H401" s="108"/>
      <c r="I401" s="262"/>
      <c r="J401" s="167" t="str">
        <f>IF(COUNTIF('TEAM 3'!AT5:AT20,"*n*")=0,"","X")</f>
        <v/>
      </c>
      <c r="K401" s="331" t="s">
        <v>586</v>
      </c>
      <c r="L401" s="168" t="str">
        <f>'TEAM 3'!$AF$2</f>
        <v>Oxford City AC</v>
      </c>
      <c r="M401" s="168" t="s">
        <v>411</v>
      </c>
    </row>
    <row r="402" spans="1:13" s="104" customFormat="1" ht="12.75">
      <c r="A402" s="258" t="s">
        <v>195</v>
      </c>
      <c r="B402" s="251" t="s">
        <v>49</v>
      </c>
      <c r="C402" s="337"/>
      <c r="D402" s="252"/>
      <c r="E402" s="156" t="str">
        <f t="shared" si="18"/>
        <v/>
      </c>
      <c r="F402" s="156" t="str">
        <f t="shared" si="19"/>
        <v/>
      </c>
      <c r="G402" s="156" t="str">
        <f t="shared" si="20"/>
        <v/>
      </c>
      <c r="H402" s="108"/>
      <c r="I402" s="262"/>
      <c r="J402" s="167" t="str">
        <f>IF('TEAM 3'!AH25="","",'TEAM 3'!AH25)</f>
        <v xml:space="preserve"> </v>
      </c>
      <c r="K402" s="331" t="str">
        <f>IF('TEAM 3'!AF25="","",'TEAM 3'!AF25)</f>
        <v/>
      </c>
      <c r="L402" s="168" t="str">
        <f>'TEAM 3'!$AF$2</f>
        <v>Oxford City AC</v>
      </c>
      <c r="M402" s="168" t="s">
        <v>412</v>
      </c>
    </row>
    <row r="403" spans="1:13" s="104" customFormat="1" ht="12.75">
      <c r="A403" s="258" t="s">
        <v>195</v>
      </c>
      <c r="B403" s="251" t="s">
        <v>49</v>
      </c>
      <c r="C403" s="337"/>
      <c r="D403" s="252"/>
      <c r="E403" s="156" t="str">
        <f t="shared" si="18"/>
        <v/>
      </c>
      <c r="F403" s="156" t="str">
        <f t="shared" si="19"/>
        <v/>
      </c>
      <c r="G403" s="156" t="str">
        <f t="shared" si="20"/>
        <v/>
      </c>
      <c r="H403" s="108"/>
      <c r="I403" s="262"/>
      <c r="J403" s="167" t="str">
        <f>IF('TEAM 3'!AH26="","",'TEAM 3'!AH26)</f>
        <v xml:space="preserve"> </v>
      </c>
      <c r="K403" s="331" t="str">
        <f>IF('TEAM 3'!AF26="","",'TEAM 3'!AF26)</f>
        <v/>
      </c>
      <c r="L403" s="168" t="str">
        <f>'TEAM 3'!$AF$2</f>
        <v>Oxford City AC</v>
      </c>
      <c r="M403" s="168" t="s">
        <v>412</v>
      </c>
    </row>
    <row r="404" spans="1:13" s="104" customFormat="1" ht="12.75">
      <c r="A404" s="258" t="s">
        <v>195</v>
      </c>
      <c r="B404" s="251" t="s">
        <v>49</v>
      </c>
      <c r="C404" s="337"/>
      <c r="D404" s="252"/>
      <c r="E404" s="156" t="str">
        <f t="shared" si="18"/>
        <v/>
      </c>
      <c r="F404" s="156" t="str">
        <f t="shared" si="19"/>
        <v/>
      </c>
      <c r="G404" s="156" t="str">
        <f t="shared" si="20"/>
        <v/>
      </c>
      <c r="H404" s="108"/>
      <c r="I404" s="262"/>
      <c r="J404" s="167" t="str">
        <f>IF('TEAM 3'!AH27="","",'TEAM 3'!AH27)</f>
        <v xml:space="preserve"> </v>
      </c>
      <c r="K404" s="331" t="str">
        <f>IF('TEAM 3'!AF27="","",'TEAM 3'!AF27)</f>
        <v/>
      </c>
      <c r="L404" s="168" t="str">
        <f>'TEAM 3'!$AF$2</f>
        <v>Oxford City AC</v>
      </c>
      <c r="M404" s="168" t="s">
        <v>412</v>
      </c>
    </row>
    <row r="405" spans="1:13" s="104" customFormat="1" ht="12.75">
      <c r="A405" s="258" t="s">
        <v>195</v>
      </c>
      <c r="B405" s="251" t="s">
        <v>49</v>
      </c>
      <c r="C405" s="337"/>
      <c r="D405" s="252"/>
      <c r="E405" s="156" t="str">
        <f t="shared" si="18"/>
        <v/>
      </c>
      <c r="F405" s="156" t="str">
        <f t="shared" si="19"/>
        <v/>
      </c>
      <c r="G405" s="156" t="str">
        <f t="shared" si="20"/>
        <v/>
      </c>
      <c r="H405" s="108"/>
      <c r="I405" s="262"/>
      <c r="J405" s="167" t="str">
        <f>IF('TEAM 3'!AH28="","",'TEAM 3'!AH28)</f>
        <v xml:space="preserve"> </v>
      </c>
      <c r="K405" s="331" t="str">
        <f>IF('TEAM 3'!AF28="","",'TEAM 3'!AF28)</f>
        <v/>
      </c>
      <c r="L405" s="168" t="str">
        <f>'TEAM 3'!$AF$2</f>
        <v>Oxford City AC</v>
      </c>
      <c r="M405" s="168" t="s">
        <v>412</v>
      </c>
    </row>
    <row r="406" spans="1:13" s="104" customFormat="1" ht="12.75">
      <c r="A406" s="258" t="s">
        <v>195</v>
      </c>
      <c r="B406" s="251" t="s">
        <v>49</v>
      </c>
      <c r="C406" s="337"/>
      <c r="D406" s="252"/>
      <c r="E406" s="156" t="str">
        <f t="shared" si="18"/>
        <v/>
      </c>
      <c r="F406" s="156" t="str">
        <f t="shared" si="19"/>
        <v/>
      </c>
      <c r="G406" s="156" t="str">
        <f t="shared" si="20"/>
        <v/>
      </c>
      <c r="H406" s="108"/>
      <c r="I406" s="262"/>
      <c r="J406" s="167" t="str">
        <f>IF('TEAM 3'!AH29="","",'TEAM 3'!AH29)</f>
        <v xml:space="preserve"> </v>
      </c>
      <c r="K406" s="331" t="str">
        <f>IF('TEAM 3'!AF29="","",'TEAM 3'!AF29)</f>
        <v/>
      </c>
      <c r="L406" s="168" t="str">
        <f>'TEAM 3'!$AF$2</f>
        <v>Oxford City AC</v>
      </c>
      <c r="M406" s="168" t="s">
        <v>412</v>
      </c>
    </row>
    <row r="407" spans="1:13" s="104" customFormat="1" ht="12.75">
      <c r="A407" s="258" t="s">
        <v>195</v>
      </c>
      <c r="B407" s="251" t="s">
        <v>49</v>
      </c>
      <c r="C407" s="337"/>
      <c r="D407" s="252"/>
      <c r="E407" s="156" t="str">
        <f t="shared" si="18"/>
        <v/>
      </c>
      <c r="F407" s="156" t="str">
        <f t="shared" si="19"/>
        <v/>
      </c>
      <c r="G407" s="156" t="str">
        <f t="shared" si="20"/>
        <v/>
      </c>
      <c r="H407" s="108"/>
      <c r="I407" s="262"/>
      <c r="J407" s="167" t="str">
        <f>IF('TEAM 3'!AH30="","",'TEAM 3'!AH30)</f>
        <v xml:space="preserve"> </v>
      </c>
      <c r="K407" s="331" t="str">
        <f>IF('TEAM 3'!AF30="","",'TEAM 3'!AF30)</f>
        <v/>
      </c>
      <c r="L407" s="168" t="str">
        <f>'TEAM 3'!$AF$2</f>
        <v>Oxford City AC</v>
      </c>
      <c r="M407" s="168" t="s">
        <v>412</v>
      </c>
    </row>
    <row r="408" spans="1:13" s="104" customFormat="1" ht="12.75">
      <c r="A408" s="258" t="s">
        <v>195</v>
      </c>
      <c r="B408" s="251" t="s">
        <v>49</v>
      </c>
      <c r="C408" s="337"/>
      <c r="D408" s="252"/>
      <c r="E408" s="156" t="str">
        <f t="shared" si="18"/>
        <v/>
      </c>
      <c r="F408" s="156" t="str">
        <f t="shared" si="19"/>
        <v/>
      </c>
      <c r="G408" s="156" t="str">
        <f t="shared" si="20"/>
        <v/>
      </c>
      <c r="H408" s="108"/>
      <c r="I408" s="262"/>
      <c r="J408" s="167" t="str">
        <f>IF('TEAM 3'!AH31="","",'TEAM 3'!AH31)</f>
        <v xml:space="preserve"> </v>
      </c>
      <c r="K408" s="331" t="str">
        <f>IF('TEAM 3'!AF31="","",'TEAM 3'!AF31)</f>
        <v/>
      </c>
      <c r="L408" s="168" t="str">
        <f>'TEAM 3'!$AF$2</f>
        <v>Oxford City AC</v>
      </c>
      <c r="M408" s="168" t="s">
        <v>412</v>
      </c>
    </row>
    <row r="409" spans="1:13" s="104" customFormat="1" ht="12.75">
      <c r="A409" s="258" t="s">
        <v>195</v>
      </c>
      <c r="B409" s="251" t="s">
        <v>49</v>
      </c>
      <c r="C409" s="337"/>
      <c r="D409" s="252"/>
      <c r="E409" s="156" t="str">
        <f t="shared" si="18"/>
        <v/>
      </c>
      <c r="F409" s="156" t="str">
        <f t="shared" si="19"/>
        <v/>
      </c>
      <c r="G409" s="156" t="str">
        <f t="shared" si="20"/>
        <v/>
      </c>
      <c r="H409" s="108"/>
      <c r="I409" s="262"/>
      <c r="J409" s="167" t="str">
        <f>IF('TEAM 3'!AH32="","",'TEAM 3'!AH32)</f>
        <v xml:space="preserve"> </v>
      </c>
      <c r="K409" s="331" t="str">
        <f>IF('TEAM 3'!AF32="","",'TEAM 3'!AF32)</f>
        <v/>
      </c>
      <c r="L409" s="168" t="str">
        <f>'TEAM 3'!$AF$2</f>
        <v>Oxford City AC</v>
      </c>
      <c r="M409" s="168" t="s">
        <v>412</v>
      </c>
    </row>
    <row r="410" spans="1:13" s="104" customFormat="1" ht="12.75">
      <c r="A410" s="258" t="s">
        <v>195</v>
      </c>
      <c r="B410" s="251" t="s">
        <v>49</v>
      </c>
      <c r="C410" s="337"/>
      <c r="D410" s="252"/>
      <c r="E410" s="156" t="str">
        <f t="shared" si="18"/>
        <v/>
      </c>
      <c r="F410" s="156" t="str">
        <f t="shared" si="19"/>
        <v/>
      </c>
      <c r="G410" s="156" t="str">
        <f t="shared" si="20"/>
        <v/>
      </c>
      <c r="H410" s="108"/>
      <c r="I410" s="262"/>
      <c r="J410" s="167" t="str">
        <f>IF('TEAM 3'!AH33="","",'TEAM 3'!AH33)</f>
        <v xml:space="preserve"> </v>
      </c>
      <c r="K410" s="331" t="str">
        <f>IF('TEAM 3'!AF33="","",'TEAM 3'!AF33)</f>
        <v/>
      </c>
      <c r="L410" s="168" t="str">
        <f>'TEAM 3'!$AF$2</f>
        <v>Oxford City AC</v>
      </c>
      <c r="M410" s="168" t="s">
        <v>412</v>
      </c>
    </row>
    <row r="411" spans="1:13" s="104" customFormat="1" ht="12.75">
      <c r="A411" s="258" t="s">
        <v>195</v>
      </c>
      <c r="B411" s="251" t="s">
        <v>49</v>
      </c>
      <c r="C411" s="337"/>
      <c r="D411" s="252"/>
      <c r="E411" s="156" t="str">
        <f t="shared" si="18"/>
        <v/>
      </c>
      <c r="F411" s="156" t="str">
        <f t="shared" si="19"/>
        <v/>
      </c>
      <c r="G411" s="156" t="str">
        <f t="shared" si="20"/>
        <v/>
      </c>
      <c r="H411" s="108"/>
      <c r="I411" s="262"/>
      <c r="J411" s="167" t="str">
        <f>IF(COUNTIF('TEAM 3'!AT25:AT33,"*n*")=0,"","X")</f>
        <v/>
      </c>
      <c r="K411" s="331" t="s">
        <v>586</v>
      </c>
      <c r="L411" s="168" t="str">
        <f>'TEAM 3'!$AF$2</f>
        <v>Oxford City AC</v>
      </c>
      <c r="M411" s="168" t="s">
        <v>412</v>
      </c>
    </row>
    <row r="412" spans="1:13" s="104" customFormat="1" ht="12.75">
      <c r="A412" s="258" t="s">
        <v>195</v>
      </c>
      <c r="B412" s="251" t="s">
        <v>49</v>
      </c>
      <c r="C412" s="337"/>
      <c r="D412" s="252"/>
      <c r="E412" s="156" t="str">
        <f t="shared" si="18"/>
        <v/>
      </c>
      <c r="F412" s="156" t="str">
        <f t="shared" si="19"/>
        <v/>
      </c>
      <c r="G412" s="156" t="str">
        <f t="shared" si="20"/>
        <v/>
      </c>
      <c r="H412" s="108"/>
      <c r="I412" s="262"/>
      <c r="J412" s="167" t="str">
        <f>IF('TEAM 3'!C38="","",'TEAM 3'!C38)</f>
        <v/>
      </c>
      <c r="K412" s="331" t="str">
        <f>IF('TEAM 3'!A38="","",'TEAM 3'!A38)</f>
        <v>Albert Wootten</v>
      </c>
      <c r="L412" s="168" t="str">
        <f>'TEAM 3'!$AF$2</f>
        <v>Oxford City AC</v>
      </c>
      <c r="M412" s="168" t="s">
        <v>514</v>
      </c>
    </row>
    <row r="413" spans="1:13" s="104" customFormat="1" ht="12.75">
      <c r="A413" s="258" t="s">
        <v>195</v>
      </c>
      <c r="B413" s="251" t="s">
        <v>49</v>
      </c>
      <c r="C413" s="337"/>
      <c r="D413" s="252"/>
      <c r="E413" s="156" t="str">
        <f t="shared" si="18"/>
        <v/>
      </c>
      <c r="F413" s="156" t="str">
        <f t="shared" si="19"/>
        <v/>
      </c>
      <c r="G413" s="156" t="str">
        <f t="shared" si="20"/>
        <v/>
      </c>
      <c r="H413" s="108"/>
      <c r="I413" s="262"/>
      <c r="J413" s="167" t="str">
        <f>IF('TEAM 3'!C39="","",'TEAM 3'!C39)</f>
        <v xml:space="preserve"> </v>
      </c>
      <c r="K413" s="331" t="str">
        <f>IF('TEAM 3'!A39="","",'TEAM 3'!A39)</f>
        <v>Ben Straughan</v>
      </c>
      <c r="L413" s="168" t="str">
        <f>'TEAM 3'!$AF$2</f>
        <v>Oxford City AC</v>
      </c>
      <c r="M413" s="168" t="s">
        <v>514</v>
      </c>
    </row>
    <row r="414" spans="1:13" s="104" customFormat="1" ht="12.75">
      <c r="A414" s="258" t="s">
        <v>195</v>
      </c>
      <c r="B414" s="251" t="s">
        <v>49</v>
      </c>
      <c r="C414" s="337"/>
      <c r="D414" s="252"/>
      <c r="E414" s="156" t="str">
        <f t="shared" si="18"/>
        <v/>
      </c>
      <c r="F414" s="156" t="str">
        <f t="shared" si="19"/>
        <v/>
      </c>
      <c r="G414" s="156" t="str">
        <f t="shared" si="20"/>
        <v/>
      </c>
      <c r="H414" s="108"/>
      <c r="I414" s="262"/>
      <c r="J414" s="167" t="str">
        <f>IF('TEAM 3'!C40="","",'TEAM 3'!C40)</f>
        <v xml:space="preserve"> </v>
      </c>
      <c r="K414" s="331" t="str">
        <f>IF('TEAM 3'!A40="","",'TEAM 3'!A40)</f>
        <v>Connor Legg</v>
      </c>
      <c r="L414" s="168" t="str">
        <f>'TEAM 3'!$AF$2</f>
        <v>Oxford City AC</v>
      </c>
      <c r="M414" s="168" t="s">
        <v>514</v>
      </c>
    </row>
    <row r="415" spans="1:13" s="104" customFormat="1" ht="12.75">
      <c r="A415" s="258" t="s">
        <v>195</v>
      </c>
      <c r="B415" s="251" t="s">
        <v>49</v>
      </c>
      <c r="C415" s="337"/>
      <c r="D415" s="252"/>
      <c r="E415" s="156" t="str">
        <f t="shared" si="18"/>
        <v/>
      </c>
      <c r="F415" s="156" t="str">
        <f t="shared" si="19"/>
        <v/>
      </c>
      <c r="G415" s="156" t="str">
        <f t="shared" si="20"/>
        <v/>
      </c>
      <c r="H415" s="108"/>
      <c r="I415" s="262"/>
      <c r="J415" s="167" t="str">
        <f>IF('TEAM 3'!C41="","",'TEAM 3'!C41)</f>
        <v xml:space="preserve"> </v>
      </c>
      <c r="K415" s="331" t="str">
        <f>IF('TEAM 3'!A41="","",'TEAM 3'!A41)</f>
        <v>Julian Laird</v>
      </c>
      <c r="L415" s="168" t="str">
        <f>'TEAM 3'!$AF$2</f>
        <v>Oxford City AC</v>
      </c>
      <c r="M415" s="168" t="s">
        <v>514</v>
      </c>
    </row>
    <row r="416" spans="1:13" s="104" customFormat="1" ht="12.75">
      <c r="A416" s="258" t="s">
        <v>195</v>
      </c>
      <c r="B416" s="251" t="s">
        <v>49</v>
      </c>
      <c r="C416" s="337"/>
      <c r="D416" s="252"/>
      <c r="E416" s="156" t="str">
        <f t="shared" si="18"/>
        <v/>
      </c>
      <c r="F416" s="156" t="str">
        <f t="shared" si="19"/>
        <v/>
      </c>
      <c r="G416" s="156" t="str">
        <f t="shared" si="20"/>
        <v/>
      </c>
      <c r="H416" s="108"/>
      <c r="I416" s="262"/>
      <c r="J416" s="167" t="str">
        <f>IF('TEAM 3'!C42="","",'TEAM 3'!C42)</f>
        <v xml:space="preserve"> </v>
      </c>
      <c r="K416" s="331" t="str">
        <f>IF('TEAM 3'!A42="","",'TEAM 3'!A42)</f>
        <v>Ben Jackson</v>
      </c>
      <c r="L416" s="168" t="str">
        <f>'TEAM 3'!$AF$2</f>
        <v>Oxford City AC</v>
      </c>
      <c r="M416" s="168" t="s">
        <v>514</v>
      </c>
    </row>
    <row r="417" spans="1:13" s="104" customFormat="1" ht="12.75">
      <c r="A417" s="258" t="s">
        <v>195</v>
      </c>
      <c r="B417" s="251" t="s">
        <v>49</v>
      </c>
      <c r="C417" s="337"/>
      <c r="D417" s="252"/>
      <c r="E417" s="156" t="str">
        <f t="shared" si="18"/>
        <v/>
      </c>
      <c r="F417" s="156" t="str">
        <f t="shared" si="19"/>
        <v/>
      </c>
      <c r="G417" s="156" t="str">
        <f t="shared" si="20"/>
        <v/>
      </c>
      <c r="H417" s="108"/>
      <c r="I417" s="262"/>
      <c r="J417" s="167" t="str">
        <f>IF('TEAM 3'!C43="","",'TEAM 3'!C43)</f>
        <v xml:space="preserve"> </v>
      </c>
      <c r="K417" s="331" t="str">
        <f>IF('TEAM 3'!A43="","",'TEAM 3'!A43)</f>
        <v>Euan Lewis</v>
      </c>
      <c r="L417" s="168" t="str">
        <f>'TEAM 3'!$AF$2</f>
        <v>Oxford City AC</v>
      </c>
      <c r="M417" s="168" t="s">
        <v>514</v>
      </c>
    </row>
    <row r="418" spans="1:13" s="104" customFormat="1" ht="12.75">
      <c r="A418" s="258" t="s">
        <v>195</v>
      </c>
      <c r="B418" s="251" t="s">
        <v>49</v>
      </c>
      <c r="C418" s="337"/>
      <c r="D418" s="252"/>
      <c r="E418" s="156" t="str">
        <f t="shared" si="18"/>
        <v/>
      </c>
      <c r="F418" s="156" t="str">
        <f t="shared" si="19"/>
        <v/>
      </c>
      <c r="G418" s="156" t="str">
        <f t="shared" si="20"/>
        <v/>
      </c>
      <c r="H418" s="108"/>
      <c r="I418" s="262">
        <v>122</v>
      </c>
      <c r="J418" s="167" t="str">
        <f>IF('TEAM 3'!C44="","",'TEAM 3'!C44)</f>
        <v>X</v>
      </c>
      <c r="K418" s="331" t="str">
        <f>IF('TEAM 3'!A44="","",'TEAM 3'!A44)</f>
        <v>Jonty Poole</v>
      </c>
      <c r="L418" s="168" t="str">
        <f>'TEAM 3'!$AF$2</f>
        <v>Oxford City AC</v>
      </c>
      <c r="M418" s="168" t="s">
        <v>514</v>
      </c>
    </row>
    <row r="419" spans="1:13" s="104" customFormat="1" ht="12.75">
      <c r="A419" s="258" t="s">
        <v>195</v>
      </c>
      <c r="B419" s="251" t="s">
        <v>49</v>
      </c>
      <c r="C419" s="337"/>
      <c r="D419" s="252"/>
      <c r="E419" s="156" t="str">
        <f t="shared" si="18"/>
        <v/>
      </c>
      <c r="F419" s="156" t="str">
        <f t="shared" si="19"/>
        <v/>
      </c>
      <c r="G419" s="156" t="str">
        <f t="shared" si="20"/>
        <v/>
      </c>
      <c r="H419" s="108"/>
      <c r="I419" s="262"/>
      <c r="J419" s="167" t="str">
        <f>IF('TEAM 3'!C45="","",'TEAM 3'!C45)</f>
        <v xml:space="preserve"> </v>
      </c>
      <c r="K419" s="331" t="str">
        <f>IF('TEAM 3'!A45="","",'TEAM 3'!A45)</f>
        <v>Harry Cann</v>
      </c>
      <c r="L419" s="168" t="str">
        <f>'TEAM 3'!$AF$2</f>
        <v>Oxford City AC</v>
      </c>
      <c r="M419" s="168" t="s">
        <v>514</v>
      </c>
    </row>
    <row r="420" spans="1:13" s="104" customFormat="1" ht="12.75">
      <c r="A420" s="258" t="s">
        <v>195</v>
      </c>
      <c r="B420" s="251" t="s">
        <v>49</v>
      </c>
      <c r="C420" s="337"/>
      <c r="D420" s="252"/>
      <c r="E420" s="156" t="str">
        <f t="shared" si="18"/>
        <v/>
      </c>
      <c r="F420" s="156" t="str">
        <f t="shared" si="19"/>
        <v/>
      </c>
      <c r="G420" s="156" t="str">
        <f t="shared" si="20"/>
        <v/>
      </c>
      <c r="H420" s="108"/>
      <c r="I420" s="262">
        <v>94</v>
      </c>
      <c r="J420" s="167" t="str">
        <f>IF('TEAM 3'!C46="","",'TEAM 3'!C46)</f>
        <v>X</v>
      </c>
      <c r="K420" s="331" t="str">
        <f>IF('TEAM 3'!A46="","",'TEAM 3'!A46)</f>
        <v>Habib Aminu</v>
      </c>
      <c r="L420" s="168" t="str">
        <f>'TEAM 3'!$AF$2</f>
        <v>Oxford City AC</v>
      </c>
      <c r="M420" s="168" t="s">
        <v>514</v>
      </c>
    </row>
    <row r="421" spans="1:13" s="104" customFormat="1" ht="12.75">
      <c r="A421" s="258" t="s">
        <v>195</v>
      </c>
      <c r="B421" s="251" t="s">
        <v>49</v>
      </c>
      <c r="C421" s="337"/>
      <c r="D421" s="252"/>
      <c r="E421" s="156" t="str">
        <f t="shared" si="18"/>
        <v/>
      </c>
      <c r="F421" s="156" t="str">
        <f t="shared" si="19"/>
        <v/>
      </c>
      <c r="G421" s="156" t="str">
        <f t="shared" si="20"/>
        <v/>
      </c>
      <c r="H421" s="108"/>
      <c r="I421" s="262"/>
      <c r="J421" s="167" t="str">
        <f>IF('TEAM 3'!C47="","",'TEAM 3'!C47)</f>
        <v xml:space="preserve"> </v>
      </c>
      <c r="K421" s="331" t="str">
        <f>IF('TEAM 3'!A47="","",'TEAM 3'!A47)</f>
        <v/>
      </c>
      <c r="L421" s="168" t="str">
        <f>'TEAM 3'!$AF$2</f>
        <v>Oxford City AC</v>
      </c>
      <c r="M421" s="168" t="s">
        <v>514</v>
      </c>
    </row>
    <row r="422" spans="1:13" s="104" customFormat="1" ht="12.75">
      <c r="A422" s="258" t="s">
        <v>195</v>
      </c>
      <c r="B422" s="251" t="s">
        <v>49</v>
      </c>
      <c r="C422" s="337"/>
      <c r="D422" s="252"/>
      <c r="E422" s="156" t="str">
        <f t="shared" si="18"/>
        <v/>
      </c>
      <c r="F422" s="156" t="str">
        <f t="shared" si="19"/>
        <v/>
      </c>
      <c r="G422" s="156" t="str">
        <f t="shared" si="20"/>
        <v/>
      </c>
      <c r="H422" s="108"/>
      <c r="I422" s="262"/>
      <c r="J422" s="167" t="str">
        <f>IF('TEAM 3'!C48="","",'TEAM 3'!C48)</f>
        <v xml:space="preserve"> </v>
      </c>
      <c r="K422" s="331" t="str">
        <f>IF('TEAM 3'!A48="","",'TEAM 3'!A48)</f>
        <v/>
      </c>
      <c r="L422" s="168" t="str">
        <f>'TEAM 3'!$AF$2</f>
        <v>Oxford City AC</v>
      </c>
      <c r="M422" s="168" t="s">
        <v>514</v>
      </c>
    </row>
    <row r="423" spans="1:13" s="104" customFormat="1" ht="12.75">
      <c r="A423" s="258" t="s">
        <v>195</v>
      </c>
      <c r="B423" s="251" t="s">
        <v>49</v>
      </c>
      <c r="C423" s="337"/>
      <c r="D423" s="252"/>
      <c r="E423" s="156" t="str">
        <f t="shared" si="18"/>
        <v/>
      </c>
      <c r="F423" s="156" t="str">
        <f t="shared" si="19"/>
        <v/>
      </c>
      <c r="G423" s="156" t="str">
        <f t="shared" si="20"/>
        <v/>
      </c>
      <c r="H423" s="108"/>
      <c r="I423" s="262"/>
      <c r="J423" s="167" t="str">
        <f>IF('TEAM 3'!C49="","",'TEAM 3'!C49)</f>
        <v xml:space="preserve"> </v>
      </c>
      <c r="K423" s="331" t="str">
        <f>IF('TEAM 3'!A49="","",'TEAM 3'!A49)</f>
        <v/>
      </c>
      <c r="L423" s="168" t="str">
        <f>'TEAM 3'!$AF$2</f>
        <v>Oxford City AC</v>
      </c>
      <c r="M423" s="168" t="s">
        <v>514</v>
      </c>
    </row>
    <row r="424" spans="1:13" s="104" customFormat="1" ht="12.75">
      <c r="A424" s="258" t="s">
        <v>195</v>
      </c>
      <c r="B424" s="251" t="s">
        <v>49</v>
      </c>
      <c r="C424" s="337"/>
      <c r="D424" s="252"/>
      <c r="E424" s="156" t="str">
        <f t="shared" si="18"/>
        <v/>
      </c>
      <c r="F424" s="156" t="str">
        <f t="shared" si="19"/>
        <v/>
      </c>
      <c r="G424" s="156" t="str">
        <f t="shared" si="20"/>
        <v/>
      </c>
      <c r="H424" s="108"/>
      <c r="I424" s="262"/>
      <c r="J424" s="167" t="str">
        <f>IF('TEAM 3'!C50="","",'TEAM 3'!C50)</f>
        <v xml:space="preserve"> </v>
      </c>
      <c r="K424" s="331" t="str">
        <f>IF('TEAM 3'!A50="","",'TEAM 3'!A50)</f>
        <v/>
      </c>
      <c r="L424" s="168" t="str">
        <f>'TEAM 3'!$AF$2</f>
        <v>Oxford City AC</v>
      </c>
      <c r="M424" s="168" t="s">
        <v>514</v>
      </c>
    </row>
    <row r="425" spans="1:13" s="104" customFormat="1" ht="12.75">
      <c r="A425" s="258" t="s">
        <v>195</v>
      </c>
      <c r="B425" s="251" t="s">
        <v>49</v>
      </c>
      <c r="C425" s="337"/>
      <c r="D425" s="252"/>
      <c r="E425" s="156" t="str">
        <f t="shared" si="18"/>
        <v/>
      </c>
      <c r="F425" s="156" t="str">
        <f t="shared" si="19"/>
        <v/>
      </c>
      <c r="G425" s="156" t="str">
        <f t="shared" si="20"/>
        <v/>
      </c>
      <c r="H425" s="108"/>
      <c r="I425" s="262"/>
      <c r="J425" s="167" t="str">
        <f>IF('TEAM 3'!C51="","",'TEAM 3'!C51)</f>
        <v xml:space="preserve"> </v>
      </c>
      <c r="K425" s="331" t="str">
        <f>IF('TEAM 3'!A51="","",'TEAM 3'!A51)</f>
        <v/>
      </c>
      <c r="L425" s="168" t="str">
        <f>'TEAM 3'!$AF$2</f>
        <v>Oxford City AC</v>
      </c>
      <c r="M425" s="168" t="s">
        <v>514</v>
      </c>
    </row>
    <row r="426" spans="1:13" s="104" customFormat="1" ht="12.75">
      <c r="A426" s="258" t="s">
        <v>195</v>
      </c>
      <c r="B426" s="251" t="s">
        <v>49</v>
      </c>
      <c r="C426" s="337"/>
      <c r="D426" s="252"/>
      <c r="E426" s="156" t="str">
        <f t="shared" si="18"/>
        <v/>
      </c>
      <c r="F426" s="156" t="str">
        <f t="shared" si="19"/>
        <v/>
      </c>
      <c r="G426" s="156" t="str">
        <f t="shared" si="20"/>
        <v/>
      </c>
      <c r="H426" s="108"/>
      <c r="I426" s="262"/>
      <c r="J426" s="167" t="str">
        <f>IF('TEAM 3'!C52="","",'TEAM 3'!C52)</f>
        <v xml:space="preserve"> </v>
      </c>
      <c r="K426" s="331" t="str">
        <f>IF('TEAM 3'!A52="","",'TEAM 3'!A52)</f>
        <v/>
      </c>
      <c r="L426" s="168" t="str">
        <f>'TEAM 3'!$AF$2</f>
        <v>Oxford City AC</v>
      </c>
      <c r="M426" s="168" t="s">
        <v>514</v>
      </c>
    </row>
    <row r="427" spans="1:13" s="104" customFormat="1" ht="12.75">
      <c r="A427" s="258" t="s">
        <v>195</v>
      </c>
      <c r="B427" s="251" t="s">
        <v>49</v>
      </c>
      <c r="C427" s="337"/>
      <c r="D427" s="252"/>
      <c r="E427" s="156" t="str">
        <f t="shared" si="18"/>
        <v/>
      </c>
      <c r="F427" s="156" t="str">
        <f t="shared" si="19"/>
        <v/>
      </c>
      <c r="G427" s="156" t="str">
        <f t="shared" si="20"/>
        <v/>
      </c>
      <c r="H427" s="108"/>
      <c r="I427" s="262"/>
      <c r="J427" s="167" t="str">
        <f>IF('TEAM 3'!C53="","",'TEAM 3'!C53)</f>
        <v xml:space="preserve"> </v>
      </c>
      <c r="K427" s="331" t="str">
        <f>IF('TEAM 3'!A53="","",'TEAM 3'!A53)</f>
        <v/>
      </c>
      <c r="L427" s="168" t="str">
        <f>'TEAM 3'!$AF$2</f>
        <v>Oxford City AC</v>
      </c>
      <c r="M427" s="168" t="s">
        <v>514</v>
      </c>
    </row>
    <row r="428" spans="1:13" s="104" customFormat="1" ht="12.75">
      <c r="A428" s="258" t="s">
        <v>195</v>
      </c>
      <c r="B428" s="251" t="s">
        <v>49</v>
      </c>
      <c r="C428" s="337"/>
      <c r="D428" s="252"/>
      <c r="E428" s="156" t="str">
        <f t="shared" si="18"/>
        <v/>
      </c>
      <c r="F428" s="156" t="str">
        <f t="shared" si="19"/>
        <v/>
      </c>
      <c r="G428" s="156" t="str">
        <f t="shared" si="20"/>
        <v/>
      </c>
      <c r="H428" s="108"/>
      <c r="I428" s="262"/>
      <c r="J428" s="167" t="str">
        <f>IF('TEAM 3'!C54="","",'TEAM 3'!C54)</f>
        <v xml:space="preserve"> </v>
      </c>
      <c r="K428" s="331" t="str">
        <f>IF('TEAM 3'!A54="","",'TEAM 3'!A54)</f>
        <v/>
      </c>
      <c r="L428" s="168" t="str">
        <f>'TEAM 3'!$AF$2</f>
        <v>Oxford City AC</v>
      </c>
      <c r="M428" s="168" t="s">
        <v>514</v>
      </c>
    </row>
    <row r="429" spans="1:13" s="104" customFormat="1" ht="12.75">
      <c r="A429" s="258" t="s">
        <v>195</v>
      </c>
      <c r="B429" s="251" t="s">
        <v>49</v>
      </c>
      <c r="C429" s="337"/>
      <c r="D429" s="252"/>
      <c r="E429" s="156" t="str">
        <f t="shared" si="18"/>
        <v/>
      </c>
      <c r="F429" s="156" t="str">
        <f t="shared" si="19"/>
        <v/>
      </c>
      <c r="G429" s="156" t="str">
        <f t="shared" si="20"/>
        <v/>
      </c>
      <c r="H429" s="108"/>
      <c r="I429" s="262"/>
      <c r="J429" s="167" t="str">
        <f>IF('TEAM 3'!C55="","",'TEAM 3'!C55)</f>
        <v xml:space="preserve"> </v>
      </c>
      <c r="K429" s="331" t="str">
        <f>IF('TEAM 3'!A55="","",'TEAM 3'!A55)</f>
        <v/>
      </c>
      <c r="L429" s="168" t="str">
        <f>'TEAM 3'!$AF$2</f>
        <v>Oxford City AC</v>
      </c>
      <c r="M429" s="168" t="s">
        <v>514</v>
      </c>
    </row>
    <row r="430" spans="1:13" s="104" customFormat="1" ht="12.75">
      <c r="A430" s="258" t="s">
        <v>195</v>
      </c>
      <c r="B430" s="251" t="s">
        <v>49</v>
      </c>
      <c r="C430" s="337"/>
      <c r="D430" s="252"/>
      <c r="E430" s="156" t="str">
        <f t="shared" si="18"/>
        <v/>
      </c>
      <c r="F430" s="156" t="str">
        <f t="shared" si="19"/>
        <v/>
      </c>
      <c r="G430" s="156" t="str">
        <f t="shared" si="20"/>
        <v/>
      </c>
      <c r="H430" s="108"/>
      <c r="I430" s="262"/>
      <c r="J430" s="167" t="str">
        <f>IF('TEAM 3'!C56="","",'TEAM 3'!C56)</f>
        <v xml:space="preserve"> </v>
      </c>
      <c r="K430" s="331" t="str">
        <f>IF('TEAM 3'!A56="","",'TEAM 3'!A56)</f>
        <v/>
      </c>
      <c r="L430" s="168" t="str">
        <f>'TEAM 3'!$AF$2</f>
        <v>Oxford City AC</v>
      </c>
      <c r="M430" s="168" t="s">
        <v>514</v>
      </c>
    </row>
    <row r="431" spans="1:13" s="104" customFormat="1" ht="12.75">
      <c r="A431" s="258" t="s">
        <v>195</v>
      </c>
      <c r="B431" s="251" t="s">
        <v>49</v>
      </c>
      <c r="C431" s="337"/>
      <c r="D431" s="252"/>
      <c r="E431" s="156" t="str">
        <f t="shared" si="18"/>
        <v/>
      </c>
      <c r="F431" s="156" t="str">
        <f t="shared" si="19"/>
        <v/>
      </c>
      <c r="G431" s="156" t="str">
        <f t="shared" si="20"/>
        <v/>
      </c>
      <c r="H431" s="108"/>
      <c r="I431" s="262"/>
      <c r="J431" s="167" t="str">
        <f>IF('TEAM 3'!C57="","",'TEAM 3'!C57)</f>
        <v xml:space="preserve"> </v>
      </c>
      <c r="K431" s="331" t="str">
        <f>IF('TEAM 3'!A57="","",'TEAM 3'!A57)</f>
        <v/>
      </c>
      <c r="L431" s="168" t="str">
        <f>'TEAM 3'!$AF$2</f>
        <v>Oxford City AC</v>
      </c>
      <c r="M431" s="168" t="s">
        <v>514</v>
      </c>
    </row>
    <row r="432" spans="1:13" s="104" customFormat="1" ht="12.75">
      <c r="A432" s="258" t="s">
        <v>195</v>
      </c>
      <c r="B432" s="251" t="s">
        <v>49</v>
      </c>
      <c r="C432" s="337"/>
      <c r="D432" s="252"/>
      <c r="E432" s="156" t="str">
        <f t="shared" si="18"/>
        <v/>
      </c>
      <c r="F432" s="156" t="str">
        <f t="shared" si="19"/>
        <v/>
      </c>
      <c r="G432" s="156" t="str">
        <f t="shared" si="20"/>
        <v/>
      </c>
      <c r="H432" s="108"/>
      <c r="I432" s="262"/>
      <c r="J432" s="167" t="str">
        <f>IF('TEAM 3'!C58="","",'TEAM 3'!C58)</f>
        <v xml:space="preserve"> </v>
      </c>
      <c r="K432" s="331" t="str">
        <f>IF('TEAM 3'!A58="","",'TEAM 3'!A58)</f>
        <v/>
      </c>
      <c r="L432" s="168" t="str">
        <f>'TEAM 3'!$AF$2</f>
        <v>Oxford City AC</v>
      </c>
      <c r="M432" s="168" t="s">
        <v>514</v>
      </c>
    </row>
    <row r="433" spans="1:13" s="104" customFormat="1" ht="12.75">
      <c r="A433" s="258" t="s">
        <v>195</v>
      </c>
      <c r="B433" s="251" t="s">
        <v>49</v>
      </c>
      <c r="C433" s="337"/>
      <c r="D433" s="252"/>
      <c r="E433" s="156" t="str">
        <f t="shared" si="18"/>
        <v/>
      </c>
      <c r="F433" s="156" t="str">
        <f t="shared" si="19"/>
        <v/>
      </c>
      <c r="G433" s="156" t="str">
        <f t="shared" si="20"/>
        <v/>
      </c>
      <c r="H433" s="108"/>
      <c r="I433" s="262"/>
      <c r="J433" s="167" t="str">
        <f>IF('TEAM 3'!C59="","",'TEAM 3'!C59)</f>
        <v xml:space="preserve"> </v>
      </c>
      <c r="K433" s="331" t="str">
        <f>IF('TEAM 3'!A59="","",'TEAM 3'!A59)</f>
        <v/>
      </c>
      <c r="L433" s="168" t="str">
        <f>'TEAM 3'!$AF$2</f>
        <v>Oxford City AC</v>
      </c>
      <c r="M433" s="168" t="s">
        <v>514</v>
      </c>
    </row>
    <row r="434" spans="1:13" s="104" customFormat="1" ht="12.75">
      <c r="A434" s="258" t="s">
        <v>195</v>
      </c>
      <c r="B434" s="251" t="s">
        <v>49</v>
      </c>
      <c r="C434" s="337"/>
      <c r="D434" s="252"/>
      <c r="E434" s="156" t="str">
        <f t="shared" si="18"/>
        <v/>
      </c>
      <c r="F434" s="156" t="str">
        <f t="shared" si="19"/>
        <v/>
      </c>
      <c r="G434" s="156" t="str">
        <f t="shared" si="20"/>
        <v/>
      </c>
      <c r="H434" s="108"/>
      <c r="I434" s="262"/>
      <c r="J434" s="167" t="str">
        <f>IF('TEAM 3'!C60="","",'TEAM 3'!C60)</f>
        <v xml:space="preserve"> </v>
      </c>
      <c r="K434" s="331" t="str">
        <f>IF('TEAM 3'!A60="","",'TEAM 3'!A60)</f>
        <v/>
      </c>
      <c r="L434" s="168" t="str">
        <f>'TEAM 3'!$AF$2</f>
        <v>Oxford City AC</v>
      </c>
      <c r="M434" s="168" t="s">
        <v>514</v>
      </c>
    </row>
    <row r="435" spans="1:13" s="104" customFormat="1" ht="12.75">
      <c r="A435" s="258" t="s">
        <v>195</v>
      </c>
      <c r="B435" s="251" t="s">
        <v>49</v>
      </c>
      <c r="C435" s="337"/>
      <c r="D435" s="252"/>
      <c r="E435" s="156" t="str">
        <f t="shared" si="18"/>
        <v/>
      </c>
      <c r="F435" s="156" t="str">
        <f t="shared" si="19"/>
        <v/>
      </c>
      <c r="G435" s="156" t="str">
        <f t="shared" si="20"/>
        <v/>
      </c>
      <c r="H435" s="108"/>
      <c r="I435" s="262"/>
      <c r="J435" s="167" t="str">
        <f>IF('TEAM 3'!C61="","",'TEAM 3'!C61)</f>
        <v xml:space="preserve"> </v>
      </c>
      <c r="K435" s="331" t="str">
        <f>IF('TEAM 3'!A61="","",'TEAM 3'!A61)</f>
        <v/>
      </c>
      <c r="L435" s="168" t="str">
        <f>'TEAM 3'!$AF$2</f>
        <v>Oxford City AC</v>
      </c>
      <c r="M435" s="168" t="s">
        <v>514</v>
      </c>
    </row>
    <row r="436" spans="1:13" s="104" customFormat="1" ht="12.75">
      <c r="A436" s="258" t="s">
        <v>195</v>
      </c>
      <c r="B436" s="251" t="s">
        <v>49</v>
      </c>
      <c r="C436" s="337"/>
      <c r="D436" s="252"/>
      <c r="E436" s="156" t="str">
        <f t="shared" si="18"/>
        <v/>
      </c>
      <c r="F436" s="156" t="str">
        <f t="shared" si="19"/>
        <v/>
      </c>
      <c r="G436" s="156" t="str">
        <f t="shared" si="20"/>
        <v/>
      </c>
      <c r="H436" s="108"/>
      <c r="I436" s="262"/>
      <c r="J436" s="167" t="str">
        <f>IF('TEAM 3'!C62="","",'TEAM 3'!C62)</f>
        <v xml:space="preserve"> </v>
      </c>
      <c r="K436" s="331" t="str">
        <f>IF('TEAM 3'!A62="","",'TEAM 3'!A62)</f>
        <v/>
      </c>
      <c r="L436" s="168" t="str">
        <f>'TEAM 3'!$AF$2</f>
        <v>Oxford City AC</v>
      </c>
      <c r="M436" s="168" t="s">
        <v>514</v>
      </c>
    </row>
    <row r="437" spans="1:13" s="104" customFormat="1" ht="12.75">
      <c r="A437" s="258" t="s">
        <v>195</v>
      </c>
      <c r="B437" s="251" t="s">
        <v>49</v>
      </c>
      <c r="C437" s="337"/>
      <c r="D437" s="252"/>
      <c r="E437" s="156" t="str">
        <f t="shared" si="18"/>
        <v/>
      </c>
      <c r="F437" s="156" t="str">
        <f t="shared" si="19"/>
        <v/>
      </c>
      <c r="G437" s="156" t="str">
        <f t="shared" si="20"/>
        <v/>
      </c>
      <c r="H437" s="108"/>
      <c r="I437" s="262"/>
      <c r="J437" s="167" t="str">
        <f>IF('TEAM 3'!C63="","",'TEAM 3'!C63)</f>
        <v/>
      </c>
      <c r="K437" s="331" t="str">
        <f>IF('TEAM 3'!A63="","",'TEAM 3'!A63)</f>
        <v/>
      </c>
      <c r="L437" s="168" t="str">
        <f>'TEAM 3'!$AF$2</f>
        <v>Oxford City AC</v>
      </c>
      <c r="M437" s="168" t="s">
        <v>514</v>
      </c>
    </row>
    <row r="438" spans="1:13" s="104" customFormat="1" ht="12.75">
      <c r="A438" s="258" t="s">
        <v>195</v>
      </c>
      <c r="B438" s="251" t="s">
        <v>49</v>
      </c>
      <c r="C438" s="337"/>
      <c r="D438" s="252"/>
      <c r="E438" s="156" t="str">
        <f t="shared" si="18"/>
        <v/>
      </c>
      <c r="F438" s="156" t="str">
        <f t="shared" si="19"/>
        <v/>
      </c>
      <c r="G438" s="156" t="str">
        <f t="shared" si="20"/>
        <v/>
      </c>
      <c r="H438" s="108"/>
      <c r="I438" s="262"/>
      <c r="J438" s="167" t="str">
        <f>IF(COUNTIF('TEAM 3'!N38:N63,"*n*")=0,"","X")</f>
        <v/>
      </c>
      <c r="K438" s="331" t="s">
        <v>586</v>
      </c>
      <c r="L438" s="168" t="str">
        <f>'TEAM 3'!$AF$2</f>
        <v>Oxford City AC</v>
      </c>
      <c r="M438" s="168" t="s">
        <v>514</v>
      </c>
    </row>
    <row r="439" spans="1:13" s="104" customFormat="1" ht="12.75">
      <c r="A439" s="258" t="s">
        <v>195</v>
      </c>
      <c r="B439" s="251" t="s">
        <v>49</v>
      </c>
      <c r="C439" s="337"/>
      <c r="D439" s="252"/>
      <c r="E439" s="156" t="str">
        <f t="shared" si="18"/>
        <v/>
      </c>
      <c r="F439" s="156" t="str">
        <f t="shared" si="19"/>
        <v/>
      </c>
      <c r="G439" s="156" t="str">
        <f t="shared" si="20"/>
        <v/>
      </c>
      <c r="H439" s="108"/>
      <c r="I439" s="262"/>
      <c r="J439" s="167" t="str">
        <f>IF('TEAM 3'!R38="","",'TEAM 3'!R38)</f>
        <v xml:space="preserve"> </v>
      </c>
      <c r="K439" s="331" t="str">
        <f>IF('TEAM 3'!P38="","",'TEAM 3'!P38)</f>
        <v>Jonathan Davies</v>
      </c>
      <c r="L439" s="168" t="str">
        <f>'TEAM 3'!$AF$2</f>
        <v>Oxford City AC</v>
      </c>
      <c r="M439" s="168" t="s">
        <v>515</v>
      </c>
    </row>
    <row r="440" spans="1:13" s="104" customFormat="1" ht="12.75">
      <c r="A440" s="258" t="s">
        <v>195</v>
      </c>
      <c r="B440" s="251" t="s">
        <v>49</v>
      </c>
      <c r="C440" s="337"/>
      <c r="D440" s="252"/>
      <c r="E440" s="156" t="str">
        <f t="shared" si="18"/>
        <v/>
      </c>
      <c r="F440" s="156" t="str">
        <f t="shared" si="19"/>
        <v/>
      </c>
      <c r="G440" s="156" t="str">
        <f t="shared" si="20"/>
        <v/>
      </c>
      <c r="H440" s="108"/>
      <c r="I440" s="262"/>
      <c r="J440" s="167" t="str">
        <f>IF('TEAM 3'!R39="","",'TEAM 3'!R39)</f>
        <v xml:space="preserve"> </v>
      </c>
      <c r="K440" s="331" t="str">
        <f>IF('TEAM 3'!P39="","",'TEAM 3'!P39)</f>
        <v>Henry Channon</v>
      </c>
      <c r="L440" s="168" t="str">
        <f>'TEAM 3'!$AF$2</f>
        <v>Oxford City AC</v>
      </c>
      <c r="M440" s="168" t="s">
        <v>515</v>
      </c>
    </row>
    <row r="441" spans="1:13" s="104" customFormat="1" ht="12.75">
      <c r="A441" s="258" t="s">
        <v>195</v>
      </c>
      <c r="B441" s="251" t="s">
        <v>49</v>
      </c>
      <c r="C441" s="337"/>
      <c r="D441" s="252"/>
      <c r="E441" s="156" t="str">
        <f t="shared" si="18"/>
        <v/>
      </c>
      <c r="F441" s="156" t="str">
        <f t="shared" si="19"/>
        <v/>
      </c>
      <c r="G441" s="156" t="str">
        <f t="shared" si="20"/>
        <v/>
      </c>
      <c r="H441" s="108"/>
      <c r="I441" s="262">
        <v>95</v>
      </c>
      <c r="J441" s="167" t="str">
        <f>IF('TEAM 3'!R40="","",'TEAM 3'!R40)</f>
        <v>X</v>
      </c>
      <c r="K441" s="331" t="str">
        <f>IF('TEAM 3'!P40="","",'TEAM 3'!P40)</f>
        <v>Jack Brown</v>
      </c>
      <c r="L441" s="168" t="str">
        <f>'TEAM 3'!$AF$2</f>
        <v>Oxford City AC</v>
      </c>
      <c r="M441" s="168" t="s">
        <v>515</v>
      </c>
    </row>
    <row r="442" spans="1:13" s="104" customFormat="1" ht="12.75">
      <c r="A442" s="258" t="s">
        <v>195</v>
      </c>
      <c r="B442" s="251" t="s">
        <v>49</v>
      </c>
      <c r="C442" s="337"/>
      <c r="D442" s="252"/>
      <c r="E442" s="156" t="str">
        <f t="shared" si="18"/>
        <v/>
      </c>
      <c r="F442" s="156" t="str">
        <f t="shared" si="19"/>
        <v/>
      </c>
      <c r="G442" s="156" t="str">
        <f t="shared" si="20"/>
        <v/>
      </c>
      <c r="H442" s="108"/>
      <c r="I442" s="262"/>
      <c r="J442" s="167" t="str">
        <f>IF('TEAM 3'!R41="","",'TEAM 3'!R41)</f>
        <v xml:space="preserve"> </v>
      </c>
      <c r="K442" s="331" t="str">
        <f>IF('TEAM 3'!P41="","",'TEAM 3'!P41)</f>
        <v>Thomas Cove</v>
      </c>
      <c r="L442" s="168" t="str">
        <f>'TEAM 3'!$AF$2</f>
        <v>Oxford City AC</v>
      </c>
      <c r="M442" s="168" t="s">
        <v>515</v>
      </c>
    </row>
    <row r="443" spans="1:13" s="104" customFormat="1" ht="12.75">
      <c r="A443" s="258" t="s">
        <v>195</v>
      </c>
      <c r="B443" s="251" t="s">
        <v>49</v>
      </c>
      <c r="C443" s="337"/>
      <c r="D443" s="252"/>
      <c r="E443" s="156" t="str">
        <f t="shared" si="18"/>
        <v/>
      </c>
      <c r="F443" s="156" t="str">
        <f t="shared" si="19"/>
        <v/>
      </c>
      <c r="G443" s="156" t="str">
        <f t="shared" si="20"/>
        <v/>
      </c>
      <c r="H443" s="108"/>
      <c r="I443" s="262"/>
      <c r="J443" s="167" t="str">
        <f>IF('TEAM 3'!R42="","",'TEAM 3'!R42)</f>
        <v xml:space="preserve"> </v>
      </c>
      <c r="K443" s="331" t="str">
        <f>IF('TEAM 3'!P42="","",'TEAM 3'!P42)</f>
        <v>Scott Jones</v>
      </c>
      <c r="L443" s="168" t="str">
        <f>'TEAM 3'!$AF$2</f>
        <v>Oxford City AC</v>
      </c>
      <c r="M443" s="168" t="s">
        <v>515</v>
      </c>
    </row>
    <row r="444" spans="1:13" s="104" customFormat="1" ht="12.75">
      <c r="A444" s="258" t="s">
        <v>195</v>
      </c>
      <c r="B444" s="251" t="s">
        <v>49</v>
      </c>
      <c r="C444" s="337"/>
      <c r="D444" s="252"/>
      <c r="E444" s="156" t="str">
        <f t="shared" si="18"/>
        <v/>
      </c>
      <c r="F444" s="156" t="str">
        <f t="shared" si="19"/>
        <v/>
      </c>
      <c r="G444" s="156" t="str">
        <f t="shared" si="20"/>
        <v/>
      </c>
      <c r="H444" s="108"/>
      <c r="I444" s="262"/>
      <c r="J444" s="167" t="str">
        <f>IF('TEAM 3'!R43="","",'TEAM 3'!R43)</f>
        <v xml:space="preserve"> </v>
      </c>
      <c r="K444" s="331" t="str">
        <f>IF('TEAM 3'!P43="","",'TEAM 3'!P43)</f>
        <v>Rasool Aminu</v>
      </c>
      <c r="L444" s="168" t="str">
        <f>'TEAM 3'!$AF$2</f>
        <v>Oxford City AC</v>
      </c>
      <c r="M444" s="168" t="s">
        <v>515</v>
      </c>
    </row>
    <row r="445" spans="1:13" s="104" customFormat="1" ht="12.75">
      <c r="A445" s="258" t="s">
        <v>195</v>
      </c>
      <c r="B445" s="251" t="s">
        <v>49</v>
      </c>
      <c r="C445" s="337"/>
      <c r="D445" s="252"/>
      <c r="E445" s="156" t="str">
        <f t="shared" si="18"/>
        <v/>
      </c>
      <c r="F445" s="156" t="str">
        <f t="shared" si="19"/>
        <v/>
      </c>
      <c r="G445" s="156" t="str">
        <f t="shared" si="20"/>
        <v/>
      </c>
      <c r="H445" s="108"/>
      <c r="I445" s="262">
        <v>96</v>
      </c>
      <c r="J445" s="167" t="str">
        <f>IF('TEAM 3'!R44="","",'TEAM 3'!R44)</f>
        <v>X</v>
      </c>
      <c r="K445" s="331" t="str">
        <f>IF('TEAM 3'!P44="","",'TEAM 3'!P44)</f>
        <v>Fallou Faye</v>
      </c>
      <c r="L445" s="168" t="str">
        <f>'TEAM 3'!$AF$2</f>
        <v>Oxford City AC</v>
      </c>
      <c r="M445" s="168" t="s">
        <v>515</v>
      </c>
    </row>
    <row r="446" spans="1:13" s="104" customFormat="1" ht="12.75">
      <c r="A446" s="258" t="s">
        <v>195</v>
      </c>
      <c r="B446" s="251" t="s">
        <v>49</v>
      </c>
      <c r="C446" s="337"/>
      <c r="D446" s="252"/>
      <c r="E446" s="156" t="str">
        <f t="shared" si="18"/>
        <v/>
      </c>
      <c r="F446" s="156" t="str">
        <f t="shared" si="19"/>
        <v/>
      </c>
      <c r="G446" s="156" t="str">
        <f t="shared" si="20"/>
        <v/>
      </c>
      <c r="H446" s="108"/>
      <c r="I446" s="262">
        <v>97</v>
      </c>
      <c r="J446" s="167" t="str">
        <f>IF('TEAM 3'!R45="","",'TEAM 3'!R45)</f>
        <v>X</v>
      </c>
      <c r="K446" s="331" t="str">
        <f>IF('TEAM 3'!P45="","",'TEAM 3'!P45)</f>
        <v>Joseph Conway</v>
      </c>
      <c r="L446" s="168" t="str">
        <f>'TEAM 3'!$AF$2</f>
        <v>Oxford City AC</v>
      </c>
      <c r="M446" s="168" t="s">
        <v>515</v>
      </c>
    </row>
    <row r="447" spans="1:13" s="104" customFormat="1" ht="12.75">
      <c r="A447" s="258" t="s">
        <v>195</v>
      </c>
      <c r="B447" s="251" t="s">
        <v>49</v>
      </c>
      <c r="C447" s="337"/>
      <c r="D447" s="252"/>
      <c r="E447" s="156" t="str">
        <f t="shared" si="18"/>
        <v/>
      </c>
      <c r="F447" s="156" t="str">
        <f t="shared" si="19"/>
        <v/>
      </c>
      <c r="G447" s="156" t="str">
        <f t="shared" si="20"/>
        <v/>
      </c>
      <c r="H447" s="108"/>
      <c r="I447" s="262"/>
      <c r="J447" s="167" t="str">
        <f>IF('TEAM 3'!R46="","",'TEAM 3'!R46)</f>
        <v/>
      </c>
      <c r="K447" s="331" t="str">
        <f>IF('TEAM 3'!P46="","",'TEAM 3'!P46)</f>
        <v>Farrell Ledford</v>
      </c>
      <c r="L447" s="168" t="str">
        <f>'TEAM 3'!$AF$2</f>
        <v>Oxford City AC</v>
      </c>
      <c r="M447" s="168" t="s">
        <v>515</v>
      </c>
    </row>
    <row r="448" spans="1:13" s="104" customFormat="1" ht="12.75">
      <c r="A448" s="258" t="s">
        <v>195</v>
      </c>
      <c r="B448" s="251" t="s">
        <v>49</v>
      </c>
      <c r="C448" s="337"/>
      <c r="D448" s="252"/>
      <c r="E448" s="156" t="str">
        <f t="shared" si="18"/>
        <v/>
      </c>
      <c r="F448" s="156" t="str">
        <f t="shared" si="19"/>
        <v/>
      </c>
      <c r="G448" s="156" t="str">
        <f t="shared" si="20"/>
        <v/>
      </c>
      <c r="H448" s="108"/>
      <c r="I448" s="262">
        <v>98</v>
      </c>
      <c r="J448" s="167" t="str">
        <f>IF('TEAM 3'!R47="","",'TEAM 3'!R47)</f>
        <v>X</v>
      </c>
      <c r="K448" s="331" t="str">
        <f>IF('TEAM 3'!P47="","",'TEAM 3'!P47)</f>
        <v>Harry Richards</v>
      </c>
      <c r="L448" s="168" t="str">
        <f>'TEAM 3'!$AF$2</f>
        <v>Oxford City AC</v>
      </c>
      <c r="M448" s="168" t="s">
        <v>515</v>
      </c>
    </row>
    <row r="449" spans="1:13" s="104" customFormat="1" ht="12.75">
      <c r="A449" s="258" t="s">
        <v>195</v>
      </c>
      <c r="B449" s="251" t="s">
        <v>49</v>
      </c>
      <c r="C449" s="337"/>
      <c r="D449" s="252"/>
      <c r="E449" s="156" t="str">
        <f t="shared" si="18"/>
        <v/>
      </c>
      <c r="F449" s="156" t="str">
        <f t="shared" si="19"/>
        <v/>
      </c>
      <c r="G449" s="156" t="str">
        <f t="shared" si="20"/>
        <v/>
      </c>
      <c r="H449" s="108"/>
      <c r="I449" s="262"/>
      <c r="J449" s="167" t="str">
        <f>IF('TEAM 3'!R48="","",'TEAM 3'!R48)</f>
        <v xml:space="preserve"> </v>
      </c>
      <c r="K449" s="331" t="str">
        <f>IF('TEAM 3'!P48="","",'TEAM 3'!P48)</f>
        <v/>
      </c>
      <c r="L449" s="168" t="str">
        <f>'TEAM 3'!$AF$2</f>
        <v>Oxford City AC</v>
      </c>
      <c r="M449" s="168" t="s">
        <v>515</v>
      </c>
    </row>
    <row r="450" spans="1:13" s="104" customFormat="1" ht="12.75">
      <c r="A450" s="258" t="s">
        <v>195</v>
      </c>
      <c r="B450" s="251" t="s">
        <v>49</v>
      </c>
      <c r="C450" s="337"/>
      <c r="D450" s="252"/>
      <c r="E450" s="156" t="str">
        <f t="shared" si="18"/>
        <v/>
      </c>
      <c r="F450" s="156" t="str">
        <f t="shared" si="19"/>
        <v/>
      </c>
      <c r="G450" s="156" t="str">
        <f t="shared" si="20"/>
        <v/>
      </c>
      <c r="H450" s="108"/>
      <c r="I450" s="262"/>
      <c r="J450" s="167" t="str">
        <f>IF('TEAM 3'!R49="","",'TEAM 3'!R49)</f>
        <v xml:space="preserve"> </v>
      </c>
      <c r="K450" s="331" t="str">
        <f>IF('TEAM 3'!P49="","",'TEAM 3'!P49)</f>
        <v/>
      </c>
      <c r="L450" s="168" t="str">
        <f>'TEAM 3'!$AF$2</f>
        <v>Oxford City AC</v>
      </c>
      <c r="M450" s="168" t="s">
        <v>515</v>
      </c>
    </row>
    <row r="451" spans="1:13" s="104" customFormat="1" ht="12.75">
      <c r="A451" s="258" t="s">
        <v>195</v>
      </c>
      <c r="B451" s="251" t="s">
        <v>49</v>
      </c>
      <c r="C451" s="337"/>
      <c r="D451" s="252"/>
      <c r="E451" s="156" t="str">
        <f t="shared" si="18"/>
        <v/>
      </c>
      <c r="F451" s="156" t="str">
        <f t="shared" si="19"/>
        <v/>
      </c>
      <c r="G451" s="156" t="str">
        <f t="shared" si="20"/>
        <v/>
      </c>
      <c r="H451" s="108"/>
      <c r="I451" s="262"/>
      <c r="J451" s="167" t="str">
        <f>IF('TEAM 3'!R50="","",'TEAM 3'!R50)</f>
        <v xml:space="preserve"> </v>
      </c>
      <c r="K451" s="331" t="str">
        <f>IF('TEAM 3'!P50="","",'TEAM 3'!P50)</f>
        <v/>
      </c>
      <c r="L451" s="168" t="str">
        <f>'TEAM 3'!$AF$2</f>
        <v>Oxford City AC</v>
      </c>
      <c r="M451" s="168" t="s">
        <v>515</v>
      </c>
    </row>
    <row r="452" spans="1:13" s="104" customFormat="1" ht="12.75">
      <c r="A452" s="258" t="s">
        <v>195</v>
      </c>
      <c r="B452" s="251" t="s">
        <v>49</v>
      </c>
      <c r="C452" s="337"/>
      <c r="D452" s="252"/>
      <c r="E452" s="156" t="str">
        <f t="shared" si="18"/>
        <v/>
      </c>
      <c r="F452" s="156" t="str">
        <f t="shared" si="19"/>
        <v/>
      </c>
      <c r="G452" s="156" t="str">
        <f t="shared" si="20"/>
        <v/>
      </c>
      <c r="H452" s="108"/>
      <c r="I452" s="262"/>
      <c r="J452" s="167" t="str">
        <f>IF('TEAM 3'!R51="","",'TEAM 3'!R51)</f>
        <v xml:space="preserve"> </v>
      </c>
      <c r="K452" s="331" t="str">
        <f>IF('TEAM 3'!P51="","",'TEAM 3'!P51)</f>
        <v/>
      </c>
      <c r="L452" s="168" t="str">
        <f>'TEAM 3'!$AF$2</f>
        <v>Oxford City AC</v>
      </c>
      <c r="M452" s="168" t="s">
        <v>515</v>
      </c>
    </row>
    <row r="453" spans="1:13" s="104" customFormat="1" ht="12.75">
      <c r="A453" s="258" t="s">
        <v>195</v>
      </c>
      <c r="B453" s="251" t="s">
        <v>49</v>
      </c>
      <c r="C453" s="337"/>
      <c r="D453" s="252"/>
      <c r="E453" s="156" t="str">
        <f t="shared" si="18"/>
        <v/>
      </c>
      <c r="F453" s="156" t="str">
        <f t="shared" si="19"/>
        <v/>
      </c>
      <c r="G453" s="156" t="str">
        <f t="shared" si="20"/>
        <v/>
      </c>
      <c r="H453" s="108"/>
      <c r="I453" s="262"/>
      <c r="J453" s="167" t="str">
        <f>IF('TEAM 3'!R52="","",'TEAM 3'!R52)</f>
        <v xml:space="preserve"> </v>
      </c>
      <c r="K453" s="331" t="str">
        <f>IF('TEAM 3'!P52="","",'TEAM 3'!P52)</f>
        <v/>
      </c>
      <c r="L453" s="168" t="str">
        <f>'TEAM 3'!$AF$2</f>
        <v>Oxford City AC</v>
      </c>
      <c r="M453" s="168" t="s">
        <v>515</v>
      </c>
    </row>
    <row r="454" spans="1:13" s="104" customFormat="1" ht="12.75">
      <c r="A454" s="258" t="s">
        <v>195</v>
      </c>
      <c r="B454" s="251" t="s">
        <v>49</v>
      </c>
      <c r="C454" s="337"/>
      <c r="D454" s="252"/>
      <c r="E454" s="156" t="str">
        <f t="shared" si="18"/>
        <v/>
      </c>
      <c r="F454" s="156" t="str">
        <f t="shared" si="19"/>
        <v/>
      </c>
      <c r="G454" s="156" t="str">
        <f t="shared" si="20"/>
        <v/>
      </c>
      <c r="H454" s="108"/>
      <c r="I454" s="262"/>
      <c r="J454" s="167" t="str">
        <f>IF('TEAM 3'!R53="","",'TEAM 3'!R53)</f>
        <v xml:space="preserve"> </v>
      </c>
      <c r="K454" s="331" t="str">
        <f>IF('TEAM 3'!P53="","",'TEAM 3'!P53)</f>
        <v/>
      </c>
      <c r="L454" s="168" t="str">
        <f>'TEAM 3'!$AF$2</f>
        <v>Oxford City AC</v>
      </c>
      <c r="M454" s="168" t="s">
        <v>515</v>
      </c>
    </row>
    <row r="455" spans="1:13" s="104" customFormat="1" ht="12.75">
      <c r="A455" s="258" t="s">
        <v>195</v>
      </c>
      <c r="B455" s="251" t="s">
        <v>49</v>
      </c>
      <c r="C455" s="337"/>
      <c r="D455" s="252"/>
      <c r="E455" s="156" t="str">
        <f t="shared" ref="E455:E518" si="21">IF(ISNA((VLOOKUP(B455,I:M,3,FALSE))),"",VLOOKUP(B455,I:M,3,FALSE))</f>
        <v/>
      </c>
      <c r="F455" s="156" t="str">
        <f t="shared" ref="F455:F518" si="22">IF(ISNA((VLOOKUP(B455,I:M,4,FALSE))),"",VLOOKUP(B455,I:M,4,FALSE))</f>
        <v/>
      </c>
      <c r="G455" s="156" t="str">
        <f t="shared" ref="G455:G518" si="23">IF(ISNA((VLOOKUP(B455,I:M,5,FALSE))),"",VLOOKUP(B455,I:M,5,FALSE))</f>
        <v/>
      </c>
      <c r="H455" s="108"/>
      <c r="I455" s="262"/>
      <c r="J455" s="167" t="str">
        <f>IF('TEAM 3'!R54="","",'TEAM 3'!R54)</f>
        <v xml:space="preserve"> </v>
      </c>
      <c r="K455" s="331" t="str">
        <f>IF('TEAM 3'!P54="","",'TEAM 3'!P54)</f>
        <v/>
      </c>
      <c r="L455" s="168" t="str">
        <f>'TEAM 3'!$AF$2</f>
        <v>Oxford City AC</v>
      </c>
      <c r="M455" s="168" t="s">
        <v>515</v>
      </c>
    </row>
    <row r="456" spans="1:13" s="104" customFormat="1" ht="12.75">
      <c r="A456" s="258" t="s">
        <v>195</v>
      </c>
      <c r="B456" s="251" t="s">
        <v>49</v>
      </c>
      <c r="C456" s="337"/>
      <c r="D456" s="252"/>
      <c r="E456" s="156" t="str">
        <f t="shared" si="21"/>
        <v/>
      </c>
      <c r="F456" s="156" t="str">
        <f t="shared" si="22"/>
        <v/>
      </c>
      <c r="G456" s="156" t="str">
        <f t="shared" si="23"/>
        <v/>
      </c>
      <c r="H456" s="108"/>
      <c r="I456" s="262"/>
      <c r="J456" s="167" t="str">
        <f>IF('TEAM 3'!R55="","",'TEAM 3'!R55)</f>
        <v xml:space="preserve"> </v>
      </c>
      <c r="K456" s="331" t="str">
        <f>IF('TEAM 3'!P55="","",'TEAM 3'!P55)</f>
        <v/>
      </c>
      <c r="L456" s="168" t="str">
        <f>'TEAM 3'!$AF$2</f>
        <v>Oxford City AC</v>
      </c>
      <c r="M456" s="168" t="s">
        <v>515</v>
      </c>
    </row>
    <row r="457" spans="1:13" s="104" customFormat="1" ht="12.75">
      <c r="A457" s="258" t="s">
        <v>195</v>
      </c>
      <c r="B457" s="251" t="s">
        <v>49</v>
      </c>
      <c r="C457" s="337"/>
      <c r="D457" s="252"/>
      <c r="E457" s="156" t="str">
        <f t="shared" si="21"/>
        <v/>
      </c>
      <c r="F457" s="156" t="str">
        <f t="shared" si="22"/>
        <v/>
      </c>
      <c r="G457" s="156" t="str">
        <f t="shared" si="23"/>
        <v/>
      </c>
      <c r="H457" s="108"/>
      <c r="I457" s="262"/>
      <c r="J457" s="167" t="str">
        <f>IF('TEAM 3'!R56="","",'TEAM 3'!R56)</f>
        <v xml:space="preserve"> </v>
      </c>
      <c r="K457" s="331" t="str">
        <f>IF('TEAM 3'!P56="","",'TEAM 3'!P56)</f>
        <v/>
      </c>
      <c r="L457" s="168" t="str">
        <f>'TEAM 3'!$AF$2</f>
        <v>Oxford City AC</v>
      </c>
      <c r="M457" s="168" t="s">
        <v>515</v>
      </c>
    </row>
    <row r="458" spans="1:13" s="104" customFormat="1" ht="12.75">
      <c r="A458" s="258" t="s">
        <v>195</v>
      </c>
      <c r="B458" s="251" t="s">
        <v>49</v>
      </c>
      <c r="C458" s="337"/>
      <c r="D458" s="252"/>
      <c r="E458" s="156" t="str">
        <f t="shared" si="21"/>
        <v/>
      </c>
      <c r="F458" s="156" t="str">
        <f t="shared" si="22"/>
        <v/>
      </c>
      <c r="G458" s="156" t="str">
        <f t="shared" si="23"/>
        <v/>
      </c>
      <c r="H458" s="108"/>
      <c r="I458" s="262"/>
      <c r="J458" s="167" t="str">
        <f>IF('TEAM 3'!R57="","",'TEAM 3'!R57)</f>
        <v xml:space="preserve"> </v>
      </c>
      <c r="K458" s="331" t="str">
        <f>IF('TEAM 3'!P57="","",'TEAM 3'!P57)</f>
        <v/>
      </c>
      <c r="L458" s="168" t="str">
        <f>'TEAM 3'!$AF$2</f>
        <v>Oxford City AC</v>
      </c>
      <c r="M458" s="168" t="s">
        <v>515</v>
      </c>
    </row>
    <row r="459" spans="1:13" s="104" customFormat="1" ht="12.75">
      <c r="A459" s="258" t="s">
        <v>195</v>
      </c>
      <c r="B459" s="251" t="s">
        <v>49</v>
      </c>
      <c r="C459" s="337"/>
      <c r="D459" s="252"/>
      <c r="E459" s="156" t="str">
        <f t="shared" si="21"/>
        <v/>
      </c>
      <c r="F459" s="156" t="str">
        <f t="shared" si="22"/>
        <v/>
      </c>
      <c r="G459" s="156" t="str">
        <f t="shared" si="23"/>
        <v/>
      </c>
      <c r="H459" s="108"/>
      <c r="I459" s="262"/>
      <c r="J459" s="167" t="str">
        <f>IF('TEAM 3'!R58="","",'TEAM 3'!R58)</f>
        <v xml:space="preserve"> </v>
      </c>
      <c r="K459" s="331" t="str">
        <f>IF('TEAM 3'!P58="","",'TEAM 3'!P58)</f>
        <v/>
      </c>
      <c r="L459" s="168" t="str">
        <f>'TEAM 3'!$AF$2</f>
        <v>Oxford City AC</v>
      </c>
      <c r="M459" s="168" t="s">
        <v>515</v>
      </c>
    </row>
    <row r="460" spans="1:13" s="104" customFormat="1" ht="12.75">
      <c r="A460" s="258" t="s">
        <v>195</v>
      </c>
      <c r="B460" s="251" t="s">
        <v>49</v>
      </c>
      <c r="C460" s="337"/>
      <c r="D460" s="252"/>
      <c r="E460" s="156" t="str">
        <f t="shared" si="21"/>
        <v/>
      </c>
      <c r="F460" s="156" t="str">
        <f t="shared" si="22"/>
        <v/>
      </c>
      <c r="G460" s="156" t="str">
        <f t="shared" si="23"/>
        <v/>
      </c>
      <c r="H460" s="108"/>
      <c r="I460" s="262"/>
      <c r="J460" s="167" t="str">
        <f>IF('TEAM 3'!R59="","",'TEAM 3'!R59)</f>
        <v xml:space="preserve"> </v>
      </c>
      <c r="K460" s="331" t="str">
        <f>IF('TEAM 3'!P59="","",'TEAM 3'!P59)</f>
        <v/>
      </c>
      <c r="L460" s="168" t="str">
        <f>'TEAM 3'!$AF$2</f>
        <v>Oxford City AC</v>
      </c>
      <c r="M460" s="168" t="s">
        <v>515</v>
      </c>
    </row>
    <row r="461" spans="1:13" s="104" customFormat="1" ht="12.75">
      <c r="A461" s="258" t="s">
        <v>195</v>
      </c>
      <c r="B461" s="251" t="s">
        <v>49</v>
      </c>
      <c r="C461" s="337"/>
      <c r="D461" s="252"/>
      <c r="E461" s="156" t="str">
        <f t="shared" si="21"/>
        <v/>
      </c>
      <c r="F461" s="156" t="str">
        <f t="shared" si="22"/>
        <v/>
      </c>
      <c r="G461" s="156" t="str">
        <f t="shared" si="23"/>
        <v/>
      </c>
      <c r="H461" s="108"/>
      <c r="I461" s="262"/>
      <c r="J461" s="167" t="str">
        <f>IF('TEAM 3'!R60="","",'TEAM 3'!R60)</f>
        <v xml:space="preserve"> </v>
      </c>
      <c r="K461" s="331" t="str">
        <f>IF('TEAM 3'!P60="","",'TEAM 3'!P60)</f>
        <v/>
      </c>
      <c r="L461" s="168" t="str">
        <f>'TEAM 3'!$AF$2</f>
        <v>Oxford City AC</v>
      </c>
      <c r="M461" s="168" t="s">
        <v>515</v>
      </c>
    </row>
    <row r="462" spans="1:13" s="104" customFormat="1" ht="12.75">
      <c r="A462" s="258" t="s">
        <v>195</v>
      </c>
      <c r="B462" s="251" t="s">
        <v>49</v>
      </c>
      <c r="C462" s="337"/>
      <c r="D462" s="252"/>
      <c r="E462" s="156" t="str">
        <f t="shared" si="21"/>
        <v/>
      </c>
      <c r="F462" s="156" t="str">
        <f t="shared" si="22"/>
        <v/>
      </c>
      <c r="G462" s="156" t="str">
        <f t="shared" si="23"/>
        <v/>
      </c>
      <c r="H462" s="108"/>
      <c r="I462" s="262"/>
      <c r="J462" s="167" t="str">
        <f>IF('TEAM 3'!R61="","",'TEAM 3'!R61)</f>
        <v xml:space="preserve"> </v>
      </c>
      <c r="K462" s="331" t="str">
        <f>IF('TEAM 3'!P61="","",'TEAM 3'!P61)</f>
        <v/>
      </c>
      <c r="L462" s="168" t="str">
        <f>'TEAM 3'!$AF$2</f>
        <v>Oxford City AC</v>
      </c>
      <c r="M462" s="168" t="s">
        <v>515</v>
      </c>
    </row>
    <row r="463" spans="1:13" s="104" customFormat="1" ht="12.75">
      <c r="A463" s="258" t="s">
        <v>195</v>
      </c>
      <c r="B463" s="251" t="s">
        <v>49</v>
      </c>
      <c r="C463" s="337"/>
      <c r="D463" s="252"/>
      <c r="E463" s="156" t="str">
        <f t="shared" si="21"/>
        <v/>
      </c>
      <c r="F463" s="156" t="str">
        <f t="shared" si="22"/>
        <v/>
      </c>
      <c r="G463" s="156" t="str">
        <f t="shared" si="23"/>
        <v/>
      </c>
      <c r="H463" s="108"/>
      <c r="I463" s="262"/>
      <c r="J463" s="167" t="str">
        <f>IF('TEAM 3'!R62="","",'TEAM 3'!R62)</f>
        <v xml:space="preserve"> </v>
      </c>
      <c r="K463" s="331" t="str">
        <f>IF('TEAM 3'!P62="","",'TEAM 3'!P62)</f>
        <v/>
      </c>
      <c r="L463" s="168" t="str">
        <f>'TEAM 3'!$AF$2</f>
        <v>Oxford City AC</v>
      </c>
      <c r="M463" s="168" t="s">
        <v>515</v>
      </c>
    </row>
    <row r="464" spans="1:13" s="104" customFormat="1" ht="12.75">
      <c r="A464" s="258" t="s">
        <v>195</v>
      </c>
      <c r="B464" s="251" t="s">
        <v>49</v>
      </c>
      <c r="C464" s="337"/>
      <c r="D464" s="252"/>
      <c r="E464" s="156" t="str">
        <f t="shared" si="21"/>
        <v/>
      </c>
      <c r="F464" s="156" t="str">
        <f t="shared" si="22"/>
        <v/>
      </c>
      <c r="G464" s="156" t="str">
        <f t="shared" si="23"/>
        <v/>
      </c>
      <c r="H464" s="108"/>
      <c r="I464" s="262"/>
      <c r="J464" s="167" t="str">
        <f>IF('TEAM 3'!R63="","",'TEAM 3'!R63)</f>
        <v/>
      </c>
      <c r="K464" s="331" t="str">
        <f>IF('TEAM 3'!P63="","",'TEAM 3'!P63)</f>
        <v/>
      </c>
      <c r="L464" s="168" t="str">
        <f>'TEAM 3'!$AF$2</f>
        <v>Oxford City AC</v>
      </c>
      <c r="M464" s="168" t="s">
        <v>515</v>
      </c>
    </row>
    <row r="465" spans="1:13" s="104" customFormat="1" ht="12.75">
      <c r="A465" s="258" t="s">
        <v>195</v>
      </c>
      <c r="B465" s="251" t="s">
        <v>49</v>
      </c>
      <c r="C465" s="337"/>
      <c r="D465" s="252"/>
      <c r="E465" s="156" t="str">
        <f t="shared" si="21"/>
        <v/>
      </c>
      <c r="F465" s="156" t="str">
        <f t="shared" si="22"/>
        <v/>
      </c>
      <c r="G465" s="156" t="str">
        <f t="shared" si="23"/>
        <v/>
      </c>
      <c r="H465" s="108"/>
      <c r="I465" s="262"/>
      <c r="J465" s="167" t="str">
        <f>IF(COUNTIF('TEAM 3'!AD38:AD63,"*n*")=0,"","X")</f>
        <v/>
      </c>
      <c r="K465" s="331" t="s">
        <v>586</v>
      </c>
      <c r="L465" s="168" t="str">
        <f>'TEAM 3'!$AF$2</f>
        <v>Oxford City AC</v>
      </c>
      <c r="M465" s="168" t="s">
        <v>515</v>
      </c>
    </row>
    <row r="466" spans="1:13" s="104" customFormat="1" ht="12.75">
      <c r="A466" s="258" t="s">
        <v>195</v>
      </c>
      <c r="B466" s="251" t="s">
        <v>49</v>
      </c>
      <c r="C466" s="337"/>
      <c r="D466" s="252"/>
      <c r="E466" s="156" t="str">
        <f t="shared" si="21"/>
        <v/>
      </c>
      <c r="F466" s="156" t="str">
        <f t="shared" si="22"/>
        <v/>
      </c>
      <c r="G466" s="156" t="str">
        <f t="shared" si="23"/>
        <v/>
      </c>
      <c r="H466" s="108"/>
      <c r="I466" s="262"/>
      <c r="J466" s="167" t="str">
        <f>IF('TEAM 3'!AH38="","",'TEAM 3'!AH38)</f>
        <v xml:space="preserve"> </v>
      </c>
      <c r="K466" s="331" t="str">
        <f>IF('TEAM 3'!AF38="","",'TEAM 3'!AF38)</f>
        <v>Ben Davies</v>
      </c>
      <c r="L466" s="168" t="str">
        <f>'TEAM 3'!$AF$2</f>
        <v>Oxford City AC</v>
      </c>
      <c r="M466" s="168" t="s">
        <v>413</v>
      </c>
    </row>
    <row r="467" spans="1:13" s="104" customFormat="1" ht="12.75">
      <c r="A467" s="258" t="s">
        <v>195</v>
      </c>
      <c r="B467" s="251" t="s">
        <v>49</v>
      </c>
      <c r="C467" s="337"/>
      <c r="D467" s="252"/>
      <c r="E467" s="156" t="str">
        <f t="shared" si="21"/>
        <v/>
      </c>
      <c r="F467" s="156" t="str">
        <f t="shared" si="22"/>
        <v/>
      </c>
      <c r="G467" s="156" t="str">
        <f t="shared" si="23"/>
        <v/>
      </c>
      <c r="H467" s="108"/>
      <c r="I467" s="262"/>
      <c r="J467" s="167" t="str">
        <f>IF('TEAM 3'!AH39="","",'TEAM 3'!AH39)</f>
        <v xml:space="preserve"> </v>
      </c>
      <c r="K467" s="331" t="str">
        <f>IF('TEAM 3'!AF39="","",'TEAM 3'!AF39)</f>
        <v>Adam Davenport</v>
      </c>
      <c r="L467" s="168" t="str">
        <f>'TEAM 3'!$AF$2</f>
        <v>Oxford City AC</v>
      </c>
      <c r="M467" s="168" t="s">
        <v>413</v>
      </c>
    </row>
    <row r="468" spans="1:13" s="104" customFormat="1" ht="12.75">
      <c r="A468" s="258" t="s">
        <v>195</v>
      </c>
      <c r="B468" s="251" t="s">
        <v>49</v>
      </c>
      <c r="C468" s="337"/>
      <c r="D468" s="252"/>
      <c r="E468" s="156" t="str">
        <f t="shared" si="21"/>
        <v/>
      </c>
      <c r="F468" s="156" t="str">
        <f t="shared" si="22"/>
        <v/>
      </c>
      <c r="G468" s="156" t="str">
        <f t="shared" si="23"/>
        <v/>
      </c>
      <c r="H468" s="108"/>
      <c r="I468" s="262">
        <v>99</v>
      </c>
      <c r="J468" s="167" t="str">
        <f>IF('TEAM 3'!AH40="","",'TEAM 3'!AH40)</f>
        <v>X</v>
      </c>
      <c r="K468" s="331" t="str">
        <f>IF('TEAM 3'!AF40="","",'TEAM 3'!AF40)</f>
        <v>Matthew Stacey</v>
      </c>
      <c r="L468" s="168" t="str">
        <f>'TEAM 3'!$AF$2</f>
        <v>Oxford City AC</v>
      </c>
      <c r="M468" s="168" t="s">
        <v>413</v>
      </c>
    </row>
    <row r="469" spans="1:13" s="104" customFormat="1" ht="12.75">
      <c r="A469" s="258" t="s">
        <v>195</v>
      </c>
      <c r="B469" s="251" t="s">
        <v>49</v>
      </c>
      <c r="C469" s="337"/>
      <c r="D469" s="252"/>
      <c r="E469" s="156" t="str">
        <f t="shared" si="21"/>
        <v/>
      </c>
      <c r="F469" s="156" t="str">
        <f t="shared" si="22"/>
        <v/>
      </c>
      <c r="G469" s="156" t="str">
        <f t="shared" si="23"/>
        <v/>
      </c>
      <c r="H469" s="108"/>
      <c r="I469" s="262"/>
      <c r="J469" s="167" t="str">
        <f>IF('TEAM 3'!AH41="","",'TEAM 3'!AH41)</f>
        <v xml:space="preserve"> </v>
      </c>
      <c r="K469" s="331" t="str">
        <f>IF('TEAM 3'!AF41="","",'TEAM 3'!AF41)</f>
        <v>Drew Hogger</v>
      </c>
      <c r="L469" s="168" t="str">
        <f>'TEAM 3'!$AF$2</f>
        <v>Oxford City AC</v>
      </c>
      <c r="M469" s="168" t="s">
        <v>413</v>
      </c>
    </row>
    <row r="470" spans="1:13" s="104" customFormat="1" ht="12.75">
      <c r="A470" s="258" t="s">
        <v>195</v>
      </c>
      <c r="B470" s="251" t="s">
        <v>49</v>
      </c>
      <c r="C470" s="337"/>
      <c r="D470" s="252"/>
      <c r="E470" s="156" t="str">
        <f t="shared" si="21"/>
        <v/>
      </c>
      <c r="F470" s="156" t="str">
        <f t="shared" si="22"/>
        <v/>
      </c>
      <c r="G470" s="156" t="str">
        <f t="shared" si="23"/>
        <v/>
      </c>
      <c r="H470" s="108"/>
      <c r="I470" s="262"/>
      <c r="J470" s="167" t="str">
        <f>IF('TEAM 3'!AH42="","",'TEAM 3'!AH42)</f>
        <v/>
      </c>
      <c r="K470" s="331" t="str">
        <f>IF('TEAM 3'!AF42="","",'TEAM 3'!AF42)</f>
        <v>Willem Walker-Smith</v>
      </c>
      <c r="L470" s="168" t="str">
        <f>'TEAM 3'!$AF$2</f>
        <v>Oxford City AC</v>
      </c>
      <c r="M470" s="168" t="s">
        <v>413</v>
      </c>
    </row>
    <row r="471" spans="1:13" s="104" customFormat="1" ht="12.75">
      <c r="A471" s="258" t="s">
        <v>195</v>
      </c>
      <c r="B471" s="251" t="s">
        <v>49</v>
      </c>
      <c r="C471" s="337"/>
      <c r="D471" s="252"/>
      <c r="E471" s="156" t="str">
        <f t="shared" si="21"/>
        <v/>
      </c>
      <c r="F471" s="156" t="str">
        <f t="shared" si="22"/>
        <v/>
      </c>
      <c r="G471" s="156" t="str">
        <f t="shared" si="23"/>
        <v/>
      </c>
      <c r="H471" s="108"/>
      <c r="I471" s="262"/>
      <c r="J471" s="167" t="str">
        <f>IF('TEAM 3'!AH43="","",'TEAM 3'!AH43)</f>
        <v xml:space="preserve"> </v>
      </c>
      <c r="K471" s="331" t="str">
        <f>IF('TEAM 3'!AF43="","",'TEAM 3'!AF43)</f>
        <v>Roshan Mowatt</v>
      </c>
      <c r="L471" s="168" t="str">
        <f>'TEAM 3'!$AF$2</f>
        <v>Oxford City AC</v>
      </c>
      <c r="M471" s="168" t="s">
        <v>413</v>
      </c>
    </row>
    <row r="472" spans="1:13" s="104" customFormat="1" ht="12.75">
      <c r="A472" s="258" t="s">
        <v>195</v>
      </c>
      <c r="B472" s="251" t="s">
        <v>49</v>
      </c>
      <c r="C472" s="337"/>
      <c r="D472" s="252"/>
      <c r="E472" s="156" t="str">
        <f t="shared" si="21"/>
        <v/>
      </c>
      <c r="F472" s="156" t="str">
        <f t="shared" si="22"/>
        <v/>
      </c>
      <c r="G472" s="156" t="str">
        <f t="shared" si="23"/>
        <v/>
      </c>
      <c r="H472" s="108"/>
      <c r="I472" s="262"/>
      <c r="J472" s="167" t="str">
        <f>IF('TEAM 3'!AH44="","",'TEAM 3'!AH44)</f>
        <v xml:space="preserve"> </v>
      </c>
      <c r="K472" s="331" t="str">
        <f>IF('TEAM 3'!AF44="","",'TEAM 3'!AF44)</f>
        <v>Fionn Leaney</v>
      </c>
      <c r="L472" s="168" t="str">
        <f>'TEAM 3'!$AF$2</f>
        <v>Oxford City AC</v>
      </c>
      <c r="M472" s="168" t="s">
        <v>413</v>
      </c>
    </row>
    <row r="473" spans="1:13" s="104" customFormat="1" ht="12.75">
      <c r="A473" s="258" t="s">
        <v>195</v>
      </c>
      <c r="B473" s="251" t="s">
        <v>49</v>
      </c>
      <c r="C473" s="337"/>
      <c r="D473" s="252"/>
      <c r="E473" s="156" t="str">
        <f t="shared" si="21"/>
        <v/>
      </c>
      <c r="F473" s="156" t="str">
        <f t="shared" si="22"/>
        <v/>
      </c>
      <c r="G473" s="156" t="str">
        <f t="shared" si="23"/>
        <v/>
      </c>
      <c r="H473" s="108"/>
      <c r="I473" s="262"/>
      <c r="J473" s="167" t="str">
        <f>IF('TEAM 3'!AH45="","",'TEAM 3'!AH45)</f>
        <v xml:space="preserve"> </v>
      </c>
      <c r="K473" s="331" t="str">
        <f>IF('TEAM 3'!AF45="","",'TEAM 3'!AF45)</f>
        <v>Billy McCauley</v>
      </c>
      <c r="L473" s="168" t="str">
        <f>'TEAM 3'!$AF$2</f>
        <v>Oxford City AC</v>
      </c>
      <c r="M473" s="168" t="s">
        <v>413</v>
      </c>
    </row>
    <row r="474" spans="1:13" s="104" customFormat="1" ht="12.75">
      <c r="A474" s="258" t="s">
        <v>195</v>
      </c>
      <c r="B474" s="251" t="s">
        <v>49</v>
      </c>
      <c r="C474" s="337"/>
      <c r="D474" s="252"/>
      <c r="E474" s="156" t="str">
        <f t="shared" si="21"/>
        <v/>
      </c>
      <c r="F474" s="156" t="str">
        <f t="shared" si="22"/>
        <v/>
      </c>
      <c r="G474" s="156" t="str">
        <f t="shared" si="23"/>
        <v/>
      </c>
      <c r="H474" s="108"/>
      <c r="I474" s="262"/>
      <c r="J474" s="167" t="str">
        <f>IF('TEAM 3'!AH46="","",'TEAM 3'!AH46)</f>
        <v xml:space="preserve"> </v>
      </c>
      <c r="K474" s="331" t="str">
        <f>IF('TEAM 3'!AF46="","",'TEAM 3'!AF46)</f>
        <v/>
      </c>
      <c r="L474" s="168" t="str">
        <f>'TEAM 3'!$AF$2</f>
        <v>Oxford City AC</v>
      </c>
      <c r="M474" s="168" t="s">
        <v>413</v>
      </c>
    </row>
    <row r="475" spans="1:13" s="104" customFormat="1" ht="12.75">
      <c r="A475" s="258" t="s">
        <v>195</v>
      </c>
      <c r="B475" s="251" t="s">
        <v>49</v>
      </c>
      <c r="C475" s="337"/>
      <c r="D475" s="252"/>
      <c r="E475" s="156" t="str">
        <f t="shared" si="21"/>
        <v/>
      </c>
      <c r="F475" s="156" t="str">
        <f t="shared" si="22"/>
        <v/>
      </c>
      <c r="G475" s="156" t="str">
        <f t="shared" si="23"/>
        <v/>
      </c>
      <c r="H475" s="108"/>
      <c r="I475" s="262"/>
      <c r="J475" s="167" t="str">
        <f>IF('TEAM 3'!AH47="","",'TEAM 3'!AH47)</f>
        <v xml:space="preserve"> </v>
      </c>
      <c r="K475" s="331" t="str">
        <f>IF('TEAM 3'!AF47="","",'TEAM 3'!AF47)</f>
        <v/>
      </c>
      <c r="L475" s="168" t="str">
        <f>'TEAM 3'!$AF$2</f>
        <v>Oxford City AC</v>
      </c>
      <c r="M475" s="168" t="s">
        <v>413</v>
      </c>
    </row>
    <row r="476" spans="1:13" s="104" customFormat="1" ht="12.75">
      <c r="A476" s="258" t="s">
        <v>195</v>
      </c>
      <c r="B476" s="251" t="s">
        <v>49</v>
      </c>
      <c r="C476" s="337"/>
      <c r="D476" s="252"/>
      <c r="E476" s="156" t="str">
        <f t="shared" si="21"/>
        <v/>
      </c>
      <c r="F476" s="156" t="str">
        <f t="shared" si="22"/>
        <v/>
      </c>
      <c r="G476" s="156" t="str">
        <f t="shared" si="23"/>
        <v/>
      </c>
      <c r="H476" s="108"/>
      <c r="I476" s="262"/>
      <c r="J476" s="167" t="str">
        <f>IF('TEAM 3'!AH48="","",'TEAM 3'!AH48)</f>
        <v xml:space="preserve"> </v>
      </c>
      <c r="K476" s="331" t="str">
        <f>IF('TEAM 3'!AF48="","",'TEAM 3'!AF48)</f>
        <v/>
      </c>
      <c r="L476" s="168" t="str">
        <f>'TEAM 3'!$AF$2</f>
        <v>Oxford City AC</v>
      </c>
      <c r="M476" s="168" t="s">
        <v>413</v>
      </c>
    </row>
    <row r="477" spans="1:13" s="104" customFormat="1" ht="12.75">
      <c r="A477" s="258" t="s">
        <v>195</v>
      </c>
      <c r="B477" s="251" t="s">
        <v>49</v>
      </c>
      <c r="C477" s="337"/>
      <c r="D477" s="252"/>
      <c r="E477" s="156" t="str">
        <f t="shared" si="21"/>
        <v/>
      </c>
      <c r="F477" s="156" t="str">
        <f t="shared" si="22"/>
        <v/>
      </c>
      <c r="G477" s="156" t="str">
        <f t="shared" si="23"/>
        <v/>
      </c>
      <c r="H477" s="108"/>
      <c r="I477" s="262"/>
      <c r="J477" s="167" t="str">
        <f>IF('TEAM 3'!AH49="","",'TEAM 3'!AH49)</f>
        <v xml:space="preserve"> </v>
      </c>
      <c r="K477" s="331" t="str">
        <f>IF('TEAM 3'!AF49="","",'TEAM 3'!AF49)</f>
        <v/>
      </c>
      <c r="L477" s="168" t="str">
        <f>'TEAM 3'!$AF$2</f>
        <v>Oxford City AC</v>
      </c>
      <c r="M477" s="168" t="s">
        <v>413</v>
      </c>
    </row>
    <row r="478" spans="1:13" s="104" customFormat="1" ht="12.75">
      <c r="A478" s="258" t="s">
        <v>195</v>
      </c>
      <c r="B478" s="251" t="s">
        <v>49</v>
      </c>
      <c r="C478" s="337"/>
      <c r="D478" s="252"/>
      <c r="E478" s="156" t="str">
        <f t="shared" si="21"/>
        <v/>
      </c>
      <c r="F478" s="156" t="str">
        <f t="shared" si="22"/>
        <v/>
      </c>
      <c r="G478" s="156" t="str">
        <f t="shared" si="23"/>
        <v/>
      </c>
      <c r="H478" s="108"/>
      <c r="I478" s="262"/>
      <c r="J478" s="167" t="str">
        <f>IF('TEAM 3'!AH50="","",'TEAM 3'!AH50)</f>
        <v xml:space="preserve"> </v>
      </c>
      <c r="K478" s="331" t="str">
        <f>IF('TEAM 3'!AF50="","",'TEAM 3'!AF50)</f>
        <v/>
      </c>
      <c r="L478" s="168" t="str">
        <f>'TEAM 3'!$AF$2</f>
        <v>Oxford City AC</v>
      </c>
      <c r="M478" s="168" t="s">
        <v>413</v>
      </c>
    </row>
    <row r="479" spans="1:13" s="104" customFormat="1" ht="12.75">
      <c r="A479" s="258" t="s">
        <v>195</v>
      </c>
      <c r="B479" s="251" t="s">
        <v>49</v>
      </c>
      <c r="C479" s="337"/>
      <c r="D479" s="252"/>
      <c r="E479" s="156" t="str">
        <f t="shared" si="21"/>
        <v/>
      </c>
      <c r="F479" s="156" t="str">
        <f t="shared" si="22"/>
        <v/>
      </c>
      <c r="G479" s="156" t="str">
        <f t="shared" si="23"/>
        <v/>
      </c>
      <c r="H479" s="108"/>
      <c r="I479" s="262"/>
      <c r="J479" s="167" t="str">
        <f>IF('TEAM 3'!AH51="","",'TEAM 3'!AH51)</f>
        <v xml:space="preserve"> </v>
      </c>
      <c r="K479" s="331" t="str">
        <f>IF('TEAM 3'!AF51="","",'TEAM 3'!AF51)</f>
        <v/>
      </c>
      <c r="L479" s="168" t="str">
        <f>'TEAM 3'!$AF$2</f>
        <v>Oxford City AC</v>
      </c>
      <c r="M479" s="168" t="s">
        <v>413</v>
      </c>
    </row>
    <row r="480" spans="1:13" s="104" customFormat="1" ht="12.75">
      <c r="A480" s="258" t="s">
        <v>195</v>
      </c>
      <c r="B480" s="251"/>
      <c r="C480" s="337"/>
      <c r="D480" s="252"/>
      <c r="E480" s="156" t="str">
        <f t="shared" si="21"/>
        <v/>
      </c>
      <c r="F480" s="156" t="str">
        <f t="shared" si="22"/>
        <v/>
      </c>
      <c r="G480" s="156" t="str">
        <f t="shared" si="23"/>
        <v/>
      </c>
      <c r="H480" s="108"/>
      <c r="I480" s="262"/>
      <c r="J480" s="167" t="str">
        <f>IF('TEAM 3'!AH52="","",'TEAM 3'!AH52)</f>
        <v xml:space="preserve"> </v>
      </c>
      <c r="K480" s="331" t="str">
        <f>IF('TEAM 3'!AF52="","",'TEAM 3'!AF52)</f>
        <v/>
      </c>
      <c r="L480" s="168" t="str">
        <f>'TEAM 3'!$AF$2</f>
        <v>Oxford City AC</v>
      </c>
      <c r="M480" s="168" t="s">
        <v>413</v>
      </c>
    </row>
    <row r="481" spans="1:13" s="104" customFormat="1" ht="12.75">
      <c r="A481" s="258" t="s">
        <v>195</v>
      </c>
      <c r="B481" s="251" t="s">
        <v>49</v>
      </c>
      <c r="C481" s="337"/>
      <c r="D481" s="252"/>
      <c r="E481" s="156" t="str">
        <f t="shared" si="21"/>
        <v/>
      </c>
      <c r="F481" s="156" t="str">
        <f t="shared" si="22"/>
        <v/>
      </c>
      <c r="G481" s="156" t="str">
        <f t="shared" si="23"/>
        <v/>
      </c>
      <c r="H481" s="108"/>
      <c r="I481" s="262"/>
      <c r="J481" s="167" t="str">
        <f>IF('TEAM 3'!AH53="","",'TEAM 3'!AH53)</f>
        <v xml:space="preserve"> </v>
      </c>
      <c r="K481" s="331" t="str">
        <f>IF('TEAM 3'!AF53="","",'TEAM 3'!AF53)</f>
        <v/>
      </c>
      <c r="L481" s="168" t="str">
        <f>'TEAM 3'!$AF$2</f>
        <v>Oxford City AC</v>
      </c>
      <c r="M481" s="168" t="s">
        <v>413</v>
      </c>
    </row>
    <row r="482" spans="1:13" s="104" customFormat="1" ht="12.75">
      <c r="A482" s="258" t="s">
        <v>195</v>
      </c>
      <c r="B482" s="251" t="s">
        <v>49</v>
      </c>
      <c r="C482" s="337"/>
      <c r="D482" s="252"/>
      <c r="E482" s="156" t="str">
        <f t="shared" si="21"/>
        <v/>
      </c>
      <c r="F482" s="156" t="str">
        <f t="shared" si="22"/>
        <v/>
      </c>
      <c r="G482" s="156" t="str">
        <f t="shared" si="23"/>
        <v/>
      </c>
      <c r="H482" s="108"/>
      <c r="I482" s="262"/>
      <c r="J482" s="167" t="str">
        <f>IF(COUNTIF('TEAM 3'!AT38:AT53,"*n*")=0,"","X")</f>
        <v/>
      </c>
      <c r="K482" s="331" t="s">
        <v>586</v>
      </c>
      <c r="L482" s="168" t="str">
        <f>'TEAM 3'!$AF$2</f>
        <v>Oxford City AC</v>
      </c>
      <c r="M482" s="168" t="s">
        <v>413</v>
      </c>
    </row>
    <row r="483" spans="1:13" s="104" customFormat="1" ht="12.75">
      <c r="A483" s="258" t="s">
        <v>195</v>
      </c>
      <c r="B483" s="251" t="s">
        <v>49</v>
      </c>
      <c r="C483" s="337"/>
      <c r="D483" s="252"/>
      <c r="E483" s="156" t="str">
        <f t="shared" si="21"/>
        <v/>
      </c>
      <c r="F483" s="156" t="str">
        <f t="shared" si="22"/>
        <v/>
      </c>
      <c r="G483" s="156" t="str">
        <f t="shared" si="23"/>
        <v/>
      </c>
      <c r="H483" s="108"/>
      <c r="I483" s="262"/>
      <c r="J483" s="167" t="str">
        <f>IF('TEAM 3'!AH58="","",'TEAM 3'!AH58)</f>
        <v xml:space="preserve"> </v>
      </c>
      <c r="K483" s="331" t="str">
        <f>IF('TEAM 3'!AF58="","",'TEAM 3'!AF58)</f>
        <v/>
      </c>
      <c r="L483" s="168" t="str">
        <f>'TEAM 3'!$AF$2</f>
        <v>Oxford City AC</v>
      </c>
      <c r="M483" s="168" t="s">
        <v>414</v>
      </c>
    </row>
    <row r="484" spans="1:13" s="104" customFormat="1" ht="12.75">
      <c r="A484" s="258" t="s">
        <v>195</v>
      </c>
      <c r="B484" s="251" t="s">
        <v>49</v>
      </c>
      <c r="C484" s="337"/>
      <c r="D484" s="252"/>
      <c r="E484" s="156" t="str">
        <f t="shared" si="21"/>
        <v/>
      </c>
      <c r="F484" s="156" t="str">
        <f t="shared" si="22"/>
        <v/>
      </c>
      <c r="G484" s="156" t="str">
        <f t="shared" si="23"/>
        <v/>
      </c>
      <c r="H484" s="108"/>
      <c r="I484" s="262"/>
      <c r="J484" s="167" t="str">
        <f>IF('TEAM 3'!AH59="","",'TEAM 3'!AH59)</f>
        <v xml:space="preserve"> </v>
      </c>
      <c r="K484" s="331" t="str">
        <f>IF('TEAM 3'!AF59="","",'TEAM 3'!AF59)</f>
        <v/>
      </c>
      <c r="L484" s="168" t="str">
        <f>'TEAM 3'!$AF$2</f>
        <v>Oxford City AC</v>
      </c>
      <c r="M484" s="168" t="s">
        <v>414</v>
      </c>
    </row>
    <row r="485" spans="1:13" s="104" customFormat="1" ht="12.75">
      <c r="A485" s="258" t="s">
        <v>195</v>
      </c>
      <c r="B485" s="251" t="s">
        <v>49</v>
      </c>
      <c r="C485" s="337"/>
      <c r="D485" s="252"/>
      <c r="E485" s="156" t="str">
        <f t="shared" si="21"/>
        <v/>
      </c>
      <c r="F485" s="156" t="str">
        <f t="shared" si="22"/>
        <v/>
      </c>
      <c r="G485" s="156" t="str">
        <f t="shared" si="23"/>
        <v/>
      </c>
      <c r="H485" s="108"/>
      <c r="I485" s="262"/>
      <c r="J485" s="167" t="str">
        <f>IF('TEAM 3'!AH60="","",'TEAM 3'!AH60)</f>
        <v xml:space="preserve"> </v>
      </c>
      <c r="K485" s="331" t="str">
        <f>IF('TEAM 3'!AF60="","",'TEAM 3'!AF60)</f>
        <v/>
      </c>
      <c r="L485" s="168" t="str">
        <f>'TEAM 3'!$AF$2</f>
        <v>Oxford City AC</v>
      </c>
      <c r="M485" s="168" t="s">
        <v>414</v>
      </c>
    </row>
    <row r="486" spans="1:13" s="104" customFormat="1" ht="12.75">
      <c r="A486" s="258" t="s">
        <v>195</v>
      </c>
      <c r="B486" s="251" t="s">
        <v>49</v>
      </c>
      <c r="C486" s="337"/>
      <c r="D486" s="252"/>
      <c r="E486" s="156" t="str">
        <f t="shared" si="21"/>
        <v/>
      </c>
      <c r="F486" s="156" t="str">
        <f t="shared" si="22"/>
        <v/>
      </c>
      <c r="G486" s="156" t="str">
        <f t="shared" si="23"/>
        <v/>
      </c>
      <c r="H486" s="108"/>
      <c r="I486" s="262"/>
      <c r="J486" s="167" t="str">
        <f>IF('TEAM 3'!AH61="","",'TEAM 3'!AH61)</f>
        <v xml:space="preserve"> </v>
      </c>
      <c r="K486" s="331" t="str">
        <f>IF('TEAM 3'!AF61="","",'TEAM 3'!AF61)</f>
        <v/>
      </c>
      <c r="L486" s="168" t="str">
        <f>'TEAM 3'!$AF$2</f>
        <v>Oxford City AC</v>
      </c>
      <c r="M486" s="168" t="s">
        <v>414</v>
      </c>
    </row>
    <row r="487" spans="1:13" s="104" customFormat="1" ht="12.75">
      <c r="A487" s="258" t="s">
        <v>195</v>
      </c>
      <c r="B487" s="251" t="s">
        <v>49</v>
      </c>
      <c r="C487" s="337"/>
      <c r="D487" s="252"/>
      <c r="E487" s="156" t="str">
        <f t="shared" si="21"/>
        <v/>
      </c>
      <c r="F487" s="156" t="str">
        <f t="shared" si="22"/>
        <v/>
      </c>
      <c r="G487" s="156" t="str">
        <f t="shared" si="23"/>
        <v/>
      </c>
      <c r="H487" s="108"/>
      <c r="I487" s="262"/>
      <c r="J487" s="167" t="str">
        <f>IF('TEAM 3'!AH62="","",'TEAM 3'!AH62)</f>
        <v xml:space="preserve"> </v>
      </c>
      <c r="K487" s="331" t="str">
        <f>IF('TEAM 3'!AF62="","",'TEAM 3'!AF62)</f>
        <v/>
      </c>
      <c r="L487" s="168" t="str">
        <f>'TEAM 3'!$AF$2</f>
        <v>Oxford City AC</v>
      </c>
      <c r="M487" s="168" t="s">
        <v>414</v>
      </c>
    </row>
    <row r="488" spans="1:13" s="104" customFormat="1" ht="12.75">
      <c r="A488" s="258" t="s">
        <v>195</v>
      </c>
      <c r="B488" s="251" t="s">
        <v>49</v>
      </c>
      <c r="C488" s="337"/>
      <c r="D488" s="252"/>
      <c r="E488" s="156" t="str">
        <f t="shared" si="21"/>
        <v/>
      </c>
      <c r="F488" s="156" t="str">
        <f t="shared" si="22"/>
        <v/>
      </c>
      <c r="G488" s="156" t="str">
        <f t="shared" si="23"/>
        <v/>
      </c>
      <c r="H488" s="108"/>
      <c r="I488" s="262"/>
      <c r="J488" s="167" t="str">
        <f>IF('TEAM 3'!AH63="","",'TEAM 3'!AH63)</f>
        <v xml:space="preserve"> </v>
      </c>
      <c r="K488" s="331" t="str">
        <f>IF('TEAM 3'!AF63="","",'TEAM 3'!AF63)</f>
        <v/>
      </c>
      <c r="L488" s="168" t="str">
        <f>'TEAM 3'!$AF$2</f>
        <v>Oxford City AC</v>
      </c>
      <c r="M488" s="168" t="s">
        <v>414</v>
      </c>
    </row>
    <row r="489" spans="1:13" s="104" customFormat="1" ht="12.75">
      <c r="A489" s="258" t="s">
        <v>195</v>
      </c>
      <c r="B489" s="251" t="s">
        <v>49</v>
      </c>
      <c r="C489" s="337"/>
      <c r="D489" s="252"/>
      <c r="E489" s="156" t="str">
        <f t="shared" si="21"/>
        <v/>
      </c>
      <c r="F489" s="156" t="str">
        <f t="shared" si="22"/>
        <v/>
      </c>
      <c r="G489" s="156" t="str">
        <f t="shared" si="23"/>
        <v/>
      </c>
      <c r="H489" s="108"/>
      <c r="I489" s="262"/>
      <c r="J489" s="167" t="str">
        <f>IF('TEAM 3'!AH64="","",'TEAM 3'!AH64)</f>
        <v xml:space="preserve"> </v>
      </c>
      <c r="K489" s="331" t="str">
        <f>IF('TEAM 3'!AF64="","",'TEAM 3'!AF64)</f>
        <v/>
      </c>
      <c r="L489" s="168" t="str">
        <f>'TEAM 3'!$AF$2</f>
        <v>Oxford City AC</v>
      </c>
      <c r="M489" s="168" t="s">
        <v>414</v>
      </c>
    </row>
    <row r="490" spans="1:13" s="104" customFormat="1" ht="12.75">
      <c r="A490" s="258" t="s">
        <v>195</v>
      </c>
      <c r="B490" s="251" t="s">
        <v>49</v>
      </c>
      <c r="C490" s="337"/>
      <c r="D490" s="252"/>
      <c r="E490" s="156" t="str">
        <f t="shared" si="21"/>
        <v/>
      </c>
      <c r="F490" s="156" t="str">
        <f t="shared" si="22"/>
        <v/>
      </c>
      <c r="G490" s="156" t="str">
        <f t="shared" si="23"/>
        <v/>
      </c>
      <c r="H490" s="108"/>
      <c r="I490" s="262"/>
      <c r="J490" s="167" t="str">
        <f>IF('TEAM 3'!AH65="","",'TEAM 3'!AH65)</f>
        <v xml:space="preserve"> </v>
      </c>
      <c r="K490" s="331" t="str">
        <f>IF('TEAM 3'!AF65="","",'TEAM 3'!AF65)</f>
        <v/>
      </c>
      <c r="L490" s="168" t="str">
        <f>'TEAM 3'!$AF$2</f>
        <v>Oxford City AC</v>
      </c>
      <c r="M490" s="168" t="s">
        <v>414</v>
      </c>
    </row>
    <row r="491" spans="1:13" s="104" customFormat="1" ht="12.75">
      <c r="A491" s="258" t="s">
        <v>195</v>
      </c>
      <c r="B491" s="251" t="s">
        <v>49</v>
      </c>
      <c r="C491" s="337"/>
      <c r="D491" s="252"/>
      <c r="E491" s="156" t="str">
        <f t="shared" si="21"/>
        <v/>
      </c>
      <c r="F491" s="156" t="str">
        <f t="shared" si="22"/>
        <v/>
      </c>
      <c r="G491" s="156" t="str">
        <f t="shared" si="23"/>
        <v/>
      </c>
      <c r="H491" s="108"/>
      <c r="I491" s="262"/>
      <c r="J491" s="167" t="str">
        <f>IF('TEAM 3'!AH66="","",'TEAM 3'!AH66)</f>
        <v xml:space="preserve"> </v>
      </c>
      <c r="K491" s="331" t="str">
        <f>IF('TEAM 3'!AF66="","",'TEAM 3'!AF66)</f>
        <v/>
      </c>
      <c r="L491" s="168" t="str">
        <f>'TEAM 3'!$AF$2</f>
        <v>Oxford City AC</v>
      </c>
      <c r="M491" s="168" t="s">
        <v>414</v>
      </c>
    </row>
    <row r="492" spans="1:13" s="104" customFormat="1" ht="12.75">
      <c r="A492" s="258" t="s">
        <v>195</v>
      </c>
      <c r="B492" s="251" t="s">
        <v>49</v>
      </c>
      <c r="C492" s="337"/>
      <c r="D492" s="252"/>
      <c r="E492" s="156" t="str">
        <f t="shared" si="21"/>
        <v/>
      </c>
      <c r="F492" s="156" t="str">
        <f t="shared" si="22"/>
        <v/>
      </c>
      <c r="G492" s="156" t="str">
        <f t="shared" si="23"/>
        <v/>
      </c>
      <c r="H492" s="108"/>
      <c r="I492" s="262"/>
      <c r="J492" s="167" t="str">
        <f>IF(COUNTIF('TEAM 3'!AT58:AT66,"*n*")=0,"","X")</f>
        <v/>
      </c>
      <c r="K492" s="331" t="s">
        <v>586</v>
      </c>
      <c r="L492" s="168" t="str">
        <f>'TEAM 3'!$AF$2</f>
        <v>Oxford City AC</v>
      </c>
      <c r="M492" s="168" t="s">
        <v>414</v>
      </c>
    </row>
    <row r="493" spans="1:13" s="104" customFormat="1" ht="12.75">
      <c r="A493" s="258" t="s">
        <v>195</v>
      </c>
      <c r="B493" s="251" t="s">
        <v>49</v>
      </c>
      <c r="C493" s="337"/>
      <c r="D493" s="252"/>
      <c r="E493" s="156" t="str">
        <f t="shared" si="21"/>
        <v/>
      </c>
      <c r="F493" s="156" t="str">
        <f t="shared" si="22"/>
        <v/>
      </c>
      <c r="G493" s="156" t="str">
        <f t="shared" si="23"/>
        <v/>
      </c>
      <c r="H493" s="108"/>
      <c r="I493" s="262"/>
      <c r="J493" s="167" t="str">
        <f>IF('TEAM 4'!C5="","",'TEAM 4'!C5)</f>
        <v xml:space="preserve"> </v>
      </c>
      <c r="K493" s="331" t="str">
        <f>IF('TEAM 4'!A5="","",'TEAM 4'!A5)</f>
        <v>Amber Waring-Jones</v>
      </c>
      <c r="L493" s="168" t="str">
        <f>'TEAM 4'!$AF$2</f>
        <v>MADJA</v>
      </c>
      <c r="M493" s="168" t="s">
        <v>517</v>
      </c>
    </row>
    <row r="494" spans="1:13" s="104" customFormat="1" ht="12.75">
      <c r="A494" s="258" t="s">
        <v>195</v>
      </c>
      <c r="B494" s="251" t="s">
        <v>49</v>
      </c>
      <c r="C494" s="337"/>
      <c r="D494" s="252"/>
      <c r="E494" s="156" t="str">
        <f t="shared" si="21"/>
        <v/>
      </c>
      <c r="F494" s="156" t="str">
        <f t="shared" si="22"/>
        <v/>
      </c>
      <c r="G494" s="156" t="str">
        <f t="shared" si="23"/>
        <v/>
      </c>
      <c r="H494" s="108"/>
      <c r="I494" s="262"/>
      <c r="J494" s="167" t="str">
        <f>IF('TEAM 4'!C6="","",'TEAM 4'!C6)</f>
        <v xml:space="preserve"> </v>
      </c>
      <c r="K494" s="331" t="str">
        <f>IF('TEAM 4'!A6="","",'TEAM 4'!A6)</f>
        <v>Jojo Kiggell</v>
      </c>
      <c r="L494" s="168" t="str">
        <f>'TEAM 4'!$AF$2</f>
        <v>MADJA</v>
      </c>
      <c r="M494" s="168" t="s">
        <v>517</v>
      </c>
    </row>
    <row r="495" spans="1:13" s="104" customFormat="1" ht="12.75">
      <c r="A495" s="258" t="s">
        <v>195</v>
      </c>
      <c r="B495" s="251" t="s">
        <v>49</v>
      </c>
      <c r="C495" s="337"/>
      <c r="D495" s="252"/>
      <c r="E495" s="156" t="str">
        <f t="shared" si="21"/>
        <v/>
      </c>
      <c r="F495" s="156" t="str">
        <f t="shared" si="22"/>
        <v/>
      </c>
      <c r="G495" s="156" t="str">
        <f t="shared" si="23"/>
        <v/>
      </c>
      <c r="H495" s="108"/>
      <c r="I495" s="262">
        <v>100</v>
      </c>
      <c r="J495" s="167" t="str">
        <f>IF('TEAM 4'!C7="","",'TEAM 4'!C7)</f>
        <v>X</v>
      </c>
      <c r="K495" s="331" t="str">
        <f>IF('TEAM 4'!A7="","",'TEAM 4'!A7)</f>
        <v>Ellie Hamill</v>
      </c>
      <c r="L495" s="168" t="str">
        <f>'TEAM 4'!$AF$2</f>
        <v>MADJA</v>
      </c>
      <c r="M495" s="168" t="s">
        <v>517</v>
      </c>
    </row>
    <row r="496" spans="1:13" s="104" customFormat="1" ht="12.75">
      <c r="A496" s="258" t="s">
        <v>195</v>
      </c>
      <c r="B496" s="251" t="s">
        <v>49</v>
      </c>
      <c r="C496" s="337"/>
      <c r="D496" s="252"/>
      <c r="E496" s="156" t="str">
        <f t="shared" si="21"/>
        <v/>
      </c>
      <c r="F496" s="156" t="str">
        <f t="shared" si="22"/>
        <v/>
      </c>
      <c r="G496" s="156" t="str">
        <f t="shared" si="23"/>
        <v/>
      </c>
      <c r="H496" s="108"/>
      <c r="I496" s="262">
        <v>364</v>
      </c>
      <c r="J496" s="167" t="str">
        <f>IF('TEAM 4'!C8="","",'TEAM 4'!C8)</f>
        <v>X</v>
      </c>
      <c r="K496" s="331" t="str">
        <f>IF('TEAM 4'!A8="","",'TEAM 4'!A8)</f>
        <v>Megan Hamill</v>
      </c>
      <c r="L496" s="168" t="str">
        <f>'TEAM 4'!$AF$2</f>
        <v>MADJA</v>
      </c>
      <c r="M496" s="168" t="s">
        <v>517</v>
      </c>
    </row>
    <row r="497" spans="1:13" s="104" customFormat="1" ht="12.75">
      <c r="A497" s="258" t="s">
        <v>195</v>
      </c>
      <c r="B497" s="251" t="s">
        <v>49</v>
      </c>
      <c r="C497" s="337"/>
      <c r="D497" s="252"/>
      <c r="E497" s="156" t="str">
        <f t="shared" si="21"/>
        <v/>
      </c>
      <c r="F497" s="156" t="str">
        <f t="shared" si="22"/>
        <v/>
      </c>
      <c r="G497" s="156" t="str">
        <f t="shared" si="23"/>
        <v/>
      </c>
      <c r="H497" s="108"/>
      <c r="I497" s="262"/>
      <c r="J497" s="167" t="str">
        <f>IF('TEAM 4'!C9="","",'TEAM 4'!C9)</f>
        <v xml:space="preserve"> </v>
      </c>
      <c r="K497" s="331" t="str">
        <f>IF('TEAM 4'!A9="","",'TEAM 4'!A9)</f>
        <v>Esme Montague</v>
      </c>
      <c r="L497" s="168" t="str">
        <f>'TEAM 4'!$AF$2</f>
        <v>MADJA</v>
      </c>
      <c r="M497" s="168" t="s">
        <v>517</v>
      </c>
    </row>
    <row r="498" spans="1:13" s="104" customFormat="1" ht="12.75">
      <c r="A498" s="258" t="s">
        <v>195</v>
      </c>
      <c r="B498" s="251" t="s">
        <v>49</v>
      </c>
      <c r="C498" s="337"/>
      <c r="D498" s="252"/>
      <c r="E498" s="156" t="str">
        <f t="shared" si="21"/>
        <v/>
      </c>
      <c r="F498" s="156" t="str">
        <f t="shared" si="22"/>
        <v/>
      </c>
      <c r="G498" s="156" t="str">
        <f t="shared" si="23"/>
        <v/>
      </c>
      <c r="H498" s="108"/>
      <c r="I498" s="262">
        <v>365</v>
      </c>
      <c r="J498" s="167" t="str">
        <f>IF('TEAM 4'!C10="","",'TEAM 4'!C10)</f>
        <v>X</v>
      </c>
      <c r="K498" s="331" t="str">
        <f>IF('TEAM 4'!A10="","",'TEAM 4'!A10)</f>
        <v>Evie Hallsworth</v>
      </c>
      <c r="L498" s="168" t="str">
        <f>'TEAM 4'!$AF$2</f>
        <v>MADJA</v>
      </c>
      <c r="M498" s="168" t="s">
        <v>517</v>
      </c>
    </row>
    <row r="499" spans="1:13" s="104" customFormat="1" ht="12.75">
      <c r="A499" s="258" t="s">
        <v>195</v>
      </c>
      <c r="B499" s="251" t="s">
        <v>49</v>
      </c>
      <c r="C499" s="337"/>
      <c r="D499" s="252"/>
      <c r="E499" s="156" t="str">
        <f t="shared" si="21"/>
        <v/>
      </c>
      <c r="F499" s="156" t="str">
        <f t="shared" si="22"/>
        <v/>
      </c>
      <c r="G499" s="156" t="str">
        <f t="shared" si="23"/>
        <v/>
      </c>
      <c r="H499" s="108"/>
      <c r="I499" s="262"/>
      <c r="J499" s="167" t="str">
        <f>IF('TEAM 4'!C11="","",'TEAM 4'!C11)</f>
        <v xml:space="preserve"> </v>
      </c>
      <c r="K499" s="331" t="str">
        <f>IF('TEAM 4'!A11="","",'TEAM 4'!A11)</f>
        <v>Lucy White</v>
      </c>
      <c r="L499" s="168" t="str">
        <f>'TEAM 4'!$AF$2</f>
        <v>MADJA</v>
      </c>
      <c r="M499" s="168" t="s">
        <v>517</v>
      </c>
    </row>
    <row r="500" spans="1:13" s="104" customFormat="1" ht="12.75">
      <c r="A500" s="258" t="s">
        <v>195</v>
      </c>
      <c r="B500" s="251" t="s">
        <v>49</v>
      </c>
      <c r="C500" s="337"/>
      <c r="D500" s="252"/>
      <c r="E500" s="156" t="str">
        <f t="shared" si="21"/>
        <v/>
      </c>
      <c r="F500" s="156" t="str">
        <f t="shared" si="22"/>
        <v/>
      </c>
      <c r="G500" s="156" t="str">
        <f t="shared" si="23"/>
        <v/>
      </c>
      <c r="H500" s="108"/>
      <c r="I500" s="262">
        <v>366</v>
      </c>
      <c r="J500" s="167" t="str">
        <f>IF('TEAM 4'!C12="","",'TEAM 4'!C12)</f>
        <v>X</v>
      </c>
      <c r="K500" s="331" t="str">
        <f>IF('TEAM 4'!A12="","",'TEAM 4'!A12)</f>
        <v>Florence Miller</v>
      </c>
      <c r="L500" s="168" t="str">
        <f>'TEAM 4'!$AF$2</f>
        <v>MADJA</v>
      </c>
      <c r="M500" s="168" t="s">
        <v>517</v>
      </c>
    </row>
    <row r="501" spans="1:13" s="104" customFormat="1" ht="12.75">
      <c r="A501" s="258" t="s">
        <v>195</v>
      </c>
      <c r="B501" s="251" t="s">
        <v>49</v>
      </c>
      <c r="C501" s="337"/>
      <c r="D501" s="252"/>
      <c r="E501" s="156" t="str">
        <f t="shared" si="21"/>
        <v/>
      </c>
      <c r="F501" s="156" t="str">
        <f t="shared" si="22"/>
        <v/>
      </c>
      <c r="G501" s="156" t="str">
        <f t="shared" si="23"/>
        <v/>
      </c>
      <c r="H501" s="108"/>
      <c r="I501" s="262"/>
      <c r="J501" s="167" t="str">
        <f>IF('TEAM 4'!C13="","",'TEAM 4'!C13)</f>
        <v xml:space="preserve"> </v>
      </c>
      <c r="K501" s="331" t="str">
        <f>IF('TEAM 4'!A13="","",'TEAM 4'!A13)</f>
        <v>Ellie Mullins</v>
      </c>
      <c r="L501" s="168" t="str">
        <f>'TEAM 4'!$AF$2</f>
        <v>MADJA</v>
      </c>
      <c r="M501" s="168" t="s">
        <v>517</v>
      </c>
    </row>
    <row r="502" spans="1:13" s="104" customFormat="1" ht="12.75">
      <c r="A502" s="258" t="s">
        <v>195</v>
      </c>
      <c r="B502" s="251" t="s">
        <v>49</v>
      </c>
      <c r="C502" s="337"/>
      <c r="D502" s="252"/>
      <c r="E502" s="156" t="str">
        <f t="shared" si="21"/>
        <v/>
      </c>
      <c r="F502" s="156" t="str">
        <f t="shared" si="22"/>
        <v/>
      </c>
      <c r="G502" s="156" t="str">
        <f t="shared" si="23"/>
        <v/>
      </c>
      <c r="H502" s="108"/>
      <c r="I502" s="262">
        <v>367</v>
      </c>
      <c r="J502" s="167" t="str">
        <f>IF('TEAM 4'!C14="","",'TEAM 4'!C14)</f>
        <v>X</v>
      </c>
      <c r="K502" s="331" t="str">
        <f>IF('TEAM 4'!A14="","",'TEAM 4'!A14)</f>
        <v>Rosie Burridge</v>
      </c>
      <c r="L502" s="168" t="str">
        <f>'TEAM 4'!$AF$2</f>
        <v>MADJA</v>
      </c>
      <c r="M502" s="168" t="s">
        <v>517</v>
      </c>
    </row>
    <row r="503" spans="1:13" s="104" customFormat="1" ht="12.75">
      <c r="A503" s="258" t="s">
        <v>195</v>
      </c>
      <c r="B503" s="251" t="s">
        <v>49</v>
      </c>
      <c r="C503" s="337"/>
      <c r="D503" s="252"/>
      <c r="E503" s="156" t="str">
        <f t="shared" si="21"/>
        <v/>
      </c>
      <c r="F503" s="156" t="str">
        <f t="shared" si="22"/>
        <v/>
      </c>
      <c r="G503" s="156" t="str">
        <f t="shared" si="23"/>
        <v/>
      </c>
      <c r="H503" s="108"/>
      <c r="I503" s="262">
        <v>368</v>
      </c>
      <c r="J503" s="167" t="str">
        <f>IF('TEAM 4'!C15="","",'TEAM 4'!C15)</f>
        <v>X</v>
      </c>
      <c r="K503" s="331" t="str">
        <f>IF('TEAM 4'!A15="","",'TEAM 4'!A15)</f>
        <v>Anna White</v>
      </c>
      <c r="L503" s="168" t="str">
        <f>'TEAM 4'!$AF$2</f>
        <v>MADJA</v>
      </c>
      <c r="M503" s="168" t="s">
        <v>517</v>
      </c>
    </row>
    <row r="504" spans="1:13" s="104" customFormat="1" ht="12.75">
      <c r="A504" s="258" t="s">
        <v>195</v>
      </c>
      <c r="B504" s="251" t="s">
        <v>49</v>
      </c>
      <c r="C504" s="337"/>
      <c r="D504" s="252"/>
      <c r="E504" s="156" t="str">
        <f t="shared" si="21"/>
        <v/>
      </c>
      <c r="F504" s="156" t="str">
        <f t="shared" si="22"/>
        <v/>
      </c>
      <c r="G504" s="156" t="str">
        <f t="shared" si="23"/>
        <v/>
      </c>
      <c r="H504" s="108"/>
      <c r="I504" s="262">
        <v>369</v>
      </c>
      <c r="J504" s="167" t="str">
        <f>IF('TEAM 4'!C16="","",'TEAM 4'!C16)</f>
        <v>X</v>
      </c>
      <c r="K504" s="331" t="str">
        <f>IF('TEAM 4'!A16="","",'TEAM 4'!A16)</f>
        <v>Tabitha Rex</v>
      </c>
      <c r="L504" s="168" t="str">
        <f>'TEAM 4'!$AF$2</f>
        <v>MADJA</v>
      </c>
      <c r="M504" s="168" t="s">
        <v>517</v>
      </c>
    </row>
    <row r="505" spans="1:13" s="104" customFormat="1" ht="12.75">
      <c r="A505" s="258" t="s">
        <v>195</v>
      </c>
      <c r="B505" s="251" t="s">
        <v>49</v>
      </c>
      <c r="C505" s="337"/>
      <c r="D505" s="252"/>
      <c r="E505" s="156" t="str">
        <f t="shared" si="21"/>
        <v/>
      </c>
      <c r="F505" s="156" t="str">
        <f t="shared" si="22"/>
        <v/>
      </c>
      <c r="G505" s="156" t="str">
        <f t="shared" si="23"/>
        <v/>
      </c>
      <c r="H505" s="108"/>
      <c r="I505" s="262">
        <v>370</v>
      </c>
      <c r="J505" s="167" t="str">
        <f>IF('TEAM 4'!C17="","",'TEAM 4'!C17)</f>
        <v>X</v>
      </c>
      <c r="K505" s="331" t="str">
        <f>IF('TEAM 4'!A17="","",'TEAM 4'!A17)</f>
        <v>Ella Rudman Bromley</v>
      </c>
      <c r="L505" s="168" t="str">
        <f>'TEAM 4'!$AF$2</f>
        <v>MADJA</v>
      </c>
      <c r="M505" s="168" t="s">
        <v>517</v>
      </c>
    </row>
    <row r="506" spans="1:13" s="104" customFormat="1" ht="12.75">
      <c r="A506" s="258" t="s">
        <v>195</v>
      </c>
      <c r="B506" s="251" t="s">
        <v>49</v>
      </c>
      <c r="C506" s="337"/>
      <c r="D506" s="252"/>
      <c r="E506" s="156" t="str">
        <f t="shared" si="21"/>
        <v/>
      </c>
      <c r="F506" s="156" t="str">
        <f t="shared" si="22"/>
        <v/>
      </c>
      <c r="G506" s="156" t="str">
        <f t="shared" si="23"/>
        <v/>
      </c>
      <c r="H506" s="108"/>
      <c r="I506" s="262"/>
      <c r="J506" s="167" t="str">
        <f>IF('TEAM 4'!C18="","",'TEAM 4'!C18)</f>
        <v xml:space="preserve"> </v>
      </c>
      <c r="K506" s="331" t="str">
        <f>IF('TEAM 4'!A18="","",'TEAM 4'!A18)</f>
        <v/>
      </c>
      <c r="L506" s="168" t="str">
        <f>'TEAM 4'!$AF$2</f>
        <v>MADJA</v>
      </c>
      <c r="M506" s="168" t="s">
        <v>517</v>
      </c>
    </row>
    <row r="507" spans="1:13" s="104" customFormat="1" ht="12.75">
      <c r="A507" s="258" t="s">
        <v>195</v>
      </c>
      <c r="B507" s="251" t="s">
        <v>49</v>
      </c>
      <c r="C507" s="337"/>
      <c r="D507" s="252"/>
      <c r="E507" s="156" t="str">
        <f t="shared" si="21"/>
        <v/>
      </c>
      <c r="F507" s="156" t="str">
        <f t="shared" si="22"/>
        <v/>
      </c>
      <c r="G507" s="156" t="str">
        <f t="shared" si="23"/>
        <v/>
      </c>
      <c r="H507" s="108"/>
      <c r="I507" s="262"/>
      <c r="J507" s="167" t="str">
        <f>IF('TEAM 4'!C19="","",'TEAM 4'!C19)</f>
        <v xml:space="preserve"> </v>
      </c>
      <c r="K507" s="331" t="str">
        <f>IF('TEAM 4'!A19="","",'TEAM 4'!A19)</f>
        <v/>
      </c>
      <c r="L507" s="168" t="str">
        <f>'TEAM 4'!$AF$2</f>
        <v>MADJA</v>
      </c>
      <c r="M507" s="168" t="s">
        <v>517</v>
      </c>
    </row>
    <row r="508" spans="1:13" s="104" customFormat="1" ht="12.75">
      <c r="A508" s="169"/>
      <c r="B508" s="251" t="s">
        <v>49</v>
      </c>
      <c r="C508" s="337"/>
      <c r="D508" s="252"/>
      <c r="E508" s="156" t="str">
        <f t="shared" si="21"/>
        <v/>
      </c>
      <c r="F508" s="156" t="str">
        <f t="shared" si="22"/>
        <v/>
      </c>
      <c r="G508" s="156" t="str">
        <f t="shared" si="23"/>
        <v/>
      </c>
      <c r="H508" s="108"/>
      <c r="I508" s="262"/>
      <c r="J508" s="167" t="str">
        <f>IF('TEAM 4'!C20="","",'TEAM 4'!C20)</f>
        <v xml:space="preserve"> </v>
      </c>
      <c r="K508" s="331" t="str">
        <f>IF('TEAM 4'!A20="","",'TEAM 4'!A20)</f>
        <v/>
      </c>
      <c r="L508" s="168" t="str">
        <f>'TEAM 4'!$AF$2</f>
        <v>MADJA</v>
      </c>
      <c r="M508" s="168" t="s">
        <v>517</v>
      </c>
    </row>
    <row r="509" spans="1:13" s="104" customFormat="1" ht="12.75">
      <c r="A509" s="169"/>
      <c r="B509" s="251" t="s">
        <v>49</v>
      </c>
      <c r="C509" s="337"/>
      <c r="D509" s="252"/>
      <c r="E509" s="156" t="str">
        <f t="shared" si="21"/>
        <v/>
      </c>
      <c r="F509" s="156" t="str">
        <f t="shared" si="22"/>
        <v/>
      </c>
      <c r="G509" s="156" t="str">
        <f t="shared" si="23"/>
        <v/>
      </c>
      <c r="H509" s="108"/>
      <c r="I509" s="262"/>
      <c r="J509" s="167" t="str">
        <f>IF('TEAM 4'!C21="","",'TEAM 4'!C21)</f>
        <v xml:space="preserve"> </v>
      </c>
      <c r="K509" s="331" t="str">
        <f>IF('TEAM 4'!A21="","",'TEAM 4'!A21)</f>
        <v/>
      </c>
      <c r="L509" s="168" t="str">
        <f>'TEAM 4'!$AF$2</f>
        <v>MADJA</v>
      </c>
      <c r="M509" s="168" t="s">
        <v>517</v>
      </c>
    </row>
    <row r="510" spans="1:13" s="104" customFormat="1" ht="12.75">
      <c r="A510" s="169"/>
      <c r="B510" s="251" t="s">
        <v>49</v>
      </c>
      <c r="C510" s="337"/>
      <c r="D510" s="252"/>
      <c r="E510" s="156" t="str">
        <f t="shared" si="21"/>
        <v/>
      </c>
      <c r="F510" s="156" t="str">
        <f t="shared" si="22"/>
        <v/>
      </c>
      <c r="G510" s="156" t="str">
        <f t="shared" si="23"/>
        <v/>
      </c>
      <c r="H510" s="108"/>
      <c r="I510" s="262"/>
      <c r="J510" s="167" t="str">
        <f>IF('TEAM 4'!C22="","",'TEAM 4'!C22)</f>
        <v xml:space="preserve"> </v>
      </c>
      <c r="K510" s="331" t="str">
        <f>IF('TEAM 4'!A22="","",'TEAM 4'!A22)</f>
        <v/>
      </c>
      <c r="L510" s="168" t="str">
        <f>'TEAM 4'!$AF$2</f>
        <v>MADJA</v>
      </c>
      <c r="M510" s="168" t="s">
        <v>517</v>
      </c>
    </row>
    <row r="511" spans="1:13" s="104" customFormat="1" ht="12.75">
      <c r="A511" s="169"/>
      <c r="B511" s="251" t="s">
        <v>49</v>
      </c>
      <c r="C511" s="337"/>
      <c r="D511" s="252"/>
      <c r="E511" s="156" t="str">
        <f t="shared" si="21"/>
        <v/>
      </c>
      <c r="F511" s="156" t="str">
        <f t="shared" si="22"/>
        <v/>
      </c>
      <c r="G511" s="156" t="str">
        <f t="shared" si="23"/>
        <v/>
      </c>
      <c r="H511" s="108"/>
      <c r="I511" s="262"/>
      <c r="J511" s="167" t="str">
        <f>IF('TEAM 4'!C23="","",'TEAM 4'!C23)</f>
        <v xml:space="preserve"> </v>
      </c>
      <c r="K511" s="331" t="str">
        <f>IF('TEAM 4'!A23="","",'TEAM 4'!A23)</f>
        <v/>
      </c>
      <c r="L511" s="168" t="str">
        <f>'TEAM 4'!$AF$2</f>
        <v>MADJA</v>
      </c>
      <c r="M511" s="168" t="s">
        <v>517</v>
      </c>
    </row>
    <row r="512" spans="1:13" s="104" customFormat="1" ht="12.75">
      <c r="A512" s="169"/>
      <c r="B512" s="251" t="s">
        <v>49</v>
      </c>
      <c r="C512" s="337"/>
      <c r="D512" s="252"/>
      <c r="E512" s="156" t="str">
        <f t="shared" si="21"/>
        <v/>
      </c>
      <c r="F512" s="156" t="str">
        <f t="shared" si="22"/>
        <v/>
      </c>
      <c r="G512" s="156" t="str">
        <f t="shared" si="23"/>
        <v/>
      </c>
      <c r="H512" s="108"/>
      <c r="I512" s="262"/>
      <c r="J512" s="167" t="str">
        <f>IF('TEAM 4'!C24="","",'TEAM 4'!C24)</f>
        <v xml:space="preserve"> </v>
      </c>
      <c r="K512" s="331" t="str">
        <f>IF('TEAM 4'!A24="","",'TEAM 4'!A24)</f>
        <v/>
      </c>
      <c r="L512" s="168" t="str">
        <f>'TEAM 4'!$AF$2</f>
        <v>MADJA</v>
      </c>
      <c r="M512" s="168" t="s">
        <v>517</v>
      </c>
    </row>
    <row r="513" spans="1:13" s="104" customFormat="1" ht="12.75">
      <c r="A513" s="169"/>
      <c r="B513" s="251" t="s">
        <v>49</v>
      </c>
      <c r="C513" s="337"/>
      <c r="D513" s="252"/>
      <c r="E513" s="156" t="str">
        <f t="shared" si="21"/>
        <v/>
      </c>
      <c r="F513" s="156" t="str">
        <f t="shared" si="22"/>
        <v/>
      </c>
      <c r="G513" s="156" t="str">
        <f t="shared" si="23"/>
        <v/>
      </c>
      <c r="H513" s="108"/>
      <c r="I513" s="262"/>
      <c r="J513" s="167" t="str">
        <f>IF('TEAM 4'!C25="","",'TEAM 4'!C25)</f>
        <v xml:space="preserve"> </v>
      </c>
      <c r="K513" s="331" t="str">
        <f>IF('TEAM 4'!A25="","",'TEAM 4'!A25)</f>
        <v/>
      </c>
      <c r="L513" s="168" t="str">
        <f>'TEAM 4'!$AF$2</f>
        <v>MADJA</v>
      </c>
      <c r="M513" s="168" t="s">
        <v>517</v>
      </c>
    </row>
    <row r="514" spans="1:13" s="104" customFormat="1" ht="12.75">
      <c r="A514" s="169"/>
      <c r="B514" s="251" t="s">
        <v>49</v>
      </c>
      <c r="C514" s="337"/>
      <c r="D514" s="252"/>
      <c r="E514" s="156" t="str">
        <f t="shared" si="21"/>
        <v/>
      </c>
      <c r="F514" s="156" t="str">
        <f t="shared" si="22"/>
        <v/>
      </c>
      <c r="G514" s="156" t="str">
        <f t="shared" si="23"/>
        <v/>
      </c>
      <c r="H514" s="108"/>
      <c r="I514" s="262"/>
      <c r="J514" s="167" t="str">
        <f>IF('TEAM 4'!C26="","",'TEAM 4'!C26)</f>
        <v xml:space="preserve"> </v>
      </c>
      <c r="K514" s="331" t="str">
        <f>IF('TEAM 4'!A26="","",'TEAM 4'!A26)</f>
        <v/>
      </c>
      <c r="L514" s="168" t="str">
        <f>'TEAM 4'!$AF$2</f>
        <v>MADJA</v>
      </c>
      <c r="M514" s="168" t="s">
        <v>517</v>
      </c>
    </row>
    <row r="515" spans="1:13" s="104" customFormat="1" ht="12.75">
      <c r="A515" s="169"/>
      <c r="B515" s="251" t="s">
        <v>49</v>
      </c>
      <c r="C515" s="337"/>
      <c r="D515" s="252"/>
      <c r="E515" s="156" t="str">
        <f t="shared" si="21"/>
        <v/>
      </c>
      <c r="F515" s="156" t="str">
        <f t="shared" si="22"/>
        <v/>
      </c>
      <c r="G515" s="156" t="str">
        <f t="shared" si="23"/>
        <v/>
      </c>
      <c r="H515" s="108"/>
      <c r="I515" s="262"/>
      <c r="J515" s="167" t="str">
        <f>IF('TEAM 4'!C27="","",'TEAM 4'!C27)</f>
        <v xml:space="preserve"> </v>
      </c>
      <c r="K515" s="331" t="str">
        <f>IF('TEAM 4'!A27="","",'TEAM 4'!A27)</f>
        <v/>
      </c>
      <c r="L515" s="168" t="str">
        <f>'TEAM 4'!$AF$2</f>
        <v>MADJA</v>
      </c>
      <c r="M515" s="168" t="s">
        <v>517</v>
      </c>
    </row>
    <row r="516" spans="1:13" s="104" customFormat="1" ht="12.75">
      <c r="A516" s="169"/>
      <c r="B516" s="251" t="s">
        <v>49</v>
      </c>
      <c r="C516" s="337"/>
      <c r="D516" s="252"/>
      <c r="E516" s="156" t="str">
        <f t="shared" si="21"/>
        <v/>
      </c>
      <c r="F516" s="156" t="str">
        <f t="shared" si="22"/>
        <v/>
      </c>
      <c r="G516" s="156" t="str">
        <f t="shared" si="23"/>
        <v/>
      </c>
      <c r="H516" s="108"/>
      <c r="I516" s="262"/>
      <c r="J516" s="167" t="str">
        <f>IF('TEAM 4'!C28="","",'TEAM 4'!C28)</f>
        <v xml:space="preserve"> </v>
      </c>
      <c r="K516" s="331" t="str">
        <f>IF('TEAM 4'!A28="","",'TEAM 4'!A28)</f>
        <v/>
      </c>
      <c r="L516" s="168" t="str">
        <f>'TEAM 4'!$AF$2</f>
        <v>MADJA</v>
      </c>
      <c r="M516" s="168" t="s">
        <v>517</v>
      </c>
    </row>
    <row r="517" spans="1:13" s="104" customFormat="1" ht="12.75">
      <c r="A517" s="169"/>
      <c r="B517" s="251" t="s">
        <v>49</v>
      </c>
      <c r="C517" s="337"/>
      <c r="D517" s="252"/>
      <c r="E517" s="156" t="str">
        <f t="shared" si="21"/>
        <v/>
      </c>
      <c r="F517" s="156" t="str">
        <f t="shared" si="22"/>
        <v/>
      </c>
      <c r="G517" s="156" t="str">
        <f t="shared" si="23"/>
        <v/>
      </c>
      <c r="H517" s="108"/>
      <c r="I517" s="262"/>
      <c r="J517" s="167" t="str">
        <f>IF('TEAM 4'!C29="","",'TEAM 4'!C29)</f>
        <v xml:space="preserve"> </v>
      </c>
      <c r="K517" s="331" t="str">
        <f>IF('TEAM 4'!A29="","",'TEAM 4'!A29)</f>
        <v/>
      </c>
      <c r="L517" s="168" t="str">
        <f>'TEAM 4'!$AF$2</f>
        <v>MADJA</v>
      </c>
      <c r="M517" s="168" t="s">
        <v>517</v>
      </c>
    </row>
    <row r="518" spans="1:13" s="104" customFormat="1" ht="12.75">
      <c r="A518" s="169"/>
      <c r="B518" s="251" t="s">
        <v>49</v>
      </c>
      <c r="C518" s="337"/>
      <c r="D518" s="252"/>
      <c r="E518" s="156" t="str">
        <f t="shared" si="21"/>
        <v/>
      </c>
      <c r="F518" s="156" t="str">
        <f t="shared" si="22"/>
        <v/>
      </c>
      <c r="G518" s="156" t="str">
        <f t="shared" si="23"/>
        <v/>
      </c>
      <c r="H518" s="108"/>
      <c r="I518" s="262"/>
      <c r="J518" s="167" t="str">
        <f>IF('TEAM 4'!C30="","",'TEAM 4'!C30)</f>
        <v xml:space="preserve"> </v>
      </c>
      <c r="K518" s="331" t="str">
        <f>IF('TEAM 4'!A30="","",'TEAM 4'!A30)</f>
        <v/>
      </c>
      <c r="L518" s="168" t="str">
        <f>'TEAM 4'!$AF$2</f>
        <v>MADJA</v>
      </c>
      <c r="M518" s="168" t="s">
        <v>517</v>
      </c>
    </row>
    <row r="519" spans="1:13" s="104" customFormat="1" ht="12.75">
      <c r="A519" s="169"/>
      <c r="B519" s="251" t="s">
        <v>49</v>
      </c>
      <c r="C519" s="337"/>
      <c r="D519" s="252"/>
      <c r="E519" s="156" t="str">
        <f t="shared" ref="E519:E582" si="24">IF(ISNA((VLOOKUP(B519,I:M,3,FALSE))),"",VLOOKUP(B519,I:M,3,FALSE))</f>
        <v/>
      </c>
      <c r="F519" s="156" t="str">
        <f t="shared" ref="F519:F582" si="25">IF(ISNA((VLOOKUP(B519,I:M,4,FALSE))),"",VLOOKUP(B519,I:M,4,FALSE))</f>
        <v/>
      </c>
      <c r="G519" s="156" t="str">
        <f t="shared" ref="G519:G582" si="26">IF(ISNA((VLOOKUP(B519,I:M,5,FALSE))),"",VLOOKUP(B519,I:M,5,FALSE))</f>
        <v/>
      </c>
      <c r="H519" s="108"/>
      <c r="I519" s="262">
        <v>371</v>
      </c>
      <c r="J519" s="167" t="str">
        <f>IF('TEAM 4'!C31="","",'TEAM 4'!C31)</f>
        <v/>
      </c>
      <c r="K519" s="331" t="s">
        <v>586</v>
      </c>
      <c r="L519" s="168" t="str">
        <f>'TEAM 4'!$AF$2</f>
        <v>MADJA</v>
      </c>
      <c r="M519" s="168" t="s">
        <v>517</v>
      </c>
    </row>
    <row r="520" spans="1:13" s="104" customFormat="1" ht="12.75">
      <c r="A520" s="169"/>
      <c r="B520" s="251" t="s">
        <v>49</v>
      </c>
      <c r="C520" s="337"/>
      <c r="D520" s="252"/>
      <c r="E520" s="156" t="str">
        <f t="shared" si="24"/>
        <v/>
      </c>
      <c r="F520" s="156" t="str">
        <f t="shared" si="25"/>
        <v/>
      </c>
      <c r="G520" s="156" t="str">
        <f t="shared" si="26"/>
        <v/>
      </c>
      <c r="H520" s="108"/>
      <c r="I520" s="262"/>
      <c r="J520" s="167" t="str">
        <f>IF('TEAM 4'!R5="","",'TEAM 4'!R5)</f>
        <v xml:space="preserve"> </v>
      </c>
      <c r="K520" s="331" t="str">
        <f>IF('TEAM 4'!P5="","",'TEAM 4'!P5)</f>
        <v>Ophelia PYE</v>
      </c>
      <c r="L520" s="168" t="str">
        <f>'TEAM 4'!$AF$2</f>
        <v>MADJA</v>
      </c>
      <c r="M520" s="168" t="s">
        <v>516</v>
      </c>
    </row>
    <row r="521" spans="1:13" s="104" customFormat="1" ht="12.75">
      <c r="A521" s="169"/>
      <c r="B521" s="251" t="s">
        <v>49</v>
      </c>
      <c r="C521" s="337"/>
      <c r="D521" s="252"/>
      <c r="E521" s="156" t="str">
        <f t="shared" si="24"/>
        <v/>
      </c>
      <c r="F521" s="156" t="str">
        <f t="shared" si="25"/>
        <v/>
      </c>
      <c r="G521" s="156" t="str">
        <f t="shared" si="26"/>
        <v/>
      </c>
      <c r="H521" s="108"/>
      <c r="I521" s="262"/>
      <c r="J521" s="167" t="str">
        <f>IF('TEAM 4'!R6="","",'TEAM 4'!R6)</f>
        <v xml:space="preserve"> </v>
      </c>
      <c r="K521" s="331" t="str">
        <f>IF('TEAM 4'!P6="","",'TEAM 4'!P6)</f>
        <v>Amber DICKIN</v>
      </c>
      <c r="L521" s="168" t="str">
        <f>'TEAM 4'!$AF$2</f>
        <v>MADJA</v>
      </c>
      <c r="M521" s="168" t="s">
        <v>516</v>
      </c>
    </row>
    <row r="522" spans="1:13" s="104" customFormat="1" ht="12.75">
      <c r="A522" s="169"/>
      <c r="B522" s="251" t="s">
        <v>49</v>
      </c>
      <c r="C522" s="337"/>
      <c r="D522" s="252"/>
      <c r="E522" s="156" t="str">
        <f t="shared" si="24"/>
        <v/>
      </c>
      <c r="F522" s="156" t="str">
        <f t="shared" si="25"/>
        <v/>
      </c>
      <c r="G522" s="156" t="str">
        <f t="shared" si="26"/>
        <v/>
      </c>
      <c r="H522" s="108"/>
      <c r="I522" s="262"/>
      <c r="J522" s="167" t="str">
        <f>IF('TEAM 4'!R7="","",'TEAM 4'!R7)</f>
        <v xml:space="preserve"> </v>
      </c>
      <c r="K522" s="331" t="str">
        <f>IF('TEAM 4'!P7="","",'TEAM 4'!P7)</f>
        <v>Katie BLOSSOM</v>
      </c>
      <c r="L522" s="168" t="str">
        <f>'TEAM 4'!$AF$2</f>
        <v>MADJA</v>
      </c>
      <c r="M522" s="168" t="s">
        <v>516</v>
      </c>
    </row>
    <row r="523" spans="1:13" s="104" customFormat="1" ht="12.75">
      <c r="A523" s="169"/>
      <c r="B523" s="251" t="s">
        <v>49</v>
      </c>
      <c r="C523" s="337"/>
      <c r="D523" s="252"/>
      <c r="E523" s="156" t="str">
        <f t="shared" si="24"/>
        <v/>
      </c>
      <c r="F523" s="156" t="str">
        <f t="shared" si="25"/>
        <v/>
      </c>
      <c r="G523" s="156" t="str">
        <f t="shared" si="26"/>
        <v/>
      </c>
      <c r="H523" s="108"/>
      <c r="I523" s="262"/>
      <c r="J523" s="167" t="str">
        <f>IF('TEAM 4'!R8="","",'TEAM 4'!R8)</f>
        <v xml:space="preserve"> </v>
      </c>
      <c r="K523" s="331" t="str">
        <f>IF('TEAM 4'!P8="","",'TEAM 4'!P8)</f>
        <v>Phoebe COX</v>
      </c>
      <c r="L523" s="168" t="str">
        <f>'TEAM 4'!$AF$2</f>
        <v>MADJA</v>
      </c>
      <c r="M523" s="168" t="s">
        <v>516</v>
      </c>
    </row>
    <row r="524" spans="1:13" s="104" customFormat="1" ht="12.75">
      <c r="A524" s="169"/>
      <c r="B524" s="251" t="s">
        <v>49</v>
      </c>
      <c r="C524" s="337"/>
      <c r="D524" s="252"/>
      <c r="E524" s="156" t="str">
        <f t="shared" si="24"/>
        <v/>
      </c>
      <c r="F524" s="156" t="str">
        <f t="shared" si="25"/>
        <v/>
      </c>
      <c r="G524" s="156" t="str">
        <f t="shared" si="26"/>
        <v/>
      </c>
      <c r="H524" s="108"/>
      <c r="I524" s="262"/>
      <c r="J524" s="167" t="str">
        <f>IF('TEAM 4'!R9="","",'TEAM 4'!R9)</f>
        <v xml:space="preserve"> </v>
      </c>
      <c r="K524" s="331" t="str">
        <f>IF('TEAM 4'!P9="","",'TEAM 4'!P9)</f>
        <v/>
      </c>
      <c r="L524" s="168" t="str">
        <f>'TEAM 4'!$AF$2</f>
        <v>MADJA</v>
      </c>
      <c r="M524" s="168" t="s">
        <v>516</v>
      </c>
    </row>
    <row r="525" spans="1:13" s="104" customFormat="1" ht="12.75">
      <c r="A525" s="169"/>
      <c r="B525" s="251" t="s">
        <v>49</v>
      </c>
      <c r="C525" s="337"/>
      <c r="D525" s="252"/>
      <c r="E525" s="156" t="str">
        <f t="shared" si="24"/>
        <v/>
      </c>
      <c r="F525" s="156" t="str">
        <f t="shared" si="25"/>
        <v/>
      </c>
      <c r="G525" s="156" t="str">
        <f t="shared" si="26"/>
        <v/>
      </c>
      <c r="H525" s="108"/>
      <c r="I525" s="262"/>
      <c r="J525" s="167" t="str">
        <f>IF('TEAM 4'!R10="","",'TEAM 4'!R10)</f>
        <v xml:space="preserve"> </v>
      </c>
      <c r="K525" s="331" t="str">
        <f>IF('TEAM 4'!P10="","",'TEAM 4'!P10)</f>
        <v/>
      </c>
      <c r="L525" s="168" t="str">
        <f>'TEAM 4'!$AF$2</f>
        <v>MADJA</v>
      </c>
      <c r="M525" s="168" t="s">
        <v>516</v>
      </c>
    </row>
    <row r="526" spans="1:13" s="104" customFormat="1" ht="12.75">
      <c r="A526" s="169"/>
      <c r="B526" s="251" t="s">
        <v>49</v>
      </c>
      <c r="C526" s="337"/>
      <c r="D526" s="252"/>
      <c r="E526" s="156" t="str">
        <f t="shared" si="24"/>
        <v/>
      </c>
      <c r="F526" s="156" t="str">
        <f t="shared" si="25"/>
        <v/>
      </c>
      <c r="G526" s="156" t="str">
        <f t="shared" si="26"/>
        <v/>
      </c>
      <c r="H526" s="108"/>
      <c r="I526" s="262"/>
      <c r="J526" s="167" t="str">
        <f>IF('TEAM 4'!R11="","",'TEAM 4'!R11)</f>
        <v xml:space="preserve"> </v>
      </c>
      <c r="K526" s="331" t="str">
        <f>IF('TEAM 4'!P11="","",'TEAM 4'!P11)</f>
        <v/>
      </c>
      <c r="L526" s="168" t="str">
        <f>'TEAM 4'!$AF$2</f>
        <v>MADJA</v>
      </c>
      <c r="M526" s="168" t="s">
        <v>516</v>
      </c>
    </row>
    <row r="527" spans="1:13" s="104" customFormat="1" ht="12.75">
      <c r="A527" s="169"/>
      <c r="B527" s="251" t="s">
        <v>49</v>
      </c>
      <c r="C527" s="337"/>
      <c r="D527" s="252"/>
      <c r="E527" s="156" t="str">
        <f t="shared" si="24"/>
        <v/>
      </c>
      <c r="F527" s="156" t="str">
        <f t="shared" si="25"/>
        <v/>
      </c>
      <c r="G527" s="156" t="str">
        <f t="shared" si="26"/>
        <v/>
      </c>
      <c r="H527" s="108"/>
      <c r="I527" s="262"/>
      <c r="J527" s="167" t="str">
        <f>IF('TEAM 4'!R12="","",'TEAM 4'!R12)</f>
        <v xml:space="preserve"> </v>
      </c>
      <c r="K527" s="331" t="str">
        <f>IF('TEAM 4'!P12="","",'TEAM 4'!P12)</f>
        <v/>
      </c>
      <c r="L527" s="168" t="str">
        <f>'TEAM 4'!$AF$2</f>
        <v>MADJA</v>
      </c>
      <c r="M527" s="168" t="s">
        <v>516</v>
      </c>
    </row>
    <row r="528" spans="1:13" s="104" customFormat="1" ht="12.75">
      <c r="A528" s="169"/>
      <c r="B528" s="251" t="s">
        <v>49</v>
      </c>
      <c r="C528" s="337"/>
      <c r="D528" s="252"/>
      <c r="E528" s="156" t="str">
        <f t="shared" si="24"/>
        <v/>
      </c>
      <c r="F528" s="156" t="str">
        <f t="shared" si="25"/>
        <v/>
      </c>
      <c r="G528" s="156" t="str">
        <f t="shared" si="26"/>
        <v/>
      </c>
      <c r="H528" s="108"/>
      <c r="I528" s="262"/>
      <c r="J528" s="167" t="str">
        <f>IF('TEAM 4'!R13="","",'TEAM 4'!R13)</f>
        <v xml:space="preserve"> </v>
      </c>
      <c r="K528" s="331" t="str">
        <f>IF('TEAM 4'!P13="","",'TEAM 4'!P13)</f>
        <v/>
      </c>
      <c r="L528" s="168" t="str">
        <f>'TEAM 4'!$AF$2</f>
        <v>MADJA</v>
      </c>
      <c r="M528" s="168" t="s">
        <v>516</v>
      </c>
    </row>
    <row r="529" spans="1:13" s="104" customFormat="1" ht="12.75">
      <c r="A529" s="169"/>
      <c r="B529" s="251" t="s">
        <v>49</v>
      </c>
      <c r="C529" s="337"/>
      <c r="D529" s="252"/>
      <c r="E529" s="156" t="str">
        <f t="shared" si="24"/>
        <v/>
      </c>
      <c r="F529" s="156" t="str">
        <f t="shared" si="25"/>
        <v/>
      </c>
      <c r="G529" s="156" t="str">
        <f t="shared" si="26"/>
        <v/>
      </c>
      <c r="H529" s="108"/>
      <c r="I529" s="262"/>
      <c r="J529" s="167" t="str">
        <f>IF('TEAM 4'!R14="","",'TEAM 4'!R14)</f>
        <v xml:space="preserve"> </v>
      </c>
      <c r="K529" s="331" t="str">
        <f>IF('TEAM 4'!P14="","",'TEAM 4'!P14)</f>
        <v/>
      </c>
      <c r="L529" s="168" t="str">
        <f>'TEAM 4'!$AF$2</f>
        <v>MADJA</v>
      </c>
      <c r="M529" s="168" t="s">
        <v>516</v>
      </c>
    </row>
    <row r="530" spans="1:13" s="104" customFormat="1" ht="12.75">
      <c r="A530" s="169"/>
      <c r="B530" s="251" t="s">
        <v>49</v>
      </c>
      <c r="C530" s="337"/>
      <c r="D530" s="252"/>
      <c r="E530" s="156" t="str">
        <f t="shared" si="24"/>
        <v/>
      </c>
      <c r="F530" s="156" t="str">
        <f t="shared" si="25"/>
        <v/>
      </c>
      <c r="G530" s="156" t="str">
        <f t="shared" si="26"/>
        <v/>
      </c>
      <c r="H530" s="108"/>
      <c r="I530" s="262"/>
      <c r="J530" s="167" t="str">
        <f>IF('TEAM 4'!R15="","",'TEAM 4'!R15)</f>
        <v xml:space="preserve"> </v>
      </c>
      <c r="K530" s="331" t="str">
        <f>IF('TEAM 4'!P15="","",'TEAM 4'!P15)</f>
        <v/>
      </c>
      <c r="L530" s="168" t="str">
        <f>'TEAM 4'!$AF$2</f>
        <v>MADJA</v>
      </c>
      <c r="M530" s="168" t="s">
        <v>516</v>
      </c>
    </row>
    <row r="531" spans="1:13" s="104" customFormat="1" ht="12.75">
      <c r="A531" s="169"/>
      <c r="B531" s="251" t="s">
        <v>49</v>
      </c>
      <c r="C531" s="337"/>
      <c r="D531" s="252"/>
      <c r="E531" s="156" t="str">
        <f t="shared" si="24"/>
        <v/>
      </c>
      <c r="F531" s="156" t="str">
        <f t="shared" si="25"/>
        <v/>
      </c>
      <c r="G531" s="156" t="str">
        <f t="shared" si="26"/>
        <v/>
      </c>
      <c r="H531" s="108"/>
      <c r="I531" s="262"/>
      <c r="J531" s="167" t="str">
        <f>IF('TEAM 4'!R16="","",'TEAM 4'!R16)</f>
        <v xml:space="preserve"> </v>
      </c>
      <c r="K531" s="331" t="str">
        <f>IF('TEAM 4'!P16="","",'TEAM 4'!P16)</f>
        <v/>
      </c>
      <c r="L531" s="168" t="str">
        <f>'TEAM 4'!$AF$2</f>
        <v>MADJA</v>
      </c>
      <c r="M531" s="168" t="s">
        <v>516</v>
      </c>
    </row>
    <row r="532" spans="1:13" s="104" customFormat="1" ht="12.75">
      <c r="A532" s="169"/>
      <c r="B532" s="251" t="s">
        <v>49</v>
      </c>
      <c r="C532" s="337"/>
      <c r="D532" s="252"/>
      <c r="E532" s="156" t="str">
        <f t="shared" si="24"/>
        <v/>
      </c>
      <c r="F532" s="156" t="str">
        <f t="shared" si="25"/>
        <v/>
      </c>
      <c r="G532" s="156" t="str">
        <f t="shared" si="26"/>
        <v/>
      </c>
      <c r="H532" s="108"/>
      <c r="I532" s="262"/>
      <c r="J532" s="167" t="str">
        <f>IF('TEAM 4'!R17="","",'TEAM 4'!R17)</f>
        <v xml:space="preserve"> </v>
      </c>
      <c r="K532" s="331" t="str">
        <f>IF('TEAM 4'!P17="","",'TEAM 4'!P17)</f>
        <v/>
      </c>
      <c r="L532" s="168" t="str">
        <f>'TEAM 4'!$AF$2</f>
        <v>MADJA</v>
      </c>
      <c r="M532" s="168" t="s">
        <v>516</v>
      </c>
    </row>
    <row r="533" spans="1:13" s="104" customFormat="1" ht="12.75">
      <c r="A533" s="169"/>
      <c r="B533" s="251" t="s">
        <v>49</v>
      </c>
      <c r="C533" s="337"/>
      <c r="D533" s="252"/>
      <c r="E533" s="156" t="str">
        <f t="shared" si="24"/>
        <v/>
      </c>
      <c r="F533" s="156" t="str">
        <f t="shared" si="25"/>
        <v/>
      </c>
      <c r="G533" s="156" t="str">
        <f t="shared" si="26"/>
        <v/>
      </c>
      <c r="H533" s="108"/>
      <c r="I533" s="262"/>
      <c r="J533" s="167" t="str">
        <f>IF('TEAM 4'!R18="","",'TEAM 4'!R18)</f>
        <v xml:space="preserve"> </v>
      </c>
      <c r="K533" s="331" t="str">
        <f>IF('TEAM 4'!P18="","",'TEAM 4'!P18)</f>
        <v/>
      </c>
      <c r="L533" s="168" t="str">
        <f>'TEAM 4'!$AF$2</f>
        <v>MADJA</v>
      </c>
      <c r="M533" s="168" t="s">
        <v>516</v>
      </c>
    </row>
    <row r="534" spans="1:13" s="104" customFormat="1" ht="12.75">
      <c r="A534" s="169"/>
      <c r="B534" s="251" t="s">
        <v>49</v>
      </c>
      <c r="C534" s="337"/>
      <c r="D534" s="252"/>
      <c r="E534" s="156" t="str">
        <f t="shared" si="24"/>
        <v/>
      </c>
      <c r="F534" s="156" t="str">
        <f t="shared" si="25"/>
        <v/>
      </c>
      <c r="G534" s="156" t="str">
        <f t="shared" si="26"/>
        <v/>
      </c>
      <c r="H534" s="108"/>
      <c r="I534" s="262"/>
      <c r="J534" s="167" t="str">
        <f>IF('TEAM 4'!R19="","",'TEAM 4'!R19)</f>
        <v xml:space="preserve"> </v>
      </c>
      <c r="K534" s="331" t="str">
        <f>IF('TEAM 4'!P19="","",'TEAM 4'!P19)</f>
        <v/>
      </c>
      <c r="L534" s="168" t="str">
        <f>'TEAM 4'!$AF$2</f>
        <v>MADJA</v>
      </c>
      <c r="M534" s="168" t="s">
        <v>516</v>
      </c>
    </row>
    <row r="535" spans="1:13" s="104" customFormat="1" ht="12.75">
      <c r="A535" s="169"/>
      <c r="B535" s="251" t="s">
        <v>49</v>
      </c>
      <c r="C535" s="337"/>
      <c r="D535" s="252"/>
      <c r="E535" s="156" t="str">
        <f t="shared" si="24"/>
        <v/>
      </c>
      <c r="F535" s="156" t="str">
        <f t="shared" si="25"/>
        <v/>
      </c>
      <c r="G535" s="156" t="str">
        <f t="shared" si="26"/>
        <v/>
      </c>
      <c r="H535" s="108"/>
      <c r="I535" s="262"/>
      <c r="J535" s="167" t="str">
        <f>IF('TEAM 4'!R20="","",'TEAM 4'!R20)</f>
        <v xml:space="preserve"> </v>
      </c>
      <c r="K535" s="331" t="str">
        <f>IF('TEAM 4'!P20="","",'TEAM 4'!P20)</f>
        <v/>
      </c>
      <c r="L535" s="168" t="str">
        <f>'TEAM 4'!$AF$2</f>
        <v>MADJA</v>
      </c>
      <c r="M535" s="168" t="s">
        <v>516</v>
      </c>
    </row>
    <row r="536" spans="1:13" s="104" customFormat="1" ht="12.75">
      <c r="A536" s="169"/>
      <c r="B536" s="251" t="s">
        <v>49</v>
      </c>
      <c r="C536" s="337"/>
      <c r="D536" s="252"/>
      <c r="E536" s="156" t="str">
        <f t="shared" si="24"/>
        <v/>
      </c>
      <c r="F536" s="156" t="str">
        <f t="shared" si="25"/>
        <v/>
      </c>
      <c r="G536" s="156" t="str">
        <f t="shared" si="26"/>
        <v/>
      </c>
      <c r="H536" s="108"/>
      <c r="I536" s="262"/>
      <c r="J536" s="167" t="str">
        <f>IF('TEAM 4'!R21="","",'TEAM 4'!R21)</f>
        <v xml:space="preserve"> </v>
      </c>
      <c r="K536" s="331" t="str">
        <f>IF('TEAM 4'!P21="","",'TEAM 4'!P21)</f>
        <v/>
      </c>
      <c r="L536" s="168" t="str">
        <f>'TEAM 4'!$AF$2</f>
        <v>MADJA</v>
      </c>
      <c r="M536" s="168" t="s">
        <v>516</v>
      </c>
    </row>
    <row r="537" spans="1:13" s="104" customFormat="1" ht="12.75">
      <c r="A537" s="169"/>
      <c r="B537" s="251" t="s">
        <v>49</v>
      </c>
      <c r="C537" s="337"/>
      <c r="D537" s="252"/>
      <c r="E537" s="156" t="str">
        <f t="shared" si="24"/>
        <v/>
      </c>
      <c r="F537" s="156" t="str">
        <f t="shared" si="25"/>
        <v/>
      </c>
      <c r="G537" s="156" t="str">
        <f t="shared" si="26"/>
        <v/>
      </c>
      <c r="H537" s="108"/>
      <c r="I537" s="262"/>
      <c r="J537" s="167" t="str">
        <f>IF('TEAM 4'!R22="","",'TEAM 4'!R22)</f>
        <v xml:space="preserve"> </v>
      </c>
      <c r="K537" s="331" t="str">
        <f>IF('TEAM 4'!P22="","",'TEAM 4'!P22)</f>
        <v/>
      </c>
      <c r="L537" s="168" t="str">
        <f>'TEAM 4'!$AF$2</f>
        <v>MADJA</v>
      </c>
      <c r="M537" s="168" t="s">
        <v>516</v>
      </c>
    </row>
    <row r="538" spans="1:13" s="104" customFormat="1" ht="12.75">
      <c r="A538" s="169"/>
      <c r="B538" s="251" t="s">
        <v>49</v>
      </c>
      <c r="C538" s="337"/>
      <c r="D538" s="252"/>
      <c r="E538" s="156" t="str">
        <f t="shared" si="24"/>
        <v/>
      </c>
      <c r="F538" s="156" t="str">
        <f t="shared" si="25"/>
        <v/>
      </c>
      <c r="G538" s="156" t="str">
        <f t="shared" si="26"/>
        <v/>
      </c>
      <c r="H538" s="108"/>
      <c r="I538" s="262"/>
      <c r="J538" s="167" t="str">
        <f>IF('TEAM 4'!R23="","",'TEAM 4'!R23)</f>
        <v xml:space="preserve"> </v>
      </c>
      <c r="K538" s="331" t="str">
        <f>IF('TEAM 4'!P23="","",'TEAM 4'!P23)</f>
        <v/>
      </c>
      <c r="L538" s="168" t="str">
        <f>'TEAM 4'!$AF$2</f>
        <v>MADJA</v>
      </c>
      <c r="M538" s="168" t="s">
        <v>516</v>
      </c>
    </row>
    <row r="539" spans="1:13" s="104" customFormat="1" ht="12.75">
      <c r="A539" s="169"/>
      <c r="B539" s="251" t="s">
        <v>49</v>
      </c>
      <c r="C539" s="337"/>
      <c r="D539" s="252"/>
      <c r="E539" s="156" t="str">
        <f t="shared" si="24"/>
        <v/>
      </c>
      <c r="F539" s="156" t="str">
        <f t="shared" si="25"/>
        <v/>
      </c>
      <c r="G539" s="156" t="str">
        <f t="shared" si="26"/>
        <v/>
      </c>
      <c r="H539" s="108"/>
      <c r="I539" s="262"/>
      <c r="J539" s="167" t="str">
        <f>IF('TEAM 4'!R24="","",'TEAM 4'!R24)</f>
        <v xml:space="preserve"> </v>
      </c>
      <c r="K539" s="331" t="str">
        <f>IF('TEAM 4'!P24="","",'TEAM 4'!P24)</f>
        <v/>
      </c>
      <c r="L539" s="168" t="str">
        <f>'TEAM 4'!$AF$2</f>
        <v>MADJA</v>
      </c>
      <c r="M539" s="168" t="s">
        <v>516</v>
      </c>
    </row>
    <row r="540" spans="1:13" s="104" customFormat="1" ht="12.75">
      <c r="A540" s="169"/>
      <c r="B540" s="251" t="s">
        <v>49</v>
      </c>
      <c r="C540" s="337"/>
      <c r="D540" s="252"/>
      <c r="E540" s="156" t="str">
        <f t="shared" si="24"/>
        <v/>
      </c>
      <c r="F540" s="156" t="str">
        <f t="shared" si="25"/>
        <v/>
      </c>
      <c r="G540" s="156" t="str">
        <f t="shared" si="26"/>
        <v/>
      </c>
      <c r="H540" s="108"/>
      <c r="I540" s="262"/>
      <c r="J540" s="167" t="str">
        <f>IF('TEAM 4'!R25="","",'TEAM 4'!R25)</f>
        <v xml:space="preserve"> </v>
      </c>
      <c r="K540" s="331" t="str">
        <f>IF('TEAM 4'!P25="","",'TEAM 4'!P25)</f>
        <v/>
      </c>
      <c r="L540" s="168" t="str">
        <f>'TEAM 4'!$AF$2</f>
        <v>MADJA</v>
      </c>
      <c r="M540" s="168" t="s">
        <v>516</v>
      </c>
    </row>
    <row r="541" spans="1:13" s="104" customFormat="1" ht="12.75">
      <c r="A541" s="169"/>
      <c r="B541" s="251" t="s">
        <v>49</v>
      </c>
      <c r="C541" s="337"/>
      <c r="D541" s="252"/>
      <c r="E541" s="156" t="str">
        <f t="shared" si="24"/>
        <v/>
      </c>
      <c r="F541" s="156" t="str">
        <f t="shared" si="25"/>
        <v/>
      </c>
      <c r="G541" s="156" t="str">
        <f t="shared" si="26"/>
        <v/>
      </c>
      <c r="H541" s="108"/>
      <c r="I541" s="262"/>
      <c r="J541" s="167" t="str">
        <f>IF('TEAM 4'!R26="","",'TEAM 4'!R26)</f>
        <v xml:space="preserve"> </v>
      </c>
      <c r="K541" s="331" t="str">
        <f>IF('TEAM 4'!P26="","",'TEAM 4'!P26)</f>
        <v/>
      </c>
      <c r="L541" s="168" t="str">
        <f>'TEAM 4'!$AF$2</f>
        <v>MADJA</v>
      </c>
      <c r="M541" s="168" t="s">
        <v>516</v>
      </c>
    </row>
    <row r="542" spans="1:13" s="104" customFormat="1" ht="12.75">
      <c r="A542" s="169"/>
      <c r="B542" s="251" t="s">
        <v>49</v>
      </c>
      <c r="C542" s="337"/>
      <c r="D542" s="252"/>
      <c r="E542" s="156" t="str">
        <f t="shared" si="24"/>
        <v/>
      </c>
      <c r="F542" s="156" t="str">
        <f t="shared" si="25"/>
        <v/>
      </c>
      <c r="G542" s="156" t="str">
        <f t="shared" si="26"/>
        <v/>
      </c>
      <c r="H542" s="108"/>
      <c r="I542" s="262"/>
      <c r="J542" s="167" t="str">
        <f>IF('TEAM 4'!R27="","",'TEAM 4'!R27)</f>
        <v xml:space="preserve"> </v>
      </c>
      <c r="K542" s="331" t="str">
        <f>IF('TEAM 4'!P27="","",'TEAM 4'!P27)</f>
        <v/>
      </c>
      <c r="L542" s="168" t="str">
        <f>'TEAM 4'!$AF$2</f>
        <v>MADJA</v>
      </c>
      <c r="M542" s="168" t="s">
        <v>516</v>
      </c>
    </row>
    <row r="543" spans="1:13" s="104" customFormat="1" ht="12.75">
      <c r="A543" s="169"/>
      <c r="B543" s="251" t="s">
        <v>49</v>
      </c>
      <c r="C543" s="337"/>
      <c r="D543" s="252"/>
      <c r="E543" s="156" t="str">
        <f t="shared" si="24"/>
        <v/>
      </c>
      <c r="F543" s="156" t="str">
        <f t="shared" si="25"/>
        <v/>
      </c>
      <c r="G543" s="156" t="str">
        <f t="shared" si="26"/>
        <v/>
      </c>
      <c r="H543" s="108"/>
      <c r="I543" s="262"/>
      <c r="J543" s="167" t="str">
        <f>IF('TEAM 4'!R28="","",'TEAM 4'!R28)</f>
        <v xml:space="preserve"> </v>
      </c>
      <c r="K543" s="331" t="str">
        <f>IF('TEAM 4'!P28="","",'TEAM 4'!P28)</f>
        <v/>
      </c>
      <c r="L543" s="168" t="str">
        <f>'TEAM 4'!$AF$2</f>
        <v>MADJA</v>
      </c>
      <c r="M543" s="168" t="s">
        <v>516</v>
      </c>
    </row>
    <row r="544" spans="1:13" s="104" customFormat="1" ht="12.75">
      <c r="A544" s="169"/>
      <c r="B544" s="251" t="s">
        <v>49</v>
      </c>
      <c r="C544" s="337"/>
      <c r="D544" s="252"/>
      <c r="E544" s="156" t="str">
        <f t="shared" si="24"/>
        <v/>
      </c>
      <c r="F544" s="156" t="str">
        <f t="shared" si="25"/>
        <v/>
      </c>
      <c r="G544" s="156" t="str">
        <f t="shared" si="26"/>
        <v/>
      </c>
      <c r="H544" s="108"/>
      <c r="I544" s="262"/>
      <c r="J544" s="167" t="str">
        <f>IF('TEAM 4'!R29="","",'TEAM 4'!R29)</f>
        <v xml:space="preserve"> </v>
      </c>
      <c r="K544" s="331" t="str">
        <f>IF('TEAM 4'!P29="","",'TEAM 4'!P29)</f>
        <v/>
      </c>
      <c r="L544" s="168" t="str">
        <f>'TEAM 4'!$AF$2</f>
        <v>MADJA</v>
      </c>
      <c r="M544" s="168" t="s">
        <v>516</v>
      </c>
    </row>
    <row r="545" spans="1:13" s="104" customFormat="1" ht="12.75">
      <c r="A545" s="169"/>
      <c r="B545" s="251" t="s">
        <v>49</v>
      </c>
      <c r="C545" s="337"/>
      <c r="D545" s="252"/>
      <c r="E545" s="156" t="str">
        <f t="shared" si="24"/>
        <v/>
      </c>
      <c r="F545" s="156" t="str">
        <f t="shared" si="25"/>
        <v/>
      </c>
      <c r="G545" s="156" t="str">
        <f t="shared" si="26"/>
        <v/>
      </c>
      <c r="H545" s="108"/>
      <c r="I545" s="262"/>
      <c r="J545" s="167" t="str">
        <f>IF('TEAM 4'!R30="","",'TEAM 4'!R30)</f>
        <v xml:space="preserve"> </v>
      </c>
      <c r="K545" s="331" t="str">
        <f>IF('TEAM 4'!P30="","",'TEAM 4'!P30)</f>
        <v/>
      </c>
      <c r="L545" s="168" t="str">
        <f>'TEAM 4'!$AF$2</f>
        <v>MADJA</v>
      </c>
      <c r="M545" s="168" t="s">
        <v>516</v>
      </c>
    </row>
    <row r="546" spans="1:13" s="104" customFormat="1" ht="12.75">
      <c r="A546" s="169"/>
      <c r="B546" s="251" t="s">
        <v>49</v>
      </c>
      <c r="C546" s="337"/>
      <c r="D546" s="252"/>
      <c r="E546" s="156" t="str">
        <f t="shared" si="24"/>
        <v/>
      </c>
      <c r="F546" s="156" t="str">
        <f t="shared" si="25"/>
        <v/>
      </c>
      <c r="G546" s="156" t="str">
        <f t="shared" si="26"/>
        <v/>
      </c>
      <c r="H546" s="108"/>
      <c r="I546" s="262"/>
      <c r="J546" s="167" t="str">
        <f>IF(COUNTIF('TEAM 4'!AD5:AD30,"*n*")=0,"","X")</f>
        <v/>
      </c>
      <c r="K546" s="331" t="s">
        <v>586</v>
      </c>
      <c r="L546" s="168" t="str">
        <f>'TEAM 4'!$AF$2</f>
        <v>MADJA</v>
      </c>
      <c r="M546" s="168" t="s">
        <v>516</v>
      </c>
    </row>
    <row r="547" spans="1:13" s="104" customFormat="1" ht="12.75">
      <c r="A547" s="169"/>
      <c r="B547" s="251" t="s">
        <v>49</v>
      </c>
      <c r="C547" s="337"/>
      <c r="D547" s="252"/>
      <c r="E547" s="156" t="str">
        <f t="shared" si="24"/>
        <v/>
      </c>
      <c r="F547" s="156" t="str">
        <f t="shared" si="25"/>
        <v/>
      </c>
      <c r="G547" s="156" t="str">
        <f t="shared" si="26"/>
        <v/>
      </c>
      <c r="H547" s="108"/>
      <c r="I547" s="262"/>
      <c r="J547" s="167" t="str">
        <f>IF('TEAM 4'!AH5="","",'TEAM 4'!AH5)</f>
        <v xml:space="preserve"> </v>
      </c>
      <c r="K547" s="331" t="str">
        <f>IF('TEAM 4'!AF5="","",'TEAM 4'!AF5)</f>
        <v/>
      </c>
      <c r="L547" s="168" t="str">
        <f>'TEAM 4'!$AF$2</f>
        <v>MADJA</v>
      </c>
      <c r="M547" s="168" t="s">
        <v>411</v>
      </c>
    </row>
    <row r="548" spans="1:13" s="104" customFormat="1" ht="12.75">
      <c r="A548" s="169"/>
      <c r="B548" s="251" t="s">
        <v>49</v>
      </c>
      <c r="C548" s="337"/>
      <c r="D548" s="252"/>
      <c r="E548" s="156" t="str">
        <f t="shared" si="24"/>
        <v/>
      </c>
      <c r="F548" s="156" t="str">
        <f t="shared" si="25"/>
        <v/>
      </c>
      <c r="G548" s="156" t="str">
        <f t="shared" si="26"/>
        <v/>
      </c>
      <c r="H548" s="108"/>
      <c r="I548" s="262"/>
      <c r="J548" s="167" t="str">
        <f>IF('TEAM 4'!AH6="","",'TEAM 4'!AH6)</f>
        <v xml:space="preserve"> </v>
      </c>
      <c r="K548" s="331" t="str">
        <f>IF('TEAM 4'!AF6="","",'TEAM 4'!AF6)</f>
        <v/>
      </c>
      <c r="L548" s="168" t="str">
        <f>'TEAM 4'!$AF$2</f>
        <v>MADJA</v>
      </c>
      <c r="M548" s="168" t="s">
        <v>411</v>
      </c>
    </row>
    <row r="549" spans="1:13" s="104" customFormat="1" ht="12.75">
      <c r="A549" s="169"/>
      <c r="B549" s="251" t="s">
        <v>49</v>
      </c>
      <c r="C549" s="337"/>
      <c r="D549" s="252"/>
      <c r="E549" s="156" t="str">
        <f t="shared" si="24"/>
        <v/>
      </c>
      <c r="F549" s="156" t="str">
        <f t="shared" si="25"/>
        <v/>
      </c>
      <c r="G549" s="156" t="str">
        <f t="shared" si="26"/>
        <v/>
      </c>
      <c r="H549" s="108"/>
      <c r="I549" s="262"/>
      <c r="J549" s="167" t="str">
        <f>IF('TEAM 4'!AH7="","",'TEAM 4'!AH7)</f>
        <v xml:space="preserve"> </v>
      </c>
      <c r="K549" s="331" t="str">
        <f>IF('TEAM 4'!AF7="","",'TEAM 4'!AF7)</f>
        <v/>
      </c>
      <c r="L549" s="168" t="str">
        <f>'TEAM 4'!$AF$2</f>
        <v>MADJA</v>
      </c>
      <c r="M549" s="168" t="s">
        <v>411</v>
      </c>
    </row>
    <row r="550" spans="1:13" s="104" customFormat="1" ht="12.75">
      <c r="A550" s="169"/>
      <c r="B550" s="251" t="s">
        <v>49</v>
      </c>
      <c r="C550" s="337"/>
      <c r="D550" s="252"/>
      <c r="E550" s="156" t="str">
        <f t="shared" si="24"/>
        <v/>
      </c>
      <c r="F550" s="156" t="str">
        <f t="shared" si="25"/>
        <v/>
      </c>
      <c r="G550" s="156" t="str">
        <f t="shared" si="26"/>
        <v/>
      </c>
      <c r="H550" s="108"/>
      <c r="I550" s="262"/>
      <c r="J550" s="167" t="str">
        <f>IF('TEAM 4'!AH8="","",'TEAM 4'!AH8)</f>
        <v xml:space="preserve"> </v>
      </c>
      <c r="K550" s="331" t="str">
        <f>IF('TEAM 4'!AF8="","",'TEAM 4'!AF8)</f>
        <v/>
      </c>
      <c r="L550" s="168" t="str">
        <f>'TEAM 4'!$AF$2</f>
        <v>MADJA</v>
      </c>
      <c r="M550" s="168" t="s">
        <v>411</v>
      </c>
    </row>
    <row r="551" spans="1:13" s="104" customFormat="1" ht="12.75">
      <c r="A551" s="169"/>
      <c r="B551" s="251" t="s">
        <v>49</v>
      </c>
      <c r="C551" s="337"/>
      <c r="D551" s="252"/>
      <c r="E551" s="156" t="str">
        <f t="shared" si="24"/>
        <v/>
      </c>
      <c r="F551" s="156" t="str">
        <f t="shared" si="25"/>
        <v/>
      </c>
      <c r="G551" s="156" t="str">
        <f t="shared" si="26"/>
        <v/>
      </c>
      <c r="H551" s="108"/>
      <c r="I551" s="262"/>
      <c r="J551" s="167" t="str">
        <f>IF('TEAM 4'!AH9="","",'TEAM 4'!AH9)</f>
        <v xml:space="preserve"> </v>
      </c>
      <c r="K551" s="331" t="str">
        <f>IF('TEAM 4'!AF9="","",'TEAM 4'!AF9)</f>
        <v/>
      </c>
      <c r="L551" s="168" t="str">
        <f>'TEAM 4'!$AF$2</f>
        <v>MADJA</v>
      </c>
      <c r="M551" s="168" t="s">
        <v>411</v>
      </c>
    </row>
    <row r="552" spans="1:13" s="104" customFormat="1" ht="12.75">
      <c r="A552" s="169"/>
      <c r="B552" s="251" t="s">
        <v>49</v>
      </c>
      <c r="C552" s="337"/>
      <c r="D552" s="252"/>
      <c r="E552" s="156" t="str">
        <f t="shared" si="24"/>
        <v/>
      </c>
      <c r="F552" s="156" t="str">
        <f t="shared" si="25"/>
        <v/>
      </c>
      <c r="G552" s="156" t="str">
        <f t="shared" si="26"/>
        <v/>
      </c>
      <c r="H552" s="108"/>
      <c r="I552" s="262"/>
      <c r="J552" s="167" t="str">
        <f>IF('TEAM 4'!AH10="","",'TEAM 4'!AH10)</f>
        <v xml:space="preserve"> </v>
      </c>
      <c r="K552" s="331" t="str">
        <f>IF('TEAM 4'!AF10="","",'TEAM 4'!AF10)</f>
        <v/>
      </c>
      <c r="L552" s="168" t="str">
        <f>'TEAM 4'!$AF$2</f>
        <v>MADJA</v>
      </c>
      <c r="M552" s="168" t="s">
        <v>411</v>
      </c>
    </row>
    <row r="553" spans="1:13" s="104" customFormat="1" ht="12.75">
      <c r="A553" s="169"/>
      <c r="B553" s="251" t="s">
        <v>49</v>
      </c>
      <c r="C553" s="337"/>
      <c r="D553" s="252"/>
      <c r="E553" s="156" t="str">
        <f t="shared" si="24"/>
        <v/>
      </c>
      <c r="F553" s="156" t="str">
        <f t="shared" si="25"/>
        <v/>
      </c>
      <c r="G553" s="156" t="str">
        <f t="shared" si="26"/>
        <v/>
      </c>
      <c r="H553" s="108"/>
      <c r="I553" s="262"/>
      <c r="J553" s="167" t="str">
        <f>IF('TEAM 4'!AH11="","",'TEAM 4'!AH11)</f>
        <v xml:space="preserve"> </v>
      </c>
      <c r="K553" s="331" t="str">
        <f>IF('TEAM 4'!AF11="","",'TEAM 4'!AF11)</f>
        <v/>
      </c>
      <c r="L553" s="168" t="str">
        <f>'TEAM 4'!$AF$2</f>
        <v>MADJA</v>
      </c>
      <c r="M553" s="168" t="s">
        <v>411</v>
      </c>
    </row>
    <row r="554" spans="1:13" s="104" customFormat="1" ht="12.75">
      <c r="A554" s="169"/>
      <c r="B554" s="251" t="s">
        <v>49</v>
      </c>
      <c r="C554" s="337"/>
      <c r="D554" s="252"/>
      <c r="E554" s="156" t="str">
        <f t="shared" si="24"/>
        <v/>
      </c>
      <c r="F554" s="156" t="str">
        <f t="shared" si="25"/>
        <v/>
      </c>
      <c r="G554" s="156" t="str">
        <f t="shared" si="26"/>
        <v/>
      </c>
      <c r="H554" s="108"/>
      <c r="I554" s="262"/>
      <c r="J554" s="167" t="str">
        <f>IF('TEAM 4'!AH12="","",'TEAM 4'!AH12)</f>
        <v xml:space="preserve"> </v>
      </c>
      <c r="K554" s="331" t="str">
        <f>IF('TEAM 4'!AF12="","",'TEAM 4'!AF12)</f>
        <v/>
      </c>
      <c r="L554" s="168" t="str">
        <f>'TEAM 4'!$AF$2</f>
        <v>MADJA</v>
      </c>
      <c r="M554" s="168" t="s">
        <v>411</v>
      </c>
    </row>
    <row r="555" spans="1:13" s="104" customFormat="1" ht="12.75">
      <c r="A555" s="169"/>
      <c r="B555" s="251" t="s">
        <v>49</v>
      </c>
      <c r="C555" s="337"/>
      <c r="D555" s="252"/>
      <c r="E555" s="156" t="str">
        <f t="shared" si="24"/>
        <v/>
      </c>
      <c r="F555" s="156" t="str">
        <f t="shared" si="25"/>
        <v/>
      </c>
      <c r="G555" s="156" t="str">
        <f t="shared" si="26"/>
        <v/>
      </c>
      <c r="H555" s="108"/>
      <c r="I555" s="262"/>
      <c r="J555" s="167" t="str">
        <f>IF('TEAM 4'!AH13="","",'TEAM 4'!AH13)</f>
        <v xml:space="preserve"> </v>
      </c>
      <c r="K555" s="331" t="str">
        <f>IF('TEAM 4'!AF13="","",'TEAM 4'!AF13)</f>
        <v/>
      </c>
      <c r="L555" s="168" t="str">
        <f>'TEAM 4'!$AF$2</f>
        <v>MADJA</v>
      </c>
      <c r="M555" s="168" t="s">
        <v>411</v>
      </c>
    </row>
    <row r="556" spans="1:13" s="104" customFormat="1" ht="12.75">
      <c r="A556" s="169"/>
      <c r="B556" s="251" t="s">
        <v>49</v>
      </c>
      <c r="C556" s="337"/>
      <c r="D556" s="252"/>
      <c r="E556" s="156" t="str">
        <f t="shared" si="24"/>
        <v/>
      </c>
      <c r="F556" s="156" t="str">
        <f t="shared" si="25"/>
        <v/>
      </c>
      <c r="G556" s="156" t="str">
        <f t="shared" si="26"/>
        <v/>
      </c>
      <c r="H556" s="108"/>
      <c r="I556" s="262"/>
      <c r="J556" s="167" t="str">
        <f>IF('TEAM 4'!AH14="","",'TEAM 4'!AH14)</f>
        <v xml:space="preserve"> </v>
      </c>
      <c r="K556" s="331" t="str">
        <f>IF('TEAM 4'!AF14="","",'TEAM 4'!AF14)</f>
        <v/>
      </c>
      <c r="L556" s="168" t="str">
        <f>'TEAM 4'!$AF$2</f>
        <v>MADJA</v>
      </c>
      <c r="M556" s="168" t="s">
        <v>411</v>
      </c>
    </row>
    <row r="557" spans="1:13" s="104" customFormat="1" ht="12.75">
      <c r="A557" s="169"/>
      <c r="B557" s="251" t="s">
        <v>49</v>
      </c>
      <c r="C557" s="337"/>
      <c r="D557" s="252"/>
      <c r="E557" s="156" t="str">
        <f t="shared" si="24"/>
        <v/>
      </c>
      <c r="F557" s="156" t="str">
        <f t="shared" si="25"/>
        <v/>
      </c>
      <c r="G557" s="156" t="str">
        <f t="shared" si="26"/>
        <v/>
      </c>
      <c r="H557" s="108"/>
      <c r="I557" s="262"/>
      <c r="J557" s="167" t="str">
        <f>IF('TEAM 4'!AH15="","",'TEAM 4'!AH15)</f>
        <v xml:space="preserve"> </v>
      </c>
      <c r="K557" s="331" t="str">
        <f>IF('TEAM 4'!AF15="","",'TEAM 4'!AF15)</f>
        <v/>
      </c>
      <c r="L557" s="168" t="str">
        <f>'TEAM 4'!$AF$2</f>
        <v>MADJA</v>
      </c>
      <c r="M557" s="168" t="s">
        <v>411</v>
      </c>
    </row>
    <row r="558" spans="1:13" s="104" customFormat="1" ht="12.75">
      <c r="A558" s="169"/>
      <c r="B558" s="251" t="s">
        <v>49</v>
      </c>
      <c r="C558" s="337"/>
      <c r="D558" s="252"/>
      <c r="E558" s="156" t="str">
        <f t="shared" si="24"/>
        <v/>
      </c>
      <c r="F558" s="156" t="str">
        <f t="shared" si="25"/>
        <v/>
      </c>
      <c r="G558" s="156" t="str">
        <f t="shared" si="26"/>
        <v/>
      </c>
      <c r="H558" s="108"/>
      <c r="I558" s="262"/>
      <c r="J558" s="167" t="str">
        <f>IF('TEAM 4'!AH16="","",'TEAM 4'!AH16)</f>
        <v xml:space="preserve"> </v>
      </c>
      <c r="K558" s="331" t="str">
        <f>IF('TEAM 4'!AF16="","",'TEAM 4'!AF16)</f>
        <v/>
      </c>
      <c r="L558" s="168" t="str">
        <f>'TEAM 4'!$AF$2</f>
        <v>MADJA</v>
      </c>
      <c r="M558" s="168" t="s">
        <v>411</v>
      </c>
    </row>
    <row r="559" spans="1:13" s="104" customFormat="1" ht="12.75">
      <c r="A559" s="169"/>
      <c r="B559" s="251" t="s">
        <v>49</v>
      </c>
      <c r="C559" s="337"/>
      <c r="D559" s="252"/>
      <c r="E559" s="156" t="str">
        <f t="shared" si="24"/>
        <v/>
      </c>
      <c r="F559" s="156" t="str">
        <f t="shared" si="25"/>
        <v/>
      </c>
      <c r="G559" s="156" t="str">
        <f t="shared" si="26"/>
        <v/>
      </c>
      <c r="H559" s="108"/>
      <c r="I559" s="262"/>
      <c r="J559" s="167" t="str">
        <f>IF('TEAM 4'!AH17="","",'TEAM 4'!AH17)</f>
        <v xml:space="preserve"> </v>
      </c>
      <c r="K559" s="331" t="str">
        <f>IF('TEAM 4'!AF17="","",'TEAM 4'!AF17)</f>
        <v/>
      </c>
      <c r="L559" s="168" t="str">
        <f>'TEAM 4'!$AF$2</f>
        <v>MADJA</v>
      </c>
      <c r="M559" s="168" t="s">
        <v>411</v>
      </c>
    </row>
    <row r="560" spans="1:13" s="104" customFormat="1" ht="12.75">
      <c r="A560" s="169"/>
      <c r="B560" s="251" t="s">
        <v>49</v>
      </c>
      <c r="C560" s="337"/>
      <c r="D560" s="252"/>
      <c r="E560" s="156" t="str">
        <f t="shared" si="24"/>
        <v/>
      </c>
      <c r="F560" s="156" t="str">
        <f t="shared" si="25"/>
        <v/>
      </c>
      <c r="G560" s="156" t="str">
        <f t="shared" si="26"/>
        <v/>
      </c>
      <c r="H560" s="108"/>
      <c r="I560" s="262"/>
      <c r="J560" s="167" t="str">
        <f>IF('TEAM 4'!AH18="","",'TEAM 4'!AH18)</f>
        <v xml:space="preserve"> </v>
      </c>
      <c r="K560" s="331" t="str">
        <f>IF('TEAM 4'!AF18="","",'TEAM 4'!AF18)</f>
        <v/>
      </c>
      <c r="L560" s="168" t="str">
        <f>'TEAM 4'!$AF$2</f>
        <v>MADJA</v>
      </c>
      <c r="M560" s="168" t="s">
        <v>411</v>
      </c>
    </row>
    <row r="561" spans="1:13" s="104" customFormat="1" ht="12.75">
      <c r="A561" s="169"/>
      <c r="B561" s="251" t="s">
        <v>49</v>
      </c>
      <c r="C561" s="337"/>
      <c r="D561" s="252"/>
      <c r="E561" s="156" t="str">
        <f t="shared" si="24"/>
        <v/>
      </c>
      <c r="F561" s="156" t="str">
        <f t="shared" si="25"/>
        <v/>
      </c>
      <c r="G561" s="156" t="str">
        <f t="shared" si="26"/>
        <v/>
      </c>
      <c r="H561" s="108"/>
      <c r="I561" s="262"/>
      <c r="J561" s="167" t="str">
        <f>IF('TEAM 4'!AH19="","",'TEAM 4'!AH19)</f>
        <v xml:space="preserve"> </v>
      </c>
      <c r="K561" s="331" t="str">
        <f>IF('TEAM 4'!AF19="","",'TEAM 4'!AF19)</f>
        <v/>
      </c>
      <c r="L561" s="168" t="str">
        <f>'TEAM 4'!$AF$2</f>
        <v>MADJA</v>
      </c>
      <c r="M561" s="168" t="s">
        <v>411</v>
      </c>
    </row>
    <row r="562" spans="1:13" s="104" customFormat="1" ht="12.75">
      <c r="A562" s="169"/>
      <c r="B562" s="251" t="s">
        <v>49</v>
      </c>
      <c r="C562" s="337"/>
      <c r="D562" s="252"/>
      <c r="E562" s="156" t="str">
        <f t="shared" si="24"/>
        <v/>
      </c>
      <c r="F562" s="156" t="str">
        <f t="shared" si="25"/>
        <v/>
      </c>
      <c r="G562" s="156" t="str">
        <f t="shared" si="26"/>
        <v/>
      </c>
      <c r="H562" s="108"/>
      <c r="I562" s="262"/>
      <c r="J562" s="167" t="str">
        <f>IF('TEAM 4'!AH20="","",'TEAM 4'!AH20)</f>
        <v xml:space="preserve"> </v>
      </c>
      <c r="K562" s="331" t="str">
        <f>IF('TEAM 4'!AF20="","",'TEAM 4'!AF20)</f>
        <v/>
      </c>
      <c r="L562" s="168" t="str">
        <f>'TEAM 4'!$AF$2</f>
        <v>MADJA</v>
      </c>
      <c r="M562" s="168" t="s">
        <v>411</v>
      </c>
    </row>
    <row r="563" spans="1:13" s="104" customFormat="1" ht="12.75">
      <c r="A563" s="169"/>
      <c r="B563" s="251" t="s">
        <v>49</v>
      </c>
      <c r="C563" s="337"/>
      <c r="D563" s="252"/>
      <c r="E563" s="156" t="str">
        <f t="shared" si="24"/>
        <v/>
      </c>
      <c r="F563" s="156" t="str">
        <f t="shared" si="25"/>
        <v/>
      </c>
      <c r="G563" s="156" t="str">
        <f t="shared" si="26"/>
        <v/>
      </c>
      <c r="H563" s="108"/>
      <c r="I563" s="262"/>
      <c r="J563" s="167" t="str">
        <f>IF(COUNTIF('TEAM 4'!AT5:AT20,"*n*")=0,"","X")</f>
        <v/>
      </c>
      <c r="K563" s="331" t="s">
        <v>586</v>
      </c>
      <c r="L563" s="168" t="str">
        <f>'TEAM 4'!$AF$2</f>
        <v>MADJA</v>
      </c>
      <c r="M563" s="168" t="s">
        <v>411</v>
      </c>
    </row>
    <row r="564" spans="1:13" s="104" customFormat="1" ht="12.75">
      <c r="A564" s="169"/>
      <c r="B564" s="251" t="s">
        <v>49</v>
      </c>
      <c r="C564" s="337"/>
      <c r="D564" s="252"/>
      <c r="E564" s="156" t="str">
        <f t="shared" si="24"/>
        <v/>
      </c>
      <c r="F564" s="156" t="str">
        <f t="shared" si="25"/>
        <v/>
      </c>
      <c r="G564" s="156" t="str">
        <f t="shared" si="26"/>
        <v/>
      </c>
      <c r="H564" s="108"/>
      <c r="I564" s="262">
        <v>372</v>
      </c>
      <c r="J564" s="167" t="str">
        <f>IF('TEAM 4'!AH25="","",'TEAM 4'!AH25)</f>
        <v>X</v>
      </c>
      <c r="K564" s="331" t="str">
        <f>IF('TEAM 4'!AF25="","",'TEAM 4'!AF25)</f>
        <v xml:space="preserve">Catriona Edington </v>
      </c>
      <c r="L564" s="168" t="str">
        <f>'TEAM 4'!$AF$2</f>
        <v>MADJA</v>
      </c>
      <c r="M564" s="168" t="s">
        <v>412</v>
      </c>
    </row>
    <row r="565" spans="1:13" s="104" customFormat="1" ht="12.75">
      <c r="A565" s="169"/>
      <c r="B565" s="251" t="s">
        <v>49</v>
      </c>
      <c r="C565" s="337"/>
      <c r="D565" s="252"/>
      <c r="E565" s="156" t="str">
        <f t="shared" si="24"/>
        <v/>
      </c>
      <c r="F565" s="156" t="str">
        <f t="shared" si="25"/>
        <v/>
      </c>
      <c r="G565" s="156" t="str">
        <f t="shared" si="26"/>
        <v/>
      </c>
      <c r="H565" s="108"/>
      <c r="I565" s="262"/>
      <c r="J565" s="167" t="str">
        <f>IF('TEAM 4'!AH26="","",'TEAM 4'!AH26)</f>
        <v xml:space="preserve"> </v>
      </c>
      <c r="K565" s="331" t="str">
        <f>IF('TEAM 4'!AF26="","",'TEAM 4'!AF26)</f>
        <v/>
      </c>
      <c r="L565" s="168" t="str">
        <f>'TEAM 4'!$AF$2</f>
        <v>MADJA</v>
      </c>
      <c r="M565" s="168" t="s">
        <v>412</v>
      </c>
    </row>
    <row r="566" spans="1:13" s="104" customFormat="1" ht="12.75">
      <c r="A566" s="169"/>
      <c r="B566" s="251" t="s">
        <v>49</v>
      </c>
      <c r="C566" s="337"/>
      <c r="D566" s="252"/>
      <c r="E566" s="156" t="str">
        <f t="shared" si="24"/>
        <v/>
      </c>
      <c r="F566" s="156" t="str">
        <f t="shared" si="25"/>
        <v/>
      </c>
      <c r="G566" s="156" t="str">
        <f t="shared" si="26"/>
        <v/>
      </c>
      <c r="H566" s="108"/>
      <c r="I566" s="262"/>
      <c r="J566" s="167" t="str">
        <f>IF('TEAM 4'!AH27="","",'TEAM 4'!AH27)</f>
        <v xml:space="preserve"> </v>
      </c>
      <c r="K566" s="331" t="str">
        <f>IF('TEAM 4'!AF27="","",'TEAM 4'!AF27)</f>
        <v/>
      </c>
      <c r="L566" s="168" t="str">
        <f>'TEAM 4'!$AF$2</f>
        <v>MADJA</v>
      </c>
      <c r="M566" s="168" t="s">
        <v>412</v>
      </c>
    </row>
    <row r="567" spans="1:13" s="104" customFormat="1" ht="12.75">
      <c r="A567" s="169"/>
      <c r="B567" s="251" t="s">
        <v>49</v>
      </c>
      <c r="C567" s="337"/>
      <c r="D567" s="252"/>
      <c r="E567" s="156" t="str">
        <f t="shared" si="24"/>
        <v/>
      </c>
      <c r="F567" s="156" t="str">
        <f t="shared" si="25"/>
        <v/>
      </c>
      <c r="G567" s="156" t="str">
        <f t="shared" si="26"/>
        <v/>
      </c>
      <c r="H567" s="108"/>
      <c r="I567" s="262"/>
      <c r="J567" s="167" t="str">
        <f>IF('TEAM 4'!AH28="","",'TEAM 4'!AH28)</f>
        <v xml:space="preserve"> </v>
      </c>
      <c r="K567" s="331" t="str">
        <f>IF('TEAM 4'!AF28="","",'TEAM 4'!AF28)</f>
        <v/>
      </c>
      <c r="L567" s="168" t="str">
        <f>'TEAM 4'!$AF$2</f>
        <v>MADJA</v>
      </c>
      <c r="M567" s="168" t="s">
        <v>412</v>
      </c>
    </row>
    <row r="568" spans="1:13" s="104" customFormat="1" ht="12.75">
      <c r="A568" s="169"/>
      <c r="B568" s="251" t="s">
        <v>49</v>
      </c>
      <c r="C568" s="337"/>
      <c r="D568" s="252"/>
      <c r="E568" s="156" t="str">
        <f t="shared" si="24"/>
        <v/>
      </c>
      <c r="F568" s="156" t="str">
        <f t="shared" si="25"/>
        <v/>
      </c>
      <c r="G568" s="156" t="str">
        <f t="shared" si="26"/>
        <v/>
      </c>
      <c r="H568" s="108"/>
      <c r="I568" s="262"/>
      <c r="J568" s="167" t="str">
        <f>IF('TEAM 4'!AH29="","",'TEAM 4'!AH29)</f>
        <v xml:space="preserve"> </v>
      </c>
      <c r="K568" s="331" t="str">
        <f>IF('TEAM 4'!AF29="","",'TEAM 4'!AF29)</f>
        <v/>
      </c>
      <c r="L568" s="168" t="str">
        <f>'TEAM 4'!$AF$2</f>
        <v>MADJA</v>
      </c>
      <c r="M568" s="168" t="s">
        <v>412</v>
      </c>
    </row>
    <row r="569" spans="1:13" s="104" customFormat="1" ht="12.75">
      <c r="A569" s="169"/>
      <c r="B569" s="251" t="s">
        <v>49</v>
      </c>
      <c r="C569" s="337"/>
      <c r="D569" s="252"/>
      <c r="E569" s="156" t="str">
        <f t="shared" si="24"/>
        <v/>
      </c>
      <c r="F569" s="156" t="str">
        <f t="shared" si="25"/>
        <v/>
      </c>
      <c r="G569" s="156" t="str">
        <f t="shared" si="26"/>
        <v/>
      </c>
      <c r="H569" s="108"/>
      <c r="I569" s="262"/>
      <c r="J569" s="167" t="str">
        <f>IF('TEAM 4'!AH30="","",'TEAM 4'!AH30)</f>
        <v xml:space="preserve"> </v>
      </c>
      <c r="K569" s="331" t="str">
        <f>IF('TEAM 4'!AF30="","",'TEAM 4'!AF30)</f>
        <v/>
      </c>
      <c r="L569" s="168" t="str">
        <f>'TEAM 4'!$AF$2</f>
        <v>MADJA</v>
      </c>
      <c r="M569" s="168" t="s">
        <v>412</v>
      </c>
    </row>
    <row r="570" spans="1:13" s="104" customFormat="1" ht="12.75">
      <c r="A570" s="169"/>
      <c r="B570" s="251" t="s">
        <v>49</v>
      </c>
      <c r="C570" s="337"/>
      <c r="D570" s="252"/>
      <c r="E570" s="156" t="str">
        <f t="shared" si="24"/>
        <v/>
      </c>
      <c r="F570" s="156" t="str">
        <f t="shared" si="25"/>
        <v/>
      </c>
      <c r="G570" s="156" t="str">
        <f t="shared" si="26"/>
        <v/>
      </c>
      <c r="H570" s="108"/>
      <c r="I570" s="262"/>
      <c r="J570" s="167" t="str">
        <f>IF('TEAM 4'!AH31="","",'TEAM 4'!AH31)</f>
        <v xml:space="preserve"> </v>
      </c>
      <c r="K570" s="331" t="str">
        <f>IF('TEAM 4'!AF31="","",'TEAM 4'!AF31)</f>
        <v/>
      </c>
      <c r="L570" s="168" t="str">
        <f>'TEAM 4'!$AF$2</f>
        <v>MADJA</v>
      </c>
      <c r="M570" s="168" t="s">
        <v>412</v>
      </c>
    </row>
    <row r="571" spans="1:13" s="104" customFormat="1" ht="12.75">
      <c r="A571" s="169"/>
      <c r="B571" s="251" t="s">
        <v>49</v>
      </c>
      <c r="C571" s="337"/>
      <c r="D571" s="252"/>
      <c r="E571" s="156" t="str">
        <f t="shared" si="24"/>
        <v/>
      </c>
      <c r="F571" s="156" t="str">
        <f t="shared" si="25"/>
        <v/>
      </c>
      <c r="G571" s="156" t="str">
        <f t="shared" si="26"/>
        <v/>
      </c>
      <c r="H571" s="108"/>
      <c r="I571" s="262"/>
      <c r="J571" s="167" t="str">
        <f>IF('TEAM 4'!AH32="","",'TEAM 4'!AH32)</f>
        <v xml:space="preserve"> </v>
      </c>
      <c r="K571" s="331" t="str">
        <f>IF('TEAM 4'!AF32="","",'TEAM 4'!AF32)</f>
        <v/>
      </c>
      <c r="L571" s="168" t="str">
        <f>'TEAM 4'!$AF$2</f>
        <v>MADJA</v>
      </c>
      <c r="M571" s="168" t="s">
        <v>412</v>
      </c>
    </row>
    <row r="572" spans="1:13" s="104" customFormat="1" ht="12.75">
      <c r="A572" s="169"/>
      <c r="B572" s="251" t="s">
        <v>49</v>
      </c>
      <c r="C572" s="337"/>
      <c r="D572" s="252"/>
      <c r="E572" s="156" t="str">
        <f t="shared" si="24"/>
        <v/>
      </c>
      <c r="F572" s="156" t="str">
        <f t="shared" si="25"/>
        <v/>
      </c>
      <c r="G572" s="156" t="str">
        <f t="shared" si="26"/>
        <v/>
      </c>
      <c r="H572" s="108"/>
      <c r="I572" s="262"/>
      <c r="J572" s="167" t="str">
        <f>IF('TEAM 4'!AH33="","",'TEAM 4'!AH33)</f>
        <v xml:space="preserve"> </v>
      </c>
      <c r="K572" s="331" t="str">
        <f>IF('TEAM 4'!AF33="","",'TEAM 4'!AF33)</f>
        <v/>
      </c>
      <c r="L572" s="168" t="str">
        <f>'TEAM 4'!$AF$2</f>
        <v>MADJA</v>
      </c>
      <c r="M572" s="168" t="s">
        <v>412</v>
      </c>
    </row>
    <row r="573" spans="1:13" s="104" customFormat="1" ht="12.75">
      <c r="A573" s="169"/>
      <c r="B573" s="251" t="s">
        <v>49</v>
      </c>
      <c r="C573" s="337"/>
      <c r="D573" s="252"/>
      <c r="E573" s="156" t="str">
        <f t="shared" si="24"/>
        <v/>
      </c>
      <c r="F573" s="156" t="str">
        <f t="shared" si="25"/>
        <v/>
      </c>
      <c r="G573" s="156" t="str">
        <f t="shared" si="26"/>
        <v/>
      </c>
      <c r="H573" s="108"/>
      <c r="I573" s="262"/>
      <c r="J573" s="167" t="str">
        <f>IF(COUNTIF('TEAM 4'!AT25:AT33,"*n*")=0,"","X")</f>
        <v/>
      </c>
      <c r="K573" s="331" t="s">
        <v>586</v>
      </c>
      <c r="L573" s="168" t="str">
        <f>'TEAM 4'!$AF$2</f>
        <v>MADJA</v>
      </c>
      <c r="M573" s="168" t="s">
        <v>412</v>
      </c>
    </row>
    <row r="574" spans="1:13" s="104" customFormat="1" ht="12.75">
      <c r="A574" s="169"/>
      <c r="B574" s="251" t="s">
        <v>49</v>
      </c>
      <c r="C574" s="337"/>
      <c r="D574" s="252"/>
      <c r="E574" s="156" t="str">
        <f t="shared" si="24"/>
        <v/>
      </c>
      <c r="F574" s="156" t="str">
        <f t="shared" si="25"/>
        <v/>
      </c>
      <c r="G574" s="156" t="str">
        <f t="shared" si="26"/>
        <v/>
      </c>
      <c r="H574" s="108"/>
      <c r="I574" s="262"/>
      <c r="J574" s="167" t="str">
        <f>IF('TEAM 4'!C38="","",'TEAM 4'!C38)</f>
        <v xml:space="preserve"> </v>
      </c>
      <c r="K574" s="331" t="str">
        <f>IF('TEAM 4'!A38="","",'TEAM 4'!A38)</f>
        <v>William Hook</v>
      </c>
      <c r="L574" s="168" t="str">
        <f>'TEAM 4'!$AF$2</f>
        <v>MADJA</v>
      </c>
      <c r="M574" s="168" t="s">
        <v>514</v>
      </c>
    </row>
    <row r="575" spans="1:13" s="104" customFormat="1" ht="12.75">
      <c r="A575" s="169"/>
      <c r="B575" s="251" t="s">
        <v>49</v>
      </c>
      <c r="C575" s="337"/>
      <c r="D575" s="252"/>
      <c r="E575" s="156" t="str">
        <f t="shared" si="24"/>
        <v/>
      </c>
      <c r="F575" s="156" t="str">
        <f t="shared" si="25"/>
        <v/>
      </c>
      <c r="G575" s="156" t="str">
        <f t="shared" si="26"/>
        <v/>
      </c>
      <c r="H575" s="108"/>
      <c r="I575" s="262"/>
      <c r="J575" s="167" t="str">
        <f>IF('TEAM 4'!C39="","",'TEAM 4'!C39)</f>
        <v xml:space="preserve"> </v>
      </c>
      <c r="K575" s="331" t="str">
        <f>IF('TEAM 4'!A39="","",'TEAM 4'!A39)</f>
        <v>George Davison</v>
      </c>
      <c r="L575" s="168" t="str">
        <f>'TEAM 4'!$AF$2</f>
        <v>MADJA</v>
      </c>
      <c r="M575" s="168" t="s">
        <v>514</v>
      </c>
    </row>
    <row r="576" spans="1:13" s="104" customFormat="1" ht="12.75">
      <c r="A576" s="169"/>
      <c r="B576" s="251" t="s">
        <v>49</v>
      </c>
      <c r="C576" s="337"/>
      <c r="D576" s="252"/>
      <c r="E576" s="156" t="str">
        <f t="shared" si="24"/>
        <v/>
      </c>
      <c r="F576" s="156" t="str">
        <f t="shared" si="25"/>
        <v/>
      </c>
      <c r="G576" s="156" t="str">
        <f t="shared" si="26"/>
        <v/>
      </c>
      <c r="H576" s="108"/>
      <c r="I576" s="262">
        <v>373</v>
      </c>
      <c r="J576" s="167" t="str">
        <f>IF('TEAM 4'!C40="","",'TEAM 4'!C40)</f>
        <v xml:space="preserve"> </v>
      </c>
      <c r="K576" s="331" t="str">
        <f>IF('TEAM 4'!A40="","",'TEAM 4'!A40)</f>
        <v>Kai McGarry</v>
      </c>
      <c r="L576" s="168" t="str">
        <f>'TEAM 4'!$AF$2</f>
        <v>MADJA</v>
      </c>
      <c r="M576" s="168" t="s">
        <v>514</v>
      </c>
    </row>
    <row r="577" spans="1:13" s="104" customFormat="1" ht="12.75">
      <c r="A577" s="169"/>
      <c r="B577" s="251" t="s">
        <v>49</v>
      </c>
      <c r="C577" s="337"/>
      <c r="D577" s="252"/>
      <c r="E577" s="156" t="str">
        <f t="shared" si="24"/>
        <v/>
      </c>
      <c r="F577" s="156" t="str">
        <f t="shared" si="25"/>
        <v/>
      </c>
      <c r="G577" s="156" t="str">
        <f t="shared" si="26"/>
        <v/>
      </c>
      <c r="H577" s="108"/>
      <c r="I577" s="262"/>
      <c r="J577" s="167" t="str">
        <f>IF('TEAM 4'!C41="","",'TEAM 4'!C41)</f>
        <v xml:space="preserve"> </v>
      </c>
      <c r="K577" s="331" t="str">
        <f>IF('TEAM 4'!A41="","",'TEAM 4'!A41)</f>
        <v/>
      </c>
      <c r="L577" s="168" t="str">
        <f>'TEAM 4'!$AF$2</f>
        <v>MADJA</v>
      </c>
      <c r="M577" s="168" t="s">
        <v>514</v>
      </c>
    </row>
    <row r="578" spans="1:13" s="104" customFormat="1" ht="12.75">
      <c r="A578" s="169"/>
      <c r="B578" s="251" t="s">
        <v>49</v>
      </c>
      <c r="C578" s="337"/>
      <c r="D578" s="252"/>
      <c r="E578" s="156" t="str">
        <f t="shared" si="24"/>
        <v/>
      </c>
      <c r="F578" s="156" t="str">
        <f t="shared" si="25"/>
        <v/>
      </c>
      <c r="G578" s="156" t="str">
        <f t="shared" si="26"/>
        <v/>
      </c>
      <c r="H578" s="108"/>
      <c r="I578" s="262"/>
      <c r="J578" s="167" t="str">
        <f>IF('TEAM 4'!C42="","",'TEAM 4'!C42)</f>
        <v xml:space="preserve"> </v>
      </c>
      <c r="K578" s="331" t="str">
        <f>IF('TEAM 4'!A42="","",'TEAM 4'!A42)</f>
        <v/>
      </c>
      <c r="L578" s="168" t="str">
        <f>'TEAM 4'!$AF$2</f>
        <v>MADJA</v>
      </c>
      <c r="M578" s="168" t="s">
        <v>514</v>
      </c>
    </row>
    <row r="579" spans="1:13" s="104" customFormat="1" ht="12.75">
      <c r="A579" s="169"/>
      <c r="B579" s="251" t="s">
        <v>49</v>
      </c>
      <c r="C579" s="337"/>
      <c r="D579" s="252"/>
      <c r="E579" s="156" t="str">
        <f t="shared" si="24"/>
        <v/>
      </c>
      <c r="F579" s="156" t="str">
        <f t="shared" si="25"/>
        <v/>
      </c>
      <c r="G579" s="156" t="str">
        <f t="shared" si="26"/>
        <v/>
      </c>
      <c r="H579" s="108"/>
      <c r="I579" s="262"/>
      <c r="J579" s="167" t="str">
        <f>IF('TEAM 4'!C43="","",'TEAM 4'!C43)</f>
        <v xml:space="preserve"> </v>
      </c>
      <c r="K579" s="331" t="str">
        <f>IF('TEAM 4'!A43="","",'TEAM 4'!A43)</f>
        <v/>
      </c>
      <c r="L579" s="168" t="str">
        <f>'TEAM 4'!$AF$2</f>
        <v>MADJA</v>
      </c>
      <c r="M579" s="168" t="s">
        <v>514</v>
      </c>
    </row>
    <row r="580" spans="1:13" s="104" customFormat="1" ht="12.75">
      <c r="A580" s="169"/>
      <c r="B580" s="251" t="s">
        <v>49</v>
      </c>
      <c r="C580" s="337"/>
      <c r="D580" s="252"/>
      <c r="E580" s="156" t="str">
        <f t="shared" si="24"/>
        <v/>
      </c>
      <c r="F580" s="156" t="str">
        <f t="shared" si="25"/>
        <v/>
      </c>
      <c r="G580" s="156" t="str">
        <f t="shared" si="26"/>
        <v/>
      </c>
      <c r="H580" s="108"/>
      <c r="I580" s="262"/>
      <c r="J580" s="167" t="str">
        <f>IF('TEAM 4'!C44="","",'TEAM 4'!C44)</f>
        <v xml:space="preserve"> </v>
      </c>
      <c r="K580" s="331" t="str">
        <f>IF('TEAM 4'!A44="","",'TEAM 4'!A44)</f>
        <v/>
      </c>
      <c r="L580" s="168" t="str">
        <f>'TEAM 4'!$AF$2</f>
        <v>MADJA</v>
      </c>
      <c r="M580" s="168" t="s">
        <v>514</v>
      </c>
    </row>
    <row r="581" spans="1:13" s="104" customFormat="1" ht="12.75">
      <c r="A581" s="169"/>
      <c r="B581" s="251" t="s">
        <v>49</v>
      </c>
      <c r="C581" s="337"/>
      <c r="D581" s="252"/>
      <c r="E581" s="156" t="str">
        <f t="shared" si="24"/>
        <v/>
      </c>
      <c r="F581" s="156" t="str">
        <f t="shared" si="25"/>
        <v/>
      </c>
      <c r="G581" s="156" t="str">
        <f t="shared" si="26"/>
        <v/>
      </c>
      <c r="H581" s="108"/>
      <c r="I581" s="262"/>
      <c r="J581" s="167" t="str">
        <f>IF('TEAM 4'!C45="","",'TEAM 4'!C45)</f>
        <v xml:space="preserve"> </v>
      </c>
      <c r="K581" s="331" t="str">
        <f>IF('TEAM 4'!A45="","",'TEAM 4'!A45)</f>
        <v/>
      </c>
      <c r="L581" s="168" t="str">
        <f>'TEAM 4'!$AF$2</f>
        <v>MADJA</v>
      </c>
      <c r="M581" s="168" t="s">
        <v>514</v>
      </c>
    </row>
    <row r="582" spans="1:13" s="104" customFormat="1" ht="12.75">
      <c r="A582" s="169"/>
      <c r="B582" s="251" t="s">
        <v>49</v>
      </c>
      <c r="C582" s="337"/>
      <c r="D582" s="252"/>
      <c r="E582" s="156" t="str">
        <f t="shared" si="24"/>
        <v/>
      </c>
      <c r="F582" s="156" t="str">
        <f t="shared" si="25"/>
        <v/>
      </c>
      <c r="G582" s="156" t="str">
        <f t="shared" si="26"/>
        <v/>
      </c>
      <c r="H582" s="108"/>
      <c r="I582" s="262"/>
      <c r="J582" s="167" t="str">
        <f>IF('TEAM 4'!C46="","",'TEAM 4'!C46)</f>
        <v xml:space="preserve"> </v>
      </c>
      <c r="K582" s="331" t="str">
        <f>IF('TEAM 4'!A46="","",'TEAM 4'!A46)</f>
        <v/>
      </c>
      <c r="L582" s="168" t="str">
        <f>'TEAM 4'!$AF$2</f>
        <v>MADJA</v>
      </c>
      <c r="M582" s="168" t="s">
        <v>514</v>
      </c>
    </row>
    <row r="583" spans="1:13" s="104" customFormat="1" ht="12.75">
      <c r="A583" s="169"/>
      <c r="B583" s="251" t="s">
        <v>49</v>
      </c>
      <c r="C583" s="337"/>
      <c r="D583" s="252"/>
      <c r="E583" s="156" t="str">
        <f t="shared" ref="E583:E646" si="27">IF(ISNA((VLOOKUP(B583,I:M,3,FALSE))),"",VLOOKUP(B583,I:M,3,FALSE))</f>
        <v/>
      </c>
      <c r="F583" s="156" t="str">
        <f t="shared" ref="F583:F646" si="28">IF(ISNA((VLOOKUP(B583,I:M,4,FALSE))),"",VLOOKUP(B583,I:M,4,FALSE))</f>
        <v/>
      </c>
      <c r="G583" s="156" t="str">
        <f t="shared" ref="G583:G646" si="29">IF(ISNA((VLOOKUP(B583,I:M,5,FALSE))),"",VLOOKUP(B583,I:M,5,FALSE))</f>
        <v/>
      </c>
      <c r="H583" s="108"/>
      <c r="I583" s="262"/>
      <c r="J583" s="167" t="str">
        <f>IF('TEAM 4'!C47="","",'TEAM 4'!C47)</f>
        <v xml:space="preserve"> </v>
      </c>
      <c r="K583" s="331" t="str">
        <f>IF('TEAM 4'!A47="","",'TEAM 4'!A47)</f>
        <v/>
      </c>
      <c r="L583" s="168" t="str">
        <f>'TEAM 4'!$AF$2</f>
        <v>MADJA</v>
      </c>
      <c r="M583" s="168" t="s">
        <v>514</v>
      </c>
    </row>
    <row r="584" spans="1:13" s="104" customFormat="1" ht="12.75">
      <c r="A584" s="169"/>
      <c r="B584" s="251" t="s">
        <v>49</v>
      </c>
      <c r="C584" s="337"/>
      <c r="D584" s="252"/>
      <c r="E584" s="156" t="str">
        <f t="shared" si="27"/>
        <v/>
      </c>
      <c r="F584" s="156" t="str">
        <f t="shared" si="28"/>
        <v/>
      </c>
      <c r="G584" s="156" t="str">
        <f t="shared" si="29"/>
        <v/>
      </c>
      <c r="H584" s="108"/>
      <c r="I584" s="262"/>
      <c r="J584" s="167" t="str">
        <f>IF('TEAM 4'!C48="","",'TEAM 4'!C48)</f>
        <v xml:space="preserve"> </v>
      </c>
      <c r="K584" s="331" t="str">
        <f>IF('TEAM 4'!A48="","",'TEAM 4'!A48)</f>
        <v/>
      </c>
      <c r="L584" s="168" t="str">
        <f>'TEAM 4'!$AF$2</f>
        <v>MADJA</v>
      </c>
      <c r="M584" s="168" t="s">
        <v>514</v>
      </c>
    </row>
    <row r="585" spans="1:13" s="104" customFormat="1" ht="12.75">
      <c r="A585" s="169"/>
      <c r="B585" s="251" t="s">
        <v>49</v>
      </c>
      <c r="C585" s="337"/>
      <c r="D585" s="252"/>
      <c r="E585" s="156" t="str">
        <f t="shared" si="27"/>
        <v/>
      </c>
      <c r="F585" s="156" t="str">
        <f t="shared" si="28"/>
        <v/>
      </c>
      <c r="G585" s="156" t="str">
        <f t="shared" si="29"/>
        <v/>
      </c>
      <c r="H585" s="108"/>
      <c r="I585" s="262"/>
      <c r="J585" s="167" t="str">
        <f>IF('TEAM 4'!C49="","",'TEAM 4'!C49)</f>
        <v xml:space="preserve"> </v>
      </c>
      <c r="K585" s="331" t="str">
        <f>IF('TEAM 4'!A49="","",'TEAM 4'!A49)</f>
        <v/>
      </c>
      <c r="L585" s="168" t="str">
        <f>'TEAM 4'!$AF$2</f>
        <v>MADJA</v>
      </c>
      <c r="M585" s="168" t="s">
        <v>514</v>
      </c>
    </row>
    <row r="586" spans="1:13" s="104" customFormat="1" ht="12.75">
      <c r="A586" s="169"/>
      <c r="B586" s="251" t="s">
        <v>49</v>
      </c>
      <c r="C586" s="337"/>
      <c r="D586" s="252"/>
      <c r="E586" s="156" t="str">
        <f t="shared" si="27"/>
        <v/>
      </c>
      <c r="F586" s="156" t="str">
        <f t="shared" si="28"/>
        <v/>
      </c>
      <c r="G586" s="156" t="str">
        <f t="shared" si="29"/>
        <v/>
      </c>
      <c r="H586" s="108"/>
      <c r="I586" s="262"/>
      <c r="J586" s="167" t="str">
        <f>IF('TEAM 4'!C50="","",'TEAM 4'!C50)</f>
        <v xml:space="preserve"> </v>
      </c>
      <c r="K586" s="331" t="str">
        <f>IF('TEAM 4'!A50="","",'TEAM 4'!A50)</f>
        <v/>
      </c>
      <c r="L586" s="168" t="str">
        <f>'TEAM 4'!$AF$2</f>
        <v>MADJA</v>
      </c>
      <c r="M586" s="168" t="s">
        <v>514</v>
      </c>
    </row>
    <row r="587" spans="1:13" s="104" customFormat="1" ht="12.75">
      <c r="A587" s="169"/>
      <c r="B587" s="251" t="s">
        <v>49</v>
      </c>
      <c r="C587" s="337"/>
      <c r="D587" s="252"/>
      <c r="E587" s="156" t="str">
        <f t="shared" si="27"/>
        <v/>
      </c>
      <c r="F587" s="156" t="str">
        <f t="shared" si="28"/>
        <v/>
      </c>
      <c r="G587" s="156" t="str">
        <f t="shared" si="29"/>
        <v/>
      </c>
      <c r="H587" s="108"/>
      <c r="I587" s="262"/>
      <c r="J587" s="167" t="str">
        <f>IF('TEAM 4'!C51="","",'TEAM 4'!C51)</f>
        <v xml:space="preserve"> </v>
      </c>
      <c r="K587" s="331" t="str">
        <f>IF('TEAM 4'!A51="","",'TEAM 4'!A51)</f>
        <v/>
      </c>
      <c r="L587" s="168" t="str">
        <f>'TEAM 4'!$AF$2</f>
        <v>MADJA</v>
      </c>
      <c r="M587" s="168" t="s">
        <v>514</v>
      </c>
    </row>
    <row r="588" spans="1:13" s="104" customFormat="1" ht="12.75">
      <c r="A588" s="169"/>
      <c r="B588" s="251" t="s">
        <v>49</v>
      </c>
      <c r="C588" s="337"/>
      <c r="D588" s="252"/>
      <c r="E588" s="156" t="str">
        <f t="shared" si="27"/>
        <v/>
      </c>
      <c r="F588" s="156" t="str">
        <f t="shared" si="28"/>
        <v/>
      </c>
      <c r="G588" s="156" t="str">
        <f t="shared" si="29"/>
        <v/>
      </c>
      <c r="H588" s="108"/>
      <c r="I588" s="262"/>
      <c r="J588" s="167" t="str">
        <f>IF('TEAM 4'!C52="","",'TEAM 4'!C52)</f>
        <v xml:space="preserve"> </v>
      </c>
      <c r="K588" s="331" t="str">
        <f>IF('TEAM 4'!A52="","",'TEAM 4'!A52)</f>
        <v/>
      </c>
      <c r="L588" s="168" t="str">
        <f>'TEAM 4'!$AF$2</f>
        <v>MADJA</v>
      </c>
      <c r="M588" s="168" t="s">
        <v>514</v>
      </c>
    </row>
    <row r="589" spans="1:13" s="104" customFormat="1" ht="12.75">
      <c r="A589" s="169"/>
      <c r="B589" s="251" t="s">
        <v>49</v>
      </c>
      <c r="C589" s="337"/>
      <c r="D589" s="252"/>
      <c r="E589" s="156" t="str">
        <f t="shared" si="27"/>
        <v/>
      </c>
      <c r="F589" s="156" t="str">
        <f t="shared" si="28"/>
        <v/>
      </c>
      <c r="G589" s="156" t="str">
        <f t="shared" si="29"/>
        <v/>
      </c>
      <c r="H589" s="108"/>
      <c r="I589" s="262"/>
      <c r="J589" s="167" t="str">
        <f>IF('TEAM 4'!C53="","",'TEAM 4'!C53)</f>
        <v xml:space="preserve"> </v>
      </c>
      <c r="K589" s="331" t="str">
        <f>IF('TEAM 4'!A53="","",'TEAM 4'!A53)</f>
        <v/>
      </c>
      <c r="L589" s="168" t="str">
        <f>'TEAM 4'!$AF$2</f>
        <v>MADJA</v>
      </c>
      <c r="M589" s="168" t="s">
        <v>514</v>
      </c>
    </row>
    <row r="590" spans="1:13" s="104" customFormat="1" ht="12.75">
      <c r="A590" s="169"/>
      <c r="B590" s="251" t="s">
        <v>49</v>
      </c>
      <c r="C590" s="337"/>
      <c r="D590" s="252"/>
      <c r="E590" s="156" t="str">
        <f t="shared" si="27"/>
        <v/>
      </c>
      <c r="F590" s="156" t="str">
        <f t="shared" si="28"/>
        <v/>
      </c>
      <c r="G590" s="156" t="str">
        <f t="shared" si="29"/>
        <v/>
      </c>
      <c r="H590" s="108"/>
      <c r="I590" s="262"/>
      <c r="J590" s="167" t="str">
        <f>IF('TEAM 4'!C54="","",'TEAM 4'!C54)</f>
        <v xml:space="preserve"> </v>
      </c>
      <c r="K590" s="331" t="str">
        <f>IF('TEAM 4'!A54="","",'TEAM 4'!A54)</f>
        <v/>
      </c>
      <c r="L590" s="168" t="str">
        <f>'TEAM 4'!$AF$2</f>
        <v>MADJA</v>
      </c>
      <c r="M590" s="168" t="s">
        <v>514</v>
      </c>
    </row>
    <row r="591" spans="1:13" s="104" customFormat="1" ht="12.75">
      <c r="A591" s="169"/>
      <c r="B591" s="251" t="s">
        <v>49</v>
      </c>
      <c r="C591" s="337"/>
      <c r="D591" s="252"/>
      <c r="E591" s="156" t="str">
        <f t="shared" si="27"/>
        <v/>
      </c>
      <c r="F591" s="156" t="str">
        <f t="shared" si="28"/>
        <v/>
      </c>
      <c r="G591" s="156" t="str">
        <f t="shared" si="29"/>
        <v/>
      </c>
      <c r="H591" s="108"/>
      <c r="I591" s="262"/>
      <c r="J591" s="167" t="str">
        <f>IF('TEAM 4'!C55="","",'TEAM 4'!C55)</f>
        <v xml:space="preserve"> </v>
      </c>
      <c r="K591" s="331" t="str">
        <f>IF('TEAM 4'!A55="","",'TEAM 4'!A55)</f>
        <v/>
      </c>
      <c r="L591" s="168" t="str">
        <f>'TEAM 4'!$AF$2</f>
        <v>MADJA</v>
      </c>
      <c r="M591" s="168" t="s">
        <v>514</v>
      </c>
    </row>
    <row r="592" spans="1:13" s="104" customFormat="1" ht="12.75">
      <c r="A592" s="169"/>
      <c r="B592" s="251" t="s">
        <v>49</v>
      </c>
      <c r="C592" s="337"/>
      <c r="D592" s="252"/>
      <c r="E592" s="156" t="str">
        <f t="shared" si="27"/>
        <v/>
      </c>
      <c r="F592" s="156" t="str">
        <f t="shared" si="28"/>
        <v/>
      </c>
      <c r="G592" s="156" t="str">
        <f t="shared" si="29"/>
        <v/>
      </c>
      <c r="H592" s="108"/>
      <c r="I592" s="262"/>
      <c r="J592" s="167" t="str">
        <f>IF('TEAM 4'!C56="","",'TEAM 4'!C56)</f>
        <v xml:space="preserve"> </v>
      </c>
      <c r="K592" s="331" t="str">
        <f>IF('TEAM 4'!A56="","",'TEAM 4'!A56)</f>
        <v/>
      </c>
      <c r="L592" s="168" t="str">
        <f>'TEAM 4'!$AF$2</f>
        <v>MADJA</v>
      </c>
      <c r="M592" s="168" t="s">
        <v>514</v>
      </c>
    </row>
    <row r="593" spans="1:13" s="104" customFormat="1" ht="12.75">
      <c r="A593" s="169"/>
      <c r="B593" s="251" t="s">
        <v>49</v>
      </c>
      <c r="C593" s="337"/>
      <c r="D593" s="252"/>
      <c r="E593" s="156" t="str">
        <f t="shared" si="27"/>
        <v/>
      </c>
      <c r="F593" s="156" t="str">
        <f t="shared" si="28"/>
        <v/>
      </c>
      <c r="G593" s="156" t="str">
        <f t="shared" si="29"/>
        <v/>
      </c>
      <c r="H593" s="108"/>
      <c r="I593" s="262"/>
      <c r="J593" s="167" t="str">
        <f>IF('TEAM 4'!C57="","",'TEAM 4'!C57)</f>
        <v xml:space="preserve"> </v>
      </c>
      <c r="K593" s="331" t="str">
        <f>IF('TEAM 4'!A57="","",'TEAM 4'!A57)</f>
        <v/>
      </c>
      <c r="L593" s="168" t="str">
        <f>'TEAM 4'!$AF$2</f>
        <v>MADJA</v>
      </c>
      <c r="M593" s="168" t="s">
        <v>514</v>
      </c>
    </row>
    <row r="594" spans="1:13" s="104" customFormat="1" ht="12.75">
      <c r="A594" s="169"/>
      <c r="B594" s="251" t="s">
        <v>49</v>
      </c>
      <c r="C594" s="337"/>
      <c r="D594" s="252"/>
      <c r="E594" s="156" t="str">
        <f t="shared" si="27"/>
        <v/>
      </c>
      <c r="F594" s="156" t="str">
        <f t="shared" si="28"/>
        <v/>
      </c>
      <c r="G594" s="156" t="str">
        <f t="shared" si="29"/>
        <v/>
      </c>
      <c r="H594" s="108"/>
      <c r="I594" s="262"/>
      <c r="J594" s="167" t="str">
        <f>IF('TEAM 4'!C58="","",'TEAM 4'!C58)</f>
        <v xml:space="preserve"> </v>
      </c>
      <c r="K594" s="331" t="str">
        <f>IF('TEAM 4'!A58="","",'TEAM 4'!A58)</f>
        <v/>
      </c>
      <c r="L594" s="168" t="str">
        <f>'TEAM 4'!$AF$2</f>
        <v>MADJA</v>
      </c>
      <c r="M594" s="168" t="s">
        <v>514</v>
      </c>
    </row>
    <row r="595" spans="1:13" s="104" customFormat="1" ht="12.75">
      <c r="A595" s="169"/>
      <c r="B595" s="251" t="s">
        <v>49</v>
      </c>
      <c r="C595" s="337"/>
      <c r="D595" s="252"/>
      <c r="E595" s="156" t="str">
        <f t="shared" si="27"/>
        <v/>
      </c>
      <c r="F595" s="156" t="str">
        <f t="shared" si="28"/>
        <v/>
      </c>
      <c r="G595" s="156" t="str">
        <f t="shared" si="29"/>
        <v/>
      </c>
      <c r="H595" s="108"/>
      <c r="I595" s="262"/>
      <c r="J595" s="167" t="str">
        <f>IF('TEAM 4'!C59="","",'TEAM 4'!C59)</f>
        <v xml:space="preserve"> </v>
      </c>
      <c r="K595" s="331" t="str">
        <f>IF('TEAM 4'!A59="","",'TEAM 4'!A59)</f>
        <v/>
      </c>
      <c r="L595" s="168" t="str">
        <f>'TEAM 4'!$AF$2</f>
        <v>MADJA</v>
      </c>
      <c r="M595" s="168" t="s">
        <v>514</v>
      </c>
    </row>
    <row r="596" spans="1:13" s="104" customFormat="1" ht="12.75">
      <c r="A596" s="169"/>
      <c r="B596" s="251" t="s">
        <v>49</v>
      </c>
      <c r="C596" s="337"/>
      <c r="D596" s="252"/>
      <c r="E596" s="156" t="str">
        <f t="shared" si="27"/>
        <v/>
      </c>
      <c r="F596" s="156" t="str">
        <f t="shared" si="28"/>
        <v/>
      </c>
      <c r="G596" s="156" t="str">
        <f t="shared" si="29"/>
        <v/>
      </c>
      <c r="H596" s="108"/>
      <c r="I596" s="262"/>
      <c r="J596" s="167" t="str">
        <f>IF('TEAM 4'!C60="","",'TEAM 4'!C60)</f>
        <v xml:space="preserve"> </v>
      </c>
      <c r="K596" s="331" t="str">
        <f>IF('TEAM 4'!A60="","",'TEAM 4'!A60)</f>
        <v/>
      </c>
      <c r="L596" s="168" t="str">
        <f>'TEAM 4'!$AF$2</f>
        <v>MADJA</v>
      </c>
      <c r="M596" s="168" t="s">
        <v>514</v>
      </c>
    </row>
    <row r="597" spans="1:13" s="104" customFormat="1" ht="12.75">
      <c r="A597" s="169"/>
      <c r="B597" s="251" t="s">
        <v>49</v>
      </c>
      <c r="C597" s="337"/>
      <c r="D597" s="252"/>
      <c r="E597" s="156" t="str">
        <f t="shared" si="27"/>
        <v/>
      </c>
      <c r="F597" s="156" t="str">
        <f t="shared" si="28"/>
        <v/>
      </c>
      <c r="G597" s="156" t="str">
        <f t="shared" si="29"/>
        <v/>
      </c>
      <c r="H597" s="108"/>
      <c r="I597" s="262"/>
      <c r="J597" s="167" t="str">
        <f>IF('TEAM 4'!C61="","",'TEAM 4'!C61)</f>
        <v xml:space="preserve"> </v>
      </c>
      <c r="K597" s="331" t="str">
        <f>IF('TEAM 4'!A61="","",'TEAM 4'!A61)</f>
        <v/>
      </c>
      <c r="L597" s="168" t="str">
        <f>'TEAM 4'!$AF$2</f>
        <v>MADJA</v>
      </c>
      <c r="M597" s="168" t="s">
        <v>514</v>
      </c>
    </row>
    <row r="598" spans="1:13" s="104" customFormat="1" ht="12.75">
      <c r="A598" s="169"/>
      <c r="B598" s="251" t="s">
        <v>49</v>
      </c>
      <c r="C598" s="337"/>
      <c r="D598" s="252"/>
      <c r="E598" s="156" t="str">
        <f t="shared" si="27"/>
        <v/>
      </c>
      <c r="F598" s="156" t="str">
        <f t="shared" si="28"/>
        <v/>
      </c>
      <c r="G598" s="156" t="str">
        <f t="shared" si="29"/>
        <v/>
      </c>
      <c r="H598" s="108"/>
      <c r="I598" s="262"/>
      <c r="J598" s="167" t="str">
        <f>IF('TEAM 4'!C62="","",'TEAM 4'!C62)</f>
        <v xml:space="preserve"> </v>
      </c>
      <c r="K598" s="331" t="str">
        <f>IF('TEAM 4'!A62="","",'TEAM 4'!A62)</f>
        <v/>
      </c>
      <c r="L598" s="168" t="str">
        <f>'TEAM 4'!$AF$2</f>
        <v>MADJA</v>
      </c>
      <c r="M598" s="168" t="s">
        <v>514</v>
      </c>
    </row>
    <row r="599" spans="1:13" s="104" customFormat="1" ht="12.75">
      <c r="A599" s="169"/>
      <c r="B599" s="251" t="s">
        <v>49</v>
      </c>
      <c r="C599" s="337"/>
      <c r="D599" s="252"/>
      <c r="E599" s="156" t="str">
        <f t="shared" si="27"/>
        <v/>
      </c>
      <c r="F599" s="156" t="str">
        <f t="shared" si="28"/>
        <v/>
      </c>
      <c r="G599" s="156" t="str">
        <f t="shared" si="29"/>
        <v/>
      </c>
      <c r="H599" s="108"/>
      <c r="I599" s="262"/>
      <c r="J599" s="167" t="str">
        <f>IF('TEAM 4'!C63="","",'TEAM 4'!C63)</f>
        <v/>
      </c>
      <c r="K599" s="331" t="str">
        <f>IF('TEAM 4'!A63="","",'TEAM 4'!A63)</f>
        <v/>
      </c>
      <c r="L599" s="168" t="str">
        <f>'TEAM 4'!$AF$2</f>
        <v>MADJA</v>
      </c>
      <c r="M599" s="168" t="s">
        <v>514</v>
      </c>
    </row>
    <row r="600" spans="1:13" s="104" customFormat="1" ht="12.75">
      <c r="A600" s="169"/>
      <c r="B600" s="251" t="s">
        <v>49</v>
      </c>
      <c r="C600" s="337"/>
      <c r="D600" s="252"/>
      <c r="E600" s="156" t="str">
        <f t="shared" si="27"/>
        <v/>
      </c>
      <c r="F600" s="156" t="str">
        <f t="shared" si="28"/>
        <v/>
      </c>
      <c r="G600" s="156" t="str">
        <f t="shared" si="29"/>
        <v/>
      </c>
      <c r="H600" s="108"/>
      <c r="I600" s="262"/>
      <c r="J600" s="167" t="str">
        <f>IF(COUNTIF('TEAM 4'!N38:N63,"*n*")=0,"","X")</f>
        <v/>
      </c>
      <c r="K600" s="331" t="s">
        <v>586</v>
      </c>
      <c r="L600" s="168" t="str">
        <f>'TEAM 4'!$AF$2</f>
        <v>MADJA</v>
      </c>
      <c r="M600" s="168" t="s">
        <v>514</v>
      </c>
    </row>
    <row r="601" spans="1:13" s="104" customFormat="1" ht="12.75">
      <c r="A601" s="169"/>
      <c r="B601" s="251" t="s">
        <v>49</v>
      </c>
      <c r="C601" s="337"/>
      <c r="D601" s="252"/>
      <c r="E601" s="156" t="str">
        <f t="shared" si="27"/>
        <v/>
      </c>
      <c r="F601" s="156" t="str">
        <f t="shared" si="28"/>
        <v/>
      </c>
      <c r="G601" s="156" t="str">
        <f t="shared" si="29"/>
        <v/>
      </c>
      <c r="H601" s="108"/>
      <c r="I601" s="262">
        <v>121</v>
      </c>
      <c r="J601" s="167" t="str">
        <f>IF('TEAM 4'!R38="","",'TEAM 4'!R38)</f>
        <v>X</v>
      </c>
      <c r="K601" s="331" t="str">
        <f>IF('TEAM 4'!P38="","",'TEAM 4'!P38)</f>
        <v>Luke Elkins</v>
      </c>
      <c r="L601" s="168" t="str">
        <f>'TEAM 4'!$AF$2</f>
        <v>MADJA</v>
      </c>
      <c r="M601" s="168" t="s">
        <v>515</v>
      </c>
    </row>
    <row r="602" spans="1:13" s="104" customFormat="1" ht="12.75">
      <c r="A602" s="169"/>
      <c r="B602" s="251" t="s">
        <v>49</v>
      </c>
      <c r="C602" s="337"/>
      <c r="D602" s="252"/>
      <c r="E602" s="156" t="str">
        <f t="shared" si="27"/>
        <v/>
      </c>
      <c r="F602" s="156" t="str">
        <f t="shared" si="28"/>
        <v/>
      </c>
      <c r="G602" s="156" t="str">
        <f t="shared" si="29"/>
        <v/>
      </c>
      <c r="H602" s="108"/>
      <c r="I602" s="262"/>
      <c r="J602" s="167" t="str">
        <f>IF('TEAM 4'!R39="","",'TEAM 4'!R39)</f>
        <v xml:space="preserve"> </v>
      </c>
      <c r="K602" s="331" t="str">
        <f>IF('TEAM 4'!P39="","",'TEAM 4'!P39)</f>
        <v>Connor Mcgarry</v>
      </c>
      <c r="L602" s="168" t="str">
        <f>'TEAM 4'!$AF$2</f>
        <v>MADJA</v>
      </c>
      <c r="M602" s="168" t="s">
        <v>515</v>
      </c>
    </row>
    <row r="603" spans="1:13" s="104" customFormat="1" ht="12.75">
      <c r="A603" s="169"/>
      <c r="B603" s="251" t="s">
        <v>49</v>
      </c>
      <c r="C603" s="337"/>
      <c r="D603" s="252"/>
      <c r="E603" s="156" t="str">
        <f t="shared" si="27"/>
        <v/>
      </c>
      <c r="F603" s="156" t="str">
        <f t="shared" si="28"/>
        <v/>
      </c>
      <c r="G603" s="156" t="str">
        <f t="shared" si="29"/>
        <v/>
      </c>
      <c r="H603" s="108"/>
      <c r="I603" s="262"/>
      <c r="J603" s="167" t="str">
        <f>IF('TEAM 4'!R40="","",'TEAM 4'!R40)</f>
        <v xml:space="preserve"> </v>
      </c>
      <c r="K603" s="331" t="str">
        <f>IF('TEAM 4'!P40="","",'TEAM 4'!P40)</f>
        <v>Doug Rogan Rea</v>
      </c>
      <c r="L603" s="168" t="str">
        <f>'TEAM 4'!$AF$2</f>
        <v>MADJA</v>
      </c>
      <c r="M603" s="168" t="s">
        <v>515</v>
      </c>
    </row>
    <row r="604" spans="1:13" s="104" customFormat="1" ht="12.75">
      <c r="A604" s="169"/>
      <c r="B604" s="251" t="s">
        <v>49</v>
      </c>
      <c r="C604" s="337"/>
      <c r="D604" s="252"/>
      <c r="E604" s="156" t="str">
        <f t="shared" si="27"/>
        <v/>
      </c>
      <c r="F604" s="156" t="str">
        <f t="shared" si="28"/>
        <v/>
      </c>
      <c r="G604" s="156" t="str">
        <f t="shared" si="29"/>
        <v/>
      </c>
      <c r="H604" s="108"/>
      <c r="I604" s="262"/>
      <c r="J604" s="167" t="str">
        <f>IF('TEAM 4'!R41="","",'TEAM 4'!R41)</f>
        <v xml:space="preserve"> </v>
      </c>
      <c r="K604" s="331" t="str">
        <f>IF('TEAM 4'!P41="","",'TEAM 4'!P41)</f>
        <v>Tim Hook</v>
      </c>
      <c r="L604" s="168" t="str">
        <f>'TEAM 4'!$AF$2</f>
        <v>MADJA</v>
      </c>
      <c r="M604" s="168" t="s">
        <v>515</v>
      </c>
    </row>
    <row r="605" spans="1:13" s="104" customFormat="1" ht="12.75">
      <c r="A605" s="169"/>
      <c r="B605" s="251" t="s">
        <v>49</v>
      </c>
      <c r="C605" s="337"/>
      <c r="D605" s="252"/>
      <c r="E605" s="156" t="str">
        <f t="shared" si="27"/>
        <v/>
      </c>
      <c r="F605" s="156" t="str">
        <f t="shared" si="28"/>
        <v/>
      </c>
      <c r="G605" s="156" t="str">
        <f t="shared" si="29"/>
        <v/>
      </c>
      <c r="H605" s="108"/>
      <c r="I605" s="262"/>
      <c r="J605" s="167" t="str">
        <f>IF('TEAM 4'!R42="","",'TEAM 4'!R42)</f>
        <v xml:space="preserve"> </v>
      </c>
      <c r="K605" s="331" t="str">
        <f>IF('TEAM 4'!P42="","",'TEAM 4'!P42)</f>
        <v>Jacob Pritchard</v>
      </c>
      <c r="L605" s="168" t="str">
        <f>'TEAM 4'!$AF$2</f>
        <v>MADJA</v>
      </c>
      <c r="M605" s="168" t="s">
        <v>515</v>
      </c>
    </row>
    <row r="606" spans="1:13" s="104" customFormat="1" ht="12.75">
      <c r="A606" s="169"/>
      <c r="B606" s="251" t="s">
        <v>49</v>
      </c>
      <c r="C606" s="337"/>
      <c r="D606" s="252"/>
      <c r="E606" s="156" t="str">
        <f t="shared" si="27"/>
        <v/>
      </c>
      <c r="F606" s="156" t="str">
        <f t="shared" si="28"/>
        <v/>
      </c>
      <c r="G606" s="156" t="str">
        <f t="shared" si="29"/>
        <v/>
      </c>
      <c r="H606" s="108"/>
      <c r="I606" s="262"/>
      <c r="J606" s="167" t="str">
        <f>IF('TEAM 4'!R43="","",'TEAM 4'!R43)</f>
        <v xml:space="preserve"> </v>
      </c>
      <c r="K606" s="331" t="str">
        <f>IF('TEAM 4'!P43="","",'TEAM 4'!P43)</f>
        <v/>
      </c>
      <c r="L606" s="168" t="str">
        <f>'TEAM 4'!$AF$2</f>
        <v>MADJA</v>
      </c>
      <c r="M606" s="168" t="s">
        <v>515</v>
      </c>
    </row>
    <row r="607" spans="1:13" s="104" customFormat="1" ht="12.75">
      <c r="A607" s="169"/>
      <c r="B607" s="251" t="s">
        <v>49</v>
      </c>
      <c r="C607" s="337"/>
      <c r="D607" s="252"/>
      <c r="E607" s="156" t="str">
        <f t="shared" si="27"/>
        <v/>
      </c>
      <c r="F607" s="156" t="str">
        <f t="shared" si="28"/>
        <v/>
      </c>
      <c r="G607" s="156" t="str">
        <f t="shared" si="29"/>
        <v/>
      </c>
      <c r="H607" s="108"/>
      <c r="I607" s="262"/>
      <c r="J607" s="167" t="str">
        <f>IF('TEAM 4'!R44="","",'TEAM 4'!R44)</f>
        <v xml:space="preserve"> </v>
      </c>
      <c r="K607" s="331" t="str">
        <f>IF('TEAM 4'!P44="","",'TEAM 4'!P44)</f>
        <v/>
      </c>
      <c r="L607" s="168" t="str">
        <f>'TEAM 4'!$AF$2</f>
        <v>MADJA</v>
      </c>
      <c r="M607" s="168" t="s">
        <v>515</v>
      </c>
    </row>
    <row r="608" spans="1:13" s="104" customFormat="1" ht="12.75">
      <c r="A608" s="169"/>
      <c r="B608" s="251" t="s">
        <v>49</v>
      </c>
      <c r="C608" s="337"/>
      <c r="D608" s="252"/>
      <c r="E608" s="156" t="str">
        <f t="shared" si="27"/>
        <v/>
      </c>
      <c r="F608" s="156" t="str">
        <f t="shared" si="28"/>
        <v/>
      </c>
      <c r="G608" s="156" t="str">
        <f t="shared" si="29"/>
        <v/>
      </c>
      <c r="H608" s="108"/>
      <c r="I608" s="262"/>
      <c r="J608" s="167" t="str">
        <f>IF('TEAM 4'!R45="","",'TEAM 4'!R45)</f>
        <v xml:space="preserve"> </v>
      </c>
      <c r="K608" s="331" t="str">
        <f>IF('TEAM 4'!P45="","",'TEAM 4'!P45)</f>
        <v/>
      </c>
      <c r="L608" s="168" t="str">
        <f>'TEAM 4'!$AF$2</f>
        <v>MADJA</v>
      </c>
      <c r="M608" s="168" t="s">
        <v>515</v>
      </c>
    </row>
    <row r="609" spans="1:13" s="104" customFormat="1" ht="12.75">
      <c r="A609" s="169"/>
      <c r="B609" s="251" t="s">
        <v>49</v>
      </c>
      <c r="C609" s="337"/>
      <c r="D609" s="252"/>
      <c r="E609" s="156" t="str">
        <f t="shared" si="27"/>
        <v/>
      </c>
      <c r="F609" s="156" t="str">
        <f t="shared" si="28"/>
        <v/>
      </c>
      <c r="G609" s="156" t="str">
        <f t="shared" si="29"/>
        <v/>
      </c>
      <c r="H609" s="108"/>
      <c r="I609" s="262"/>
      <c r="J609" s="167" t="str">
        <f>IF('TEAM 4'!R46="","",'TEAM 4'!R46)</f>
        <v xml:space="preserve"> </v>
      </c>
      <c r="K609" s="331" t="str">
        <f>IF('TEAM 4'!P46="","",'TEAM 4'!P46)</f>
        <v/>
      </c>
      <c r="L609" s="168" t="str">
        <f>'TEAM 4'!$AF$2</f>
        <v>MADJA</v>
      </c>
      <c r="M609" s="168" t="s">
        <v>515</v>
      </c>
    </row>
    <row r="610" spans="1:13" s="104" customFormat="1" ht="12.75">
      <c r="A610" s="169"/>
      <c r="B610" s="251" t="s">
        <v>49</v>
      </c>
      <c r="C610" s="337"/>
      <c r="D610" s="252"/>
      <c r="E610" s="156" t="str">
        <f t="shared" si="27"/>
        <v/>
      </c>
      <c r="F610" s="156" t="str">
        <f t="shared" si="28"/>
        <v/>
      </c>
      <c r="G610" s="156" t="str">
        <f t="shared" si="29"/>
        <v/>
      </c>
      <c r="H610" s="108"/>
      <c r="I610" s="262"/>
      <c r="J610" s="167" t="str">
        <f>IF('TEAM 4'!R47="","",'TEAM 4'!R47)</f>
        <v xml:space="preserve"> </v>
      </c>
      <c r="K610" s="331" t="str">
        <f>IF('TEAM 4'!P47="","",'TEAM 4'!P47)</f>
        <v/>
      </c>
      <c r="L610" s="168" t="str">
        <f>'TEAM 4'!$AF$2</f>
        <v>MADJA</v>
      </c>
      <c r="M610" s="168" t="s">
        <v>515</v>
      </c>
    </row>
    <row r="611" spans="1:13" s="104" customFormat="1" ht="12.75">
      <c r="A611" s="169"/>
      <c r="B611" s="251" t="s">
        <v>49</v>
      </c>
      <c r="C611" s="337"/>
      <c r="D611" s="252"/>
      <c r="E611" s="156" t="str">
        <f t="shared" si="27"/>
        <v/>
      </c>
      <c r="F611" s="156" t="str">
        <f t="shared" si="28"/>
        <v/>
      </c>
      <c r="G611" s="156" t="str">
        <f t="shared" si="29"/>
        <v/>
      </c>
      <c r="H611" s="108"/>
      <c r="I611" s="262"/>
      <c r="J611" s="167" t="str">
        <f>IF('TEAM 4'!R48="","",'TEAM 4'!R48)</f>
        <v xml:space="preserve"> </v>
      </c>
      <c r="K611" s="331" t="str">
        <f>IF('TEAM 4'!P48="","",'TEAM 4'!P48)</f>
        <v/>
      </c>
      <c r="L611" s="168" t="str">
        <f>'TEAM 4'!$AF$2</f>
        <v>MADJA</v>
      </c>
      <c r="M611" s="168" t="s">
        <v>515</v>
      </c>
    </row>
    <row r="612" spans="1:13" s="104" customFormat="1" ht="12.75">
      <c r="A612" s="169"/>
      <c r="B612" s="251" t="s">
        <v>49</v>
      </c>
      <c r="C612" s="337"/>
      <c r="D612" s="252"/>
      <c r="E612" s="156" t="str">
        <f t="shared" si="27"/>
        <v/>
      </c>
      <c r="F612" s="156" t="str">
        <f t="shared" si="28"/>
        <v/>
      </c>
      <c r="G612" s="156" t="str">
        <f t="shared" si="29"/>
        <v/>
      </c>
      <c r="H612" s="108"/>
      <c r="I612" s="262"/>
      <c r="J612" s="167" t="str">
        <f>IF('TEAM 4'!R49="","",'TEAM 4'!R49)</f>
        <v xml:space="preserve"> </v>
      </c>
      <c r="K612" s="331" t="str">
        <f>IF('TEAM 4'!P49="","",'TEAM 4'!P49)</f>
        <v/>
      </c>
      <c r="L612" s="168" t="str">
        <f>'TEAM 4'!$AF$2</f>
        <v>MADJA</v>
      </c>
      <c r="M612" s="168" t="s">
        <v>515</v>
      </c>
    </row>
    <row r="613" spans="1:13" s="104" customFormat="1" ht="12.75">
      <c r="A613" s="169"/>
      <c r="B613" s="251" t="s">
        <v>49</v>
      </c>
      <c r="C613" s="337"/>
      <c r="D613" s="252"/>
      <c r="E613" s="156" t="str">
        <f t="shared" si="27"/>
        <v/>
      </c>
      <c r="F613" s="156" t="str">
        <f t="shared" si="28"/>
        <v/>
      </c>
      <c r="G613" s="156" t="str">
        <f t="shared" si="29"/>
        <v/>
      </c>
      <c r="H613" s="108"/>
      <c r="I613" s="262"/>
      <c r="J613" s="167" t="str">
        <f>IF('TEAM 4'!R50="","",'TEAM 4'!R50)</f>
        <v xml:space="preserve"> </v>
      </c>
      <c r="K613" s="331" t="str">
        <f>IF('TEAM 4'!P50="","",'TEAM 4'!P50)</f>
        <v/>
      </c>
      <c r="L613" s="168" t="str">
        <f>'TEAM 4'!$AF$2</f>
        <v>MADJA</v>
      </c>
      <c r="M613" s="168" t="s">
        <v>515</v>
      </c>
    </row>
    <row r="614" spans="1:13" s="104" customFormat="1" ht="12.75">
      <c r="A614" s="169"/>
      <c r="B614" s="251" t="s">
        <v>49</v>
      </c>
      <c r="C614" s="337"/>
      <c r="D614" s="252"/>
      <c r="E614" s="156" t="str">
        <f t="shared" si="27"/>
        <v/>
      </c>
      <c r="F614" s="156" t="str">
        <f t="shared" si="28"/>
        <v/>
      </c>
      <c r="G614" s="156" t="str">
        <f t="shared" si="29"/>
        <v/>
      </c>
      <c r="H614" s="108"/>
      <c r="I614" s="262"/>
      <c r="J614" s="167" t="str">
        <f>IF('TEAM 4'!R51="","",'TEAM 4'!R51)</f>
        <v xml:space="preserve"> </v>
      </c>
      <c r="K614" s="331" t="str">
        <f>IF('TEAM 4'!P51="","",'TEAM 4'!P51)</f>
        <v/>
      </c>
      <c r="L614" s="168" t="str">
        <f>'TEAM 4'!$AF$2</f>
        <v>MADJA</v>
      </c>
      <c r="M614" s="168" t="s">
        <v>515</v>
      </c>
    </row>
    <row r="615" spans="1:13" s="104" customFormat="1" ht="12.75">
      <c r="A615" s="169"/>
      <c r="B615" s="251" t="s">
        <v>49</v>
      </c>
      <c r="C615" s="337"/>
      <c r="D615" s="252"/>
      <c r="E615" s="156" t="str">
        <f t="shared" si="27"/>
        <v/>
      </c>
      <c r="F615" s="156" t="str">
        <f t="shared" si="28"/>
        <v/>
      </c>
      <c r="G615" s="156" t="str">
        <f t="shared" si="29"/>
        <v/>
      </c>
      <c r="H615" s="108"/>
      <c r="I615" s="262"/>
      <c r="J615" s="167" t="str">
        <f>IF('TEAM 4'!R52="","",'TEAM 4'!R52)</f>
        <v xml:space="preserve"> </v>
      </c>
      <c r="K615" s="331" t="str">
        <f>IF('TEAM 4'!P52="","",'TEAM 4'!P52)</f>
        <v/>
      </c>
      <c r="L615" s="168" t="str">
        <f>'TEAM 4'!$AF$2</f>
        <v>MADJA</v>
      </c>
      <c r="M615" s="168" t="s">
        <v>515</v>
      </c>
    </row>
    <row r="616" spans="1:13" s="104" customFormat="1" ht="12.75">
      <c r="A616" s="169"/>
      <c r="B616" s="251" t="s">
        <v>49</v>
      </c>
      <c r="C616" s="337"/>
      <c r="D616" s="252"/>
      <c r="E616" s="156" t="str">
        <f t="shared" si="27"/>
        <v/>
      </c>
      <c r="F616" s="156" t="str">
        <f t="shared" si="28"/>
        <v/>
      </c>
      <c r="G616" s="156" t="str">
        <f t="shared" si="29"/>
        <v/>
      </c>
      <c r="H616" s="108"/>
      <c r="I616" s="262"/>
      <c r="J616" s="167" t="str">
        <f>IF('TEAM 4'!R53="","",'TEAM 4'!R53)</f>
        <v xml:space="preserve"> </v>
      </c>
      <c r="K616" s="331" t="str">
        <f>IF('TEAM 4'!P53="","",'TEAM 4'!P53)</f>
        <v/>
      </c>
      <c r="L616" s="168" t="str">
        <f>'TEAM 4'!$AF$2</f>
        <v>MADJA</v>
      </c>
      <c r="M616" s="168" t="s">
        <v>515</v>
      </c>
    </row>
    <row r="617" spans="1:13" s="104" customFormat="1" ht="12.75">
      <c r="A617" s="169"/>
      <c r="B617" s="251" t="s">
        <v>49</v>
      </c>
      <c r="C617" s="337"/>
      <c r="D617" s="252"/>
      <c r="E617" s="156" t="str">
        <f t="shared" si="27"/>
        <v/>
      </c>
      <c r="F617" s="156" t="str">
        <f t="shared" si="28"/>
        <v/>
      </c>
      <c r="G617" s="156" t="str">
        <f t="shared" si="29"/>
        <v/>
      </c>
      <c r="H617" s="108"/>
      <c r="I617" s="262"/>
      <c r="J617" s="167" t="str">
        <f>IF('TEAM 4'!R54="","",'TEAM 4'!R54)</f>
        <v xml:space="preserve"> </v>
      </c>
      <c r="K617" s="331" t="str">
        <f>IF('TEAM 4'!P54="","",'TEAM 4'!P54)</f>
        <v/>
      </c>
      <c r="L617" s="168" t="str">
        <f>'TEAM 4'!$AF$2</f>
        <v>MADJA</v>
      </c>
      <c r="M617" s="168" t="s">
        <v>515</v>
      </c>
    </row>
    <row r="618" spans="1:13" s="104" customFormat="1" ht="12.75">
      <c r="A618" s="169"/>
      <c r="B618" s="251" t="s">
        <v>49</v>
      </c>
      <c r="C618" s="337"/>
      <c r="D618" s="252"/>
      <c r="E618" s="156" t="str">
        <f t="shared" si="27"/>
        <v/>
      </c>
      <c r="F618" s="156" t="str">
        <f t="shared" si="28"/>
        <v/>
      </c>
      <c r="G618" s="156" t="str">
        <f t="shared" si="29"/>
        <v/>
      </c>
      <c r="H618" s="108"/>
      <c r="I618" s="262"/>
      <c r="J618" s="167" t="str">
        <f>IF('TEAM 4'!R55="","",'TEAM 4'!R55)</f>
        <v xml:space="preserve"> </v>
      </c>
      <c r="K618" s="331" t="str">
        <f>IF('TEAM 4'!P55="","",'TEAM 4'!P55)</f>
        <v/>
      </c>
      <c r="L618" s="168" t="str">
        <f>'TEAM 4'!$AF$2</f>
        <v>MADJA</v>
      </c>
      <c r="M618" s="168" t="s">
        <v>515</v>
      </c>
    </row>
    <row r="619" spans="1:13" s="104" customFormat="1" ht="12.75">
      <c r="A619" s="169"/>
      <c r="B619" s="251" t="s">
        <v>49</v>
      </c>
      <c r="C619" s="337"/>
      <c r="D619" s="252"/>
      <c r="E619" s="156" t="str">
        <f t="shared" si="27"/>
        <v/>
      </c>
      <c r="F619" s="156" t="str">
        <f t="shared" si="28"/>
        <v/>
      </c>
      <c r="G619" s="156" t="str">
        <f t="shared" si="29"/>
        <v/>
      </c>
      <c r="H619" s="108"/>
      <c r="I619" s="262"/>
      <c r="J619" s="167" t="str">
        <f>IF('TEAM 4'!R56="","",'TEAM 4'!R56)</f>
        <v xml:space="preserve"> </v>
      </c>
      <c r="K619" s="331" t="str">
        <f>IF('TEAM 4'!P56="","",'TEAM 4'!P56)</f>
        <v/>
      </c>
      <c r="L619" s="168" t="str">
        <f>'TEAM 4'!$AF$2</f>
        <v>MADJA</v>
      </c>
      <c r="M619" s="168" t="s">
        <v>515</v>
      </c>
    </row>
    <row r="620" spans="1:13" s="104" customFormat="1" ht="12.75">
      <c r="A620" s="169"/>
      <c r="B620" s="251" t="s">
        <v>49</v>
      </c>
      <c r="C620" s="337"/>
      <c r="D620" s="252"/>
      <c r="E620" s="156" t="str">
        <f t="shared" si="27"/>
        <v/>
      </c>
      <c r="F620" s="156" t="str">
        <f t="shared" si="28"/>
        <v/>
      </c>
      <c r="G620" s="156" t="str">
        <f t="shared" si="29"/>
        <v/>
      </c>
      <c r="H620" s="108"/>
      <c r="I620" s="262"/>
      <c r="J620" s="167" t="str">
        <f>IF('TEAM 4'!R57="","",'TEAM 4'!R57)</f>
        <v xml:space="preserve"> </v>
      </c>
      <c r="K620" s="331" t="str">
        <f>IF('TEAM 4'!P57="","",'TEAM 4'!P57)</f>
        <v/>
      </c>
      <c r="L620" s="168" t="str">
        <f>'TEAM 4'!$AF$2</f>
        <v>MADJA</v>
      </c>
      <c r="M620" s="168" t="s">
        <v>515</v>
      </c>
    </row>
    <row r="621" spans="1:13" s="104" customFormat="1" ht="12.75">
      <c r="A621" s="169"/>
      <c r="B621" s="251" t="s">
        <v>49</v>
      </c>
      <c r="C621" s="337"/>
      <c r="D621" s="252"/>
      <c r="E621" s="156" t="str">
        <f t="shared" si="27"/>
        <v/>
      </c>
      <c r="F621" s="156" t="str">
        <f t="shared" si="28"/>
        <v/>
      </c>
      <c r="G621" s="156" t="str">
        <f t="shared" si="29"/>
        <v/>
      </c>
      <c r="H621" s="108"/>
      <c r="I621" s="262"/>
      <c r="J621" s="167" t="str">
        <f>IF('TEAM 4'!R58="","",'TEAM 4'!R58)</f>
        <v xml:space="preserve"> </v>
      </c>
      <c r="K621" s="331" t="str">
        <f>IF('TEAM 4'!P58="","",'TEAM 4'!P58)</f>
        <v/>
      </c>
      <c r="L621" s="168" t="str">
        <f>'TEAM 4'!$AF$2</f>
        <v>MADJA</v>
      </c>
      <c r="M621" s="168" t="s">
        <v>515</v>
      </c>
    </row>
    <row r="622" spans="1:13" s="104" customFormat="1" ht="12.75">
      <c r="A622" s="169"/>
      <c r="B622" s="251" t="s">
        <v>49</v>
      </c>
      <c r="C622" s="337"/>
      <c r="D622" s="252"/>
      <c r="E622" s="156" t="str">
        <f t="shared" si="27"/>
        <v/>
      </c>
      <c r="F622" s="156" t="str">
        <f t="shared" si="28"/>
        <v/>
      </c>
      <c r="G622" s="156" t="str">
        <f t="shared" si="29"/>
        <v/>
      </c>
      <c r="H622" s="108"/>
      <c r="I622" s="262"/>
      <c r="J622" s="167" t="str">
        <f>IF('TEAM 4'!R59="","",'TEAM 4'!R59)</f>
        <v xml:space="preserve"> </v>
      </c>
      <c r="K622" s="331" t="str">
        <f>IF('TEAM 4'!P59="","",'TEAM 4'!P59)</f>
        <v/>
      </c>
      <c r="L622" s="168" t="str">
        <f>'TEAM 4'!$AF$2</f>
        <v>MADJA</v>
      </c>
      <c r="M622" s="168" t="s">
        <v>515</v>
      </c>
    </row>
    <row r="623" spans="1:13" s="104" customFormat="1" ht="12.75">
      <c r="A623" s="169"/>
      <c r="B623" s="251" t="s">
        <v>49</v>
      </c>
      <c r="C623" s="337"/>
      <c r="D623" s="252"/>
      <c r="E623" s="156" t="str">
        <f t="shared" si="27"/>
        <v/>
      </c>
      <c r="F623" s="156" t="str">
        <f t="shared" si="28"/>
        <v/>
      </c>
      <c r="G623" s="156" t="str">
        <f t="shared" si="29"/>
        <v/>
      </c>
      <c r="H623" s="108"/>
      <c r="I623" s="262"/>
      <c r="J623" s="167" t="str">
        <f>IF('TEAM 4'!R60="","",'TEAM 4'!R60)</f>
        <v xml:space="preserve"> </v>
      </c>
      <c r="K623" s="331" t="str">
        <f>IF('TEAM 4'!P60="","",'TEAM 4'!P60)</f>
        <v/>
      </c>
      <c r="L623" s="168" t="str">
        <f>'TEAM 4'!$AF$2</f>
        <v>MADJA</v>
      </c>
      <c r="M623" s="168" t="s">
        <v>515</v>
      </c>
    </row>
    <row r="624" spans="1:13" s="104" customFormat="1" ht="12.75">
      <c r="A624" s="169"/>
      <c r="B624" s="251" t="s">
        <v>49</v>
      </c>
      <c r="C624" s="337"/>
      <c r="D624" s="252"/>
      <c r="E624" s="156" t="str">
        <f t="shared" si="27"/>
        <v/>
      </c>
      <c r="F624" s="156" t="str">
        <f t="shared" si="28"/>
        <v/>
      </c>
      <c r="G624" s="156" t="str">
        <f t="shared" si="29"/>
        <v/>
      </c>
      <c r="H624" s="108"/>
      <c r="I624" s="262"/>
      <c r="J624" s="167" t="str">
        <f>IF('TEAM 4'!R61="","",'TEAM 4'!R61)</f>
        <v xml:space="preserve"> </v>
      </c>
      <c r="K624" s="331" t="str">
        <f>IF('TEAM 4'!P61="","",'TEAM 4'!P61)</f>
        <v/>
      </c>
      <c r="L624" s="168" t="str">
        <f>'TEAM 4'!$AF$2</f>
        <v>MADJA</v>
      </c>
      <c r="M624" s="168" t="s">
        <v>515</v>
      </c>
    </row>
    <row r="625" spans="1:13" s="104" customFormat="1" ht="12.75">
      <c r="A625" s="169"/>
      <c r="B625" s="251" t="s">
        <v>49</v>
      </c>
      <c r="C625" s="337"/>
      <c r="D625" s="252"/>
      <c r="E625" s="156" t="str">
        <f t="shared" si="27"/>
        <v/>
      </c>
      <c r="F625" s="156" t="str">
        <f t="shared" si="28"/>
        <v/>
      </c>
      <c r="G625" s="156" t="str">
        <f t="shared" si="29"/>
        <v/>
      </c>
      <c r="H625" s="108"/>
      <c r="I625" s="262"/>
      <c r="J625" s="167" t="str">
        <f>IF('TEAM 4'!R62="","",'TEAM 4'!R62)</f>
        <v xml:space="preserve"> </v>
      </c>
      <c r="K625" s="331" t="str">
        <f>IF('TEAM 4'!P62="","",'TEAM 4'!P62)</f>
        <v/>
      </c>
      <c r="L625" s="168" t="str">
        <f>'TEAM 4'!$AF$2</f>
        <v>MADJA</v>
      </c>
      <c r="M625" s="168" t="s">
        <v>515</v>
      </c>
    </row>
    <row r="626" spans="1:13" s="104" customFormat="1" ht="12.75">
      <c r="A626" s="169"/>
      <c r="B626" s="251" t="s">
        <v>49</v>
      </c>
      <c r="C626" s="337"/>
      <c r="D626" s="252"/>
      <c r="E626" s="156" t="str">
        <f t="shared" si="27"/>
        <v/>
      </c>
      <c r="F626" s="156" t="str">
        <f t="shared" si="28"/>
        <v/>
      </c>
      <c r="G626" s="156" t="str">
        <f t="shared" si="29"/>
        <v/>
      </c>
      <c r="H626" s="108"/>
      <c r="I626" s="262"/>
      <c r="J626" s="167" t="str">
        <f>IF('TEAM 4'!R63="","",'TEAM 4'!R63)</f>
        <v/>
      </c>
      <c r="K626" s="331" t="str">
        <f>IF('TEAM 4'!P63="","",'TEAM 4'!P63)</f>
        <v/>
      </c>
      <c r="L626" s="168" t="str">
        <f>'TEAM 4'!$AF$2</f>
        <v>MADJA</v>
      </c>
      <c r="M626" s="168" t="s">
        <v>515</v>
      </c>
    </row>
    <row r="627" spans="1:13" s="104" customFormat="1" ht="12.75">
      <c r="A627" s="169"/>
      <c r="B627" s="251" t="s">
        <v>49</v>
      </c>
      <c r="C627" s="337"/>
      <c r="D627" s="252"/>
      <c r="E627" s="156" t="str">
        <f t="shared" si="27"/>
        <v/>
      </c>
      <c r="F627" s="156" t="str">
        <f t="shared" si="28"/>
        <v/>
      </c>
      <c r="G627" s="156" t="str">
        <f t="shared" si="29"/>
        <v/>
      </c>
      <c r="H627" s="108"/>
      <c r="I627" s="262"/>
      <c r="J627" s="167" t="str">
        <f>IF(COUNTIF('TEAM 4'!AD38:AD63,"*n*")=0,"","X")</f>
        <v/>
      </c>
      <c r="K627" s="331" t="s">
        <v>586</v>
      </c>
      <c r="L627" s="168" t="str">
        <f>'TEAM 4'!$AF$2</f>
        <v>MADJA</v>
      </c>
      <c r="M627" s="168" t="s">
        <v>515</v>
      </c>
    </row>
    <row r="628" spans="1:13" s="104" customFormat="1" ht="12.75">
      <c r="A628" s="169"/>
      <c r="B628" s="251" t="s">
        <v>49</v>
      </c>
      <c r="C628" s="337"/>
      <c r="D628" s="252"/>
      <c r="E628" s="156" t="str">
        <f t="shared" si="27"/>
        <v/>
      </c>
      <c r="F628" s="156" t="str">
        <f t="shared" si="28"/>
        <v/>
      </c>
      <c r="G628" s="156" t="str">
        <f t="shared" si="29"/>
        <v/>
      </c>
      <c r="H628" s="108"/>
      <c r="I628" s="262"/>
      <c r="J628" s="167" t="str">
        <f>IF('TEAM 4'!AH38="","",'TEAM 4'!AH38)</f>
        <v/>
      </c>
      <c r="K628" s="331" t="str">
        <f>IF('TEAM 4'!AF38="","",'TEAM 4'!AF38)</f>
        <v>Ali Edington</v>
      </c>
      <c r="L628" s="168" t="str">
        <f>'TEAM 4'!$AF$2</f>
        <v>MADJA</v>
      </c>
      <c r="M628" s="168" t="s">
        <v>413</v>
      </c>
    </row>
    <row r="629" spans="1:13" s="104" customFormat="1" ht="12.75">
      <c r="A629" s="169"/>
      <c r="B629" s="251" t="s">
        <v>49</v>
      </c>
      <c r="C629" s="337"/>
      <c r="D629" s="252"/>
      <c r="E629" s="156" t="str">
        <f t="shared" si="27"/>
        <v/>
      </c>
      <c r="F629" s="156" t="str">
        <f t="shared" si="28"/>
        <v/>
      </c>
      <c r="G629" s="156" t="str">
        <f t="shared" si="29"/>
        <v/>
      </c>
      <c r="H629" s="108"/>
      <c r="I629" s="262"/>
      <c r="J629" s="167" t="str">
        <f>IF('TEAM 4'!AH39="","",'TEAM 4'!AH39)</f>
        <v xml:space="preserve"> </v>
      </c>
      <c r="K629" s="331" t="str">
        <f>IF('TEAM 4'!AF39="","",'TEAM 4'!AF39)</f>
        <v>Ben Llewelyn</v>
      </c>
      <c r="L629" s="168" t="str">
        <f>'TEAM 4'!$AF$2</f>
        <v>MADJA</v>
      </c>
      <c r="M629" s="168" t="s">
        <v>413</v>
      </c>
    </row>
    <row r="630" spans="1:13" s="104" customFormat="1" ht="12.75">
      <c r="A630" s="169"/>
      <c r="B630" s="251" t="s">
        <v>49</v>
      </c>
      <c r="C630" s="337"/>
      <c r="D630" s="252"/>
      <c r="E630" s="156" t="str">
        <f t="shared" si="27"/>
        <v/>
      </c>
      <c r="F630" s="156" t="str">
        <f t="shared" si="28"/>
        <v/>
      </c>
      <c r="G630" s="156" t="str">
        <f t="shared" si="29"/>
        <v/>
      </c>
      <c r="H630" s="108"/>
      <c r="I630" s="262"/>
      <c r="J630" s="167" t="str">
        <f>IF('TEAM 4'!AH40="","",'TEAM 4'!AH40)</f>
        <v/>
      </c>
      <c r="K630" s="331" t="str">
        <f>IF('TEAM 4'!AF40="","",'TEAM 4'!AF40)</f>
        <v/>
      </c>
      <c r="L630" s="168" t="str">
        <f>'TEAM 4'!$AF$2</f>
        <v>MADJA</v>
      </c>
      <c r="M630" s="168" t="s">
        <v>413</v>
      </c>
    </row>
    <row r="631" spans="1:13" s="104" customFormat="1" ht="12.75">
      <c r="A631" s="169"/>
      <c r="B631" s="251" t="s">
        <v>49</v>
      </c>
      <c r="C631" s="337"/>
      <c r="D631" s="252"/>
      <c r="E631" s="156" t="str">
        <f t="shared" si="27"/>
        <v/>
      </c>
      <c r="F631" s="156" t="str">
        <f t="shared" si="28"/>
        <v/>
      </c>
      <c r="G631" s="156" t="str">
        <f t="shared" si="29"/>
        <v/>
      </c>
      <c r="H631" s="108"/>
      <c r="I631" s="262"/>
      <c r="J631" s="167" t="str">
        <f>IF('TEAM 4'!AH41="","",'TEAM 4'!AH41)</f>
        <v/>
      </c>
      <c r="K631" s="331" t="str">
        <f>IF('TEAM 4'!AF41="","",'TEAM 4'!AF41)</f>
        <v/>
      </c>
      <c r="L631" s="168" t="str">
        <f>'TEAM 4'!$AF$2</f>
        <v>MADJA</v>
      </c>
      <c r="M631" s="168" t="s">
        <v>413</v>
      </c>
    </row>
    <row r="632" spans="1:13" s="104" customFormat="1" ht="12.75">
      <c r="A632" s="169"/>
      <c r="B632" s="251" t="s">
        <v>49</v>
      </c>
      <c r="C632" s="337"/>
      <c r="D632" s="252"/>
      <c r="E632" s="156" t="str">
        <f t="shared" si="27"/>
        <v/>
      </c>
      <c r="F632" s="156" t="str">
        <f t="shared" si="28"/>
        <v/>
      </c>
      <c r="G632" s="156" t="str">
        <f t="shared" si="29"/>
        <v/>
      </c>
      <c r="H632" s="108"/>
      <c r="I632" s="262"/>
      <c r="J632" s="167" t="str">
        <f>IF('TEAM 4'!AH42="","",'TEAM 4'!AH42)</f>
        <v/>
      </c>
      <c r="K632" s="331" t="str">
        <f>IF('TEAM 4'!AF42="","",'TEAM 4'!AF42)</f>
        <v/>
      </c>
      <c r="L632" s="168" t="str">
        <f>'TEAM 4'!$AF$2</f>
        <v>MADJA</v>
      </c>
      <c r="M632" s="168" t="s">
        <v>413</v>
      </c>
    </row>
    <row r="633" spans="1:13" s="104" customFormat="1" ht="12.75">
      <c r="A633" s="169"/>
      <c r="B633" s="251" t="s">
        <v>49</v>
      </c>
      <c r="C633" s="337"/>
      <c r="D633" s="252"/>
      <c r="E633" s="156" t="str">
        <f t="shared" si="27"/>
        <v/>
      </c>
      <c r="F633" s="156" t="str">
        <f t="shared" si="28"/>
        <v/>
      </c>
      <c r="G633" s="156" t="str">
        <f t="shared" si="29"/>
        <v/>
      </c>
      <c r="H633" s="108"/>
      <c r="I633" s="262"/>
      <c r="J633" s="167" t="str">
        <f>IF('TEAM 4'!AH43="","",'TEAM 4'!AH43)</f>
        <v xml:space="preserve"> </v>
      </c>
      <c r="K633" s="331" t="str">
        <f>IF('TEAM 4'!AF43="","",'TEAM 4'!AF43)</f>
        <v/>
      </c>
      <c r="L633" s="168" t="str">
        <f>'TEAM 4'!$AF$2</f>
        <v>MADJA</v>
      </c>
      <c r="M633" s="168" t="s">
        <v>413</v>
      </c>
    </row>
    <row r="634" spans="1:13" s="104" customFormat="1" ht="12.75">
      <c r="A634" s="169"/>
      <c r="B634" s="251" t="s">
        <v>49</v>
      </c>
      <c r="C634" s="337"/>
      <c r="D634" s="252"/>
      <c r="E634" s="156" t="str">
        <f t="shared" si="27"/>
        <v/>
      </c>
      <c r="F634" s="156" t="str">
        <f t="shared" si="28"/>
        <v/>
      </c>
      <c r="G634" s="156" t="str">
        <f t="shared" si="29"/>
        <v/>
      </c>
      <c r="H634" s="108"/>
      <c r="I634" s="262"/>
      <c r="J634" s="167" t="str">
        <f>IF('TEAM 4'!AH44="","",'TEAM 4'!AH44)</f>
        <v xml:space="preserve"> </v>
      </c>
      <c r="K634" s="331" t="str">
        <f>IF('TEAM 4'!AF44="","",'TEAM 4'!AF44)</f>
        <v/>
      </c>
      <c r="L634" s="168" t="str">
        <f>'TEAM 4'!$AF$2</f>
        <v>MADJA</v>
      </c>
      <c r="M634" s="168" t="s">
        <v>413</v>
      </c>
    </row>
    <row r="635" spans="1:13" s="104" customFormat="1" ht="12.75">
      <c r="A635" s="169"/>
      <c r="B635" s="251" t="s">
        <v>49</v>
      </c>
      <c r="C635" s="337"/>
      <c r="D635" s="252"/>
      <c r="E635" s="156" t="str">
        <f t="shared" si="27"/>
        <v/>
      </c>
      <c r="F635" s="156" t="str">
        <f t="shared" si="28"/>
        <v/>
      </c>
      <c r="G635" s="156" t="str">
        <f t="shared" si="29"/>
        <v/>
      </c>
      <c r="H635" s="108"/>
      <c r="I635" s="262"/>
      <c r="J635" s="167" t="str">
        <f>IF('TEAM 4'!AH45="","",'TEAM 4'!AH45)</f>
        <v xml:space="preserve"> </v>
      </c>
      <c r="K635" s="331" t="str">
        <f>IF('TEAM 4'!AF45="","",'TEAM 4'!AF45)</f>
        <v/>
      </c>
      <c r="L635" s="168" t="str">
        <f>'TEAM 4'!$AF$2</f>
        <v>MADJA</v>
      </c>
      <c r="M635" s="168" t="s">
        <v>413</v>
      </c>
    </row>
    <row r="636" spans="1:13" s="104" customFormat="1" ht="12.75">
      <c r="A636" s="169"/>
      <c r="B636" s="251" t="s">
        <v>49</v>
      </c>
      <c r="C636" s="337"/>
      <c r="D636" s="252"/>
      <c r="E636" s="156" t="str">
        <f t="shared" si="27"/>
        <v/>
      </c>
      <c r="F636" s="156" t="str">
        <f t="shared" si="28"/>
        <v/>
      </c>
      <c r="G636" s="156" t="str">
        <f t="shared" si="29"/>
        <v/>
      </c>
      <c r="H636" s="108"/>
      <c r="I636" s="262"/>
      <c r="J636" s="167" t="str">
        <f>IF('TEAM 4'!AH46="","",'TEAM 4'!AH46)</f>
        <v xml:space="preserve"> </v>
      </c>
      <c r="K636" s="331" t="str">
        <f>IF('TEAM 4'!AF46="","",'TEAM 4'!AF46)</f>
        <v/>
      </c>
      <c r="L636" s="168" t="str">
        <f>'TEAM 4'!$AF$2</f>
        <v>MADJA</v>
      </c>
      <c r="M636" s="168" t="s">
        <v>413</v>
      </c>
    </row>
    <row r="637" spans="1:13" s="104" customFormat="1" ht="12.75">
      <c r="A637" s="169"/>
      <c r="B637" s="251" t="s">
        <v>49</v>
      </c>
      <c r="C637" s="337"/>
      <c r="D637" s="252"/>
      <c r="E637" s="156" t="str">
        <f t="shared" si="27"/>
        <v/>
      </c>
      <c r="F637" s="156" t="str">
        <f t="shared" si="28"/>
        <v/>
      </c>
      <c r="G637" s="156" t="str">
        <f t="shared" si="29"/>
        <v/>
      </c>
      <c r="H637" s="108"/>
      <c r="I637" s="262"/>
      <c r="J637" s="167" t="str">
        <f>IF('TEAM 4'!AH47="","",'TEAM 4'!AH47)</f>
        <v xml:space="preserve"> </v>
      </c>
      <c r="K637" s="331" t="str">
        <f>IF('TEAM 4'!AF47="","",'TEAM 4'!AF47)</f>
        <v/>
      </c>
      <c r="L637" s="168" t="str">
        <f>'TEAM 4'!$AF$2</f>
        <v>MADJA</v>
      </c>
      <c r="M637" s="168" t="s">
        <v>413</v>
      </c>
    </row>
    <row r="638" spans="1:13" s="104" customFormat="1" ht="12.75">
      <c r="A638" s="169"/>
      <c r="B638" s="251" t="s">
        <v>49</v>
      </c>
      <c r="C638" s="337"/>
      <c r="D638" s="252"/>
      <c r="E638" s="156" t="str">
        <f t="shared" si="27"/>
        <v/>
      </c>
      <c r="F638" s="156" t="str">
        <f t="shared" si="28"/>
        <v/>
      </c>
      <c r="G638" s="156" t="str">
        <f t="shared" si="29"/>
        <v/>
      </c>
      <c r="H638" s="108"/>
      <c r="I638" s="262"/>
      <c r="J638" s="167" t="str">
        <f>IF('TEAM 4'!AH48="","",'TEAM 4'!AH48)</f>
        <v xml:space="preserve"> </v>
      </c>
      <c r="K638" s="331" t="str">
        <f>IF('TEAM 4'!AF48="","",'TEAM 4'!AF48)</f>
        <v/>
      </c>
      <c r="L638" s="168" t="str">
        <f>'TEAM 4'!$AF$2</f>
        <v>MADJA</v>
      </c>
      <c r="M638" s="168" t="s">
        <v>413</v>
      </c>
    </row>
    <row r="639" spans="1:13" s="104" customFormat="1" ht="12.75">
      <c r="A639" s="169"/>
      <c r="B639" s="251" t="s">
        <v>49</v>
      </c>
      <c r="C639" s="337"/>
      <c r="D639" s="252"/>
      <c r="E639" s="156" t="str">
        <f t="shared" si="27"/>
        <v/>
      </c>
      <c r="F639" s="156" t="str">
        <f t="shared" si="28"/>
        <v/>
      </c>
      <c r="G639" s="156" t="str">
        <f t="shared" si="29"/>
        <v/>
      </c>
      <c r="H639" s="108"/>
      <c r="I639" s="262"/>
      <c r="J639" s="167" t="str">
        <f>IF('TEAM 4'!AH49="","",'TEAM 4'!AH49)</f>
        <v xml:space="preserve"> </v>
      </c>
      <c r="K639" s="331" t="str">
        <f>IF('TEAM 4'!AF49="","",'TEAM 4'!AF49)</f>
        <v/>
      </c>
      <c r="L639" s="168" t="str">
        <f>'TEAM 4'!$AF$2</f>
        <v>MADJA</v>
      </c>
      <c r="M639" s="168" t="s">
        <v>413</v>
      </c>
    </row>
    <row r="640" spans="1:13" s="104" customFormat="1" ht="12.75">
      <c r="A640" s="169"/>
      <c r="B640" s="251" t="s">
        <v>49</v>
      </c>
      <c r="C640" s="337"/>
      <c r="D640" s="252"/>
      <c r="E640" s="156" t="str">
        <f t="shared" si="27"/>
        <v/>
      </c>
      <c r="F640" s="156" t="str">
        <f t="shared" si="28"/>
        <v/>
      </c>
      <c r="G640" s="156" t="str">
        <f t="shared" si="29"/>
        <v/>
      </c>
      <c r="H640" s="108"/>
      <c r="I640" s="262"/>
      <c r="J640" s="167" t="str">
        <f>IF('TEAM 4'!AH50="","",'TEAM 4'!AH50)</f>
        <v xml:space="preserve"> </v>
      </c>
      <c r="K640" s="331" t="str">
        <f>IF('TEAM 4'!AF50="","",'TEAM 4'!AF50)</f>
        <v/>
      </c>
      <c r="L640" s="168" t="str">
        <f>'TEAM 4'!$AF$2</f>
        <v>MADJA</v>
      </c>
      <c r="M640" s="168" t="s">
        <v>413</v>
      </c>
    </row>
    <row r="641" spans="1:13" s="104" customFormat="1" ht="12.75">
      <c r="A641" s="169"/>
      <c r="B641" s="251" t="s">
        <v>49</v>
      </c>
      <c r="C641" s="337"/>
      <c r="D641" s="252"/>
      <c r="E641" s="156" t="str">
        <f t="shared" si="27"/>
        <v/>
      </c>
      <c r="F641" s="156" t="str">
        <f t="shared" si="28"/>
        <v/>
      </c>
      <c r="G641" s="156" t="str">
        <f t="shared" si="29"/>
        <v/>
      </c>
      <c r="H641" s="108"/>
      <c r="I641" s="262"/>
      <c r="J641" s="167" t="str">
        <f>IF('TEAM 4'!AH51="","",'TEAM 4'!AH51)</f>
        <v xml:space="preserve"> </v>
      </c>
      <c r="K641" s="331" t="str">
        <f>IF('TEAM 4'!AF51="","",'TEAM 4'!AF51)</f>
        <v/>
      </c>
      <c r="L641" s="168" t="str">
        <f>'TEAM 4'!$AF$2</f>
        <v>MADJA</v>
      </c>
      <c r="M641" s="168" t="s">
        <v>413</v>
      </c>
    </row>
    <row r="642" spans="1:13" s="104" customFormat="1" ht="12.75">
      <c r="A642" s="169"/>
      <c r="B642" s="251" t="s">
        <v>49</v>
      </c>
      <c r="C642" s="337"/>
      <c r="D642" s="252"/>
      <c r="E642" s="156" t="str">
        <f t="shared" si="27"/>
        <v/>
      </c>
      <c r="F642" s="156" t="str">
        <f t="shared" si="28"/>
        <v/>
      </c>
      <c r="G642" s="156" t="str">
        <f t="shared" si="29"/>
        <v/>
      </c>
      <c r="H642" s="108"/>
      <c r="I642" s="262"/>
      <c r="J642" s="167" t="str">
        <f>IF('TEAM 4'!AH52="","",'TEAM 4'!AH52)</f>
        <v xml:space="preserve"> </v>
      </c>
      <c r="K642" s="331" t="str">
        <f>IF('TEAM 4'!AF52="","",'TEAM 4'!AF52)</f>
        <v/>
      </c>
      <c r="L642" s="168" t="str">
        <f>'TEAM 4'!$AF$2</f>
        <v>MADJA</v>
      </c>
      <c r="M642" s="168" t="s">
        <v>413</v>
      </c>
    </row>
    <row r="643" spans="1:13" s="104" customFormat="1" ht="12.75">
      <c r="A643" s="169"/>
      <c r="B643" s="251" t="s">
        <v>49</v>
      </c>
      <c r="C643" s="337"/>
      <c r="D643" s="252"/>
      <c r="E643" s="156" t="str">
        <f t="shared" si="27"/>
        <v/>
      </c>
      <c r="F643" s="156" t="str">
        <f t="shared" si="28"/>
        <v/>
      </c>
      <c r="G643" s="156" t="str">
        <f t="shared" si="29"/>
        <v/>
      </c>
      <c r="H643" s="108"/>
      <c r="I643" s="262"/>
      <c r="J643" s="167" t="str">
        <f>IF('TEAM 4'!AH53="","",'TEAM 4'!AH53)</f>
        <v xml:space="preserve"> </v>
      </c>
      <c r="K643" s="331" t="str">
        <f>IF('TEAM 4'!AF53="","",'TEAM 4'!AF53)</f>
        <v/>
      </c>
      <c r="L643" s="168" t="str">
        <f>'TEAM 4'!$AF$2</f>
        <v>MADJA</v>
      </c>
      <c r="M643" s="168" t="s">
        <v>413</v>
      </c>
    </row>
    <row r="644" spans="1:13" s="104" customFormat="1" ht="12.75">
      <c r="A644" s="169"/>
      <c r="B644" s="251" t="s">
        <v>49</v>
      </c>
      <c r="C644" s="337"/>
      <c r="D644" s="252"/>
      <c r="E644" s="156" t="str">
        <f t="shared" si="27"/>
        <v/>
      </c>
      <c r="F644" s="156" t="str">
        <f t="shared" si="28"/>
        <v/>
      </c>
      <c r="G644" s="156" t="str">
        <f t="shared" si="29"/>
        <v/>
      </c>
      <c r="H644" s="108"/>
      <c r="I644" s="262"/>
      <c r="J644" s="167" t="str">
        <f>IF(COUNTIF('TEAM 4'!AT38:AT53,"*n*")=0,"","X")</f>
        <v/>
      </c>
      <c r="K644" s="331" t="s">
        <v>586</v>
      </c>
      <c r="L644" s="168" t="str">
        <f>'TEAM 4'!$AF$2</f>
        <v>MADJA</v>
      </c>
      <c r="M644" s="168" t="s">
        <v>413</v>
      </c>
    </row>
    <row r="645" spans="1:13" s="104" customFormat="1" ht="12.75">
      <c r="A645" s="169"/>
      <c r="B645" s="251" t="s">
        <v>49</v>
      </c>
      <c r="C645" s="337"/>
      <c r="D645" s="252"/>
      <c r="E645" s="156" t="str">
        <f t="shared" si="27"/>
        <v/>
      </c>
      <c r="F645" s="156" t="str">
        <f t="shared" si="28"/>
        <v/>
      </c>
      <c r="G645" s="156" t="str">
        <f t="shared" si="29"/>
        <v/>
      </c>
      <c r="H645" s="108"/>
      <c r="I645" s="262">
        <v>374</v>
      </c>
      <c r="J645" s="167" t="str">
        <f>IF('TEAM 4'!AH58="","",'TEAM 4'!AH58)</f>
        <v>x</v>
      </c>
      <c r="K645" s="331" t="str">
        <f>IF('TEAM 4'!AF58="","",'TEAM 4'!AF58)</f>
        <v>Jacob Kelly</v>
      </c>
      <c r="L645" s="168" t="str">
        <f>'TEAM 4'!$AF$2</f>
        <v>MADJA</v>
      </c>
      <c r="M645" s="168" t="s">
        <v>414</v>
      </c>
    </row>
    <row r="646" spans="1:13" s="104" customFormat="1" ht="12.75">
      <c r="A646" s="169"/>
      <c r="B646" s="251" t="s">
        <v>49</v>
      </c>
      <c r="C646" s="337"/>
      <c r="D646" s="252"/>
      <c r="E646" s="156" t="str">
        <f t="shared" si="27"/>
        <v/>
      </c>
      <c r="F646" s="156" t="str">
        <f t="shared" si="28"/>
        <v/>
      </c>
      <c r="G646" s="156" t="str">
        <f t="shared" si="29"/>
        <v/>
      </c>
      <c r="H646" s="108"/>
      <c r="I646" s="262">
        <v>375</v>
      </c>
      <c r="J646" s="167" t="str">
        <f>IF('TEAM 4'!AH59="","",'TEAM 4'!AH59)</f>
        <v>x</v>
      </c>
      <c r="K646" s="331" t="str">
        <f>IF('TEAM 4'!AF59="","",'TEAM 4'!AF59)</f>
        <v>Greg Rogan Rea</v>
      </c>
      <c r="L646" s="168" t="str">
        <f>'TEAM 4'!$AF$2</f>
        <v>MADJA</v>
      </c>
      <c r="M646" s="168" t="s">
        <v>414</v>
      </c>
    </row>
    <row r="647" spans="1:13" s="104" customFormat="1" ht="12.75">
      <c r="A647" s="169"/>
      <c r="B647" s="251" t="s">
        <v>49</v>
      </c>
      <c r="C647" s="337"/>
      <c r="D647" s="252"/>
      <c r="E647" s="156" t="str">
        <f t="shared" ref="E647:E710" si="30">IF(ISNA((VLOOKUP(B647,I:M,3,FALSE))),"",VLOOKUP(B647,I:M,3,FALSE))</f>
        <v/>
      </c>
      <c r="F647" s="156" t="str">
        <f t="shared" ref="F647:F710" si="31">IF(ISNA((VLOOKUP(B647,I:M,4,FALSE))),"",VLOOKUP(B647,I:M,4,FALSE))</f>
        <v/>
      </c>
      <c r="G647" s="156" t="str">
        <f t="shared" ref="G647:G710" si="32">IF(ISNA((VLOOKUP(B647,I:M,5,FALSE))),"",VLOOKUP(B647,I:M,5,FALSE))</f>
        <v/>
      </c>
      <c r="H647" s="108"/>
      <c r="I647" s="262">
        <v>376</v>
      </c>
      <c r="J647" s="167" t="str">
        <f>IF('TEAM 4'!AH60="","",'TEAM 4'!AH60)</f>
        <v>x</v>
      </c>
      <c r="K647" s="331" t="str">
        <f>IF('TEAM 4'!AF60="","",'TEAM 4'!AF60)</f>
        <v>Charlie Curry</v>
      </c>
      <c r="L647" s="168" t="str">
        <f>'TEAM 4'!$AF$2</f>
        <v>MADJA</v>
      </c>
      <c r="M647" s="168" t="s">
        <v>414</v>
      </c>
    </row>
    <row r="648" spans="1:13" s="104" customFormat="1" ht="12.75">
      <c r="A648" s="169"/>
      <c r="B648" s="251" t="s">
        <v>49</v>
      </c>
      <c r="C648" s="337"/>
      <c r="D648" s="252"/>
      <c r="E648" s="156" t="str">
        <f t="shared" si="30"/>
        <v/>
      </c>
      <c r="F648" s="156" t="str">
        <f t="shared" si="31"/>
        <v/>
      </c>
      <c r="G648" s="156" t="str">
        <f t="shared" si="32"/>
        <v/>
      </c>
      <c r="H648" s="108"/>
      <c r="I648" s="262"/>
      <c r="J648" s="167" t="str">
        <f>IF('TEAM 4'!AH61="","",'TEAM 4'!AH61)</f>
        <v xml:space="preserve"> </v>
      </c>
      <c r="K648" s="331" t="str">
        <f>IF('TEAM 4'!AF61="","",'TEAM 4'!AF61)</f>
        <v/>
      </c>
      <c r="L648" s="168" t="str">
        <f>'TEAM 4'!$AF$2</f>
        <v>MADJA</v>
      </c>
      <c r="M648" s="168" t="s">
        <v>414</v>
      </c>
    </row>
    <row r="649" spans="1:13" s="104" customFormat="1" ht="12.75">
      <c r="A649" s="169"/>
      <c r="B649" s="251" t="s">
        <v>49</v>
      </c>
      <c r="C649" s="337"/>
      <c r="D649" s="252"/>
      <c r="E649" s="156" t="str">
        <f t="shared" si="30"/>
        <v/>
      </c>
      <c r="F649" s="156" t="str">
        <f t="shared" si="31"/>
        <v/>
      </c>
      <c r="G649" s="156" t="str">
        <f t="shared" si="32"/>
        <v/>
      </c>
      <c r="H649" s="108"/>
      <c r="I649" s="262"/>
      <c r="J649" s="167" t="str">
        <f>IF('TEAM 4'!AH62="","",'TEAM 4'!AH62)</f>
        <v xml:space="preserve"> </v>
      </c>
      <c r="K649" s="331" t="str">
        <f>IF('TEAM 4'!AF62="","",'TEAM 4'!AF62)</f>
        <v/>
      </c>
      <c r="L649" s="168" t="str">
        <f>'TEAM 4'!$AF$2</f>
        <v>MADJA</v>
      </c>
      <c r="M649" s="168" t="s">
        <v>414</v>
      </c>
    </row>
    <row r="650" spans="1:13" s="104" customFormat="1" ht="12.75">
      <c r="A650" s="169"/>
      <c r="B650" s="251" t="s">
        <v>49</v>
      </c>
      <c r="C650" s="337"/>
      <c r="D650" s="252"/>
      <c r="E650" s="156" t="str">
        <f t="shared" si="30"/>
        <v/>
      </c>
      <c r="F650" s="156" t="str">
        <f t="shared" si="31"/>
        <v/>
      </c>
      <c r="G650" s="156" t="str">
        <f t="shared" si="32"/>
        <v/>
      </c>
      <c r="H650" s="108"/>
      <c r="I650" s="262"/>
      <c r="J650" s="167" t="str">
        <f>IF('TEAM 4'!AH63="","",'TEAM 4'!AH63)</f>
        <v xml:space="preserve"> </v>
      </c>
      <c r="K650" s="331" t="str">
        <f>IF('TEAM 4'!AF63="","",'TEAM 4'!AF63)</f>
        <v/>
      </c>
      <c r="L650" s="168" t="str">
        <f>'TEAM 4'!$AF$2</f>
        <v>MADJA</v>
      </c>
      <c r="M650" s="168" t="s">
        <v>414</v>
      </c>
    </row>
    <row r="651" spans="1:13" s="104" customFormat="1" ht="12.75">
      <c r="A651" s="169"/>
      <c r="B651" s="251" t="s">
        <v>49</v>
      </c>
      <c r="C651" s="337"/>
      <c r="D651" s="252"/>
      <c r="E651" s="156" t="str">
        <f t="shared" si="30"/>
        <v/>
      </c>
      <c r="F651" s="156" t="str">
        <f t="shared" si="31"/>
        <v/>
      </c>
      <c r="G651" s="156" t="str">
        <f t="shared" si="32"/>
        <v/>
      </c>
      <c r="H651" s="108"/>
      <c r="I651" s="262"/>
      <c r="J651" s="167" t="str">
        <f>IF('TEAM 4'!AH64="","",'TEAM 4'!AH64)</f>
        <v xml:space="preserve"> </v>
      </c>
      <c r="K651" s="331" t="str">
        <f>IF('TEAM 4'!AF64="","",'TEAM 4'!AF64)</f>
        <v/>
      </c>
      <c r="L651" s="168" t="str">
        <f>'TEAM 4'!$AF$2</f>
        <v>MADJA</v>
      </c>
      <c r="M651" s="168" t="s">
        <v>414</v>
      </c>
    </row>
    <row r="652" spans="1:13" s="104" customFormat="1" ht="12.75">
      <c r="A652" s="169"/>
      <c r="B652" s="251" t="s">
        <v>49</v>
      </c>
      <c r="C652" s="337"/>
      <c r="D652" s="252"/>
      <c r="E652" s="156" t="str">
        <f t="shared" si="30"/>
        <v/>
      </c>
      <c r="F652" s="156" t="str">
        <f t="shared" si="31"/>
        <v/>
      </c>
      <c r="G652" s="156" t="str">
        <f t="shared" si="32"/>
        <v/>
      </c>
      <c r="H652" s="108"/>
      <c r="I652" s="262"/>
      <c r="J652" s="167" t="str">
        <f>IF('TEAM 4'!AH65="","",'TEAM 4'!AH65)</f>
        <v xml:space="preserve"> </v>
      </c>
      <c r="K652" s="331" t="str">
        <f>IF('TEAM 4'!AF65="","",'TEAM 4'!AF65)</f>
        <v/>
      </c>
      <c r="L652" s="168" t="str">
        <f>'TEAM 4'!$AF$2</f>
        <v>MADJA</v>
      </c>
      <c r="M652" s="168" t="s">
        <v>414</v>
      </c>
    </row>
    <row r="653" spans="1:13" s="104" customFormat="1" ht="12.75">
      <c r="A653" s="169"/>
      <c r="B653" s="251" t="s">
        <v>49</v>
      </c>
      <c r="C653" s="337"/>
      <c r="D653" s="252"/>
      <c r="E653" s="156" t="str">
        <f t="shared" si="30"/>
        <v/>
      </c>
      <c r="F653" s="156" t="str">
        <f t="shared" si="31"/>
        <v/>
      </c>
      <c r="G653" s="156" t="str">
        <f t="shared" si="32"/>
        <v/>
      </c>
      <c r="H653" s="108"/>
      <c r="I653" s="262"/>
      <c r="J653" s="167" t="str">
        <f>IF('TEAM 4'!AH66="","",'TEAM 4'!AH66)</f>
        <v xml:space="preserve"> </v>
      </c>
      <c r="K653" s="331" t="str">
        <f>IF('TEAM 4'!AF66="","",'TEAM 4'!AF66)</f>
        <v/>
      </c>
      <c r="L653" s="168" t="str">
        <f>'TEAM 4'!$AF$2</f>
        <v>MADJA</v>
      </c>
      <c r="M653" s="168" t="s">
        <v>414</v>
      </c>
    </row>
    <row r="654" spans="1:13" s="104" customFormat="1" ht="12.75">
      <c r="A654" s="169"/>
      <c r="B654" s="251" t="s">
        <v>49</v>
      </c>
      <c r="C654" s="337"/>
      <c r="D654" s="252"/>
      <c r="E654" s="156" t="str">
        <f t="shared" si="30"/>
        <v/>
      </c>
      <c r="F654" s="156" t="str">
        <f t="shared" si="31"/>
        <v/>
      </c>
      <c r="G654" s="156" t="str">
        <f t="shared" si="32"/>
        <v/>
      </c>
      <c r="H654" s="108"/>
      <c r="I654" s="262"/>
      <c r="J654" s="167" t="str">
        <f>IF(COUNTIF('TEAM 4'!AT58:AT66,"*n*")=0,"","X")</f>
        <v/>
      </c>
      <c r="K654" s="331" t="s">
        <v>586</v>
      </c>
      <c r="L654" s="168" t="str">
        <f>'TEAM 4'!$AF$2</f>
        <v>MADJA</v>
      </c>
      <c r="M654" s="168" t="s">
        <v>414</v>
      </c>
    </row>
    <row r="655" spans="1:13" s="104" customFormat="1" ht="12.75">
      <c r="A655" s="169"/>
      <c r="B655" s="251" t="s">
        <v>49</v>
      </c>
      <c r="C655" s="337"/>
      <c r="D655" s="252"/>
      <c r="E655" s="156" t="str">
        <f t="shared" si="30"/>
        <v/>
      </c>
      <c r="F655" s="156" t="str">
        <f t="shared" si="31"/>
        <v/>
      </c>
      <c r="G655" s="156" t="str">
        <f t="shared" si="32"/>
        <v/>
      </c>
      <c r="H655" s="108"/>
      <c r="I655" s="262">
        <v>377</v>
      </c>
      <c r="J655" s="167" t="str">
        <f>IF('TEAM 5'!C5="","",'TEAM 5'!C5)</f>
        <v xml:space="preserve"> </v>
      </c>
      <c r="K655" s="331" t="str">
        <f>IF('TEAM 5'!A5="","",'TEAM 5'!A5)</f>
        <v>Amelia Brace</v>
      </c>
      <c r="L655" s="168" t="str">
        <f>'TEAM 5'!$AF$2</f>
        <v xml:space="preserve">Salisbury </v>
      </c>
      <c r="M655" s="168" t="s">
        <v>517</v>
      </c>
    </row>
    <row r="656" spans="1:13" s="104" customFormat="1" ht="12.75">
      <c r="A656" s="169"/>
      <c r="B656" s="251" t="s">
        <v>49</v>
      </c>
      <c r="C656" s="337"/>
      <c r="D656" s="252"/>
      <c r="E656" s="156" t="str">
        <f t="shared" si="30"/>
        <v/>
      </c>
      <c r="F656" s="156" t="str">
        <f t="shared" si="31"/>
        <v/>
      </c>
      <c r="G656" s="156" t="str">
        <f t="shared" si="32"/>
        <v/>
      </c>
      <c r="H656" s="108"/>
      <c r="I656" s="262"/>
      <c r="J656" s="167" t="str">
        <f>IF('TEAM 5'!C6="","",'TEAM 5'!C6)</f>
        <v xml:space="preserve"> </v>
      </c>
      <c r="K656" s="331" t="str">
        <f>IF('TEAM 5'!A6="","",'TEAM 5'!A6)</f>
        <v>Neve Cousins</v>
      </c>
      <c r="L656" s="168" t="str">
        <f>'TEAM 5'!$AF$2</f>
        <v xml:space="preserve">Salisbury </v>
      </c>
      <c r="M656" s="168" t="s">
        <v>517</v>
      </c>
    </row>
    <row r="657" spans="1:13" s="104" customFormat="1" ht="12.75">
      <c r="A657" s="169"/>
      <c r="B657" s="251" t="s">
        <v>49</v>
      </c>
      <c r="C657" s="337"/>
      <c r="D657" s="252"/>
      <c r="E657" s="156" t="str">
        <f t="shared" si="30"/>
        <v/>
      </c>
      <c r="F657" s="156" t="str">
        <f t="shared" si="31"/>
        <v/>
      </c>
      <c r="G657" s="156" t="str">
        <f t="shared" si="32"/>
        <v/>
      </c>
      <c r="H657" s="108"/>
      <c r="I657" s="262"/>
      <c r="J657" s="167" t="str">
        <f>IF('TEAM 5'!C7="","",'TEAM 5'!C7)</f>
        <v xml:space="preserve"> </v>
      </c>
      <c r="K657" s="331" t="str">
        <f>IF('TEAM 5'!A7="","",'TEAM 5'!A7)</f>
        <v>Lara Woodhouse</v>
      </c>
      <c r="L657" s="168" t="str">
        <f>'TEAM 5'!$AF$2</f>
        <v xml:space="preserve">Salisbury </v>
      </c>
      <c r="M657" s="168" t="s">
        <v>517</v>
      </c>
    </row>
    <row r="658" spans="1:13" s="104" customFormat="1" ht="12.75">
      <c r="A658" s="169"/>
      <c r="B658" s="251" t="s">
        <v>49</v>
      </c>
      <c r="C658" s="337"/>
      <c r="D658" s="252"/>
      <c r="E658" s="156" t="str">
        <f t="shared" si="30"/>
        <v/>
      </c>
      <c r="F658" s="156" t="str">
        <f t="shared" si="31"/>
        <v/>
      </c>
      <c r="G658" s="156" t="str">
        <f t="shared" si="32"/>
        <v/>
      </c>
      <c r="H658" s="108"/>
      <c r="I658" s="262">
        <v>378</v>
      </c>
      <c r="J658" s="167" t="str">
        <f>IF('TEAM 5'!C8="","",'TEAM 5'!C8)</f>
        <v xml:space="preserve"> </v>
      </c>
      <c r="K658" s="331" t="str">
        <f>IF('TEAM 5'!A8="","",'TEAM 5'!A8)</f>
        <v>Kaitlin Miller</v>
      </c>
      <c r="L658" s="168" t="str">
        <f>'TEAM 5'!$AF$2</f>
        <v xml:space="preserve">Salisbury </v>
      </c>
      <c r="M658" s="168" t="s">
        <v>517</v>
      </c>
    </row>
    <row r="659" spans="1:13" s="104" customFormat="1" ht="12.75">
      <c r="A659" s="169"/>
      <c r="B659" s="251" t="s">
        <v>49</v>
      </c>
      <c r="C659" s="337"/>
      <c r="D659" s="252"/>
      <c r="E659" s="156" t="str">
        <f t="shared" si="30"/>
        <v/>
      </c>
      <c r="F659" s="156" t="str">
        <f t="shared" si="31"/>
        <v/>
      </c>
      <c r="G659" s="156" t="str">
        <f t="shared" si="32"/>
        <v/>
      </c>
      <c r="H659" s="108"/>
      <c r="I659" s="262">
        <v>379</v>
      </c>
      <c r="J659" s="167" t="str">
        <f>IF('TEAM 5'!C9="","",'TEAM 5'!C9)</f>
        <v>X</v>
      </c>
      <c r="K659" s="331" t="str">
        <f>IF('TEAM 5'!A9="","",'TEAM 5'!A9)</f>
        <v>Katya Buttigieg</v>
      </c>
      <c r="L659" s="168" t="str">
        <f>'TEAM 5'!$AF$2</f>
        <v xml:space="preserve">Salisbury </v>
      </c>
      <c r="M659" s="168" t="s">
        <v>517</v>
      </c>
    </row>
    <row r="660" spans="1:13" s="104" customFormat="1" ht="12.75">
      <c r="A660" s="169"/>
      <c r="B660" s="251" t="s">
        <v>49</v>
      </c>
      <c r="C660" s="337"/>
      <c r="D660" s="252"/>
      <c r="E660" s="156" t="str">
        <f t="shared" si="30"/>
        <v/>
      </c>
      <c r="F660" s="156" t="str">
        <f t="shared" si="31"/>
        <v/>
      </c>
      <c r="G660" s="156" t="str">
        <f t="shared" si="32"/>
        <v/>
      </c>
      <c r="H660" s="108"/>
      <c r="I660" s="262">
        <v>380</v>
      </c>
      <c r="J660" s="167" t="str">
        <f>IF('TEAM 5'!C10="","",'TEAM 5'!C10)</f>
        <v>X</v>
      </c>
      <c r="K660" s="331" t="str">
        <f>IF('TEAM 5'!A10="","",'TEAM 5'!A10)</f>
        <v>Megan Thomas</v>
      </c>
      <c r="L660" s="168" t="str">
        <f>'TEAM 5'!$AF$2</f>
        <v xml:space="preserve">Salisbury </v>
      </c>
      <c r="M660" s="168" t="s">
        <v>517</v>
      </c>
    </row>
    <row r="661" spans="1:13" s="104" customFormat="1" ht="12.75">
      <c r="A661" s="169"/>
      <c r="B661" s="251" t="s">
        <v>49</v>
      </c>
      <c r="C661" s="337"/>
      <c r="D661" s="252"/>
      <c r="E661" s="156" t="str">
        <f t="shared" si="30"/>
        <v/>
      </c>
      <c r="F661" s="156" t="str">
        <f t="shared" si="31"/>
        <v/>
      </c>
      <c r="G661" s="156" t="str">
        <f t="shared" si="32"/>
        <v/>
      </c>
      <c r="H661" s="108"/>
      <c r="I661" s="262">
        <v>381</v>
      </c>
      <c r="J661" s="167" t="str">
        <f>IF('TEAM 5'!C11="","",'TEAM 5'!C11)</f>
        <v xml:space="preserve"> </v>
      </c>
      <c r="K661" s="331" t="str">
        <f>IF('TEAM 5'!A11="","",'TEAM 5'!A11)</f>
        <v>Maddie Vernon</v>
      </c>
      <c r="L661" s="168" t="str">
        <f>'TEAM 5'!$AF$2</f>
        <v xml:space="preserve">Salisbury </v>
      </c>
      <c r="M661" s="168" t="s">
        <v>517</v>
      </c>
    </row>
    <row r="662" spans="1:13" s="104" customFormat="1" ht="12.75">
      <c r="A662" s="169"/>
      <c r="B662" s="251" t="s">
        <v>49</v>
      </c>
      <c r="C662" s="337"/>
      <c r="D662" s="252"/>
      <c r="E662" s="156" t="str">
        <f t="shared" si="30"/>
        <v/>
      </c>
      <c r="F662" s="156" t="str">
        <f t="shared" si="31"/>
        <v/>
      </c>
      <c r="G662" s="156" t="str">
        <f t="shared" si="32"/>
        <v/>
      </c>
      <c r="H662" s="108"/>
      <c r="I662" s="262">
        <v>382</v>
      </c>
      <c r="J662" s="167" t="str">
        <f>IF('TEAM 5'!C12="","",'TEAM 5'!C12)</f>
        <v>X</v>
      </c>
      <c r="K662" s="331" t="str">
        <f>IF('TEAM 5'!A12="","",'TEAM 5'!A12)</f>
        <v>Millie Cowey</v>
      </c>
      <c r="L662" s="168" t="str">
        <f>'TEAM 5'!$AF$2</f>
        <v xml:space="preserve">Salisbury </v>
      </c>
      <c r="M662" s="168" t="s">
        <v>517</v>
      </c>
    </row>
    <row r="663" spans="1:13" s="104" customFormat="1" ht="12.75">
      <c r="A663" s="169"/>
      <c r="B663" s="251" t="s">
        <v>49</v>
      </c>
      <c r="C663" s="337"/>
      <c r="D663" s="252"/>
      <c r="E663" s="156" t="str">
        <f t="shared" si="30"/>
        <v/>
      </c>
      <c r="F663" s="156" t="str">
        <f t="shared" si="31"/>
        <v/>
      </c>
      <c r="G663" s="156" t="str">
        <f t="shared" si="32"/>
        <v/>
      </c>
      <c r="H663" s="108"/>
      <c r="I663" s="262"/>
      <c r="J663" s="167" t="str">
        <f>IF('TEAM 5'!C13="","",'TEAM 5'!C13)</f>
        <v xml:space="preserve"> </v>
      </c>
      <c r="K663" s="331" t="str">
        <f>IF('TEAM 5'!A13="","",'TEAM 5'!A13)</f>
        <v>Rumaisa Malik</v>
      </c>
      <c r="L663" s="168" t="str">
        <f>'TEAM 5'!$AF$2</f>
        <v xml:space="preserve">Salisbury </v>
      </c>
      <c r="M663" s="168" t="s">
        <v>517</v>
      </c>
    </row>
    <row r="664" spans="1:13" s="104" customFormat="1" ht="12.75">
      <c r="A664" s="169"/>
      <c r="B664" s="251" t="s">
        <v>49</v>
      </c>
      <c r="C664" s="337"/>
      <c r="D664" s="252"/>
      <c r="E664" s="156" t="str">
        <f t="shared" si="30"/>
        <v/>
      </c>
      <c r="F664" s="156" t="str">
        <f t="shared" si="31"/>
        <v/>
      </c>
      <c r="G664" s="156" t="str">
        <f t="shared" si="32"/>
        <v/>
      </c>
      <c r="H664" s="108"/>
      <c r="I664" s="262">
        <v>123</v>
      </c>
      <c r="J664" s="167" t="str">
        <f>IF('TEAM 5'!C14="","",'TEAM 5'!C14)</f>
        <v>X</v>
      </c>
      <c r="K664" s="331" t="str">
        <f>IF('TEAM 5'!A14="","",'TEAM 5'!A14)</f>
        <v>Bridget Cornelius</v>
      </c>
      <c r="L664" s="168" t="str">
        <f>'TEAM 5'!$AF$2</f>
        <v xml:space="preserve">Salisbury </v>
      </c>
      <c r="M664" s="168" t="s">
        <v>517</v>
      </c>
    </row>
    <row r="665" spans="1:13" s="104" customFormat="1" ht="12.75">
      <c r="A665" s="169"/>
      <c r="B665" s="251" t="s">
        <v>49</v>
      </c>
      <c r="C665" s="337"/>
      <c r="D665" s="252"/>
      <c r="E665" s="156" t="str">
        <f t="shared" si="30"/>
        <v/>
      </c>
      <c r="F665" s="156" t="str">
        <f t="shared" si="31"/>
        <v/>
      </c>
      <c r="G665" s="156" t="str">
        <f t="shared" si="32"/>
        <v/>
      </c>
      <c r="H665" s="108"/>
      <c r="I665" s="262"/>
      <c r="J665" s="167" t="str">
        <f>IF('TEAM 5'!C15="","",'TEAM 5'!C15)</f>
        <v xml:space="preserve"> </v>
      </c>
      <c r="K665" s="331" t="str">
        <f>IF('TEAM 5'!A15="","",'TEAM 5'!A15)</f>
        <v/>
      </c>
      <c r="L665" s="168" t="str">
        <f>'TEAM 5'!$AF$2</f>
        <v xml:space="preserve">Salisbury </v>
      </c>
      <c r="M665" s="168" t="s">
        <v>517</v>
      </c>
    </row>
    <row r="666" spans="1:13" s="104" customFormat="1" ht="12.75">
      <c r="A666" s="169"/>
      <c r="B666" s="251" t="s">
        <v>49</v>
      </c>
      <c r="C666" s="337"/>
      <c r="D666" s="252"/>
      <c r="E666" s="156" t="str">
        <f t="shared" si="30"/>
        <v/>
      </c>
      <c r="F666" s="156" t="str">
        <f t="shared" si="31"/>
        <v/>
      </c>
      <c r="G666" s="156" t="str">
        <f t="shared" si="32"/>
        <v/>
      </c>
      <c r="H666" s="108"/>
      <c r="I666" s="262"/>
      <c r="J666" s="167" t="str">
        <f>IF('TEAM 5'!C16="","",'TEAM 5'!C16)</f>
        <v xml:space="preserve"> </v>
      </c>
      <c r="K666" s="331" t="str">
        <f>IF('TEAM 5'!A16="","",'TEAM 5'!A16)</f>
        <v/>
      </c>
      <c r="L666" s="168" t="str">
        <f>'TEAM 5'!$AF$2</f>
        <v xml:space="preserve">Salisbury </v>
      </c>
      <c r="M666" s="168" t="s">
        <v>517</v>
      </c>
    </row>
    <row r="667" spans="1:13" s="104" customFormat="1" ht="12.75">
      <c r="A667" s="169"/>
      <c r="B667" s="251" t="s">
        <v>49</v>
      </c>
      <c r="C667" s="337"/>
      <c r="D667" s="252"/>
      <c r="E667" s="156" t="str">
        <f t="shared" si="30"/>
        <v/>
      </c>
      <c r="F667" s="156" t="str">
        <f t="shared" si="31"/>
        <v/>
      </c>
      <c r="G667" s="156" t="str">
        <f t="shared" si="32"/>
        <v/>
      </c>
      <c r="H667" s="108"/>
      <c r="I667" s="262"/>
      <c r="J667" s="167" t="str">
        <f>IF('TEAM 5'!C17="","",'TEAM 5'!C17)</f>
        <v xml:space="preserve"> </v>
      </c>
      <c r="K667" s="331" t="str">
        <f>IF('TEAM 5'!A17="","",'TEAM 5'!A17)</f>
        <v/>
      </c>
      <c r="L667" s="168" t="str">
        <f>'TEAM 5'!$AF$2</f>
        <v xml:space="preserve">Salisbury </v>
      </c>
      <c r="M667" s="168" t="s">
        <v>517</v>
      </c>
    </row>
    <row r="668" spans="1:13" s="104" customFormat="1" ht="12.75">
      <c r="A668" s="169"/>
      <c r="B668" s="251" t="s">
        <v>49</v>
      </c>
      <c r="C668" s="337"/>
      <c r="D668" s="252"/>
      <c r="E668" s="156" t="str">
        <f t="shared" si="30"/>
        <v/>
      </c>
      <c r="F668" s="156" t="str">
        <f t="shared" si="31"/>
        <v/>
      </c>
      <c r="G668" s="156" t="str">
        <f t="shared" si="32"/>
        <v/>
      </c>
      <c r="H668" s="108"/>
      <c r="I668" s="262"/>
      <c r="J668" s="167" t="str">
        <f>IF('TEAM 5'!C18="","",'TEAM 5'!C18)</f>
        <v xml:space="preserve"> </v>
      </c>
      <c r="K668" s="331" t="str">
        <f>IF('TEAM 5'!A18="","",'TEAM 5'!A18)</f>
        <v/>
      </c>
      <c r="L668" s="168" t="str">
        <f>'TEAM 5'!$AF$2</f>
        <v xml:space="preserve">Salisbury </v>
      </c>
      <c r="M668" s="168" t="s">
        <v>517</v>
      </c>
    </row>
    <row r="669" spans="1:13" s="104" customFormat="1" ht="12.75">
      <c r="A669" s="169"/>
      <c r="B669" s="251" t="s">
        <v>49</v>
      </c>
      <c r="C669" s="337"/>
      <c r="D669" s="252"/>
      <c r="E669" s="156" t="str">
        <f t="shared" si="30"/>
        <v/>
      </c>
      <c r="F669" s="156" t="str">
        <f t="shared" si="31"/>
        <v/>
      </c>
      <c r="G669" s="156" t="str">
        <f t="shared" si="32"/>
        <v/>
      </c>
      <c r="H669" s="108"/>
      <c r="I669" s="262"/>
      <c r="J669" s="167" t="str">
        <f>IF('TEAM 5'!C19="","",'TEAM 5'!C19)</f>
        <v xml:space="preserve"> </v>
      </c>
      <c r="K669" s="331" t="str">
        <f>IF('TEAM 5'!A19="","",'TEAM 5'!A19)</f>
        <v/>
      </c>
      <c r="L669" s="168" t="str">
        <f>'TEAM 5'!$AF$2</f>
        <v xml:space="preserve">Salisbury </v>
      </c>
      <c r="M669" s="168" t="s">
        <v>517</v>
      </c>
    </row>
    <row r="670" spans="1:13" s="104" customFormat="1" ht="12.75">
      <c r="A670" s="169"/>
      <c r="B670" s="251" t="s">
        <v>49</v>
      </c>
      <c r="C670" s="337"/>
      <c r="D670" s="252"/>
      <c r="E670" s="156" t="str">
        <f t="shared" si="30"/>
        <v/>
      </c>
      <c r="F670" s="156" t="str">
        <f t="shared" si="31"/>
        <v/>
      </c>
      <c r="G670" s="156" t="str">
        <f t="shared" si="32"/>
        <v/>
      </c>
      <c r="H670" s="108"/>
      <c r="I670" s="262"/>
      <c r="J670" s="167" t="str">
        <f>IF('TEAM 5'!C20="","",'TEAM 5'!C20)</f>
        <v xml:space="preserve"> </v>
      </c>
      <c r="K670" s="331" t="str">
        <f>IF('TEAM 5'!A20="","",'TEAM 5'!A20)</f>
        <v/>
      </c>
      <c r="L670" s="168" t="str">
        <f>'TEAM 5'!$AF$2</f>
        <v xml:space="preserve">Salisbury </v>
      </c>
      <c r="M670" s="168" t="s">
        <v>517</v>
      </c>
    </row>
    <row r="671" spans="1:13" s="104" customFormat="1" ht="12.75">
      <c r="A671" s="169"/>
      <c r="B671" s="251" t="s">
        <v>49</v>
      </c>
      <c r="C671" s="337"/>
      <c r="D671" s="252"/>
      <c r="E671" s="156" t="str">
        <f t="shared" si="30"/>
        <v/>
      </c>
      <c r="F671" s="156" t="str">
        <f t="shared" si="31"/>
        <v/>
      </c>
      <c r="G671" s="156" t="str">
        <f t="shared" si="32"/>
        <v/>
      </c>
      <c r="H671" s="108"/>
      <c r="I671" s="262"/>
      <c r="J671" s="167" t="str">
        <f>IF('TEAM 5'!C21="","",'TEAM 5'!C21)</f>
        <v xml:space="preserve"> </v>
      </c>
      <c r="K671" s="331" t="str">
        <f>IF('TEAM 5'!A21="","",'TEAM 5'!A21)</f>
        <v/>
      </c>
      <c r="L671" s="168" t="str">
        <f>'TEAM 5'!$AF$2</f>
        <v xml:space="preserve">Salisbury </v>
      </c>
      <c r="M671" s="168" t="s">
        <v>517</v>
      </c>
    </row>
    <row r="672" spans="1:13" s="104" customFormat="1" ht="12.75">
      <c r="A672" s="169"/>
      <c r="B672" s="251" t="s">
        <v>49</v>
      </c>
      <c r="C672" s="337"/>
      <c r="D672" s="252"/>
      <c r="E672" s="156" t="str">
        <f t="shared" si="30"/>
        <v/>
      </c>
      <c r="F672" s="156" t="str">
        <f t="shared" si="31"/>
        <v/>
      </c>
      <c r="G672" s="156" t="str">
        <f t="shared" si="32"/>
        <v/>
      </c>
      <c r="H672" s="108"/>
      <c r="I672" s="262"/>
      <c r="J672" s="167" t="str">
        <f>IF('TEAM 5'!C22="","",'TEAM 5'!C22)</f>
        <v xml:space="preserve"> </v>
      </c>
      <c r="K672" s="331" t="str">
        <f>IF('TEAM 5'!A22="","",'TEAM 5'!A22)</f>
        <v/>
      </c>
      <c r="L672" s="168" t="str">
        <f>'TEAM 5'!$AF$2</f>
        <v xml:space="preserve">Salisbury </v>
      </c>
      <c r="M672" s="168" t="s">
        <v>517</v>
      </c>
    </row>
    <row r="673" spans="1:13" s="104" customFormat="1" ht="12.75">
      <c r="A673" s="169"/>
      <c r="B673" s="251" t="s">
        <v>49</v>
      </c>
      <c r="C673" s="337"/>
      <c r="D673" s="252"/>
      <c r="E673" s="156" t="str">
        <f t="shared" si="30"/>
        <v/>
      </c>
      <c r="F673" s="156" t="str">
        <f t="shared" si="31"/>
        <v/>
      </c>
      <c r="G673" s="156" t="str">
        <f t="shared" si="32"/>
        <v/>
      </c>
      <c r="H673" s="108"/>
      <c r="I673" s="262"/>
      <c r="J673" s="167" t="str">
        <f>IF('TEAM 5'!C23="","",'TEAM 5'!C23)</f>
        <v xml:space="preserve"> </v>
      </c>
      <c r="K673" s="331" t="str">
        <f>IF('TEAM 5'!A23="","",'TEAM 5'!A23)</f>
        <v/>
      </c>
      <c r="L673" s="168" t="str">
        <f>'TEAM 5'!$AF$2</f>
        <v xml:space="preserve">Salisbury </v>
      </c>
      <c r="M673" s="168" t="s">
        <v>517</v>
      </c>
    </row>
    <row r="674" spans="1:13" s="104" customFormat="1" ht="12.75">
      <c r="A674" s="169"/>
      <c r="B674" s="251" t="s">
        <v>49</v>
      </c>
      <c r="C674" s="337"/>
      <c r="D674" s="252"/>
      <c r="E674" s="156" t="str">
        <f t="shared" si="30"/>
        <v/>
      </c>
      <c r="F674" s="156" t="str">
        <f t="shared" si="31"/>
        <v/>
      </c>
      <c r="G674" s="156" t="str">
        <f t="shared" si="32"/>
        <v/>
      </c>
      <c r="H674" s="108"/>
      <c r="I674" s="262"/>
      <c r="J674" s="167" t="str">
        <f>IF('TEAM 5'!C24="","",'TEAM 5'!C24)</f>
        <v xml:space="preserve"> </v>
      </c>
      <c r="K674" s="331" t="str">
        <f>IF('TEAM 5'!A24="","",'TEAM 5'!A24)</f>
        <v/>
      </c>
      <c r="L674" s="168" t="str">
        <f>'TEAM 5'!$AF$2</f>
        <v xml:space="preserve">Salisbury </v>
      </c>
      <c r="M674" s="168" t="s">
        <v>517</v>
      </c>
    </row>
    <row r="675" spans="1:13" s="104" customFormat="1" ht="12.75">
      <c r="A675" s="169"/>
      <c r="B675" s="251" t="s">
        <v>49</v>
      </c>
      <c r="C675" s="337"/>
      <c r="D675" s="252"/>
      <c r="E675" s="156" t="str">
        <f t="shared" si="30"/>
        <v/>
      </c>
      <c r="F675" s="156" t="str">
        <f t="shared" si="31"/>
        <v/>
      </c>
      <c r="G675" s="156" t="str">
        <f t="shared" si="32"/>
        <v/>
      </c>
      <c r="H675" s="108"/>
      <c r="I675" s="262"/>
      <c r="J675" s="167" t="str">
        <f>IF('TEAM 5'!C25="","",'TEAM 5'!C25)</f>
        <v xml:space="preserve"> </v>
      </c>
      <c r="K675" s="331" t="str">
        <f>IF('TEAM 5'!A25="","",'TEAM 5'!A25)</f>
        <v/>
      </c>
      <c r="L675" s="168" t="str">
        <f>'TEAM 5'!$AF$2</f>
        <v xml:space="preserve">Salisbury </v>
      </c>
      <c r="M675" s="168" t="s">
        <v>517</v>
      </c>
    </row>
    <row r="676" spans="1:13" s="104" customFormat="1" ht="12.75">
      <c r="A676" s="169"/>
      <c r="B676" s="251" t="s">
        <v>49</v>
      </c>
      <c r="C676" s="337"/>
      <c r="D676" s="252"/>
      <c r="E676" s="156" t="str">
        <f t="shared" si="30"/>
        <v/>
      </c>
      <c r="F676" s="156" t="str">
        <f t="shared" si="31"/>
        <v/>
      </c>
      <c r="G676" s="156" t="str">
        <f t="shared" si="32"/>
        <v/>
      </c>
      <c r="H676" s="108"/>
      <c r="I676" s="262"/>
      <c r="J676" s="167" t="str">
        <f>IF('TEAM 5'!C26="","",'TEAM 5'!C26)</f>
        <v xml:space="preserve"> </v>
      </c>
      <c r="K676" s="331" t="str">
        <f>IF('TEAM 5'!A26="","",'TEAM 5'!A26)</f>
        <v/>
      </c>
      <c r="L676" s="168" t="str">
        <f>'TEAM 5'!$AF$2</f>
        <v xml:space="preserve">Salisbury </v>
      </c>
      <c r="M676" s="168" t="s">
        <v>517</v>
      </c>
    </row>
    <row r="677" spans="1:13" s="104" customFormat="1" ht="12.75">
      <c r="A677" s="169"/>
      <c r="B677" s="251" t="s">
        <v>49</v>
      </c>
      <c r="C677" s="337"/>
      <c r="D677" s="252"/>
      <c r="E677" s="156" t="str">
        <f t="shared" si="30"/>
        <v/>
      </c>
      <c r="F677" s="156" t="str">
        <f t="shared" si="31"/>
        <v/>
      </c>
      <c r="G677" s="156" t="str">
        <f t="shared" si="32"/>
        <v/>
      </c>
      <c r="H677" s="108"/>
      <c r="I677" s="262"/>
      <c r="J677" s="167" t="str">
        <f>IF('TEAM 5'!C27="","",'TEAM 5'!C27)</f>
        <v xml:space="preserve"> </v>
      </c>
      <c r="K677" s="331" t="str">
        <f>IF('TEAM 5'!A27="","",'TEAM 5'!A27)</f>
        <v/>
      </c>
      <c r="L677" s="168" t="str">
        <f>'TEAM 5'!$AF$2</f>
        <v xml:space="preserve">Salisbury </v>
      </c>
      <c r="M677" s="168" t="s">
        <v>517</v>
      </c>
    </row>
    <row r="678" spans="1:13" s="104" customFormat="1" ht="12.75">
      <c r="A678" s="169"/>
      <c r="B678" s="251" t="s">
        <v>49</v>
      </c>
      <c r="C678" s="337"/>
      <c r="D678" s="252"/>
      <c r="E678" s="156" t="str">
        <f t="shared" si="30"/>
        <v/>
      </c>
      <c r="F678" s="156" t="str">
        <f t="shared" si="31"/>
        <v/>
      </c>
      <c r="G678" s="156" t="str">
        <f t="shared" si="32"/>
        <v/>
      </c>
      <c r="H678" s="108"/>
      <c r="I678" s="262"/>
      <c r="J678" s="167" t="str">
        <f>IF('TEAM 5'!C28="","",'TEAM 5'!C28)</f>
        <v xml:space="preserve"> </v>
      </c>
      <c r="K678" s="331" t="str">
        <f>IF('TEAM 5'!A28="","",'TEAM 5'!A28)</f>
        <v/>
      </c>
      <c r="L678" s="168" t="str">
        <f>'TEAM 5'!$AF$2</f>
        <v xml:space="preserve">Salisbury </v>
      </c>
      <c r="M678" s="168" t="s">
        <v>517</v>
      </c>
    </row>
    <row r="679" spans="1:13" s="104" customFormat="1" ht="12.75">
      <c r="A679" s="169"/>
      <c r="B679" s="251" t="s">
        <v>49</v>
      </c>
      <c r="C679" s="337"/>
      <c r="D679" s="252"/>
      <c r="E679" s="156" t="str">
        <f t="shared" si="30"/>
        <v/>
      </c>
      <c r="F679" s="156" t="str">
        <f t="shared" si="31"/>
        <v/>
      </c>
      <c r="G679" s="156" t="str">
        <f t="shared" si="32"/>
        <v/>
      </c>
      <c r="H679" s="108"/>
      <c r="I679" s="262"/>
      <c r="J679" s="167" t="str">
        <f>IF('TEAM 5'!C29="","",'TEAM 5'!C29)</f>
        <v xml:space="preserve"> </v>
      </c>
      <c r="K679" s="331" t="str">
        <f>IF('TEAM 5'!A29="","",'TEAM 5'!A29)</f>
        <v/>
      </c>
      <c r="L679" s="168" t="str">
        <f>'TEAM 5'!$AF$2</f>
        <v xml:space="preserve">Salisbury </v>
      </c>
      <c r="M679" s="168" t="s">
        <v>517</v>
      </c>
    </row>
    <row r="680" spans="1:13" s="104" customFormat="1" ht="12.75">
      <c r="A680" s="169"/>
      <c r="B680" s="251" t="s">
        <v>49</v>
      </c>
      <c r="C680" s="337"/>
      <c r="D680" s="252"/>
      <c r="E680" s="156" t="str">
        <f t="shared" si="30"/>
        <v/>
      </c>
      <c r="F680" s="156" t="str">
        <f t="shared" si="31"/>
        <v/>
      </c>
      <c r="G680" s="156" t="str">
        <f t="shared" si="32"/>
        <v/>
      </c>
      <c r="H680" s="108"/>
      <c r="I680" s="262"/>
      <c r="J680" s="167" t="str">
        <f>IF('TEAM 5'!C30="","",'TEAM 5'!C30)</f>
        <v xml:space="preserve"> </v>
      </c>
      <c r="K680" s="331" t="str">
        <f>IF('TEAM 5'!A30="","",'TEAM 5'!A30)</f>
        <v/>
      </c>
      <c r="L680" s="168" t="str">
        <f>'TEAM 5'!$AF$2</f>
        <v xml:space="preserve">Salisbury </v>
      </c>
      <c r="M680" s="168" t="s">
        <v>517</v>
      </c>
    </row>
    <row r="681" spans="1:13" s="104" customFormat="1" ht="12.75">
      <c r="A681" s="169"/>
      <c r="B681" s="251" t="s">
        <v>49</v>
      </c>
      <c r="C681" s="337"/>
      <c r="D681" s="252"/>
      <c r="E681" s="156" t="str">
        <f t="shared" si="30"/>
        <v/>
      </c>
      <c r="F681" s="156" t="str">
        <f t="shared" si="31"/>
        <v/>
      </c>
      <c r="G681" s="156" t="str">
        <f t="shared" si="32"/>
        <v/>
      </c>
      <c r="H681" s="108"/>
      <c r="I681" s="262">
        <v>383</v>
      </c>
      <c r="J681" s="167" t="str">
        <f>IF('TEAM 5'!C31="","",'TEAM 5'!C31)</f>
        <v/>
      </c>
      <c r="K681" s="331" t="s">
        <v>586</v>
      </c>
      <c r="L681" s="168" t="str">
        <f>'TEAM 5'!$AF$2</f>
        <v xml:space="preserve">Salisbury </v>
      </c>
      <c r="M681" s="168" t="s">
        <v>517</v>
      </c>
    </row>
    <row r="682" spans="1:13" s="104" customFormat="1" ht="12.75">
      <c r="A682" s="169"/>
      <c r="B682" s="251" t="s">
        <v>49</v>
      </c>
      <c r="C682" s="337"/>
      <c r="D682" s="252"/>
      <c r="E682" s="156" t="str">
        <f t="shared" si="30"/>
        <v/>
      </c>
      <c r="F682" s="156" t="str">
        <f t="shared" si="31"/>
        <v/>
      </c>
      <c r="G682" s="156" t="str">
        <f t="shared" si="32"/>
        <v/>
      </c>
      <c r="H682" s="108"/>
      <c r="I682" s="262"/>
      <c r="J682" s="167" t="str">
        <f>IF('TEAM 5'!R5="","",'TEAM 5'!R5)</f>
        <v xml:space="preserve"> </v>
      </c>
      <c r="K682" s="331" t="str">
        <f>IF('TEAM 5'!P5="","",'TEAM 5'!P5)</f>
        <v>Zoe Thomas</v>
      </c>
      <c r="L682" s="168" t="str">
        <f>'TEAM 5'!$AF$2</f>
        <v xml:space="preserve">Salisbury </v>
      </c>
      <c r="M682" s="168" t="s">
        <v>516</v>
      </c>
    </row>
    <row r="683" spans="1:13" s="104" customFormat="1" ht="12.75">
      <c r="A683" s="169"/>
      <c r="B683" s="251" t="s">
        <v>49</v>
      </c>
      <c r="C683" s="337"/>
      <c r="D683" s="252"/>
      <c r="E683" s="156" t="str">
        <f t="shared" si="30"/>
        <v/>
      </c>
      <c r="F683" s="156" t="str">
        <f t="shared" si="31"/>
        <v/>
      </c>
      <c r="G683" s="156" t="str">
        <f t="shared" si="32"/>
        <v/>
      </c>
      <c r="H683" s="108"/>
      <c r="I683" s="262">
        <v>384</v>
      </c>
      <c r="J683" s="167" t="str">
        <f>IF('TEAM 5'!R6="","",'TEAM 5'!R6)</f>
        <v>X</v>
      </c>
      <c r="K683" s="331" t="str">
        <f>IF('TEAM 5'!P6="","",'TEAM 5'!P6)</f>
        <v>Lola Darch</v>
      </c>
      <c r="L683" s="168" t="str">
        <f>'TEAM 5'!$AF$2</f>
        <v xml:space="preserve">Salisbury </v>
      </c>
      <c r="M683" s="168" t="s">
        <v>516</v>
      </c>
    </row>
    <row r="684" spans="1:13" s="104" customFormat="1" ht="12.75">
      <c r="A684" s="169"/>
      <c r="B684" s="251" t="s">
        <v>49</v>
      </c>
      <c r="C684" s="337"/>
      <c r="D684" s="252"/>
      <c r="E684" s="156" t="str">
        <f t="shared" si="30"/>
        <v/>
      </c>
      <c r="F684" s="156" t="str">
        <f t="shared" si="31"/>
        <v/>
      </c>
      <c r="G684" s="156" t="str">
        <f t="shared" si="32"/>
        <v/>
      </c>
      <c r="H684" s="108"/>
      <c r="I684" s="262"/>
      <c r="J684" s="167" t="str">
        <f>IF('TEAM 5'!R7="","",'TEAM 5'!R7)</f>
        <v xml:space="preserve"> </v>
      </c>
      <c r="K684" s="331" t="str">
        <f>IF('TEAM 5'!P7="","",'TEAM 5'!P7)</f>
        <v>Sophie Cowey</v>
      </c>
      <c r="L684" s="168" t="str">
        <f>'TEAM 5'!$AF$2</f>
        <v xml:space="preserve">Salisbury </v>
      </c>
      <c r="M684" s="168" t="s">
        <v>516</v>
      </c>
    </row>
    <row r="685" spans="1:13" s="104" customFormat="1" ht="12.75">
      <c r="A685" s="169"/>
      <c r="B685" s="251" t="s">
        <v>49</v>
      </c>
      <c r="C685" s="337"/>
      <c r="D685" s="252"/>
      <c r="E685" s="156" t="str">
        <f t="shared" si="30"/>
        <v/>
      </c>
      <c r="F685" s="156" t="str">
        <f t="shared" si="31"/>
        <v/>
      </c>
      <c r="G685" s="156" t="str">
        <f t="shared" si="32"/>
        <v/>
      </c>
      <c r="H685" s="108"/>
      <c r="I685" s="262"/>
      <c r="J685" s="167" t="str">
        <f>IF('TEAM 5'!R8="","",'TEAM 5'!R8)</f>
        <v xml:space="preserve"> </v>
      </c>
      <c r="K685" s="331" t="str">
        <f>IF('TEAM 5'!P8="","",'TEAM 5'!P8)</f>
        <v>Poppy Nolan</v>
      </c>
      <c r="L685" s="168" t="str">
        <f>'TEAM 5'!$AF$2</f>
        <v xml:space="preserve">Salisbury </v>
      </c>
      <c r="M685" s="168" t="s">
        <v>516</v>
      </c>
    </row>
    <row r="686" spans="1:13" s="104" customFormat="1" ht="12.75">
      <c r="A686" s="169"/>
      <c r="B686" s="251" t="s">
        <v>49</v>
      </c>
      <c r="C686" s="337"/>
      <c r="D686" s="252"/>
      <c r="E686" s="156" t="str">
        <f t="shared" si="30"/>
        <v/>
      </c>
      <c r="F686" s="156" t="str">
        <f t="shared" si="31"/>
        <v/>
      </c>
      <c r="G686" s="156" t="str">
        <f t="shared" si="32"/>
        <v/>
      </c>
      <c r="H686" s="108"/>
      <c r="I686" s="262"/>
      <c r="J686" s="167" t="str">
        <f>IF('TEAM 5'!R9="","",'TEAM 5'!R9)</f>
        <v xml:space="preserve"> </v>
      </c>
      <c r="K686" s="331" t="str">
        <f>IF('TEAM 5'!P9="","",'TEAM 5'!P9)</f>
        <v>Evelyn Routledge</v>
      </c>
      <c r="L686" s="168" t="str">
        <f>'TEAM 5'!$AF$2</f>
        <v xml:space="preserve">Salisbury </v>
      </c>
      <c r="M686" s="168" t="s">
        <v>516</v>
      </c>
    </row>
    <row r="687" spans="1:13" s="104" customFormat="1" ht="12.75">
      <c r="A687" s="169"/>
      <c r="B687" s="251" t="s">
        <v>49</v>
      </c>
      <c r="C687" s="337"/>
      <c r="D687" s="252"/>
      <c r="E687" s="156" t="str">
        <f t="shared" si="30"/>
        <v/>
      </c>
      <c r="F687" s="156" t="str">
        <f t="shared" si="31"/>
        <v/>
      </c>
      <c r="G687" s="156" t="str">
        <f t="shared" si="32"/>
        <v/>
      </c>
      <c r="H687" s="108"/>
      <c r="I687" s="262"/>
      <c r="J687" s="167" t="str">
        <f>IF('TEAM 5'!R10="","",'TEAM 5'!R10)</f>
        <v xml:space="preserve"> </v>
      </c>
      <c r="K687" s="331" t="str">
        <f>IF('TEAM 5'!P10="","",'TEAM 5'!P10)</f>
        <v>Alicia Finnis</v>
      </c>
      <c r="L687" s="168" t="str">
        <f>'TEAM 5'!$AF$2</f>
        <v xml:space="preserve">Salisbury </v>
      </c>
      <c r="M687" s="168" t="s">
        <v>516</v>
      </c>
    </row>
    <row r="688" spans="1:13" s="104" customFormat="1" ht="12.75">
      <c r="A688" s="169"/>
      <c r="B688" s="251" t="s">
        <v>49</v>
      </c>
      <c r="C688" s="337"/>
      <c r="D688" s="252"/>
      <c r="E688" s="156" t="str">
        <f t="shared" si="30"/>
        <v/>
      </c>
      <c r="F688" s="156" t="str">
        <f t="shared" si="31"/>
        <v/>
      </c>
      <c r="G688" s="156" t="str">
        <f t="shared" si="32"/>
        <v/>
      </c>
      <c r="H688" s="108"/>
      <c r="I688" s="262"/>
      <c r="J688" s="167" t="str">
        <f>IF('TEAM 5'!R11="","",'TEAM 5'!R11)</f>
        <v xml:space="preserve"> </v>
      </c>
      <c r="K688" s="331" t="str">
        <f>IF('TEAM 5'!P11="","",'TEAM 5'!P11)</f>
        <v>Mali Jones</v>
      </c>
      <c r="L688" s="168" t="str">
        <f>'TEAM 5'!$AF$2</f>
        <v xml:space="preserve">Salisbury </v>
      </c>
      <c r="M688" s="168" t="s">
        <v>516</v>
      </c>
    </row>
    <row r="689" spans="1:13" s="104" customFormat="1" ht="12.75">
      <c r="A689" s="169"/>
      <c r="B689" s="251" t="s">
        <v>49</v>
      </c>
      <c r="C689" s="337"/>
      <c r="D689" s="252"/>
      <c r="E689" s="156" t="str">
        <f t="shared" si="30"/>
        <v/>
      </c>
      <c r="F689" s="156" t="str">
        <f t="shared" si="31"/>
        <v/>
      </c>
      <c r="G689" s="156" t="str">
        <f t="shared" si="32"/>
        <v/>
      </c>
      <c r="H689" s="108"/>
      <c r="I689" s="262">
        <v>385</v>
      </c>
      <c r="J689" s="167" t="str">
        <f>IF('TEAM 5'!R12="","",'TEAM 5'!R12)</f>
        <v>X</v>
      </c>
      <c r="K689" s="331" t="str">
        <f>IF('TEAM 5'!P12="","",'TEAM 5'!P12)</f>
        <v>Amelia Watling</v>
      </c>
      <c r="L689" s="168" t="str">
        <f>'TEAM 5'!$AF$2</f>
        <v xml:space="preserve">Salisbury </v>
      </c>
      <c r="M689" s="168" t="s">
        <v>516</v>
      </c>
    </row>
    <row r="690" spans="1:13" s="104" customFormat="1" ht="12.75">
      <c r="A690" s="169"/>
      <c r="B690" s="251" t="s">
        <v>49</v>
      </c>
      <c r="C690" s="337"/>
      <c r="D690" s="252"/>
      <c r="E690" s="156" t="str">
        <f t="shared" si="30"/>
        <v/>
      </c>
      <c r="F690" s="156" t="str">
        <f t="shared" si="31"/>
        <v/>
      </c>
      <c r="G690" s="156" t="str">
        <f t="shared" si="32"/>
        <v/>
      </c>
      <c r="H690" s="108"/>
      <c r="I690" s="262"/>
      <c r="J690" s="167" t="str">
        <f>IF('TEAM 5'!R13="","",'TEAM 5'!R13)</f>
        <v xml:space="preserve"> </v>
      </c>
      <c r="K690" s="331" t="str">
        <f>IF('TEAM 5'!P13="","",'TEAM 5'!P13)</f>
        <v>Charlotte Miller</v>
      </c>
      <c r="L690" s="168" t="str">
        <f>'TEAM 5'!$AF$2</f>
        <v xml:space="preserve">Salisbury </v>
      </c>
      <c r="M690" s="168" t="s">
        <v>516</v>
      </c>
    </row>
    <row r="691" spans="1:13" s="104" customFormat="1" ht="12.75">
      <c r="A691" s="169"/>
      <c r="B691" s="251" t="s">
        <v>49</v>
      </c>
      <c r="C691" s="337"/>
      <c r="D691" s="252"/>
      <c r="E691" s="156" t="str">
        <f t="shared" si="30"/>
        <v/>
      </c>
      <c r="F691" s="156" t="str">
        <f t="shared" si="31"/>
        <v/>
      </c>
      <c r="G691" s="156" t="str">
        <f t="shared" si="32"/>
        <v/>
      </c>
      <c r="H691" s="108"/>
      <c r="I691" s="262"/>
      <c r="J691" s="167" t="str">
        <f>IF('TEAM 5'!R14="","",'TEAM 5'!R14)</f>
        <v xml:space="preserve"> </v>
      </c>
      <c r="K691" s="331" t="str">
        <f>IF('TEAM 5'!P14="","",'TEAM 5'!P14)</f>
        <v>Lottie Fotheringham</v>
      </c>
      <c r="L691" s="168" t="str">
        <f>'TEAM 5'!$AF$2</f>
        <v xml:space="preserve">Salisbury </v>
      </c>
      <c r="M691" s="168" t="s">
        <v>516</v>
      </c>
    </row>
    <row r="692" spans="1:13" s="104" customFormat="1" ht="12.75">
      <c r="A692" s="169"/>
      <c r="B692" s="251" t="s">
        <v>49</v>
      </c>
      <c r="C692" s="337"/>
      <c r="D692" s="252"/>
      <c r="E692" s="156" t="str">
        <f t="shared" si="30"/>
        <v/>
      </c>
      <c r="F692" s="156" t="str">
        <f t="shared" si="31"/>
        <v/>
      </c>
      <c r="G692" s="156" t="str">
        <f t="shared" si="32"/>
        <v/>
      </c>
      <c r="H692" s="108"/>
      <c r="I692" s="262"/>
      <c r="J692" s="167" t="str">
        <f>IF('TEAM 5'!R15="","",'TEAM 5'!R15)</f>
        <v xml:space="preserve"> </v>
      </c>
      <c r="K692" s="331" t="str">
        <f>IF('TEAM 5'!P15="","",'TEAM 5'!P15)</f>
        <v>Ellie Davidson</v>
      </c>
      <c r="L692" s="168" t="str">
        <f>'TEAM 5'!$AF$2</f>
        <v xml:space="preserve">Salisbury </v>
      </c>
      <c r="M692" s="168" t="s">
        <v>516</v>
      </c>
    </row>
    <row r="693" spans="1:13" s="104" customFormat="1" ht="12.75">
      <c r="A693" s="169"/>
      <c r="B693" s="251" t="s">
        <v>49</v>
      </c>
      <c r="C693" s="337"/>
      <c r="D693" s="252"/>
      <c r="E693" s="156" t="str">
        <f t="shared" si="30"/>
        <v/>
      </c>
      <c r="F693" s="156" t="str">
        <f t="shared" si="31"/>
        <v/>
      </c>
      <c r="G693" s="156" t="str">
        <f t="shared" si="32"/>
        <v/>
      </c>
      <c r="H693" s="108"/>
      <c r="I693" s="262"/>
      <c r="J693" s="167" t="str">
        <f>IF('TEAM 5'!R16="","",'TEAM 5'!R16)</f>
        <v xml:space="preserve"> </v>
      </c>
      <c r="K693" s="331" t="str">
        <f>IF('TEAM 5'!P16="","",'TEAM 5'!P16)</f>
        <v>Jessica Boardman</v>
      </c>
      <c r="L693" s="168" t="str">
        <f>'TEAM 5'!$AF$2</f>
        <v xml:space="preserve">Salisbury </v>
      </c>
      <c r="M693" s="168" t="s">
        <v>516</v>
      </c>
    </row>
    <row r="694" spans="1:13" s="104" customFormat="1" ht="12.75">
      <c r="A694" s="169"/>
      <c r="B694" s="251" t="s">
        <v>49</v>
      </c>
      <c r="C694" s="337"/>
      <c r="D694" s="252"/>
      <c r="E694" s="156" t="str">
        <f t="shared" si="30"/>
        <v/>
      </c>
      <c r="F694" s="156" t="str">
        <f t="shared" si="31"/>
        <v/>
      </c>
      <c r="G694" s="156" t="str">
        <f t="shared" si="32"/>
        <v/>
      </c>
      <c r="H694" s="108"/>
      <c r="I694" s="262">
        <v>386</v>
      </c>
      <c r="J694" s="167" t="str">
        <f>IF('TEAM 5'!R17="","",'TEAM 5'!R17)</f>
        <v xml:space="preserve"> </v>
      </c>
      <c r="K694" s="331" t="str">
        <f>IF('TEAM 5'!P17="","",'TEAM 5'!P17)</f>
        <v>Jade Griscti</v>
      </c>
      <c r="L694" s="168" t="str">
        <f>'TEAM 5'!$AF$2</f>
        <v xml:space="preserve">Salisbury </v>
      </c>
      <c r="M694" s="168" t="s">
        <v>516</v>
      </c>
    </row>
    <row r="695" spans="1:13" s="104" customFormat="1" ht="12.75">
      <c r="A695" s="169"/>
      <c r="B695" s="251" t="s">
        <v>49</v>
      </c>
      <c r="C695" s="337"/>
      <c r="D695" s="252"/>
      <c r="E695" s="156" t="str">
        <f t="shared" si="30"/>
        <v/>
      </c>
      <c r="F695" s="156" t="str">
        <f t="shared" si="31"/>
        <v/>
      </c>
      <c r="G695" s="156" t="str">
        <f t="shared" si="32"/>
        <v/>
      </c>
      <c r="H695" s="108"/>
      <c r="I695" s="262"/>
      <c r="J695" s="167" t="str">
        <f>IF('TEAM 5'!R18="","",'TEAM 5'!R18)</f>
        <v xml:space="preserve"> </v>
      </c>
      <c r="K695" s="331" t="str">
        <f>IF('TEAM 5'!P18="","",'TEAM 5'!P18)</f>
        <v/>
      </c>
      <c r="L695" s="168" t="str">
        <f>'TEAM 5'!$AF$2</f>
        <v xml:space="preserve">Salisbury </v>
      </c>
      <c r="M695" s="168" t="s">
        <v>516</v>
      </c>
    </row>
    <row r="696" spans="1:13" s="104" customFormat="1" ht="12.75">
      <c r="A696" s="169"/>
      <c r="B696" s="251" t="s">
        <v>49</v>
      </c>
      <c r="C696" s="337"/>
      <c r="D696" s="252"/>
      <c r="E696" s="156" t="str">
        <f t="shared" si="30"/>
        <v/>
      </c>
      <c r="F696" s="156" t="str">
        <f t="shared" si="31"/>
        <v/>
      </c>
      <c r="G696" s="156" t="str">
        <f t="shared" si="32"/>
        <v/>
      </c>
      <c r="H696" s="108"/>
      <c r="I696" s="262"/>
      <c r="J696" s="167" t="str">
        <f>IF('TEAM 5'!R19="","",'TEAM 5'!R19)</f>
        <v xml:space="preserve"> </v>
      </c>
      <c r="K696" s="331" t="str">
        <f>IF('TEAM 5'!P19="","",'TEAM 5'!P19)</f>
        <v/>
      </c>
      <c r="L696" s="168" t="str">
        <f>'TEAM 5'!$AF$2</f>
        <v xml:space="preserve">Salisbury </v>
      </c>
      <c r="M696" s="168" t="s">
        <v>516</v>
      </c>
    </row>
    <row r="697" spans="1:13" s="104" customFormat="1" ht="12.75">
      <c r="A697" s="169"/>
      <c r="B697" s="251" t="s">
        <v>49</v>
      </c>
      <c r="C697" s="337"/>
      <c r="D697" s="252"/>
      <c r="E697" s="156" t="str">
        <f t="shared" si="30"/>
        <v/>
      </c>
      <c r="F697" s="156" t="str">
        <f t="shared" si="31"/>
        <v/>
      </c>
      <c r="G697" s="156" t="str">
        <f t="shared" si="32"/>
        <v/>
      </c>
      <c r="H697" s="108"/>
      <c r="I697" s="262"/>
      <c r="J697" s="167" t="str">
        <f>IF('TEAM 5'!R20="","",'TEAM 5'!R20)</f>
        <v xml:space="preserve"> </v>
      </c>
      <c r="K697" s="331" t="str">
        <f>IF('TEAM 5'!P20="","",'TEAM 5'!P20)</f>
        <v/>
      </c>
      <c r="L697" s="168" t="str">
        <f>'TEAM 5'!$AF$2</f>
        <v xml:space="preserve">Salisbury </v>
      </c>
      <c r="M697" s="168" t="s">
        <v>516</v>
      </c>
    </row>
    <row r="698" spans="1:13" s="104" customFormat="1" ht="12.75">
      <c r="A698" s="169"/>
      <c r="B698" s="251" t="s">
        <v>49</v>
      </c>
      <c r="C698" s="337"/>
      <c r="D698" s="252"/>
      <c r="E698" s="156" t="str">
        <f t="shared" si="30"/>
        <v/>
      </c>
      <c r="F698" s="156" t="str">
        <f t="shared" si="31"/>
        <v/>
      </c>
      <c r="G698" s="156" t="str">
        <f t="shared" si="32"/>
        <v/>
      </c>
      <c r="H698" s="108"/>
      <c r="I698" s="262"/>
      <c r="J698" s="167" t="str">
        <f>IF('TEAM 5'!R21="","",'TEAM 5'!R21)</f>
        <v xml:space="preserve"> </v>
      </c>
      <c r="K698" s="331" t="str">
        <f>IF('TEAM 5'!P21="","",'TEAM 5'!P21)</f>
        <v/>
      </c>
      <c r="L698" s="168" t="str">
        <f>'TEAM 5'!$AF$2</f>
        <v xml:space="preserve">Salisbury </v>
      </c>
      <c r="M698" s="168" t="s">
        <v>516</v>
      </c>
    </row>
    <row r="699" spans="1:13" s="104" customFormat="1" ht="12.75">
      <c r="A699" s="169"/>
      <c r="B699" s="251" t="s">
        <v>49</v>
      </c>
      <c r="C699" s="337"/>
      <c r="D699" s="252"/>
      <c r="E699" s="156" t="str">
        <f t="shared" si="30"/>
        <v/>
      </c>
      <c r="F699" s="156" t="str">
        <f t="shared" si="31"/>
        <v/>
      </c>
      <c r="G699" s="156" t="str">
        <f t="shared" si="32"/>
        <v/>
      </c>
      <c r="H699" s="108"/>
      <c r="I699" s="262"/>
      <c r="J699" s="167" t="str">
        <f>IF('TEAM 5'!R22="","",'TEAM 5'!R22)</f>
        <v xml:space="preserve"> </v>
      </c>
      <c r="K699" s="331" t="str">
        <f>IF('TEAM 5'!P22="","",'TEAM 5'!P22)</f>
        <v/>
      </c>
      <c r="L699" s="168" t="str">
        <f>'TEAM 5'!$AF$2</f>
        <v xml:space="preserve">Salisbury </v>
      </c>
      <c r="M699" s="168" t="s">
        <v>516</v>
      </c>
    </row>
    <row r="700" spans="1:13" s="104" customFormat="1" ht="12.75">
      <c r="A700" s="169"/>
      <c r="B700" s="251" t="s">
        <v>49</v>
      </c>
      <c r="C700" s="337"/>
      <c r="D700" s="252"/>
      <c r="E700" s="156" t="str">
        <f t="shared" si="30"/>
        <v/>
      </c>
      <c r="F700" s="156" t="str">
        <f t="shared" si="31"/>
        <v/>
      </c>
      <c r="G700" s="156" t="str">
        <f t="shared" si="32"/>
        <v/>
      </c>
      <c r="H700" s="108"/>
      <c r="I700" s="262"/>
      <c r="J700" s="167" t="str">
        <f>IF('TEAM 5'!R23="","",'TEAM 5'!R23)</f>
        <v xml:space="preserve"> </v>
      </c>
      <c r="K700" s="331" t="str">
        <f>IF('TEAM 5'!P23="","",'TEAM 5'!P23)</f>
        <v/>
      </c>
      <c r="L700" s="168" t="str">
        <f>'TEAM 5'!$AF$2</f>
        <v xml:space="preserve">Salisbury </v>
      </c>
      <c r="M700" s="168" t="s">
        <v>516</v>
      </c>
    </row>
    <row r="701" spans="1:13" s="104" customFormat="1" ht="12.75">
      <c r="A701" s="169"/>
      <c r="B701" s="251" t="s">
        <v>49</v>
      </c>
      <c r="C701" s="337"/>
      <c r="D701" s="252"/>
      <c r="E701" s="156" t="str">
        <f t="shared" si="30"/>
        <v/>
      </c>
      <c r="F701" s="156" t="str">
        <f t="shared" si="31"/>
        <v/>
      </c>
      <c r="G701" s="156" t="str">
        <f t="shared" si="32"/>
        <v/>
      </c>
      <c r="H701" s="108"/>
      <c r="I701" s="262"/>
      <c r="J701" s="167" t="str">
        <f>IF('TEAM 5'!R24="","",'TEAM 5'!R24)</f>
        <v xml:space="preserve"> </v>
      </c>
      <c r="K701" s="331" t="str">
        <f>IF('TEAM 5'!P24="","",'TEAM 5'!P24)</f>
        <v/>
      </c>
      <c r="L701" s="168" t="str">
        <f>'TEAM 5'!$AF$2</f>
        <v xml:space="preserve">Salisbury </v>
      </c>
      <c r="M701" s="168" t="s">
        <v>516</v>
      </c>
    </row>
    <row r="702" spans="1:13" s="104" customFormat="1" ht="12.75">
      <c r="A702" s="169"/>
      <c r="B702" s="251" t="s">
        <v>49</v>
      </c>
      <c r="C702" s="337"/>
      <c r="D702" s="252"/>
      <c r="E702" s="156" t="str">
        <f t="shared" si="30"/>
        <v/>
      </c>
      <c r="F702" s="156" t="str">
        <f t="shared" si="31"/>
        <v/>
      </c>
      <c r="G702" s="156" t="str">
        <f t="shared" si="32"/>
        <v/>
      </c>
      <c r="H702" s="108"/>
      <c r="I702" s="262"/>
      <c r="J702" s="167" t="str">
        <f>IF('TEAM 5'!R25="","",'TEAM 5'!R25)</f>
        <v xml:space="preserve"> </v>
      </c>
      <c r="K702" s="331" t="str">
        <f>IF('TEAM 5'!P25="","",'TEAM 5'!P25)</f>
        <v/>
      </c>
      <c r="L702" s="168" t="str">
        <f>'TEAM 5'!$AF$2</f>
        <v xml:space="preserve">Salisbury </v>
      </c>
      <c r="M702" s="168" t="s">
        <v>516</v>
      </c>
    </row>
    <row r="703" spans="1:13" s="104" customFormat="1" ht="12.75">
      <c r="A703" s="169"/>
      <c r="B703" s="251" t="s">
        <v>49</v>
      </c>
      <c r="C703" s="337"/>
      <c r="D703" s="252"/>
      <c r="E703" s="156" t="str">
        <f t="shared" si="30"/>
        <v/>
      </c>
      <c r="F703" s="156" t="str">
        <f t="shared" si="31"/>
        <v/>
      </c>
      <c r="G703" s="156" t="str">
        <f t="shared" si="32"/>
        <v/>
      </c>
      <c r="H703" s="108"/>
      <c r="I703" s="262"/>
      <c r="J703" s="167" t="str">
        <f>IF('TEAM 5'!R26="","",'TEAM 5'!R26)</f>
        <v xml:space="preserve"> </v>
      </c>
      <c r="K703" s="331" t="str">
        <f>IF('TEAM 5'!P26="","",'TEAM 5'!P26)</f>
        <v/>
      </c>
      <c r="L703" s="168" t="str">
        <f>'TEAM 5'!$AF$2</f>
        <v xml:space="preserve">Salisbury </v>
      </c>
      <c r="M703" s="168" t="s">
        <v>516</v>
      </c>
    </row>
    <row r="704" spans="1:13" s="104" customFormat="1" ht="12.75">
      <c r="A704" s="169"/>
      <c r="B704" s="251" t="s">
        <v>49</v>
      </c>
      <c r="C704" s="337"/>
      <c r="D704" s="252"/>
      <c r="E704" s="156" t="str">
        <f t="shared" si="30"/>
        <v/>
      </c>
      <c r="F704" s="156" t="str">
        <f t="shared" si="31"/>
        <v/>
      </c>
      <c r="G704" s="156" t="str">
        <f t="shared" si="32"/>
        <v/>
      </c>
      <c r="H704" s="108"/>
      <c r="I704" s="262"/>
      <c r="J704" s="167" t="str">
        <f>IF('TEAM 5'!R27="","",'TEAM 5'!R27)</f>
        <v xml:space="preserve"> </v>
      </c>
      <c r="K704" s="331" t="str">
        <f>IF('TEAM 5'!P27="","",'TEAM 5'!P27)</f>
        <v/>
      </c>
      <c r="L704" s="168" t="str">
        <f>'TEAM 5'!$AF$2</f>
        <v xml:space="preserve">Salisbury </v>
      </c>
      <c r="M704" s="168" t="s">
        <v>516</v>
      </c>
    </row>
    <row r="705" spans="1:13" s="104" customFormat="1" ht="12.75">
      <c r="A705" s="169"/>
      <c r="B705" s="251" t="s">
        <v>49</v>
      </c>
      <c r="C705" s="337"/>
      <c r="D705" s="252"/>
      <c r="E705" s="156" t="str">
        <f t="shared" si="30"/>
        <v/>
      </c>
      <c r="F705" s="156" t="str">
        <f t="shared" si="31"/>
        <v/>
      </c>
      <c r="G705" s="156" t="str">
        <f t="shared" si="32"/>
        <v/>
      </c>
      <c r="H705" s="108"/>
      <c r="I705" s="262"/>
      <c r="J705" s="167" t="str">
        <f>IF('TEAM 5'!R28="","",'TEAM 5'!R28)</f>
        <v xml:space="preserve"> </v>
      </c>
      <c r="K705" s="331" t="str">
        <f>IF('TEAM 5'!P28="","",'TEAM 5'!P28)</f>
        <v/>
      </c>
      <c r="L705" s="168" t="str">
        <f>'TEAM 5'!$AF$2</f>
        <v xml:space="preserve">Salisbury </v>
      </c>
      <c r="M705" s="168" t="s">
        <v>516</v>
      </c>
    </row>
    <row r="706" spans="1:13" s="104" customFormat="1" ht="12.75">
      <c r="A706" s="169"/>
      <c r="B706" s="251" t="s">
        <v>49</v>
      </c>
      <c r="C706" s="337"/>
      <c r="D706" s="252"/>
      <c r="E706" s="156" t="str">
        <f t="shared" si="30"/>
        <v/>
      </c>
      <c r="F706" s="156" t="str">
        <f t="shared" si="31"/>
        <v/>
      </c>
      <c r="G706" s="156" t="str">
        <f t="shared" si="32"/>
        <v/>
      </c>
      <c r="H706" s="108"/>
      <c r="I706" s="262"/>
      <c r="J706" s="167" t="str">
        <f>IF('TEAM 5'!R29="","",'TEAM 5'!R29)</f>
        <v xml:space="preserve"> </v>
      </c>
      <c r="K706" s="331" t="str">
        <f>IF('TEAM 5'!P29="","",'TEAM 5'!P29)</f>
        <v/>
      </c>
      <c r="L706" s="168" t="str">
        <f>'TEAM 5'!$AF$2</f>
        <v xml:space="preserve">Salisbury </v>
      </c>
      <c r="M706" s="168" t="s">
        <v>516</v>
      </c>
    </row>
    <row r="707" spans="1:13" s="104" customFormat="1" ht="12.75">
      <c r="A707" s="169"/>
      <c r="B707" s="251" t="s">
        <v>49</v>
      </c>
      <c r="C707" s="337"/>
      <c r="D707" s="252"/>
      <c r="E707" s="156" t="str">
        <f t="shared" si="30"/>
        <v/>
      </c>
      <c r="F707" s="156" t="str">
        <f t="shared" si="31"/>
        <v/>
      </c>
      <c r="G707" s="156" t="str">
        <f t="shared" si="32"/>
        <v/>
      </c>
      <c r="H707" s="108"/>
      <c r="I707" s="262"/>
      <c r="J707" s="167" t="str">
        <f>IF('TEAM 5'!R30="","",'TEAM 5'!R30)</f>
        <v xml:space="preserve"> </v>
      </c>
      <c r="K707" s="331" t="str">
        <f>IF('TEAM 5'!P30="","",'TEAM 5'!P30)</f>
        <v/>
      </c>
      <c r="L707" s="168" t="str">
        <f>'TEAM 5'!$AF$2</f>
        <v xml:space="preserve">Salisbury </v>
      </c>
      <c r="M707" s="168" t="s">
        <v>516</v>
      </c>
    </row>
    <row r="708" spans="1:13" s="104" customFormat="1" ht="12.75">
      <c r="A708" s="169"/>
      <c r="B708" s="251" t="s">
        <v>49</v>
      </c>
      <c r="C708" s="337"/>
      <c r="D708" s="252"/>
      <c r="E708" s="156" t="str">
        <f t="shared" si="30"/>
        <v/>
      </c>
      <c r="F708" s="156" t="str">
        <f t="shared" si="31"/>
        <v/>
      </c>
      <c r="G708" s="156" t="str">
        <f t="shared" si="32"/>
        <v/>
      </c>
      <c r="H708" s="108"/>
      <c r="I708" s="262"/>
      <c r="J708" s="167" t="str">
        <f>IF(COUNTIF('TEAM 5'!AD5:AD30,"*n*")=0,"","X")</f>
        <v/>
      </c>
      <c r="K708" s="331" t="s">
        <v>586</v>
      </c>
      <c r="L708" s="168" t="str">
        <f>'TEAM 5'!$AF$2</f>
        <v xml:space="preserve">Salisbury </v>
      </c>
      <c r="M708" s="168" t="s">
        <v>516</v>
      </c>
    </row>
    <row r="709" spans="1:13" s="104" customFormat="1" ht="12.75">
      <c r="A709" s="169"/>
      <c r="B709" s="251" t="s">
        <v>49</v>
      </c>
      <c r="C709" s="337"/>
      <c r="D709" s="252"/>
      <c r="E709" s="156" t="str">
        <f t="shared" si="30"/>
        <v/>
      </c>
      <c r="F709" s="156" t="str">
        <f t="shared" si="31"/>
        <v/>
      </c>
      <c r="G709" s="156" t="str">
        <f t="shared" si="32"/>
        <v/>
      </c>
      <c r="H709" s="108"/>
      <c r="I709" s="262"/>
      <c r="J709" s="167" t="str">
        <f>IF('TEAM 5'!AH5="","",'TEAM 5'!AH5)</f>
        <v xml:space="preserve"> </v>
      </c>
      <c r="K709" s="331" t="str">
        <f>IF('TEAM 5'!AF5="","",'TEAM 5'!AF5)</f>
        <v>Ellie Yarwood</v>
      </c>
      <c r="L709" s="168" t="str">
        <f>'TEAM 5'!$AF$2</f>
        <v xml:space="preserve">Salisbury </v>
      </c>
      <c r="M709" s="168" t="s">
        <v>411</v>
      </c>
    </row>
    <row r="710" spans="1:13" s="104" customFormat="1" ht="12.75">
      <c r="A710" s="169"/>
      <c r="B710" s="251" t="s">
        <v>49</v>
      </c>
      <c r="C710" s="337"/>
      <c r="D710" s="252"/>
      <c r="E710" s="156" t="str">
        <f t="shared" si="30"/>
        <v/>
      </c>
      <c r="F710" s="156" t="str">
        <f t="shared" si="31"/>
        <v/>
      </c>
      <c r="G710" s="156" t="str">
        <f t="shared" si="32"/>
        <v/>
      </c>
      <c r="H710" s="108"/>
      <c r="I710" s="262"/>
      <c r="J710" s="167" t="str">
        <f>IF('TEAM 5'!AH6="","",'TEAM 5'!AH6)</f>
        <v xml:space="preserve"> </v>
      </c>
      <c r="K710" s="331" t="str">
        <f>IF('TEAM 5'!AF6="","",'TEAM 5'!AF6)</f>
        <v>Molly Hole</v>
      </c>
      <c r="L710" s="168" t="str">
        <f>'TEAM 5'!$AF$2</f>
        <v xml:space="preserve">Salisbury </v>
      </c>
      <c r="M710" s="168" t="s">
        <v>411</v>
      </c>
    </row>
    <row r="711" spans="1:13" s="104" customFormat="1" ht="12.75">
      <c r="A711" s="169"/>
      <c r="B711" s="251" t="s">
        <v>49</v>
      </c>
      <c r="C711" s="337"/>
      <c r="D711" s="252"/>
      <c r="E711" s="156" t="str">
        <f t="shared" ref="E711:E774" si="33">IF(ISNA((VLOOKUP(B711,I:M,3,FALSE))),"",VLOOKUP(B711,I:M,3,FALSE))</f>
        <v/>
      </c>
      <c r="F711" s="156" t="str">
        <f t="shared" ref="F711:F774" si="34">IF(ISNA((VLOOKUP(B711,I:M,4,FALSE))),"",VLOOKUP(B711,I:M,4,FALSE))</f>
        <v/>
      </c>
      <c r="G711" s="156" t="str">
        <f t="shared" ref="G711:G774" si="35">IF(ISNA((VLOOKUP(B711,I:M,5,FALSE))),"",VLOOKUP(B711,I:M,5,FALSE))</f>
        <v/>
      </c>
      <c r="H711" s="108"/>
      <c r="I711" s="262"/>
      <c r="J711" s="167" t="str">
        <f>IF('TEAM 5'!AH7="","",'TEAM 5'!AH7)</f>
        <v xml:space="preserve"> </v>
      </c>
      <c r="K711" s="331" t="str">
        <f>IF('TEAM 5'!AF7="","",'TEAM 5'!AF7)</f>
        <v>Lucy Wilkinson</v>
      </c>
      <c r="L711" s="168" t="str">
        <f>'TEAM 5'!$AF$2</f>
        <v xml:space="preserve">Salisbury </v>
      </c>
      <c r="M711" s="168" t="s">
        <v>411</v>
      </c>
    </row>
    <row r="712" spans="1:13" s="104" customFormat="1" ht="12.75">
      <c r="A712" s="169"/>
      <c r="B712" s="251" t="s">
        <v>49</v>
      </c>
      <c r="C712" s="337"/>
      <c r="D712" s="252"/>
      <c r="E712" s="156" t="str">
        <f t="shared" si="33"/>
        <v/>
      </c>
      <c r="F712" s="156" t="str">
        <f t="shared" si="34"/>
        <v/>
      </c>
      <c r="G712" s="156" t="str">
        <f t="shared" si="35"/>
        <v/>
      </c>
      <c r="H712" s="108"/>
      <c r="I712" s="262"/>
      <c r="J712" s="167" t="str">
        <f>IF('TEAM 5'!AH8="","",'TEAM 5'!AH8)</f>
        <v xml:space="preserve"> </v>
      </c>
      <c r="K712" s="331" t="str">
        <f>IF('TEAM 5'!AF8="","",'TEAM 5'!AF8)</f>
        <v>Nia Jones</v>
      </c>
      <c r="L712" s="168" t="str">
        <f>'TEAM 5'!$AF$2</f>
        <v xml:space="preserve">Salisbury </v>
      </c>
      <c r="M712" s="168" t="s">
        <v>411</v>
      </c>
    </row>
    <row r="713" spans="1:13" s="104" customFormat="1" ht="12.75">
      <c r="A713" s="169"/>
      <c r="B713" s="251" t="s">
        <v>49</v>
      </c>
      <c r="C713" s="337"/>
      <c r="D713" s="252"/>
      <c r="E713" s="156" t="str">
        <f t="shared" si="33"/>
        <v/>
      </c>
      <c r="F713" s="156" t="str">
        <f t="shared" si="34"/>
        <v/>
      </c>
      <c r="G713" s="156" t="str">
        <f t="shared" si="35"/>
        <v/>
      </c>
      <c r="H713" s="108"/>
      <c r="I713" s="262"/>
      <c r="J713" s="167" t="str">
        <f>IF('TEAM 5'!AH9="","",'TEAM 5'!AH9)</f>
        <v xml:space="preserve"> </v>
      </c>
      <c r="K713" s="331" t="str">
        <f>IF('TEAM 5'!AF9="","",'TEAM 5'!AF9)</f>
        <v/>
      </c>
      <c r="L713" s="168" t="str">
        <f>'TEAM 5'!$AF$2</f>
        <v xml:space="preserve">Salisbury </v>
      </c>
      <c r="M713" s="168" t="s">
        <v>411</v>
      </c>
    </row>
    <row r="714" spans="1:13" s="104" customFormat="1" ht="12.75">
      <c r="A714" s="169"/>
      <c r="B714" s="251" t="s">
        <v>49</v>
      </c>
      <c r="C714" s="337"/>
      <c r="D714" s="252"/>
      <c r="E714" s="156" t="str">
        <f t="shared" si="33"/>
        <v/>
      </c>
      <c r="F714" s="156" t="str">
        <f t="shared" si="34"/>
        <v/>
      </c>
      <c r="G714" s="156" t="str">
        <f t="shared" si="35"/>
        <v/>
      </c>
      <c r="H714" s="108"/>
      <c r="I714" s="262"/>
      <c r="J714" s="167" t="str">
        <f>IF('TEAM 5'!AH10="","",'TEAM 5'!AH10)</f>
        <v xml:space="preserve"> </v>
      </c>
      <c r="K714" s="331" t="str">
        <f>IF('TEAM 5'!AF10="","",'TEAM 5'!AF10)</f>
        <v/>
      </c>
      <c r="L714" s="168" t="str">
        <f>'TEAM 5'!$AF$2</f>
        <v xml:space="preserve">Salisbury </v>
      </c>
      <c r="M714" s="168" t="s">
        <v>411</v>
      </c>
    </row>
    <row r="715" spans="1:13" s="104" customFormat="1" ht="12.75">
      <c r="A715" s="169"/>
      <c r="B715" s="251" t="s">
        <v>49</v>
      </c>
      <c r="C715" s="337"/>
      <c r="D715" s="252"/>
      <c r="E715" s="156" t="str">
        <f t="shared" si="33"/>
        <v/>
      </c>
      <c r="F715" s="156" t="str">
        <f t="shared" si="34"/>
        <v/>
      </c>
      <c r="G715" s="156" t="str">
        <f t="shared" si="35"/>
        <v/>
      </c>
      <c r="H715" s="108"/>
      <c r="I715" s="262"/>
      <c r="J715" s="167" t="str">
        <f>IF('TEAM 5'!AH11="","",'TEAM 5'!AH11)</f>
        <v xml:space="preserve"> </v>
      </c>
      <c r="K715" s="331" t="str">
        <f>IF('TEAM 5'!AF11="","",'TEAM 5'!AF11)</f>
        <v/>
      </c>
      <c r="L715" s="168" t="str">
        <f>'TEAM 5'!$AF$2</f>
        <v xml:space="preserve">Salisbury </v>
      </c>
      <c r="M715" s="168" t="s">
        <v>411</v>
      </c>
    </row>
    <row r="716" spans="1:13" s="104" customFormat="1" ht="12.75">
      <c r="A716" s="169"/>
      <c r="B716" s="251" t="s">
        <v>49</v>
      </c>
      <c r="C716" s="337"/>
      <c r="D716" s="252"/>
      <c r="E716" s="156" t="str">
        <f t="shared" si="33"/>
        <v/>
      </c>
      <c r="F716" s="156" t="str">
        <f t="shared" si="34"/>
        <v/>
      </c>
      <c r="G716" s="156" t="str">
        <f t="shared" si="35"/>
        <v/>
      </c>
      <c r="H716" s="108"/>
      <c r="I716" s="262"/>
      <c r="J716" s="167" t="str">
        <f>IF('TEAM 5'!AH12="","",'TEAM 5'!AH12)</f>
        <v xml:space="preserve"> </v>
      </c>
      <c r="K716" s="331" t="str">
        <f>IF('TEAM 5'!AF12="","",'TEAM 5'!AF12)</f>
        <v/>
      </c>
      <c r="L716" s="168" t="str">
        <f>'TEAM 5'!$AF$2</f>
        <v xml:space="preserve">Salisbury </v>
      </c>
      <c r="M716" s="168" t="s">
        <v>411</v>
      </c>
    </row>
    <row r="717" spans="1:13" s="104" customFormat="1" ht="12.75">
      <c r="A717" s="169"/>
      <c r="B717" s="251" t="s">
        <v>49</v>
      </c>
      <c r="C717" s="337"/>
      <c r="D717" s="252"/>
      <c r="E717" s="156" t="str">
        <f t="shared" si="33"/>
        <v/>
      </c>
      <c r="F717" s="156" t="str">
        <f t="shared" si="34"/>
        <v/>
      </c>
      <c r="G717" s="156" t="str">
        <f t="shared" si="35"/>
        <v/>
      </c>
      <c r="H717" s="108"/>
      <c r="I717" s="262"/>
      <c r="J717" s="167" t="str">
        <f>IF('TEAM 5'!AH13="","",'TEAM 5'!AH13)</f>
        <v xml:space="preserve"> </v>
      </c>
      <c r="K717" s="331" t="str">
        <f>IF('TEAM 5'!AF13="","",'TEAM 5'!AF13)</f>
        <v/>
      </c>
      <c r="L717" s="168" t="str">
        <f>'TEAM 5'!$AF$2</f>
        <v xml:space="preserve">Salisbury </v>
      </c>
      <c r="M717" s="168" t="s">
        <v>411</v>
      </c>
    </row>
    <row r="718" spans="1:13" s="104" customFormat="1" ht="12.75">
      <c r="A718" s="169"/>
      <c r="B718" s="251" t="s">
        <v>49</v>
      </c>
      <c r="C718" s="337"/>
      <c r="D718" s="252"/>
      <c r="E718" s="156" t="str">
        <f t="shared" si="33"/>
        <v/>
      </c>
      <c r="F718" s="156" t="str">
        <f t="shared" si="34"/>
        <v/>
      </c>
      <c r="G718" s="156" t="str">
        <f t="shared" si="35"/>
        <v/>
      </c>
      <c r="H718" s="108"/>
      <c r="I718" s="262"/>
      <c r="J718" s="167" t="str">
        <f>IF('TEAM 5'!AH14="","",'TEAM 5'!AH14)</f>
        <v xml:space="preserve"> </v>
      </c>
      <c r="K718" s="331" t="str">
        <f>IF('TEAM 5'!AF14="","",'TEAM 5'!AF14)</f>
        <v/>
      </c>
      <c r="L718" s="168" t="str">
        <f>'TEAM 5'!$AF$2</f>
        <v xml:space="preserve">Salisbury </v>
      </c>
      <c r="M718" s="168" t="s">
        <v>411</v>
      </c>
    </row>
    <row r="719" spans="1:13" s="104" customFormat="1" ht="12.75">
      <c r="A719" s="169"/>
      <c r="B719" s="251" t="s">
        <v>49</v>
      </c>
      <c r="C719" s="337"/>
      <c r="D719" s="252"/>
      <c r="E719" s="156" t="str">
        <f t="shared" si="33"/>
        <v/>
      </c>
      <c r="F719" s="156" t="str">
        <f t="shared" si="34"/>
        <v/>
      </c>
      <c r="G719" s="156" t="str">
        <f t="shared" si="35"/>
        <v/>
      </c>
      <c r="H719" s="108"/>
      <c r="I719" s="262"/>
      <c r="J719" s="167" t="str">
        <f>IF('TEAM 5'!AH15="","",'TEAM 5'!AH15)</f>
        <v xml:space="preserve"> </v>
      </c>
      <c r="K719" s="331" t="str">
        <f>IF('TEAM 5'!AF15="","",'TEAM 5'!AF15)</f>
        <v/>
      </c>
      <c r="L719" s="168" t="str">
        <f>'TEAM 5'!$AF$2</f>
        <v xml:space="preserve">Salisbury </v>
      </c>
      <c r="M719" s="168" t="s">
        <v>411</v>
      </c>
    </row>
    <row r="720" spans="1:13" s="104" customFormat="1" ht="12.75">
      <c r="A720" s="169"/>
      <c r="B720" s="251" t="s">
        <v>49</v>
      </c>
      <c r="C720" s="337"/>
      <c r="D720" s="252"/>
      <c r="E720" s="156" t="str">
        <f t="shared" si="33"/>
        <v/>
      </c>
      <c r="F720" s="156" t="str">
        <f t="shared" si="34"/>
        <v/>
      </c>
      <c r="G720" s="156" t="str">
        <f t="shared" si="35"/>
        <v/>
      </c>
      <c r="H720" s="108"/>
      <c r="I720" s="262"/>
      <c r="J720" s="167" t="str">
        <f>IF('TEAM 5'!AH16="","",'TEAM 5'!AH16)</f>
        <v xml:space="preserve"> </v>
      </c>
      <c r="K720" s="331" t="str">
        <f>IF('TEAM 5'!AF16="","",'TEAM 5'!AF16)</f>
        <v/>
      </c>
      <c r="L720" s="168" t="str">
        <f>'TEAM 5'!$AF$2</f>
        <v xml:space="preserve">Salisbury </v>
      </c>
      <c r="M720" s="168" t="s">
        <v>411</v>
      </c>
    </row>
    <row r="721" spans="1:13" s="104" customFormat="1" ht="12.75">
      <c r="A721" s="169"/>
      <c r="B721" s="251" t="s">
        <v>49</v>
      </c>
      <c r="C721" s="337"/>
      <c r="D721" s="252"/>
      <c r="E721" s="156" t="str">
        <f t="shared" si="33"/>
        <v/>
      </c>
      <c r="F721" s="156" t="str">
        <f t="shared" si="34"/>
        <v/>
      </c>
      <c r="G721" s="156" t="str">
        <f t="shared" si="35"/>
        <v/>
      </c>
      <c r="H721" s="108"/>
      <c r="I721" s="262"/>
      <c r="J721" s="167" t="str">
        <f>IF('TEAM 5'!AH17="","",'TEAM 5'!AH17)</f>
        <v xml:space="preserve"> </v>
      </c>
      <c r="K721" s="331" t="str">
        <f>IF('TEAM 5'!AF17="","",'TEAM 5'!AF17)</f>
        <v/>
      </c>
      <c r="L721" s="168" t="str">
        <f>'TEAM 5'!$AF$2</f>
        <v xml:space="preserve">Salisbury </v>
      </c>
      <c r="M721" s="168" t="s">
        <v>411</v>
      </c>
    </row>
    <row r="722" spans="1:13" s="104" customFormat="1" ht="12.75">
      <c r="A722" s="169"/>
      <c r="B722" s="251" t="s">
        <v>49</v>
      </c>
      <c r="C722" s="337"/>
      <c r="D722" s="252"/>
      <c r="E722" s="156" t="str">
        <f t="shared" si="33"/>
        <v/>
      </c>
      <c r="F722" s="156" t="str">
        <f t="shared" si="34"/>
        <v/>
      </c>
      <c r="G722" s="156" t="str">
        <f t="shared" si="35"/>
        <v/>
      </c>
      <c r="H722" s="108"/>
      <c r="I722" s="262"/>
      <c r="J722" s="167" t="str">
        <f>IF('TEAM 5'!AH18="","",'TEAM 5'!AH18)</f>
        <v xml:space="preserve"> </v>
      </c>
      <c r="K722" s="331" t="str">
        <f>IF('TEAM 5'!AF18="","",'TEAM 5'!AF18)</f>
        <v/>
      </c>
      <c r="L722" s="168" t="str">
        <f>'TEAM 5'!$AF$2</f>
        <v xml:space="preserve">Salisbury </v>
      </c>
      <c r="M722" s="168" t="s">
        <v>411</v>
      </c>
    </row>
    <row r="723" spans="1:13" s="104" customFormat="1" ht="12.75">
      <c r="A723" s="169"/>
      <c r="B723" s="251" t="s">
        <v>49</v>
      </c>
      <c r="C723" s="337"/>
      <c r="D723" s="252"/>
      <c r="E723" s="156" t="str">
        <f t="shared" si="33"/>
        <v/>
      </c>
      <c r="F723" s="156" t="str">
        <f t="shared" si="34"/>
        <v/>
      </c>
      <c r="G723" s="156" t="str">
        <f t="shared" si="35"/>
        <v/>
      </c>
      <c r="H723" s="108"/>
      <c r="I723" s="262"/>
      <c r="J723" s="167" t="str">
        <f>IF('TEAM 5'!AH19="","",'TEAM 5'!AH19)</f>
        <v xml:space="preserve"> </v>
      </c>
      <c r="K723" s="331" t="str">
        <f>IF('TEAM 5'!AF19="","",'TEAM 5'!AF19)</f>
        <v/>
      </c>
      <c r="L723" s="168" t="str">
        <f>'TEAM 5'!$AF$2</f>
        <v xml:space="preserve">Salisbury </v>
      </c>
      <c r="M723" s="168" t="s">
        <v>411</v>
      </c>
    </row>
    <row r="724" spans="1:13" s="104" customFormat="1" ht="12.75">
      <c r="A724" s="169"/>
      <c r="B724" s="251" t="s">
        <v>49</v>
      </c>
      <c r="C724" s="337"/>
      <c r="D724" s="252"/>
      <c r="E724" s="156" t="str">
        <f t="shared" si="33"/>
        <v/>
      </c>
      <c r="F724" s="156" t="str">
        <f t="shared" si="34"/>
        <v/>
      </c>
      <c r="G724" s="156" t="str">
        <f t="shared" si="35"/>
        <v/>
      </c>
      <c r="H724" s="108"/>
      <c r="I724" s="262"/>
      <c r="J724" s="167" t="str">
        <f>IF('TEAM 5'!AH20="","",'TEAM 5'!AH20)</f>
        <v xml:space="preserve"> </v>
      </c>
      <c r="K724" s="331" t="str">
        <f>IF('TEAM 5'!AF20="","",'TEAM 5'!AF20)</f>
        <v/>
      </c>
      <c r="L724" s="168" t="str">
        <f>'TEAM 5'!$AF$2</f>
        <v xml:space="preserve">Salisbury </v>
      </c>
      <c r="M724" s="168" t="s">
        <v>411</v>
      </c>
    </row>
    <row r="725" spans="1:13" s="104" customFormat="1" ht="12.75">
      <c r="A725" s="169"/>
      <c r="B725" s="251" t="s">
        <v>49</v>
      </c>
      <c r="C725" s="337"/>
      <c r="D725" s="252"/>
      <c r="E725" s="156" t="str">
        <f t="shared" si="33"/>
        <v/>
      </c>
      <c r="F725" s="156" t="str">
        <f t="shared" si="34"/>
        <v/>
      </c>
      <c r="G725" s="156" t="str">
        <f t="shared" si="35"/>
        <v/>
      </c>
      <c r="H725" s="108"/>
      <c r="I725" s="262"/>
      <c r="J725" s="167" t="str">
        <f>IF(COUNTIF('TEAM 5'!AT5:AT20,"*n*")=0,"","X")</f>
        <v/>
      </c>
      <c r="K725" s="331" t="s">
        <v>586</v>
      </c>
      <c r="L725" s="168" t="str">
        <f>'TEAM 5'!$AF$2</f>
        <v xml:space="preserve">Salisbury </v>
      </c>
      <c r="M725" s="168" t="s">
        <v>411</v>
      </c>
    </row>
    <row r="726" spans="1:13" s="104" customFormat="1" ht="12.75">
      <c r="A726" s="169"/>
      <c r="B726" s="251" t="s">
        <v>49</v>
      </c>
      <c r="C726" s="337"/>
      <c r="D726" s="252"/>
      <c r="E726" s="156" t="str">
        <f t="shared" si="33"/>
        <v/>
      </c>
      <c r="F726" s="156" t="str">
        <f t="shared" si="34"/>
        <v/>
      </c>
      <c r="G726" s="156" t="str">
        <f t="shared" si="35"/>
        <v/>
      </c>
      <c r="H726" s="108"/>
      <c r="I726" s="262"/>
      <c r="J726" s="167" t="str">
        <f>IF('TEAM 5'!AH25="","",'TEAM 5'!AH25)</f>
        <v xml:space="preserve"> </v>
      </c>
      <c r="K726" s="331" t="str">
        <f>IF('TEAM 5'!AF25="","",'TEAM 5'!AF25)</f>
        <v/>
      </c>
      <c r="L726" s="168" t="str">
        <f>'TEAM 5'!$AF$2</f>
        <v xml:space="preserve">Salisbury </v>
      </c>
      <c r="M726" s="168" t="s">
        <v>412</v>
      </c>
    </row>
    <row r="727" spans="1:13" s="104" customFormat="1" ht="12.75">
      <c r="A727" s="169"/>
      <c r="B727" s="251" t="s">
        <v>49</v>
      </c>
      <c r="C727" s="337"/>
      <c r="D727" s="252"/>
      <c r="E727" s="156" t="str">
        <f t="shared" si="33"/>
        <v/>
      </c>
      <c r="F727" s="156" t="str">
        <f t="shared" si="34"/>
        <v/>
      </c>
      <c r="G727" s="156" t="str">
        <f t="shared" si="35"/>
        <v/>
      </c>
      <c r="H727" s="108"/>
      <c r="I727" s="262"/>
      <c r="J727" s="167" t="str">
        <f>IF('TEAM 5'!AH26="","",'TEAM 5'!AH26)</f>
        <v xml:space="preserve"> </v>
      </c>
      <c r="K727" s="331" t="str">
        <f>IF('TEAM 5'!AF26="","",'TEAM 5'!AF26)</f>
        <v/>
      </c>
      <c r="L727" s="168" t="str">
        <f>'TEAM 5'!$AF$2</f>
        <v xml:space="preserve">Salisbury </v>
      </c>
      <c r="M727" s="168" t="s">
        <v>412</v>
      </c>
    </row>
    <row r="728" spans="1:13" s="104" customFormat="1" ht="12.75">
      <c r="A728" s="169"/>
      <c r="B728" s="251" t="s">
        <v>49</v>
      </c>
      <c r="C728" s="337"/>
      <c r="D728" s="252"/>
      <c r="E728" s="156" t="str">
        <f t="shared" si="33"/>
        <v/>
      </c>
      <c r="F728" s="156" t="str">
        <f t="shared" si="34"/>
        <v/>
      </c>
      <c r="G728" s="156" t="str">
        <f t="shared" si="35"/>
        <v/>
      </c>
      <c r="H728" s="108"/>
      <c r="I728" s="262"/>
      <c r="J728" s="167" t="str">
        <f>IF('TEAM 5'!AH27="","",'TEAM 5'!AH27)</f>
        <v xml:space="preserve"> </v>
      </c>
      <c r="K728" s="331" t="str">
        <f>IF('TEAM 5'!AF27="","",'TEAM 5'!AF27)</f>
        <v/>
      </c>
      <c r="L728" s="168" t="str">
        <f>'TEAM 5'!$AF$2</f>
        <v xml:space="preserve">Salisbury </v>
      </c>
      <c r="M728" s="168" t="s">
        <v>412</v>
      </c>
    </row>
    <row r="729" spans="1:13" s="104" customFormat="1" ht="12.75">
      <c r="A729" s="169"/>
      <c r="B729" s="251" t="s">
        <v>49</v>
      </c>
      <c r="C729" s="337"/>
      <c r="D729" s="252"/>
      <c r="E729" s="156" t="str">
        <f t="shared" si="33"/>
        <v/>
      </c>
      <c r="F729" s="156" t="str">
        <f t="shared" si="34"/>
        <v/>
      </c>
      <c r="G729" s="156" t="str">
        <f t="shared" si="35"/>
        <v/>
      </c>
      <c r="H729" s="108"/>
      <c r="I729" s="262"/>
      <c r="J729" s="167" t="str">
        <f>IF('TEAM 5'!AH28="","",'TEAM 5'!AH28)</f>
        <v xml:space="preserve"> </v>
      </c>
      <c r="K729" s="331" t="str">
        <f>IF('TEAM 5'!AF28="","",'TEAM 5'!AF28)</f>
        <v/>
      </c>
      <c r="L729" s="168" t="str">
        <f>'TEAM 5'!$AF$2</f>
        <v xml:space="preserve">Salisbury </v>
      </c>
      <c r="M729" s="168" t="s">
        <v>412</v>
      </c>
    </row>
    <row r="730" spans="1:13" s="104" customFormat="1" ht="12.75">
      <c r="A730" s="169"/>
      <c r="B730" s="251" t="s">
        <v>49</v>
      </c>
      <c r="C730" s="337"/>
      <c r="D730" s="252"/>
      <c r="E730" s="156" t="str">
        <f t="shared" si="33"/>
        <v/>
      </c>
      <c r="F730" s="156" t="str">
        <f t="shared" si="34"/>
        <v/>
      </c>
      <c r="G730" s="156" t="str">
        <f t="shared" si="35"/>
        <v/>
      </c>
      <c r="H730" s="108"/>
      <c r="I730" s="262"/>
      <c r="J730" s="167" t="str">
        <f>IF('TEAM 5'!AH29="","",'TEAM 5'!AH29)</f>
        <v xml:space="preserve"> </v>
      </c>
      <c r="K730" s="331" t="str">
        <f>IF('TEAM 5'!AF29="","",'TEAM 5'!AF29)</f>
        <v/>
      </c>
      <c r="L730" s="168" t="str">
        <f>'TEAM 5'!$AF$2</f>
        <v xml:space="preserve">Salisbury </v>
      </c>
      <c r="M730" s="168" t="s">
        <v>412</v>
      </c>
    </row>
    <row r="731" spans="1:13" s="104" customFormat="1" ht="12.75">
      <c r="A731" s="169"/>
      <c r="B731" s="251" t="s">
        <v>49</v>
      </c>
      <c r="C731" s="337"/>
      <c r="D731" s="252"/>
      <c r="E731" s="156" t="str">
        <f t="shared" si="33"/>
        <v/>
      </c>
      <c r="F731" s="156" t="str">
        <f t="shared" si="34"/>
        <v/>
      </c>
      <c r="G731" s="156" t="str">
        <f t="shared" si="35"/>
        <v/>
      </c>
      <c r="H731" s="108"/>
      <c r="I731" s="262"/>
      <c r="J731" s="167" t="str">
        <f>IF('TEAM 5'!AH30="","",'TEAM 5'!AH30)</f>
        <v xml:space="preserve"> </v>
      </c>
      <c r="K731" s="331" t="str">
        <f>IF('TEAM 5'!AF30="","",'TEAM 5'!AF30)</f>
        <v/>
      </c>
      <c r="L731" s="168" t="str">
        <f>'TEAM 5'!$AF$2</f>
        <v xml:space="preserve">Salisbury </v>
      </c>
      <c r="M731" s="168" t="s">
        <v>412</v>
      </c>
    </row>
    <row r="732" spans="1:13" s="104" customFormat="1" ht="12.75">
      <c r="A732" s="169"/>
      <c r="B732" s="251" t="s">
        <v>49</v>
      </c>
      <c r="C732" s="337"/>
      <c r="D732" s="252"/>
      <c r="E732" s="156" t="str">
        <f t="shared" si="33"/>
        <v/>
      </c>
      <c r="F732" s="156" t="str">
        <f t="shared" si="34"/>
        <v/>
      </c>
      <c r="G732" s="156" t="str">
        <f t="shared" si="35"/>
        <v/>
      </c>
      <c r="H732" s="108"/>
      <c r="I732" s="262"/>
      <c r="J732" s="167" t="str">
        <f>IF('TEAM 5'!AH31="","",'TEAM 5'!AH31)</f>
        <v xml:space="preserve"> </v>
      </c>
      <c r="K732" s="331" t="str">
        <f>IF('TEAM 5'!AF31="","",'TEAM 5'!AF31)</f>
        <v/>
      </c>
      <c r="L732" s="168" t="str">
        <f>'TEAM 5'!$AF$2</f>
        <v xml:space="preserve">Salisbury </v>
      </c>
      <c r="M732" s="168" t="s">
        <v>412</v>
      </c>
    </row>
    <row r="733" spans="1:13" s="104" customFormat="1" ht="12.75">
      <c r="A733" s="169"/>
      <c r="B733" s="251" t="s">
        <v>49</v>
      </c>
      <c r="C733" s="337"/>
      <c r="D733" s="252"/>
      <c r="E733" s="156" t="str">
        <f t="shared" si="33"/>
        <v/>
      </c>
      <c r="F733" s="156" t="str">
        <f t="shared" si="34"/>
        <v/>
      </c>
      <c r="G733" s="156" t="str">
        <f t="shared" si="35"/>
        <v/>
      </c>
      <c r="H733" s="108"/>
      <c r="I733" s="262"/>
      <c r="J733" s="167" t="str">
        <f>IF('TEAM 5'!AH32="","",'TEAM 5'!AH32)</f>
        <v xml:space="preserve"> </v>
      </c>
      <c r="K733" s="331" t="str">
        <f>IF('TEAM 5'!AF32="","",'TEAM 5'!AF32)</f>
        <v/>
      </c>
      <c r="L733" s="168" t="str">
        <f>'TEAM 5'!$AF$2</f>
        <v xml:space="preserve">Salisbury </v>
      </c>
      <c r="M733" s="168" t="s">
        <v>412</v>
      </c>
    </row>
    <row r="734" spans="1:13" s="104" customFormat="1" ht="12.75">
      <c r="A734" s="169"/>
      <c r="B734" s="251" t="s">
        <v>49</v>
      </c>
      <c r="C734" s="337"/>
      <c r="D734" s="252"/>
      <c r="E734" s="156" t="str">
        <f t="shared" si="33"/>
        <v/>
      </c>
      <c r="F734" s="156" t="str">
        <f t="shared" si="34"/>
        <v/>
      </c>
      <c r="G734" s="156" t="str">
        <f t="shared" si="35"/>
        <v/>
      </c>
      <c r="H734" s="108"/>
      <c r="I734" s="262"/>
      <c r="J734" s="167" t="str">
        <f>IF('TEAM 5'!AH33="","",'TEAM 5'!AH33)</f>
        <v xml:space="preserve"> </v>
      </c>
      <c r="K734" s="331" t="str">
        <f>IF('TEAM 5'!AF33="","",'TEAM 5'!AF33)</f>
        <v/>
      </c>
      <c r="L734" s="168" t="str">
        <f>'TEAM 5'!$AF$2</f>
        <v xml:space="preserve">Salisbury </v>
      </c>
      <c r="M734" s="168" t="s">
        <v>412</v>
      </c>
    </row>
    <row r="735" spans="1:13" s="104" customFormat="1" ht="12.75">
      <c r="A735" s="169"/>
      <c r="B735" s="251" t="s">
        <v>49</v>
      </c>
      <c r="C735" s="337"/>
      <c r="D735" s="252"/>
      <c r="E735" s="156" t="str">
        <f t="shared" si="33"/>
        <v/>
      </c>
      <c r="F735" s="156" t="str">
        <f t="shared" si="34"/>
        <v/>
      </c>
      <c r="G735" s="156" t="str">
        <f t="shared" si="35"/>
        <v/>
      </c>
      <c r="H735" s="108"/>
      <c r="I735" s="262"/>
      <c r="J735" s="167" t="str">
        <f>IF(COUNTIF('TEAM 5'!AT25:AT33,"*n*")=0,"","X")</f>
        <v/>
      </c>
      <c r="K735" s="331" t="s">
        <v>586</v>
      </c>
      <c r="L735" s="168" t="str">
        <f>'TEAM 5'!$AF$2</f>
        <v xml:space="preserve">Salisbury </v>
      </c>
      <c r="M735" s="168" t="s">
        <v>412</v>
      </c>
    </row>
    <row r="736" spans="1:13" s="104" customFormat="1" ht="12.75">
      <c r="A736" s="169"/>
      <c r="B736" s="251" t="s">
        <v>49</v>
      </c>
      <c r="C736" s="337"/>
      <c r="D736" s="252"/>
      <c r="E736" s="156" t="str">
        <f t="shared" si="33"/>
        <v/>
      </c>
      <c r="F736" s="156" t="str">
        <f t="shared" si="34"/>
        <v/>
      </c>
      <c r="G736" s="156" t="str">
        <f t="shared" si="35"/>
        <v/>
      </c>
      <c r="H736" s="108"/>
      <c r="I736" s="262">
        <v>124</v>
      </c>
      <c r="J736" s="167" t="str">
        <f>IF('TEAM 5'!C38="","",'TEAM 5'!C38)</f>
        <v>X</v>
      </c>
      <c r="K736" s="331" t="str">
        <f>IF('TEAM 5'!A38="","",'TEAM 5'!A38)</f>
        <v>Kieran McCullam</v>
      </c>
      <c r="L736" s="168" t="str">
        <f>'TEAM 5'!$AF$2</f>
        <v xml:space="preserve">Salisbury </v>
      </c>
      <c r="M736" s="168" t="s">
        <v>514</v>
      </c>
    </row>
    <row r="737" spans="1:13" s="104" customFormat="1" ht="12.75">
      <c r="A737" s="169"/>
      <c r="B737" s="251" t="s">
        <v>49</v>
      </c>
      <c r="C737" s="337"/>
      <c r="D737" s="252"/>
      <c r="E737" s="156" t="str">
        <f t="shared" si="33"/>
        <v/>
      </c>
      <c r="F737" s="156" t="str">
        <f t="shared" si="34"/>
        <v/>
      </c>
      <c r="G737" s="156" t="str">
        <f t="shared" si="35"/>
        <v/>
      </c>
      <c r="H737" s="108"/>
      <c r="I737" s="262">
        <v>387</v>
      </c>
      <c r="J737" s="167" t="str">
        <f>IF('TEAM 5'!C39="","",'TEAM 5'!C39)</f>
        <v>X</v>
      </c>
      <c r="K737" s="331" t="str">
        <f>IF('TEAM 5'!A39="","",'TEAM 5'!A39)</f>
        <v>Will Miles</v>
      </c>
      <c r="L737" s="168" t="str">
        <f>'TEAM 5'!$AF$2</f>
        <v xml:space="preserve">Salisbury </v>
      </c>
      <c r="M737" s="168" t="s">
        <v>514</v>
      </c>
    </row>
    <row r="738" spans="1:13" s="104" customFormat="1" ht="12.75">
      <c r="A738" s="169"/>
      <c r="B738" s="251" t="s">
        <v>49</v>
      </c>
      <c r="C738" s="337"/>
      <c r="D738" s="252"/>
      <c r="E738" s="156" t="str">
        <f t="shared" si="33"/>
        <v/>
      </c>
      <c r="F738" s="156" t="str">
        <f t="shared" si="34"/>
        <v/>
      </c>
      <c r="G738" s="156" t="str">
        <f t="shared" si="35"/>
        <v/>
      </c>
      <c r="H738" s="108"/>
      <c r="I738" s="262"/>
      <c r="J738" s="167" t="str">
        <f>IF('TEAM 5'!C40="","",'TEAM 5'!C40)</f>
        <v xml:space="preserve"> </v>
      </c>
      <c r="K738" s="331" t="str">
        <f>IF('TEAM 5'!A40="","",'TEAM 5'!A40)</f>
        <v>Harry Jordan</v>
      </c>
      <c r="L738" s="168" t="str">
        <f>'TEAM 5'!$AF$2</f>
        <v xml:space="preserve">Salisbury </v>
      </c>
      <c r="M738" s="168" t="s">
        <v>514</v>
      </c>
    </row>
    <row r="739" spans="1:13" s="104" customFormat="1" ht="12.75">
      <c r="A739" s="169"/>
      <c r="B739" s="251" t="s">
        <v>49</v>
      </c>
      <c r="C739" s="337"/>
      <c r="D739" s="252"/>
      <c r="E739" s="156" t="str">
        <f t="shared" si="33"/>
        <v/>
      </c>
      <c r="F739" s="156" t="str">
        <f t="shared" si="34"/>
        <v/>
      </c>
      <c r="G739" s="156" t="str">
        <f t="shared" si="35"/>
        <v/>
      </c>
      <c r="H739" s="108"/>
      <c r="I739" s="262">
        <v>388</v>
      </c>
      <c r="J739" s="167" t="str">
        <f>IF('TEAM 5'!C41="","",'TEAM 5'!C41)</f>
        <v>X</v>
      </c>
      <c r="K739" s="331" t="str">
        <f>IF('TEAM 5'!A41="","",'TEAM 5'!A41)</f>
        <v>Thomas Holme</v>
      </c>
      <c r="L739" s="168" t="str">
        <f>'TEAM 5'!$AF$2</f>
        <v xml:space="preserve">Salisbury </v>
      </c>
      <c r="M739" s="168" t="s">
        <v>514</v>
      </c>
    </row>
    <row r="740" spans="1:13" s="104" customFormat="1" ht="12.75">
      <c r="A740" s="169"/>
      <c r="B740" s="251" t="s">
        <v>49</v>
      </c>
      <c r="C740" s="337"/>
      <c r="D740" s="252"/>
      <c r="E740" s="156" t="str">
        <f t="shared" si="33"/>
        <v/>
      </c>
      <c r="F740" s="156" t="str">
        <f t="shared" si="34"/>
        <v/>
      </c>
      <c r="G740" s="156" t="str">
        <f t="shared" si="35"/>
        <v/>
      </c>
      <c r="H740" s="108"/>
      <c r="I740" s="262">
        <v>389</v>
      </c>
      <c r="J740" s="167" t="str">
        <f>IF('TEAM 5'!C42="","",'TEAM 5'!C42)</f>
        <v>X</v>
      </c>
      <c r="K740" s="331" t="str">
        <f>IF('TEAM 5'!A42="","",'TEAM 5'!A42)</f>
        <v>Charlie Coles</v>
      </c>
      <c r="L740" s="168" t="str">
        <f>'TEAM 5'!$AF$2</f>
        <v xml:space="preserve">Salisbury </v>
      </c>
      <c r="M740" s="168" t="s">
        <v>514</v>
      </c>
    </row>
    <row r="741" spans="1:13" s="104" customFormat="1" ht="12.75">
      <c r="A741" s="169"/>
      <c r="B741" s="251" t="s">
        <v>49</v>
      </c>
      <c r="C741" s="337"/>
      <c r="D741" s="252"/>
      <c r="E741" s="156" t="str">
        <f t="shared" si="33"/>
        <v/>
      </c>
      <c r="F741" s="156" t="str">
        <f t="shared" si="34"/>
        <v/>
      </c>
      <c r="G741" s="156" t="str">
        <f t="shared" si="35"/>
        <v/>
      </c>
      <c r="H741" s="108"/>
      <c r="I741" s="262"/>
      <c r="J741" s="167" t="str">
        <f>IF('TEAM 5'!C43="","",'TEAM 5'!C43)</f>
        <v xml:space="preserve"> </v>
      </c>
      <c r="K741" s="331" t="str">
        <f>IF('TEAM 5'!A43="","",'TEAM 5'!A43)</f>
        <v>Caleb Etheridge</v>
      </c>
      <c r="L741" s="168" t="str">
        <f>'TEAM 5'!$AF$2</f>
        <v xml:space="preserve">Salisbury </v>
      </c>
      <c r="M741" s="168" t="s">
        <v>514</v>
      </c>
    </row>
    <row r="742" spans="1:13" s="104" customFormat="1" ht="12.75">
      <c r="A742" s="169"/>
      <c r="B742" s="251" t="s">
        <v>49</v>
      </c>
      <c r="C742" s="337"/>
      <c r="D742" s="252"/>
      <c r="E742" s="156" t="str">
        <f t="shared" si="33"/>
        <v/>
      </c>
      <c r="F742" s="156" t="str">
        <f t="shared" si="34"/>
        <v/>
      </c>
      <c r="G742" s="156" t="str">
        <f t="shared" si="35"/>
        <v/>
      </c>
      <c r="H742" s="108"/>
      <c r="I742" s="262">
        <v>390</v>
      </c>
      <c r="J742" s="167" t="str">
        <f>IF('TEAM 5'!C44="","",'TEAM 5'!C44)</f>
        <v>X</v>
      </c>
      <c r="K742" s="331" t="str">
        <f>IF('TEAM 5'!A44="","",'TEAM 5'!A44)</f>
        <v>Isaac Routledge</v>
      </c>
      <c r="L742" s="168" t="str">
        <f>'TEAM 5'!$AF$2</f>
        <v xml:space="preserve">Salisbury </v>
      </c>
      <c r="M742" s="168" t="s">
        <v>514</v>
      </c>
    </row>
    <row r="743" spans="1:13" s="104" customFormat="1" ht="12.75">
      <c r="A743" s="169"/>
      <c r="B743" s="251" t="s">
        <v>49</v>
      </c>
      <c r="C743" s="337"/>
      <c r="D743" s="252"/>
      <c r="E743" s="156" t="str">
        <f t="shared" si="33"/>
        <v/>
      </c>
      <c r="F743" s="156" t="str">
        <f t="shared" si="34"/>
        <v/>
      </c>
      <c r="G743" s="156" t="str">
        <f t="shared" si="35"/>
        <v/>
      </c>
      <c r="H743" s="108"/>
      <c r="I743" s="262">
        <v>391</v>
      </c>
      <c r="J743" s="167" t="str">
        <f>IF('TEAM 5'!C45="","",'TEAM 5'!C45)</f>
        <v>X</v>
      </c>
      <c r="K743" s="331" t="str">
        <f>IF('TEAM 5'!A45="","",'TEAM 5'!A45)</f>
        <v>Joseph Holme</v>
      </c>
      <c r="L743" s="168" t="str">
        <f>'TEAM 5'!$AF$2</f>
        <v xml:space="preserve">Salisbury </v>
      </c>
      <c r="M743" s="168" t="s">
        <v>514</v>
      </c>
    </row>
    <row r="744" spans="1:13" s="104" customFormat="1" ht="12.75">
      <c r="A744" s="169"/>
      <c r="B744" s="251" t="s">
        <v>49</v>
      </c>
      <c r="C744" s="337"/>
      <c r="D744" s="252"/>
      <c r="E744" s="156" t="str">
        <f t="shared" si="33"/>
        <v/>
      </c>
      <c r="F744" s="156" t="str">
        <f t="shared" si="34"/>
        <v/>
      </c>
      <c r="G744" s="156" t="str">
        <f t="shared" si="35"/>
        <v/>
      </c>
      <c r="H744" s="108"/>
      <c r="I744" s="262"/>
      <c r="J744" s="167" t="str">
        <f>IF('TEAM 5'!C46="","",'TEAM 5'!C46)</f>
        <v xml:space="preserve"> </v>
      </c>
      <c r="K744" s="331" t="str">
        <f>IF('TEAM 5'!A46="","",'TEAM 5'!A46)</f>
        <v>Will Barnard</v>
      </c>
      <c r="L744" s="168" t="str">
        <f>'TEAM 5'!$AF$2</f>
        <v xml:space="preserve">Salisbury </v>
      </c>
      <c r="M744" s="168" t="s">
        <v>514</v>
      </c>
    </row>
    <row r="745" spans="1:13" s="104" customFormat="1" ht="12.75">
      <c r="A745" s="169"/>
      <c r="B745" s="251" t="s">
        <v>49</v>
      </c>
      <c r="C745" s="337"/>
      <c r="D745" s="252"/>
      <c r="E745" s="156" t="str">
        <f t="shared" si="33"/>
        <v/>
      </c>
      <c r="F745" s="156" t="str">
        <f t="shared" si="34"/>
        <v/>
      </c>
      <c r="G745" s="156" t="str">
        <f t="shared" si="35"/>
        <v/>
      </c>
      <c r="H745" s="108"/>
      <c r="I745" s="262"/>
      <c r="J745" s="167" t="str">
        <f>IF('TEAM 5'!C47="","",'TEAM 5'!C47)</f>
        <v xml:space="preserve"> </v>
      </c>
      <c r="K745" s="331" t="str">
        <f>IF('TEAM 5'!A47="","",'TEAM 5'!A47)</f>
        <v/>
      </c>
      <c r="L745" s="168" t="str">
        <f>'TEAM 5'!$AF$2</f>
        <v xml:space="preserve">Salisbury </v>
      </c>
      <c r="M745" s="168" t="s">
        <v>514</v>
      </c>
    </row>
    <row r="746" spans="1:13" s="104" customFormat="1" ht="12.75">
      <c r="A746" s="169"/>
      <c r="B746" s="251" t="s">
        <v>49</v>
      </c>
      <c r="C746" s="337"/>
      <c r="D746" s="252"/>
      <c r="E746" s="156" t="str">
        <f t="shared" si="33"/>
        <v/>
      </c>
      <c r="F746" s="156" t="str">
        <f t="shared" si="34"/>
        <v/>
      </c>
      <c r="G746" s="156" t="str">
        <f t="shared" si="35"/>
        <v/>
      </c>
      <c r="H746" s="108"/>
      <c r="I746" s="262"/>
      <c r="J746" s="167" t="str">
        <f>IF('TEAM 5'!C48="","",'TEAM 5'!C48)</f>
        <v xml:space="preserve"> </v>
      </c>
      <c r="K746" s="331" t="str">
        <f>IF('TEAM 5'!A48="","",'TEAM 5'!A48)</f>
        <v/>
      </c>
      <c r="L746" s="168" t="str">
        <f>'TEAM 5'!$AF$2</f>
        <v xml:space="preserve">Salisbury </v>
      </c>
      <c r="M746" s="168" t="s">
        <v>514</v>
      </c>
    </row>
    <row r="747" spans="1:13" s="104" customFormat="1" ht="12.75">
      <c r="A747" s="169"/>
      <c r="B747" s="251" t="s">
        <v>49</v>
      </c>
      <c r="C747" s="337"/>
      <c r="D747" s="252"/>
      <c r="E747" s="156" t="str">
        <f t="shared" si="33"/>
        <v/>
      </c>
      <c r="F747" s="156" t="str">
        <f t="shared" si="34"/>
        <v/>
      </c>
      <c r="G747" s="156" t="str">
        <f t="shared" si="35"/>
        <v/>
      </c>
      <c r="H747" s="108"/>
      <c r="I747" s="262"/>
      <c r="J747" s="167" t="str">
        <f>IF('TEAM 5'!C49="","",'TEAM 5'!C49)</f>
        <v xml:space="preserve"> </v>
      </c>
      <c r="K747" s="331" t="str">
        <f>IF('TEAM 5'!A49="","",'TEAM 5'!A49)</f>
        <v/>
      </c>
      <c r="L747" s="168" t="str">
        <f>'TEAM 5'!$AF$2</f>
        <v xml:space="preserve">Salisbury </v>
      </c>
      <c r="M747" s="168" t="s">
        <v>514</v>
      </c>
    </row>
    <row r="748" spans="1:13" s="104" customFormat="1" ht="12.75">
      <c r="A748" s="169"/>
      <c r="B748" s="251" t="s">
        <v>49</v>
      </c>
      <c r="C748" s="337"/>
      <c r="D748" s="252"/>
      <c r="E748" s="156" t="str">
        <f t="shared" si="33"/>
        <v/>
      </c>
      <c r="F748" s="156" t="str">
        <f t="shared" si="34"/>
        <v/>
      </c>
      <c r="G748" s="156" t="str">
        <f t="shared" si="35"/>
        <v/>
      </c>
      <c r="H748" s="108"/>
      <c r="I748" s="262"/>
      <c r="J748" s="167" t="str">
        <f>IF('TEAM 5'!C50="","",'TEAM 5'!C50)</f>
        <v xml:space="preserve"> </v>
      </c>
      <c r="K748" s="331" t="str">
        <f>IF('TEAM 5'!A50="","",'TEAM 5'!A50)</f>
        <v/>
      </c>
      <c r="L748" s="168" t="str">
        <f>'TEAM 5'!$AF$2</f>
        <v xml:space="preserve">Salisbury </v>
      </c>
      <c r="M748" s="168" t="s">
        <v>514</v>
      </c>
    </row>
    <row r="749" spans="1:13" s="104" customFormat="1" ht="12.75">
      <c r="A749" s="169"/>
      <c r="B749" s="251" t="s">
        <v>49</v>
      </c>
      <c r="C749" s="337"/>
      <c r="D749" s="252"/>
      <c r="E749" s="156" t="str">
        <f t="shared" si="33"/>
        <v/>
      </c>
      <c r="F749" s="156" t="str">
        <f t="shared" si="34"/>
        <v/>
      </c>
      <c r="G749" s="156" t="str">
        <f t="shared" si="35"/>
        <v/>
      </c>
      <c r="H749" s="108"/>
      <c r="I749" s="262"/>
      <c r="J749" s="167" t="str">
        <f>IF('TEAM 5'!C51="","",'TEAM 5'!C51)</f>
        <v xml:space="preserve"> </v>
      </c>
      <c r="K749" s="331" t="str">
        <f>IF('TEAM 5'!A51="","",'TEAM 5'!A51)</f>
        <v/>
      </c>
      <c r="L749" s="168" t="str">
        <f>'TEAM 5'!$AF$2</f>
        <v xml:space="preserve">Salisbury </v>
      </c>
      <c r="M749" s="168" t="s">
        <v>514</v>
      </c>
    </row>
    <row r="750" spans="1:13" s="104" customFormat="1" ht="12.75">
      <c r="A750" s="169"/>
      <c r="B750" s="251" t="s">
        <v>49</v>
      </c>
      <c r="C750" s="337"/>
      <c r="D750" s="252"/>
      <c r="E750" s="156" t="str">
        <f t="shared" si="33"/>
        <v/>
      </c>
      <c r="F750" s="156" t="str">
        <f t="shared" si="34"/>
        <v/>
      </c>
      <c r="G750" s="156" t="str">
        <f t="shared" si="35"/>
        <v/>
      </c>
      <c r="H750" s="108"/>
      <c r="I750" s="262"/>
      <c r="J750" s="167" t="str">
        <f>IF('TEAM 5'!C52="","",'TEAM 5'!C52)</f>
        <v xml:space="preserve"> </v>
      </c>
      <c r="K750" s="331" t="str">
        <f>IF('TEAM 5'!A52="","",'TEAM 5'!A52)</f>
        <v/>
      </c>
      <c r="L750" s="168" t="str">
        <f>'TEAM 5'!$AF$2</f>
        <v xml:space="preserve">Salisbury </v>
      </c>
      <c r="M750" s="168" t="s">
        <v>514</v>
      </c>
    </row>
    <row r="751" spans="1:13" s="104" customFormat="1" ht="12.75">
      <c r="A751" s="169"/>
      <c r="B751" s="251" t="s">
        <v>49</v>
      </c>
      <c r="C751" s="337"/>
      <c r="D751" s="252"/>
      <c r="E751" s="156" t="str">
        <f t="shared" si="33"/>
        <v/>
      </c>
      <c r="F751" s="156" t="str">
        <f t="shared" si="34"/>
        <v/>
      </c>
      <c r="G751" s="156" t="str">
        <f t="shared" si="35"/>
        <v/>
      </c>
      <c r="H751" s="108"/>
      <c r="I751" s="262"/>
      <c r="J751" s="167" t="str">
        <f>IF('TEAM 5'!C53="","",'TEAM 5'!C53)</f>
        <v xml:space="preserve"> </v>
      </c>
      <c r="K751" s="331" t="str">
        <f>IF('TEAM 5'!A53="","",'TEAM 5'!A53)</f>
        <v/>
      </c>
      <c r="L751" s="168" t="str">
        <f>'TEAM 5'!$AF$2</f>
        <v xml:space="preserve">Salisbury </v>
      </c>
      <c r="M751" s="168" t="s">
        <v>514</v>
      </c>
    </row>
    <row r="752" spans="1:13" s="104" customFormat="1" ht="12.75">
      <c r="A752" s="169"/>
      <c r="B752" s="251" t="s">
        <v>49</v>
      </c>
      <c r="C752" s="337"/>
      <c r="D752" s="252"/>
      <c r="E752" s="156" t="str">
        <f t="shared" si="33"/>
        <v/>
      </c>
      <c r="F752" s="156" t="str">
        <f t="shared" si="34"/>
        <v/>
      </c>
      <c r="G752" s="156" t="str">
        <f t="shared" si="35"/>
        <v/>
      </c>
      <c r="H752" s="108"/>
      <c r="I752" s="262"/>
      <c r="J752" s="167" t="str">
        <f>IF('TEAM 5'!C54="","",'TEAM 5'!C54)</f>
        <v xml:space="preserve"> </v>
      </c>
      <c r="K752" s="331" t="str">
        <f>IF('TEAM 5'!A54="","",'TEAM 5'!A54)</f>
        <v/>
      </c>
      <c r="L752" s="168" t="str">
        <f>'TEAM 5'!$AF$2</f>
        <v xml:space="preserve">Salisbury </v>
      </c>
      <c r="M752" s="168" t="s">
        <v>514</v>
      </c>
    </row>
    <row r="753" spans="1:13" s="104" customFormat="1" ht="12.75">
      <c r="A753" s="169"/>
      <c r="B753" s="251" t="s">
        <v>49</v>
      </c>
      <c r="C753" s="337"/>
      <c r="D753" s="252"/>
      <c r="E753" s="156" t="str">
        <f t="shared" si="33"/>
        <v/>
      </c>
      <c r="F753" s="156" t="str">
        <f t="shared" si="34"/>
        <v/>
      </c>
      <c r="G753" s="156" t="str">
        <f t="shared" si="35"/>
        <v/>
      </c>
      <c r="H753" s="108"/>
      <c r="I753" s="262"/>
      <c r="J753" s="167" t="str">
        <f>IF('TEAM 5'!C55="","",'TEAM 5'!C55)</f>
        <v xml:space="preserve"> </v>
      </c>
      <c r="K753" s="331" t="str">
        <f>IF('TEAM 5'!A55="","",'TEAM 5'!A55)</f>
        <v/>
      </c>
      <c r="L753" s="168" t="str">
        <f>'TEAM 5'!$AF$2</f>
        <v xml:space="preserve">Salisbury </v>
      </c>
      <c r="M753" s="168" t="s">
        <v>514</v>
      </c>
    </row>
    <row r="754" spans="1:13" s="104" customFormat="1" ht="12.75">
      <c r="A754" s="169"/>
      <c r="B754" s="251" t="s">
        <v>49</v>
      </c>
      <c r="C754" s="337"/>
      <c r="D754" s="252"/>
      <c r="E754" s="156" t="str">
        <f t="shared" si="33"/>
        <v/>
      </c>
      <c r="F754" s="156" t="str">
        <f t="shared" si="34"/>
        <v/>
      </c>
      <c r="G754" s="156" t="str">
        <f t="shared" si="35"/>
        <v/>
      </c>
      <c r="H754" s="108"/>
      <c r="I754" s="262"/>
      <c r="J754" s="167" t="str">
        <f>IF('TEAM 5'!C56="","",'TEAM 5'!C56)</f>
        <v xml:space="preserve"> </v>
      </c>
      <c r="K754" s="331" t="str">
        <f>IF('TEAM 5'!A56="","",'TEAM 5'!A56)</f>
        <v/>
      </c>
      <c r="L754" s="168" t="str">
        <f>'TEAM 5'!$AF$2</f>
        <v xml:space="preserve">Salisbury </v>
      </c>
      <c r="M754" s="168" t="s">
        <v>514</v>
      </c>
    </row>
    <row r="755" spans="1:13" s="104" customFormat="1" ht="12.75">
      <c r="A755" s="169"/>
      <c r="B755" s="251" t="s">
        <v>49</v>
      </c>
      <c r="C755" s="337"/>
      <c r="D755" s="252"/>
      <c r="E755" s="156" t="str">
        <f t="shared" si="33"/>
        <v/>
      </c>
      <c r="F755" s="156" t="str">
        <f t="shared" si="34"/>
        <v/>
      </c>
      <c r="G755" s="156" t="str">
        <f t="shared" si="35"/>
        <v/>
      </c>
      <c r="H755" s="108"/>
      <c r="I755" s="262"/>
      <c r="J755" s="167" t="str">
        <f>IF('TEAM 5'!C57="","",'TEAM 5'!C57)</f>
        <v xml:space="preserve"> </v>
      </c>
      <c r="K755" s="331" t="str">
        <f>IF('TEAM 5'!A57="","",'TEAM 5'!A57)</f>
        <v/>
      </c>
      <c r="L755" s="168" t="str">
        <f>'TEAM 5'!$AF$2</f>
        <v xml:space="preserve">Salisbury </v>
      </c>
      <c r="M755" s="168" t="s">
        <v>514</v>
      </c>
    </row>
    <row r="756" spans="1:13" s="104" customFormat="1" ht="12.75">
      <c r="A756" s="169"/>
      <c r="B756" s="251" t="s">
        <v>49</v>
      </c>
      <c r="C756" s="337"/>
      <c r="D756" s="252"/>
      <c r="E756" s="156" t="str">
        <f t="shared" si="33"/>
        <v/>
      </c>
      <c r="F756" s="156" t="str">
        <f t="shared" si="34"/>
        <v/>
      </c>
      <c r="G756" s="156" t="str">
        <f t="shared" si="35"/>
        <v/>
      </c>
      <c r="H756" s="108"/>
      <c r="I756" s="262"/>
      <c r="J756" s="167" t="str">
        <f>IF('TEAM 5'!C58="","",'TEAM 5'!C58)</f>
        <v xml:space="preserve"> </v>
      </c>
      <c r="K756" s="331" t="str">
        <f>IF('TEAM 5'!A58="","",'TEAM 5'!A58)</f>
        <v/>
      </c>
      <c r="L756" s="168" t="str">
        <f>'TEAM 5'!$AF$2</f>
        <v xml:space="preserve">Salisbury </v>
      </c>
      <c r="M756" s="168" t="s">
        <v>514</v>
      </c>
    </row>
    <row r="757" spans="1:13" s="104" customFormat="1" ht="12.75">
      <c r="A757" s="169"/>
      <c r="B757" s="251" t="s">
        <v>49</v>
      </c>
      <c r="C757" s="337"/>
      <c r="D757" s="252"/>
      <c r="E757" s="156" t="str">
        <f t="shared" si="33"/>
        <v/>
      </c>
      <c r="F757" s="156" t="str">
        <f t="shared" si="34"/>
        <v/>
      </c>
      <c r="G757" s="156" t="str">
        <f t="shared" si="35"/>
        <v/>
      </c>
      <c r="H757" s="108"/>
      <c r="I757" s="262"/>
      <c r="J757" s="167" t="str">
        <f>IF('TEAM 5'!C59="","",'TEAM 5'!C59)</f>
        <v xml:space="preserve"> </v>
      </c>
      <c r="K757" s="331" t="str">
        <f>IF('TEAM 5'!A59="","",'TEAM 5'!A59)</f>
        <v/>
      </c>
      <c r="L757" s="168" t="str">
        <f>'TEAM 5'!$AF$2</f>
        <v xml:space="preserve">Salisbury </v>
      </c>
      <c r="M757" s="168" t="s">
        <v>514</v>
      </c>
    </row>
    <row r="758" spans="1:13" s="104" customFormat="1" ht="12.75">
      <c r="A758" s="169"/>
      <c r="B758" s="251" t="s">
        <v>49</v>
      </c>
      <c r="C758" s="337"/>
      <c r="D758" s="252"/>
      <c r="E758" s="156" t="str">
        <f t="shared" si="33"/>
        <v/>
      </c>
      <c r="F758" s="156" t="str">
        <f t="shared" si="34"/>
        <v/>
      </c>
      <c r="G758" s="156" t="str">
        <f t="shared" si="35"/>
        <v/>
      </c>
      <c r="H758" s="108"/>
      <c r="I758" s="262"/>
      <c r="J758" s="167" t="str">
        <f>IF('TEAM 5'!C60="","",'TEAM 5'!C60)</f>
        <v xml:space="preserve"> </v>
      </c>
      <c r="K758" s="331" t="str">
        <f>IF('TEAM 5'!A60="","",'TEAM 5'!A60)</f>
        <v/>
      </c>
      <c r="L758" s="168" t="str">
        <f>'TEAM 5'!$AF$2</f>
        <v xml:space="preserve">Salisbury </v>
      </c>
      <c r="M758" s="168" t="s">
        <v>514</v>
      </c>
    </row>
    <row r="759" spans="1:13" s="104" customFormat="1" ht="12.75">
      <c r="A759" s="169"/>
      <c r="B759" s="251" t="s">
        <v>49</v>
      </c>
      <c r="C759" s="337"/>
      <c r="D759" s="252"/>
      <c r="E759" s="156" t="str">
        <f t="shared" si="33"/>
        <v/>
      </c>
      <c r="F759" s="156" t="str">
        <f t="shared" si="34"/>
        <v/>
      </c>
      <c r="G759" s="156" t="str">
        <f t="shared" si="35"/>
        <v/>
      </c>
      <c r="H759" s="108"/>
      <c r="I759" s="262"/>
      <c r="J759" s="167" t="str">
        <f>IF('TEAM 5'!C61="","",'TEAM 5'!C61)</f>
        <v xml:space="preserve"> </v>
      </c>
      <c r="K759" s="331" t="str">
        <f>IF('TEAM 5'!A61="","",'TEAM 5'!A61)</f>
        <v/>
      </c>
      <c r="L759" s="168" t="str">
        <f>'TEAM 5'!$AF$2</f>
        <v xml:space="preserve">Salisbury </v>
      </c>
      <c r="M759" s="168" t="s">
        <v>514</v>
      </c>
    </row>
    <row r="760" spans="1:13" s="104" customFormat="1" ht="12.75">
      <c r="A760" s="169"/>
      <c r="B760" s="251" t="s">
        <v>49</v>
      </c>
      <c r="C760" s="337"/>
      <c r="D760" s="252"/>
      <c r="E760" s="156" t="str">
        <f t="shared" si="33"/>
        <v/>
      </c>
      <c r="F760" s="156" t="str">
        <f t="shared" si="34"/>
        <v/>
      </c>
      <c r="G760" s="156" t="str">
        <f t="shared" si="35"/>
        <v/>
      </c>
      <c r="H760" s="108"/>
      <c r="I760" s="262"/>
      <c r="J760" s="167" t="str">
        <f>IF('TEAM 5'!C62="","",'TEAM 5'!C62)</f>
        <v xml:space="preserve"> </v>
      </c>
      <c r="K760" s="331" t="str">
        <f>IF('TEAM 5'!A62="","",'TEAM 5'!A62)</f>
        <v/>
      </c>
      <c r="L760" s="168" t="str">
        <f>'TEAM 5'!$AF$2</f>
        <v xml:space="preserve">Salisbury </v>
      </c>
      <c r="M760" s="168" t="s">
        <v>514</v>
      </c>
    </row>
    <row r="761" spans="1:13" s="104" customFormat="1" ht="12.75">
      <c r="A761" s="169"/>
      <c r="B761" s="251" t="s">
        <v>49</v>
      </c>
      <c r="C761" s="337"/>
      <c r="D761" s="252"/>
      <c r="E761" s="156" t="str">
        <f t="shared" si="33"/>
        <v/>
      </c>
      <c r="F761" s="156" t="str">
        <f t="shared" si="34"/>
        <v/>
      </c>
      <c r="G761" s="156" t="str">
        <f t="shared" si="35"/>
        <v/>
      </c>
      <c r="H761" s="108"/>
      <c r="I761" s="262"/>
      <c r="J761" s="167" t="str">
        <f>IF('TEAM 5'!C63="","",'TEAM 5'!C63)</f>
        <v/>
      </c>
      <c r="K761" s="331" t="str">
        <f>IF('TEAM 5'!A63="","",'TEAM 5'!A63)</f>
        <v/>
      </c>
      <c r="L761" s="168" t="str">
        <f>'TEAM 5'!$AF$2</f>
        <v xml:space="preserve">Salisbury </v>
      </c>
      <c r="M761" s="168" t="s">
        <v>514</v>
      </c>
    </row>
    <row r="762" spans="1:13" s="104" customFormat="1" ht="12.75">
      <c r="A762" s="169"/>
      <c r="B762" s="251" t="s">
        <v>49</v>
      </c>
      <c r="C762" s="337"/>
      <c r="D762" s="252"/>
      <c r="E762" s="156" t="str">
        <f t="shared" si="33"/>
        <v/>
      </c>
      <c r="F762" s="156" t="str">
        <f t="shared" si="34"/>
        <v/>
      </c>
      <c r="G762" s="156" t="str">
        <f t="shared" si="35"/>
        <v/>
      </c>
      <c r="H762" s="108"/>
      <c r="I762" s="262"/>
      <c r="J762" s="167" t="str">
        <f>IF(COUNTIF('TEAM 5'!N38:N63,"*n*")=0,"","X")</f>
        <v/>
      </c>
      <c r="K762" s="331" t="s">
        <v>586</v>
      </c>
      <c r="L762" s="168" t="str">
        <f>'TEAM 5'!$AF$2</f>
        <v xml:space="preserve">Salisbury </v>
      </c>
      <c r="M762" s="168" t="s">
        <v>514</v>
      </c>
    </row>
    <row r="763" spans="1:13" s="104" customFormat="1" ht="12.75">
      <c r="A763" s="169"/>
      <c r="B763" s="251" t="s">
        <v>49</v>
      </c>
      <c r="C763" s="337"/>
      <c r="D763" s="252"/>
      <c r="E763" s="156" t="str">
        <f t="shared" si="33"/>
        <v/>
      </c>
      <c r="F763" s="156" t="str">
        <f t="shared" si="34"/>
        <v/>
      </c>
      <c r="G763" s="156" t="str">
        <f t="shared" si="35"/>
        <v/>
      </c>
      <c r="H763" s="108"/>
      <c r="I763" s="262"/>
      <c r="J763" s="167" t="str">
        <f>IF('TEAM 5'!R38="","",'TEAM 5'!R38)</f>
        <v xml:space="preserve"> </v>
      </c>
      <c r="K763" s="331" t="str">
        <f>IF('TEAM 5'!P38="","",'TEAM 5'!P38)</f>
        <v>George Yarwood</v>
      </c>
      <c r="L763" s="168" t="str">
        <f>'TEAM 5'!$AF$2</f>
        <v xml:space="preserve">Salisbury </v>
      </c>
      <c r="M763" s="168" t="s">
        <v>515</v>
      </c>
    </row>
    <row r="764" spans="1:13" s="104" customFormat="1" ht="12.75">
      <c r="A764" s="169"/>
      <c r="B764" s="251" t="s">
        <v>49</v>
      </c>
      <c r="C764" s="337"/>
      <c r="D764" s="252"/>
      <c r="E764" s="156" t="str">
        <f t="shared" si="33"/>
        <v/>
      </c>
      <c r="F764" s="156" t="str">
        <f t="shared" si="34"/>
        <v/>
      </c>
      <c r="G764" s="156" t="str">
        <f t="shared" si="35"/>
        <v/>
      </c>
      <c r="H764" s="108"/>
      <c r="I764" s="262"/>
      <c r="J764" s="167" t="str">
        <f>IF('TEAM 5'!R39="","",'TEAM 5'!R39)</f>
        <v xml:space="preserve"> </v>
      </c>
      <c r="K764" s="331" t="str">
        <f>IF('TEAM 5'!P39="","",'TEAM 5'!P39)</f>
        <v>Guy Mitchell</v>
      </c>
      <c r="L764" s="168" t="str">
        <f>'TEAM 5'!$AF$2</f>
        <v xml:space="preserve">Salisbury </v>
      </c>
      <c r="M764" s="168" t="s">
        <v>515</v>
      </c>
    </row>
    <row r="765" spans="1:13" s="104" customFormat="1" ht="12.75">
      <c r="A765" s="169"/>
      <c r="B765" s="251" t="s">
        <v>49</v>
      </c>
      <c r="C765" s="337"/>
      <c r="D765" s="252"/>
      <c r="E765" s="156" t="str">
        <f t="shared" si="33"/>
        <v/>
      </c>
      <c r="F765" s="156" t="str">
        <f t="shared" si="34"/>
        <v/>
      </c>
      <c r="G765" s="156" t="str">
        <f t="shared" si="35"/>
        <v/>
      </c>
      <c r="H765" s="108"/>
      <c r="I765" s="262"/>
      <c r="J765" s="167" t="str">
        <f>IF('TEAM 5'!R40="","",'TEAM 5'!R40)</f>
        <v xml:space="preserve"> </v>
      </c>
      <c r="K765" s="331" t="str">
        <f>IF('TEAM 5'!P40="","",'TEAM 5'!P40)</f>
        <v>Rory Glover</v>
      </c>
      <c r="L765" s="168" t="str">
        <f>'TEAM 5'!$AF$2</f>
        <v xml:space="preserve">Salisbury </v>
      </c>
      <c r="M765" s="168" t="s">
        <v>515</v>
      </c>
    </row>
    <row r="766" spans="1:13" s="104" customFormat="1" ht="12.75">
      <c r="A766" s="169"/>
      <c r="B766" s="251" t="s">
        <v>49</v>
      </c>
      <c r="C766" s="337"/>
      <c r="D766" s="252"/>
      <c r="E766" s="156" t="str">
        <f t="shared" si="33"/>
        <v/>
      </c>
      <c r="F766" s="156" t="str">
        <f t="shared" si="34"/>
        <v/>
      </c>
      <c r="G766" s="156" t="str">
        <f t="shared" si="35"/>
        <v/>
      </c>
      <c r="H766" s="108"/>
      <c r="I766" s="262">
        <v>392</v>
      </c>
      <c r="J766" s="167" t="str">
        <f>IF('TEAM 5'!R41="","",'TEAM 5'!R41)</f>
        <v>X</v>
      </c>
      <c r="K766" s="331" t="str">
        <f>IF('TEAM 5'!P41="","",'TEAM 5'!P41)</f>
        <v>Cameron Jacobs</v>
      </c>
      <c r="L766" s="168" t="str">
        <f>'TEAM 5'!$AF$2</f>
        <v xml:space="preserve">Salisbury </v>
      </c>
      <c r="M766" s="168" t="s">
        <v>515</v>
      </c>
    </row>
    <row r="767" spans="1:13" s="104" customFormat="1" ht="12.75">
      <c r="A767" s="169"/>
      <c r="B767" s="251" t="s">
        <v>49</v>
      </c>
      <c r="C767" s="337"/>
      <c r="D767" s="252"/>
      <c r="E767" s="156" t="str">
        <f t="shared" si="33"/>
        <v/>
      </c>
      <c r="F767" s="156" t="str">
        <f t="shared" si="34"/>
        <v/>
      </c>
      <c r="G767" s="156" t="str">
        <f t="shared" si="35"/>
        <v/>
      </c>
      <c r="H767" s="108"/>
      <c r="I767" s="262">
        <v>393</v>
      </c>
      <c r="J767" s="167" t="str">
        <f>IF('TEAM 5'!R42="","",'TEAM 5'!R42)</f>
        <v>X</v>
      </c>
      <c r="K767" s="331" t="str">
        <f>IF('TEAM 5'!P42="","",'TEAM 5'!P42)</f>
        <v>Thomas Wood</v>
      </c>
      <c r="L767" s="168" t="str">
        <f>'TEAM 5'!$AF$2</f>
        <v xml:space="preserve">Salisbury </v>
      </c>
      <c r="M767" s="168" t="s">
        <v>515</v>
      </c>
    </row>
    <row r="768" spans="1:13" s="104" customFormat="1" ht="12.75">
      <c r="A768" s="169"/>
      <c r="B768" s="251" t="s">
        <v>49</v>
      </c>
      <c r="C768" s="337"/>
      <c r="D768" s="252"/>
      <c r="E768" s="156" t="str">
        <f t="shared" si="33"/>
        <v/>
      </c>
      <c r="F768" s="156" t="str">
        <f t="shared" si="34"/>
        <v/>
      </c>
      <c r="G768" s="156" t="str">
        <f t="shared" si="35"/>
        <v/>
      </c>
      <c r="H768" s="108"/>
      <c r="I768" s="262"/>
      <c r="J768" s="167" t="str">
        <f>IF('TEAM 5'!R43="","",'TEAM 5'!R43)</f>
        <v xml:space="preserve"> </v>
      </c>
      <c r="K768" s="331" t="str">
        <f>IF('TEAM 5'!P43="","",'TEAM 5'!P43)</f>
        <v>Lukas Bailey</v>
      </c>
      <c r="L768" s="168" t="str">
        <f>'TEAM 5'!$AF$2</f>
        <v xml:space="preserve">Salisbury </v>
      </c>
      <c r="M768" s="168" t="s">
        <v>515</v>
      </c>
    </row>
    <row r="769" spans="1:13" s="104" customFormat="1" ht="12.75">
      <c r="A769" s="169"/>
      <c r="B769" s="251" t="s">
        <v>49</v>
      </c>
      <c r="C769" s="337"/>
      <c r="D769" s="252"/>
      <c r="E769" s="156" t="str">
        <f t="shared" si="33"/>
        <v/>
      </c>
      <c r="F769" s="156" t="str">
        <f t="shared" si="34"/>
        <v/>
      </c>
      <c r="G769" s="156" t="str">
        <f t="shared" si="35"/>
        <v/>
      </c>
      <c r="H769" s="108"/>
      <c r="I769" s="262"/>
      <c r="J769" s="167" t="str">
        <f>IF('TEAM 5'!R44="","",'TEAM 5'!R44)</f>
        <v xml:space="preserve"> </v>
      </c>
      <c r="K769" s="331" t="str">
        <f>IF('TEAM 5'!P44="","",'TEAM 5'!P44)</f>
        <v/>
      </c>
      <c r="L769" s="168" t="str">
        <f>'TEAM 5'!$AF$2</f>
        <v xml:space="preserve">Salisbury </v>
      </c>
      <c r="M769" s="168" t="s">
        <v>515</v>
      </c>
    </row>
    <row r="770" spans="1:13" s="104" customFormat="1" ht="12.75">
      <c r="A770" s="169"/>
      <c r="B770" s="251" t="s">
        <v>49</v>
      </c>
      <c r="C770" s="337"/>
      <c r="D770" s="252"/>
      <c r="E770" s="156" t="str">
        <f t="shared" si="33"/>
        <v/>
      </c>
      <c r="F770" s="156" t="str">
        <f t="shared" si="34"/>
        <v/>
      </c>
      <c r="G770" s="156" t="str">
        <f t="shared" si="35"/>
        <v/>
      </c>
      <c r="H770" s="108"/>
      <c r="I770" s="262"/>
      <c r="J770" s="167" t="str">
        <f>IF('TEAM 5'!R45="","",'TEAM 5'!R45)</f>
        <v xml:space="preserve"> </v>
      </c>
      <c r="K770" s="331" t="str">
        <f>IF('TEAM 5'!P45="","",'TEAM 5'!P45)</f>
        <v/>
      </c>
      <c r="L770" s="168" t="str">
        <f>'TEAM 5'!$AF$2</f>
        <v xml:space="preserve">Salisbury </v>
      </c>
      <c r="M770" s="168" t="s">
        <v>515</v>
      </c>
    </row>
    <row r="771" spans="1:13" s="104" customFormat="1" ht="12.75">
      <c r="A771" s="169"/>
      <c r="B771" s="251" t="s">
        <v>49</v>
      </c>
      <c r="C771" s="337"/>
      <c r="D771" s="252"/>
      <c r="E771" s="156" t="str">
        <f t="shared" si="33"/>
        <v/>
      </c>
      <c r="F771" s="156" t="str">
        <f t="shared" si="34"/>
        <v/>
      </c>
      <c r="G771" s="156" t="str">
        <f t="shared" si="35"/>
        <v/>
      </c>
      <c r="H771" s="108"/>
      <c r="I771" s="262"/>
      <c r="J771" s="167" t="str">
        <f>IF('TEAM 5'!R46="","",'TEAM 5'!R46)</f>
        <v xml:space="preserve"> </v>
      </c>
      <c r="K771" s="331" t="str">
        <f>IF('TEAM 5'!P46="","",'TEAM 5'!P46)</f>
        <v/>
      </c>
      <c r="L771" s="168" t="str">
        <f>'TEAM 5'!$AF$2</f>
        <v xml:space="preserve">Salisbury </v>
      </c>
      <c r="M771" s="168" t="s">
        <v>515</v>
      </c>
    </row>
    <row r="772" spans="1:13" s="104" customFormat="1" ht="12.75">
      <c r="A772" s="169"/>
      <c r="B772" s="251" t="s">
        <v>49</v>
      </c>
      <c r="C772" s="337"/>
      <c r="D772" s="252"/>
      <c r="E772" s="156" t="str">
        <f t="shared" si="33"/>
        <v/>
      </c>
      <c r="F772" s="156" t="str">
        <f t="shared" si="34"/>
        <v/>
      </c>
      <c r="G772" s="156" t="str">
        <f t="shared" si="35"/>
        <v/>
      </c>
      <c r="H772" s="108"/>
      <c r="I772" s="262"/>
      <c r="J772" s="167" t="str">
        <f>IF('TEAM 5'!R47="","",'TEAM 5'!R47)</f>
        <v xml:space="preserve"> </v>
      </c>
      <c r="K772" s="331" t="str">
        <f>IF('TEAM 5'!P47="","",'TEAM 5'!P47)</f>
        <v/>
      </c>
      <c r="L772" s="168" t="str">
        <f>'TEAM 5'!$AF$2</f>
        <v xml:space="preserve">Salisbury </v>
      </c>
      <c r="M772" s="168" t="s">
        <v>515</v>
      </c>
    </row>
    <row r="773" spans="1:13" s="104" customFormat="1" ht="12.75">
      <c r="A773" s="169"/>
      <c r="B773" s="251" t="s">
        <v>49</v>
      </c>
      <c r="C773" s="337"/>
      <c r="D773" s="252"/>
      <c r="E773" s="156" t="str">
        <f t="shared" si="33"/>
        <v/>
      </c>
      <c r="F773" s="156" t="str">
        <f t="shared" si="34"/>
        <v/>
      </c>
      <c r="G773" s="156" t="str">
        <f t="shared" si="35"/>
        <v/>
      </c>
      <c r="H773" s="108"/>
      <c r="I773" s="262"/>
      <c r="J773" s="167" t="str">
        <f>IF('TEAM 5'!R48="","",'TEAM 5'!R48)</f>
        <v xml:space="preserve"> </v>
      </c>
      <c r="K773" s="331" t="str">
        <f>IF('TEAM 5'!P48="","",'TEAM 5'!P48)</f>
        <v/>
      </c>
      <c r="L773" s="168" t="str">
        <f>'TEAM 5'!$AF$2</f>
        <v xml:space="preserve">Salisbury </v>
      </c>
      <c r="M773" s="168" t="s">
        <v>515</v>
      </c>
    </row>
    <row r="774" spans="1:13" s="104" customFormat="1" ht="12.75">
      <c r="A774" s="169"/>
      <c r="B774" s="251" t="s">
        <v>49</v>
      </c>
      <c r="C774" s="337"/>
      <c r="D774" s="252"/>
      <c r="E774" s="156" t="str">
        <f t="shared" si="33"/>
        <v/>
      </c>
      <c r="F774" s="156" t="str">
        <f t="shared" si="34"/>
        <v/>
      </c>
      <c r="G774" s="156" t="str">
        <f t="shared" si="35"/>
        <v/>
      </c>
      <c r="H774" s="108"/>
      <c r="I774" s="262"/>
      <c r="J774" s="167" t="str">
        <f>IF('TEAM 5'!R49="","",'TEAM 5'!R49)</f>
        <v xml:space="preserve"> </v>
      </c>
      <c r="K774" s="331" t="str">
        <f>IF('TEAM 5'!P49="","",'TEAM 5'!P49)</f>
        <v/>
      </c>
      <c r="L774" s="168" t="str">
        <f>'TEAM 5'!$AF$2</f>
        <v xml:space="preserve">Salisbury </v>
      </c>
      <c r="M774" s="168" t="s">
        <v>515</v>
      </c>
    </row>
    <row r="775" spans="1:13" s="104" customFormat="1" ht="12.75">
      <c r="A775" s="169"/>
      <c r="B775" s="251" t="s">
        <v>49</v>
      </c>
      <c r="C775" s="337"/>
      <c r="D775" s="252"/>
      <c r="E775" s="156" t="str">
        <f t="shared" ref="E775:E838" si="36">IF(ISNA((VLOOKUP(B775,I:M,3,FALSE))),"",VLOOKUP(B775,I:M,3,FALSE))</f>
        <v/>
      </c>
      <c r="F775" s="156" t="str">
        <f t="shared" ref="F775:F838" si="37">IF(ISNA((VLOOKUP(B775,I:M,4,FALSE))),"",VLOOKUP(B775,I:M,4,FALSE))</f>
        <v/>
      </c>
      <c r="G775" s="156" t="str">
        <f t="shared" ref="G775:G838" si="38">IF(ISNA((VLOOKUP(B775,I:M,5,FALSE))),"",VLOOKUP(B775,I:M,5,FALSE))</f>
        <v/>
      </c>
      <c r="H775" s="108"/>
      <c r="I775" s="262"/>
      <c r="J775" s="167" t="str">
        <f>IF('TEAM 5'!R50="","",'TEAM 5'!R50)</f>
        <v xml:space="preserve"> </v>
      </c>
      <c r="K775" s="331" t="str">
        <f>IF('TEAM 5'!P50="","",'TEAM 5'!P50)</f>
        <v/>
      </c>
      <c r="L775" s="168" t="str">
        <f>'TEAM 5'!$AF$2</f>
        <v xml:space="preserve">Salisbury </v>
      </c>
      <c r="M775" s="168" t="s">
        <v>515</v>
      </c>
    </row>
    <row r="776" spans="1:13" s="104" customFormat="1" ht="12.75">
      <c r="A776" s="169"/>
      <c r="B776" s="251" t="s">
        <v>49</v>
      </c>
      <c r="C776" s="337"/>
      <c r="D776" s="252"/>
      <c r="E776" s="156" t="str">
        <f t="shared" si="36"/>
        <v/>
      </c>
      <c r="F776" s="156" t="str">
        <f t="shared" si="37"/>
        <v/>
      </c>
      <c r="G776" s="156" t="str">
        <f t="shared" si="38"/>
        <v/>
      </c>
      <c r="H776" s="108"/>
      <c r="I776" s="262"/>
      <c r="J776" s="167" t="str">
        <f>IF('TEAM 5'!R51="","",'TEAM 5'!R51)</f>
        <v xml:space="preserve"> </v>
      </c>
      <c r="K776" s="331" t="str">
        <f>IF('TEAM 5'!P51="","",'TEAM 5'!P51)</f>
        <v/>
      </c>
      <c r="L776" s="168" t="str">
        <f>'TEAM 5'!$AF$2</f>
        <v xml:space="preserve">Salisbury </v>
      </c>
      <c r="M776" s="168" t="s">
        <v>515</v>
      </c>
    </row>
    <row r="777" spans="1:13" s="104" customFormat="1" ht="12.75">
      <c r="A777" s="169"/>
      <c r="B777" s="251" t="s">
        <v>49</v>
      </c>
      <c r="C777" s="337"/>
      <c r="D777" s="252"/>
      <c r="E777" s="156" t="str">
        <f t="shared" si="36"/>
        <v/>
      </c>
      <c r="F777" s="156" t="str">
        <f t="shared" si="37"/>
        <v/>
      </c>
      <c r="G777" s="156" t="str">
        <f t="shared" si="38"/>
        <v/>
      </c>
      <c r="H777" s="108"/>
      <c r="I777" s="262"/>
      <c r="J777" s="167" t="str">
        <f>IF('TEAM 5'!R52="","",'TEAM 5'!R52)</f>
        <v xml:space="preserve"> </v>
      </c>
      <c r="K777" s="331" t="str">
        <f>IF('TEAM 5'!P52="","",'TEAM 5'!P52)</f>
        <v/>
      </c>
      <c r="L777" s="168" t="str">
        <f>'TEAM 5'!$AF$2</f>
        <v xml:space="preserve">Salisbury </v>
      </c>
      <c r="M777" s="168" t="s">
        <v>515</v>
      </c>
    </row>
    <row r="778" spans="1:13" s="104" customFormat="1" ht="12.75">
      <c r="A778" s="169"/>
      <c r="B778" s="251" t="s">
        <v>49</v>
      </c>
      <c r="C778" s="337"/>
      <c r="D778" s="252"/>
      <c r="E778" s="156" t="str">
        <f t="shared" si="36"/>
        <v/>
      </c>
      <c r="F778" s="156" t="str">
        <f t="shared" si="37"/>
        <v/>
      </c>
      <c r="G778" s="156" t="str">
        <f t="shared" si="38"/>
        <v/>
      </c>
      <c r="H778" s="108"/>
      <c r="I778" s="262"/>
      <c r="J778" s="167" t="str">
        <f>IF('TEAM 5'!R53="","",'TEAM 5'!R53)</f>
        <v xml:space="preserve"> </v>
      </c>
      <c r="K778" s="331" t="str">
        <f>IF('TEAM 5'!P53="","",'TEAM 5'!P53)</f>
        <v/>
      </c>
      <c r="L778" s="168" t="str">
        <f>'TEAM 5'!$AF$2</f>
        <v xml:space="preserve">Salisbury </v>
      </c>
      <c r="M778" s="168" t="s">
        <v>515</v>
      </c>
    </row>
    <row r="779" spans="1:13" s="104" customFormat="1" ht="12.75">
      <c r="A779" s="169"/>
      <c r="B779" s="251" t="s">
        <v>49</v>
      </c>
      <c r="C779" s="337"/>
      <c r="D779" s="252"/>
      <c r="E779" s="156" t="str">
        <f t="shared" si="36"/>
        <v/>
      </c>
      <c r="F779" s="156" t="str">
        <f t="shared" si="37"/>
        <v/>
      </c>
      <c r="G779" s="156" t="str">
        <f t="shared" si="38"/>
        <v/>
      </c>
      <c r="H779" s="108"/>
      <c r="I779" s="262"/>
      <c r="J779" s="167" t="str">
        <f>IF('TEAM 5'!R54="","",'TEAM 5'!R54)</f>
        <v xml:space="preserve"> </v>
      </c>
      <c r="K779" s="331" t="str">
        <f>IF('TEAM 5'!P54="","",'TEAM 5'!P54)</f>
        <v/>
      </c>
      <c r="L779" s="168" t="str">
        <f>'TEAM 5'!$AF$2</f>
        <v xml:space="preserve">Salisbury </v>
      </c>
      <c r="M779" s="168" t="s">
        <v>515</v>
      </c>
    </row>
    <row r="780" spans="1:13" s="104" customFormat="1" ht="12.75">
      <c r="A780" s="169"/>
      <c r="B780" s="251" t="s">
        <v>49</v>
      </c>
      <c r="C780" s="337"/>
      <c r="D780" s="252"/>
      <c r="E780" s="156" t="str">
        <f t="shared" si="36"/>
        <v/>
      </c>
      <c r="F780" s="156" t="str">
        <f t="shared" si="37"/>
        <v/>
      </c>
      <c r="G780" s="156" t="str">
        <f t="shared" si="38"/>
        <v/>
      </c>
      <c r="H780" s="108"/>
      <c r="I780" s="262"/>
      <c r="J780" s="167" t="str">
        <f>IF('TEAM 5'!R55="","",'TEAM 5'!R55)</f>
        <v xml:space="preserve"> </v>
      </c>
      <c r="K780" s="331" t="str">
        <f>IF('TEAM 5'!P55="","",'TEAM 5'!P55)</f>
        <v/>
      </c>
      <c r="L780" s="168" t="str">
        <f>'TEAM 5'!$AF$2</f>
        <v xml:space="preserve">Salisbury </v>
      </c>
      <c r="M780" s="168" t="s">
        <v>515</v>
      </c>
    </row>
    <row r="781" spans="1:13" s="104" customFormat="1" ht="12.75">
      <c r="A781" s="169"/>
      <c r="B781" s="251" t="s">
        <v>49</v>
      </c>
      <c r="C781" s="337"/>
      <c r="D781" s="252"/>
      <c r="E781" s="156" t="str">
        <f t="shared" si="36"/>
        <v/>
      </c>
      <c r="F781" s="156" t="str">
        <f t="shared" si="37"/>
        <v/>
      </c>
      <c r="G781" s="156" t="str">
        <f t="shared" si="38"/>
        <v/>
      </c>
      <c r="H781" s="108"/>
      <c r="I781" s="262"/>
      <c r="J781" s="167" t="str">
        <f>IF('TEAM 5'!R56="","",'TEAM 5'!R56)</f>
        <v xml:space="preserve"> </v>
      </c>
      <c r="K781" s="331" t="str">
        <f>IF('TEAM 5'!P56="","",'TEAM 5'!P56)</f>
        <v/>
      </c>
      <c r="L781" s="168" t="str">
        <f>'TEAM 5'!$AF$2</f>
        <v xml:space="preserve">Salisbury </v>
      </c>
      <c r="M781" s="168" t="s">
        <v>515</v>
      </c>
    </row>
    <row r="782" spans="1:13" s="104" customFormat="1" ht="12.75">
      <c r="A782" s="169"/>
      <c r="B782" s="251" t="s">
        <v>49</v>
      </c>
      <c r="C782" s="337"/>
      <c r="D782" s="252"/>
      <c r="E782" s="156" t="str">
        <f t="shared" si="36"/>
        <v/>
      </c>
      <c r="F782" s="156" t="str">
        <f t="shared" si="37"/>
        <v/>
      </c>
      <c r="G782" s="156" t="str">
        <f t="shared" si="38"/>
        <v/>
      </c>
      <c r="H782" s="108"/>
      <c r="I782" s="262"/>
      <c r="J782" s="167" t="str">
        <f>IF('TEAM 5'!R57="","",'TEAM 5'!R57)</f>
        <v xml:space="preserve"> </v>
      </c>
      <c r="K782" s="331" t="str">
        <f>IF('TEAM 5'!P57="","",'TEAM 5'!P57)</f>
        <v/>
      </c>
      <c r="L782" s="168" t="str">
        <f>'TEAM 5'!$AF$2</f>
        <v xml:space="preserve">Salisbury </v>
      </c>
      <c r="M782" s="168" t="s">
        <v>515</v>
      </c>
    </row>
    <row r="783" spans="1:13" s="104" customFormat="1" ht="12.75">
      <c r="A783" s="169"/>
      <c r="B783" s="251" t="s">
        <v>49</v>
      </c>
      <c r="C783" s="337"/>
      <c r="D783" s="252"/>
      <c r="E783" s="156" t="str">
        <f t="shared" si="36"/>
        <v/>
      </c>
      <c r="F783" s="156" t="str">
        <f t="shared" si="37"/>
        <v/>
      </c>
      <c r="G783" s="156" t="str">
        <f t="shared" si="38"/>
        <v/>
      </c>
      <c r="H783" s="108"/>
      <c r="I783" s="262"/>
      <c r="J783" s="167" t="str">
        <f>IF('TEAM 5'!R58="","",'TEAM 5'!R58)</f>
        <v xml:space="preserve"> </v>
      </c>
      <c r="K783" s="331" t="str">
        <f>IF('TEAM 5'!P58="","",'TEAM 5'!P58)</f>
        <v/>
      </c>
      <c r="L783" s="168" t="str">
        <f>'TEAM 5'!$AF$2</f>
        <v xml:space="preserve">Salisbury </v>
      </c>
      <c r="M783" s="168" t="s">
        <v>515</v>
      </c>
    </row>
    <row r="784" spans="1:13" s="104" customFormat="1" ht="12.75">
      <c r="A784" s="169"/>
      <c r="B784" s="251" t="s">
        <v>49</v>
      </c>
      <c r="C784" s="337"/>
      <c r="D784" s="252"/>
      <c r="E784" s="156" t="str">
        <f t="shared" si="36"/>
        <v/>
      </c>
      <c r="F784" s="156" t="str">
        <f t="shared" si="37"/>
        <v/>
      </c>
      <c r="G784" s="156" t="str">
        <f t="shared" si="38"/>
        <v/>
      </c>
      <c r="H784" s="108"/>
      <c r="I784" s="262"/>
      <c r="J784" s="167" t="str">
        <f>IF('TEAM 5'!R59="","",'TEAM 5'!R59)</f>
        <v xml:space="preserve"> </v>
      </c>
      <c r="K784" s="331" t="str">
        <f>IF('TEAM 5'!P59="","",'TEAM 5'!P59)</f>
        <v/>
      </c>
      <c r="L784" s="168" t="str">
        <f>'TEAM 5'!$AF$2</f>
        <v xml:space="preserve">Salisbury </v>
      </c>
      <c r="M784" s="168" t="s">
        <v>515</v>
      </c>
    </row>
    <row r="785" spans="1:13" s="104" customFormat="1" ht="12.75">
      <c r="A785" s="169"/>
      <c r="B785" s="251" t="s">
        <v>49</v>
      </c>
      <c r="C785" s="337"/>
      <c r="D785" s="252"/>
      <c r="E785" s="156" t="str">
        <f t="shared" si="36"/>
        <v/>
      </c>
      <c r="F785" s="156" t="str">
        <f t="shared" si="37"/>
        <v/>
      </c>
      <c r="G785" s="156" t="str">
        <f t="shared" si="38"/>
        <v/>
      </c>
      <c r="H785" s="108"/>
      <c r="I785" s="262"/>
      <c r="J785" s="167" t="str">
        <f>IF('TEAM 5'!R60="","",'TEAM 5'!R60)</f>
        <v xml:space="preserve"> </v>
      </c>
      <c r="K785" s="331" t="str">
        <f>IF('TEAM 5'!P60="","",'TEAM 5'!P60)</f>
        <v/>
      </c>
      <c r="L785" s="168" t="str">
        <f>'TEAM 5'!$AF$2</f>
        <v xml:space="preserve">Salisbury </v>
      </c>
      <c r="M785" s="168" t="s">
        <v>515</v>
      </c>
    </row>
    <row r="786" spans="1:13" s="104" customFormat="1" ht="12.75">
      <c r="A786" s="169"/>
      <c r="B786" s="251" t="s">
        <v>49</v>
      </c>
      <c r="C786" s="337"/>
      <c r="D786" s="252"/>
      <c r="E786" s="156" t="str">
        <f t="shared" si="36"/>
        <v/>
      </c>
      <c r="F786" s="156" t="str">
        <f t="shared" si="37"/>
        <v/>
      </c>
      <c r="G786" s="156" t="str">
        <f t="shared" si="38"/>
        <v/>
      </c>
      <c r="H786" s="108"/>
      <c r="I786" s="262"/>
      <c r="J786" s="167" t="str">
        <f>IF('TEAM 5'!R61="","",'TEAM 5'!R61)</f>
        <v xml:space="preserve"> </v>
      </c>
      <c r="K786" s="331" t="str">
        <f>IF('TEAM 5'!P61="","",'TEAM 5'!P61)</f>
        <v/>
      </c>
      <c r="L786" s="168" t="str">
        <f>'TEAM 5'!$AF$2</f>
        <v xml:space="preserve">Salisbury </v>
      </c>
      <c r="M786" s="168" t="s">
        <v>515</v>
      </c>
    </row>
    <row r="787" spans="1:13" s="104" customFormat="1" ht="12.75">
      <c r="A787" s="169"/>
      <c r="B787" s="251" t="s">
        <v>49</v>
      </c>
      <c r="C787" s="337"/>
      <c r="D787" s="252"/>
      <c r="E787" s="156" t="str">
        <f t="shared" si="36"/>
        <v/>
      </c>
      <c r="F787" s="156" t="str">
        <f t="shared" si="37"/>
        <v/>
      </c>
      <c r="G787" s="156" t="str">
        <f t="shared" si="38"/>
        <v/>
      </c>
      <c r="H787" s="108"/>
      <c r="I787" s="262"/>
      <c r="J787" s="167" t="str">
        <f>IF('TEAM 5'!R62="","",'TEAM 5'!R62)</f>
        <v xml:space="preserve"> </v>
      </c>
      <c r="K787" s="331" t="str">
        <f>IF('TEAM 5'!P62="","",'TEAM 5'!P62)</f>
        <v/>
      </c>
      <c r="L787" s="168" t="str">
        <f>'TEAM 5'!$AF$2</f>
        <v xml:space="preserve">Salisbury </v>
      </c>
      <c r="M787" s="168" t="s">
        <v>515</v>
      </c>
    </row>
    <row r="788" spans="1:13" s="104" customFormat="1" ht="12.75">
      <c r="A788" s="169"/>
      <c r="B788" s="251" t="s">
        <v>49</v>
      </c>
      <c r="C788" s="337"/>
      <c r="D788" s="252"/>
      <c r="E788" s="156" t="str">
        <f t="shared" si="36"/>
        <v/>
      </c>
      <c r="F788" s="156" t="str">
        <f t="shared" si="37"/>
        <v/>
      </c>
      <c r="G788" s="156" t="str">
        <f t="shared" si="38"/>
        <v/>
      </c>
      <c r="H788" s="108"/>
      <c r="I788" s="262"/>
      <c r="J788" s="167" t="str">
        <f>IF('TEAM 5'!R63="","",'TEAM 5'!R63)</f>
        <v/>
      </c>
      <c r="K788" s="331" t="str">
        <f>IF('TEAM 5'!P63="","",'TEAM 5'!P63)</f>
        <v/>
      </c>
      <c r="L788" s="168" t="str">
        <f>'TEAM 5'!$AF$2</f>
        <v xml:space="preserve">Salisbury </v>
      </c>
      <c r="M788" s="168" t="s">
        <v>515</v>
      </c>
    </row>
    <row r="789" spans="1:13" s="104" customFormat="1" ht="12.75">
      <c r="A789" s="169"/>
      <c r="B789" s="251" t="s">
        <v>49</v>
      </c>
      <c r="C789" s="337"/>
      <c r="D789" s="252"/>
      <c r="E789" s="156" t="str">
        <f t="shared" si="36"/>
        <v/>
      </c>
      <c r="F789" s="156" t="str">
        <f t="shared" si="37"/>
        <v/>
      </c>
      <c r="G789" s="156" t="str">
        <f t="shared" si="38"/>
        <v/>
      </c>
      <c r="H789" s="108"/>
      <c r="I789" s="262"/>
      <c r="J789" s="167" t="str">
        <f>IF(COUNTIF('TEAM 5'!AD38:AD63,"*n*")=0,"","X")</f>
        <v/>
      </c>
      <c r="K789" s="331" t="s">
        <v>586</v>
      </c>
      <c r="L789" s="168" t="str">
        <f>'TEAM 5'!$AF$2</f>
        <v xml:space="preserve">Salisbury </v>
      </c>
      <c r="M789" s="168" t="s">
        <v>515</v>
      </c>
    </row>
    <row r="790" spans="1:13" s="104" customFormat="1" ht="12.75">
      <c r="A790" s="169"/>
      <c r="B790" s="251" t="s">
        <v>49</v>
      </c>
      <c r="C790" s="337"/>
      <c r="D790" s="252"/>
      <c r="E790" s="156" t="str">
        <f t="shared" si="36"/>
        <v/>
      </c>
      <c r="F790" s="156" t="str">
        <f t="shared" si="37"/>
        <v/>
      </c>
      <c r="G790" s="156" t="str">
        <f t="shared" si="38"/>
        <v/>
      </c>
      <c r="H790" s="108"/>
      <c r="I790" s="262"/>
      <c r="J790" s="167" t="str">
        <f>IF('TEAM 5'!AH38="","",'TEAM 5'!AH38)</f>
        <v/>
      </c>
      <c r="K790" s="331" t="str">
        <f>IF('TEAM 5'!AF38="","",'TEAM 5'!AF38)</f>
        <v>Josh Dyer</v>
      </c>
      <c r="L790" s="168" t="str">
        <f>'TEAM 5'!$AF$2</f>
        <v xml:space="preserve">Salisbury </v>
      </c>
      <c r="M790" s="168" t="s">
        <v>413</v>
      </c>
    </row>
    <row r="791" spans="1:13" s="104" customFormat="1" ht="12.75">
      <c r="A791" s="169"/>
      <c r="B791" s="251" t="s">
        <v>49</v>
      </c>
      <c r="C791" s="337"/>
      <c r="D791" s="252"/>
      <c r="E791" s="156" t="str">
        <f t="shared" si="36"/>
        <v/>
      </c>
      <c r="F791" s="156" t="str">
        <f t="shared" si="37"/>
        <v/>
      </c>
      <c r="G791" s="156" t="str">
        <f t="shared" si="38"/>
        <v/>
      </c>
      <c r="H791" s="108"/>
      <c r="I791" s="262"/>
      <c r="J791" s="167" t="str">
        <f>IF('TEAM 5'!AH39="","",'TEAM 5'!AH39)</f>
        <v/>
      </c>
      <c r="K791" s="331" t="str">
        <f>IF('TEAM 5'!AF39="","",'TEAM 5'!AF39)</f>
        <v/>
      </c>
      <c r="L791" s="168" t="str">
        <f>'TEAM 5'!$AF$2</f>
        <v xml:space="preserve">Salisbury </v>
      </c>
      <c r="M791" s="168" t="s">
        <v>413</v>
      </c>
    </row>
    <row r="792" spans="1:13" s="104" customFormat="1" ht="12.75">
      <c r="A792" s="169"/>
      <c r="B792" s="251" t="s">
        <v>49</v>
      </c>
      <c r="C792" s="337"/>
      <c r="D792" s="252"/>
      <c r="E792" s="156" t="str">
        <f t="shared" si="36"/>
        <v/>
      </c>
      <c r="F792" s="156" t="str">
        <f t="shared" si="37"/>
        <v/>
      </c>
      <c r="G792" s="156" t="str">
        <f t="shared" si="38"/>
        <v/>
      </c>
      <c r="H792" s="108"/>
      <c r="I792" s="262"/>
      <c r="J792" s="167" t="str">
        <f>IF('TEAM 5'!AH40="","",'TEAM 5'!AH40)</f>
        <v/>
      </c>
      <c r="K792" s="331" t="str">
        <f>IF('TEAM 5'!AF40="","",'TEAM 5'!AF40)</f>
        <v/>
      </c>
      <c r="L792" s="168" t="str">
        <f>'TEAM 5'!$AF$2</f>
        <v xml:space="preserve">Salisbury </v>
      </c>
      <c r="M792" s="168" t="s">
        <v>413</v>
      </c>
    </row>
    <row r="793" spans="1:13" s="104" customFormat="1" ht="12.75">
      <c r="A793" s="169"/>
      <c r="B793" s="251" t="s">
        <v>49</v>
      </c>
      <c r="C793" s="337"/>
      <c r="D793" s="252"/>
      <c r="E793" s="156" t="str">
        <f t="shared" si="36"/>
        <v/>
      </c>
      <c r="F793" s="156" t="str">
        <f t="shared" si="37"/>
        <v/>
      </c>
      <c r="G793" s="156" t="str">
        <f t="shared" si="38"/>
        <v/>
      </c>
      <c r="H793" s="108"/>
      <c r="I793" s="262"/>
      <c r="J793" s="167" t="str">
        <f>IF('TEAM 5'!AH41="","",'TEAM 5'!AH41)</f>
        <v/>
      </c>
      <c r="K793" s="331" t="str">
        <f>IF('TEAM 5'!AF41="","",'TEAM 5'!AF41)</f>
        <v/>
      </c>
      <c r="L793" s="168" t="str">
        <f>'TEAM 5'!$AF$2</f>
        <v xml:space="preserve">Salisbury </v>
      </c>
      <c r="M793" s="168" t="s">
        <v>413</v>
      </c>
    </row>
    <row r="794" spans="1:13" s="104" customFormat="1" ht="12.75">
      <c r="A794" s="169"/>
      <c r="B794" s="251" t="s">
        <v>49</v>
      </c>
      <c r="C794" s="337"/>
      <c r="D794" s="252"/>
      <c r="E794" s="156" t="str">
        <f t="shared" si="36"/>
        <v/>
      </c>
      <c r="F794" s="156" t="str">
        <f t="shared" si="37"/>
        <v/>
      </c>
      <c r="G794" s="156" t="str">
        <f t="shared" si="38"/>
        <v/>
      </c>
      <c r="H794" s="108"/>
      <c r="I794" s="262"/>
      <c r="J794" s="167" t="str">
        <f>IF('TEAM 5'!AH42="","",'TEAM 5'!AH42)</f>
        <v/>
      </c>
      <c r="K794" s="331" t="str">
        <f>IF('TEAM 5'!AF42="","",'TEAM 5'!AF42)</f>
        <v/>
      </c>
      <c r="L794" s="168" t="str">
        <f>'TEAM 5'!$AF$2</f>
        <v xml:space="preserve">Salisbury </v>
      </c>
      <c r="M794" s="168" t="s">
        <v>413</v>
      </c>
    </row>
    <row r="795" spans="1:13" s="104" customFormat="1" ht="12.75">
      <c r="A795" s="169"/>
      <c r="B795" s="251" t="s">
        <v>49</v>
      </c>
      <c r="C795" s="337"/>
      <c r="D795" s="252"/>
      <c r="E795" s="156" t="str">
        <f t="shared" si="36"/>
        <v/>
      </c>
      <c r="F795" s="156" t="str">
        <f t="shared" si="37"/>
        <v/>
      </c>
      <c r="G795" s="156" t="str">
        <f t="shared" si="38"/>
        <v/>
      </c>
      <c r="H795" s="108"/>
      <c r="I795" s="262"/>
      <c r="J795" s="167" t="str">
        <f>IF('TEAM 5'!AH43="","",'TEAM 5'!AH43)</f>
        <v xml:space="preserve"> </v>
      </c>
      <c r="K795" s="331" t="str">
        <f>IF('TEAM 5'!AF43="","",'TEAM 5'!AF43)</f>
        <v/>
      </c>
      <c r="L795" s="168" t="str">
        <f>'TEAM 5'!$AF$2</f>
        <v xml:space="preserve">Salisbury </v>
      </c>
      <c r="M795" s="168" t="s">
        <v>413</v>
      </c>
    </row>
    <row r="796" spans="1:13" s="104" customFormat="1" ht="12.75">
      <c r="A796" s="169"/>
      <c r="B796" s="251" t="s">
        <v>49</v>
      </c>
      <c r="C796" s="337"/>
      <c r="D796" s="252"/>
      <c r="E796" s="156" t="str">
        <f t="shared" si="36"/>
        <v/>
      </c>
      <c r="F796" s="156" t="str">
        <f t="shared" si="37"/>
        <v/>
      </c>
      <c r="G796" s="156" t="str">
        <f t="shared" si="38"/>
        <v/>
      </c>
      <c r="H796" s="108"/>
      <c r="I796" s="262"/>
      <c r="J796" s="167" t="str">
        <f>IF('TEAM 5'!AH44="","",'TEAM 5'!AH44)</f>
        <v xml:space="preserve"> </v>
      </c>
      <c r="K796" s="331" t="str">
        <f>IF('TEAM 5'!AF44="","",'TEAM 5'!AF44)</f>
        <v/>
      </c>
      <c r="L796" s="168" t="str">
        <f>'TEAM 5'!$AF$2</f>
        <v xml:space="preserve">Salisbury </v>
      </c>
      <c r="M796" s="168" t="s">
        <v>413</v>
      </c>
    </row>
    <row r="797" spans="1:13" s="104" customFormat="1" ht="12.75">
      <c r="A797" s="169"/>
      <c r="B797" s="251" t="s">
        <v>49</v>
      </c>
      <c r="C797" s="337"/>
      <c r="D797" s="252"/>
      <c r="E797" s="156" t="str">
        <f t="shared" si="36"/>
        <v/>
      </c>
      <c r="F797" s="156" t="str">
        <f t="shared" si="37"/>
        <v/>
      </c>
      <c r="G797" s="156" t="str">
        <f t="shared" si="38"/>
        <v/>
      </c>
      <c r="H797" s="108"/>
      <c r="I797" s="262"/>
      <c r="J797" s="167" t="str">
        <f>IF('TEAM 5'!AH45="","",'TEAM 5'!AH45)</f>
        <v xml:space="preserve"> </v>
      </c>
      <c r="K797" s="331" t="str">
        <f>IF('TEAM 5'!AF45="","",'TEAM 5'!AF45)</f>
        <v/>
      </c>
      <c r="L797" s="168" t="str">
        <f>'TEAM 5'!$AF$2</f>
        <v xml:space="preserve">Salisbury </v>
      </c>
      <c r="M797" s="168" t="s">
        <v>413</v>
      </c>
    </row>
    <row r="798" spans="1:13" s="104" customFormat="1" ht="12.75">
      <c r="A798" s="169"/>
      <c r="B798" s="251" t="s">
        <v>49</v>
      </c>
      <c r="C798" s="337"/>
      <c r="D798" s="252"/>
      <c r="E798" s="156" t="str">
        <f t="shared" si="36"/>
        <v/>
      </c>
      <c r="F798" s="156" t="str">
        <f t="shared" si="37"/>
        <v/>
      </c>
      <c r="G798" s="156" t="str">
        <f t="shared" si="38"/>
        <v/>
      </c>
      <c r="H798" s="108"/>
      <c r="I798" s="262"/>
      <c r="J798" s="167" t="str">
        <f>IF('TEAM 5'!AH46="","",'TEAM 5'!AH46)</f>
        <v xml:space="preserve"> </v>
      </c>
      <c r="K798" s="331" t="str">
        <f>IF('TEAM 5'!AF46="","",'TEAM 5'!AF46)</f>
        <v/>
      </c>
      <c r="L798" s="168" t="str">
        <f>'TEAM 5'!$AF$2</f>
        <v xml:space="preserve">Salisbury </v>
      </c>
      <c r="M798" s="168" t="s">
        <v>413</v>
      </c>
    </row>
    <row r="799" spans="1:13" s="104" customFormat="1" ht="12.75">
      <c r="A799" s="169"/>
      <c r="B799" s="251" t="s">
        <v>49</v>
      </c>
      <c r="C799" s="337"/>
      <c r="D799" s="252"/>
      <c r="E799" s="156" t="str">
        <f t="shared" si="36"/>
        <v/>
      </c>
      <c r="F799" s="156" t="str">
        <f t="shared" si="37"/>
        <v/>
      </c>
      <c r="G799" s="156" t="str">
        <f t="shared" si="38"/>
        <v/>
      </c>
      <c r="H799" s="108"/>
      <c r="I799" s="262"/>
      <c r="J799" s="167" t="str">
        <f>IF('TEAM 5'!AH47="","",'TEAM 5'!AH47)</f>
        <v xml:space="preserve"> </v>
      </c>
      <c r="K799" s="331" t="str">
        <f>IF('TEAM 5'!AF47="","",'TEAM 5'!AF47)</f>
        <v/>
      </c>
      <c r="L799" s="168" t="str">
        <f>'TEAM 5'!$AF$2</f>
        <v xml:space="preserve">Salisbury </v>
      </c>
      <c r="M799" s="168" t="s">
        <v>413</v>
      </c>
    </row>
    <row r="800" spans="1:13" s="104" customFormat="1" ht="12.75">
      <c r="A800" s="169"/>
      <c r="B800" s="251" t="s">
        <v>49</v>
      </c>
      <c r="C800" s="337"/>
      <c r="D800" s="252"/>
      <c r="E800" s="156" t="str">
        <f t="shared" si="36"/>
        <v/>
      </c>
      <c r="F800" s="156" t="str">
        <f t="shared" si="37"/>
        <v/>
      </c>
      <c r="G800" s="156" t="str">
        <f t="shared" si="38"/>
        <v/>
      </c>
      <c r="H800" s="108"/>
      <c r="I800" s="262"/>
      <c r="J800" s="167" t="str">
        <f>IF('TEAM 5'!AH48="","",'TEAM 5'!AH48)</f>
        <v xml:space="preserve"> </v>
      </c>
      <c r="K800" s="331" t="str">
        <f>IF('TEAM 5'!AF48="","",'TEAM 5'!AF48)</f>
        <v/>
      </c>
      <c r="L800" s="168" t="str">
        <f>'TEAM 5'!$AF$2</f>
        <v xml:space="preserve">Salisbury </v>
      </c>
      <c r="M800" s="168" t="s">
        <v>413</v>
      </c>
    </row>
    <row r="801" spans="1:13" s="104" customFormat="1" ht="12.75">
      <c r="A801" s="169"/>
      <c r="B801" s="251" t="s">
        <v>49</v>
      </c>
      <c r="C801" s="337"/>
      <c r="D801" s="252"/>
      <c r="E801" s="156" t="str">
        <f t="shared" si="36"/>
        <v/>
      </c>
      <c r="F801" s="156" t="str">
        <f t="shared" si="37"/>
        <v/>
      </c>
      <c r="G801" s="156" t="str">
        <f t="shared" si="38"/>
        <v/>
      </c>
      <c r="H801" s="108"/>
      <c r="I801" s="262"/>
      <c r="J801" s="167" t="str">
        <f>IF('TEAM 5'!AH49="","",'TEAM 5'!AH49)</f>
        <v xml:space="preserve"> </v>
      </c>
      <c r="K801" s="331" t="str">
        <f>IF('TEAM 5'!AF49="","",'TEAM 5'!AF49)</f>
        <v/>
      </c>
      <c r="L801" s="168" t="str">
        <f>'TEAM 5'!$AF$2</f>
        <v xml:space="preserve">Salisbury </v>
      </c>
      <c r="M801" s="168" t="s">
        <v>413</v>
      </c>
    </row>
    <row r="802" spans="1:13" s="104" customFormat="1" ht="12.75">
      <c r="A802" s="169"/>
      <c r="B802" s="251" t="s">
        <v>49</v>
      </c>
      <c r="C802" s="337"/>
      <c r="D802" s="252"/>
      <c r="E802" s="156" t="str">
        <f t="shared" si="36"/>
        <v/>
      </c>
      <c r="F802" s="156" t="str">
        <f t="shared" si="37"/>
        <v/>
      </c>
      <c r="G802" s="156" t="str">
        <f t="shared" si="38"/>
        <v/>
      </c>
      <c r="H802" s="108"/>
      <c r="I802" s="262"/>
      <c r="J802" s="167" t="str">
        <f>IF('TEAM 5'!AH50="","",'TEAM 5'!AH50)</f>
        <v xml:space="preserve"> </v>
      </c>
      <c r="K802" s="331" t="str">
        <f>IF('TEAM 5'!AF50="","",'TEAM 5'!AF50)</f>
        <v/>
      </c>
      <c r="L802" s="168" t="str">
        <f>'TEAM 5'!$AF$2</f>
        <v xml:space="preserve">Salisbury </v>
      </c>
      <c r="M802" s="168" t="s">
        <v>413</v>
      </c>
    </row>
    <row r="803" spans="1:13" s="104" customFormat="1" ht="12.75">
      <c r="A803" s="169"/>
      <c r="B803" s="251" t="s">
        <v>49</v>
      </c>
      <c r="C803" s="337"/>
      <c r="D803" s="252"/>
      <c r="E803" s="156" t="str">
        <f t="shared" si="36"/>
        <v/>
      </c>
      <c r="F803" s="156" t="str">
        <f t="shared" si="37"/>
        <v/>
      </c>
      <c r="G803" s="156" t="str">
        <f t="shared" si="38"/>
        <v/>
      </c>
      <c r="H803" s="108"/>
      <c r="I803" s="262"/>
      <c r="J803" s="167" t="str">
        <f>IF('TEAM 5'!AH51="","",'TEAM 5'!AH51)</f>
        <v xml:space="preserve"> </v>
      </c>
      <c r="K803" s="331" t="str">
        <f>IF('TEAM 5'!AF51="","",'TEAM 5'!AF51)</f>
        <v/>
      </c>
      <c r="L803" s="168" t="str">
        <f>'TEAM 5'!$AF$2</f>
        <v xml:space="preserve">Salisbury </v>
      </c>
      <c r="M803" s="168" t="s">
        <v>413</v>
      </c>
    </row>
    <row r="804" spans="1:13" s="104" customFormat="1" ht="12.75">
      <c r="A804" s="169"/>
      <c r="B804" s="251" t="s">
        <v>49</v>
      </c>
      <c r="C804" s="337"/>
      <c r="D804" s="252"/>
      <c r="E804" s="156" t="str">
        <f t="shared" si="36"/>
        <v/>
      </c>
      <c r="F804" s="156" t="str">
        <f t="shared" si="37"/>
        <v/>
      </c>
      <c r="G804" s="156" t="str">
        <f t="shared" si="38"/>
        <v/>
      </c>
      <c r="H804" s="108"/>
      <c r="I804" s="262"/>
      <c r="J804" s="167" t="str">
        <f>IF('TEAM 5'!AH52="","",'TEAM 5'!AH52)</f>
        <v xml:space="preserve"> </v>
      </c>
      <c r="K804" s="331" t="str">
        <f>IF('TEAM 5'!AF52="","",'TEAM 5'!AF52)</f>
        <v/>
      </c>
      <c r="L804" s="168" t="str">
        <f>'TEAM 5'!$AF$2</f>
        <v xml:space="preserve">Salisbury </v>
      </c>
      <c r="M804" s="168" t="s">
        <v>413</v>
      </c>
    </row>
    <row r="805" spans="1:13" s="104" customFormat="1" ht="12.75">
      <c r="A805" s="169"/>
      <c r="B805" s="251" t="s">
        <v>49</v>
      </c>
      <c r="C805" s="337"/>
      <c r="D805" s="252"/>
      <c r="E805" s="156" t="str">
        <f t="shared" si="36"/>
        <v/>
      </c>
      <c r="F805" s="156" t="str">
        <f t="shared" si="37"/>
        <v/>
      </c>
      <c r="G805" s="156" t="str">
        <f t="shared" si="38"/>
        <v/>
      </c>
      <c r="H805" s="108"/>
      <c r="I805" s="262"/>
      <c r="J805" s="167" t="str">
        <f>IF('TEAM 5'!AH53="","",'TEAM 5'!AH53)</f>
        <v xml:space="preserve"> </v>
      </c>
      <c r="K805" s="331" t="str">
        <f>IF('TEAM 5'!AF53="","",'TEAM 5'!AF53)</f>
        <v/>
      </c>
      <c r="L805" s="168" t="str">
        <f>'TEAM 5'!$AF$2</f>
        <v xml:space="preserve">Salisbury </v>
      </c>
      <c r="M805" s="168" t="s">
        <v>413</v>
      </c>
    </row>
    <row r="806" spans="1:13" s="104" customFormat="1" ht="12.75">
      <c r="A806" s="169"/>
      <c r="B806" s="251" t="s">
        <v>49</v>
      </c>
      <c r="C806" s="337"/>
      <c r="D806" s="252"/>
      <c r="E806" s="156" t="str">
        <f t="shared" si="36"/>
        <v/>
      </c>
      <c r="F806" s="156" t="str">
        <f t="shared" si="37"/>
        <v/>
      </c>
      <c r="G806" s="156" t="str">
        <f t="shared" si="38"/>
        <v/>
      </c>
      <c r="H806" s="108"/>
      <c r="I806" s="262"/>
      <c r="J806" s="167" t="str">
        <f>IF(COUNTIF('TEAM 5'!AT38:AT53,"*n*")=0,"","X")</f>
        <v/>
      </c>
      <c r="K806" s="331" t="s">
        <v>586</v>
      </c>
      <c r="L806" s="168" t="str">
        <f>'TEAM 5'!$AF$2</f>
        <v xml:space="preserve">Salisbury </v>
      </c>
      <c r="M806" s="168" t="s">
        <v>413</v>
      </c>
    </row>
    <row r="807" spans="1:13" s="104" customFormat="1" ht="12.75">
      <c r="A807" s="169"/>
      <c r="B807" s="251" t="s">
        <v>49</v>
      </c>
      <c r="C807" s="337"/>
      <c r="D807" s="252"/>
      <c r="E807" s="156" t="str">
        <f t="shared" si="36"/>
        <v/>
      </c>
      <c r="F807" s="156" t="str">
        <f t="shared" si="37"/>
        <v/>
      </c>
      <c r="G807" s="156" t="str">
        <f t="shared" si="38"/>
        <v/>
      </c>
      <c r="H807" s="108"/>
      <c r="I807" s="262"/>
      <c r="J807" s="167" t="str">
        <f>IF('TEAM 5'!AH58="","",'TEAM 5'!AH58)</f>
        <v xml:space="preserve"> </v>
      </c>
      <c r="K807" s="331" t="str">
        <f>IF('TEAM 5'!AF58="","",'TEAM 5'!AF58)</f>
        <v/>
      </c>
      <c r="L807" s="168" t="str">
        <f>'TEAM 5'!$AF$2</f>
        <v xml:space="preserve">Salisbury </v>
      </c>
      <c r="M807" s="168" t="s">
        <v>414</v>
      </c>
    </row>
    <row r="808" spans="1:13" s="104" customFormat="1" ht="12.75">
      <c r="A808" s="169"/>
      <c r="B808" s="251" t="s">
        <v>49</v>
      </c>
      <c r="C808" s="337"/>
      <c r="D808" s="252"/>
      <c r="E808" s="156" t="str">
        <f t="shared" si="36"/>
        <v/>
      </c>
      <c r="F808" s="156" t="str">
        <f t="shared" si="37"/>
        <v/>
      </c>
      <c r="G808" s="156" t="str">
        <f t="shared" si="38"/>
        <v/>
      </c>
      <c r="H808" s="108"/>
      <c r="I808" s="262"/>
      <c r="J808" s="167" t="str">
        <f>IF('TEAM 5'!AH59="","",'TEAM 5'!AH59)</f>
        <v xml:space="preserve"> </v>
      </c>
      <c r="K808" s="331" t="str">
        <f>IF('TEAM 5'!AF59="","",'TEAM 5'!AF59)</f>
        <v/>
      </c>
      <c r="L808" s="168" t="str">
        <f>'TEAM 5'!$AF$2</f>
        <v xml:space="preserve">Salisbury </v>
      </c>
      <c r="M808" s="168" t="s">
        <v>414</v>
      </c>
    </row>
    <row r="809" spans="1:13" s="104" customFormat="1" ht="12.75">
      <c r="A809" s="169"/>
      <c r="B809" s="251" t="s">
        <v>49</v>
      </c>
      <c r="C809" s="337"/>
      <c r="D809" s="252"/>
      <c r="E809" s="156" t="str">
        <f t="shared" si="36"/>
        <v/>
      </c>
      <c r="F809" s="156" t="str">
        <f t="shared" si="37"/>
        <v/>
      </c>
      <c r="G809" s="156" t="str">
        <f t="shared" si="38"/>
        <v/>
      </c>
      <c r="H809" s="108"/>
      <c r="I809" s="262"/>
      <c r="J809" s="167" t="str">
        <f>IF('TEAM 5'!AH60="","",'TEAM 5'!AH60)</f>
        <v xml:space="preserve"> </v>
      </c>
      <c r="K809" s="331" t="str">
        <f>IF('TEAM 5'!AF60="","",'TEAM 5'!AF60)</f>
        <v/>
      </c>
      <c r="L809" s="168" t="str">
        <f>'TEAM 5'!$AF$2</f>
        <v xml:space="preserve">Salisbury </v>
      </c>
      <c r="M809" s="168" t="s">
        <v>414</v>
      </c>
    </row>
    <row r="810" spans="1:13" s="104" customFormat="1" ht="12.75">
      <c r="A810" s="169"/>
      <c r="B810" s="251" t="s">
        <v>49</v>
      </c>
      <c r="C810" s="337"/>
      <c r="D810" s="252"/>
      <c r="E810" s="156" t="str">
        <f t="shared" si="36"/>
        <v/>
      </c>
      <c r="F810" s="156" t="str">
        <f t="shared" si="37"/>
        <v/>
      </c>
      <c r="G810" s="156" t="str">
        <f t="shared" si="38"/>
        <v/>
      </c>
      <c r="H810" s="108"/>
      <c r="I810" s="262"/>
      <c r="J810" s="167" t="str">
        <f>IF('TEAM 5'!AH61="","",'TEAM 5'!AH61)</f>
        <v xml:space="preserve"> </v>
      </c>
      <c r="K810" s="331" t="str">
        <f>IF('TEAM 5'!AF61="","",'TEAM 5'!AF61)</f>
        <v/>
      </c>
      <c r="L810" s="168" t="str">
        <f>'TEAM 5'!$AF$2</f>
        <v xml:space="preserve">Salisbury </v>
      </c>
      <c r="M810" s="168" t="s">
        <v>414</v>
      </c>
    </row>
    <row r="811" spans="1:13" s="104" customFormat="1" ht="12.75">
      <c r="A811" s="169"/>
      <c r="B811" s="251" t="s">
        <v>49</v>
      </c>
      <c r="C811" s="337"/>
      <c r="D811" s="252"/>
      <c r="E811" s="156" t="str">
        <f t="shared" si="36"/>
        <v/>
      </c>
      <c r="F811" s="156" t="str">
        <f t="shared" si="37"/>
        <v/>
      </c>
      <c r="G811" s="156" t="str">
        <f t="shared" si="38"/>
        <v/>
      </c>
      <c r="H811" s="108"/>
      <c r="I811" s="262"/>
      <c r="J811" s="167" t="str">
        <f>IF('TEAM 5'!AH62="","",'TEAM 5'!AH62)</f>
        <v xml:space="preserve"> </v>
      </c>
      <c r="K811" s="331" t="str">
        <f>IF('TEAM 5'!AF62="","",'TEAM 5'!AF62)</f>
        <v/>
      </c>
      <c r="L811" s="168" t="str">
        <f>'TEAM 5'!$AF$2</f>
        <v xml:space="preserve">Salisbury </v>
      </c>
      <c r="M811" s="168" t="s">
        <v>414</v>
      </c>
    </row>
    <row r="812" spans="1:13" s="104" customFormat="1" ht="12.75">
      <c r="A812" s="169"/>
      <c r="B812" s="251" t="s">
        <v>49</v>
      </c>
      <c r="C812" s="337"/>
      <c r="D812" s="252"/>
      <c r="E812" s="156" t="str">
        <f t="shared" si="36"/>
        <v/>
      </c>
      <c r="F812" s="156" t="str">
        <f t="shared" si="37"/>
        <v/>
      </c>
      <c r="G812" s="156" t="str">
        <f t="shared" si="38"/>
        <v/>
      </c>
      <c r="H812" s="108"/>
      <c r="I812" s="262"/>
      <c r="J812" s="167" t="str">
        <f>IF('TEAM 5'!AH63="","",'TEAM 5'!AH63)</f>
        <v xml:space="preserve"> </v>
      </c>
      <c r="K812" s="331" t="str">
        <f>IF('TEAM 5'!AF63="","",'TEAM 5'!AF63)</f>
        <v/>
      </c>
      <c r="L812" s="168" t="str">
        <f>'TEAM 5'!$AF$2</f>
        <v xml:space="preserve">Salisbury </v>
      </c>
      <c r="M812" s="168" t="s">
        <v>414</v>
      </c>
    </row>
    <row r="813" spans="1:13" s="104" customFormat="1" ht="12.75">
      <c r="A813" s="169"/>
      <c r="B813" s="251" t="s">
        <v>49</v>
      </c>
      <c r="C813" s="337"/>
      <c r="D813" s="252"/>
      <c r="E813" s="156" t="str">
        <f t="shared" si="36"/>
        <v/>
      </c>
      <c r="F813" s="156" t="str">
        <f t="shared" si="37"/>
        <v/>
      </c>
      <c r="G813" s="156" t="str">
        <f t="shared" si="38"/>
        <v/>
      </c>
      <c r="H813" s="108"/>
      <c r="I813" s="262"/>
      <c r="J813" s="167" t="str">
        <f>IF('TEAM 5'!AH64="","",'TEAM 5'!AH64)</f>
        <v xml:space="preserve"> </v>
      </c>
      <c r="K813" s="331" t="str">
        <f>IF('TEAM 5'!AF64="","",'TEAM 5'!AF64)</f>
        <v/>
      </c>
      <c r="L813" s="168" t="str">
        <f>'TEAM 5'!$AF$2</f>
        <v xml:space="preserve">Salisbury </v>
      </c>
      <c r="M813" s="168" t="s">
        <v>414</v>
      </c>
    </row>
    <row r="814" spans="1:13" s="104" customFormat="1" ht="12.75">
      <c r="A814" s="169"/>
      <c r="B814" s="251" t="s">
        <v>49</v>
      </c>
      <c r="C814" s="337"/>
      <c r="D814" s="252"/>
      <c r="E814" s="156" t="str">
        <f t="shared" si="36"/>
        <v/>
      </c>
      <c r="F814" s="156" t="str">
        <f t="shared" si="37"/>
        <v/>
      </c>
      <c r="G814" s="156" t="str">
        <f t="shared" si="38"/>
        <v/>
      </c>
      <c r="H814" s="108"/>
      <c r="I814" s="262"/>
      <c r="J814" s="167" t="str">
        <f>IF('TEAM 5'!AH65="","",'TEAM 5'!AH65)</f>
        <v xml:space="preserve"> </v>
      </c>
      <c r="K814" s="331" t="str">
        <f>IF('TEAM 5'!AF65="","",'TEAM 5'!AF65)</f>
        <v/>
      </c>
      <c r="L814" s="168" t="str">
        <f>'TEAM 5'!$AF$2</f>
        <v xml:space="preserve">Salisbury </v>
      </c>
      <c r="M814" s="168" t="s">
        <v>414</v>
      </c>
    </row>
    <row r="815" spans="1:13" s="104" customFormat="1" ht="12.75">
      <c r="A815" s="169"/>
      <c r="B815" s="251" t="s">
        <v>49</v>
      </c>
      <c r="C815" s="337"/>
      <c r="D815" s="252"/>
      <c r="E815" s="156" t="str">
        <f t="shared" si="36"/>
        <v/>
      </c>
      <c r="F815" s="156" t="str">
        <f t="shared" si="37"/>
        <v/>
      </c>
      <c r="G815" s="156" t="str">
        <f t="shared" si="38"/>
        <v/>
      </c>
      <c r="H815" s="108"/>
      <c r="I815" s="262"/>
      <c r="J815" s="167" t="str">
        <f>IF('TEAM 5'!AH66="","",'TEAM 5'!AH66)</f>
        <v xml:space="preserve"> </v>
      </c>
      <c r="K815" s="331" t="str">
        <f>IF('TEAM 5'!AF66="","",'TEAM 5'!AF66)</f>
        <v/>
      </c>
      <c r="L815" s="168" t="str">
        <f>'TEAM 5'!$AF$2</f>
        <v xml:space="preserve">Salisbury </v>
      </c>
      <c r="M815" s="168" t="s">
        <v>414</v>
      </c>
    </row>
    <row r="816" spans="1:13" s="104" customFormat="1" ht="12.75">
      <c r="A816" s="169"/>
      <c r="B816" s="251" t="s">
        <v>49</v>
      </c>
      <c r="C816" s="337"/>
      <c r="D816" s="252"/>
      <c r="E816" s="156" t="str">
        <f t="shared" si="36"/>
        <v/>
      </c>
      <c r="F816" s="156" t="str">
        <f t="shared" si="37"/>
        <v/>
      </c>
      <c r="G816" s="156" t="str">
        <f t="shared" si="38"/>
        <v/>
      </c>
      <c r="H816" s="108"/>
      <c r="I816" s="262"/>
      <c r="J816" s="167" t="str">
        <f>IF(COUNTIF('TEAM 5'!AT58:AT66,"*n*")=0,"","X")</f>
        <v/>
      </c>
      <c r="K816" s="331" t="s">
        <v>586</v>
      </c>
      <c r="L816" s="168" t="str">
        <f>'TEAM 5'!$AF$2</f>
        <v xml:space="preserve">Salisbury </v>
      </c>
      <c r="M816" s="168" t="s">
        <v>414</v>
      </c>
    </row>
    <row r="817" spans="1:13" s="104" customFormat="1" ht="12.75">
      <c r="A817" s="169"/>
      <c r="B817" s="251" t="s">
        <v>49</v>
      </c>
      <c r="C817" s="337"/>
      <c r="D817" s="252"/>
      <c r="E817" s="156" t="str">
        <f t="shared" si="36"/>
        <v/>
      </c>
      <c r="F817" s="156" t="str">
        <f t="shared" si="37"/>
        <v/>
      </c>
      <c r="G817" s="156" t="str">
        <f t="shared" si="38"/>
        <v/>
      </c>
      <c r="H817" s="263"/>
      <c r="I817" s="262">
        <v>394</v>
      </c>
      <c r="J817" s="167" t="str">
        <f>IF('TEAM 6'!C5="","",'TEAM 6'!C5)</f>
        <v>X</v>
      </c>
      <c r="K817" s="331" t="str">
        <f>IF('TEAM 6'!A5="","",'TEAM 6'!A5)</f>
        <v>Anela Akoun</v>
      </c>
      <c r="L817" s="168" t="str">
        <f>'TEAM 6'!$AF$2</f>
        <v>Slough Juniors</v>
      </c>
      <c r="M817" s="168" t="s">
        <v>517</v>
      </c>
    </row>
    <row r="818" spans="1:13" ht="15" customHeight="1">
      <c r="A818" s="169"/>
      <c r="B818" s="251" t="s">
        <v>49</v>
      </c>
      <c r="C818" s="337"/>
      <c r="D818" s="252"/>
      <c r="E818" s="156" t="str">
        <f t="shared" si="36"/>
        <v/>
      </c>
      <c r="F818" s="156" t="str">
        <f t="shared" si="37"/>
        <v/>
      </c>
      <c r="G818" s="156" t="str">
        <f t="shared" si="38"/>
        <v/>
      </c>
      <c r="H818" s="24"/>
      <c r="I818" s="262"/>
      <c r="J818" s="167" t="str">
        <f>IF('TEAM 6'!C6="","",'TEAM 6'!C6)</f>
        <v xml:space="preserve"> </v>
      </c>
      <c r="K818" s="331" t="str">
        <f>IF('TEAM 6'!A6="","",'TEAM 6'!A6)</f>
        <v>Bethany Jones</v>
      </c>
      <c r="L818" s="168" t="str">
        <f>'TEAM 6'!$AF$2</f>
        <v>Slough Juniors</v>
      </c>
      <c r="M818" s="168" t="s">
        <v>517</v>
      </c>
    </row>
    <row r="819" spans="1:13" ht="15" customHeight="1">
      <c r="A819" s="169"/>
      <c r="B819" s="251" t="s">
        <v>49</v>
      </c>
      <c r="C819" s="337"/>
      <c r="D819" s="252"/>
      <c r="E819" s="156" t="str">
        <f t="shared" si="36"/>
        <v/>
      </c>
      <c r="F819" s="156" t="str">
        <f t="shared" si="37"/>
        <v/>
      </c>
      <c r="G819" s="156" t="str">
        <f t="shared" si="38"/>
        <v/>
      </c>
      <c r="H819" s="24"/>
      <c r="I819" s="262">
        <v>395</v>
      </c>
      <c r="J819" s="167" t="str">
        <f>IF('TEAM 6'!C7="","",'TEAM 6'!C7)</f>
        <v>X</v>
      </c>
      <c r="K819" s="331" t="str">
        <f>IF('TEAM 6'!A7="","",'TEAM 6'!A7)</f>
        <v>Brianna Garraway</v>
      </c>
      <c r="L819" s="168" t="str">
        <f>'TEAM 6'!$AF$2</f>
        <v>Slough Juniors</v>
      </c>
      <c r="M819" s="168" t="s">
        <v>517</v>
      </c>
    </row>
    <row r="820" spans="1:13" ht="15" customHeight="1">
      <c r="A820" s="169"/>
      <c r="B820" s="251" t="s">
        <v>49</v>
      </c>
      <c r="C820" s="337"/>
      <c r="D820" s="252"/>
      <c r="E820" s="156" t="str">
        <f t="shared" si="36"/>
        <v/>
      </c>
      <c r="F820" s="156" t="str">
        <f t="shared" si="37"/>
        <v/>
      </c>
      <c r="G820" s="156" t="str">
        <f t="shared" si="38"/>
        <v/>
      </c>
      <c r="H820" s="24"/>
      <c r="I820" s="262"/>
      <c r="J820" s="167" t="str">
        <f>IF('TEAM 6'!C8="","",'TEAM 6'!C8)</f>
        <v xml:space="preserve"> </v>
      </c>
      <c r="K820" s="331" t="str">
        <f>IF('TEAM 6'!A8="","",'TEAM 6'!A8)</f>
        <v>Demi Obilanade</v>
      </c>
      <c r="L820" s="168" t="str">
        <f>'TEAM 6'!$AF$2</f>
        <v>Slough Juniors</v>
      </c>
      <c r="M820" s="168" t="s">
        <v>517</v>
      </c>
    </row>
    <row r="821" spans="1:13" ht="15" customHeight="1">
      <c r="A821" s="169"/>
      <c r="B821" s="251" t="s">
        <v>49</v>
      </c>
      <c r="C821" s="337"/>
      <c r="D821" s="252"/>
      <c r="E821" s="156" t="str">
        <f t="shared" si="36"/>
        <v/>
      </c>
      <c r="F821" s="156" t="str">
        <f t="shared" si="37"/>
        <v/>
      </c>
      <c r="G821" s="156" t="str">
        <f t="shared" si="38"/>
        <v/>
      </c>
      <c r="H821" s="24"/>
      <c r="I821" s="262">
        <v>396</v>
      </c>
      <c r="J821" s="167" t="str">
        <f>IF('TEAM 6'!C9="","",'TEAM 6'!C9)</f>
        <v xml:space="preserve"> </v>
      </c>
      <c r="K821" s="331" t="str">
        <f>IF('TEAM 6'!A9="","",'TEAM 6'!A9)</f>
        <v>Emilia Wilkinson</v>
      </c>
      <c r="L821" s="168" t="str">
        <f>'TEAM 6'!$AF$2</f>
        <v>Slough Juniors</v>
      </c>
      <c r="M821" s="168" t="s">
        <v>517</v>
      </c>
    </row>
    <row r="822" spans="1:13" ht="15" customHeight="1">
      <c r="A822" s="169"/>
      <c r="B822" s="251" t="s">
        <v>49</v>
      </c>
      <c r="C822" s="337"/>
      <c r="D822" s="252"/>
      <c r="E822" s="156" t="str">
        <f t="shared" si="36"/>
        <v/>
      </c>
      <c r="F822" s="156" t="str">
        <f t="shared" si="37"/>
        <v/>
      </c>
      <c r="G822" s="156" t="str">
        <f t="shared" si="38"/>
        <v/>
      </c>
      <c r="H822" s="24"/>
      <c r="I822" s="262">
        <v>397</v>
      </c>
      <c r="J822" s="167" t="str">
        <f>IF('TEAM 6'!C10="","",'TEAM 6'!C10)</f>
        <v>X</v>
      </c>
      <c r="K822" s="331" t="str">
        <f>IF('TEAM 6'!A10="","",'TEAM 6'!A10)</f>
        <v>Florence Lee Rubis</v>
      </c>
      <c r="L822" s="168" t="str">
        <f>'TEAM 6'!$AF$2</f>
        <v>Slough Juniors</v>
      </c>
      <c r="M822" s="168" t="s">
        <v>517</v>
      </c>
    </row>
    <row r="823" spans="1:13" ht="15" customHeight="1">
      <c r="A823" s="169"/>
      <c r="B823" s="251" t="s">
        <v>49</v>
      </c>
      <c r="C823" s="337"/>
      <c r="D823" s="252"/>
      <c r="E823" s="156" t="str">
        <f t="shared" si="36"/>
        <v/>
      </c>
      <c r="F823" s="156" t="str">
        <f t="shared" si="37"/>
        <v/>
      </c>
      <c r="G823" s="156" t="str">
        <f t="shared" si="38"/>
        <v/>
      </c>
      <c r="H823" s="24"/>
      <c r="I823" s="262">
        <v>398</v>
      </c>
      <c r="J823" s="167" t="str">
        <f>IF('TEAM 6'!C11="","",'TEAM 6'!C11)</f>
        <v>X</v>
      </c>
      <c r="K823" s="331" t="str">
        <f>IF('TEAM 6'!A11="","",'TEAM 6'!A11)</f>
        <v>Isla Jones</v>
      </c>
      <c r="L823" s="168" t="str">
        <f>'TEAM 6'!$AF$2</f>
        <v>Slough Juniors</v>
      </c>
      <c r="M823" s="168" t="s">
        <v>517</v>
      </c>
    </row>
    <row r="824" spans="1:13" ht="15" customHeight="1">
      <c r="A824" s="169"/>
      <c r="B824" s="251" t="s">
        <v>49</v>
      </c>
      <c r="C824" s="337"/>
      <c r="D824" s="252"/>
      <c r="E824" s="156" t="str">
        <f t="shared" si="36"/>
        <v/>
      </c>
      <c r="F824" s="156" t="str">
        <f t="shared" si="37"/>
        <v/>
      </c>
      <c r="G824" s="156" t="str">
        <f t="shared" si="38"/>
        <v/>
      </c>
      <c r="H824" s="24"/>
      <c r="I824" s="262">
        <v>399</v>
      </c>
      <c r="J824" s="167" t="str">
        <f>IF('TEAM 6'!C12="","",'TEAM 6'!C12)</f>
        <v>X</v>
      </c>
      <c r="K824" s="331" t="str">
        <f>IF('TEAM 6'!A12="","",'TEAM 6'!A12)</f>
        <v>Krissie Koceva</v>
      </c>
      <c r="L824" s="168" t="str">
        <f>'TEAM 6'!$AF$2</f>
        <v>Slough Juniors</v>
      </c>
      <c r="M824" s="168" t="s">
        <v>517</v>
      </c>
    </row>
    <row r="825" spans="1:13" ht="15" customHeight="1">
      <c r="A825" s="169"/>
      <c r="B825" s="251" t="s">
        <v>49</v>
      </c>
      <c r="C825" s="337"/>
      <c r="D825" s="252"/>
      <c r="E825" s="156" t="str">
        <f t="shared" si="36"/>
        <v/>
      </c>
      <c r="F825" s="156" t="str">
        <f t="shared" si="37"/>
        <v/>
      </c>
      <c r="G825" s="156" t="str">
        <f t="shared" si="38"/>
        <v/>
      </c>
      <c r="H825" s="24"/>
      <c r="I825" s="262">
        <v>400</v>
      </c>
      <c r="J825" s="167" t="str">
        <f>IF('TEAM 6'!C13="","",'TEAM 6'!C13)</f>
        <v>X</v>
      </c>
      <c r="K825" s="331" t="str">
        <f>IF('TEAM 6'!A13="","",'TEAM 6'!A13)</f>
        <v>Marli Webb</v>
      </c>
      <c r="L825" s="168" t="str">
        <f>'TEAM 6'!$AF$2</f>
        <v>Slough Juniors</v>
      </c>
      <c r="M825" s="168" t="s">
        <v>517</v>
      </c>
    </row>
    <row r="826" spans="1:13" ht="15" customHeight="1">
      <c r="A826" s="169"/>
      <c r="B826" s="251" t="s">
        <v>49</v>
      </c>
      <c r="C826" s="337"/>
      <c r="D826" s="252"/>
      <c r="E826" s="156" t="str">
        <f t="shared" si="36"/>
        <v/>
      </c>
      <c r="F826" s="156" t="str">
        <f t="shared" si="37"/>
        <v/>
      </c>
      <c r="G826" s="156" t="str">
        <f t="shared" si="38"/>
        <v/>
      </c>
      <c r="H826" s="24"/>
      <c r="I826" s="262"/>
      <c r="J826" s="167" t="str">
        <f>IF('TEAM 6'!C14="","",'TEAM 6'!C14)</f>
        <v xml:space="preserve"> </v>
      </c>
      <c r="K826" s="331" t="str">
        <f>IF('TEAM 6'!A14="","",'TEAM 6'!A14)</f>
        <v>Mia Woodley</v>
      </c>
      <c r="L826" s="168" t="str">
        <f>'TEAM 6'!$AF$2</f>
        <v>Slough Juniors</v>
      </c>
      <c r="M826" s="168" t="s">
        <v>517</v>
      </c>
    </row>
    <row r="827" spans="1:13" ht="15" customHeight="1">
      <c r="A827" s="169"/>
      <c r="B827" s="251" t="s">
        <v>49</v>
      </c>
      <c r="C827" s="337"/>
      <c r="D827" s="252"/>
      <c r="E827" s="156" t="str">
        <f t="shared" si="36"/>
        <v/>
      </c>
      <c r="F827" s="156" t="str">
        <f t="shared" si="37"/>
        <v/>
      </c>
      <c r="G827" s="156" t="str">
        <f t="shared" si="38"/>
        <v/>
      </c>
      <c r="H827" s="24"/>
      <c r="I827" s="262">
        <v>500</v>
      </c>
      <c r="J827" s="167" t="str">
        <f>IF('TEAM 6'!C15="","",'TEAM 6'!C15)</f>
        <v>X</v>
      </c>
      <c r="K827" s="331" t="str">
        <f>IF('TEAM 6'!A15="","",'TEAM 6'!A15)</f>
        <v>Rachael Kennedy Hodgson</v>
      </c>
      <c r="L827" s="168" t="str">
        <f>'TEAM 6'!$AF$2</f>
        <v>Slough Juniors</v>
      </c>
      <c r="M827" s="168" t="s">
        <v>517</v>
      </c>
    </row>
    <row r="828" spans="1:13" ht="15" customHeight="1">
      <c r="A828" s="169"/>
      <c r="B828" s="251" t="s">
        <v>49</v>
      </c>
      <c r="C828" s="337"/>
      <c r="D828" s="252"/>
      <c r="E828" s="156" t="str">
        <f t="shared" si="36"/>
        <v/>
      </c>
      <c r="F828" s="156" t="str">
        <f t="shared" si="37"/>
        <v/>
      </c>
      <c r="G828" s="156" t="str">
        <f t="shared" si="38"/>
        <v/>
      </c>
      <c r="H828" s="24"/>
      <c r="I828" s="262"/>
      <c r="J828" s="167" t="str">
        <f>IF('TEAM 6'!C16="","",'TEAM 6'!C16)</f>
        <v xml:space="preserve"> </v>
      </c>
      <c r="K828" s="331" t="str">
        <f>IF('TEAM 6'!A16="","",'TEAM 6'!A16)</f>
        <v/>
      </c>
      <c r="L828" s="168" t="str">
        <f>'TEAM 6'!$AF$2</f>
        <v>Slough Juniors</v>
      </c>
      <c r="M828" s="168" t="s">
        <v>517</v>
      </c>
    </row>
    <row r="829" spans="1:13" ht="15" customHeight="1">
      <c r="A829" s="169"/>
      <c r="B829" s="251" t="s">
        <v>49</v>
      </c>
      <c r="C829" s="337"/>
      <c r="D829" s="252"/>
      <c r="E829" s="156" t="str">
        <f t="shared" si="36"/>
        <v/>
      </c>
      <c r="F829" s="156" t="str">
        <f t="shared" si="37"/>
        <v/>
      </c>
      <c r="G829" s="156" t="str">
        <f t="shared" si="38"/>
        <v/>
      </c>
      <c r="H829" s="24"/>
      <c r="I829" s="262"/>
      <c r="J829" s="167" t="str">
        <f>IF('TEAM 6'!C17="","",'TEAM 6'!C17)</f>
        <v xml:space="preserve"> </v>
      </c>
      <c r="K829" s="331" t="str">
        <f>IF('TEAM 6'!A17="","",'TEAM 6'!A17)</f>
        <v/>
      </c>
      <c r="L829" s="168" t="str">
        <f>'TEAM 6'!$AF$2</f>
        <v>Slough Juniors</v>
      </c>
      <c r="M829" s="168" t="s">
        <v>517</v>
      </c>
    </row>
    <row r="830" spans="1:13" ht="15" customHeight="1">
      <c r="A830" s="169"/>
      <c r="B830" s="251" t="s">
        <v>49</v>
      </c>
      <c r="C830" s="337"/>
      <c r="D830" s="252"/>
      <c r="E830" s="156" t="str">
        <f t="shared" si="36"/>
        <v/>
      </c>
      <c r="F830" s="156" t="str">
        <f t="shared" si="37"/>
        <v/>
      </c>
      <c r="G830" s="156" t="str">
        <f t="shared" si="38"/>
        <v/>
      </c>
      <c r="H830" s="24"/>
      <c r="I830" s="262"/>
      <c r="J830" s="167" t="str">
        <f>IF('TEAM 6'!C18="","",'TEAM 6'!C18)</f>
        <v xml:space="preserve"> </v>
      </c>
      <c r="K830" s="331" t="str">
        <f>IF('TEAM 6'!A18="","",'TEAM 6'!A18)</f>
        <v/>
      </c>
      <c r="L830" s="168" t="str">
        <f>'TEAM 6'!$AF$2</f>
        <v>Slough Juniors</v>
      </c>
      <c r="M830" s="168" t="s">
        <v>517</v>
      </c>
    </row>
    <row r="831" spans="1:13" ht="15" customHeight="1">
      <c r="A831" s="169"/>
      <c r="B831" s="251" t="s">
        <v>49</v>
      </c>
      <c r="C831" s="337"/>
      <c r="D831" s="252"/>
      <c r="E831" s="156" t="str">
        <f t="shared" si="36"/>
        <v/>
      </c>
      <c r="F831" s="156" t="str">
        <f t="shared" si="37"/>
        <v/>
      </c>
      <c r="G831" s="156" t="str">
        <f t="shared" si="38"/>
        <v/>
      </c>
      <c r="H831" s="24"/>
      <c r="I831" s="262"/>
      <c r="J831" s="167" t="str">
        <f>IF('TEAM 6'!C19="","",'TEAM 6'!C19)</f>
        <v xml:space="preserve"> </v>
      </c>
      <c r="K831" s="331" t="str">
        <f>IF('TEAM 6'!A19="","",'TEAM 6'!A19)</f>
        <v/>
      </c>
      <c r="L831" s="168" t="str">
        <f>'TEAM 6'!$AF$2</f>
        <v>Slough Juniors</v>
      </c>
      <c r="M831" s="168" t="s">
        <v>517</v>
      </c>
    </row>
    <row r="832" spans="1:13" ht="15" customHeight="1">
      <c r="A832" s="169"/>
      <c r="B832" s="251" t="s">
        <v>49</v>
      </c>
      <c r="C832" s="337"/>
      <c r="D832" s="252"/>
      <c r="E832" s="156" t="str">
        <f t="shared" si="36"/>
        <v/>
      </c>
      <c r="F832" s="156" t="str">
        <f t="shared" si="37"/>
        <v/>
      </c>
      <c r="G832" s="156" t="str">
        <f t="shared" si="38"/>
        <v/>
      </c>
      <c r="H832" s="24"/>
      <c r="I832" s="262"/>
      <c r="J832" s="167" t="str">
        <f>IF('TEAM 6'!C20="","",'TEAM 6'!C20)</f>
        <v xml:space="preserve"> </v>
      </c>
      <c r="K832" s="331" t="str">
        <f>IF('TEAM 6'!A20="","",'TEAM 6'!A20)</f>
        <v/>
      </c>
      <c r="L832" s="168" t="str">
        <f>'TEAM 6'!$AF$2</f>
        <v>Slough Juniors</v>
      </c>
      <c r="M832" s="168" t="s">
        <v>517</v>
      </c>
    </row>
    <row r="833" spans="2:13" ht="15" customHeight="1">
      <c r="B833" s="251" t="s">
        <v>49</v>
      </c>
      <c r="C833" s="337"/>
      <c r="D833" s="252"/>
      <c r="E833" s="156" t="str">
        <f t="shared" si="36"/>
        <v/>
      </c>
      <c r="F833" s="156" t="str">
        <f t="shared" si="37"/>
        <v/>
      </c>
      <c r="G833" s="156" t="str">
        <f t="shared" si="38"/>
        <v/>
      </c>
      <c r="H833" s="24"/>
      <c r="I833" s="262"/>
      <c r="J833" s="167" t="str">
        <f>IF('TEAM 6'!C21="","",'TEAM 6'!C21)</f>
        <v xml:space="preserve"> </v>
      </c>
      <c r="K833" s="331" t="str">
        <f>IF('TEAM 6'!A21="","",'TEAM 6'!A21)</f>
        <v/>
      </c>
      <c r="L833" s="168" t="str">
        <f>'TEAM 6'!$AF$2</f>
        <v>Slough Juniors</v>
      </c>
      <c r="M833" s="168" t="s">
        <v>517</v>
      </c>
    </row>
    <row r="834" spans="2:13" ht="15" customHeight="1">
      <c r="B834" s="251" t="s">
        <v>49</v>
      </c>
      <c r="C834" s="337"/>
      <c r="D834" s="252"/>
      <c r="E834" s="156" t="str">
        <f t="shared" si="36"/>
        <v/>
      </c>
      <c r="F834" s="156" t="str">
        <f t="shared" si="37"/>
        <v/>
      </c>
      <c r="G834" s="156" t="str">
        <f t="shared" si="38"/>
        <v/>
      </c>
      <c r="H834" s="24"/>
      <c r="I834" s="262"/>
      <c r="J834" s="167" t="str">
        <f>IF('TEAM 6'!C22="","",'TEAM 6'!C22)</f>
        <v xml:space="preserve"> </v>
      </c>
      <c r="K834" s="331" t="str">
        <f>IF('TEAM 6'!A22="","",'TEAM 6'!A22)</f>
        <v/>
      </c>
      <c r="L834" s="168" t="str">
        <f>'TEAM 6'!$AF$2</f>
        <v>Slough Juniors</v>
      </c>
      <c r="M834" s="168" t="s">
        <v>517</v>
      </c>
    </row>
    <row r="835" spans="2:13" ht="15" customHeight="1">
      <c r="B835" s="251" t="s">
        <v>49</v>
      </c>
      <c r="C835" s="337"/>
      <c r="D835" s="252"/>
      <c r="E835" s="156" t="str">
        <f t="shared" si="36"/>
        <v/>
      </c>
      <c r="F835" s="156" t="str">
        <f t="shared" si="37"/>
        <v/>
      </c>
      <c r="G835" s="156" t="str">
        <f t="shared" si="38"/>
        <v/>
      </c>
      <c r="H835" s="24"/>
      <c r="I835" s="262"/>
      <c r="J835" s="167" t="str">
        <f>IF('TEAM 6'!C23="","",'TEAM 6'!C23)</f>
        <v xml:space="preserve"> </v>
      </c>
      <c r="K835" s="331" t="str">
        <f>IF('TEAM 6'!A23="","",'TEAM 6'!A23)</f>
        <v/>
      </c>
      <c r="L835" s="168" t="str">
        <f>'TEAM 6'!$AF$2</f>
        <v>Slough Juniors</v>
      </c>
      <c r="M835" s="168" t="s">
        <v>517</v>
      </c>
    </row>
    <row r="836" spans="2:13" ht="15" customHeight="1">
      <c r="B836" s="251" t="s">
        <v>49</v>
      </c>
      <c r="C836" s="337"/>
      <c r="D836" s="252"/>
      <c r="E836" s="156" t="str">
        <f t="shared" si="36"/>
        <v/>
      </c>
      <c r="F836" s="156" t="str">
        <f t="shared" si="37"/>
        <v/>
      </c>
      <c r="G836" s="156" t="str">
        <f t="shared" si="38"/>
        <v/>
      </c>
      <c r="H836" s="24"/>
      <c r="I836" s="262"/>
      <c r="J836" s="167" t="str">
        <f>IF('TEAM 6'!C24="","",'TEAM 6'!C24)</f>
        <v xml:space="preserve"> </v>
      </c>
      <c r="K836" s="331" t="str">
        <f>IF('TEAM 6'!A24="","",'TEAM 6'!A24)</f>
        <v/>
      </c>
      <c r="L836" s="168" t="str">
        <f>'TEAM 6'!$AF$2</f>
        <v>Slough Juniors</v>
      </c>
      <c r="M836" s="168" t="s">
        <v>517</v>
      </c>
    </row>
    <row r="837" spans="2:13" ht="15" customHeight="1">
      <c r="B837" s="251" t="s">
        <v>49</v>
      </c>
      <c r="C837" s="337"/>
      <c r="D837" s="252"/>
      <c r="E837" s="156" t="str">
        <f t="shared" si="36"/>
        <v/>
      </c>
      <c r="F837" s="156" t="str">
        <f t="shared" si="37"/>
        <v/>
      </c>
      <c r="G837" s="156" t="str">
        <f t="shared" si="38"/>
        <v/>
      </c>
      <c r="H837" s="24"/>
      <c r="I837" s="262"/>
      <c r="J837" s="167" t="str">
        <f>IF('TEAM 6'!C25="","",'TEAM 6'!C25)</f>
        <v xml:space="preserve"> </v>
      </c>
      <c r="K837" s="331" t="str">
        <f>IF('TEAM 6'!A25="","",'TEAM 6'!A25)</f>
        <v/>
      </c>
      <c r="L837" s="168" t="str">
        <f>'TEAM 6'!$AF$2</f>
        <v>Slough Juniors</v>
      </c>
      <c r="M837" s="168" t="s">
        <v>517</v>
      </c>
    </row>
    <row r="838" spans="2:13" ht="15" customHeight="1">
      <c r="B838" s="251" t="s">
        <v>49</v>
      </c>
      <c r="C838" s="337"/>
      <c r="D838" s="252"/>
      <c r="E838" s="156" t="str">
        <f t="shared" si="36"/>
        <v/>
      </c>
      <c r="F838" s="156" t="str">
        <f t="shared" si="37"/>
        <v/>
      </c>
      <c r="G838" s="156" t="str">
        <f t="shared" si="38"/>
        <v/>
      </c>
      <c r="H838" s="24"/>
      <c r="I838" s="262"/>
      <c r="J838" s="167" t="str">
        <f>IF('TEAM 6'!C26="","",'TEAM 6'!C26)</f>
        <v xml:space="preserve"> </v>
      </c>
      <c r="K838" s="331" t="str">
        <f>IF('TEAM 6'!A26="","",'TEAM 6'!A26)</f>
        <v/>
      </c>
      <c r="L838" s="168" t="str">
        <f>'TEAM 6'!$AF$2</f>
        <v>Slough Juniors</v>
      </c>
      <c r="M838" s="168" t="s">
        <v>517</v>
      </c>
    </row>
    <row r="839" spans="2:13" ht="15" customHeight="1">
      <c r="B839" s="251" t="s">
        <v>49</v>
      </c>
      <c r="C839" s="337"/>
      <c r="D839" s="252"/>
      <c r="E839" s="156" t="str">
        <f t="shared" ref="E839:E902" si="39">IF(ISNA((VLOOKUP(B839,I:M,3,FALSE))),"",VLOOKUP(B839,I:M,3,FALSE))</f>
        <v/>
      </c>
      <c r="F839" s="156" t="str">
        <f t="shared" ref="F839:F902" si="40">IF(ISNA((VLOOKUP(B839,I:M,4,FALSE))),"",VLOOKUP(B839,I:M,4,FALSE))</f>
        <v/>
      </c>
      <c r="G839" s="156" t="str">
        <f t="shared" ref="G839:G902" si="41">IF(ISNA((VLOOKUP(B839,I:M,5,FALSE))),"",VLOOKUP(B839,I:M,5,FALSE))</f>
        <v/>
      </c>
      <c r="H839" s="24"/>
      <c r="I839" s="262"/>
      <c r="J839" s="167" t="str">
        <f>IF('TEAM 6'!C27="","",'TEAM 6'!C27)</f>
        <v xml:space="preserve"> </v>
      </c>
      <c r="K839" s="331" t="str">
        <f>IF('TEAM 6'!A27="","",'TEAM 6'!A27)</f>
        <v/>
      </c>
      <c r="L839" s="168" t="str">
        <f>'TEAM 6'!$AF$2</f>
        <v>Slough Juniors</v>
      </c>
      <c r="M839" s="168" t="s">
        <v>517</v>
      </c>
    </row>
    <row r="840" spans="2:13" ht="15" customHeight="1">
      <c r="B840" s="251" t="s">
        <v>49</v>
      </c>
      <c r="C840" s="337"/>
      <c r="D840" s="252"/>
      <c r="E840" s="156" t="str">
        <f t="shared" si="39"/>
        <v/>
      </c>
      <c r="F840" s="156" t="str">
        <f t="shared" si="40"/>
        <v/>
      </c>
      <c r="G840" s="156" t="str">
        <f t="shared" si="41"/>
        <v/>
      </c>
      <c r="H840" s="24"/>
      <c r="I840" s="262"/>
      <c r="J840" s="167" t="str">
        <f>IF('TEAM 6'!C28="","",'TEAM 6'!C28)</f>
        <v xml:space="preserve"> </v>
      </c>
      <c r="K840" s="331" t="str">
        <f>IF('TEAM 6'!A28="","",'TEAM 6'!A28)</f>
        <v/>
      </c>
      <c r="L840" s="168" t="str">
        <f>'TEAM 6'!$AF$2</f>
        <v>Slough Juniors</v>
      </c>
      <c r="M840" s="168" t="s">
        <v>517</v>
      </c>
    </row>
    <row r="841" spans="2:13" ht="15" customHeight="1">
      <c r="B841" s="251" t="s">
        <v>49</v>
      </c>
      <c r="C841" s="337"/>
      <c r="D841" s="252"/>
      <c r="E841" s="156" t="str">
        <f t="shared" si="39"/>
        <v/>
      </c>
      <c r="F841" s="156" t="str">
        <f t="shared" si="40"/>
        <v/>
      </c>
      <c r="G841" s="156" t="str">
        <f t="shared" si="41"/>
        <v/>
      </c>
      <c r="H841" s="24"/>
      <c r="I841" s="262"/>
      <c r="J841" s="167" t="str">
        <f>IF('TEAM 6'!C29="","",'TEAM 6'!C29)</f>
        <v xml:space="preserve"> </v>
      </c>
      <c r="K841" s="331" t="str">
        <f>IF('TEAM 6'!A29="","",'TEAM 6'!A29)</f>
        <v/>
      </c>
      <c r="L841" s="168" t="str">
        <f>'TEAM 6'!$AF$2</f>
        <v>Slough Juniors</v>
      </c>
      <c r="M841" s="168" t="s">
        <v>517</v>
      </c>
    </row>
    <row r="842" spans="2:13" ht="15" customHeight="1">
      <c r="B842" s="251" t="s">
        <v>49</v>
      </c>
      <c r="C842" s="337"/>
      <c r="D842" s="252"/>
      <c r="E842" s="156" t="str">
        <f t="shared" si="39"/>
        <v/>
      </c>
      <c r="F842" s="156" t="str">
        <f t="shared" si="40"/>
        <v/>
      </c>
      <c r="G842" s="156" t="str">
        <f t="shared" si="41"/>
        <v/>
      </c>
      <c r="H842" s="24"/>
      <c r="I842" s="262"/>
      <c r="J842" s="167" t="str">
        <f>IF('TEAM 6'!C30="","",'TEAM 6'!C30)</f>
        <v xml:space="preserve"> </v>
      </c>
      <c r="K842" s="331" t="str">
        <f>IF('TEAM 6'!A30="","",'TEAM 6'!A30)</f>
        <v/>
      </c>
      <c r="L842" s="168" t="str">
        <f>'TEAM 6'!$AF$2</f>
        <v>Slough Juniors</v>
      </c>
      <c r="M842" s="168" t="s">
        <v>517</v>
      </c>
    </row>
    <row r="843" spans="2:13" ht="15" customHeight="1">
      <c r="B843" s="251" t="s">
        <v>49</v>
      </c>
      <c r="C843" s="337"/>
      <c r="D843" s="252"/>
      <c r="E843" s="156" t="str">
        <f t="shared" si="39"/>
        <v/>
      </c>
      <c r="F843" s="156" t="str">
        <f t="shared" si="40"/>
        <v/>
      </c>
      <c r="G843" s="156" t="str">
        <f t="shared" si="41"/>
        <v/>
      </c>
      <c r="H843" s="24"/>
      <c r="I843" s="262">
        <v>759</v>
      </c>
      <c r="J843" s="167" t="str">
        <f>IF('TEAM 6'!C31="","",'TEAM 6'!C31)</f>
        <v/>
      </c>
      <c r="K843" s="331" t="s">
        <v>586</v>
      </c>
      <c r="L843" s="168" t="str">
        <f>'TEAM 6'!$AF$2</f>
        <v>Slough Juniors</v>
      </c>
      <c r="M843" s="168" t="s">
        <v>517</v>
      </c>
    </row>
    <row r="844" spans="2:13" ht="15" customHeight="1">
      <c r="B844" s="251" t="s">
        <v>49</v>
      </c>
      <c r="C844" s="337"/>
      <c r="D844" s="252"/>
      <c r="E844" s="156" t="str">
        <f t="shared" si="39"/>
        <v/>
      </c>
      <c r="F844" s="156" t="str">
        <f t="shared" si="40"/>
        <v/>
      </c>
      <c r="G844" s="156" t="str">
        <f t="shared" si="41"/>
        <v/>
      </c>
      <c r="H844" s="24"/>
      <c r="I844" s="262"/>
      <c r="J844" s="167" t="str">
        <f>IF('TEAM 6'!R5="","",'TEAM 6'!R5)</f>
        <v xml:space="preserve"> </v>
      </c>
      <c r="K844" s="331" t="str">
        <f>IF('TEAM 6'!P5="","",'TEAM 6'!P5)</f>
        <v>Aimee Munt</v>
      </c>
      <c r="L844" s="168" t="str">
        <f>'TEAM 6'!$AF$2</f>
        <v>Slough Juniors</v>
      </c>
      <c r="M844" s="168" t="s">
        <v>516</v>
      </c>
    </row>
    <row r="845" spans="2:13" ht="15" customHeight="1">
      <c r="B845" s="251" t="s">
        <v>49</v>
      </c>
      <c r="C845" s="337"/>
      <c r="D845" s="252"/>
      <c r="E845" s="156" t="str">
        <f t="shared" si="39"/>
        <v/>
      </c>
      <c r="F845" s="156" t="str">
        <f t="shared" si="40"/>
        <v/>
      </c>
      <c r="G845" s="156" t="str">
        <f t="shared" si="41"/>
        <v/>
      </c>
      <c r="H845" s="24"/>
      <c r="I845" s="262"/>
      <c r="J845" s="167" t="str">
        <f>IF('TEAM 6'!R6="","",'TEAM 6'!R6)</f>
        <v xml:space="preserve"> </v>
      </c>
      <c r="K845" s="331" t="str">
        <f>IF('TEAM 6'!P6="","",'TEAM 6'!P6)</f>
        <v>Dami Obilanade</v>
      </c>
      <c r="L845" s="168" t="str">
        <f>'TEAM 6'!$AF$2</f>
        <v>Slough Juniors</v>
      </c>
      <c r="M845" s="168" t="s">
        <v>516</v>
      </c>
    </row>
    <row r="846" spans="2:13" ht="15" customHeight="1">
      <c r="B846" s="251" t="s">
        <v>49</v>
      </c>
      <c r="C846" s="337"/>
      <c r="D846" s="252"/>
      <c r="E846" s="156" t="str">
        <f t="shared" si="39"/>
        <v/>
      </c>
      <c r="F846" s="156" t="str">
        <f t="shared" si="40"/>
        <v/>
      </c>
      <c r="G846" s="156" t="str">
        <f t="shared" si="41"/>
        <v/>
      </c>
      <c r="H846" s="24"/>
      <c r="I846" s="262"/>
      <c r="J846" s="167" t="str">
        <f>IF('TEAM 6'!R7="","",'TEAM 6'!R7)</f>
        <v xml:space="preserve"> </v>
      </c>
      <c r="K846" s="331" t="str">
        <f>IF('TEAM 6'!P7="","",'TEAM 6'!P7)</f>
        <v>Eva Barnett</v>
      </c>
      <c r="L846" s="168" t="str">
        <f>'TEAM 6'!$AF$2</f>
        <v>Slough Juniors</v>
      </c>
      <c r="M846" s="168" t="s">
        <v>516</v>
      </c>
    </row>
    <row r="847" spans="2:13" ht="15" customHeight="1">
      <c r="B847" s="251" t="s">
        <v>49</v>
      </c>
      <c r="C847" s="337"/>
      <c r="D847" s="252"/>
      <c r="E847" s="156" t="str">
        <f t="shared" si="39"/>
        <v/>
      </c>
      <c r="F847" s="156" t="str">
        <f t="shared" si="40"/>
        <v/>
      </c>
      <c r="G847" s="156" t="str">
        <f t="shared" si="41"/>
        <v/>
      </c>
      <c r="H847" s="24"/>
      <c r="I847" s="262"/>
      <c r="J847" s="167" t="str">
        <f>IF('TEAM 6'!R8="","",'TEAM 6'!R8)</f>
        <v xml:space="preserve"> </v>
      </c>
      <c r="K847" s="331" t="str">
        <f>IF('TEAM 6'!P8="","",'TEAM 6'!P8)</f>
        <v>Madisyn Woodley</v>
      </c>
      <c r="L847" s="168" t="str">
        <f>'TEAM 6'!$AF$2</f>
        <v>Slough Juniors</v>
      </c>
      <c r="M847" s="168" t="s">
        <v>516</v>
      </c>
    </row>
    <row r="848" spans="2:13" ht="15" customHeight="1">
      <c r="B848" s="251" t="s">
        <v>49</v>
      </c>
      <c r="C848" s="337"/>
      <c r="D848" s="252"/>
      <c r="E848" s="156" t="str">
        <f t="shared" si="39"/>
        <v/>
      </c>
      <c r="F848" s="156" t="str">
        <f t="shared" si="40"/>
        <v/>
      </c>
      <c r="G848" s="156" t="str">
        <f t="shared" si="41"/>
        <v/>
      </c>
      <c r="H848" s="24"/>
      <c r="I848" s="262"/>
      <c r="J848" s="167" t="str">
        <f>IF('TEAM 6'!R9="","",'TEAM 6'!R9)</f>
        <v xml:space="preserve"> </v>
      </c>
      <c r="K848" s="331" t="str">
        <f>IF('TEAM 6'!P9="","",'TEAM 6'!P9)</f>
        <v>Maria Odino</v>
      </c>
      <c r="L848" s="168" t="str">
        <f>'TEAM 6'!$AF$2</f>
        <v>Slough Juniors</v>
      </c>
      <c r="M848" s="168" t="s">
        <v>516</v>
      </c>
    </row>
    <row r="849" spans="2:13" ht="15" customHeight="1">
      <c r="B849" s="251" t="s">
        <v>49</v>
      </c>
      <c r="C849" s="337"/>
      <c r="D849" s="252"/>
      <c r="E849" s="156" t="str">
        <f t="shared" si="39"/>
        <v/>
      </c>
      <c r="F849" s="156" t="str">
        <f t="shared" si="40"/>
        <v/>
      </c>
      <c r="G849" s="156" t="str">
        <f t="shared" si="41"/>
        <v/>
      </c>
      <c r="H849" s="24"/>
      <c r="I849" s="262"/>
      <c r="J849" s="167" t="str">
        <f>IF('TEAM 6'!R10="","",'TEAM 6'!R10)</f>
        <v xml:space="preserve"> </v>
      </c>
      <c r="K849" s="331" t="str">
        <f>IF('TEAM 6'!P10="","",'TEAM 6'!P10)</f>
        <v>Orla Roche</v>
      </c>
      <c r="L849" s="168" t="str">
        <f>'TEAM 6'!$AF$2</f>
        <v>Slough Juniors</v>
      </c>
      <c r="M849" s="168" t="s">
        <v>516</v>
      </c>
    </row>
    <row r="850" spans="2:13" ht="15" customHeight="1">
      <c r="B850" s="251" t="s">
        <v>49</v>
      </c>
      <c r="C850" s="337"/>
      <c r="D850" s="252"/>
      <c r="E850" s="156" t="str">
        <f t="shared" si="39"/>
        <v/>
      </c>
      <c r="F850" s="156" t="str">
        <f t="shared" si="40"/>
        <v/>
      </c>
      <c r="G850" s="156" t="str">
        <f t="shared" si="41"/>
        <v/>
      </c>
      <c r="H850" s="24"/>
      <c r="I850" s="262"/>
      <c r="J850" s="167" t="str">
        <f>IF('TEAM 6'!R11="","",'TEAM 6'!R11)</f>
        <v xml:space="preserve"> </v>
      </c>
      <c r="K850" s="331" t="str">
        <f>IF('TEAM 6'!P11="","",'TEAM 6'!P11)</f>
        <v/>
      </c>
      <c r="L850" s="168" t="str">
        <f>'TEAM 6'!$AF$2</f>
        <v>Slough Juniors</v>
      </c>
      <c r="M850" s="168" t="s">
        <v>516</v>
      </c>
    </row>
    <row r="851" spans="2:13" ht="15" customHeight="1">
      <c r="B851" s="251" t="s">
        <v>49</v>
      </c>
      <c r="C851" s="337"/>
      <c r="D851" s="252"/>
      <c r="E851" s="156" t="str">
        <f t="shared" si="39"/>
        <v/>
      </c>
      <c r="F851" s="156" t="str">
        <f t="shared" si="40"/>
        <v/>
      </c>
      <c r="G851" s="156" t="str">
        <f t="shared" si="41"/>
        <v/>
      </c>
      <c r="H851" s="24"/>
      <c r="I851" s="262"/>
      <c r="J851" s="167" t="str">
        <f>IF('TEAM 6'!R12="","",'TEAM 6'!R12)</f>
        <v xml:space="preserve"> </v>
      </c>
      <c r="K851" s="331" t="str">
        <f>IF('TEAM 6'!P12="","",'TEAM 6'!P12)</f>
        <v/>
      </c>
      <c r="L851" s="168" t="str">
        <f>'TEAM 6'!$AF$2</f>
        <v>Slough Juniors</v>
      </c>
      <c r="M851" s="168" t="s">
        <v>516</v>
      </c>
    </row>
    <row r="852" spans="2:13" ht="15" customHeight="1">
      <c r="B852" s="251" t="s">
        <v>49</v>
      </c>
      <c r="C852" s="337"/>
      <c r="D852" s="252"/>
      <c r="E852" s="156" t="str">
        <f t="shared" si="39"/>
        <v/>
      </c>
      <c r="F852" s="156" t="str">
        <f t="shared" si="40"/>
        <v/>
      </c>
      <c r="G852" s="156" t="str">
        <f t="shared" si="41"/>
        <v/>
      </c>
      <c r="H852" s="24"/>
      <c r="I852" s="262"/>
      <c r="J852" s="167" t="str">
        <f>IF('TEAM 6'!R13="","",'TEAM 6'!R13)</f>
        <v xml:space="preserve"> </v>
      </c>
      <c r="K852" s="331" t="str">
        <f>IF('TEAM 6'!P13="","",'TEAM 6'!P13)</f>
        <v/>
      </c>
      <c r="L852" s="168" t="str">
        <f>'TEAM 6'!$AF$2</f>
        <v>Slough Juniors</v>
      </c>
      <c r="M852" s="168" t="s">
        <v>516</v>
      </c>
    </row>
    <row r="853" spans="2:13" ht="15" customHeight="1">
      <c r="B853" s="251" t="s">
        <v>49</v>
      </c>
      <c r="C853" s="337"/>
      <c r="D853" s="252"/>
      <c r="E853" s="156" t="str">
        <f t="shared" si="39"/>
        <v/>
      </c>
      <c r="F853" s="156" t="str">
        <f t="shared" si="40"/>
        <v/>
      </c>
      <c r="G853" s="156" t="str">
        <f t="shared" si="41"/>
        <v/>
      </c>
      <c r="H853" s="24"/>
      <c r="I853" s="262"/>
      <c r="J853" s="167" t="str">
        <f>IF('TEAM 6'!R14="","",'TEAM 6'!R14)</f>
        <v xml:space="preserve"> </v>
      </c>
      <c r="K853" s="331" t="str">
        <f>IF('TEAM 6'!P14="","",'TEAM 6'!P14)</f>
        <v/>
      </c>
      <c r="L853" s="168" t="str">
        <f>'TEAM 6'!$AF$2</f>
        <v>Slough Juniors</v>
      </c>
      <c r="M853" s="168" t="s">
        <v>516</v>
      </c>
    </row>
    <row r="854" spans="2:13" ht="15" customHeight="1">
      <c r="B854" s="251" t="s">
        <v>49</v>
      </c>
      <c r="C854" s="337"/>
      <c r="D854" s="252"/>
      <c r="E854" s="156" t="str">
        <f t="shared" si="39"/>
        <v/>
      </c>
      <c r="F854" s="156" t="str">
        <f t="shared" si="40"/>
        <v/>
      </c>
      <c r="G854" s="156" t="str">
        <f t="shared" si="41"/>
        <v/>
      </c>
      <c r="H854" s="24"/>
      <c r="I854" s="262"/>
      <c r="J854" s="167" t="str">
        <f>IF('TEAM 6'!R15="","",'TEAM 6'!R15)</f>
        <v xml:space="preserve"> </v>
      </c>
      <c r="K854" s="331" t="str">
        <f>IF('TEAM 6'!P15="","",'TEAM 6'!P15)</f>
        <v/>
      </c>
      <c r="L854" s="168" t="str">
        <f>'TEAM 6'!$AF$2</f>
        <v>Slough Juniors</v>
      </c>
      <c r="M854" s="168" t="s">
        <v>516</v>
      </c>
    </row>
    <row r="855" spans="2:13" ht="15" customHeight="1">
      <c r="B855" s="251" t="s">
        <v>49</v>
      </c>
      <c r="C855" s="337"/>
      <c r="D855" s="252"/>
      <c r="E855" s="156" t="str">
        <f t="shared" si="39"/>
        <v/>
      </c>
      <c r="F855" s="156" t="str">
        <f t="shared" si="40"/>
        <v/>
      </c>
      <c r="G855" s="156" t="str">
        <f t="shared" si="41"/>
        <v/>
      </c>
      <c r="H855" s="24"/>
      <c r="I855" s="262"/>
      <c r="J855" s="167" t="str">
        <f>IF('TEAM 6'!R16="","",'TEAM 6'!R16)</f>
        <v xml:space="preserve"> </v>
      </c>
      <c r="K855" s="331" t="str">
        <f>IF('TEAM 6'!P16="","",'TEAM 6'!P16)</f>
        <v/>
      </c>
      <c r="L855" s="168" t="str">
        <f>'TEAM 6'!$AF$2</f>
        <v>Slough Juniors</v>
      </c>
      <c r="M855" s="168" t="s">
        <v>516</v>
      </c>
    </row>
    <row r="856" spans="2:13" ht="15" customHeight="1">
      <c r="B856" s="251" t="s">
        <v>49</v>
      </c>
      <c r="C856" s="337"/>
      <c r="D856" s="252"/>
      <c r="E856" s="156" t="str">
        <f t="shared" si="39"/>
        <v/>
      </c>
      <c r="F856" s="156" t="str">
        <f t="shared" si="40"/>
        <v/>
      </c>
      <c r="G856" s="156" t="str">
        <f t="shared" si="41"/>
        <v/>
      </c>
      <c r="H856" s="24"/>
      <c r="I856" s="262"/>
      <c r="J856" s="167" t="str">
        <f>IF('TEAM 6'!R17="","",'TEAM 6'!R17)</f>
        <v xml:space="preserve"> </v>
      </c>
      <c r="K856" s="331" t="str">
        <f>IF('TEAM 6'!P17="","",'TEAM 6'!P17)</f>
        <v/>
      </c>
      <c r="L856" s="168" t="str">
        <f>'TEAM 6'!$AF$2</f>
        <v>Slough Juniors</v>
      </c>
      <c r="M856" s="168" t="s">
        <v>516</v>
      </c>
    </row>
    <row r="857" spans="2:13" ht="15" customHeight="1">
      <c r="B857" s="251" t="s">
        <v>49</v>
      </c>
      <c r="C857" s="337"/>
      <c r="D857" s="252"/>
      <c r="E857" s="156" t="str">
        <f t="shared" si="39"/>
        <v/>
      </c>
      <c r="F857" s="156" t="str">
        <f t="shared" si="40"/>
        <v/>
      </c>
      <c r="G857" s="156" t="str">
        <f t="shared" si="41"/>
        <v/>
      </c>
      <c r="H857" s="24"/>
      <c r="I857" s="262"/>
      <c r="J857" s="167" t="str">
        <f>IF('TEAM 6'!R18="","",'TEAM 6'!R18)</f>
        <v xml:space="preserve"> </v>
      </c>
      <c r="K857" s="331" t="str">
        <f>IF('TEAM 6'!P18="","",'TEAM 6'!P18)</f>
        <v/>
      </c>
      <c r="L857" s="168" t="str">
        <f>'TEAM 6'!$AF$2</f>
        <v>Slough Juniors</v>
      </c>
      <c r="M857" s="168" t="s">
        <v>516</v>
      </c>
    </row>
    <row r="858" spans="2:13" ht="15" customHeight="1">
      <c r="B858" s="251" t="s">
        <v>49</v>
      </c>
      <c r="C858" s="337"/>
      <c r="D858" s="252"/>
      <c r="E858" s="156" t="str">
        <f t="shared" si="39"/>
        <v/>
      </c>
      <c r="F858" s="156" t="str">
        <f t="shared" si="40"/>
        <v/>
      </c>
      <c r="G858" s="156" t="str">
        <f t="shared" si="41"/>
        <v/>
      </c>
      <c r="H858" s="24"/>
      <c r="I858" s="262"/>
      <c r="J858" s="167" t="str">
        <f>IF('TEAM 6'!R19="","",'TEAM 6'!R19)</f>
        <v xml:space="preserve"> </v>
      </c>
      <c r="K858" s="331" t="str">
        <f>IF('TEAM 6'!P19="","",'TEAM 6'!P19)</f>
        <v/>
      </c>
      <c r="L858" s="168" t="str">
        <f>'TEAM 6'!$AF$2</f>
        <v>Slough Juniors</v>
      </c>
      <c r="M858" s="168" t="s">
        <v>516</v>
      </c>
    </row>
    <row r="859" spans="2:13" ht="15" customHeight="1">
      <c r="B859" s="251" t="s">
        <v>49</v>
      </c>
      <c r="C859" s="337"/>
      <c r="D859" s="252"/>
      <c r="E859" s="156" t="str">
        <f t="shared" si="39"/>
        <v/>
      </c>
      <c r="F859" s="156" t="str">
        <f t="shared" si="40"/>
        <v/>
      </c>
      <c r="G859" s="156" t="str">
        <f t="shared" si="41"/>
        <v/>
      </c>
      <c r="H859" s="24"/>
      <c r="I859" s="262"/>
      <c r="J859" s="167" t="str">
        <f>IF('TEAM 6'!R20="","",'TEAM 6'!R20)</f>
        <v xml:space="preserve"> </v>
      </c>
      <c r="K859" s="331" t="str">
        <f>IF('TEAM 6'!P20="","",'TEAM 6'!P20)</f>
        <v/>
      </c>
      <c r="L859" s="168" t="str">
        <f>'TEAM 6'!$AF$2</f>
        <v>Slough Juniors</v>
      </c>
      <c r="M859" s="168" t="s">
        <v>516</v>
      </c>
    </row>
    <row r="860" spans="2:13" ht="15" customHeight="1">
      <c r="B860" s="251" t="s">
        <v>49</v>
      </c>
      <c r="C860" s="337"/>
      <c r="D860" s="252"/>
      <c r="E860" s="156" t="str">
        <f t="shared" si="39"/>
        <v/>
      </c>
      <c r="F860" s="156" t="str">
        <f t="shared" si="40"/>
        <v/>
      </c>
      <c r="G860" s="156" t="str">
        <f t="shared" si="41"/>
        <v/>
      </c>
      <c r="H860" s="24"/>
      <c r="I860" s="262"/>
      <c r="J860" s="167" t="str">
        <f>IF('TEAM 6'!R21="","",'TEAM 6'!R21)</f>
        <v xml:space="preserve"> </v>
      </c>
      <c r="K860" s="331" t="str">
        <f>IF('TEAM 6'!P21="","",'TEAM 6'!P21)</f>
        <v/>
      </c>
      <c r="L860" s="168" t="str">
        <f>'TEAM 6'!$AF$2</f>
        <v>Slough Juniors</v>
      </c>
      <c r="M860" s="168" t="s">
        <v>516</v>
      </c>
    </row>
    <row r="861" spans="2:13" ht="15" customHeight="1">
      <c r="B861" s="251" t="s">
        <v>49</v>
      </c>
      <c r="C861" s="337"/>
      <c r="D861" s="252"/>
      <c r="E861" s="156" t="str">
        <f t="shared" si="39"/>
        <v/>
      </c>
      <c r="F861" s="156" t="str">
        <f t="shared" si="40"/>
        <v/>
      </c>
      <c r="G861" s="156" t="str">
        <f t="shared" si="41"/>
        <v/>
      </c>
      <c r="H861" s="24"/>
      <c r="I861" s="262"/>
      <c r="J861" s="167" t="str">
        <f>IF('TEAM 6'!R22="","",'TEAM 6'!R22)</f>
        <v xml:space="preserve"> </v>
      </c>
      <c r="K861" s="331" t="str">
        <f>IF('TEAM 6'!P22="","",'TEAM 6'!P22)</f>
        <v/>
      </c>
      <c r="L861" s="168" t="str">
        <f>'TEAM 6'!$AF$2</f>
        <v>Slough Juniors</v>
      </c>
      <c r="M861" s="168" t="s">
        <v>516</v>
      </c>
    </row>
    <row r="862" spans="2:13" ht="15" customHeight="1">
      <c r="B862" s="251" t="s">
        <v>49</v>
      </c>
      <c r="C862" s="337"/>
      <c r="D862" s="252"/>
      <c r="E862" s="156" t="str">
        <f t="shared" si="39"/>
        <v/>
      </c>
      <c r="F862" s="156" t="str">
        <f t="shared" si="40"/>
        <v/>
      </c>
      <c r="G862" s="156" t="str">
        <f t="shared" si="41"/>
        <v/>
      </c>
      <c r="H862" s="24"/>
      <c r="I862" s="262"/>
      <c r="J862" s="167" t="str">
        <f>IF('TEAM 6'!R23="","",'TEAM 6'!R23)</f>
        <v xml:space="preserve"> </v>
      </c>
      <c r="K862" s="331" t="str">
        <f>IF('TEAM 6'!P23="","",'TEAM 6'!P23)</f>
        <v/>
      </c>
      <c r="L862" s="168" t="str">
        <f>'TEAM 6'!$AF$2</f>
        <v>Slough Juniors</v>
      </c>
      <c r="M862" s="168" t="s">
        <v>516</v>
      </c>
    </row>
    <row r="863" spans="2:13" ht="15" customHeight="1">
      <c r="B863" s="251" t="s">
        <v>49</v>
      </c>
      <c r="C863" s="337"/>
      <c r="D863" s="252"/>
      <c r="E863" s="156" t="str">
        <f t="shared" si="39"/>
        <v/>
      </c>
      <c r="F863" s="156" t="str">
        <f t="shared" si="40"/>
        <v/>
      </c>
      <c r="G863" s="156" t="str">
        <f t="shared" si="41"/>
        <v/>
      </c>
      <c r="H863" s="24"/>
      <c r="I863" s="262"/>
      <c r="J863" s="167" t="str">
        <f>IF('TEAM 6'!R24="","",'TEAM 6'!R24)</f>
        <v xml:space="preserve"> </v>
      </c>
      <c r="K863" s="331" t="str">
        <f>IF('TEAM 6'!P24="","",'TEAM 6'!P24)</f>
        <v/>
      </c>
      <c r="L863" s="168" t="str">
        <f>'TEAM 6'!$AF$2</f>
        <v>Slough Juniors</v>
      </c>
      <c r="M863" s="168" t="s">
        <v>516</v>
      </c>
    </row>
    <row r="864" spans="2:13" ht="15" customHeight="1">
      <c r="B864" s="251" t="s">
        <v>49</v>
      </c>
      <c r="C864" s="337"/>
      <c r="D864" s="252"/>
      <c r="E864" s="156" t="str">
        <f t="shared" si="39"/>
        <v/>
      </c>
      <c r="F864" s="156" t="str">
        <f t="shared" si="40"/>
        <v/>
      </c>
      <c r="G864" s="156" t="str">
        <f t="shared" si="41"/>
        <v/>
      </c>
      <c r="H864" s="24"/>
      <c r="I864" s="262"/>
      <c r="J864" s="167" t="str">
        <f>IF('TEAM 6'!R25="","",'TEAM 6'!R25)</f>
        <v xml:space="preserve"> </v>
      </c>
      <c r="K864" s="331" t="str">
        <f>IF('TEAM 6'!P25="","",'TEAM 6'!P25)</f>
        <v/>
      </c>
      <c r="L864" s="168" t="str">
        <f>'TEAM 6'!$AF$2</f>
        <v>Slough Juniors</v>
      </c>
      <c r="M864" s="168" t="s">
        <v>516</v>
      </c>
    </row>
    <row r="865" spans="2:13" ht="15" customHeight="1">
      <c r="B865" s="251" t="s">
        <v>49</v>
      </c>
      <c r="C865" s="337"/>
      <c r="D865" s="252"/>
      <c r="E865" s="156" t="str">
        <f t="shared" si="39"/>
        <v/>
      </c>
      <c r="F865" s="156" t="str">
        <f t="shared" si="40"/>
        <v/>
      </c>
      <c r="G865" s="156" t="str">
        <f t="shared" si="41"/>
        <v/>
      </c>
      <c r="H865" s="24"/>
      <c r="I865" s="262"/>
      <c r="J865" s="167" t="str">
        <f>IF('TEAM 6'!R26="","",'TEAM 6'!R26)</f>
        <v xml:space="preserve"> </v>
      </c>
      <c r="K865" s="331" t="str">
        <f>IF('TEAM 6'!P26="","",'TEAM 6'!P26)</f>
        <v/>
      </c>
      <c r="L865" s="168" t="str">
        <f>'TEAM 6'!$AF$2</f>
        <v>Slough Juniors</v>
      </c>
      <c r="M865" s="168" t="s">
        <v>516</v>
      </c>
    </row>
    <row r="866" spans="2:13" ht="15" customHeight="1">
      <c r="B866" s="251" t="s">
        <v>49</v>
      </c>
      <c r="C866" s="337"/>
      <c r="D866" s="252"/>
      <c r="E866" s="156" t="str">
        <f t="shared" si="39"/>
        <v/>
      </c>
      <c r="F866" s="156" t="str">
        <f t="shared" si="40"/>
        <v/>
      </c>
      <c r="G866" s="156" t="str">
        <f t="shared" si="41"/>
        <v/>
      </c>
      <c r="H866" s="24"/>
      <c r="I866" s="262"/>
      <c r="J866" s="167" t="str">
        <f>IF('TEAM 6'!R27="","",'TEAM 6'!R27)</f>
        <v xml:space="preserve"> </v>
      </c>
      <c r="K866" s="331" t="str">
        <f>IF('TEAM 6'!P27="","",'TEAM 6'!P27)</f>
        <v/>
      </c>
      <c r="L866" s="168" t="str">
        <f>'TEAM 6'!$AF$2</f>
        <v>Slough Juniors</v>
      </c>
      <c r="M866" s="168" t="s">
        <v>516</v>
      </c>
    </row>
    <row r="867" spans="2:13" ht="15" customHeight="1">
      <c r="B867" s="251" t="s">
        <v>49</v>
      </c>
      <c r="C867" s="337"/>
      <c r="D867" s="252"/>
      <c r="E867" s="156" t="str">
        <f t="shared" si="39"/>
        <v/>
      </c>
      <c r="F867" s="156" t="str">
        <f t="shared" si="40"/>
        <v/>
      </c>
      <c r="G867" s="156" t="str">
        <f t="shared" si="41"/>
        <v/>
      </c>
      <c r="H867" s="24"/>
      <c r="I867" s="262"/>
      <c r="J867" s="167" t="str">
        <f>IF('TEAM 6'!R28="","",'TEAM 6'!R28)</f>
        <v xml:space="preserve"> </v>
      </c>
      <c r="K867" s="331" t="str">
        <f>IF('TEAM 6'!P28="","",'TEAM 6'!P28)</f>
        <v/>
      </c>
      <c r="L867" s="168" t="str">
        <f>'TEAM 6'!$AF$2</f>
        <v>Slough Juniors</v>
      </c>
      <c r="M867" s="168" t="s">
        <v>516</v>
      </c>
    </row>
    <row r="868" spans="2:13" ht="15" customHeight="1">
      <c r="B868" s="251" t="s">
        <v>49</v>
      </c>
      <c r="C868" s="337"/>
      <c r="D868" s="252"/>
      <c r="E868" s="156" t="str">
        <f t="shared" si="39"/>
        <v/>
      </c>
      <c r="F868" s="156" t="str">
        <f t="shared" si="40"/>
        <v/>
      </c>
      <c r="G868" s="156" t="str">
        <f t="shared" si="41"/>
        <v/>
      </c>
      <c r="H868" s="24"/>
      <c r="I868" s="262"/>
      <c r="J868" s="167" t="str">
        <f>IF('TEAM 6'!R29="","",'TEAM 6'!R29)</f>
        <v xml:space="preserve"> </v>
      </c>
      <c r="K868" s="331" t="str">
        <f>IF('TEAM 6'!P29="","",'TEAM 6'!P29)</f>
        <v/>
      </c>
      <c r="L868" s="168" t="str">
        <f>'TEAM 6'!$AF$2</f>
        <v>Slough Juniors</v>
      </c>
      <c r="M868" s="168" t="s">
        <v>516</v>
      </c>
    </row>
    <row r="869" spans="2:13" ht="15" customHeight="1">
      <c r="B869" s="251" t="s">
        <v>49</v>
      </c>
      <c r="C869" s="337"/>
      <c r="D869" s="252"/>
      <c r="E869" s="156" t="str">
        <f t="shared" si="39"/>
        <v/>
      </c>
      <c r="F869" s="156" t="str">
        <f t="shared" si="40"/>
        <v/>
      </c>
      <c r="G869" s="156" t="str">
        <f t="shared" si="41"/>
        <v/>
      </c>
      <c r="H869" s="24"/>
      <c r="I869" s="262"/>
      <c r="J869" s="167" t="str">
        <f>IF('TEAM 6'!R30="","",'TEAM 6'!R30)</f>
        <v xml:space="preserve"> </v>
      </c>
      <c r="K869" s="331" t="str">
        <f>IF('TEAM 6'!P30="","",'TEAM 6'!P30)</f>
        <v/>
      </c>
      <c r="L869" s="168" t="str">
        <f>'TEAM 6'!$AF$2</f>
        <v>Slough Juniors</v>
      </c>
      <c r="M869" s="168" t="s">
        <v>516</v>
      </c>
    </row>
    <row r="870" spans="2:13" ht="15" customHeight="1">
      <c r="B870" s="251" t="s">
        <v>49</v>
      </c>
      <c r="C870" s="337"/>
      <c r="D870" s="252"/>
      <c r="E870" s="156" t="str">
        <f t="shared" si="39"/>
        <v/>
      </c>
      <c r="F870" s="156" t="str">
        <f t="shared" si="40"/>
        <v/>
      </c>
      <c r="G870" s="156" t="str">
        <f t="shared" si="41"/>
        <v/>
      </c>
      <c r="H870" s="24"/>
      <c r="I870" s="262"/>
      <c r="J870" s="167" t="str">
        <f>IF(COUNTIF('TEAM 6'!AD5:AD30,"*n*")=0,"","X")</f>
        <v/>
      </c>
      <c r="K870" s="331" t="s">
        <v>586</v>
      </c>
      <c r="L870" s="168" t="str">
        <f>'TEAM 6'!$AF$2</f>
        <v>Slough Juniors</v>
      </c>
      <c r="M870" s="168" t="s">
        <v>516</v>
      </c>
    </row>
    <row r="871" spans="2:13" ht="15" customHeight="1">
      <c r="B871" s="251" t="s">
        <v>49</v>
      </c>
      <c r="C871" s="337"/>
      <c r="D871" s="252"/>
      <c r="E871" s="156" t="str">
        <f t="shared" si="39"/>
        <v/>
      </c>
      <c r="F871" s="156" t="str">
        <f t="shared" si="40"/>
        <v/>
      </c>
      <c r="G871" s="156" t="str">
        <f t="shared" si="41"/>
        <v/>
      </c>
      <c r="H871" s="24"/>
      <c r="I871" s="262"/>
      <c r="J871" s="167" t="str">
        <f>IF('TEAM 6'!AH5="","",'TEAM 6'!AH5)</f>
        <v/>
      </c>
      <c r="K871" s="331" t="str">
        <f>IF('TEAM 6'!AF5="","",'TEAM 6'!AF5)</f>
        <v>Jessica Fewkes</v>
      </c>
      <c r="L871" s="168" t="str">
        <f>'TEAM 6'!$AF$2</f>
        <v>Slough Juniors</v>
      </c>
      <c r="M871" s="168" t="s">
        <v>411</v>
      </c>
    </row>
    <row r="872" spans="2:13" ht="15" customHeight="1">
      <c r="B872" s="251" t="s">
        <v>49</v>
      </c>
      <c r="C872" s="337"/>
      <c r="D872" s="252"/>
      <c r="E872" s="156" t="str">
        <f t="shared" si="39"/>
        <v/>
      </c>
      <c r="F872" s="156" t="str">
        <f t="shared" si="40"/>
        <v/>
      </c>
      <c r="G872" s="156" t="str">
        <f t="shared" si="41"/>
        <v/>
      </c>
      <c r="H872" s="24"/>
      <c r="I872" s="262"/>
      <c r="J872" s="167" t="str">
        <f>IF('TEAM 6'!AH6="","",'TEAM 6'!AH6)</f>
        <v/>
      </c>
      <c r="K872" s="331" t="str">
        <f>IF('TEAM 6'!AF6="","",'TEAM 6'!AF6)</f>
        <v>Naomi Igbindion</v>
      </c>
      <c r="L872" s="168" t="str">
        <f>'TEAM 6'!$AF$2</f>
        <v>Slough Juniors</v>
      </c>
      <c r="M872" s="168" t="s">
        <v>411</v>
      </c>
    </row>
    <row r="873" spans="2:13" ht="15" customHeight="1">
      <c r="B873" s="251" t="s">
        <v>49</v>
      </c>
      <c r="C873" s="337"/>
      <c r="D873" s="252"/>
      <c r="E873" s="156" t="str">
        <f t="shared" si="39"/>
        <v/>
      </c>
      <c r="F873" s="156" t="str">
        <f t="shared" si="40"/>
        <v/>
      </c>
      <c r="G873" s="156" t="str">
        <f t="shared" si="41"/>
        <v/>
      </c>
      <c r="H873" s="24"/>
      <c r="I873" s="262"/>
      <c r="J873" s="167" t="str">
        <f>IF('TEAM 6'!AH7="","",'TEAM 6'!AH7)</f>
        <v/>
      </c>
      <c r="K873" s="331" t="str">
        <f>IF('TEAM 6'!AF7="","",'TEAM 6'!AF7)</f>
        <v>Olivia Michael</v>
      </c>
      <c r="L873" s="168" t="str">
        <f>'TEAM 6'!$AF$2</f>
        <v>Slough Juniors</v>
      </c>
      <c r="M873" s="168" t="s">
        <v>411</v>
      </c>
    </row>
    <row r="874" spans="2:13" ht="15" customHeight="1">
      <c r="B874" s="251" t="s">
        <v>49</v>
      </c>
      <c r="C874" s="337"/>
      <c r="D874" s="252"/>
      <c r="E874" s="156" t="str">
        <f t="shared" si="39"/>
        <v/>
      </c>
      <c r="F874" s="156" t="str">
        <f t="shared" si="40"/>
        <v/>
      </c>
      <c r="G874" s="156" t="str">
        <f t="shared" si="41"/>
        <v/>
      </c>
      <c r="H874" s="24"/>
      <c r="I874" s="262"/>
      <c r="J874" s="167" t="str">
        <f>IF('TEAM 6'!AH8="","",'TEAM 6'!AH8)</f>
        <v/>
      </c>
      <c r="K874" s="331" t="str">
        <f>IF('TEAM 6'!AF8="","",'TEAM 6'!AF8)</f>
        <v>Sinead Curtiss</v>
      </c>
      <c r="L874" s="168" t="str">
        <f>'TEAM 6'!$AF$2</f>
        <v>Slough Juniors</v>
      </c>
      <c r="M874" s="168" t="s">
        <v>411</v>
      </c>
    </row>
    <row r="875" spans="2:13" ht="15" customHeight="1">
      <c r="B875" s="251" t="s">
        <v>49</v>
      </c>
      <c r="C875" s="337"/>
      <c r="D875" s="252"/>
      <c r="E875" s="156" t="str">
        <f t="shared" si="39"/>
        <v/>
      </c>
      <c r="F875" s="156" t="str">
        <f t="shared" si="40"/>
        <v/>
      </c>
      <c r="G875" s="156" t="str">
        <f t="shared" si="41"/>
        <v/>
      </c>
      <c r="H875" s="24"/>
      <c r="I875" s="262"/>
      <c r="J875" s="167" t="str">
        <f>IF('TEAM 6'!AH9="","",'TEAM 6'!AH9)</f>
        <v/>
      </c>
      <c r="K875" s="331" t="str">
        <f>IF('TEAM 6'!AF9="","",'TEAM 6'!AF9)</f>
        <v>Tope Obele</v>
      </c>
      <c r="L875" s="168" t="str">
        <f>'TEAM 6'!$AF$2</f>
        <v>Slough Juniors</v>
      </c>
      <c r="M875" s="168" t="s">
        <v>411</v>
      </c>
    </row>
    <row r="876" spans="2:13" ht="15" customHeight="1">
      <c r="B876" s="251" t="s">
        <v>49</v>
      </c>
      <c r="C876" s="337"/>
      <c r="D876" s="252"/>
      <c r="E876" s="156" t="str">
        <f t="shared" si="39"/>
        <v/>
      </c>
      <c r="F876" s="156" t="str">
        <f t="shared" si="40"/>
        <v/>
      </c>
      <c r="G876" s="156" t="str">
        <f t="shared" si="41"/>
        <v/>
      </c>
      <c r="H876" s="24"/>
      <c r="I876" s="262"/>
      <c r="J876" s="167" t="str">
        <f>IF('TEAM 6'!AH10="","",'TEAM 6'!AH10)</f>
        <v xml:space="preserve"> </v>
      </c>
      <c r="K876" s="331" t="str">
        <f>IF('TEAM 6'!AF10="","",'TEAM 6'!AF10)</f>
        <v/>
      </c>
      <c r="L876" s="168" t="str">
        <f>'TEAM 6'!$AF$2</f>
        <v>Slough Juniors</v>
      </c>
      <c r="M876" s="168" t="s">
        <v>411</v>
      </c>
    </row>
    <row r="877" spans="2:13" ht="15" customHeight="1">
      <c r="B877" s="251" t="s">
        <v>49</v>
      </c>
      <c r="C877" s="337"/>
      <c r="D877" s="252"/>
      <c r="E877" s="156" t="str">
        <f t="shared" si="39"/>
        <v/>
      </c>
      <c r="F877" s="156" t="str">
        <f t="shared" si="40"/>
        <v/>
      </c>
      <c r="G877" s="156" t="str">
        <f t="shared" si="41"/>
        <v/>
      </c>
      <c r="H877" s="24"/>
      <c r="I877" s="262"/>
      <c r="J877" s="167" t="str">
        <f>IF('TEAM 6'!AH11="","",'TEAM 6'!AH11)</f>
        <v xml:space="preserve"> </v>
      </c>
      <c r="K877" s="331" t="str">
        <f>IF('TEAM 6'!AF11="","",'TEAM 6'!AF11)</f>
        <v/>
      </c>
      <c r="L877" s="168" t="str">
        <f>'TEAM 6'!$AF$2</f>
        <v>Slough Juniors</v>
      </c>
      <c r="M877" s="168" t="s">
        <v>411</v>
      </c>
    </row>
    <row r="878" spans="2:13" ht="15" customHeight="1">
      <c r="B878" s="251" t="s">
        <v>49</v>
      </c>
      <c r="C878" s="337"/>
      <c r="D878" s="252"/>
      <c r="E878" s="156" t="str">
        <f t="shared" si="39"/>
        <v/>
      </c>
      <c r="F878" s="156" t="str">
        <f t="shared" si="40"/>
        <v/>
      </c>
      <c r="G878" s="156" t="str">
        <f t="shared" si="41"/>
        <v/>
      </c>
      <c r="H878" s="24"/>
      <c r="I878" s="262"/>
      <c r="J878" s="167" t="str">
        <f>IF('TEAM 6'!AH12="","",'TEAM 6'!AH12)</f>
        <v xml:space="preserve"> </v>
      </c>
      <c r="K878" s="331" t="str">
        <f>IF('TEAM 6'!AF12="","",'TEAM 6'!AF12)</f>
        <v/>
      </c>
      <c r="L878" s="168" t="str">
        <f>'TEAM 6'!$AF$2</f>
        <v>Slough Juniors</v>
      </c>
      <c r="M878" s="168" t="s">
        <v>411</v>
      </c>
    </row>
    <row r="879" spans="2:13" ht="15" customHeight="1">
      <c r="B879" s="251" t="s">
        <v>49</v>
      </c>
      <c r="C879" s="337"/>
      <c r="D879" s="252"/>
      <c r="E879" s="156" t="str">
        <f t="shared" si="39"/>
        <v/>
      </c>
      <c r="F879" s="156" t="str">
        <f t="shared" si="40"/>
        <v/>
      </c>
      <c r="G879" s="156" t="str">
        <f t="shared" si="41"/>
        <v/>
      </c>
      <c r="H879" s="24"/>
      <c r="I879" s="262"/>
      <c r="J879" s="167" t="str">
        <f>IF('TEAM 6'!AH13="","",'TEAM 6'!AH13)</f>
        <v xml:space="preserve"> </v>
      </c>
      <c r="K879" s="331" t="str">
        <f>IF('TEAM 6'!AF13="","",'TEAM 6'!AF13)</f>
        <v/>
      </c>
      <c r="L879" s="168" t="str">
        <f>'TEAM 6'!$AF$2</f>
        <v>Slough Juniors</v>
      </c>
      <c r="M879" s="168" t="s">
        <v>411</v>
      </c>
    </row>
    <row r="880" spans="2:13" ht="15" customHeight="1">
      <c r="B880" s="251" t="s">
        <v>49</v>
      </c>
      <c r="C880" s="337"/>
      <c r="D880" s="252"/>
      <c r="E880" s="156" t="str">
        <f t="shared" si="39"/>
        <v/>
      </c>
      <c r="F880" s="156" t="str">
        <f t="shared" si="40"/>
        <v/>
      </c>
      <c r="G880" s="156" t="str">
        <f t="shared" si="41"/>
        <v/>
      </c>
      <c r="H880" s="24"/>
      <c r="I880" s="262"/>
      <c r="J880" s="167" t="str">
        <f>IF('TEAM 6'!AH14="","",'TEAM 6'!AH14)</f>
        <v xml:space="preserve"> </v>
      </c>
      <c r="K880" s="331" t="str">
        <f>IF('TEAM 6'!AF14="","",'TEAM 6'!AF14)</f>
        <v/>
      </c>
      <c r="L880" s="168" t="str">
        <f>'TEAM 6'!$AF$2</f>
        <v>Slough Juniors</v>
      </c>
      <c r="M880" s="168" t="s">
        <v>411</v>
      </c>
    </row>
    <row r="881" spans="2:13" ht="15" customHeight="1">
      <c r="B881" s="251" t="s">
        <v>49</v>
      </c>
      <c r="C881" s="337"/>
      <c r="D881" s="252"/>
      <c r="E881" s="156" t="str">
        <f t="shared" si="39"/>
        <v/>
      </c>
      <c r="F881" s="156" t="str">
        <f t="shared" si="40"/>
        <v/>
      </c>
      <c r="G881" s="156" t="str">
        <f t="shared" si="41"/>
        <v/>
      </c>
      <c r="H881" s="24"/>
      <c r="I881" s="262"/>
      <c r="J881" s="167" t="str">
        <f>IF('TEAM 6'!AH15="","",'TEAM 6'!AH15)</f>
        <v xml:space="preserve"> </v>
      </c>
      <c r="K881" s="331" t="str">
        <f>IF('TEAM 6'!AF15="","",'TEAM 6'!AF15)</f>
        <v/>
      </c>
      <c r="L881" s="168" t="str">
        <f>'TEAM 6'!$AF$2</f>
        <v>Slough Juniors</v>
      </c>
      <c r="M881" s="168" t="s">
        <v>411</v>
      </c>
    </row>
    <row r="882" spans="2:13" ht="15" customHeight="1">
      <c r="B882" s="251" t="s">
        <v>49</v>
      </c>
      <c r="C882" s="337"/>
      <c r="D882" s="252"/>
      <c r="E882" s="156" t="str">
        <f t="shared" si="39"/>
        <v/>
      </c>
      <c r="F882" s="156" t="str">
        <f t="shared" si="40"/>
        <v/>
      </c>
      <c r="G882" s="156" t="str">
        <f t="shared" si="41"/>
        <v/>
      </c>
      <c r="H882" s="24"/>
      <c r="I882" s="262"/>
      <c r="J882" s="167" t="str">
        <f>IF('TEAM 6'!AH16="","",'TEAM 6'!AH16)</f>
        <v xml:space="preserve"> </v>
      </c>
      <c r="K882" s="331" t="str">
        <f>IF('TEAM 6'!AF16="","",'TEAM 6'!AF16)</f>
        <v/>
      </c>
      <c r="L882" s="168" t="str">
        <f>'TEAM 6'!$AF$2</f>
        <v>Slough Juniors</v>
      </c>
      <c r="M882" s="168" t="s">
        <v>411</v>
      </c>
    </row>
    <row r="883" spans="2:13" ht="15" customHeight="1">
      <c r="B883" s="251" t="s">
        <v>49</v>
      </c>
      <c r="C883" s="337"/>
      <c r="D883" s="252"/>
      <c r="E883" s="156" t="str">
        <f t="shared" si="39"/>
        <v/>
      </c>
      <c r="F883" s="156" t="str">
        <f t="shared" si="40"/>
        <v/>
      </c>
      <c r="G883" s="156" t="str">
        <f t="shared" si="41"/>
        <v/>
      </c>
      <c r="H883" s="24"/>
      <c r="I883" s="262"/>
      <c r="J883" s="167" t="str">
        <f>IF('TEAM 6'!AH17="","",'TEAM 6'!AH17)</f>
        <v xml:space="preserve"> </v>
      </c>
      <c r="K883" s="331" t="str">
        <f>IF('TEAM 6'!AF17="","",'TEAM 6'!AF17)</f>
        <v/>
      </c>
      <c r="L883" s="168" t="str">
        <f>'TEAM 6'!$AF$2</f>
        <v>Slough Juniors</v>
      </c>
      <c r="M883" s="168" t="s">
        <v>411</v>
      </c>
    </row>
    <row r="884" spans="2:13" ht="15" customHeight="1">
      <c r="B884" s="251" t="s">
        <v>49</v>
      </c>
      <c r="C884" s="337"/>
      <c r="D884" s="252"/>
      <c r="E884" s="156" t="str">
        <f t="shared" si="39"/>
        <v/>
      </c>
      <c r="F884" s="156" t="str">
        <f t="shared" si="40"/>
        <v/>
      </c>
      <c r="G884" s="156" t="str">
        <f t="shared" si="41"/>
        <v/>
      </c>
      <c r="H884" s="24"/>
      <c r="I884" s="262"/>
      <c r="J884" s="167" t="str">
        <f>IF('TEAM 6'!AH18="","",'TEAM 6'!AH18)</f>
        <v xml:space="preserve"> </v>
      </c>
      <c r="K884" s="331" t="str">
        <f>IF('TEAM 6'!AF18="","",'TEAM 6'!AF18)</f>
        <v/>
      </c>
      <c r="L884" s="168" t="str">
        <f>'TEAM 6'!$AF$2</f>
        <v>Slough Juniors</v>
      </c>
      <c r="M884" s="168" t="s">
        <v>411</v>
      </c>
    </row>
    <row r="885" spans="2:13" ht="15" customHeight="1">
      <c r="B885" s="251" t="s">
        <v>49</v>
      </c>
      <c r="C885" s="337"/>
      <c r="D885" s="252"/>
      <c r="E885" s="156" t="str">
        <f t="shared" si="39"/>
        <v/>
      </c>
      <c r="F885" s="156" t="str">
        <f t="shared" si="40"/>
        <v/>
      </c>
      <c r="G885" s="156" t="str">
        <f t="shared" si="41"/>
        <v/>
      </c>
      <c r="H885" s="24"/>
      <c r="I885" s="262"/>
      <c r="J885" s="167" t="str">
        <f>IF('TEAM 6'!AH19="","",'TEAM 6'!AH19)</f>
        <v xml:space="preserve"> </v>
      </c>
      <c r="K885" s="331" t="str">
        <f>IF('TEAM 6'!AF19="","",'TEAM 6'!AF19)</f>
        <v/>
      </c>
      <c r="L885" s="168" t="str">
        <f>'TEAM 6'!$AF$2</f>
        <v>Slough Juniors</v>
      </c>
      <c r="M885" s="168" t="s">
        <v>411</v>
      </c>
    </row>
    <row r="886" spans="2:13" ht="15" customHeight="1">
      <c r="B886" s="251" t="s">
        <v>49</v>
      </c>
      <c r="C886" s="337"/>
      <c r="D886" s="252"/>
      <c r="E886" s="156" t="str">
        <f t="shared" si="39"/>
        <v/>
      </c>
      <c r="F886" s="156" t="str">
        <f t="shared" si="40"/>
        <v/>
      </c>
      <c r="G886" s="156" t="str">
        <f t="shared" si="41"/>
        <v/>
      </c>
      <c r="H886" s="24"/>
      <c r="I886" s="262"/>
      <c r="J886" s="167" t="str">
        <f>IF('TEAM 6'!AH20="","",'TEAM 6'!AH20)</f>
        <v xml:space="preserve"> </v>
      </c>
      <c r="K886" s="331" t="str">
        <f>IF('TEAM 6'!AF20="","",'TEAM 6'!AF20)</f>
        <v/>
      </c>
      <c r="L886" s="168" t="str">
        <f>'TEAM 6'!$AF$2</f>
        <v>Slough Juniors</v>
      </c>
      <c r="M886" s="168" t="s">
        <v>411</v>
      </c>
    </row>
    <row r="887" spans="2:13" ht="15" customHeight="1">
      <c r="B887" s="251" t="s">
        <v>49</v>
      </c>
      <c r="C887" s="337"/>
      <c r="D887" s="252"/>
      <c r="E887" s="156" t="str">
        <f t="shared" si="39"/>
        <v/>
      </c>
      <c r="F887" s="156" t="str">
        <f t="shared" si="40"/>
        <v/>
      </c>
      <c r="G887" s="156" t="str">
        <f t="shared" si="41"/>
        <v/>
      </c>
      <c r="H887" s="24"/>
      <c r="I887" s="262"/>
      <c r="J887" s="167" t="str">
        <f>IF(COUNTIF('TEAM 6'!AT5:AT20,"*n*")=0,"","X")</f>
        <v/>
      </c>
      <c r="K887" s="331" t="s">
        <v>586</v>
      </c>
      <c r="L887" s="168" t="str">
        <f>'TEAM 6'!$AF$2</f>
        <v>Slough Juniors</v>
      </c>
      <c r="M887" s="168" t="s">
        <v>411</v>
      </c>
    </row>
    <row r="888" spans="2:13" ht="15" customHeight="1">
      <c r="B888" s="251" t="s">
        <v>49</v>
      </c>
      <c r="C888" s="337"/>
      <c r="D888" s="252"/>
      <c r="E888" s="156" t="str">
        <f t="shared" si="39"/>
        <v/>
      </c>
      <c r="F888" s="156" t="str">
        <f t="shared" si="40"/>
        <v/>
      </c>
      <c r="G888" s="156" t="str">
        <f t="shared" si="41"/>
        <v/>
      </c>
      <c r="H888" s="24"/>
      <c r="I888" s="262"/>
      <c r="J888" s="167" t="str">
        <f>IF('TEAM 6'!AH25="","",'TEAM 6'!AH25)</f>
        <v xml:space="preserve"> </v>
      </c>
      <c r="K888" s="331" t="str">
        <f>IF('TEAM 6'!AF25="","",'TEAM 6'!AF25)</f>
        <v/>
      </c>
      <c r="L888" s="168" t="str">
        <f>'TEAM 6'!$AF$2</f>
        <v>Slough Juniors</v>
      </c>
      <c r="M888" s="168" t="s">
        <v>412</v>
      </c>
    </row>
    <row r="889" spans="2:13" ht="15" customHeight="1">
      <c r="B889" s="251" t="s">
        <v>49</v>
      </c>
      <c r="C889" s="337"/>
      <c r="D889" s="252"/>
      <c r="E889" s="156" t="str">
        <f t="shared" si="39"/>
        <v/>
      </c>
      <c r="F889" s="156" t="str">
        <f t="shared" si="40"/>
        <v/>
      </c>
      <c r="G889" s="156" t="str">
        <f t="shared" si="41"/>
        <v/>
      </c>
      <c r="H889" s="24"/>
      <c r="I889" s="262"/>
      <c r="J889" s="167" t="str">
        <f>IF('TEAM 6'!AH26="","",'TEAM 6'!AH26)</f>
        <v xml:space="preserve"> </v>
      </c>
      <c r="K889" s="331" t="str">
        <f>IF('TEAM 6'!AF26="","",'TEAM 6'!AF26)</f>
        <v/>
      </c>
      <c r="L889" s="168" t="str">
        <f>'TEAM 6'!$AF$2</f>
        <v>Slough Juniors</v>
      </c>
      <c r="M889" s="168" t="s">
        <v>412</v>
      </c>
    </row>
    <row r="890" spans="2:13" ht="15" customHeight="1">
      <c r="B890" s="251" t="s">
        <v>49</v>
      </c>
      <c r="C890" s="337"/>
      <c r="D890" s="252"/>
      <c r="E890" s="156" t="str">
        <f t="shared" si="39"/>
        <v/>
      </c>
      <c r="F890" s="156" t="str">
        <f t="shared" si="40"/>
        <v/>
      </c>
      <c r="G890" s="156" t="str">
        <f t="shared" si="41"/>
        <v/>
      </c>
      <c r="H890" s="24"/>
      <c r="I890" s="262"/>
      <c r="J890" s="167" t="str">
        <f>IF('TEAM 6'!AH27="","",'TEAM 6'!AH27)</f>
        <v xml:space="preserve"> </v>
      </c>
      <c r="K890" s="331" t="str">
        <f>IF('TEAM 6'!AF27="","",'TEAM 6'!AF27)</f>
        <v/>
      </c>
      <c r="L890" s="168" t="str">
        <f>'TEAM 6'!$AF$2</f>
        <v>Slough Juniors</v>
      </c>
      <c r="M890" s="168" t="s">
        <v>412</v>
      </c>
    </row>
    <row r="891" spans="2:13" ht="15" customHeight="1">
      <c r="B891" s="251" t="s">
        <v>49</v>
      </c>
      <c r="C891" s="337"/>
      <c r="D891" s="252"/>
      <c r="E891" s="156" t="str">
        <f t="shared" si="39"/>
        <v/>
      </c>
      <c r="F891" s="156" t="str">
        <f t="shared" si="40"/>
        <v/>
      </c>
      <c r="G891" s="156" t="str">
        <f t="shared" si="41"/>
        <v/>
      </c>
      <c r="H891" s="24"/>
      <c r="I891" s="262"/>
      <c r="J891" s="167" t="str">
        <f>IF('TEAM 6'!AH28="","",'TEAM 6'!AH28)</f>
        <v xml:space="preserve"> </v>
      </c>
      <c r="K891" s="331" t="str">
        <f>IF('TEAM 6'!AF28="","",'TEAM 6'!AF28)</f>
        <v/>
      </c>
      <c r="L891" s="168" t="str">
        <f>'TEAM 6'!$AF$2</f>
        <v>Slough Juniors</v>
      </c>
      <c r="M891" s="168" t="s">
        <v>412</v>
      </c>
    </row>
    <row r="892" spans="2:13" ht="15" customHeight="1">
      <c r="B892" s="251" t="s">
        <v>49</v>
      </c>
      <c r="C892" s="337"/>
      <c r="D892" s="252"/>
      <c r="E892" s="156" t="str">
        <f t="shared" si="39"/>
        <v/>
      </c>
      <c r="F892" s="156" t="str">
        <f t="shared" si="40"/>
        <v/>
      </c>
      <c r="G892" s="156" t="str">
        <f t="shared" si="41"/>
        <v/>
      </c>
      <c r="H892" s="24"/>
      <c r="I892" s="262"/>
      <c r="J892" s="167" t="str">
        <f>IF('TEAM 6'!AH29="","",'TEAM 6'!AH29)</f>
        <v xml:space="preserve"> </v>
      </c>
      <c r="K892" s="331" t="str">
        <f>IF('TEAM 6'!AF29="","",'TEAM 6'!AF29)</f>
        <v/>
      </c>
      <c r="L892" s="168" t="str">
        <f>'TEAM 6'!$AF$2</f>
        <v>Slough Juniors</v>
      </c>
      <c r="M892" s="168" t="s">
        <v>412</v>
      </c>
    </row>
    <row r="893" spans="2:13" ht="15" customHeight="1">
      <c r="B893" s="251" t="s">
        <v>49</v>
      </c>
      <c r="C893" s="337"/>
      <c r="D893" s="252"/>
      <c r="E893" s="156" t="str">
        <f t="shared" si="39"/>
        <v/>
      </c>
      <c r="F893" s="156" t="str">
        <f t="shared" si="40"/>
        <v/>
      </c>
      <c r="G893" s="156" t="str">
        <f t="shared" si="41"/>
        <v/>
      </c>
      <c r="H893" s="24"/>
      <c r="I893" s="262"/>
      <c r="J893" s="167" t="str">
        <f>IF('TEAM 6'!AH30="","",'TEAM 6'!AH30)</f>
        <v xml:space="preserve"> </v>
      </c>
      <c r="K893" s="331" t="str">
        <f>IF('TEAM 6'!AF30="","",'TEAM 6'!AF30)</f>
        <v/>
      </c>
      <c r="L893" s="168" t="str">
        <f>'TEAM 6'!$AF$2</f>
        <v>Slough Juniors</v>
      </c>
      <c r="M893" s="168" t="s">
        <v>412</v>
      </c>
    </row>
    <row r="894" spans="2:13" ht="15" customHeight="1">
      <c r="B894" s="251" t="s">
        <v>49</v>
      </c>
      <c r="C894" s="337"/>
      <c r="D894" s="252"/>
      <c r="E894" s="156" t="str">
        <f t="shared" si="39"/>
        <v/>
      </c>
      <c r="F894" s="156" t="str">
        <f t="shared" si="40"/>
        <v/>
      </c>
      <c r="G894" s="156" t="str">
        <f t="shared" si="41"/>
        <v/>
      </c>
      <c r="H894" s="24"/>
      <c r="I894" s="262"/>
      <c r="J894" s="167" t="str">
        <f>IF('TEAM 6'!AH31="","",'TEAM 6'!AH31)</f>
        <v xml:space="preserve"> </v>
      </c>
      <c r="K894" s="331" t="str">
        <f>IF('TEAM 6'!AF31="","",'TEAM 6'!AF31)</f>
        <v/>
      </c>
      <c r="L894" s="168" t="str">
        <f>'TEAM 6'!$AF$2</f>
        <v>Slough Juniors</v>
      </c>
      <c r="M894" s="168" t="s">
        <v>412</v>
      </c>
    </row>
    <row r="895" spans="2:13" ht="15" customHeight="1">
      <c r="B895" s="251" t="s">
        <v>49</v>
      </c>
      <c r="C895" s="337"/>
      <c r="D895" s="252"/>
      <c r="E895" s="156" t="str">
        <f t="shared" si="39"/>
        <v/>
      </c>
      <c r="F895" s="156" t="str">
        <f t="shared" si="40"/>
        <v/>
      </c>
      <c r="G895" s="156" t="str">
        <f t="shared" si="41"/>
        <v/>
      </c>
      <c r="H895" s="24"/>
      <c r="I895" s="262"/>
      <c r="J895" s="167" t="str">
        <f>IF('TEAM 6'!AH32="","",'TEAM 6'!AH32)</f>
        <v xml:space="preserve"> </v>
      </c>
      <c r="K895" s="331" t="str">
        <f>IF('TEAM 6'!AF32="","",'TEAM 6'!AF32)</f>
        <v/>
      </c>
      <c r="L895" s="168" t="str">
        <f>'TEAM 6'!$AF$2</f>
        <v>Slough Juniors</v>
      </c>
      <c r="M895" s="168" t="s">
        <v>412</v>
      </c>
    </row>
    <row r="896" spans="2:13" ht="15" customHeight="1">
      <c r="B896" s="251" t="s">
        <v>49</v>
      </c>
      <c r="C896" s="337"/>
      <c r="D896" s="252"/>
      <c r="E896" s="156" t="str">
        <f t="shared" si="39"/>
        <v/>
      </c>
      <c r="F896" s="156" t="str">
        <f t="shared" si="40"/>
        <v/>
      </c>
      <c r="G896" s="156" t="str">
        <f t="shared" si="41"/>
        <v/>
      </c>
      <c r="H896" s="24"/>
      <c r="I896" s="262"/>
      <c r="J896" s="167" t="str">
        <f>IF('TEAM 6'!AH33="","",'TEAM 6'!AH33)</f>
        <v xml:space="preserve"> </v>
      </c>
      <c r="K896" s="331" t="str">
        <f>IF('TEAM 6'!AF33="","",'TEAM 6'!AF33)</f>
        <v/>
      </c>
      <c r="L896" s="168" t="str">
        <f>'TEAM 6'!$AF$2</f>
        <v>Slough Juniors</v>
      </c>
      <c r="M896" s="168" t="s">
        <v>412</v>
      </c>
    </row>
    <row r="897" spans="2:13" ht="15" customHeight="1">
      <c r="B897" s="251" t="s">
        <v>49</v>
      </c>
      <c r="C897" s="337"/>
      <c r="D897" s="252"/>
      <c r="E897" s="156" t="str">
        <f t="shared" si="39"/>
        <v/>
      </c>
      <c r="F897" s="156" t="str">
        <f t="shared" si="40"/>
        <v/>
      </c>
      <c r="G897" s="156" t="str">
        <f t="shared" si="41"/>
        <v/>
      </c>
      <c r="H897" s="24"/>
      <c r="I897" s="262"/>
      <c r="J897" s="167" t="str">
        <f>IF(COUNTIF('TEAM 6'!AT25:AT33,"*n*")=0,"","X")</f>
        <v/>
      </c>
      <c r="K897" s="331" t="s">
        <v>586</v>
      </c>
      <c r="L897" s="168" t="str">
        <f>'TEAM 6'!$AF$2</f>
        <v>Slough Juniors</v>
      </c>
      <c r="M897" s="168" t="s">
        <v>412</v>
      </c>
    </row>
    <row r="898" spans="2:13" ht="15" customHeight="1">
      <c r="B898" s="251" t="s">
        <v>49</v>
      </c>
      <c r="C898" s="337"/>
      <c r="D898" s="252"/>
      <c r="E898" s="156" t="str">
        <f t="shared" si="39"/>
        <v/>
      </c>
      <c r="F898" s="156" t="str">
        <f t="shared" si="40"/>
        <v/>
      </c>
      <c r="G898" s="156" t="str">
        <f t="shared" si="41"/>
        <v/>
      </c>
      <c r="H898" s="24"/>
      <c r="I898" s="262"/>
      <c r="J898" s="167" t="str">
        <f>IF('TEAM 6'!C38="","",'TEAM 6'!C38)</f>
        <v xml:space="preserve"> </v>
      </c>
      <c r="K898" s="331" t="str">
        <f>IF('TEAM 6'!A38="","",'TEAM 6'!A38)</f>
        <v>Abraham Gaye</v>
      </c>
      <c r="L898" s="168" t="str">
        <f>'TEAM 6'!$AF$2</f>
        <v>Slough Juniors</v>
      </c>
      <c r="M898" s="168" t="s">
        <v>514</v>
      </c>
    </row>
    <row r="899" spans="2:13" ht="15" customHeight="1">
      <c r="B899" s="251" t="s">
        <v>49</v>
      </c>
      <c r="C899" s="337"/>
      <c r="D899" s="252"/>
      <c r="E899" s="156" t="str">
        <f t="shared" si="39"/>
        <v/>
      </c>
      <c r="F899" s="156" t="str">
        <f t="shared" si="40"/>
        <v/>
      </c>
      <c r="G899" s="156" t="str">
        <f t="shared" si="41"/>
        <v/>
      </c>
      <c r="H899" s="24"/>
      <c r="I899" s="262"/>
      <c r="J899" s="167" t="str">
        <f>IF('TEAM 6'!C39="","",'TEAM 6'!C39)</f>
        <v xml:space="preserve"> </v>
      </c>
      <c r="K899" s="331" t="str">
        <f>IF('TEAM 6'!A39="","",'TEAM 6'!A39)</f>
        <v>Aedan Sharp</v>
      </c>
      <c r="L899" s="168" t="str">
        <f>'TEAM 6'!$AF$2</f>
        <v>Slough Juniors</v>
      </c>
      <c r="M899" s="168" t="s">
        <v>514</v>
      </c>
    </row>
    <row r="900" spans="2:13" ht="15" customHeight="1">
      <c r="B900" s="251" t="s">
        <v>49</v>
      </c>
      <c r="C900" s="337"/>
      <c r="D900" s="252"/>
      <c r="E900" s="156" t="str">
        <f t="shared" si="39"/>
        <v/>
      </c>
      <c r="F900" s="156" t="str">
        <f t="shared" si="40"/>
        <v/>
      </c>
      <c r="G900" s="156" t="str">
        <f t="shared" si="41"/>
        <v/>
      </c>
      <c r="H900" s="24"/>
      <c r="I900" s="262"/>
      <c r="J900" s="167" t="str">
        <f>IF('TEAM 6'!C40="","",'TEAM 6'!C40)</f>
        <v xml:space="preserve"> </v>
      </c>
      <c r="K900" s="331" t="str">
        <f>IF('TEAM 6'!A40="","",'TEAM 6'!A40)</f>
        <v>Arjun Gupta</v>
      </c>
      <c r="L900" s="168" t="str">
        <f>'TEAM 6'!$AF$2</f>
        <v>Slough Juniors</v>
      </c>
      <c r="M900" s="168" t="s">
        <v>514</v>
      </c>
    </row>
    <row r="901" spans="2:13" ht="15" customHeight="1">
      <c r="B901" s="251" t="s">
        <v>49</v>
      </c>
      <c r="C901" s="337"/>
      <c r="D901" s="252"/>
      <c r="E901" s="156" t="str">
        <f t="shared" si="39"/>
        <v/>
      </c>
      <c r="F901" s="156" t="str">
        <f t="shared" si="40"/>
        <v/>
      </c>
      <c r="G901" s="156" t="str">
        <f t="shared" si="41"/>
        <v/>
      </c>
      <c r="H901" s="24"/>
      <c r="I901" s="262">
        <v>775</v>
      </c>
      <c r="J901" s="167" t="str">
        <f>IF('TEAM 6'!C41="","",'TEAM 6'!C41)</f>
        <v>X</v>
      </c>
      <c r="K901" s="331" t="str">
        <f>IF('TEAM 6'!A41="","",'TEAM 6'!A41)</f>
        <v>Elliott Tucker</v>
      </c>
      <c r="L901" s="168" t="str">
        <f>'TEAM 6'!$AF$2</f>
        <v>Slough Juniors</v>
      </c>
      <c r="M901" s="168" t="s">
        <v>514</v>
      </c>
    </row>
    <row r="902" spans="2:13" ht="15" customHeight="1">
      <c r="B902" s="251" t="s">
        <v>49</v>
      </c>
      <c r="C902" s="337"/>
      <c r="D902" s="252"/>
      <c r="E902" s="156" t="str">
        <f t="shared" si="39"/>
        <v/>
      </c>
      <c r="F902" s="156" t="str">
        <f t="shared" si="40"/>
        <v/>
      </c>
      <c r="G902" s="156" t="str">
        <f t="shared" si="41"/>
        <v/>
      </c>
      <c r="H902" s="24"/>
      <c r="I902" s="262">
        <v>790</v>
      </c>
      <c r="J902" s="167" t="str">
        <f>IF('TEAM 6'!C42="","",'TEAM 6'!C42)</f>
        <v>X</v>
      </c>
      <c r="K902" s="331" t="str">
        <f>IF('TEAM 6'!A42="","",'TEAM 6'!A42)</f>
        <v xml:space="preserve">Harry Roberts </v>
      </c>
      <c r="L902" s="168" t="str">
        <f>'TEAM 6'!$AF$2</f>
        <v>Slough Juniors</v>
      </c>
      <c r="M902" s="168" t="s">
        <v>514</v>
      </c>
    </row>
    <row r="903" spans="2:13" ht="15" customHeight="1">
      <c r="B903" s="251" t="s">
        <v>49</v>
      </c>
      <c r="C903" s="337"/>
      <c r="D903" s="252"/>
      <c r="E903" s="156" t="str">
        <f t="shared" ref="E903:E930" si="42">IF(ISNA((VLOOKUP(B903,I:M,3,FALSE))),"",VLOOKUP(B903,I:M,3,FALSE))</f>
        <v/>
      </c>
      <c r="F903" s="156" t="str">
        <f t="shared" ref="F903:F930" si="43">IF(ISNA((VLOOKUP(B903,I:M,4,FALSE))),"",VLOOKUP(B903,I:M,4,FALSE))</f>
        <v/>
      </c>
      <c r="G903" s="156" t="str">
        <f t="shared" ref="G903:G930" si="44">IF(ISNA((VLOOKUP(B903,I:M,5,FALSE))),"",VLOOKUP(B903,I:M,5,FALSE))</f>
        <v/>
      </c>
      <c r="H903" s="24"/>
      <c r="I903" s="262">
        <v>797</v>
      </c>
      <c r="J903" s="167" t="str">
        <f>IF('TEAM 6'!C43="","",'TEAM 6'!C43)</f>
        <v>X</v>
      </c>
      <c r="K903" s="331" t="str">
        <f>IF('TEAM 6'!A43="","",'TEAM 6'!A43)</f>
        <v>Joshua Pilgerstorfer</v>
      </c>
      <c r="L903" s="168" t="str">
        <f>'TEAM 6'!$AF$2</f>
        <v>Slough Juniors</v>
      </c>
      <c r="M903" s="168" t="s">
        <v>514</v>
      </c>
    </row>
    <row r="904" spans="2:13" ht="15" customHeight="1">
      <c r="B904" s="251" t="s">
        <v>49</v>
      </c>
      <c r="C904" s="337"/>
      <c r="D904" s="252"/>
      <c r="E904" s="156" t="str">
        <f t="shared" si="42"/>
        <v/>
      </c>
      <c r="F904" s="156" t="str">
        <f t="shared" si="43"/>
        <v/>
      </c>
      <c r="G904" s="156" t="str">
        <f t="shared" si="44"/>
        <v/>
      </c>
      <c r="H904" s="24"/>
      <c r="I904" s="262">
        <v>804</v>
      </c>
      <c r="J904" s="167" t="str">
        <f>IF('TEAM 6'!C44="","",'TEAM 6'!C44)</f>
        <v>X</v>
      </c>
      <c r="K904" s="331" t="str">
        <f>IF('TEAM 6'!A44="","",'TEAM 6'!A44)</f>
        <v>Sonny Wilkinson</v>
      </c>
      <c r="L904" s="168" t="str">
        <f>'TEAM 6'!$AF$2</f>
        <v>Slough Juniors</v>
      </c>
      <c r="M904" s="168" t="s">
        <v>514</v>
      </c>
    </row>
    <row r="905" spans="2:13" ht="15" customHeight="1">
      <c r="B905" s="251" t="s">
        <v>49</v>
      </c>
      <c r="C905" s="337"/>
      <c r="D905" s="252"/>
      <c r="E905" s="156" t="str">
        <f t="shared" si="42"/>
        <v/>
      </c>
      <c r="F905" s="156" t="str">
        <f t="shared" si="43"/>
        <v/>
      </c>
      <c r="G905" s="156" t="str">
        <f t="shared" si="44"/>
        <v/>
      </c>
      <c r="H905" s="24"/>
      <c r="I905" s="262"/>
      <c r="J905" s="167" t="str">
        <f>IF('TEAM 6'!C45="","",'TEAM 6'!C45)</f>
        <v xml:space="preserve"> </v>
      </c>
      <c r="K905" s="331" t="str">
        <f>IF('TEAM 6'!A45="","",'TEAM 6'!A45)</f>
        <v>Temmy Odutoye</v>
      </c>
      <c r="L905" s="168" t="str">
        <f>'TEAM 6'!$AF$2</f>
        <v>Slough Juniors</v>
      </c>
      <c r="M905" s="168" t="s">
        <v>514</v>
      </c>
    </row>
    <row r="906" spans="2:13" ht="15" customHeight="1">
      <c r="B906" s="251" t="s">
        <v>49</v>
      </c>
      <c r="C906" s="337"/>
      <c r="D906" s="252"/>
      <c r="E906" s="156" t="str">
        <f t="shared" si="42"/>
        <v/>
      </c>
      <c r="F906" s="156" t="str">
        <f t="shared" si="43"/>
        <v/>
      </c>
      <c r="G906" s="156" t="str">
        <f t="shared" si="44"/>
        <v/>
      </c>
      <c r="H906" s="24"/>
      <c r="I906" s="262"/>
      <c r="J906" s="167" t="str">
        <f>IF('TEAM 6'!C46="","",'TEAM 6'!C46)</f>
        <v xml:space="preserve"> </v>
      </c>
      <c r="K906" s="331" t="str">
        <f>IF('TEAM 6'!A46="","",'TEAM 6'!A46)</f>
        <v/>
      </c>
      <c r="L906" s="168" t="str">
        <f>'TEAM 6'!$AF$2</f>
        <v>Slough Juniors</v>
      </c>
      <c r="M906" s="168" t="s">
        <v>514</v>
      </c>
    </row>
    <row r="907" spans="2:13" ht="15" customHeight="1">
      <c r="B907" s="251" t="s">
        <v>49</v>
      </c>
      <c r="C907" s="337"/>
      <c r="D907" s="252"/>
      <c r="E907" s="156" t="str">
        <f t="shared" si="42"/>
        <v/>
      </c>
      <c r="F907" s="156" t="str">
        <f t="shared" si="43"/>
        <v/>
      </c>
      <c r="G907" s="156" t="str">
        <f t="shared" si="44"/>
        <v/>
      </c>
      <c r="H907" s="24"/>
      <c r="I907" s="262"/>
      <c r="J907" s="167" t="str">
        <f>IF('TEAM 6'!C47="","",'TEAM 6'!C47)</f>
        <v xml:space="preserve"> </v>
      </c>
      <c r="K907" s="331" t="str">
        <f>IF('TEAM 6'!A47="","",'TEAM 6'!A47)</f>
        <v/>
      </c>
      <c r="L907" s="168" t="str">
        <f>'TEAM 6'!$AF$2</f>
        <v>Slough Juniors</v>
      </c>
      <c r="M907" s="168" t="s">
        <v>514</v>
      </c>
    </row>
    <row r="908" spans="2:13" ht="15" customHeight="1">
      <c r="B908" s="251" t="s">
        <v>49</v>
      </c>
      <c r="C908" s="337"/>
      <c r="D908" s="252"/>
      <c r="E908" s="156" t="str">
        <f t="shared" si="42"/>
        <v/>
      </c>
      <c r="F908" s="156" t="str">
        <f t="shared" si="43"/>
        <v/>
      </c>
      <c r="G908" s="156" t="str">
        <f t="shared" si="44"/>
        <v/>
      </c>
      <c r="H908" s="24"/>
      <c r="I908" s="262"/>
      <c r="J908" s="167" t="str">
        <f>IF('TEAM 6'!C48="","",'TEAM 6'!C48)</f>
        <v xml:space="preserve"> </v>
      </c>
      <c r="K908" s="331" t="str">
        <f>IF('TEAM 6'!A48="","",'TEAM 6'!A48)</f>
        <v/>
      </c>
      <c r="L908" s="168" t="str">
        <f>'TEAM 6'!$AF$2</f>
        <v>Slough Juniors</v>
      </c>
      <c r="M908" s="168" t="s">
        <v>514</v>
      </c>
    </row>
    <row r="909" spans="2:13" ht="15" customHeight="1">
      <c r="B909" s="251" t="s">
        <v>49</v>
      </c>
      <c r="C909" s="337"/>
      <c r="D909" s="252"/>
      <c r="E909" s="156" t="str">
        <f t="shared" si="42"/>
        <v/>
      </c>
      <c r="F909" s="156" t="str">
        <f t="shared" si="43"/>
        <v/>
      </c>
      <c r="G909" s="156" t="str">
        <f t="shared" si="44"/>
        <v/>
      </c>
      <c r="H909" s="24"/>
      <c r="I909" s="262"/>
      <c r="J909" s="167" t="str">
        <f>IF('TEAM 6'!C49="","",'TEAM 6'!C49)</f>
        <v xml:space="preserve"> </v>
      </c>
      <c r="K909" s="331" t="str">
        <f>IF('TEAM 6'!A49="","",'TEAM 6'!A49)</f>
        <v/>
      </c>
      <c r="L909" s="168" t="str">
        <f>'TEAM 6'!$AF$2</f>
        <v>Slough Juniors</v>
      </c>
      <c r="M909" s="168" t="s">
        <v>514</v>
      </c>
    </row>
    <row r="910" spans="2:13" ht="15" customHeight="1">
      <c r="B910" s="251" t="s">
        <v>49</v>
      </c>
      <c r="C910" s="337"/>
      <c r="D910" s="252"/>
      <c r="E910" s="156" t="str">
        <f t="shared" si="42"/>
        <v/>
      </c>
      <c r="F910" s="156" t="str">
        <f t="shared" si="43"/>
        <v/>
      </c>
      <c r="G910" s="156" t="str">
        <f t="shared" si="44"/>
        <v/>
      </c>
      <c r="H910" s="24"/>
      <c r="I910" s="262"/>
      <c r="J910" s="167" t="str">
        <f>IF('TEAM 6'!C50="","",'TEAM 6'!C50)</f>
        <v xml:space="preserve"> </v>
      </c>
      <c r="K910" s="331" t="str">
        <f>IF('TEAM 6'!A50="","",'TEAM 6'!A50)</f>
        <v/>
      </c>
      <c r="L910" s="168" t="str">
        <f>'TEAM 6'!$AF$2</f>
        <v>Slough Juniors</v>
      </c>
      <c r="M910" s="168" t="s">
        <v>514</v>
      </c>
    </row>
    <row r="911" spans="2:13" ht="15" customHeight="1">
      <c r="B911" s="251" t="s">
        <v>49</v>
      </c>
      <c r="C911" s="337"/>
      <c r="D911" s="252"/>
      <c r="E911" s="156" t="str">
        <f t="shared" si="42"/>
        <v/>
      </c>
      <c r="F911" s="156" t="str">
        <f t="shared" si="43"/>
        <v/>
      </c>
      <c r="G911" s="156" t="str">
        <f t="shared" si="44"/>
        <v/>
      </c>
      <c r="H911" s="24"/>
      <c r="I911" s="262"/>
      <c r="J911" s="167" t="str">
        <f>IF('TEAM 6'!C51="","",'TEAM 6'!C51)</f>
        <v xml:space="preserve"> </v>
      </c>
      <c r="K911" s="331" t="str">
        <f>IF('TEAM 6'!A51="","",'TEAM 6'!A51)</f>
        <v/>
      </c>
      <c r="L911" s="168" t="str">
        <f>'TEAM 6'!$AF$2</f>
        <v>Slough Juniors</v>
      </c>
      <c r="M911" s="168" t="s">
        <v>514</v>
      </c>
    </row>
    <row r="912" spans="2:13" ht="15" customHeight="1">
      <c r="B912" s="251" t="s">
        <v>49</v>
      </c>
      <c r="C912" s="337"/>
      <c r="D912" s="252"/>
      <c r="E912" s="156" t="str">
        <f t="shared" si="42"/>
        <v/>
      </c>
      <c r="F912" s="156" t="str">
        <f t="shared" si="43"/>
        <v/>
      </c>
      <c r="G912" s="156" t="str">
        <f t="shared" si="44"/>
        <v/>
      </c>
      <c r="H912" s="24"/>
      <c r="I912" s="262"/>
      <c r="J912" s="167" t="str">
        <f>IF('TEAM 6'!C52="","",'TEAM 6'!C52)</f>
        <v xml:space="preserve"> </v>
      </c>
      <c r="K912" s="331" t="str">
        <f>IF('TEAM 6'!A52="","",'TEAM 6'!A52)</f>
        <v/>
      </c>
      <c r="L912" s="168" t="str">
        <f>'TEAM 6'!$AF$2</f>
        <v>Slough Juniors</v>
      </c>
      <c r="M912" s="168" t="s">
        <v>514</v>
      </c>
    </row>
    <row r="913" spans="2:13" ht="15" customHeight="1">
      <c r="B913" s="251" t="s">
        <v>49</v>
      </c>
      <c r="C913" s="337"/>
      <c r="D913" s="252"/>
      <c r="E913" s="156" t="str">
        <f t="shared" si="42"/>
        <v/>
      </c>
      <c r="F913" s="156" t="str">
        <f t="shared" si="43"/>
        <v/>
      </c>
      <c r="G913" s="156" t="str">
        <f t="shared" si="44"/>
        <v/>
      </c>
      <c r="H913" s="24"/>
      <c r="I913" s="262"/>
      <c r="J913" s="167" t="str">
        <f>IF('TEAM 6'!C53="","",'TEAM 6'!C53)</f>
        <v xml:space="preserve"> </v>
      </c>
      <c r="K913" s="331" t="str">
        <f>IF('TEAM 6'!A53="","",'TEAM 6'!A53)</f>
        <v/>
      </c>
      <c r="L913" s="168" t="str">
        <f>'TEAM 6'!$AF$2</f>
        <v>Slough Juniors</v>
      </c>
      <c r="M913" s="168" t="s">
        <v>514</v>
      </c>
    </row>
    <row r="914" spans="2:13" ht="15" customHeight="1">
      <c r="B914" s="251" t="s">
        <v>49</v>
      </c>
      <c r="C914" s="337"/>
      <c r="D914" s="252"/>
      <c r="E914" s="156" t="str">
        <f t="shared" si="42"/>
        <v/>
      </c>
      <c r="F914" s="156" t="str">
        <f t="shared" si="43"/>
        <v/>
      </c>
      <c r="G914" s="156" t="str">
        <f t="shared" si="44"/>
        <v/>
      </c>
      <c r="H914" s="24"/>
      <c r="I914" s="262"/>
      <c r="J914" s="167" t="str">
        <f>IF('TEAM 6'!C54="","",'TEAM 6'!C54)</f>
        <v xml:space="preserve"> </v>
      </c>
      <c r="K914" s="331" t="str">
        <f>IF('TEAM 6'!A54="","",'TEAM 6'!A54)</f>
        <v/>
      </c>
      <c r="L914" s="168" t="str">
        <f>'TEAM 6'!$AF$2</f>
        <v>Slough Juniors</v>
      </c>
      <c r="M914" s="168" t="s">
        <v>514</v>
      </c>
    </row>
    <row r="915" spans="2:13" ht="15" customHeight="1">
      <c r="B915" s="251" t="s">
        <v>49</v>
      </c>
      <c r="C915" s="337"/>
      <c r="D915" s="252"/>
      <c r="E915" s="156" t="str">
        <f t="shared" si="42"/>
        <v/>
      </c>
      <c r="F915" s="156" t="str">
        <f t="shared" si="43"/>
        <v/>
      </c>
      <c r="G915" s="156" t="str">
        <f t="shared" si="44"/>
        <v/>
      </c>
      <c r="H915" s="24"/>
      <c r="I915" s="262"/>
      <c r="J915" s="167" t="str">
        <f>IF('TEAM 6'!C55="","",'TEAM 6'!C55)</f>
        <v xml:space="preserve"> </v>
      </c>
      <c r="K915" s="331" t="str">
        <f>IF('TEAM 6'!A55="","",'TEAM 6'!A55)</f>
        <v/>
      </c>
      <c r="L915" s="168" t="str">
        <f>'TEAM 6'!$AF$2</f>
        <v>Slough Juniors</v>
      </c>
      <c r="M915" s="168" t="s">
        <v>514</v>
      </c>
    </row>
    <row r="916" spans="2:13" ht="15" customHeight="1">
      <c r="B916" s="251" t="s">
        <v>49</v>
      </c>
      <c r="C916" s="337"/>
      <c r="D916" s="252"/>
      <c r="E916" s="156" t="str">
        <f t="shared" si="42"/>
        <v/>
      </c>
      <c r="F916" s="156" t="str">
        <f t="shared" si="43"/>
        <v/>
      </c>
      <c r="G916" s="156" t="str">
        <f t="shared" si="44"/>
        <v/>
      </c>
      <c r="H916" s="24"/>
      <c r="I916" s="262"/>
      <c r="J916" s="167" t="str">
        <f>IF('TEAM 6'!C56="","",'TEAM 6'!C56)</f>
        <v xml:space="preserve"> </v>
      </c>
      <c r="K916" s="331" t="str">
        <f>IF('TEAM 6'!A56="","",'TEAM 6'!A56)</f>
        <v/>
      </c>
      <c r="L916" s="168" t="str">
        <f>'TEAM 6'!$AF$2</f>
        <v>Slough Juniors</v>
      </c>
      <c r="M916" s="168" t="s">
        <v>514</v>
      </c>
    </row>
    <row r="917" spans="2:13" ht="15" customHeight="1">
      <c r="B917" s="251" t="s">
        <v>49</v>
      </c>
      <c r="C917" s="337"/>
      <c r="D917" s="252"/>
      <c r="E917" s="156" t="str">
        <f t="shared" si="42"/>
        <v/>
      </c>
      <c r="F917" s="156" t="str">
        <f t="shared" si="43"/>
        <v/>
      </c>
      <c r="G917" s="156" t="str">
        <f t="shared" si="44"/>
        <v/>
      </c>
      <c r="H917" s="24"/>
      <c r="I917" s="262"/>
      <c r="J917" s="167" t="str">
        <f>IF('TEAM 6'!C57="","",'TEAM 6'!C57)</f>
        <v xml:space="preserve"> </v>
      </c>
      <c r="K917" s="331" t="str">
        <f>IF('TEAM 6'!A57="","",'TEAM 6'!A57)</f>
        <v/>
      </c>
      <c r="L917" s="168" t="str">
        <f>'TEAM 6'!$AF$2</f>
        <v>Slough Juniors</v>
      </c>
      <c r="M917" s="168" t="s">
        <v>514</v>
      </c>
    </row>
    <row r="918" spans="2:13" ht="15" customHeight="1">
      <c r="B918" s="251" t="s">
        <v>49</v>
      </c>
      <c r="C918" s="337"/>
      <c r="D918" s="252"/>
      <c r="E918" s="156" t="str">
        <f t="shared" si="42"/>
        <v/>
      </c>
      <c r="F918" s="156" t="str">
        <f t="shared" si="43"/>
        <v/>
      </c>
      <c r="G918" s="156" t="str">
        <f t="shared" si="44"/>
        <v/>
      </c>
      <c r="H918" s="24"/>
      <c r="I918" s="262"/>
      <c r="J918" s="167" t="str">
        <f>IF('TEAM 6'!C58="","",'TEAM 6'!C58)</f>
        <v xml:space="preserve"> </v>
      </c>
      <c r="K918" s="331" t="str">
        <f>IF('TEAM 6'!A58="","",'TEAM 6'!A58)</f>
        <v/>
      </c>
      <c r="L918" s="168" t="str">
        <f>'TEAM 6'!$AF$2</f>
        <v>Slough Juniors</v>
      </c>
      <c r="M918" s="168" t="s">
        <v>514</v>
      </c>
    </row>
    <row r="919" spans="2:13" ht="15" customHeight="1">
      <c r="B919" s="251" t="s">
        <v>49</v>
      </c>
      <c r="C919" s="337"/>
      <c r="D919" s="252"/>
      <c r="E919" s="156" t="str">
        <f t="shared" si="42"/>
        <v/>
      </c>
      <c r="F919" s="156" t="str">
        <f t="shared" si="43"/>
        <v/>
      </c>
      <c r="G919" s="156" t="str">
        <f t="shared" si="44"/>
        <v/>
      </c>
      <c r="H919" s="24"/>
      <c r="I919" s="262"/>
      <c r="J919" s="167" t="str">
        <f>IF('TEAM 6'!C59="","",'TEAM 6'!C59)</f>
        <v xml:space="preserve"> </v>
      </c>
      <c r="K919" s="331" t="str">
        <f>IF('TEAM 6'!A59="","",'TEAM 6'!A59)</f>
        <v/>
      </c>
      <c r="L919" s="168" t="str">
        <f>'TEAM 6'!$AF$2</f>
        <v>Slough Juniors</v>
      </c>
      <c r="M919" s="168" t="s">
        <v>514</v>
      </c>
    </row>
    <row r="920" spans="2:13" ht="15" customHeight="1">
      <c r="B920" s="251" t="s">
        <v>49</v>
      </c>
      <c r="C920" s="337"/>
      <c r="D920" s="252"/>
      <c r="E920" s="156" t="str">
        <f t="shared" si="42"/>
        <v/>
      </c>
      <c r="F920" s="156" t="str">
        <f t="shared" si="43"/>
        <v/>
      </c>
      <c r="G920" s="156" t="str">
        <f t="shared" si="44"/>
        <v/>
      </c>
      <c r="H920" s="24"/>
      <c r="I920" s="262"/>
      <c r="J920" s="167" t="str">
        <f>IF('TEAM 6'!C60="","",'TEAM 6'!C60)</f>
        <v xml:space="preserve"> </v>
      </c>
      <c r="K920" s="331" t="str">
        <f>IF('TEAM 6'!A60="","",'TEAM 6'!A60)</f>
        <v/>
      </c>
      <c r="L920" s="168" t="str">
        <f>'TEAM 6'!$AF$2</f>
        <v>Slough Juniors</v>
      </c>
      <c r="M920" s="168" t="s">
        <v>514</v>
      </c>
    </row>
    <row r="921" spans="2:13" ht="15" customHeight="1">
      <c r="B921" s="251" t="s">
        <v>49</v>
      </c>
      <c r="C921" s="337"/>
      <c r="D921" s="252"/>
      <c r="E921" s="156" t="str">
        <f t="shared" si="42"/>
        <v/>
      </c>
      <c r="F921" s="156" t="str">
        <f t="shared" si="43"/>
        <v/>
      </c>
      <c r="G921" s="156" t="str">
        <f t="shared" si="44"/>
        <v/>
      </c>
      <c r="H921" s="24"/>
      <c r="I921" s="262"/>
      <c r="J921" s="167" t="str">
        <f>IF('TEAM 6'!C61="","",'TEAM 6'!C61)</f>
        <v xml:space="preserve"> </v>
      </c>
      <c r="K921" s="331" t="str">
        <f>IF('TEAM 6'!A61="","",'TEAM 6'!A61)</f>
        <v/>
      </c>
      <c r="L921" s="168" t="str">
        <f>'TEAM 6'!$AF$2</f>
        <v>Slough Juniors</v>
      </c>
      <c r="M921" s="168" t="s">
        <v>514</v>
      </c>
    </row>
    <row r="922" spans="2:13" ht="15" customHeight="1">
      <c r="B922" s="251" t="s">
        <v>49</v>
      </c>
      <c r="C922" s="337"/>
      <c r="D922" s="252"/>
      <c r="E922" s="156" t="str">
        <f t="shared" si="42"/>
        <v/>
      </c>
      <c r="F922" s="156" t="str">
        <f t="shared" si="43"/>
        <v/>
      </c>
      <c r="G922" s="156" t="str">
        <f t="shared" si="44"/>
        <v/>
      </c>
      <c r="H922" s="24"/>
      <c r="I922" s="262"/>
      <c r="J922" s="167" t="str">
        <f>IF('TEAM 6'!C62="","",'TEAM 6'!C62)</f>
        <v xml:space="preserve"> </v>
      </c>
      <c r="K922" s="331" t="str">
        <f>IF('TEAM 6'!A62="","",'TEAM 6'!A62)</f>
        <v/>
      </c>
      <c r="L922" s="168" t="str">
        <f>'TEAM 6'!$AF$2</f>
        <v>Slough Juniors</v>
      </c>
      <c r="M922" s="168" t="s">
        <v>514</v>
      </c>
    </row>
    <row r="923" spans="2:13" ht="15" customHeight="1">
      <c r="B923" s="251" t="s">
        <v>49</v>
      </c>
      <c r="C923" s="337"/>
      <c r="D923" s="252"/>
      <c r="E923" s="156" t="str">
        <f t="shared" si="42"/>
        <v/>
      </c>
      <c r="F923" s="156" t="str">
        <f t="shared" si="43"/>
        <v/>
      </c>
      <c r="G923" s="156" t="str">
        <f t="shared" si="44"/>
        <v/>
      </c>
      <c r="H923" s="24"/>
      <c r="I923" s="262"/>
      <c r="J923" s="167" t="str">
        <f>IF('TEAM 6'!C63="","",'TEAM 6'!C63)</f>
        <v/>
      </c>
      <c r="K923" s="331" t="str">
        <f>IF('TEAM 6'!A63="","",'TEAM 6'!A63)</f>
        <v/>
      </c>
      <c r="L923" s="168" t="str">
        <f>'TEAM 6'!$AF$2</f>
        <v>Slough Juniors</v>
      </c>
      <c r="M923" s="168" t="s">
        <v>514</v>
      </c>
    </row>
    <row r="924" spans="2:13" ht="15" customHeight="1">
      <c r="B924" s="251" t="s">
        <v>49</v>
      </c>
      <c r="C924" s="337"/>
      <c r="D924" s="252"/>
      <c r="E924" s="156" t="str">
        <f t="shared" si="42"/>
        <v/>
      </c>
      <c r="F924" s="156" t="str">
        <f t="shared" si="43"/>
        <v/>
      </c>
      <c r="G924" s="156" t="str">
        <f t="shared" si="44"/>
        <v/>
      </c>
      <c r="H924" s="24"/>
      <c r="I924" s="262">
        <v>805</v>
      </c>
      <c r="J924" s="167" t="str">
        <f>IF('TEAM 6'!C64="","",'TEAM 6'!C64)</f>
        <v/>
      </c>
      <c r="K924" s="331" t="s">
        <v>586</v>
      </c>
      <c r="L924" s="168" t="str">
        <f>'TEAM 6'!$AF$2</f>
        <v>Slough Juniors</v>
      </c>
      <c r="M924" s="168" t="s">
        <v>514</v>
      </c>
    </row>
    <row r="925" spans="2:13" ht="15" customHeight="1">
      <c r="B925" s="251" t="s">
        <v>49</v>
      </c>
      <c r="C925" s="337"/>
      <c r="D925" s="252"/>
      <c r="E925" s="156" t="str">
        <f t="shared" si="42"/>
        <v/>
      </c>
      <c r="F925" s="156" t="str">
        <f t="shared" si="43"/>
        <v/>
      </c>
      <c r="G925" s="156" t="str">
        <f t="shared" si="44"/>
        <v/>
      </c>
      <c r="H925" s="24"/>
      <c r="I925" s="262"/>
      <c r="J925" s="167" t="str">
        <f>IF('TEAM 6'!R38="","",'TEAM 6'!R38)</f>
        <v xml:space="preserve"> </v>
      </c>
      <c r="K925" s="331" t="str">
        <f>IF('TEAM 6'!P38="","",'TEAM 6'!P38)</f>
        <v>Daniel Hasan Diaz</v>
      </c>
      <c r="L925" s="168" t="str">
        <f>'TEAM 6'!$AF$2</f>
        <v>Slough Juniors</v>
      </c>
      <c r="M925" s="168" t="s">
        <v>515</v>
      </c>
    </row>
    <row r="926" spans="2:13" ht="15" customHeight="1">
      <c r="B926" s="251" t="s">
        <v>49</v>
      </c>
      <c r="C926" s="337"/>
      <c r="D926" s="252"/>
      <c r="E926" s="156" t="str">
        <f t="shared" si="42"/>
        <v/>
      </c>
      <c r="F926" s="156" t="str">
        <f t="shared" si="43"/>
        <v/>
      </c>
      <c r="G926" s="156" t="str">
        <f t="shared" si="44"/>
        <v/>
      </c>
      <c r="H926" s="24"/>
      <c r="I926" s="262"/>
      <c r="J926" s="167" t="str">
        <f>IF('TEAM 6'!R39="","",'TEAM 6'!R39)</f>
        <v xml:space="preserve"> </v>
      </c>
      <c r="K926" s="331" t="str">
        <f>IF('TEAM 6'!P39="","",'TEAM 6'!P39)</f>
        <v>Freddie Fenton</v>
      </c>
      <c r="L926" s="168" t="str">
        <f>'TEAM 6'!$AF$2</f>
        <v>Slough Juniors</v>
      </c>
      <c r="M926" s="168" t="s">
        <v>515</v>
      </c>
    </row>
    <row r="927" spans="2:13" ht="15" customHeight="1">
      <c r="B927" s="251" t="s">
        <v>49</v>
      </c>
      <c r="C927" s="337"/>
      <c r="D927" s="252"/>
      <c r="E927" s="156" t="str">
        <f t="shared" si="42"/>
        <v/>
      </c>
      <c r="F927" s="156" t="str">
        <f t="shared" si="43"/>
        <v/>
      </c>
      <c r="G927" s="156" t="str">
        <f t="shared" si="44"/>
        <v/>
      </c>
      <c r="H927" s="24"/>
      <c r="I927" s="262"/>
      <c r="J927" s="167" t="str">
        <f>IF('TEAM 6'!R40="","",'TEAM 6'!R40)</f>
        <v xml:space="preserve"> </v>
      </c>
      <c r="K927" s="331" t="str">
        <f>IF('TEAM 6'!P40="","",'TEAM 6'!P40)</f>
        <v>Gregory Menkiti</v>
      </c>
      <c r="L927" s="168" t="str">
        <f>'TEAM 6'!$AF$2</f>
        <v>Slough Juniors</v>
      </c>
      <c r="M927" s="168" t="s">
        <v>515</v>
      </c>
    </row>
    <row r="928" spans="2:13" ht="15" customHeight="1">
      <c r="B928" s="251" t="s">
        <v>49</v>
      </c>
      <c r="C928" s="337"/>
      <c r="D928" s="252"/>
      <c r="E928" s="156" t="str">
        <f t="shared" si="42"/>
        <v/>
      </c>
      <c r="F928" s="156" t="str">
        <f t="shared" si="43"/>
        <v/>
      </c>
      <c r="G928" s="156" t="str">
        <f t="shared" si="44"/>
        <v/>
      </c>
      <c r="H928" s="24"/>
      <c r="I928" s="262"/>
      <c r="J928" s="167" t="str">
        <f>IF('TEAM 6'!R41="","",'TEAM 6'!R41)</f>
        <v xml:space="preserve"> </v>
      </c>
      <c r="K928" s="331" t="str">
        <f>IF('TEAM 6'!P41="","",'TEAM 6'!P41)</f>
        <v>Indraneel Kandlagunta</v>
      </c>
      <c r="L928" s="168" t="str">
        <f>'TEAM 6'!$AF$2</f>
        <v>Slough Juniors</v>
      </c>
      <c r="M928" s="168" t="s">
        <v>515</v>
      </c>
    </row>
    <row r="929" spans="2:13" ht="15" customHeight="1">
      <c r="B929" s="251" t="s">
        <v>49</v>
      </c>
      <c r="C929" s="337"/>
      <c r="D929" s="252"/>
      <c r="E929" s="156" t="str">
        <f t="shared" si="42"/>
        <v/>
      </c>
      <c r="F929" s="156" t="str">
        <f t="shared" si="43"/>
        <v/>
      </c>
      <c r="G929" s="156" t="str">
        <f t="shared" si="44"/>
        <v/>
      </c>
      <c r="H929" s="24"/>
      <c r="I929" s="262">
        <v>128</v>
      </c>
      <c r="J929" s="167" t="str">
        <f>IF('TEAM 6'!R42="","",'TEAM 6'!R42)</f>
        <v>X</v>
      </c>
      <c r="K929" s="331" t="str">
        <f>IF('TEAM 6'!P42="","",'TEAM 6'!P42)</f>
        <v>Matthew Smith</v>
      </c>
      <c r="L929" s="168" t="str">
        <f>'TEAM 6'!$AF$2</f>
        <v>Slough Juniors</v>
      </c>
      <c r="M929" s="168" t="s">
        <v>515</v>
      </c>
    </row>
    <row r="930" spans="2:13" ht="15" customHeight="1">
      <c r="B930" s="251" t="s">
        <v>49</v>
      </c>
      <c r="C930" s="337"/>
      <c r="D930" s="252"/>
      <c r="E930" s="156" t="str">
        <f t="shared" si="42"/>
        <v/>
      </c>
      <c r="F930" s="156" t="str">
        <f t="shared" si="43"/>
        <v/>
      </c>
      <c r="G930" s="156" t="str">
        <f t="shared" si="44"/>
        <v/>
      </c>
      <c r="H930" s="24"/>
      <c r="I930" s="262"/>
      <c r="J930" s="167" t="str">
        <f>IF('TEAM 6'!R43="","",'TEAM 6'!R43)</f>
        <v xml:space="preserve"> </v>
      </c>
      <c r="K930" s="331" t="str">
        <f>IF('TEAM 6'!P43="","",'TEAM 6'!P43)</f>
        <v>Ollie Storer</v>
      </c>
      <c r="L930" s="168" t="str">
        <f>'TEAM 6'!$AF$2</f>
        <v>Slough Juniors</v>
      </c>
      <c r="M930" s="168" t="s">
        <v>515</v>
      </c>
    </row>
    <row r="931" spans="2:13" ht="15" customHeight="1">
      <c r="B931" s="251"/>
      <c r="C931" s="337"/>
      <c r="D931" s="252"/>
      <c r="E931" s="156" t="str">
        <f t="shared" ref="E931:E979" si="45">IF(ISNA((VLOOKUP(B931,I:M,3,FALSE))),"",VLOOKUP(B931,I:M,3,FALSE))</f>
        <v/>
      </c>
      <c r="F931" s="156" t="str">
        <f t="shared" ref="F931:F979" si="46">IF(ISNA((VLOOKUP(B931,I:M,4,FALSE))),"",VLOOKUP(B931,I:M,4,FALSE))</f>
        <v/>
      </c>
      <c r="G931" s="156" t="str">
        <f t="shared" ref="G931:G979" si="47">IF(ISNA((VLOOKUP(B931,I:M,5,FALSE))),"",VLOOKUP(B931,I:M,5,FALSE))</f>
        <v/>
      </c>
      <c r="H931" s="24"/>
      <c r="I931" s="262"/>
      <c r="J931" s="167" t="str">
        <f>IF('TEAM 6'!R44="","",'TEAM 6'!R44)</f>
        <v xml:space="preserve"> </v>
      </c>
      <c r="K931" s="331" t="str">
        <f>IF('TEAM 6'!P44="","",'TEAM 6'!P44)</f>
        <v>Trey Bennett</v>
      </c>
      <c r="L931" s="168" t="str">
        <f>'TEAM 6'!$AF$2</f>
        <v>Slough Juniors</v>
      </c>
      <c r="M931" s="168" t="s">
        <v>515</v>
      </c>
    </row>
    <row r="932" spans="2:13" ht="15" customHeight="1">
      <c r="B932" s="251"/>
      <c r="C932" s="337"/>
      <c r="D932" s="252"/>
      <c r="E932" s="156" t="str">
        <f t="shared" si="45"/>
        <v/>
      </c>
      <c r="F932" s="156" t="str">
        <f t="shared" si="46"/>
        <v/>
      </c>
      <c r="G932" s="156" t="str">
        <f t="shared" si="47"/>
        <v/>
      </c>
      <c r="H932" s="24"/>
      <c r="I932" s="262">
        <v>833</v>
      </c>
      <c r="J932" s="167" t="str">
        <f>IF('TEAM 6'!R45="","",'TEAM 6'!R45)</f>
        <v>X</v>
      </c>
      <c r="K932" s="331" t="str">
        <f>IF('TEAM 6'!P45="","",'TEAM 6'!P45)</f>
        <v>Russell Zvoma</v>
      </c>
      <c r="L932" s="168" t="str">
        <f>'TEAM 6'!$AF$2</f>
        <v>Slough Juniors</v>
      </c>
      <c r="M932" s="168" t="s">
        <v>515</v>
      </c>
    </row>
    <row r="933" spans="2:13" ht="15" customHeight="1">
      <c r="B933" s="251"/>
      <c r="C933" s="337"/>
      <c r="D933" s="252"/>
      <c r="E933" s="156" t="str">
        <f t="shared" si="45"/>
        <v/>
      </c>
      <c r="F933" s="156" t="str">
        <f t="shared" si="46"/>
        <v/>
      </c>
      <c r="G933" s="156" t="str">
        <f t="shared" si="47"/>
        <v/>
      </c>
      <c r="H933" s="24"/>
      <c r="I933" s="262"/>
      <c r="J933" s="167" t="str">
        <f>IF('TEAM 6'!R46="","",'TEAM 6'!R46)</f>
        <v xml:space="preserve"> </v>
      </c>
      <c r="K933" s="331" t="str">
        <f>IF('TEAM 6'!P46="","",'TEAM 6'!P46)</f>
        <v>Hastings Arko</v>
      </c>
      <c r="L933" s="168" t="str">
        <f>'TEAM 6'!$AF$2</f>
        <v>Slough Juniors</v>
      </c>
      <c r="M933" s="168" t="s">
        <v>515</v>
      </c>
    </row>
    <row r="934" spans="2:13" ht="15" customHeight="1">
      <c r="B934" s="251"/>
      <c r="C934" s="337"/>
      <c r="D934" s="252"/>
      <c r="E934" s="156" t="str">
        <f t="shared" si="45"/>
        <v/>
      </c>
      <c r="F934" s="156" t="str">
        <f t="shared" si="46"/>
        <v/>
      </c>
      <c r="G934" s="156" t="str">
        <f t="shared" si="47"/>
        <v/>
      </c>
      <c r="H934" s="24"/>
      <c r="I934" s="262"/>
      <c r="J934" s="167" t="str">
        <f>IF('TEAM 6'!R47="","",'TEAM 6'!R47)</f>
        <v xml:space="preserve"> </v>
      </c>
      <c r="K934" s="331" t="str">
        <f>IF('TEAM 6'!P47="","",'TEAM 6'!P47)</f>
        <v/>
      </c>
      <c r="L934" s="168" t="str">
        <f>'TEAM 6'!$AF$2</f>
        <v>Slough Juniors</v>
      </c>
      <c r="M934" s="168" t="s">
        <v>515</v>
      </c>
    </row>
    <row r="935" spans="2:13" ht="15" customHeight="1">
      <c r="B935" s="251"/>
      <c r="C935" s="337"/>
      <c r="D935" s="252"/>
      <c r="E935" s="156" t="str">
        <f t="shared" si="45"/>
        <v/>
      </c>
      <c r="F935" s="156" t="str">
        <f t="shared" si="46"/>
        <v/>
      </c>
      <c r="G935" s="156" t="str">
        <f t="shared" si="47"/>
        <v/>
      </c>
      <c r="H935" s="24"/>
      <c r="I935" s="262"/>
      <c r="J935" s="167" t="str">
        <f>IF('TEAM 6'!R48="","",'TEAM 6'!R48)</f>
        <v xml:space="preserve"> </v>
      </c>
      <c r="K935" s="331" t="str">
        <f>IF('TEAM 6'!P48="","",'TEAM 6'!P48)</f>
        <v/>
      </c>
      <c r="L935" s="168" t="str">
        <f>'TEAM 6'!$AF$2</f>
        <v>Slough Juniors</v>
      </c>
      <c r="M935" s="168" t="s">
        <v>515</v>
      </c>
    </row>
    <row r="936" spans="2:13" ht="15" customHeight="1">
      <c r="B936" s="251"/>
      <c r="C936" s="337"/>
      <c r="D936" s="252"/>
      <c r="E936" s="156" t="str">
        <f t="shared" si="45"/>
        <v/>
      </c>
      <c r="F936" s="156" t="str">
        <f t="shared" si="46"/>
        <v/>
      </c>
      <c r="G936" s="156" t="str">
        <f t="shared" si="47"/>
        <v/>
      </c>
      <c r="H936" s="24"/>
      <c r="I936" s="262"/>
      <c r="J936" s="167" t="str">
        <f>IF('TEAM 6'!R49="","",'TEAM 6'!R49)</f>
        <v xml:space="preserve"> </v>
      </c>
      <c r="K936" s="331" t="str">
        <f>IF('TEAM 6'!P49="","",'TEAM 6'!P49)</f>
        <v/>
      </c>
      <c r="L936" s="168" t="str">
        <f>'TEAM 6'!$AF$2</f>
        <v>Slough Juniors</v>
      </c>
      <c r="M936" s="168" t="s">
        <v>515</v>
      </c>
    </row>
    <row r="937" spans="2:13" ht="15" customHeight="1">
      <c r="B937" s="251"/>
      <c r="C937" s="337"/>
      <c r="D937" s="252"/>
      <c r="E937" s="156" t="str">
        <f t="shared" si="45"/>
        <v/>
      </c>
      <c r="F937" s="156" t="str">
        <f t="shared" si="46"/>
        <v/>
      </c>
      <c r="G937" s="156" t="str">
        <f t="shared" si="47"/>
        <v/>
      </c>
      <c r="H937" s="24"/>
      <c r="I937" s="262"/>
      <c r="J937" s="167" t="str">
        <f>IF('TEAM 6'!R50="","",'TEAM 6'!R50)</f>
        <v xml:space="preserve"> </v>
      </c>
      <c r="K937" s="331" t="str">
        <f>IF('TEAM 6'!P50="","",'TEAM 6'!P50)</f>
        <v/>
      </c>
      <c r="L937" s="168" t="str">
        <f>'TEAM 6'!$AF$2</f>
        <v>Slough Juniors</v>
      </c>
      <c r="M937" s="168" t="s">
        <v>515</v>
      </c>
    </row>
    <row r="938" spans="2:13" ht="15" customHeight="1">
      <c r="B938" s="251"/>
      <c r="C938" s="337"/>
      <c r="D938" s="252"/>
      <c r="E938" s="156" t="str">
        <f t="shared" si="45"/>
        <v/>
      </c>
      <c r="F938" s="156" t="str">
        <f t="shared" si="46"/>
        <v/>
      </c>
      <c r="G938" s="156" t="str">
        <f t="shared" si="47"/>
        <v/>
      </c>
      <c r="H938" s="24"/>
      <c r="I938" s="262"/>
      <c r="J938" s="167" t="str">
        <f>IF('TEAM 6'!R51="","",'TEAM 6'!R51)</f>
        <v xml:space="preserve"> </v>
      </c>
      <c r="K938" s="331" t="str">
        <f>IF('TEAM 6'!P51="","",'TEAM 6'!P51)</f>
        <v/>
      </c>
      <c r="L938" s="168" t="str">
        <f>'TEAM 6'!$AF$2</f>
        <v>Slough Juniors</v>
      </c>
      <c r="M938" s="168" t="s">
        <v>515</v>
      </c>
    </row>
    <row r="939" spans="2:13" ht="15" customHeight="1">
      <c r="B939" s="251"/>
      <c r="C939" s="337"/>
      <c r="D939" s="252"/>
      <c r="E939" s="156" t="str">
        <f t="shared" si="45"/>
        <v/>
      </c>
      <c r="F939" s="156" t="str">
        <f t="shared" si="46"/>
        <v/>
      </c>
      <c r="G939" s="156" t="str">
        <f t="shared" si="47"/>
        <v/>
      </c>
      <c r="H939" s="24"/>
      <c r="I939" s="262"/>
      <c r="J939" s="167" t="str">
        <f>IF('TEAM 6'!R52="","",'TEAM 6'!R52)</f>
        <v xml:space="preserve"> </v>
      </c>
      <c r="K939" s="331" t="str">
        <f>IF('TEAM 6'!P52="","",'TEAM 6'!P52)</f>
        <v/>
      </c>
      <c r="L939" s="168" t="str">
        <f>'TEAM 6'!$AF$2</f>
        <v>Slough Juniors</v>
      </c>
      <c r="M939" s="168" t="s">
        <v>515</v>
      </c>
    </row>
    <row r="940" spans="2:13" ht="15" customHeight="1">
      <c r="B940" s="251"/>
      <c r="C940" s="337"/>
      <c r="D940" s="252"/>
      <c r="E940" s="156" t="str">
        <f t="shared" si="45"/>
        <v/>
      </c>
      <c r="F940" s="156" t="str">
        <f t="shared" si="46"/>
        <v/>
      </c>
      <c r="G940" s="156" t="str">
        <f t="shared" si="47"/>
        <v/>
      </c>
      <c r="H940" s="24"/>
      <c r="I940" s="262"/>
      <c r="J940" s="167" t="str">
        <f>IF('TEAM 6'!R53="","",'TEAM 6'!R53)</f>
        <v xml:space="preserve"> </v>
      </c>
      <c r="K940" s="331" t="str">
        <f>IF('TEAM 6'!P53="","",'TEAM 6'!P53)</f>
        <v/>
      </c>
      <c r="L940" s="168" t="str">
        <f>'TEAM 6'!$AF$2</f>
        <v>Slough Juniors</v>
      </c>
      <c r="M940" s="168" t="s">
        <v>515</v>
      </c>
    </row>
    <row r="941" spans="2:13" ht="15" customHeight="1">
      <c r="B941" s="251"/>
      <c r="C941" s="337"/>
      <c r="D941" s="252"/>
      <c r="E941" s="156" t="str">
        <f t="shared" si="45"/>
        <v/>
      </c>
      <c r="F941" s="156" t="str">
        <f t="shared" si="46"/>
        <v/>
      </c>
      <c r="G941" s="156" t="str">
        <f t="shared" si="47"/>
        <v/>
      </c>
      <c r="H941" s="24"/>
      <c r="I941" s="262"/>
      <c r="J941" s="167" t="str">
        <f>IF('TEAM 6'!R54="","",'TEAM 6'!R54)</f>
        <v xml:space="preserve"> </v>
      </c>
      <c r="K941" s="331" t="str">
        <f>IF('TEAM 6'!P54="","",'TEAM 6'!P54)</f>
        <v/>
      </c>
      <c r="L941" s="168" t="str">
        <f>'TEAM 6'!$AF$2</f>
        <v>Slough Juniors</v>
      </c>
      <c r="M941" s="168" t="s">
        <v>515</v>
      </c>
    </row>
    <row r="942" spans="2:13" ht="15" customHeight="1">
      <c r="B942" s="251"/>
      <c r="C942" s="337"/>
      <c r="D942" s="252"/>
      <c r="E942" s="156" t="str">
        <f t="shared" si="45"/>
        <v/>
      </c>
      <c r="F942" s="156" t="str">
        <f t="shared" si="46"/>
        <v/>
      </c>
      <c r="G942" s="156" t="str">
        <f t="shared" si="47"/>
        <v/>
      </c>
      <c r="H942" s="24"/>
      <c r="I942" s="262"/>
      <c r="J942" s="167" t="str">
        <f>IF('TEAM 6'!R55="","",'TEAM 6'!R55)</f>
        <v xml:space="preserve"> </v>
      </c>
      <c r="K942" s="331" t="str">
        <f>IF('TEAM 6'!P55="","",'TEAM 6'!P55)</f>
        <v/>
      </c>
      <c r="L942" s="168" t="str">
        <f>'TEAM 6'!$AF$2</f>
        <v>Slough Juniors</v>
      </c>
      <c r="M942" s="168" t="s">
        <v>515</v>
      </c>
    </row>
    <row r="943" spans="2:13" ht="15" customHeight="1">
      <c r="B943" s="251"/>
      <c r="C943" s="337"/>
      <c r="D943" s="252"/>
      <c r="E943" s="156" t="str">
        <f t="shared" si="45"/>
        <v/>
      </c>
      <c r="F943" s="156" t="str">
        <f t="shared" si="46"/>
        <v/>
      </c>
      <c r="G943" s="156" t="str">
        <f t="shared" si="47"/>
        <v/>
      </c>
      <c r="H943" s="24"/>
      <c r="I943" s="262"/>
      <c r="J943" s="167" t="str">
        <f>IF('TEAM 6'!R56="","",'TEAM 6'!R56)</f>
        <v xml:space="preserve"> </v>
      </c>
      <c r="K943" s="331" t="str">
        <f>IF('TEAM 6'!P56="","",'TEAM 6'!P56)</f>
        <v/>
      </c>
      <c r="L943" s="168" t="str">
        <f>'TEAM 6'!$AF$2</f>
        <v>Slough Juniors</v>
      </c>
      <c r="M943" s="168" t="s">
        <v>515</v>
      </c>
    </row>
    <row r="944" spans="2:13" ht="15" customHeight="1">
      <c r="B944" s="251"/>
      <c r="C944" s="337"/>
      <c r="D944" s="252"/>
      <c r="E944" s="156" t="str">
        <f t="shared" si="45"/>
        <v/>
      </c>
      <c r="F944" s="156" t="str">
        <f t="shared" si="46"/>
        <v/>
      </c>
      <c r="G944" s="156" t="str">
        <f t="shared" si="47"/>
        <v/>
      </c>
      <c r="H944" s="24"/>
      <c r="I944" s="262"/>
      <c r="J944" s="167" t="str">
        <f>IF('TEAM 6'!R57="","",'TEAM 6'!R57)</f>
        <v xml:space="preserve"> </v>
      </c>
      <c r="K944" s="331" t="str">
        <f>IF('TEAM 6'!P57="","",'TEAM 6'!P57)</f>
        <v/>
      </c>
      <c r="L944" s="168" t="str">
        <f>'TEAM 6'!$AF$2</f>
        <v>Slough Juniors</v>
      </c>
      <c r="M944" s="168" t="s">
        <v>515</v>
      </c>
    </row>
    <row r="945" spans="2:13" ht="15" customHeight="1">
      <c r="B945" s="251"/>
      <c r="C945" s="337"/>
      <c r="D945" s="252"/>
      <c r="E945" s="156" t="str">
        <f t="shared" si="45"/>
        <v/>
      </c>
      <c r="F945" s="156" t="str">
        <f t="shared" si="46"/>
        <v/>
      </c>
      <c r="G945" s="156" t="str">
        <f t="shared" si="47"/>
        <v/>
      </c>
      <c r="H945" s="24"/>
      <c r="I945" s="262"/>
      <c r="J945" s="167" t="str">
        <f>IF('TEAM 6'!R58="","",'TEAM 6'!R58)</f>
        <v xml:space="preserve"> </v>
      </c>
      <c r="K945" s="331" t="str">
        <f>IF('TEAM 6'!P58="","",'TEAM 6'!P58)</f>
        <v/>
      </c>
      <c r="L945" s="168" t="str">
        <f>'TEAM 6'!$AF$2</f>
        <v>Slough Juniors</v>
      </c>
      <c r="M945" s="168" t="s">
        <v>515</v>
      </c>
    </row>
    <row r="946" spans="2:13" ht="15" customHeight="1">
      <c r="B946" s="251"/>
      <c r="C946" s="337"/>
      <c r="D946" s="252"/>
      <c r="E946" s="156" t="str">
        <f t="shared" si="45"/>
        <v/>
      </c>
      <c r="F946" s="156" t="str">
        <f t="shared" si="46"/>
        <v/>
      </c>
      <c r="G946" s="156" t="str">
        <f t="shared" si="47"/>
        <v/>
      </c>
      <c r="H946" s="24"/>
      <c r="I946" s="262"/>
      <c r="J946" s="167" t="str">
        <f>IF('TEAM 6'!R59="","",'TEAM 6'!R59)</f>
        <v xml:space="preserve"> </v>
      </c>
      <c r="K946" s="331" t="str">
        <f>IF('TEAM 6'!P59="","",'TEAM 6'!P59)</f>
        <v/>
      </c>
      <c r="L946" s="168" t="str">
        <f>'TEAM 6'!$AF$2</f>
        <v>Slough Juniors</v>
      </c>
      <c r="M946" s="168" t="s">
        <v>515</v>
      </c>
    </row>
    <row r="947" spans="2:13" ht="15" customHeight="1">
      <c r="B947" s="251"/>
      <c r="C947" s="337"/>
      <c r="D947" s="252"/>
      <c r="E947" s="156" t="str">
        <f t="shared" si="45"/>
        <v/>
      </c>
      <c r="F947" s="156" t="str">
        <f t="shared" si="46"/>
        <v/>
      </c>
      <c r="G947" s="156" t="str">
        <f t="shared" si="47"/>
        <v/>
      </c>
      <c r="H947" s="24"/>
      <c r="I947" s="262"/>
      <c r="J947" s="167" t="str">
        <f>IF('TEAM 6'!R60="","",'TEAM 6'!R60)</f>
        <v xml:space="preserve"> </v>
      </c>
      <c r="K947" s="331" t="str">
        <f>IF('TEAM 6'!P60="","",'TEAM 6'!P60)</f>
        <v/>
      </c>
      <c r="L947" s="168" t="str">
        <f>'TEAM 6'!$AF$2</f>
        <v>Slough Juniors</v>
      </c>
      <c r="M947" s="168" t="s">
        <v>515</v>
      </c>
    </row>
    <row r="948" spans="2:13" ht="15" customHeight="1">
      <c r="B948" s="251"/>
      <c r="C948" s="337"/>
      <c r="D948" s="252"/>
      <c r="E948" s="156" t="str">
        <f t="shared" si="45"/>
        <v/>
      </c>
      <c r="F948" s="156" t="str">
        <f t="shared" si="46"/>
        <v/>
      </c>
      <c r="G948" s="156" t="str">
        <f t="shared" si="47"/>
        <v/>
      </c>
      <c r="H948" s="24"/>
      <c r="I948" s="262"/>
      <c r="J948" s="167" t="str">
        <f>IF('TEAM 6'!R61="","",'TEAM 6'!R61)</f>
        <v xml:space="preserve"> </v>
      </c>
      <c r="K948" s="331" t="str">
        <f>IF('TEAM 6'!P61="","",'TEAM 6'!P61)</f>
        <v/>
      </c>
      <c r="L948" s="168" t="str">
        <f>'TEAM 6'!$AF$2</f>
        <v>Slough Juniors</v>
      </c>
      <c r="M948" s="168" t="s">
        <v>515</v>
      </c>
    </row>
    <row r="949" spans="2:13" ht="15" customHeight="1">
      <c r="B949" s="251"/>
      <c r="C949" s="337"/>
      <c r="D949" s="252"/>
      <c r="E949" s="156" t="str">
        <f t="shared" si="45"/>
        <v/>
      </c>
      <c r="F949" s="156" t="str">
        <f t="shared" si="46"/>
        <v/>
      </c>
      <c r="G949" s="156" t="str">
        <f t="shared" si="47"/>
        <v/>
      </c>
      <c r="H949" s="24"/>
      <c r="I949" s="262"/>
      <c r="J949" s="167" t="str">
        <f>IF('TEAM 6'!R62="","",'TEAM 6'!R62)</f>
        <v xml:space="preserve"> </v>
      </c>
      <c r="K949" s="331" t="str">
        <f>IF('TEAM 6'!P62="","",'TEAM 6'!P62)</f>
        <v/>
      </c>
      <c r="L949" s="168" t="str">
        <f>'TEAM 6'!$AF$2</f>
        <v>Slough Juniors</v>
      </c>
      <c r="M949" s="168" t="s">
        <v>515</v>
      </c>
    </row>
    <row r="950" spans="2:13" ht="15" customHeight="1">
      <c r="B950" s="251"/>
      <c r="C950" s="337"/>
      <c r="D950" s="252"/>
      <c r="E950" s="156" t="str">
        <f t="shared" si="45"/>
        <v/>
      </c>
      <c r="F950" s="156" t="str">
        <f t="shared" si="46"/>
        <v/>
      </c>
      <c r="G950" s="156" t="str">
        <f t="shared" si="47"/>
        <v/>
      </c>
      <c r="H950" s="24"/>
      <c r="I950" s="262"/>
      <c r="J950" s="167" t="str">
        <f>IF('TEAM 6'!R63="","",'TEAM 6'!R63)</f>
        <v/>
      </c>
      <c r="K950" s="331" t="str">
        <f>IF('TEAM 6'!P63="","",'TEAM 6'!P63)</f>
        <v/>
      </c>
      <c r="L950" s="168" t="str">
        <f>'TEAM 6'!$AF$2</f>
        <v>Slough Juniors</v>
      </c>
      <c r="M950" s="168" t="s">
        <v>515</v>
      </c>
    </row>
    <row r="951" spans="2:13" ht="15" customHeight="1">
      <c r="B951" s="251"/>
      <c r="C951" s="337"/>
      <c r="D951" s="252"/>
      <c r="E951" s="156" t="str">
        <f t="shared" si="45"/>
        <v/>
      </c>
      <c r="F951" s="156" t="str">
        <f t="shared" si="46"/>
        <v/>
      </c>
      <c r="G951" s="156" t="str">
        <f t="shared" si="47"/>
        <v/>
      </c>
      <c r="H951" s="24"/>
      <c r="I951" s="262">
        <v>130</v>
      </c>
      <c r="J951" s="167" t="str">
        <f>IF(COUNTIF('TEAM 6'!AD38:AD63,"*n*")=0,"","X")</f>
        <v>X</v>
      </c>
      <c r="K951" s="331" t="s">
        <v>586</v>
      </c>
      <c r="L951" s="168" t="str">
        <f>'TEAM 6'!$AF$2</f>
        <v>Slough Juniors</v>
      </c>
      <c r="M951" s="168" t="s">
        <v>515</v>
      </c>
    </row>
    <row r="952" spans="2:13" ht="15" customHeight="1">
      <c r="B952" s="251"/>
      <c r="C952" s="337"/>
      <c r="D952" s="252"/>
      <c r="E952" s="156" t="str">
        <f t="shared" si="45"/>
        <v/>
      </c>
      <c r="F952" s="156" t="str">
        <f t="shared" si="46"/>
        <v/>
      </c>
      <c r="G952" s="156" t="str">
        <f t="shared" si="47"/>
        <v/>
      </c>
      <c r="H952" s="24"/>
      <c r="I952" s="262"/>
      <c r="J952" s="167" t="str">
        <f>IF('TEAM 6'!AH38="","",'TEAM 6'!AH38)</f>
        <v/>
      </c>
      <c r="K952" s="331" t="str">
        <f>IF('TEAM 6'!AF38="","",'TEAM 6'!AF38)</f>
        <v>Danyal Choudhry</v>
      </c>
      <c r="L952" s="168" t="str">
        <f>'TEAM 6'!$AF$2</f>
        <v>Slough Juniors</v>
      </c>
      <c r="M952" s="168" t="s">
        <v>413</v>
      </c>
    </row>
    <row r="953" spans="2:13" ht="15" customHeight="1">
      <c r="B953" s="251"/>
      <c r="C953" s="337"/>
      <c r="D953" s="252"/>
      <c r="E953" s="156" t="str">
        <f t="shared" si="45"/>
        <v/>
      </c>
      <c r="F953" s="156" t="str">
        <f t="shared" si="46"/>
        <v/>
      </c>
      <c r="G953" s="156" t="str">
        <f t="shared" si="47"/>
        <v/>
      </c>
      <c r="H953" s="24"/>
      <c r="I953" s="262"/>
      <c r="J953" s="167" t="str">
        <f>IF('TEAM 6'!AH39="","",'TEAM 6'!AH39)</f>
        <v/>
      </c>
      <c r="K953" s="331" t="str">
        <f>IF('TEAM 6'!AF39="","",'TEAM 6'!AF39)</f>
        <v>Max Brech</v>
      </c>
      <c r="L953" s="168" t="str">
        <f>'TEAM 6'!$AF$2</f>
        <v>Slough Juniors</v>
      </c>
      <c r="M953" s="168" t="s">
        <v>413</v>
      </c>
    </row>
    <row r="954" spans="2:13" ht="15" customHeight="1">
      <c r="B954" s="251"/>
      <c r="C954" s="337"/>
      <c r="D954" s="252"/>
      <c r="E954" s="156" t="str">
        <f t="shared" si="45"/>
        <v/>
      </c>
      <c r="F954" s="156" t="str">
        <f t="shared" si="46"/>
        <v/>
      </c>
      <c r="G954" s="156" t="str">
        <f t="shared" si="47"/>
        <v/>
      </c>
      <c r="H954" s="24"/>
      <c r="I954" s="262"/>
      <c r="J954" s="167" t="str">
        <f>IF('TEAM 6'!AH40="","",'TEAM 6'!AH40)</f>
        <v/>
      </c>
      <c r="K954" s="331" t="str">
        <f>IF('TEAM 6'!AF40="","",'TEAM 6'!AF40)</f>
        <v>Daniel Egharevba</v>
      </c>
      <c r="L954" s="168" t="str">
        <f>'TEAM 6'!$AF$2</f>
        <v>Slough Juniors</v>
      </c>
      <c r="M954" s="168" t="s">
        <v>413</v>
      </c>
    </row>
    <row r="955" spans="2:13" ht="15" customHeight="1">
      <c r="B955" s="251"/>
      <c r="C955" s="337"/>
      <c r="D955" s="252"/>
      <c r="E955" s="156" t="str">
        <f t="shared" si="45"/>
        <v/>
      </c>
      <c r="F955" s="156" t="str">
        <f t="shared" si="46"/>
        <v/>
      </c>
      <c r="G955" s="156" t="str">
        <f t="shared" si="47"/>
        <v/>
      </c>
      <c r="H955" s="24"/>
      <c r="I955" s="262"/>
      <c r="J955" s="167" t="str">
        <f>IF('TEAM 6'!AH41="","",'TEAM 6'!AH41)</f>
        <v/>
      </c>
      <c r="K955" s="331" t="str">
        <f>IF('TEAM 6'!AF41="","",'TEAM 6'!AF41)</f>
        <v/>
      </c>
      <c r="L955" s="168" t="str">
        <f>'TEAM 6'!$AF$2</f>
        <v>Slough Juniors</v>
      </c>
      <c r="M955" s="168" t="s">
        <v>413</v>
      </c>
    </row>
    <row r="956" spans="2:13" ht="15" customHeight="1">
      <c r="B956" s="251"/>
      <c r="C956" s="337"/>
      <c r="D956" s="252"/>
      <c r="E956" s="156" t="str">
        <f t="shared" si="45"/>
        <v/>
      </c>
      <c r="F956" s="156" t="str">
        <f t="shared" si="46"/>
        <v/>
      </c>
      <c r="G956" s="156" t="str">
        <f t="shared" si="47"/>
        <v/>
      </c>
      <c r="H956" s="24"/>
      <c r="I956" s="262"/>
      <c r="J956" s="167" t="str">
        <f>IF('TEAM 6'!AH42="","",'TEAM 6'!AH42)</f>
        <v/>
      </c>
      <c r="K956" s="331" t="str">
        <f>IF('TEAM 6'!AF42="","",'TEAM 6'!AF42)</f>
        <v/>
      </c>
      <c r="L956" s="168" t="str">
        <f>'TEAM 6'!$AF$2</f>
        <v>Slough Juniors</v>
      </c>
      <c r="M956" s="168" t="s">
        <v>413</v>
      </c>
    </row>
    <row r="957" spans="2:13" ht="15" customHeight="1">
      <c r="B957" s="251"/>
      <c r="C957" s="337"/>
      <c r="D957" s="252"/>
      <c r="E957" s="156" t="str">
        <f t="shared" si="45"/>
        <v/>
      </c>
      <c r="F957" s="156" t="str">
        <f t="shared" si="46"/>
        <v/>
      </c>
      <c r="G957" s="156" t="str">
        <f t="shared" si="47"/>
        <v/>
      </c>
      <c r="H957" s="24"/>
      <c r="I957" s="262"/>
      <c r="J957" s="167" t="str">
        <f>IF('TEAM 6'!AH43="","",'TEAM 6'!AH43)</f>
        <v xml:space="preserve"> </v>
      </c>
      <c r="K957" s="331" t="str">
        <f>IF('TEAM 6'!AF43="","",'TEAM 6'!AF43)</f>
        <v/>
      </c>
      <c r="L957" s="168" t="str">
        <f>'TEAM 6'!$AF$2</f>
        <v>Slough Juniors</v>
      </c>
      <c r="M957" s="168" t="s">
        <v>413</v>
      </c>
    </row>
    <row r="958" spans="2:13" ht="15" customHeight="1">
      <c r="B958" s="251"/>
      <c r="C958" s="337"/>
      <c r="D958" s="252"/>
      <c r="E958" s="156" t="str">
        <f t="shared" si="45"/>
        <v/>
      </c>
      <c r="F958" s="156" t="str">
        <f t="shared" si="46"/>
        <v/>
      </c>
      <c r="G958" s="156" t="str">
        <f t="shared" si="47"/>
        <v/>
      </c>
      <c r="H958" s="24"/>
      <c r="I958" s="262"/>
      <c r="J958" s="167" t="str">
        <f>IF('TEAM 6'!AH44="","",'TEAM 6'!AH44)</f>
        <v xml:space="preserve"> </v>
      </c>
      <c r="K958" s="331" t="str">
        <f>IF('TEAM 6'!AF44="","",'TEAM 6'!AF44)</f>
        <v/>
      </c>
      <c r="L958" s="168" t="str">
        <f>'TEAM 6'!$AF$2</f>
        <v>Slough Juniors</v>
      </c>
      <c r="M958" s="168" t="s">
        <v>413</v>
      </c>
    </row>
    <row r="959" spans="2:13" ht="15" customHeight="1">
      <c r="B959" s="251"/>
      <c r="C959" s="337"/>
      <c r="D959" s="252"/>
      <c r="E959" s="156" t="str">
        <f t="shared" si="45"/>
        <v/>
      </c>
      <c r="F959" s="156" t="str">
        <f t="shared" si="46"/>
        <v/>
      </c>
      <c r="G959" s="156" t="str">
        <f t="shared" si="47"/>
        <v/>
      </c>
      <c r="H959" s="24"/>
      <c r="I959" s="262"/>
      <c r="J959" s="167" t="str">
        <f>IF('TEAM 6'!AH45="","",'TEAM 6'!AH45)</f>
        <v xml:space="preserve"> </v>
      </c>
      <c r="K959" s="331" t="str">
        <f>IF('TEAM 6'!AF45="","",'TEAM 6'!AF45)</f>
        <v/>
      </c>
      <c r="L959" s="168" t="str">
        <f>'TEAM 6'!$AF$2</f>
        <v>Slough Juniors</v>
      </c>
      <c r="M959" s="168" t="s">
        <v>413</v>
      </c>
    </row>
    <row r="960" spans="2:13" ht="15" customHeight="1">
      <c r="B960" s="251"/>
      <c r="C960" s="337"/>
      <c r="D960" s="252"/>
      <c r="E960" s="156" t="str">
        <f t="shared" si="45"/>
        <v/>
      </c>
      <c r="F960" s="156" t="str">
        <f t="shared" si="46"/>
        <v/>
      </c>
      <c r="G960" s="156" t="str">
        <f t="shared" si="47"/>
        <v/>
      </c>
      <c r="H960" s="24"/>
      <c r="I960" s="262"/>
      <c r="J960" s="167" t="str">
        <f>IF('TEAM 6'!AH46="","",'TEAM 6'!AH46)</f>
        <v xml:space="preserve"> </v>
      </c>
      <c r="K960" s="331" t="str">
        <f>IF('TEAM 6'!AF46="","",'TEAM 6'!AF46)</f>
        <v/>
      </c>
      <c r="L960" s="168" t="str">
        <f>'TEAM 6'!$AF$2</f>
        <v>Slough Juniors</v>
      </c>
      <c r="M960" s="168" t="s">
        <v>413</v>
      </c>
    </row>
    <row r="961" spans="2:13" ht="15" customHeight="1">
      <c r="B961" s="251"/>
      <c r="C961" s="337"/>
      <c r="D961" s="252"/>
      <c r="E961" s="156" t="str">
        <f t="shared" si="45"/>
        <v/>
      </c>
      <c r="F961" s="156" t="str">
        <f t="shared" si="46"/>
        <v/>
      </c>
      <c r="G961" s="156" t="str">
        <f t="shared" si="47"/>
        <v/>
      </c>
      <c r="H961" s="24"/>
      <c r="I961" s="262"/>
      <c r="J961" s="167" t="str">
        <f>IF('TEAM 6'!AH47="","",'TEAM 6'!AH47)</f>
        <v xml:space="preserve"> </v>
      </c>
      <c r="K961" s="331" t="str">
        <f>IF('TEAM 6'!AF47="","",'TEAM 6'!AF47)</f>
        <v/>
      </c>
      <c r="L961" s="168" t="str">
        <f>'TEAM 6'!$AF$2</f>
        <v>Slough Juniors</v>
      </c>
      <c r="M961" s="168" t="s">
        <v>413</v>
      </c>
    </row>
    <row r="962" spans="2:13" ht="15" customHeight="1">
      <c r="B962" s="251"/>
      <c r="C962" s="337"/>
      <c r="D962" s="252"/>
      <c r="E962" s="156" t="str">
        <f t="shared" si="45"/>
        <v/>
      </c>
      <c r="F962" s="156" t="str">
        <f t="shared" si="46"/>
        <v/>
      </c>
      <c r="G962" s="156" t="str">
        <f t="shared" si="47"/>
        <v/>
      </c>
      <c r="H962" s="24"/>
      <c r="I962" s="262"/>
      <c r="J962" s="167" t="str">
        <f>IF('TEAM 6'!AH48="","",'TEAM 6'!AH48)</f>
        <v xml:space="preserve"> </v>
      </c>
      <c r="K962" s="331" t="str">
        <f>IF('TEAM 6'!AF48="","",'TEAM 6'!AF48)</f>
        <v/>
      </c>
      <c r="L962" s="168" t="str">
        <f>'TEAM 6'!$AF$2</f>
        <v>Slough Juniors</v>
      </c>
      <c r="M962" s="168" t="s">
        <v>413</v>
      </c>
    </row>
    <row r="963" spans="2:13" ht="15" customHeight="1">
      <c r="B963" s="251"/>
      <c r="C963" s="337"/>
      <c r="D963" s="252"/>
      <c r="E963" s="156" t="str">
        <f t="shared" si="45"/>
        <v/>
      </c>
      <c r="F963" s="156" t="str">
        <f t="shared" si="46"/>
        <v/>
      </c>
      <c r="G963" s="156" t="str">
        <f t="shared" si="47"/>
        <v/>
      </c>
      <c r="H963" s="24"/>
      <c r="I963" s="262"/>
      <c r="J963" s="167" t="str">
        <f>IF('TEAM 6'!AH49="","",'TEAM 6'!AH49)</f>
        <v xml:space="preserve"> </v>
      </c>
      <c r="K963" s="331" t="str">
        <f>IF('TEAM 6'!AF49="","",'TEAM 6'!AF49)</f>
        <v/>
      </c>
      <c r="L963" s="168" t="str">
        <f>'TEAM 6'!$AF$2</f>
        <v>Slough Juniors</v>
      </c>
      <c r="M963" s="168" t="s">
        <v>413</v>
      </c>
    </row>
    <row r="964" spans="2:13" ht="15" customHeight="1">
      <c r="B964" s="251"/>
      <c r="C964" s="337"/>
      <c r="D964" s="252"/>
      <c r="E964" s="156" t="str">
        <f t="shared" si="45"/>
        <v/>
      </c>
      <c r="F964" s="156" t="str">
        <f t="shared" si="46"/>
        <v/>
      </c>
      <c r="G964" s="156" t="str">
        <f t="shared" si="47"/>
        <v/>
      </c>
      <c r="H964" s="24"/>
      <c r="I964" s="262"/>
      <c r="J964" s="167" t="str">
        <f>IF('TEAM 6'!AH50="","",'TEAM 6'!AH50)</f>
        <v xml:space="preserve"> </v>
      </c>
      <c r="K964" s="331" t="str">
        <f>IF('TEAM 6'!AF50="","",'TEAM 6'!AF50)</f>
        <v/>
      </c>
      <c r="L964" s="168" t="str">
        <f>'TEAM 6'!$AF$2</f>
        <v>Slough Juniors</v>
      </c>
      <c r="M964" s="168" t="s">
        <v>413</v>
      </c>
    </row>
    <row r="965" spans="2:13" ht="15" customHeight="1">
      <c r="B965" s="251"/>
      <c r="C965" s="337"/>
      <c r="D965" s="252"/>
      <c r="E965" s="156" t="str">
        <f t="shared" si="45"/>
        <v/>
      </c>
      <c r="F965" s="156" t="str">
        <f t="shared" si="46"/>
        <v/>
      </c>
      <c r="G965" s="156" t="str">
        <f t="shared" si="47"/>
        <v/>
      </c>
      <c r="H965" s="24"/>
      <c r="I965" s="262"/>
      <c r="J965" s="167" t="str">
        <f>IF('TEAM 6'!AH51="","",'TEAM 6'!AH51)</f>
        <v xml:space="preserve"> </v>
      </c>
      <c r="K965" s="331" t="str">
        <f>IF('TEAM 6'!AF51="","",'TEAM 6'!AF51)</f>
        <v/>
      </c>
      <c r="L965" s="168" t="str">
        <f>'TEAM 6'!$AF$2</f>
        <v>Slough Juniors</v>
      </c>
      <c r="M965" s="168" t="s">
        <v>413</v>
      </c>
    </row>
    <row r="966" spans="2:13" ht="15" customHeight="1">
      <c r="B966" s="251"/>
      <c r="C966" s="337"/>
      <c r="D966" s="252"/>
      <c r="E966" s="156" t="str">
        <f t="shared" si="45"/>
        <v/>
      </c>
      <c r="F966" s="156" t="str">
        <f t="shared" si="46"/>
        <v/>
      </c>
      <c r="G966" s="156" t="str">
        <f t="shared" si="47"/>
        <v/>
      </c>
      <c r="H966" s="24"/>
      <c r="I966" s="262"/>
      <c r="J966" s="167" t="str">
        <f>IF('TEAM 6'!AH52="","",'TEAM 6'!AH52)</f>
        <v xml:space="preserve"> </v>
      </c>
      <c r="K966" s="331" t="str">
        <f>IF('TEAM 6'!AF52="","",'TEAM 6'!AF52)</f>
        <v/>
      </c>
      <c r="L966" s="168" t="str">
        <f>'TEAM 6'!$AF$2</f>
        <v>Slough Juniors</v>
      </c>
      <c r="M966" s="168" t="s">
        <v>413</v>
      </c>
    </row>
    <row r="967" spans="2:13" ht="15" customHeight="1">
      <c r="B967" s="251"/>
      <c r="C967" s="337"/>
      <c r="D967" s="252"/>
      <c r="E967" s="156" t="str">
        <f t="shared" si="45"/>
        <v/>
      </c>
      <c r="F967" s="156" t="str">
        <f t="shared" si="46"/>
        <v/>
      </c>
      <c r="G967" s="156" t="str">
        <f t="shared" si="47"/>
        <v/>
      </c>
      <c r="H967" s="24"/>
      <c r="I967" s="262"/>
      <c r="J967" s="167" t="str">
        <f>IF('TEAM 6'!AH53="","",'TEAM 6'!AH53)</f>
        <v xml:space="preserve"> </v>
      </c>
      <c r="K967" s="331" t="str">
        <f>IF('TEAM 6'!AF53="","",'TEAM 6'!AF53)</f>
        <v/>
      </c>
      <c r="L967" s="168" t="str">
        <f>'TEAM 6'!$AF$2</f>
        <v>Slough Juniors</v>
      </c>
      <c r="M967" s="168" t="s">
        <v>413</v>
      </c>
    </row>
    <row r="968" spans="2:13" ht="15" customHeight="1">
      <c r="B968" s="251"/>
      <c r="C968" s="337"/>
      <c r="D968" s="252"/>
      <c r="E968" s="156" t="str">
        <f t="shared" si="45"/>
        <v/>
      </c>
      <c r="F968" s="156" t="str">
        <f t="shared" si="46"/>
        <v/>
      </c>
      <c r="G968" s="156" t="str">
        <f t="shared" si="47"/>
        <v/>
      </c>
      <c r="H968" s="24"/>
      <c r="I968" s="262"/>
      <c r="J968" s="167" t="str">
        <f>IF(COUNTIF('TEAM 6'!AT38:AT53,"*n*")=0,"","X")</f>
        <v/>
      </c>
      <c r="K968" s="331" t="s">
        <v>586</v>
      </c>
      <c r="L968" s="168" t="str">
        <f>'TEAM 6'!$AF$2</f>
        <v>Slough Juniors</v>
      </c>
      <c r="M968" s="168" t="s">
        <v>413</v>
      </c>
    </row>
    <row r="969" spans="2:13" ht="15" customHeight="1">
      <c r="B969" s="251"/>
      <c r="C969" s="337"/>
      <c r="D969" s="252"/>
      <c r="E969" s="156" t="str">
        <f t="shared" si="45"/>
        <v/>
      </c>
      <c r="F969" s="156" t="str">
        <f t="shared" si="46"/>
        <v/>
      </c>
      <c r="G969" s="156" t="str">
        <f t="shared" si="47"/>
        <v/>
      </c>
      <c r="H969" s="24"/>
      <c r="I969" s="262">
        <v>933</v>
      </c>
      <c r="J969" s="167" t="str">
        <f>IF('TEAM 6'!AH58="","",'TEAM 6'!AH58)</f>
        <v>X</v>
      </c>
      <c r="K969" s="331" t="str">
        <f>IF('TEAM 6'!AF58="","",'TEAM 6'!AF58)</f>
        <v>Jake Brech</v>
      </c>
      <c r="L969" s="168" t="str">
        <f>'TEAM 6'!$AF$2</f>
        <v>Slough Juniors</v>
      </c>
      <c r="M969" s="168" t="s">
        <v>414</v>
      </c>
    </row>
    <row r="970" spans="2:13" ht="15" customHeight="1">
      <c r="B970" s="251"/>
      <c r="C970" s="337"/>
      <c r="D970" s="252"/>
      <c r="E970" s="156" t="str">
        <f t="shared" si="45"/>
        <v/>
      </c>
      <c r="F970" s="156" t="str">
        <f t="shared" si="46"/>
        <v/>
      </c>
      <c r="G970" s="156" t="str">
        <f t="shared" si="47"/>
        <v/>
      </c>
      <c r="H970" s="24"/>
      <c r="I970" s="262">
        <v>949</v>
      </c>
      <c r="J970" s="167" t="str">
        <f>IF('TEAM 6'!AH59="","",'TEAM 6'!AH59)</f>
        <v>X</v>
      </c>
      <c r="K970" s="331" t="str">
        <f>IF('TEAM 6'!AF59="","",'TEAM 6'!AF59)</f>
        <v>John Oladunjoye</v>
      </c>
      <c r="L970" s="168" t="str">
        <f>'TEAM 6'!$AF$2</f>
        <v>Slough Juniors</v>
      </c>
      <c r="M970" s="168" t="s">
        <v>414</v>
      </c>
    </row>
    <row r="971" spans="2:13" ht="15" customHeight="1">
      <c r="B971" s="251"/>
      <c r="C971" s="337"/>
      <c r="D971" s="252"/>
      <c r="E971" s="156" t="str">
        <f t="shared" si="45"/>
        <v/>
      </c>
      <c r="F971" s="156" t="str">
        <f t="shared" si="46"/>
        <v/>
      </c>
      <c r="G971" s="156" t="str">
        <f t="shared" si="47"/>
        <v/>
      </c>
      <c r="H971" s="24"/>
      <c r="I971" s="262"/>
      <c r="J971" s="167" t="str">
        <f>IF('TEAM 6'!AH60="","",'TEAM 6'!AH60)</f>
        <v xml:space="preserve"> </v>
      </c>
      <c r="K971" s="331" t="str">
        <f>IF('TEAM 6'!AF60="","",'TEAM 6'!AF60)</f>
        <v/>
      </c>
      <c r="L971" s="168" t="str">
        <f>'TEAM 6'!$AF$2</f>
        <v>Slough Juniors</v>
      </c>
      <c r="M971" s="168" t="s">
        <v>414</v>
      </c>
    </row>
    <row r="972" spans="2:13" ht="15" customHeight="1">
      <c r="B972" s="251"/>
      <c r="C972" s="337"/>
      <c r="D972" s="252"/>
      <c r="E972" s="156" t="str">
        <f t="shared" si="45"/>
        <v/>
      </c>
      <c r="F972" s="156" t="str">
        <f t="shared" si="46"/>
        <v/>
      </c>
      <c r="G972" s="156" t="str">
        <f t="shared" si="47"/>
        <v/>
      </c>
      <c r="H972" s="24"/>
      <c r="I972" s="262"/>
      <c r="J972" s="167" t="str">
        <f>IF('TEAM 6'!AH61="","",'TEAM 6'!AH61)</f>
        <v xml:space="preserve"> </v>
      </c>
      <c r="K972" s="331" t="str">
        <f>IF('TEAM 6'!AF61="","",'TEAM 6'!AF61)</f>
        <v/>
      </c>
      <c r="L972" s="168" t="str">
        <f>'TEAM 6'!$AF$2</f>
        <v>Slough Juniors</v>
      </c>
      <c r="M972" s="168" t="s">
        <v>414</v>
      </c>
    </row>
    <row r="973" spans="2:13" ht="15" customHeight="1">
      <c r="B973" s="251"/>
      <c r="C973" s="337"/>
      <c r="D973" s="252"/>
      <c r="E973" s="156" t="str">
        <f t="shared" si="45"/>
        <v/>
      </c>
      <c r="F973" s="156" t="str">
        <f t="shared" si="46"/>
        <v/>
      </c>
      <c r="G973" s="156" t="str">
        <f t="shared" si="47"/>
        <v/>
      </c>
      <c r="H973" s="24"/>
      <c r="I973" s="262"/>
      <c r="J973" s="167" t="str">
        <f>IF('TEAM 6'!AH62="","",'TEAM 6'!AH62)</f>
        <v xml:space="preserve"> </v>
      </c>
      <c r="K973" s="331" t="str">
        <f>IF('TEAM 6'!AF62="","",'TEAM 6'!AF62)</f>
        <v/>
      </c>
      <c r="L973" s="168" t="str">
        <f>'TEAM 6'!$AF$2</f>
        <v>Slough Juniors</v>
      </c>
      <c r="M973" s="168" t="s">
        <v>414</v>
      </c>
    </row>
    <row r="974" spans="2:13" ht="15" customHeight="1">
      <c r="B974" s="251"/>
      <c r="C974" s="337"/>
      <c r="D974" s="252"/>
      <c r="E974" s="156" t="str">
        <f t="shared" si="45"/>
        <v/>
      </c>
      <c r="F974" s="156" t="str">
        <f t="shared" si="46"/>
        <v/>
      </c>
      <c r="G974" s="156" t="str">
        <f t="shared" si="47"/>
        <v/>
      </c>
      <c r="H974" s="24"/>
      <c r="I974" s="262"/>
      <c r="J974" s="167" t="str">
        <f>IF('TEAM 6'!AH63="","",'TEAM 6'!AH63)</f>
        <v xml:space="preserve"> </v>
      </c>
      <c r="K974" s="331" t="str">
        <f>IF('TEAM 6'!AF63="","",'TEAM 6'!AF63)</f>
        <v/>
      </c>
      <c r="L974" s="168" t="str">
        <f>'TEAM 6'!$AF$2</f>
        <v>Slough Juniors</v>
      </c>
      <c r="M974" s="168" t="s">
        <v>414</v>
      </c>
    </row>
    <row r="975" spans="2:13" ht="15" customHeight="1">
      <c r="B975" s="251"/>
      <c r="C975" s="337"/>
      <c r="D975" s="252"/>
      <c r="E975" s="156" t="str">
        <f t="shared" si="45"/>
        <v/>
      </c>
      <c r="F975" s="156" t="str">
        <f t="shared" si="46"/>
        <v/>
      </c>
      <c r="G975" s="156" t="str">
        <f t="shared" si="47"/>
        <v/>
      </c>
      <c r="H975" s="24"/>
      <c r="I975" s="262"/>
      <c r="J975" s="167" t="str">
        <f>IF('TEAM 6'!AH64="","",'TEAM 6'!AH64)</f>
        <v xml:space="preserve"> </v>
      </c>
      <c r="K975" s="331" t="str">
        <f>IF('TEAM 6'!AF64="","",'TEAM 6'!AF64)</f>
        <v/>
      </c>
      <c r="L975" s="168" t="str">
        <f>'TEAM 6'!$AF$2</f>
        <v>Slough Juniors</v>
      </c>
      <c r="M975" s="168" t="s">
        <v>414</v>
      </c>
    </row>
    <row r="976" spans="2:13" ht="15" customHeight="1">
      <c r="B976" s="251"/>
      <c r="C976" s="337"/>
      <c r="D976" s="252"/>
      <c r="E976" s="156" t="str">
        <f t="shared" si="45"/>
        <v/>
      </c>
      <c r="F976" s="156" t="str">
        <f t="shared" si="46"/>
        <v/>
      </c>
      <c r="G976" s="156" t="str">
        <f t="shared" si="47"/>
        <v/>
      </c>
      <c r="H976" s="24"/>
      <c r="I976" s="262"/>
      <c r="J976" s="167" t="str">
        <f>IF('TEAM 6'!AH65="","",'TEAM 6'!AH65)</f>
        <v xml:space="preserve"> </v>
      </c>
      <c r="K976" s="331" t="str">
        <f>IF('TEAM 6'!AF65="","",'TEAM 6'!AF65)</f>
        <v/>
      </c>
      <c r="L976" s="168" t="str">
        <f>'TEAM 6'!$AF$2</f>
        <v>Slough Juniors</v>
      </c>
      <c r="M976" s="168" t="s">
        <v>414</v>
      </c>
    </row>
    <row r="977" spans="2:14" ht="15" customHeight="1">
      <c r="B977" s="251"/>
      <c r="C977" s="337"/>
      <c r="D977" s="252"/>
      <c r="E977" s="156" t="str">
        <f t="shared" si="45"/>
        <v/>
      </c>
      <c r="F977" s="156" t="str">
        <f t="shared" si="46"/>
        <v/>
      </c>
      <c r="G977" s="156" t="str">
        <f t="shared" si="47"/>
        <v/>
      </c>
      <c r="H977" s="24"/>
      <c r="I977" s="262"/>
      <c r="J977" s="167" t="str">
        <f>IF('TEAM 6'!AH66="","",'TEAM 6'!AH66)</f>
        <v xml:space="preserve"> </v>
      </c>
      <c r="K977" s="331" t="str">
        <f>IF('TEAM 6'!AF66="","",'TEAM 6'!AF66)</f>
        <v/>
      </c>
      <c r="L977" s="168" t="str">
        <f>'TEAM 6'!$AF$2</f>
        <v>Slough Juniors</v>
      </c>
      <c r="M977" s="168" t="s">
        <v>414</v>
      </c>
    </row>
    <row r="978" spans="2:14" ht="15" customHeight="1">
      <c r="B978" s="251"/>
      <c r="C978" s="337"/>
      <c r="D978" s="252"/>
      <c r="E978" s="156" t="str">
        <f t="shared" si="45"/>
        <v/>
      </c>
      <c r="F978" s="156" t="str">
        <f t="shared" si="46"/>
        <v/>
      </c>
      <c r="G978" s="156" t="str">
        <f t="shared" si="47"/>
        <v/>
      </c>
      <c r="H978" s="24"/>
      <c r="I978" s="262"/>
      <c r="J978" s="167" t="str">
        <f>IF(COUNTIF('TEAM 6'!AT58:AT66,"*n*")=0,"","X")</f>
        <v/>
      </c>
      <c r="K978" s="331" t="s">
        <v>586</v>
      </c>
      <c r="L978" s="168" t="str">
        <f>'TEAM 6'!$AF$2</f>
        <v>Slough Juniors</v>
      </c>
      <c r="M978" s="168" t="s">
        <v>414</v>
      </c>
    </row>
    <row r="979" spans="2:14" ht="15" customHeight="1">
      <c r="E979" s="102" t="str">
        <f t="shared" si="45"/>
        <v/>
      </c>
      <c r="F979" s="14" t="str">
        <f t="shared" si="46"/>
        <v/>
      </c>
      <c r="G979" s="14" t="str">
        <f t="shared" si="47"/>
        <v/>
      </c>
      <c r="H979" s="24"/>
      <c r="I979" s="262"/>
      <c r="J979" s="457" t="s">
        <v>128</v>
      </c>
      <c r="K979" s="338"/>
      <c r="L979" s="338"/>
      <c r="M979" s="338"/>
      <c r="N979" s="458" t="s">
        <v>623</v>
      </c>
    </row>
    <row r="980" spans="2:14" ht="15" customHeight="1">
      <c r="H980" s="24"/>
      <c r="I980" s="262"/>
      <c r="J980" s="457" t="s">
        <v>128</v>
      </c>
      <c r="K980" s="338"/>
      <c r="L980" s="338"/>
      <c r="M980" s="338"/>
    </row>
    <row r="981" spans="2:14" ht="15" customHeight="1">
      <c r="H981" s="24"/>
      <c r="I981" s="262"/>
      <c r="J981" s="457" t="s">
        <v>128</v>
      </c>
      <c r="K981" s="338"/>
      <c r="L981" s="338"/>
      <c r="M981" s="338"/>
    </row>
    <row r="982" spans="2:14" ht="15" customHeight="1">
      <c r="H982" s="24"/>
      <c r="I982" s="262"/>
      <c r="J982" s="457" t="s">
        <v>128</v>
      </c>
      <c r="K982" s="338"/>
      <c r="L982" s="338"/>
      <c r="M982" s="338"/>
    </row>
    <row r="983" spans="2:14" ht="15" customHeight="1">
      <c r="H983" s="24"/>
      <c r="I983" s="262"/>
      <c r="J983" s="457" t="s">
        <v>128</v>
      </c>
      <c r="K983" s="338"/>
      <c r="L983" s="338"/>
      <c r="M983" s="338"/>
    </row>
    <row r="984" spans="2:14" ht="15" customHeight="1">
      <c r="H984" s="24"/>
      <c r="I984" s="262"/>
      <c r="J984" s="457" t="s">
        <v>128</v>
      </c>
      <c r="K984" s="338"/>
      <c r="L984" s="338"/>
      <c r="M984" s="338"/>
    </row>
    <row r="985" spans="2:14" ht="15" customHeight="1">
      <c r="H985" s="24"/>
      <c r="I985" s="262"/>
      <c r="J985" s="457" t="s">
        <v>128</v>
      </c>
      <c r="K985" s="338"/>
      <c r="L985" s="338"/>
      <c r="M985" s="338"/>
    </row>
    <row r="986" spans="2:14" ht="15" customHeight="1">
      <c r="H986" s="24"/>
      <c r="I986" s="262"/>
      <c r="J986" s="457" t="s">
        <v>128</v>
      </c>
      <c r="K986" s="338"/>
      <c r="L986" s="338"/>
      <c r="M986" s="338"/>
    </row>
    <row r="987" spans="2:14" ht="15" customHeight="1">
      <c r="H987" s="24"/>
      <c r="I987" s="262"/>
      <c r="J987" s="457" t="s">
        <v>128</v>
      </c>
      <c r="K987" s="338"/>
      <c r="L987" s="338"/>
      <c r="M987" s="338"/>
    </row>
    <row r="988" spans="2:14" ht="15" customHeight="1">
      <c r="H988" s="24"/>
      <c r="I988" s="262"/>
      <c r="J988" s="457" t="s">
        <v>128</v>
      </c>
      <c r="K988" s="338"/>
      <c r="L988" s="338"/>
      <c r="M988" s="338"/>
    </row>
    <row r="989" spans="2:14" ht="15" customHeight="1">
      <c r="H989" s="24"/>
      <c r="I989" s="262"/>
      <c r="J989" s="457" t="s">
        <v>128</v>
      </c>
      <c r="K989" s="338"/>
      <c r="L989" s="338"/>
      <c r="M989" s="338"/>
    </row>
    <row r="990" spans="2:14" ht="15" customHeight="1">
      <c r="H990" s="24"/>
      <c r="I990" s="262"/>
      <c r="J990" s="457" t="s">
        <v>128</v>
      </c>
      <c r="K990" s="338"/>
      <c r="L990" s="338"/>
      <c r="M990" s="338"/>
    </row>
    <row r="991" spans="2:14" ht="15" customHeight="1">
      <c r="H991" s="24"/>
      <c r="I991" s="262"/>
      <c r="J991" s="457" t="s">
        <v>128</v>
      </c>
      <c r="K991" s="338"/>
      <c r="L991" s="338"/>
      <c r="M991" s="338"/>
    </row>
    <row r="992" spans="2:14" ht="15" customHeight="1">
      <c r="H992" s="24"/>
      <c r="I992" s="262"/>
      <c r="J992" s="457" t="s">
        <v>128</v>
      </c>
      <c r="K992" s="338"/>
      <c r="L992" s="338"/>
      <c r="M992" s="338"/>
    </row>
    <row r="993" spans="8:13" ht="15" customHeight="1">
      <c r="H993" s="24"/>
      <c r="I993" s="262"/>
      <c r="J993" s="457" t="s">
        <v>128</v>
      </c>
      <c r="K993" s="338"/>
      <c r="L993" s="338"/>
      <c r="M993" s="338"/>
    </row>
    <row r="994" spans="8:13" ht="15" customHeight="1">
      <c r="H994" s="24"/>
      <c r="I994" s="262"/>
      <c r="J994" s="457" t="s">
        <v>128</v>
      </c>
      <c r="K994" s="338"/>
      <c r="L994" s="338"/>
      <c r="M994" s="338"/>
    </row>
    <row r="995" spans="8:13" ht="15" customHeight="1">
      <c r="H995" s="24"/>
      <c r="I995" s="262"/>
      <c r="J995" s="457" t="s">
        <v>128</v>
      </c>
      <c r="K995" s="338"/>
      <c r="L995" s="338"/>
      <c r="M995" s="338"/>
    </row>
    <row r="996" spans="8:13" ht="15" customHeight="1">
      <c r="H996" s="24"/>
      <c r="I996" s="262"/>
      <c r="J996" s="457" t="s">
        <v>128</v>
      </c>
      <c r="K996" s="338"/>
      <c r="L996" s="338"/>
      <c r="M996" s="338"/>
    </row>
    <row r="997" spans="8:13" ht="15" customHeight="1">
      <c r="H997" s="24"/>
      <c r="I997" s="262"/>
      <c r="J997" s="457" t="s">
        <v>128</v>
      </c>
      <c r="K997" s="338"/>
      <c r="L997" s="338"/>
      <c r="M997" s="338"/>
    </row>
    <row r="998" spans="8:13" ht="15" customHeight="1">
      <c r="H998" s="24"/>
      <c r="I998" s="262"/>
      <c r="J998" s="457" t="s">
        <v>128</v>
      </c>
      <c r="K998" s="338"/>
      <c r="L998" s="338"/>
      <c r="M998" s="338"/>
    </row>
    <row r="999" spans="8:13" ht="15" customHeight="1">
      <c r="H999" s="24"/>
      <c r="I999" s="262"/>
      <c r="J999" s="457" t="s">
        <v>128</v>
      </c>
      <c r="K999" s="338"/>
      <c r="L999" s="338"/>
      <c r="M999" s="338"/>
    </row>
    <row r="1000" spans="8:13" ht="15" customHeight="1">
      <c r="H1000" s="24"/>
      <c r="I1000" s="262"/>
      <c r="J1000" s="457" t="s">
        <v>128</v>
      </c>
      <c r="K1000" s="338"/>
      <c r="L1000" s="338"/>
      <c r="M1000" s="338"/>
    </row>
    <row r="1001" spans="8:13" ht="15" customHeight="1">
      <c r="H1001" s="24"/>
      <c r="I1001" s="262"/>
      <c r="J1001" s="457" t="s">
        <v>128</v>
      </c>
      <c r="K1001" s="338"/>
      <c r="L1001" s="338"/>
      <c r="M1001" s="338"/>
    </row>
    <row r="1002" spans="8:13" ht="15" customHeight="1">
      <c r="H1002" s="24"/>
      <c r="I1002" s="262"/>
      <c r="J1002" s="457" t="s">
        <v>128</v>
      </c>
      <c r="K1002" s="338"/>
      <c r="L1002" s="338"/>
      <c r="M1002" s="338"/>
    </row>
    <row r="1003" spans="8:13" ht="15" customHeight="1">
      <c r="H1003" s="24"/>
      <c r="I1003" s="262"/>
      <c r="J1003" s="457" t="s">
        <v>128</v>
      </c>
      <c r="K1003" s="338"/>
      <c r="L1003" s="338"/>
      <c r="M1003" s="338"/>
    </row>
    <row r="1004" spans="8:13" ht="15" customHeight="1">
      <c r="H1004" s="24"/>
      <c r="I1004" s="262"/>
      <c r="J1004" s="457" t="s">
        <v>128</v>
      </c>
      <c r="K1004" s="338"/>
      <c r="L1004" s="338"/>
      <c r="M1004" s="338"/>
    </row>
    <row r="1005" spans="8:13" ht="15" customHeight="1">
      <c r="H1005" s="24"/>
      <c r="I1005" s="262"/>
      <c r="J1005" s="457" t="s">
        <v>128</v>
      </c>
      <c r="K1005" s="338"/>
      <c r="L1005" s="338"/>
      <c r="M1005" s="338"/>
    </row>
    <row r="1006" spans="8:13" ht="15" customHeight="1">
      <c r="H1006" s="24"/>
      <c r="I1006" s="262"/>
      <c r="J1006" s="457" t="s">
        <v>128</v>
      </c>
      <c r="K1006" s="338"/>
      <c r="L1006" s="338"/>
      <c r="M1006" s="338"/>
    </row>
    <row r="1007" spans="8:13" ht="15" customHeight="1">
      <c r="H1007" s="24"/>
      <c r="I1007" s="262"/>
      <c r="J1007" s="457" t="s">
        <v>128</v>
      </c>
      <c r="K1007" s="338"/>
      <c r="L1007" s="338"/>
      <c r="M1007" s="338"/>
    </row>
    <row r="1008" spans="8:13" ht="15" customHeight="1">
      <c r="H1008" s="24"/>
      <c r="I1008" s="262"/>
      <c r="J1008" s="457" t="s">
        <v>128</v>
      </c>
      <c r="K1008" s="338"/>
      <c r="L1008" s="338"/>
      <c r="M1008" s="338"/>
    </row>
    <row r="1009" spans="8:13" ht="15" customHeight="1">
      <c r="H1009" s="24"/>
      <c r="I1009" s="262"/>
      <c r="J1009" s="457" t="s">
        <v>128</v>
      </c>
      <c r="K1009" s="338"/>
      <c r="L1009" s="338"/>
      <c r="M1009" s="338"/>
    </row>
    <row r="1010" spans="8:13" ht="15" customHeight="1">
      <c r="H1010" s="24"/>
      <c r="I1010" s="262"/>
      <c r="J1010" s="457" t="s">
        <v>128</v>
      </c>
      <c r="K1010" s="338"/>
      <c r="L1010" s="338"/>
      <c r="M1010" s="338"/>
    </row>
    <row r="1011" spans="8:13" ht="15" customHeight="1">
      <c r="H1011" s="24"/>
      <c r="I1011" s="262"/>
      <c r="J1011" s="457" t="s">
        <v>128</v>
      </c>
      <c r="K1011" s="338"/>
      <c r="L1011" s="338"/>
      <c r="M1011" s="338"/>
    </row>
    <row r="1012" spans="8:13" ht="15" customHeight="1">
      <c r="H1012" s="24"/>
      <c r="I1012" s="262"/>
      <c r="J1012" s="457" t="s">
        <v>128</v>
      </c>
      <c r="K1012" s="338"/>
      <c r="L1012" s="338"/>
      <c r="M1012" s="338"/>
    </row>
    <row r="1013" spans="8:13" ht="15" customHeight="1">
      <c r="H1013" s="24"/>
      <c r="I1013" s="262"/>
      <c r="J1013" s="457" t="s">
        <v>128</v>
      </c>
      <c r="K1013" s="338"/>
      <c r="L1013" s="338"/>
      <c r="M1013" s="338"/>
    </row>
    <row r="1014" spans="8:13" ht="15" customHeight="1">
      <c r="H1014" s="24"/>
      <c r="I1014" s="262"/>
      <c r="J1014" s="457" t="s">
        <v>128</v>
      </c>
      <c r="K1014" s="338"/>
      <c r="L1014" s="338"/>
      <c r="M1014" s="338"/>
    </row>
    <row r="1015" spans="8:13" ht="15" customHeight="1">
      <c r="H1015" s="24"/>
      <c r="I1015" s="262"/>
      <c r="J1015" s="457" t="s">
        <v>128</v>
      </c>
      <c r="K1015" s="338"/>
      <c r="L1015" s="338"/>
      <c r="M1015" s="338"/>
    </row>
    <row r="1016" spans="8:13" ht="15" customHeight="1">
      <c r="H1016" s="24"/>
      <c r="I1016" s="262"/>
      <c r="J1016" s="457" t="s">
        <v>128</v>
      </c>
      <c r="K1016" s="338"/>
      <c r="L1016" s="338"/>
      <c r="M1016" s="338"/>
    </row>
    <row r="1017" spans="8:13" ht="15" customHeight="1">
      <c r="H1017" s="24"/>
      <c r="I1017" s="262"/>
      <c r="J1017" s="457" t="s">
        <v>128</v>
      </c>
      <c r="K1017" s="338"/>
      <c r="L1017" s="338"/>
      <c r="M1017" s="338"/>
    </row>
    <row r="1018" spans="8:13" ht="15" customHeight="1">
      <c r="H1018" s="24"/>
      <c r="I1018" s="262"/>
      <c r="J1018" s="457" t="s">
        <v>128</v>
      </c>
      <c r="K1018" s="338"/>
      <c r="L1018" s="338"/>
      <c r="M1018" s="338"/>
    </row>
    <row r="1019" spans="8:13" ht="15" customHeight="1">
      <c r="H1019" s="24"/>
      <c r="I1019" s="262"/>
      <c r="J1019" s="457" t="s">
        <v>128</v>
      </c>
      <c r="K1019" s="338"/>
      <c r="L1019" s="338"/>
      <c r="M1019" s="338"/>
    </row>
    <row r="1020" spans="8:13" ht="15" customHeight="1">
      <c r="H1020" s="24"/>
      <c r="I1020" s="262"/>
      <c r="J1020" s="457" t="s">
        <v>128</v>
      </c>
      <c r="K1020" s="338"/>
      <c r="L1020" s="338"/>
      <c r="M1020" s="338"/>
    </row>
    <row r="1021" spans="8:13" ht="15" customHeight="1">
      <c r="H1021" s="24"/>
      <c r="I1021" s="262"/>
      <c r="J1021" s="457" t="s">
        <v>128</v>
      </c>
      <c r="K1021" s="338"/>
      <c r="L1021" s="338"/>
      <c r="M1021" s="338"/>
    </row>
    <row r="1022" spans="8:13" ht="15" customHeight="1">
      <c r="H1022" s="24"/>
      <c r="I1022" s="262"/>
      <c r="J1022" s="457" t="s">
        <v>128</v>
      </c>
      <c r="K1022" s="338"/>
      <c r="L1022" s="338"/>
      <c r="M1022" s="338"/>
    </row>
    <row r="1023" spans="8:13" ht="15" customHeight="1">
      <c r="H1023" s="24"/>
      <c r="I1023" s="262"/>
      <c r="J1023" s="457" t="s">
        <v>128</v>
      </c>
      <c r="K1023" s="338"/>
      <c r="L1023" s="338"/>
      <c r="M1023" s="338"/>
    </row>
    <row r="1024" spans="8:13" ht="15" customHeight="1">
      <c r="H1024" s="24"/>
      <c r="I1024" s="262"/>
      <c r="J1024" s="457" t="s">
        <v>128</v>
      </c>
      <c r="K1024" s="338"/>
      <c r="L1024" s="338"/>
      <c r="M1024" s="338"/>
    </row>
    <row r="1025" spans="8:13" ht="15" customHeight="1">
      <c r="H1025" s="24"/>
      <c r="I1025" s="262"/>
      <c r="J1025" s="457" t="s">
        <v>128</v>
      </c>
      <c r="K1025" s="338"/>
      <c r="L1025" s="338"/>
      <c r="M1025" s="338"/>
    </row>
    <row r="1026" spans="8:13" ht="15" customHeight="1">
      <c r="H1026" s="24"/>
      <c r="I1026" s="262"/>
      <c r="J1026" s="457" t="s">
        <v>128</v>
      </c>
      <c r="K1026" s="338"/>
      <c r="L1026" s="338"/>
      <c r="M1026" s="338"/>
    </row>
    <row r="1027" spans="8:13" ht="15" customHeight="1">
      <c r="H1027" s="24"/>
      <c r="I1027" s="262"/>
      <c r="J1027" s="457" t="s">
        <v>128</v>
      </c>
      <c r="K1027" s="338"/>
      <c r="L1027" s="338"/>
      <c r="M1027" s="338"/>
    </row>
    <row r="1028" spans="8:13" ht="15" customHeight="1">
      <c r="H1028" s="24"/>
      <c r="I1028" s="262"/>
      <c r="J1028" s="457" t="s">
        <v>128</v>
      </c>
      <c r="K1028" s="338"/>
      <c r="L1028" s="338"/>
      <c r="M1028" s="338"/>
    </row>
    <row r="1029" spans="8:13" ht="15" customHeight="1">
      <c r="H1029" s="24"/>
      <c r="I1029" s="262"/>
      <c r="J1029" s="457" t="s">
        <v>128</v>
      </c>
      <c r="K1029" s="338"/>
      <c r="L1029" s="338"/>
      <c r="M1029" s="338"/>
    </row>
    <row r="1030" spans="8:13" ht="15" customHeight="1">
      <c r="H1030" s="24"/>
      <c r="I1030" s="262"/>
      <c r="J1030" s="457" t="s">
        <v>128</v>
      </c>
      <c r="K1030" s="338"/>
      <c r="L1030" s="338"/>
      <c r="M1030" s="338"/>
    </row>
    <row r="1031" spans="8:13" ht="15" customHeight="1">
      <c r="H1031" s="24"/>
      <c r="I1031" s="262"/>
      <c r="J1031" s="457" t="s">
        <v>128</v>
      </c>
      <c r="K1031" s="338"/>
      <c r="L1031" s="338"/>
      <c r="M1031" s="338"/>
    </row>
    <row r="1032" spans="8:13" ht="15" customHeight="1">
      <c r="H1032" s="24"/>
      <c r="I1032" s="262"/>
      <c r="J1032" s="457" t="s">
        <v>128</v>
      </c>
      <c r="K1032" s="338"/>
      <c r="L1032" s="338"/>
      <c r="M1032" s="338"/>
    </row>
    <row r="1033" spans="8:13" ht="15" customHeight="1">
      <c r="H1033" s="24"/>
      <c r="I1033" s="262"/>
      <c r="J1033" s="457" t="s">
        <v>128</v>
      </c>
      <c r="K1033" s="338"/>
      <c r="L1033" s="338"/>
      <c r="M1033" s="338"/>
    </row>
    <row r="1034" spans="8:13" ht="15" customHeight="1">
      <c r="H1034" s="24"/>
      <c r="I1034" s="262"/>
      <c r="J1034" s="457" t="s">
        <v>128</v>
      </c>
      <c r="K1034" s="338"/>
      <c r="L1034" s="338"/>
      <c r="M1034" s="338"/>
    </row>
    <row r="1035" spans="8:13" ht="15" customHeight="1">
      <c r="H1035" s="24"/>
      <c r="I1035" s="262"/>
      <c r="J1035" s="457" t="s">
        <v>128</v>
      </c>
      <c r="K1035" s="338"/>
      <c r="L1035" s="338"/>
      <c r="M1035" s="338"/>
    </row>
    <row r="1036" spans="8:13" ht="15" customHeight="1">
      <c r="H1036" s="24"/>
      <c r="I1036" s="262"/>
      <c r="J1036" s="457" t="s">
        <v>128</v>
      </c>
      <c r="K1036" s="338"/>
      <c r="L1036" s="338"/>
      <c r="M1036" s="338"/>
    </row>
    <row r="1037" spans="8:13" ht="15" customHeight="1">
      <c r="H1037" s="24"/>
      <c r="I1037" s="262"/>
      <c r="J1037" s="457" t="s">
        <v>128</v>
      </c>
      <c r="K1037" s="338"/>
      <c r="L1037" s="338"/>
      <c r="M1037" s="338"/>
    </row>
    <row r="1038" spans="8:13" ht="15" customHeight="1">
      <c r="H1038" s="24"/>
      <c r="I1038" s="262"/>
      <c r="J1038" s="457" t="s">
        <v>128</v>
      </c>
      <c r="K1038" s="338"/>
      <c r="L1038" s="338"/>
      <c r="M1038" s="338"/>
    </row>
    <row r="1039" spans="8:13" ht="15" customHeight="1">
      <c r="H1039" s="24"/>
      <c r="I1039"/>
      <c r="J1039"/>
    </row>
    <row r="1040" spans="8:13" ht="15" customHeight="1">
      <c r="H1040" s="24"/>
      <c r="I1040"/>
      <c r="J1040"/>
    </row>
    <row r="1041" spans="8:10" ht="15" customHeight="1">
      <c r="H1041" s="24"/>
      <c r="I1041"/>
      <c r="J1041"/>
    </row>
    <row r="1042" spans="8:10" ht="15" customHeight="1">
      <c r="H1042" s="24"/>
      <c r="I1042"/>
      <c r="J1042"/>
    </row>
    <row r="1043" spans="8:10" ht="15" customHeight="1">
      <c r="H1043" s="24"/>
      <c r="I1043"/>
      <c r="J1043"/>
    </row>
    <row r="1044" spans="8:10" ht="15" customHeight="1">
      <c r="H1044" s="24"/>
      <c r="I1044"/>
      <c r="J1044"/>
    </row>
    <row r="1045" spans="8:10" ht="15" customHeight="1">
      <c r="H1045" s="24"/>
      <c r="I1045"/>
      <c r="J1045"/>
    </row>
    <row r="1046" spans="8:10" ht="15" customHeight="1">
      <c r="H1046" s="24"/>
      <c r="I1046"/>
      <c r="J1046"/>
    </row>
    <row r="1047" spans="8:10" ht="15" customHeight="1">
      <c r="H1047" s="24"/>
    </row>
    <row r="1048" spans="8:10" ht="15" customHeight="1">
      <c r="H1048" s="24"/>
    </row>
    <row r="1049" spans="8:10" ht="15" customHeight="1">
      <c r="H1049" s="24"/>
    </row>
    <row r="1050" spans="8:10" ht="15" customHeight="1">
      <c r="H1050" s="24"/>
    </row>
    <row r="1051" spans="8:10" ht="15" customHeight="1">
      <c r="H1051" s="24"/>
    </row>
    <row r="1052" spans="8:10" ht="15" customHeight="1">
      <c r="H1052" s="24"/>
    </row>
    <row r="1053" spans="8:10" ht="15" customHeight="1">
      <c r="H1053" s="24"/>
    </row>
    <row r="1054" spans="8:10" ht="15" customHeight="1">
      <c r="H1054" s="24"/>
    </row>
    <row r="1055" spans="8:10" ht="15" customHeight="1">
      <c r="H1055" s="24"/>
    </row>
    <row r="1056" spans="8:10" ht="15" customHeight="1">
      <c r="H1056" s="24"/>
    </row>
    <row r="1057" spans="8:8" ht="15" customHeight="1">
      <c r="H1057" s="24"/>
    </row>
    <row r="1058" spans="8:8" ht="15" customHeight="1">
      <c r="H1058" s="24"/>
    </row>
    <row r="1059" spans="8:8" ht="15" customHeight="1">
      <c r="H1059" s="24"/>
    </row>
    <row r="1060" spans="8:8" ht="15" customHeight="1">
      <c r="H1060" s="24"/>
    </row>
    <row r="1061" spans="8:8" ht="15" customHeight="1">
      <c r="H1061" s="24"/>
    </row>
    <row r="1062" spans="8:8" ht="15" customHeight="1">
      <c r="H1062" s="24"/>
    </row>
    <row r="1063" spans="8:8" ht="15" customHeight="1">
      <c r="H1063" s="24"/>
    </row>
    <row r="1064" spans="8:8" ht="15" customHeight="1">
      <c r="H1064" s="24"/>
    </row>
    <row r="1065" spans="8:8" ht="15" customHeight="1">
      <c r="H1065" s="24"/>
    </row>
    <row r="1066" spans="8:8" ht="15" customHeight="1">
      <c r="H1066" s="24"/>
    </row>
    <row r="1067" spans="8:8" ht="15" customHeight="1">
      <c r="H1067" s="24"/>
    </row>
    <row r="1068" spans="8:8" ht="15" customHeight="1">
      <c r="H1068" s="24"/>
    </row>
    <row r="1069" spans="8:8" ht="15" customHeight="1">
      <c r="H1069" s="24"/>
    </row>
    <row r="1070" spans="8:8" ht="15" customHeight="1">
      <c r="H1070" s="24"/>
    </row>
    <row r="1071" spans="8:8" ht="15" customHeight="1">
      <c r="H1071" s="24"/>
    </row>
    <row r="1072" spans="8:8" ht="15" customHeight="1">
      <c r="H1072" s="24"/>
    </row>
    <row r="1073" spans="8:8" ht="15" customHeight="1">
      <c r="H1073" s="24"/>
    </row>
    <row r="1074" spans="8:8" ht="15" customHeight="1">
      <c r="H1074" s="24"/>
    </row>
    <row r="1075" spans="8:8" ht="15" customHeight="1">
      <c r="H1075" s="24"/>
    </row>
    <row r="1076" spans="8:8" ht="15" customHeight="1">
      <c r="H1076" s="24"/>
    </row>
    <row r="1077" spans="8:8" ht="15" customHeight="1">
      <c r="H1077" s="24"/>
    </row>
    <row r="1078" spans="8:8" ht="15" customHeight="1">
      <c r="H1078" s="24"/>
    </row>
    <row r="1079" spans="8:8" ht="15" customHeight="1">
      <c r="H1079" s="24"/>
    </row>
    <row r="1080" spans="8:8" ht="15" customHeight="1">
      <c r="H1080" s="24"/>
    </row>
    <row r="1081" spans="8:8" ht="15" customHeight="1">
      <c r="H1081" s="24"/>
    </row>
    <row r="1082" spans="8:8" ht="15" customHeight="1">
      <c r="H1082" s="24"/>
    </row>
    <row r="1083" spans="8:8" ht="15" customHeight="1">
      <c r="H1083" s="24"/>
    </row>
    <row r="1084" spans="8:8" ht="15" customHeight="1">
      <c r="H1084" s="24"/>
    </row>
    <row r="1085" spans="8:8" ht="15" customHeight="1">
      <c r="H1085" s="24"/>
    </row>
    <row r="1086" spans="8:8" ht="15" customHeight="1">
      <c r="H1086" s="24"/>
    </row>
    <row r="1087" spans="8:8" ht="15" customHeight="1">
      <c r="H1087" s="24"/>
    </row>
    <row r="1088" spans="8:8" ht="15" customHeight="1">
      <c r="H1088" s="24"/>
    </row>
    <row r="1089" spans="8:8" ht="15" customHeight="1">
      <c r="H1089" s="24"/>
    </row>
    <row r="1090" spans="8:8" ht="15" customHeight="1">
      <c r="H1090" s="24"/>
    </row>
    <row r="1091" spans="8:8" ht="15" customHeight="1">
      <c r="H1091" s="24"/>
    </row>
    <row r="1092" spans="8:8" ht="15" customHeight="1">
      <c r="H1092" s="24"/>
    </row>
    <row r="1093" spans="8:8" ht="15" customHeight="1">
      <c r="H1093" s="24"/>
    </row>
    <row r="1094" spans="8:8" ht="15" customHeight="1">
      <c r="H1094" s="24"/>
    </row>
    <row r="1095" spans="8:8" ht="15" customHeight="1">
      <c r="H1095" s="24"/>
    </row>
    <row r="1096" spans="8:8" ht="15" customHeight="1">
      <c r="H1096" s="24"/>
    </row>
    <row r="1097" spans="8:8" ht="15" customHeight="1">
      <c r="H1097" s="24"/>
    </row>
    <row r="1098" spans="8:8" ht="15" customHeight="1">
      <c r="H1098" s="24"/>
    </row>
    <row r="1099" spans="8:8" ht="15" customHeight="1">
      <c r="H1099" s="24"/>
    </row>
    <row r="1100" spans="8:8" ht="15" customHeight="1">
      <c r="H1100" s="24"/>
    </row>
    <row r="1101" spans="8:8" ht="15" customHeight="1">
      <c r="H1101" s="24"/>
    </row>
    <row r="1102" spans="8:8" ht="15" customHeight="1">
      <c r="H1102" s="24"/>
    </row>
    <row r="1103" spans="8:8" ht="15" customHeight="1">
      <c r="H1103" s="24"/>
    </row>
    <row r="1104" spans="8:8" ht="15" customHeight="1">
      <c r="H1104" s="24"/>
    </row>
    <row r="1105" spans="8:8" ht="15" customHeight="1">
      <c r="H1105" s="24"/>
    </row>
    <row r="1106" spans="8:8" ht="15" customHeight="1">
      <c r="H1106" s="24"/>
    </row>
    <row r="1107" spans="8:8" ht="15" customHeight="1">
      <c r="H1107" s="24"/>
    </row>
    <row r="1108" spans="8:8" ht="15" customHeight="1">
      <c r="H1108" s="24"/>
    </row>
    <row r="1109" spans="8:8" ht="15" customHeight="1">
      <c r="H1109" s="24"/>
    </row>
    <row r="1110" spans="8:8" ht="15" customHeight="1">
      <c r="H1110" s="24"/>
    </row>
    <row r="1111" spans="8:8" ht="15" customHeight="1">
      <c r="H1111" s="24"/>
    </row>
    <row r="1112" spans="8:8" ht="15" customHeight="1">
      <c r="H1112" s="24"/>
    </row>
    <row r="1113" spans="8:8" ht="15" customHeight="1">
      <c r="H1113" s="24"/>
    </row>
    <row r="1114" spans="8:8" ht="15" customHeight="1">
      <c r="H1114" s="24"/>
    </row>
    <row r="1115" spans="8:8" ht="15" customHeight="1">
      <c r="H1115" s="24"/>
    </row>
    <row r="1116" spans="8:8" ht="15" customHeight="1">
      <c r="H1116" s="24"/>
    </row>
    <row r="1117" spans="8:8" ht="15" customHeight="1">
      <c r="H1117" s="24"/>
    </row>
    <row r="1118" spans="8:8" ht="15" customHeight="1">
      <c r="H1118" s="24"/>
    </row>
    <row r="1119" spans="8:8" ht="15" customHeight="1">
      <c r="H1119" s="24"/>
    </row>
    <row r="1120" spans="8:8" ht="15" customHeight="1">
      <c r="H1120" s="24"/>
    </row>
    <row r="1121" spans="8:8" ht="15" customHeight="1">
      <c r="H1121" s="24"/>
    </row>
    <row r="1122" spans="8:8" ht="15" customHeight="1">
      <c r="H1122" s="24"/>
    </row>
    <row r="1123" spans="8:8" ht="15" customHeight="1">
      <c r="H1123" s="24"/>
    </row>
    <row r="1124" spans="8:8" ht="15" customHeight="1">
      <c r="H1124" s="24"/>
    </row>
    <row r="1125" spans="8:8" ht="15" customHeight="1">
      <c r="H1125" s="24"/>
    </row>
    <row r="1126" spans="8:8" ht="15" customHeight="1">
      <c r="H1126" s="24"/>
    </row>
    <row r="1127" spans="8:8" ht="15" customHeight="1">
      <c r="H1127" s="24"/>
    </row>
    <row r="1128" spans="8:8" ht="15" customHeight="1">
      <c r="H1128" s="24"/>
    </row>
    <row r="1129" spans="8:8" ht="15" customHeight="1">
      <c r="H1129" s="24"/>
    </row>
    <row r="1130" spans="8:8" ht="15" customHeight="1">
      <c r="H1130" s="24"/>
    </row>
    <row r="1131" spans="8:8" ht="15" customHeight="1">
      <c r="H1131" s="24"/>
    </row>
    <row r="1132" spans="8:8" ht="15" customHeight="1">
      <c r="H1132" s="24"/>
    </row>
    <row r="1133" spans="8:8" ht="15" customHeight="1">
      <c r="H1133" s="24"/>
    </row>
    <row r="1134" spans="8:8" ht="15" customHeight="1">
      <c r="H1134" s="24"/>
    </row>
    <row r="1135" spans="8:8" ht="15" customHeight="1">
      <c r="H1135" s="24"/>
    </row>
    <row r="1136" spans="8:8" ht="15" customHeight="1">
      <c r="H1136" s="24"/>
    </row>
    <row r="1137" spans="8:8" ht="15" customHeight="1">
      <c r="H1137" s="24"/>
    </row>
    <row r="1138" spans="8:8" ht="15" customHeight="1">
      <c r="H1138" s="24"/>
    </row>
    <row r="1139" spans="8:8" ht="15" customHeight="1">
      <c r="H1139" s="24"/>
    </row>
    <row r="1140" spans="8:8" ht="15" customHeight="1">
      <c r="H1140" s="24"/>
    </row>
    <row r="1141" spans="8:8" ht="15" customHeight="1">
      <c r="H1141" s="24"/>
    </row>
    <row r="1142" spans="8:8" ht="15" customHeight="1">
      <c r="H1142" s="24"/>
    </row>
    <row r="1143" spans="8:8" ht="15" customHeight="1">
      <c r="H1143" s="24"/>
    </row>
    <row r="1144" spans="8:8" ht="15" customHeight="1">
      <c r="H1144" s="24"/>
    </row>
    <row r="1145" spans="8:8" ht="15" customHeight="1">
      <c r="H1145" s="24"/>
    </row>
    <row r="1146" spans="8:8" ht="15" customHeight="1">
      <c r="H1146" s="24"/>
    </row>
    <row r="1147" spans="8:8" ht="15" customHeight="1">
      <c r="H1147" s="24"/>
    </row>
    <row r="1148" spans="8:8" ht="15" customHeight="1">
      <c r="H1148" s="24"/>
    </row>
    <row r="1149" spans="8:8" ht="15" customHeight="1">
      <c r="H1149" s="24"/>
    </row>
    <row r="1150" spans="8:8" ht="15" customHeight="1">
      <c r="H1150" s="24"/>
    </row>
    <row r="1151" spans="8:8" ht="15" customHeight="1">
      <c r="H1151" s="24"/>
    </row>
    <row r="1152" spans="8:8" ht="15" customHeight="1">
      <c r="H1152" s="24"/>
    </row>
    <row r="1153" spans="8:8" ht="15" customHeight="1">
      <c r="H1153" s="24"/>
    </row>
    <row r="1154" spans="8:8" ht="15" customHeight="1">
      <c r="H1154" s="24"/>
    </row>
    <row r="1155" spans="8:8" ht="15" customHeight="1">
      <c r="H1155" s="24"/>
    </row>
    <row r="1156" spans="8:8" ht="15" customHeight="1">
      <c r="H1156" s="24"/>
    </row>
    <row r="1157" spans="8:8" ht="15" customHeight="1">
      <c r="H1157" s="24"/>
    </row>
    <row r="1158" spans="8:8" ht="15" customHeight="1">
      <c r="H1158" s="24"/>
    </row>
    <row r="1159" spans="8:8" ht="15" customHeight="1">
      <c r="H1159" s="24"/>
    </row>
    <row r="1160" spans="8:8" ht="15" customHeight="1">
      <c r="H1160" s="24"/>
    </row>
    <row r="1161" spans="8:8" ht="15" customHeight="1">
      <c r="H1161" s="24"/>
    </row>
    <row r="1162" spans="8:8" ht="15" customHeight="1">
      <c r="H1162" s="24"/>
    </row>
    <row r="1163" spans="8:8" ht="15" customHeight="1">
      <c r="H1163" s="24"/>
    </row>
    <row r="1164" spans="8:8" ht="15" customHeight="1">
      <c r="H1164" s="24"/>
    </row>
    <row r="1165" spans="8:8" ht="15" customHeight="1">
      <c r="H1165" s="24"/>
    </row>
    <row r="1166" spans="8:8" ht="15" customHeight="1">
      <c r="H1166" s="24"/>
    </row>
    <row r="1167" spans="8:8" ht="15" customHeight="1">
      <c r="H1167" s="24"/>
    </row>
    <row r="1168" spans="8:8" ht="15" customHeight="1">
      <c r="H1168" s="24"/>
    </row>
    <row r="1169" spans="8:8" ht="15" customHeight="1">
      <c r="H1169" s="24"/>
    </row>
    <row r="1170" spans="8:8" ht="15" customHeight="1">
      <c r="H1170" s="24"/>
    </row>
    <row r="1171" spans="8:8" ht="15" customHeight="1">
      <c r="H1171" s="24"/>
    </row>
    <row r="1172" spans="8:8" ht="15" customHeight="1">
      <c r="H1172" s="24"/>
    </row>
    <row r="1173" spans="8:8" ht="15" customHeight="1">
      <c r="H1173" s="24"/>
    </row>
    <row r="1174" spans="8:8" ht="15" customHeight="1">
      <c r="H1174" s="24"/>
    </row>
    <row r="1175" spans="8:8" ht="15" customHeight="1">
      <c r="H1175" s="24"/>
    </row>
    <row r="1176" spans="8:8" ht="15" customHeight="1">
      <c r="H1176" s="24"/>
    </row>
    <row r="1177" spans="8:8" ht="15" customHeight="1">
      <c r="H1177" s="24"/>
    </row>
    <row r="1178" spans="8:8" ht="15" customHeight="1">
      <c r="H1178" s="24"/>
    </row>
    <row r="1179" spans="8:8" ht="15" customHeight="1">
      <c r="H1179" s="24"/>
    </row>
    <row r="1180" spans="8:8" ht="15" customHeight="1">
      <c r="H1180" s="24"/>
    </row>
    <row r="1181" spans="8:8" ht="15" customHeight="1">
      <c r="H1181" s="24"/>
    </row>
    <row r="1182" spans="8:8" ht="15" customHeight="1">
      <c r="H1182" s="24"/>
    </row>
    <row r="1183" spans="8:8" ht="15" customHeight="1">
      <c r="H1183" s="24"/>
    </row>
    <row r="1184" spans="8:8" ht="15" customHeight="1">
      <c r="H1184" s="24"/>
    </row>
    <row r="1185" spans="8:8" ht="15" customHeight="1">
      <c r="H1185" s="24"/>
    </row>
    <row r="1186" spans="8:8" ht="15" customHeight="1">
      <c r="H1186" s="24"/>
    </row>
    <row r="1187" spans="8:8" ht="15" customHeight="1">
      <c r="H1187" s="24"/>
    </row>
    <row r="1188" spans="8:8" ht="15" customHeight="1">
      <c r="H1188" s="24"/>
    </row>
    <row r="1189" spans="8:8" ht="15" customHeight="1">
      <c r="H1189" s="24"/>
    </row>
    <row r="1190" spans="8:8" ht="15" customHeight="1">
      <c r="H1190" s="24"/>
    </row>
    <row r="1191" spans="8:8" ht="15" customHeight="1">
      <c r="H1191" s="24"/>
    </row>
    <row r="1192" spans="8:8" ht="15" customHeight="1">
      <c r="H1192" s="24"/>
    </row>
    <row r="1193" spans="8:8" ht="15" customHeight="1">
      <c r="H1193" s="24"/>
    </row>
    <row r="1194" spans="8:8" ht="15" customHeight="1">
      <c r="H1194" s="24"/>
    </row>
    <row r="1195" spans="8:8" ht="15" customHeight="1">
      <c r="H1195" s="24"/>
    </row>
    <row r="1196" spans="8:8" ht="15" customHeight="1">
      <c r="H1196" s="24"/>
    </row>
    <row r="1197" spans="8:8" ht="15" customHeight="1">
      <c r="H1197" s="24"/>
    </row>
    <row r="1198" spans="8:8" ht="15" customHeight="1">
      <c r="H1198" s="24"/>
    </row>
    <row r="1199" spans="8:8" ht="15" customHeight="1">
      <c r="H1199" s="24"/>
    </row>
    <row r="1200" spans="8:8" ht="15" customHeight="1">
      <c r="H1200" s="24"/>
    </row>
    <row r="1201" spans="8:8" ht="15" customHeight="1">
      <c r="H1201" s="24"/>
    </row>
    <row r="1202" spans="8:8" ht="15" customHeight="1">
      <c r="H1202" s="24"/>
    </row>
    <row r="1203" spans="8:8" ht="15" customHeight="1">
      <c r="H1203" s="24"/>
    </row>
    <row r="1204" spans="8:8" ht="15" customHeight="1">
      <c r="H1204" s="24"/>
    </row>
    <row r="1205" spans="8:8" ht="15" customHeight="1">
      <c r="H1205" s="24"/>
    </row>
    <row r="1206" spans="8:8" ht="15" customHeight="1">
      <c r="H1206" s="24"/>
    </row>
    <row r="1207" spans="8:8" ht="15" customHeight="1">
      <c r="H1207" s="24"/>
    </row>
    <row r="1208" spans="8:8" ht="15" customHeight="1">
      <c r="H1208" s="24"/>
    </row>
    <row r="1209" spans="8:8" ht="15" customHeight="1">
      <c r="H1209" s="24"/>
    </row>
    <row r="1210" spans="8:8" ht="15" customHeight="1">
      <c r="H1210" s="24"/>
    </row>
    <row r="1211" spans="8:8" ht="15" customHeight="1">
      <c r="H1211" s="24"/>
    </row>
    <row r="1212" spans="8:8" ht="15" customHeight="1">
      <c r="H1212" s="24"/>
    </row>
    <row r="1213" spans="8:8" ht="15" customHeight="1">
      <c r="H1213" s="24"/>
    </row>
    <row r="1214" spans="8:8" ht="15" customHeight="1">
      <c r="H1214" s="24"/>
    </row>
    <row r="1215" spans="8:8" ht="15" customHeight="1">
      <c r="H1215" s="24"/>
    </row>
    <row r="1216" spans="8:8" ht="15" customHeight="1">
      <c r="H1216" s="24"/>
    </row>
    <row r="1217" spans="8:8" ht="15" customHeight="1">
      <c r="H1217" s="24"/>
    </row>
    <row r="1218" spans="8:8" ht="15" customHeight="1">
      <c r="H1218" s="24"/>
    </row>
    <row r="1219" spans="8:8" ht="15" customHeight="1">
      <c r="H1219" s="24"/>
    </row>
    <row r="1220" spans="8:8" ht="15" customHeight="1">
      <c r="H1220" s="24"/>
    </row>
    <row r="1221" spans="8:8" ht="15" customHeight="1">
      <c r="H1221" s="24"/>
    </row>
    <row r="1222" spans="8:8" ht="15" customHeight="1">
      <c r="H1222" s="24"/>
    </row>
    <row r="1223" spans="8:8" ht="15" customHeight="1">
      <c r="H1223" s="24"/>
    </row>
    <row r="1224" spans="8:8" ht="15" customHeight="1">
      <c r="H1224" s="24"/>
    </row>
    <row r="1225" spans="8:8" ht="15" customHeight="1">
      <c r="H1225" s="24"/>
    </row>
    <row r="1226" spans="8:8" ht="15" customHeight="1">
      <c r="H1226" s="24"/>
    </row>
    <row r="1227" spans="8:8" ht="15" customHeight="1">
      <c r="H1227" s="24"/>
    </row>
    <row r="1228" spans="8:8" ht="15" customHeight="1">
      <c r="H1228" s="24"/>
    </row>
    <row r="1229" spans="8:8" ht="15" customHeight="1">
      <c r="H1229" s="24"/>
    </row>
    <row r="1230" spans="8:8" ht="15" customHeight="1">
      <c r="H1230" s="24"/>
    </row>
    <row r="1231" spans="8:8" ht="15" customHeight="1">
      <c r="H1231" s="24"/>
    </row>
    <row r="1232" spans="8:8" ht="15" customHeight="1">
      <c r="H1232" s="24"/>
    </row>
    <row r="1233" spans="8:8" ht="15" customHeight="1">
      <c r="H1233" s="24"/>
    </row>
    <row r="1234" spans="8:8" ht="15" customHeight="1">
      <c r="H1234" s="24"/>
    </row>
    <row r="1235" spans="8:8" ht="15" customHeight="1">
      <c r="H1235" s="24"/>
    </row>
    <row r="1236" spans="8:8" ht="15" customHeight="1">
      <c r="H1236" s="24"/>
    </row>
    <row r="1237" spans="8:8" ht="15" customHeight="1">
      <c r="H1237" s="24"/>
    </row>
    <row r="1238" spans="8:8" ht="15" customHeight="1">
      <c r="H1238" s="24"/>
    </row>
    <row r="1239" spans="8:8" ht="15" customHeight="1">
      <c r="H1239" s="24"/>
    </row>
    <row r="1240" spans="8:8" ht="15" customHeight="1">
      <c r="H1240" s="24"/>
    </row>
    <row r="1241" spans="8:8" ht="15" customHeight="1">
      <c r="H1241" s="24"/>
    </row>
    <row r="1242" spans="8:8" ht="15" customHeight="1">
      <c r="H1242" s="24"/>
    </row>
    <row r="1243" spans="8:8" ht="15" customHeight="1">
      <c r="H1243" s="24"/>
    </row>
    <row r="1244" spans="8:8" ht="15" customHeight="1">
      <c r="H1244" s="24"/>
    </row>
    <row r="1245" spans="8:8" ht="15" customHeight="1">
      <c r="H1245" s="24"/>
    </row>
    <row r="1246" spans="8:8" ht="15" customHeight="1">
      <c r="H1246" s="24"/>
    </row>
    <row r="1247" spans="8:8" ht="15" customHeight="1">
      <c r="H1247" s="24"/>
    </row>
    <row r="1248" spans="8:8" ht="15" customHeight="1">
      <c r="H1248" s="24"/>
    </row>
    <row r="1249" spans="8:8" ht="15" customHeight="1">
      <c r="H1249" s="24"/>
    </row>
    <row r="1250" spans="8:8" ht="15" customHeight="1">
      <c r="H1250" s="24"/>
    </row>
    <row r="1251" spans="8:8" ht="15" customHeight="1">
      <c r="H1251" s="24"/>
    </row>
    <row r="1252" spans="8:8" ht="15" customHeight="1">
      <c r="H1252" s="24"/>
    </row>
    <row r="1253" spans="8:8" ht="15" customHeight="1">
      <c r="H1253" s="24"/>
    </row>
    <row r="1254" spans="8:8" ht="15" customHeight="1">
      <c r="H1254" s="24"/>
    </row>
    <row r="1255" spans="8:8" ht="15" customHeight="1">
      <c r="H1255" s="24"/>
    </row>
    <row r="1256" spans="8:8" ht="15" customHeight="1">
      <c r="H1256" s="24"/>
    </row>
    <row r="1257" spans="8:8" ht="15" customHeight="1">
      <c r="H1257" s="24"/>
    </row>
    <row r="1258" spans="8:8" ht="15" customHeight="1">
      <c r="H1258" s="24"/>
    </row>
    <row r="1259" spans="8:8" ht="15" customHeight="1">
      <c r="H1259" s="24"/>
    </row>
    <row r="1260" spans="8:8" ht="15" customHeight="1">
      <c r="H1260" s="24"/>
    </row>
    <row r="1261" spans="8:8" ht="15" customHeight="1">
      <c r="H1261" s="24"/>
    </row>
    <row r="1262" spans="8:8" ht="15" customHeight="1">
      <c r="H1262" s="24"/>
    </row>
    <row r="1263" spans="8:8" ht="15" customHeight="1">
      <c r="H1263" s="24"/>
    </row>
    <row r="1264" spans="8:8" ht="15" customHeight="1">
      <c r="H1264" s="24"/>
    </row>
    <row r="1265" spans="8:8" ht="15" customHeight="1">
      <c r="H1265" s="24"/>
    </row>
    <row r="1266" spans="8:8" ht="15" customHeight="1">
      <c r="H1266" s="24"/>
    </row>
    <row r="1267" spans="8:8" ht="15" customHeight="1">
      <c r="H1267" s="24"/>
    </row>
    <row r="1268" spans="8:8" ht="15" customHeight="1">
      <c r="H1268" s="24"/>
    </row>
    <row r="1269" spans="8:8" ht="15" customHeight="1">
      <c r="H1269" s="24"/>
    </row>
    <row r="1270" spans="8:8" ht="15" customHeight="1">
      <c r="H1270" s="24"/>
    </row>
    <row r="1271" spans="8:8" ht="15" customHeight="1">
      <c r="H1271" s="24"/>
    </row>
    <row r="1272" spans="8:8" ht="15" customHeight="1">
      <c r="H1272" s="24"/>
    </row>
    <row r="1273" spans="8:8" ht="15" customHeight="1">
      <c r="H1273" s="24"/>
    </row>
    <row r="1274" spans="8:8" ht="15" customHeight="1">
      <c r="H1274" s="24"/>
    </row>
    <row r="1275" spans="8:8" ht="15" customHeight="1">
      <c r="H1275" s="24"/>
    </row>
    <row r="1276" spans="8:8" ht="15" customHeight="1">
      <c r="H1276" s="24"/>
    </row>
    <row r="1277" spans="8:8" ht="15" customHeight="1">
      <c r="H1277" s="24"/>
    </row>
    <row r="1278" spans="8:8" ht="15" customHeight="1">
      <c r="H1278" s="24"/>
    </row>
    <row r="1279" spans="8:8" ht="15" customHeight="1">
      <c r="H1279" s="24"/>
    </row>
    <row r="1280" spans="8:8" ht="15" customHeight="1">
      <c r="H1280" s="24"/>
    </row>
    <row r="1281" spans="8:8" ht="15" customHeight="1">
      <c r="H1281" s="24"/>
    </row>
    <row r="1282" spans="8:8" ht="15" customHeight="1">
      <c r="H1282" s="24"/>
    </row>
    <row r="1283" spans="8:8" ht="15" customHeight="1">
      <c r="H1283" s="24"/>
    </row>
    <row r="1284" spans="8:8" ht="15" customHeight="1">
      <c r="H1284" s="24"/>
    </row>
    <row r="1285" spans="8:8" ht="15" customHeight="1">
      <c r="H1285" s="24"/>
    </row>
    <row r="1286" spans="8:8" ht="15" customHeight="1">
      <c r="H1286" s="24"/>
    </row>
    <row r="1287" spans="8:8" ht="15" customHeight="1">
      <c r="H1287" s="24"/>
    </row>
    <row r="1288" spans="8:8" ht="15" customHeight="1">
      <c r="H1288" s="24"/>
    </row>
    <row r="1289" spans="8:8" ht="15" customHeight="1">
      <c r="H1289" s="24"/>
    </row>
    <row r="1290" spans="8:8" ht="15" customHeight="1">
      <c r="H1290" s="24"/>
    </row>
    <row r="1291" spans="8:8" ht="15" customHeight="1">
      <c r="H1291" s="24"/>
    </row>
    <row r="1292" spans="8:8" ht="15" customHeight="1">
      <c r="H1292" s="24"/>
    </row>
    <row r="1293" spans="8:8" ht="15" customHeight="1">
      <c r="H1293" s="24"/>
    </row>
    <row r="1294" spans="8:8" ht="15" customHeight="1">
      <c r="H1294" s="24"/>
    </row>
    <row r="1295" spans="8:8" ht="15" customHeight="1">
      <c r="H1295" s="24"/>
    </row>
    <row r="1296" spans="8:8" ht="15" customHeight="1">
      <c r="H1296" s="24"/>
    </row>
    <row r="1297" spans="8:8" ht="15" customHeight="1">
      <c r="H1297" s="24"/>
    </row>
    <row r="1298" spans="8:8" ht="15" customHeight="1">
      <c r="H1298" s="24"/>
    </row>
    <row r="1299" spans="8:8" ht="15" customHeight="1">
      <c r="H1299" s="24"/>
    </row>
    <row r="1300" spans="8:8" ht="15" customHeight="1">
      <c r="H1300" s="24"/>
    </row>
    <row r="1301" spans="8:8" ht="15" customHeight="1">
      <c r="H1301" s="24"/>
    </row>
    <row r="1302" spans="8:8" ht="15" customHeight="1">
      <c r="H1302" s="24"/>
    </row>
    <row r="1303" spans="8:8" ht="15" customHeight="1">
      <c r="H1303" s="24"/>
    </row>
    <row r="1304" spans="8:8" ht="15" customHeight="1">
      <c r="H1304" s="24"/>
    </row>
    <row r="1305" spans="8:8" ht="15" customHeight="1">
      <c r="H1305" s="24"/>
    </row>
    <row r="1306" spans="8:8" ht="15" customHeight="1">
      <c r="H1306" s="24"/>
    </row>
    <row r="1307" spans="8:8" ht="15" customHeight="1">
      <c r="H1307" s="24"/>
    </row>
    <row r="1308" spans="8:8" ht="15" customHeight="1">
      <c r="H1308" s="24"/>
    </row>
    <row r="1309" spans="8:8" ht="15" customHeight="1">
      <c r="H1309" s="24"/>
    </row>
    <row r="1310" spans="8:8" ht="15" customHeight="1">
      <c r="H1310" s="24"/>
    </row>
    <row r="1311" spans="8:8" ht="15" customHeight="1">
      <c r="H1311" s="24"/>
    </row>
    <row r="1312" spans="8:8" ht="15" customHeight="1">
      <c r="H1312" s="24"/>
    </row>
    <row r="1313" spans="8:8" ht="15" customHeight="1">
      <c r="H1313" s="24"/>
    </row>
    <row r="1314" spans="8:8" ht="15" customHeight="1">
      <c r="H1314" s="24"/>
    </row>
    <row r="1315" spans="8:8" ht="15" customHeight="1">
      <c r="H1315" s="24"/>
    </row>
    <row r="1316" spans="8:8" ht="15" customHeight="1">
      <c r="H1316" s="24"/>
    </row>
    <row r="1317" spans="8:8" ht="15" customHeight="1">
      <c r="H1317" s="24"/>
    </row>
    <row r="1318" spans="8:8" ht="15" customHeight="1">
      <c r="H1318" s="24"/>
    </row>
    <row r="1319" spans="8:8" ht="15" customHeight="1">
      <c r="H1319" s="24"/>
    </row>
    <row r="1320" spans="8:8" ht="15" customHeight="1">
      <c r="H1320" s="24"/>
    </row>
    <row r="1321" spans="8:8" ht="15" customHeight="1">
      <c r="H1321" s="24"/>
    </row>
    <row r="1322" spans="8:8" ht="15" customHeight="1">
      <c r="H1322" s="24"/>
    </row>
    <row r="1323" spans="8:8" ht="15" customHeight="1">
      <c r="H1323" s="24"/>
    </row>
    <row r="1324" spans="8:8" ht="15" customHeight="1">
      <c r="H1324" s="24"/>
    </row>
    <row r="1325" spans="8:8" ht="15" customHeight="1">
      <c r="H1325" s="24"/>
    </row>
    <row r="1326" spans="8:8" ht="15" customHeight="1">
      <c r="H1326" s="24"/>
    </row>
    <row r="1327" spans="8:8" ht="15" customHeight="1">
      <c r="H1327" s="24"/>
    </row>
    <row r="1328" spans="8:8" ht="15" customHeight="1">
      <c r="H1328" s="24"/>
    </row>
    <row r="1329" spans="8:8" ht="15" customHeight="1">
      <c r="H1329" s="24"/>
    </row>
    <row r="1330" spans="8:8" ht="15" customHeight="1">
      <c r="H1330" s="24"/>
    </row>
    <row r="1331" spans="8:8" ht="15" customHeight="1">
      <c r="H1331" s="24"/>
    </row>
    <row r="1332" spans="8:8" ht="15" customHeight="1">
      <c r="H1332" s="24"/>
    </row>
    <row r="1333" spans="8:8" ht="15" customHeight="1">
      <c r="H1333" s="24"/>
    </row>
    <row r="1334" spans="8:8" ht="15" customHeight="1">
      <c r="H1334" s="24"/>
    </row>
    <row r="1335" spans="8:8" ht="15" customHeight="1">
      <c r="H1335" s="24"/>
    </row>
    <row r="1336" spans="8:8" ht="15" customHeight="1">
      <c r="H1336" s="24"/>
    </row>
    <row r="1337" spans="8:8" ht="15" customHeight="1">
      <c r="H1337" s="24"/>
    </row>
    <row r="1338" spans="8:8" ht="15" customHeight="1">
      <c r="H1338" s="24"/>
    </row>
    <row r="1339" spans="8:8" ht="15" customHeight="1">
      <c r="H1339" s="24"/>
    </row>
    <row r="1340" spans="8:8" ht="15" customHeight="1">
      <c r="H1340" s="24"/>
    </row>
    <row r="1341" spans="8:8" ht="15" customHeight="1">
      <c r="H1341" s="24"/>
    </row>
    <row r="1342" spans="8:8" ht="15" customHeight="1">
      <c r="H1342" s="24"/>
    </row>
    <row r="1343" spans="8:8" ht="15" customHeight="1">
      <c r="H1343" s="24"/>
    </row>
    <row r="1344" spans="8:8" ht="15" customHeight="1">
      <c r="H1344" s="24"/>
    </row>
    <row r="1345" spans="8:8" ht="15" customHeight="1">
      <c r="H1345" s="24"/>
    </row>
    <row r="1346" spans="8:8" ht="15" customHeight="1">
      <c r="H1346" s="24"/>
    </row>
    <row r="1347" spans="8:8" ht="15" customHeight="1">
      <c r="H1347" s="24"/>
    </row>
    <row r="1348" spans="8:8" ht="15" customHeight="1">
      <c r="H1348" s="24"/>
    </row>
    <row r="1349" spans="8:8" ht="15" customHeight="1">
      <c r="H1349" s="24"/>
    </row>
    <row r="1350" spans="8:8" ht="15" customHeight="1">
      <c r="H1350" s="24"/>
    </row>
    <row r="1351" spans="8:8" ht="15" customHeight="1">
      <c r="H1351" s="24"/>
    </row>
    <row r="1352" spans="8:8" ht="15" customHeight="1">
      <c r="H1352" s="24"/>
    </row>
    <row r="1353" spans="8:8" ht="15" customHeight="1">
      <c r="H1353" s="24"/>
    </row>
    <row r="1354" spans="8:8" ht="15" customHeight="1">
      <c r="H1354" s="24"/>
    </row>
    <row r="1355" spans="8:8" ht="15" customHeight="1">
      <c r="H1355" s="24"/>
    </row>
    <row r="1356" spans="8:8" ht="15" customHeight="1">
      <c r="H1356" s="24"/>
    </row>
    <row r="1357" spans="8:8" ht="15" customHeight="1">
      <c r="H1357" s="24"/>
    </row>
    <row r="1358" spans="8:8" ht="15" customHeight="1">
      <c r="H1358" s="24"/>
    </row>
    <row r="1359" spans="8:8" ht="15" customHeight="1">
      <c r="H1359" s="24"/>
    </row>
    <row r="1360" spans="8:8" ht="15" customHeight="1">
      <c r="H1360" s="24"/>
    </row>
    <row r="1361" spans="8:8" ht="15" customHeight="1">
      <c r="H1361" s="24"/>
    </row>
    <row r="1362" spans="8:8" ht="15" customHeight="1">
      <c r="H1362" s="24"/>
    </row>
    <row r="1363" spans="8:8" ht="15" customHeight="1">
      <c r="H1363" s="24"/>
    </row>
    <row r="1364" spans="8:8" ht="15" customHeight="1">
      <c r="H1364" s="24"/>
    </row>
    <row r="1365" spans="8:8" ht="15" customHeight="1">
      <c r="H1365" s="24"/>
    </row>
    <row r="1366" spans="8:8" ht="15" customHeight="1">
      <c r="H1366" s="24"/>
    </row>
    <row r="1367" spans="8:8" ht="15" customHeight="1">
      <c r="H1367" s="24"/>
    </row>
    <row r="1368" spans="8:8" ht="15" customHeight="1">
      <c r="H1368" s="24"/>
    </row>
    <row r="1369" spans="8:8" ht="15" customHeight="1">
      <c r="H1369" s="24"/>
    </row>
    <row r="1370" spans="8:8" ht="15" customHeight="1">
      <c r="H1370" s="24"/>
    </row>
    <row r="1371" spans="8:8" ht="15" customHeight="1">
      <c r="H1371" s="24"/>
    </row>
    <row r="1372" spans="8:8" ht="15" customHeight="1">
      <c r="H1372" s="24"/>
    </row>
    <row r="1373" spans="8:8" ht="15" customHeight="1">
      <c r="H1373" s="24"/>
    </row>
    <row r="1374" spans="8:8" ht="15" customHeight="1">
      <c r="H1374" s="24"/>
    </row>
    <row r="1375" spans="8:8" ht="15" customHeight="1">
      <c r="H1375" s="24"/>
    </row>
    <row r="1376" spans="8:8" ht="15" customHeight="1">
      <c r="H1376" s="24"/>
    </row>
    <row r="1377" spans="8:8" ht="15" customHeight="1">
      <c r="H1377" s="24"/>
    </row>
    <row r="1378" spans="8:8" ht="15" customHeight="1">
      <c r="H1378" s="24"/>
    </row>
    <row r="1379" spans="8:8" ht="15" customHeight="1">
      <c r="H1379" s="24"/>
    </row>
    <row r="1380" spans="8:8" ht="15" customHeight="1">
      <c r="H1380" s="24"/>
    </row>
    <row r="1381" spans="8:8" ht="15" customHeight="1">
      <c r="H1381" s="24"/>
    </row>
    <row r="1382" spans="8:8" ht="15" customHeight="1">
      <c r="H1382" s="24"/>
    </row>
    <row r="1383" spans="8:8" ht="15" customHeight="1">
      <c r="H1383" s="24"/>
    </row>
    <row r="1384" spans="8:8" ht="15" customHeight="1">
      <c r="H1384" s="24"/>
    </row>
    <row r="1385" spans="8:8" ht="15" customHeight="1">
      <c r="H1385" s="24"/>
    </row>
    <row r="1386" spans="8:8" ht="15" customHeight="1">
      <c r="H1386" s="24"/>
    </row>
    <row r="1387" spans="8:8" ht="15" customHeight="1">
      <c r="H1387" s="24"/>
    </row>
    <row r="1388" spans="8:8" ht="15" customHeight="1">
      <c r="H1388" s="24"/>
    </row>
    <row r="1389" spans="8:8" ht="15" customHeight="1">
      <c r="H1389" s="24"/>
    </row>
    <row r="1390" spans="8:8" ht="15" customHeight="1">
      <c r="H1390" s="24"/>
    </row>
    <row r="1391" spans="8:8" ht="15" customHeight="1">
      <c r="H1391" s="24"/>
    </row>
    <row r="1392" spans="8:8" ht="15" customHeight="1">
      <c r="H1392" s="24"/>
    </row>
    <row r="1393" spans="8:8" ht="15" customHeight="1">
      <c r="H1393" s="24"/>
    </row>
    <row r="1394" spans="8:8" ht="15" customHeight="1">
      <c r="H1394" s="24"/>
    </row>
    <row r="1395" spans="8:8" ht="15" customHeight="1">
      <c r="H1395" s="24"/>
    </row>
    <row r="1396" spans="8:8" ht="15" customHeight="1">
      <c r="H1396" s="24"/>
    </row>
    <row r="1397" spans="8:8" ht="15" customHeight="1">
      <c r="H1397" s="24"/>
    </row>
    <row r="1398" spans="8:8" ht="15" customHeight="1">
      <c r="H1398" s="24"/>
    </row>
    <row r="1399" spans="8:8" ht="15" customHeight="1">
      <c r="H1399" s="24"/>
    </row>
    <row r="1400" spans="8:8" ht="15" customHeight="1">
      <c r="H1400" s="24"/>
    </row>
    <row r="1401" spans="8:8" ht="15" customHeight="1">
      <c r="H1401" s="24"/>
    </row>
    <row r="1402" spans="8:8" ht="15" customHeight="1">
      <c r="H1402" s="24"/>
    </row>
    <row r="1403" spans="8:8" ht="15" customHeight="1">
      <c r="H1403" s="24"/>
    </row>
    <row r="1404" spans="8:8" ht="15" customHeight="1">
      <c r="H1404" s="24"/>
    </row>
    <row r="1405" spans="8:8" ht="15" customHeight="1">
      <c r="H1405" s="24"/>
    </row>
    <row r="1406" spans="8:8" ht="15" customHeight="1">
      <c r="H1406" s="24"/>
    </row>
    <row r="1407" spans="8:8" ht="15" customHeight="1">
      <c r="H1407" s="24"/>
    </row>
    <row r="1408" spans="8:8" ht="15" customHeight="1">
      <c r="H1408" s="24"/>
    </row>
    <row r="1409" spans="8:8" ht="15" customHeight="1">
      <c r="H1409" s="24"/>
    </row>
    <row r="1410" spans="8:8" ht="15" customHeight="1">
      <c r="H1410" s="24"/>
    </row>
    <row r="1411" spans="8:8" ht="15" customHeight="1">
      <c r="H1411" s="24"/>
    </row>
    <row r="1412" spans="8:8" ht="15" customHeight="1">
      <c r="H1412" s="24"/>
    </row>
    <row r="1413" spans="8:8" ht="15" customHeight="1">
      <c r="H1413" s="24"/>
    </row>
    <row r="1414" spans="8:8" ht="15" customHeight="1">
      <c r="H1414" s="24"/>
    </row>
    <row r="1415" spans="8:8" ht="15" customHeight="1">
      <c r="H1415" s="24"/>
    </row>
    <row r="1416" spans="8:8" ht="15" customHeight="1">
      <c r="H1416" s="24"/>
    </row>
    <row r="1417" spans="8:8" ht="15" customHeight="1">
      <c r="H1417" s="24"/>
    </row>
    <row r="1418" spans="8:8" ht="15" customHeight="1">
      <c r="H1418" s="24"/>
    </row>
    <row r="1419" spans="8:8" ht="15" customHeight="1">
      <c r="H1419" s="24"/>
    </row>
    <row r="1420" spans="8:8" ht="15" customHeight="1">
      <c r="H1420" s="24"/>
    </row>
    <row r="1421" spans="8:8" ht="15" customHeight="1">
      <c r="H1421" s="24"/>
    </row>
    <row r="1422" spans="8:8" ht="15" customHeight="1">
      <c r="H1422" s="24"/>
    </row>
    <row r="1423" spans="8:8" ht="15" customHeight="1">
      <c r="H1423" s="24"/>
    </row>
    <row r="1424" spans="8:8" ht="15" customHeight="1">
      <c r="H1424" s="24"/>
    </row>
    <row r="1425" spans="8:8" ht="15" customHeight="1">
      <c r="H1425" s="24"/>
    </row>
    <row r="1426" spans="8:8" ht="15" customHeight="1">
      <c r="H1426" s="24"/>
    </row>
    <row r="1427" spans="8:8" ht="15" customHeight="1">
      <c r="H1427" s="24"/>
    </row>
    <row r="1428" spans="8:8" ht="15" customHeight="1">
      <c r="H1428" s="24"/>
    </row>
    <row r="1429" spans="8:8" ht="15" customHeight="1">
      <c r="H1429" s="24"/>
    </row>
    <row r="1430" spans="8:8" ht="15" customHeight="1">
      <c r="H1430" s="24"/>
    </row>
    <row r="1431" spans="8:8" ht="15" customHeight="1">
      <c r="H1431" s="24"/>
    </row>
    <row r="1432" spans="8:8" ht="15" customHeight="1">
      <c r="H1432" s="24"/>
    </row>
    <row r="1433" spans="8:8" ht="15" customHeight="1">
      <c r="H1433" s="24"/>
    </row>
    <row r="1434" spans="8:8" ht="15" customHeight="1">
      <c r="H1434" s="24"/>
    </row>
    <row r="1435" spans="8:8" ht="15" customHeight="1">
      <c r="H1435" s="24"/>
    </row>
    <row r="1436" spans="8:8" ht="15" customHeight="1">
      <c r="H1436" s="24"/>
    </row>
    <row r="1437" spans="8:8" ht="15" customHeight="1">
      <c r="H1437" s="24"/>
    </row>
    <row r="1438" spans="8:8" ht="15" customHeight="1">
      <c r="H1438" s="24"/>
    </row>
    <row r="1439" spans="8:8" ht="15" customHeight="1">
      <c r="H1439" s="24"/>
    </row>
    <row r="1440" spans="8:8" ht="15" customHeight="1">
      <c r="H1440" s="24"/>
    </row>
    <row r="1441" spans="8:8" ht="15" customHeight="1">
      <c r="H1441" s="24"/>
    </row>
    <row r="1442" spans="8:8" ht="15" customHeight="1">
      <c r="H1442" s="24"/>
    </row>
    <row r="1443" spans="8:8" ht="15" customHeight="1">
      <c r="H1443" s="24"/>
    </row>
    <row r="1444" spans="8:8" ht="15" customHeight="1">
      <c r="H1444" s="24"/>
    </row>
    <row r="1445" spans="8:8" ht="15" customHeight="1">
      <c r="H1445" s="24"/>
    </row>
    <row r="1446" spans="8:8" ht="15" customHeight="1">
      <c r="H1446" s="24"/>
    </row>
    <row r="1447" spans="8:8" ht="15" customHeight="1">
      <c r="H1447" s="24"/>
    </row>
    <row r="1448" spans="8:8" ht="15" customHeight="1">
      <c r="H1448" s="24"/>
    </row>
    <row r="1449" spans="8:8" ht="15" customHeight="1">
      <c r="H1449" s="24"/>
    </row>
    <row r="1450" spans="8:8" ht="15" customHeight="1">
      <c r="H1450" s="24"/>
    </row>
    <row r="1451" spans="8:8" ht="15" customHeight="1">
      <c r="H1451" s="24"/>
    </row>
    <row r="1452" spans="8:8" ht="15" customHeight="1">
      <c r="H1452" s="24"/>
    </row>
    <row r="1453" spans="8:8" ht="15" customHeight="1">
      <c r="H1453" s="24"/>
    </row>
    <row r="1454" spans="8:8" ht="15" customHeight="1">
      <c r="H1454" s="24"/>
    </row>
    <row r="1455" spans="8:8" ht="15" customHeight="1">
      <c r="H1455" s="24"/>
    </row>
    <row r="1456" spans="8:8" ht="15" customHeight="1">
      <c r="H1456" s="24"/>
    </row>
    <row r="1457" spans="8:8" ht="15" customHeight="1">
      <c r="H1457" s="24"/>
    </row>
    <row r="1458" spans="8:8" ht="15" customHeight="1">
      <c r="H1458" s="24"/>
    </row>
    <row r="1459" spans="8:8" ht="15" customHeight="1">
      <c r="H1459" s="24"/>
    </row>
    <row r="1460" spans="8:8" ht="15" customHeight="1">
      <c r="H1460" s="24"/>
    </row>
    <row r="1461" spans="8:8" ht="15" customHeight="1">
      <c r="H1461" s="24"/>
    </row>
    <row r="1462" spans="8:8" ht="15" customHeight="1">
      <c r="H1462" s="24"/>
    </row>
    <row r="1463" spans="8:8" ht="15" customHeight="1">
      <c r="H1463" s="24"/>
    </row>
    <row r="1464" spans="8:8" ht="15" customHeight="1">
      <c r="H1464" s="24"/>
    </row>
    <row r="1465" spans="8:8" ht="15" customHeight="1">
      <c r="H1465" s="24"/>
    </row>
    <row r="1466" spans="8:8" ht="15" customHeight="1">
      <c r="H1466" s="24"/>
    </row>
    <row r="1467" spans="8:8" ht="15" customHeight="1">
      <c r="H1467" s="24"/>
    </row>
    <row r="1468" spans="8:8" ht="15" customHeight="1">
      <c r="H1468" s="24"/>
    </row>
    <row r="1469" spans="8:8" ht="15" customHeight="1">
      <c r="H1469" s="24"/>
    </row>
    <row r="1470" spans="8:8" ht="15" customHeight="1">
      <c r="H1470" s="24"/>
    </row>
    <row r="1471" spans="8:8" ht="15" customHeight="1">
      <c r="H1471" s="24"/>
    </row>
    <row r="1472" spans="8:8" ht="15" customHeight="1">
      <c r="H1472" s="24"/>
    </row>
    <row r="1473" spans="8:8" ht="15" customHeight="1">
      <c r="H1473" s="24"/>
    </row>
    <row r="1474" spans="8:8" ht="15" customHeight="1">
      <c r="H1474" s="24"/>
    </row>
    <row r="1475" spans="8:8" ht="15" customHeight="1">
      <c r="H1475" s="24"/>
    </row>
    <row r="1476" spans="8:8" ht="15" customHeight="1">
      <c r="H1476" s="24"/>
    </row>
    <row r="1477" spans="8:8" ht="15" customHeight="1">
      <c r="H1477" s="24"/>
    </row>
    <row r="1478" spans="8:8" ht="15" customHeight="1">
      <c r="H1478" s="24"/>
    </row>
    <row r="1479" spans="8:8" ht="15" customHeight="1">
      <c r="H1479" s="24"/>
    </row>
    <row r="1480" spans="8:8" ht="15" customHeight="1">
      <c r="H1480" s="24"/>
    </row>
    <row r="1481" spans="8:8" ht="15" customHeight="1">
      <c r="H1481" s="24"/>
    </row>
    <row r="1482" spans="8:8" ht="15" customHeight="1">
      <c r="H1482" s="24"/>
    </row>
    <row r="1483" spans="8:8" ht="15" customHeight="1">
      <c r="H1483" s="24"/>
    </row>
    <row r="1484" spans="8:8" ht="15" customHeight="1">
      <c r="H1484" s="24"/>
    </row>
    <row r="1485" spans="8:8" ht="15" customHeight="1">
      <c r="H1485" s="24"/>
    </row>
    <row r="1486" spans="8:8" ht="15" customHeight="1">
      <c r="H1486" s="24"/>
    </row>
    <row r="1487" spans="8:8" ht="15" customHeight="1">
      <c r="H1487" s="24"/>
    </row>
    <row r="1488" spans="8:8" ht="15" customHeight="1">
      <c r="H1488" s="24"/>
    </row>
    <row r="1489" spans="8:8" ht="15" customHeight="1">
      <c r="H1489" s="24"/>
    </row>
    <row r="1490" spans="8:8" ht="15" customHeight="1">
      <c r="H1490" s="24"/>
    </row>
    <row r="1491" spans="8:8" ht="15" customHeight="1">
      <c r="H1491" s="24"/>
    </row>
    <row r="1492" spans="8:8" ht="15" customHeight="1">
      <c r="H1492" s="24"/>
    </row>
    <row r="1493" spans="8:8" ht="15" customHeight="1">
      <c r="H1493" s="24"/>
    </row>
    <row r="1494" spans="8:8" ht="15" customHeight="1">
      <c r="H1494" s="24"/>
    </row>
    <row r="1495" spans="8:8" ht="15" customHeight="1">
      <c r="H1495" s="24"/>
    </row>
    <row r="1496" spans="8:8" ht="15" customHeight="1">
      <c r="H1496" s="24"/>
    </row>
    <row r="1497" spans="8:8" ht="15" customHeight="1">
      <c r="H1497" s="24"/>
    </row>
    <row r="1498" spans="8:8" ht="15" customHeight="1">
      <c r="H1498" s="24"/>
    </row>
    <row r="1499" spans="8:8" ht="15" customHeight="1">
      <c r="H1499" s="24"/>
    </row>
    <row r="1500" spans="8:8" ht="15" customHeight="1">
      <c r="H1500" s="24"/>
    </row>
    <row r="1501" spans="8:8" ht="15" customHeight="1">
      <c r="H1501" s="24"/>
    </row>
    <row r="1502" spans="8:8" ht="15" customHeight="1">
      <c r="H1502" s="24"/>
    </row>
    <row r="1503" spans="8:8" ht="15" customHeight="1">
      <c r="H1503" s="24"/>
    </row>
    <row r="1504" spans="8:8" ht="15" customHeight="1">
      <c r="H1504" s="24"/>
    </row>
    <row r="1505" spans="8:8" ht="15" customHeight="1">
      <c r="H1505" s="24"/>
    </row>
    <row r="1506" spans="8:8" ht="15" customHeight="1">
      <c r="H1506" s="24"/>
    </row>
    <row r="1507" spans="8:8" ht="15" customHeight="1">
      <c r="H1507" s="24"/>
    </row>
    <row r="1508" spans="8:8" ht="15" customHeight="1">
      <c r="H1508" s="24"/>
    </row>
    <row r="1509" spans="8:8" ht="15" customHeight="1">
      <c r="H1509" s="24"/>
    </row>
    <row r="1510" spans="8:8" ht="15" customHeight="1">
      <c r="H1510" s="24"/>
    </row>
    <row r="1511" spans="8:8" ht="15" customHeight="1">
      <c r="H1511" s="24"/>
    </row>
    <row r="1512" spans="8:8" ht="15" customHeight="1">
      <c r="H1512" s="24"/>
    </row>
    <row r="1513" spans="8:8" ht="15" customHeight="1">
      <c r="H1513" s="24"/>
    </row>
    <row r="1514" spans="8:8" ht="15" customHeight="1">
      <c r="H1514" s="24"/>
    </row>
    <row r="1515" spans="8:8" ht="15" customHeight="1">
      <c r="H1515" s="24"/>
    </row>
    <row r="1516" spans="8:8" ht="15" customHeight="1">
      <c r="H1516" s="24"/>
    </row>
    <row r="1517" spans="8:8" ht="15" customHeight="1">
      <c r="H1517" s="24"/>
    </row>
    <row r="1518" spans="8:8" ht="15" customHeight="1">
      <c r="H1518" s="24"/>
    </row>
    <row r="1519" spans="8:8" ht="15" customHeight="1">
      <c r="H1519" s="24"/>
    </row>
    <row r="1520" spans="8:8" ht="15" customHeight="1">
      <c r="H1520" s="24"/>
    </row>
    <row r="1521" spans="8:8" ht="15" customHeight="1">
      <c r="H1521" s="24"/>
    </row>
    <row r="1522" spans="8:8" ht="15" customHeight="1">
      <c r="H1522" s="24"/>
    </row>
    <row r="1523" spans="8:8" ht="15" customHeight="1">
      <c r="H1523" s="24"/>
    </row>
    <row r="1524" spans="8:8" ht="15" customHeight="1">
      <c r="H1524" s="24"/>
    </row>
    <row r="1525" spans="8:8" ht="15" customHeight="1">
      <c r="H1525" s="24"/>
    </row>
    <row r="1526" spans="8:8" ht="15" customHeight="1">
      <c r="H1526" s="24"/>
    </row>
    <row r="1527" spans="8:8" ht="15" customHeight="1">
      <c r="H1527" s="24"/>
    </row>
    <row r="1528" spans="8:8" ht="15" customHeight="1">
      <c r="H1528" s="24"/>
    </row>
    <row r="1529" spans="8:8" ht="15" customHeight="1">
      <c r="H1529" s="24"/>
    </row>
    <row r="1530" spans="8:8" ht="15" customHeight="1">
      <c r="H1530" s="24"/>
    </row>
    <row r="1531" spans="8:8" ht="15" customHeight="1">
      <c r="H1531" s="24"/>
    </row>
    <row r="1532" spans="8:8" ht="15" customHeight="1">
      <c r="H1532" s="24"/>
    </row>
    <row r="1533" spans="8:8" ht="15" customHeight="1">
      <c r="H1533" s="24"/>
    </row>
    <row r="1534" spans="8:8" ht="15" customHeight="1">
      <c r="H1534" s="24"/>
    </row>
    <row r="1535" spans="8:8" ht="15" customHeight="1">
      <c r="H1535" s="24"/>
    </row>
    <row r="1536" spans="8:8" ht="15" customHeight="1">
      <c r="H1536" s="24"/>
    </row>
    <row r="1537" spans="8:8" ht="15" customHeight="1">
      <c r="H1537" s="24"/>
    </row>
    <row r="1538" spans="8:8" ht="15" customHeight="1">
      <c r="H1538" s="24"/>
    </row>
    <row r="1539" spans="8:8" ht="15" customHeight="1">
      <c r="H1539" s="24"/>
    </row>
    <row r="1540" spans="8:8" ht="15" customHeight="1">
      <c r="H1540" s="24"/>
    </row>
    <row r="1541" spans="8:8" ht="15" customHeight="1">
      <c r="H1541" s="24"/>
    </row>
    <row r="1542" spans="8:8" ht="15" customHeight="1">
      <c r="H1542" s="24"/>
    </row>
    <row r="1543" spans="8:8" ht="15" customHeight="1">
      <c r="H1543" s="24"/>
    </row>
    <row r="1544" spans="8:8" ht="15" customHeight="1">
      <c r="H1544" s="24"/>
    </row>
    <row r="1545" spans="8:8" ht="15" customHeight="1">
      <c r="H1545" s="24"/>
    </row>
    <row r="1546" spans="8:8" ht="15" customHeight="1">
      <c r="H1546" s="24"/>
    </row>
    <row r="1547" spans="8:8" ht="15" customHeight="1">
      <c r="H1547" s="24"/>
    </row>
    <row r="1548" spans="8:8" ht="15" customHeight="1">
      <c r="H1548" s="24"/>
    </row>
    <row r="1549" spans="8:8" ht="15" customHeight="1">
      <c r="H1549" s="24"/>
    </row>
    <row r="1550" spans="8:8" ht="15" customHeight="1">
      <c r="H1550" s="24"/>
    </row>
    <row r="1551" spans="8:8" ht="15" customHeight="1">
      <c r="H1551" s="24"/>
    </row>
    <row r="1552" spans="8:8" ht="15" customHeight="1">
      <c r="H1552" s="24"/>
    </row>
    <row r="1553" spans="8:8" ht="15" customHeight="1">
      <c r="H1553" s="24"/>
    </row>
    <row r="1554" spans="8:8" ht="15" customHeight="1">
      <c r="H1554" s="24"/>
    </row>
    <row r="1555" spans="8:8" ht="15" customHeight="1">
      <c r="H1555" s="24"/>
    </row>
    <row r="1556" spans="8:8" ht="15" customHeight="1">
      <c r="H1556" s="24"/>
    </row>
    <row r="1557" spans="8:8" ht="15" customHeight="1">
      <c r="H1557" s="24"/>
    </row>
    <row r="1558" spans="8:8" ht="15" customHeight="1">
      <c r="H1558" s="24"/>
    </row>
    <row r="1559" spans="8:8" ht="15" customHeight="1">
      <c r="H1559" s="24"/>
    </row>
    <row r="1560" spans="8:8" ht="15" customHeight="1">
      <c r="H1560" s="24"/>
    </row>
    <row r="1561" spans="8:8" ht="15" customHeight="1">
      <c r="H1561" s="24"/>
    </row>
    <row r="1562" spans="8:8" ht="15" customHeight="1">
      <c r="H1562" s="24"/>
    </row>
    <row r="1563" spans="8:8" ht="15" customHeight="1">
      <c r="H1563" s="24"/>
    </row>
    <row r="1564" spans="8:8" ht="15" customHeight="1">
      <c r="H1564" s="24"/>
    </row>
    <row r="1565" spans="8:8" ht="15" customHeight="1">
      <c r="H1565" s="24"/>
    </row>
    <row r="1566" spans="8:8" ht="15" customHeight="1">
      <c r="H1566" s="24"/>
    </row>
    <row r="1567" spans="8:8" ht="15" customHeight="1">
      <c r="H1567" s="24"/>
    </row>
    <row r="1568" spans="8:8" ht="15" customHeight="1">
      <c r="H1568" s="24"/>
    </row>
    <row r="1569" spans="8:8" ht="15" customHeight="1">
      <c r="H1569" s="24"/>
    </row>
    <row r="1570" spans="8:8" ht="15" customHeight="1">
      <c r="H1570" s="24"/>
    </row>
    <row r="1571" spans="8:8" ht="15" customHeight="1">
      <c r="H1571" s="24"/>
    </row>
    <row r="1572" spans="8:8" ht="15" customHeight="1">
      <c r="H1572" s="24"/>
    </row>
    <row r="1573" spans="8:8" ht="15" customHeight="1">
      <c r="H1573" s="24"/>
    </row>
    <row r="1574" spans="8:8" ht="15" customHeight="1">
      <c r="H1574" s="24"/>
    </row>
    <row r="1575" spans="8:8" ht="15" customHeight="1">
      <c r="H1575" s="24"/>
    </row>
    <row r="1576" spans="8:8" ht="15" customHeight="1">
      <c r="H1576" s="24"/>
    </row>
    <row r="1577" spans="8:8" ht="15" customHeight="1">
      <c r="H1577" s="24"/>
    </row>
    <row r="1578" spans="8:8" ht="15" customHeight="1">
      <c r="H1578" s="24"/>
    </row>
    <row r="1579" spans="8:8" ht="15" customHeight="1">
      <c r="H1579" s="24"/>
    </row>
    <row r="1580" spans="8:8" ht="15" customHeight="1">
      <c r="H1580" s="24"/>
    </row>
    <row r="1581" spans="8:8" ht="15" customHeight="1">
      <c r="H1581" s="24"/>
    </row>
    <row r="1582" spans="8:8" ht="15" customHeight="1">
      <c r="H1582" s="24"/>
    </row>
    <row r="1583" spans="8:8" ht="15" customHeight="1">
      <c r="H1583" s="24"/>
    </row>
    <row r="1584" spans="8:8" ht="15" customHeight="1">
      <c r="H1584" s="24"/>
    </row>
    <row r="1585" spans="8:8" ht="15" customHeight="1">
      <c r="H1585" s="24"/>
    </row>
    <row r="1586" spans="8:8" ht="15" customHeight="1">
      <c r="H1586" s="24"/>
    </row>
    <row r="1587" spans="8:8" ht="15" customHeight="1">
      <c r="H1587" s="24"/>
    </row>
    <row r="1588" spans="8:8" ht="15" customHeight="1">
      <c r="H1588" s="24"/>
    </row>
    <row r="1589" spans="8:8" ht="15" customHeight="1">
      <c r="H1589" s="24"/>
    </row>
    <row r="1590" spans="8:8" ht="15" customHeight="1">
      <c r="H1590" s="24"/>
    </row>
    <row r="1591" spans="8:8" ht="15" customHeight="1">
      <c r="H1591" s="24"/>
    </row>
    <row r="1592" spans="8:8" ht="15" customHeight="1">
      <c r="H1592" s="24"/>
    </row>
    <row r="1593" spans="8:8" ht="15" customHeight="1">
      <c r="H1593" s="24"/>
    </row>
    <row r="1594" spans="8:8" ht="15" customHeight="1">
      <c r="H1594" s="24"/>
    </row>
    <row r="1595" spans="8:8" ht="15" customHeight="1">
      <c r="H1595" s="24"/>
    </row>
    <row r="1596" spans="8:8" ht="15" customHeight="1">
      <c r="H1596" s="24"/>
    </row>
    <row r="1597" spans="8:8" ht="15" customHeight="1">
      <c r="H1597" s="24"/>
    </row>
    <row r="1598" spans="8:8" ht="15" customHeight="1">
      <c r="H1598" s="24"/>
    </row>
    <row r="1599" spans="8:8" ht="15" customHeight="1">
      <c r="H1599" s="24"/>
    </row>
    <row r="1600" spans="8:8" ht="15" customHeight="1">
      <c r="H1600" s="24"/>
    </row>
    <row r="1601" spans="8:8" ht="15" customHeight="1">
      <c r="H1601" s="24"/>
    </row>
    <row r="1602" spans="8:8" ht="15" customHeight="1">
      <c r="H1602" s="24"/>
    </row>
    <row r="1603" spans="8:8" ht="15" customHeight="1">
      <c r="H1603" s="24"/>
    </row>
    <row r="1604" spans="8:8" ht="15" customHeight="1">
      <c r="H1604" s="24"/>
    </row>
    <row r="1605" spans="8:8" ht="15" customHeight="1">
      <c r="H1605" s="24"/>
    </row>
    <row r="1606" spans="8:8" ht="15" customHeight="1">
      <c r="H1606" s="24"/>
    </row>
    <row r="1607" spans="8:8" ht="15" customHeight="1">
      <c r="H1607" s="24"/>
    </row>
    <row r="1608" spans="8:8" ht="15" customHeight="1">
      <c r="H1608" s="24"/>
    </row>
    <row r="1609" spans="8:8" ht="15" customHeight="1">
      <c r="H1609" s="24"/>
    </row>
    <row r="1610" spans="8:8" ht="15" customHeight="1">
      <c r="H1610" s="24"/>
    </row>
    <row r="1611" spans="8:8" ht="15" customHeight="1">
      <c r="H1611" s="24"/>
    </row>
    <row r="1612" spans="8:8" ht="15" customHeight="1">
      <c r="H1612" s="24"/>
    </row>
    <row r="1613" spans="8:8" ht="15" customHeight="1">
      <c r="H1613" s="24"/>
    </row>
    <row r="1614" spans="8:8" ht="15" customHeight="1">
      <c r="H1614" s="24"/>
    </row>
    <row r="1615" spans="8:8" ht="15" customHeight="1">
      <c r="H1615" s="24"/>
    </row>
    <row r="1616" spans="8:8" ht="15" customHeight="1">
      <c r="H1616" s="24"/>
    </row>
    <row r="1617" spans="8:8" ht="15" customHeight="1">
      <c r="H1617" s="24"/>
    </row>
    <row r="1618" spans="8:8" ht="15" customHeight="1">
      <c r="H1618" s="24"/>
    </row>
    <row r="1619" spans="8:8" ht="15" customHeight="1">
      <c r="H1619" s="24"/>
    </row>
    <row r="1620" spans="8:8" ht="15" customHeight="1">
      <c r="H1620" s="24"/>
    </row>
    <row r="1621" spans="8:8" ht="15" customHeight="1">
      <c r="H1621" s="24"/>
    </row>
    <row r="1622" spans="8:8" ht="15" customHeight="1">
      <c r="H1622" s="24"/>
    </row>
    <row r="1623" spans="8:8" ht="15" customHeight="1">
      <c r="H1623" s="24"/>
    </row>
    <row r="1624" spans="8:8" ht="15" customHeight="1">
      <c r="H1624" s="24"/>
    </row>
    <row r="1625" spans="8:8" ht="15" customHeight="1">
      <c r="H1625" s="24"/>
    </row>
    <row r="1626" spans="8:8" ht="15" customHeight="1">
      <c r="H1626" s="24"/>
    </row>
    <row r="1627" spans="8:8" ht="15" customHeight="1">
      <c r="H1627" s="24"/>
    </row>
    <row r="1628" spans="8:8" ht="15" customHeight="1">
      <c r="H1628" s="24"/>
    </row>
    <row r="1629" spans="8:8" ht="15" customHeight="1">
      <c r="H1629" s="24"/>
    </row>
    <row r="1630" spans="8:8" ht="15" customHeight="1">
      <c r="H1630" s="24"/>
    </row>
    <row r="1631" spans="8:8" ht="15" customHeight="1">
      <c r="H1631" s="24"/>
    </row>
    <row r="1632" spans="8:8" ht="15" customHeight="1">
      <c r="H1632" s="24"/>
    </row>
    <row r="1633" spans="8:8" ht="15" customHeight="1">
      <c r="H1633" s="24"/>
    </row>
    <row r="1634" spans="8:8" ht="15" customHeight="1">
      <c r="H1634" s="24"/>
    </row>
    <row r="1635" spans="8:8" ht="15" customHeight="1">
      <c r="H1635" s="24"/>
    </row>
    <row r="1636" spans="8:8" ht="15" customHeight="1">
      <c r="H1636" s="24"/>
    </row>
    <row r="1637" spans="8:8" ht="15" customHeight="1">
      <c r="H1637" s="24"/>
    </row>
    <row r="1638" spans="8:8" ht="15" customHeight="1">
      <c r="H1638" s="24"/>
    </row>
    <row r="1639" spans="8:8" ht="15" customHeight="1">
      <c r="H1639" s="24"/>
    </row>
    <row r="1640" spans="8:8" ht="15" customHeight="1">
      <c r="H1640" s="24"/>
    </row>
    <row r="1641" spans="8:8" ht="15" customHeight="1">
      <c r="H1641" s="24"/>
    </row>
    <row r="1642" spans="8:8" ht="15" customHeight="1">
      <c r="H1642" s="24"/>
    </row>
    <row r="1643" spans="8:8" ht="15" customHeight="1">
      <c r="H1643" s="24"/>
    </row>
    <row r="1644" spans="8:8" ht="15" customHeight="1">
      <c r="H1644" s="24"/>
    </row>
    <row r="1645" spans="8:8" ht="15" customHeight="1">
      <c r="H1645" s="24"/>
    </row>
    <row r="1646" spans="8:8" ht="15" customHeight="1">
      <c r="H1646" s="24"/>
    </row>
    <row r="1647" spans="8:8" ht="15" customHeight="1">
      <c r="H1647" s="24"/>
    </row>
    <row r="1648" spans="8:8" ht="15" customHeight="1">
      <c r="H1648" s="24"/>
    </row>
    <row r="1649" spans="8:8" ht="15" customHeight="1">
      <c r="H1649" s="24"/>
    </row>
    <row r="1650" spans="8:8" ht="15" customHeight="1">
      <c r="H1650" s="24"/>
    </row>
    <row r="1651" spans="8:8" ht="15" customHeight="1">
      <c r="H1651" s="24"/>
    </row>
    <row r="1652" spans="8:8" ht="15" customHeight="1">
      <c r="H1652" s="24"/>
    </row>
    <row r="1653" spans="8:8" ht="15" customHeight="1">
      <c r="H1653" s="24"/>
    </row>
    <row r="1654" spans="8:8" ht="15" customHeight="1">
      <c r="H1654" s="24"/>
    </row>
    <row r="1655" spans="8:8" ht="15" customHeight="1">
      <c r="H1655" s="24"/>
    </row>
    <row r="1656" spans="8:8" ht="15" customHeight="1">
      <c r="H1656" s="24"/>
    </row>
    <row r="1657" spans="8:8" ht="15" customHeight="1">
      <c r="H1657" s="24"/>
    </row>
    <row r="1658" spans="8:8" ht="15" customHeight="1">
      <c r="H1658" s="24"/>
    </row>
    <row r="1659" spans="8:8" ht="15" customHeight="1">
      <c r="H1659" s="24"/>
    </row>
    <row r="1660" spans="8:8" ht="15" customHeight="1">
      <c r="H1660" s="24"/>
    </row>
    <row r="1661" spans="8:8" ht="15" customHeight="1">
      <c r="H1661" s="24"/>
    </row>
    <row r="1662" spans="8:8" ht="15" customHeight="1">
      <c r="H1662" s="24"/>
    </row>
    <row r="1663" spans="8:8" ht="15" customHeight="1">
      <c r="H1663" s="24"/>
    </row>
    <row r="1664" spans="8:8" ht="15" customHeight="1">
      <c r="H1664" s="24"/>
    </row>
    <row r="1665" spans="8:8" ht="15" customHeight="1">
      <c r="H1665" s="24"/>
    </row>
    <row r="1666" spans="8:8" ht="15" customHeight="1">
      <c r="H1666" s="24"/>
    </row>
    <row r="1667" spans="8:8" ht="15" customHeight="1">
      <c r="H1667" s="24"/>
    </row>
    <row r="1668" spans="8:8" ht="15" customHeight="1">
      <c r="H1668" s="24"/>
    </row>
    <row r="1669" spans="8:8" ht="15" customHeight="1">
      <c r="H1669" s="24"/>
    </row>
    <row r="1670" spans="8:8" ht="15" customHeight="1">
      <c r="H1670" s="24"/>
    </row>
    <row r="1671" spans="8:8" ht="15" customHeight="1">
      <c r="H1671" s="24"/>
    </row>
    <row r="1672" spans="8:8" ht="15" customHeight="1">
      <c r="H1672" s="24"/>
    </row>
    <row r="1673" spans="8:8" ht="15" customHeight="1">
      <c r="H1673" s="24"/>
    </row>
    <row r="1674" spans="8:8" ht="15" customHeight="1">
      <c r="H1674" s="24"/>
    </row>
    <row r="1675" spans="8:8" ht="15" customHeight="1">
      <c r="H1675" s="24"/>
    </row>
    <row r="1676" spans="8:8" ht="15" customHeight="1">
      <c r="H1676" s="24"/>
    </row>
    <row r="1677" spans="8:8" ht="15" customHeight="1">
      <c r="H1677" s="24"/>
    </row>
    <row r="1678" spans="8:8" ht="15" customHeight="1">
      <c r="H1678" s="24"/>
    </row>
    <row r="1679" spans="8:8" ht="15" customHeight="1">
      <c r="H1679" s="24"/>
    </row>
    <row r="1680" spans="8:8" ht="15" customHeight="1">
      <c r="H1680" s="24"/>
    </row>
    <row r="1681" spans="8:8" ht="15" customHeight="1">
      <c r="H1681" s="24"/>
    </row>
    <row r="1682" spans="8:8" ht="15" customHeight="1">
      <c r="H1682" s="24"/>
    </row>
    <row r="1683" spans="8:8" ht="15" customHeight="1">
      <c r="H1683" s="24"/>
    </row>
    <row r="1684" spans="8:8" ht="15" customHeight="1">
      <c r="H1684" s="24"/>
    </row>
    <row r="1685" spans="8:8" ht="15" customHeight="1">
      <c r="H1685" s="24"/>
    </row>
    <row r="1686" spans="8:8" ht="15" customHeight="1">
      <c r="H1686" s="24"/>
    </row>
    <row r="1687" spans="8:8" ht="15" customHeight="1">
      <c r="H1687" s="24"/>
    </row>
    <row r="1688" spans="8:8" ht="15" customHeight="1">
      <c r="H1688" s="24"/>
    </row>
    <row r="1689" spans="8:8" ht="15" customHeight="1">
      <c r="H1689" s="24"/>
    </row>
    <row r="1690" spans="8:8" ht="15" customHeight="1">
      <c r="H1690" s="24"/>
    </row>
    <row r="1691" spans="8:8" ht="15" customHeight="1">
      <c r="H1691" s="24"/>
    </row>
    <row r="1692" spans="8:8" ht="15" customHeight="1">
      <c r="H1692" s="24"/>
    </row>
    <row r="1693" spans="8:8" ht="15" customHeight="1">
      <c r="H1693" s="24"/>
    </row>
    <row r="1694" spans="8:8" ht="15" customHeight="1">
      <c r="H1694" s="24"/>
    </row>
    <row r="1695" spans="8:8" ht="15" customHeight="1">
      <c r="H1695" s="24"/>
    </row>
    <row r="1696" spans="8:8" ht="15" customHeight="1">
      <c r="H1696" s="24"/>
    </row>
    <row r="1697" spans="8:8" ht="15" customHeight="1">
      <c r="H1697" s="24"/>
    </row>
    <row r="1698" spans="8:8" ht="15" customHeight="1">
      <c r="H1698" s="24"/>
    </row>
    <row r="1699" spans="8:8" ht="15" customHeight="1">
      <c r="H1699" s="24"/>
    </row>
    <row r="1700" spans="8:8" ht="15" customHeight="1">
      <c r="H1700" s="24"/>
    </row>
    <row r="1701" spans="8:8" ht="15" customHeight="1">
      <c r="H1701" s="24"/>
    </row>
    <row r="1702" spans="8:8" ht="15" customHeight="1">
      <c r="H1702" s="24"/>
    </row>
    <row r="1703" spans="8:8" ht="15" customHeight="1">
      <c r="H1703" s="24"/>
    </row>
    <row r="1704" spans="8:8" ht="15" customHeight="1">
      <c r="H1704" s="24"/>
    </row>
    <row r="1705" spans="8:8" ht="15" customHeight="1">
      <c r="H1705" s="24"/>
    </row>
    <row r="1706" spans="8:8" ht="15" customHeight="1">
      <c r="H1706" s="24"/>
    </row>
    <row r="1707" spans="8:8" ht="15" customHeight="1">
      <c r="H1707" s="24"/>
    </row>
    <row r="1708" spans="8:8" ht="15" customHeight="1">
      <c r="H1708" s="24"/>
    </row>
    <row r="1709" spans="8:8" ht="15" customHeight="1">
      <c r="H1709" s="24"/>
    </row>
    <row r="1710" spans="8:8" ht="15" customHeight="1">
      <c r="H1710" s="24"/>
    </row>
    <row r="1711" spans="8:8" ht="15" customHeight="1">
      <c r="H1711" s="24"/>
    </row>
    <row r="1712" spans="8:8" ht="15" customHeight="1">
      <c r="H1712" s="24"/>
    </row>
    <row r="1713" spans="8:8" ht="15" customHeight="1">
      <c r="H1713" s="24"/>
    </row>
    <row r="1714" spans="8:8" ht="15" customHeight="1">
      <c r="H1714" s="24"/>
    </row>
    <row r="1715" spans="8:8" ht="15" customHeight="1">
      <c r="H1715" s="24"/>
    </row>
    <row r="1716" spans="8:8" ht="15" customHeight="1">
      <c r="H1716" s="24"/>
    </row>
    <row r="1717" spans="8:8" ht="15" customHeight="1">
      <c r="H1717" s="24"/>
    </row>
    <row r="1718" spans="8:8" ht="15" customHeight="1">
      <c r="H1718" s="24"/>
    </row>
    <row r="1719" spans="8:8" ht="15" customHeight="1">
      <c r="H1719" s="24"/>
    </row>
    <row r="1720" spans="8:8" ht="15" customHeight="1">
      <c r="H1720" s="24"/>
    </row>
    <row r="1721" spans="8:8" ht="15" customHeight="1">
      <c r="H1721" s="24"/>
    </row>
    <row r="1722" spans="8:8" ht="15" customHeight="1">
      <c r="H1722" s="24"/>
    </row>
    <row r="1723" spans="8:8" ht="15" customHeight="1">
      <c r="H1723" s="24"/>
    </row>
    <row r="1724" spans="8:8" ht="15" customHeight="1">
      <c r="H1724" s="24"/>
    </row>
    <row r="1725" spans="8:8" ht="15" customHeight="1">
      <c r="H1725" s="24"/>
    </row>
    <row r="1726" spans="8:8" ht="15" customHeight="1">
      <c r="H1726" s="24"/>
    </row>
    <row r="1727" spans="8:8" ht="15" customHeight="1">
      <c r="H1727" s="24"/>
    </row>
    <row r="1728" spans="8:8" ht="15" customHeight="1">
      <c r="H1728" s="24"/>
    </row>
    <row r="1729" spans="8:8" ht="15" customHeight="1">
      <c r="H1729" s="24"/>
    </row>
    <row r="1730" spans="8:8" ht="15" customHeight="1">
      <c r="H1730" s="24"/>
    </row>
    <row r="1731" spans="8:8" ht="15" customHeight="1">
      <c r="H1731" s="24"/>
    </row>
    <row r="1732" spans="8:8" ht="15" customHeight="1">
      <c r="H1732" s="24"/>
    </row>
    <row r="1733" spans="8:8" ht="15" customHeight="1">
      <c r="H1733" s="24"/>
    </row>
    <row r="1734" spans="8:8" ht="15" customHeight="1">
      <c r="H1734" s="24"/>
    </row>
    <row r="1735" spans="8:8" ht="15" customHeight="1">
      <c r="H1735" s="24"/>
    </row>
    <row r="1736" spans="8:8" ht="15" customHeight="1">
      <c r="H1736" s="24"/>
    </row>
    <row r="1737" spans="8:8" ht="15" customHeight="1">
      <c r="H1737" s="24"/>
    </row>
    <row r="1738" spans="8:8" ht="15" customHeight="1">
      <c r="H1738" s="24"/>
    </row>
    <row r="1739" spans="8:8" ht="15" customHeight="1">
      <c r="H1739" s="24"/>
    </row>
    <row r="1740" spans="8:8" ht="15" customHeight="1">
      <c r="H1740" s="24"/>
    </row>
    <row r="1741" spans="8:8" ht="15" customHeight="1">
      <c r="H1741" s="24"/>
    </row>
    <row r="1742" spans="8:8" ht="15" customHeight="1">
      <c r="H1742" s="24"/>
    </row>
    <row r="1743" spans="8:8" ht="15" customHeight="1">
      <c r="H1743" s="24"/>
    </row>
    <row r="1744" spans="8:8" ht="15" customHeight="1">
      <c r="H1744" s="24"/>
    </row>
    <row r="1745" spans="8:8" ht="15" customHeight="1">
      <c r="H1745" s="24"/>
    </row>
    <row r="1746" spans="8:8" ht="15" customHeight="1">
      <c r="H1746" s="24"/>
    </row>
    <row r="1747" spans="8:8" ht="15" customHeight="1">
      <c r="H1747" s="24"/>
    </row>
    <row r="1748" spans="8:8" ht="15" customHeight="1">
      <c r="H1748" s="24"/>
    </row>
    <row r="1749" spans="8:8" ht="15" customHeight="1">
      <c r="H1749" s="24"/>
    </row>
    <row r="1750" spans="8:8" ht="15" customHeight="1">
      <c r="H1750" s="24"/>
    </row>
    <row r="1751" spans="8:8" ht="15" customHeight="1">
      <c r="H1751" s="24"/>
    </row>
    <row r="1752" spans="8:8" ht="15" customHeight="1">
      <c r="H1752" s="24"/>
    </row>
    <row r="1753" spans="8:8" ht="15" customHeight="1">
      <c r="H1753" s="24"/>
    </row>
    <row r="1754" spans="8:8" ht="15" customHeight="1">
      <c r="H1754" s="24"/>
    </row>
    <row r="1755" spans="8:8" ht="15" customHeight="1">
      <c r="H1755" s="24"/>
    </row>
    <row r="1756" spans="8:8" ht="15" customHeight="1">
      <c r="H1756" s="24"/>
    </row>
    <row r="1757" spans="8:8" ht="15" customHeight="1">
      <c r="H1757" s="24"/>
    </row>
    <row r="1758" spans="8:8" ht="15" customHeight="1">
      <c r="H1758" s="24"/>
    </row>
    <row r="1759" spans="8:8" ht="15" customHeight="1">
      <c r="H1759" s="24"/>
    </row>
    <row r="1760" spans="8:8" ht="15" customHeight="1">
      <c r="H1760" s="24"/>
    </row>
    <row r="1761" spans="8:8" ht="15" customHeight="1">
      <c r="H1761" s="24"/>
    </row>
    <row r="1762" spans="8:8" ht="15" customHeight="1">
      <c r="H1762" s="24"/>
    </row>
    <row r="1763" spans="8:8" ht="15" customHeight="1">
      <c r="H1763" s="24"/>
    </row>
    <row r="1764" spans="8:8" ht="15" customHeight="1">
      <c r="H1764" s="24"/>
    </row>
    <row r="1765" spans="8:8" ht="15" customHeight="1">
      <c r="H1765" s="24"/>
    </row>
    <row r="1766" spans="8:8" ht="15" customHeight="1">
      <c r="H1766" s="24"/>
    </row>
    <row r="1767" spans="8:8" ht="15" customHeight="1">
      <c r="H1767" s="24"/>
    </row>
    <row r="1768" spans="8:8" ht="15" customHeight="1">
      <c r="H1768" s="24"/>
    </row>
    <row r="1769" spans="8:8" ht="15" customHeight="1">
      <c r="H1769" s="24"/>
    </row>
    <row r="1770" spans="8:8" ht="15" customHeight="1">
      <c r="H1770" s="24"/>
    </row>
    <row r="1771" spans="8:8" ht="15" customHeight="1">
      <c r="H1771" s="24"/>
    </row>
    <row r="1772" spans="8:8" ht="15" customHeight="1">
      <c r="H1772" s="24"/>
    </row>
    <row r="1773" spans="8:8" ht="15" customHeight="1">
      <c r="H1773" s="24"/>
    </row>
    <row r="1774" spans="8:8" ht="15" customHeight="1">
      <c r="H1774" s="24"/>
    </row>
    <row r="1775" spans="8:8" ht="15" customHeight="1">
      <c r="H1775" s="24"/>
    </row>
    <row r="1776" spans="8:8" ht="15" customHeight="1">
      <c r="H1776" s="24"/>
    </row>
    <row r="1777" spans="8:8" ht="15" customHeight="1">
      <c r="H1777" s="24"/>
    </row>
    <row r="1778" spans="8:8" ht="15" customHeight="1">
      <c r="H1778" s="24"/>
    </row>
    <row r="1779" spans="8:8" ht="15" customHeight="1">
      <c r="H1779" s="24"/>
    </row>
    <row r="1780" spans="8:8" ht="15" customHeight="1">
      <c r="H1780" s="24"/>
    </row>
    <row r="1781" spans="8:8" ht="15" customHeight="1">
      <c r="H1781" s="24"/>
    </row>
    <row r="1782" spans="8:8" ht="15" customHeight="1">
      <c r="H1782" s="24"/>
    </row>
    <row r="1783" spans="8:8" ht="15" customHeight="1">
      <c r="H1783" s="24"/>
    </row>
    <row r="1784" spans="8:8" ht="15" customHeight="1">
      <c r="H1784" s="24"/>
    </row>
    <row r="1785" spans="8:8" ht="15" customHeight="1">
      <c r="H1785" s="24"/>
    </row>
    <row r="1786" spans="8:8" ht="15" customHeight="1">
      <c r="H1786" s="24"/>
    </row>
    <row r="1787" spans="8:8" ht="15" customHeight="1">
      <c r="H1787" s="24"/>
    </row>
    <row r="1788" spans="8:8" ht="15" customHeight="1">
      <c r="H1788" s="24"/>
    </row>
    <row r="1789" spans="8:8" ht="15" customHeight="1">
      <c r="H1789" s="24"/>
    </row>
    <row r="1790" spans="8:8" ht="15" customHeight="1">
      <c r="H1790" s="24"/>
    </row>
    <row r="1791" spans="8:8" ht="15" customHeight="1">
      <c r="H1791" s="24"/>
    </row>
    <row r="1792" spans="8:8" ht="15" customHeight="1">
      <c r="H1792" s="24"/>
    </row>
    <row r="1793" spans="8:8" ht="15" customHeight="1">
      <c r="H1793" s="24"/>
    </row>
    <row r="1794" spans="8:8" ht="15" customHeight="1">
      <c r="H1794" s="24"/>
    </row>
    <row r="1795" spans="8:8" ht="15" customHeight="1">
      <c r="H1795" s="24"/>
    </row>
    <row r="1796" spans="8:8" ht="15" customHeight="1">
      <c r="H1796" s="24"/>
    </row>
    <row r="1797" spans="8:8" ht="15" customHeight="1">
      <c r="H1797" s="24"/>
    </row>
    <row r="1798" spans="8:8" ht="15" customHeight="1">
      <c r="H1798" s="24"/>
    </row>
    <row r="1799" spans="8:8" ht="15" customHeight="1">
      <c r="H1799" s="24"/>
    </row>
    <row r="1800" spans="8:8" ht="15" customHeight="1">
      <c r="H1800" s="24"/>
    </row>
    <row r="1801" spans="8:8" ht="15" customHeight="1">
      <c r="H1801" s="24"/>
    </row>
    <row r="1802" spans="8:8" ht="15" customHeight="1">
      <c r="H1802" s="24"/>
    </row>
    <row r="1803" spans="8:8" ht="15" customHeight="1">
      <c r="H1803" s="24"/>
    </row>
    <row r="1804" spans="8:8" ht="15" customHeight="1">
      <c r="H1804" s="24"/>
    </row>
    <row r="1805" spans="8:8" ht="15" customHeight="1">
      <c r="H1805" s="24"/>
    </row>
    <row r="1806" spans="8:8" ht="15" customHeight="1">
      <c r="H1806" s="24"/>
    </row>
    <row r="1807" spans="8:8" ht="15" customHeight="1">
      <c r="H1807" s="24"/>
    </row>
    <row r="1808" spans="8:8" ht="15" customHeight="1">
      <c r="H1808" s="24"/>
    </row>
    <row r="1809" spans="8:8" ht="15" customHeight="1">
      <c r="H1809" s="24"/>
    </row>
    <row r="1810" spans="8:8" ht="15" customHeight="1">
      <c r="H1810" s="24"/>
    </row>
    <row r="1811" spans="8:8" ht="15" customHeight="1">
      <c r="H1811" s="24"/>
    </row>
    <row r="1812" spans="8:8" ht="15" customHeight="1">
      <c r="H1812" s="24"/>
    </row>
    <row r="1813" spans="8:8" ht="15" customHeight="1">
      <c r="H1813" s="24"/>
    </row>
    <row r="1814" spans="8:8" ht="15" customHeight="1">
      <c r="H1814" s="24"/>
    </row>
    <row r="1815" spans="8:8" ht="15" customHeight="1">
      <c r="H1815" s="24"/>
    </row>
    <row r="1816" spans="8:8" ht="15" customHeight="1">
      <c r="H1816" s="24"/>
    </row>
    <row r="1817" spans="8:8" ht="15" customHeight="1">
      <c r="H1817" s="24"/>
    </row>
    <row r="1818" spans="8:8" ht="15" customHeight="1">
      <c r="H1818" s="24"/>
    </row>
    <row r="1819" spans="8:8" ht="15" customHeight="1">
      <c r="H1819" s="24"/>
    </row>
    <row r="1820" spans="8:8" ht="15" customHeight="1">
      <c r="H1820" s="24"/>
    </row>
    <row r="1821" spans="8:8" ht="15" customHeight="1">
      <c r="H1821" s="24"/>
    </row>
    <row r="1822" spans="8:8" ht="15" customHeight="1">
      <c r="H1822" s="24"/>
    </row>
    <row r="1823" spans="8:8" ht="15" customHeight="1">
      <c r="H1823" s="24"/>
    </row>
    <row r="1824" spans="8:8" ht="15" customHeight="1">
      <c r="H1824" s="24"/>
    </row>
    <row r="1825" spans="8:8" ht="15" customHeight="1">
      <c r="H1825" s="24"/>
    </row>
    <row r="1826" spans="8:8" ht="15" customHeight="1">
      <c r="H1826" s="24"/>
    </row>
    <row r="1827" spans="8:8" ht="15" customHeight="1">
      <c r="H1827" s="24"/>
    </row>
    <row r="1828" spans="8:8" ht="15" customHeight="1">
      <c r="H1828" s="24"/>
    </row>
    <row r="1829" spans="8:8" ht="15" customHeight="1">
      <c r="H1829" s="24"/>
    </row>
    <row r="1830" spans="8:8" ht="15" customHeight="1">
      <c r="H1830" s="24"/>
    </row>
    <row r="1831" spans="8:8" ht="15" customHeight="1">
      <c r="H1831" s="24"/>
    </row>
    <row r="1832" spans="8:8" ht="15" customHeight="1">
      <c r="H1832" s="24"/>
    </row>
    <row r="1833" spans="8:8" ht="15" customHeight="1">
      <c r="H1833" s="24"/>
    </row>
    <row r="1834" spans="8:8" ht="15" customHeight="1">
      <c r="H1834" s="24"/>
    </row>
    <row r="1835" spans="8:8" ht="15" customHeight="1">
      <c r="H1835" s="24"/>
    </row>
    <row r="1836" spans="8:8" ht="15" customHeight="1">
      <c r="H1836" s="24"/>
    </row>
    <row r="1837" spans="8:8" ht="15" customHeight="1">
      <c r="H1837" s="24"/>
    </row>
    <row r="1838" spans="8:8" ht="15" customHeight="1">
      <c r="H1838" s="24"/>
    </row>
    <row r="1839" spans="8:8" ht="15" customHeight="1">
      <c r="H1839" s="24"/>
    </row>
    <row r="1840" spans="8:8" ht="15" customHeight="1">
      <c r="H1840" s="24"/>
    </row>
    <row r="1841" spans="8:8" ht="15" customHeight="1">
      <c r="H1841" s="24"/>
    </row>
    <row r="1842" spans="8:8" ht="15" customHeight="1">
      <c r="H1842" s="24"/>
    </row>
    <row r="1843" spans="8:8" ht="15" customHeight="1">
      <c r="H1843" s="24"/>
    </row>
    <row r="1844" spans="8:8" ht="15" customHeight="1">
      <c r="H1844" s="24"/>
    </row>
    <row r="1845" spans="8:8" ht="15" customHeight="1">
      <c r="H1845" s="24"/>
    </row>
    <row r="1846" spans="8:8" ht="15" customHeight="1">
      <c r="H1846" s="24"/>
    </row>
    <row r="1847" spans="8:8" ht="15" customHeight="1">
      <c r="H1847" s="24"/>
    </row>
    <row r="1848" spans="8:8" ht="15" customHeight="1">
      <c r="H1848" s="24"/>
    </row>
    <row r="1849" spans="8:8" ht="15" customHeight="1">
      <c r="H1849" s="24"/>
    </row>
    <row r="1850" spans="8:8" ht="15" customHeight="1">
      <c r="H1850" s="24"/>
    </row>
    <row r="1851" spans="8:8" ht="15" customHeight="1">
      <c r="H1851" s="24"/>
    </row>
    <row r="1852" spans="8:8" ht="15" customHeight="1">
      <c r="H1852" s="24"/>
    </row>
    <row r="1853" spans="8:8" ht="15" customHeight="1">
      <c r="H1853" s="24"/>
    </row>
    <row r="1854" spans="8:8" ht="15" customHeight="1">
      <c r="H1854" s="24"/>
    </row>
    <row r="1855" spans="8:8" ht="15" customHeight="1">
      <c r="H1855" s="24"/>
    </row>
    <row r="1856" spans="8:8" ht="15" customHeight="1">
      <c r="H1856" s="24"/>
    </row>
    <row r="1857" spans="8:8" ht="15" customHeight="1">
      <c r="H1857" s="24"/>
    </row>
    <row r="1858" spans="8:8" ht="15" customHeight="1">
      <c r="H1858" s="24"/>
    </row>
    <row r="1859" spans="8:8" ht="15" customHeight="1">
      <c r="H1859" s="24"/>
    </row>
    <row r="1860" spans="8:8" ht="15" customHeight="1">
      <c r="H1860" s="24"/>
    </row>
    <row r="1861" spans="8:8" ht="15" customHeight="1">
      <c r="H1861" s="24"/>
    </row>
    <row r="1862" spans="8:8" ht="15" customHeight="1">
      <c r="H1862" s="24"/>
    </row>
    <row r="1863" spans="8:8" ht="15" customHeight="1">
      <c r="H1863" s="24"/>
    </row>
    <row r="1864" spans="8:8" ht="15" customHeight="1">
      <c r="H1864" s="24"/>
    </row>
    <row r="1865" spans="8:8" ht="15" customHeight="1">
      <c r="H1865" s="24"/>
    </row>
    <row r="1866" spans="8:8" ht="15" customHeight="1">
      <c r="H1866" s="24"/>
    </row>
    <row r="1867" spans="8:8" ht="15" customHeight="1">
      <c r="H1867" s="24"/>
    </row>
    <row r="1868" spans="8:8" ht="15" customHeight="1">
      <c r="H1868" s="24"/>
    </row>
    <row r="1869" spans="8:8" ht="15" customHeight="1">
      <c r="H1869" s="24"/>
    </row>
    <row r="1870" spans="8:8" ht="15" customHeight="1">
      <c r="H1870" s="24"/>
    </row>
    <row r="1871" spans="8:8" ht="15" customHeight="1">
      <c r="H1871" s="24"/>
    </row>
    <row r="1872" spans="8:8" ht="15" customHeight="1">
      <c r="H1872" s="24"/>
    </row>
    <row r="1873" spans="8:8" ht="15" customHeight="1">
      <c r="H1873" s="24"/>
    </row>
    <row r="1874" spans="8:8" ht="15" customHeight="1">
      <c r="H1874" s="24"/>
    </row>
    <row r="1875" spans="8:8" ht="15" customHeight="1">
      <c r="H1875" s="24"/>
    </row>
    <row r="1876" spans="8:8" ht="15" customHeight="1">
      <c r="H1876" s="24"/>
    </row>
    <row r="1877" spans="8:8" ht="15" customHeight="1">
      <c r="H1877" s="24"/>
    </row>
    <row r="1878" spans="8:8" ht="15" customHeight="1">
      <c r="H1878" s="24"/>
    </row>
    <row r="1879" spans="8:8" ht="15" customHeight="1">
      <c r="H1879" s="24"/>
    </row>
    <row r="1880" spans="8:8" ht="15" customHeight="1">
      <c r="H1880" s="24"/>
    </row>
    <row r="1881" spans="8:8" ht="15" customHeight="1">
      <c r="H1881" s="24"/>
    </row>
    <row r="1882" spans="8:8" ht="15" customHeight="1">
      <c r="H1882" s="24"/>
    </row>
    <row r="1883" spans="8:8" ht="15" customHeight="1">
      <c r="H1883" s="24"/>
    </row>
    <row r="1884" spans="8:8" ht="15" customHeight="1">
      <c r="H1884" s="24"/>
    </row>
    <row r="1885" spans="8:8" ht="15" customHeight="1">
      <c r="H1885" s="24"/>
    </row>
    <row r="1886" spans="8:8" ht="15" customHeight="1">
      <c r="H1886" s="24"/>
    </row>
    <row r="1887" spans="8:8" ht="15" customHeight="1">
      <c r="H1887" s="24"/>
    </row>
    <row r="1888" spans="8:8" ht="15" customHeight="1">
      <c r="H1888" s="24"/>
    </row>
    <row r="1889" spans="8:8" ht="15" customHeight="1">
      <c r="H1889" s="24"/>
    </row>
    <row r="1890" spans="8:8" ht="15" customHeight="1">
      <c r="H1890" s="24"/>
    </row>
    <row r="1891" spans="8:8" ht="15" customHeight="1">
      <c r="H1891" s="24"/>
    </row>
    <row r="1892" spans="8:8" ht="15" customHeight="1">
      <c r="H1892" s="24"/>
    </row>
    <row r="1893" spans="8:8" ht="15" customHeight="1">
      <c r="H1893" s="24"/>
    </row>
    <row r="1894" spans="8:8" ht="15" customHeight="1">
      <c r="H1894" s="24"/>
    </row>
    <row r="1895" spans="8:8" ht="15" customHeight="1">
      <c r="H1895" s="24"/>
    </row>
    <row r="1896" spans="8:8" ht="15" customHeight="1">
      <c r="H1896" s="24"/>
    </row>
    <row r="1897" spans="8:8" ht="15" customHeight="1">
      <c r="H1897" s="24"/>
    </row>
    <row r="1898" spans="8:8" ht="15" customHeight="1">
      <c r="H1898" s="24"/>
    </row>
    <row r="1899" spans="8:8" ht="15" customHeight="1">
      <c r="H1899" s="24"/>
    </row>
    <row r="1900" spans="8:8" ht="15" customHeight="1">
      <c r="H1900" s="24"/>
    </row>
    <row r="1901" spans="8:8" ht="15" customHeight="1">
      <c r="H1901" s="24"/>
    </row>
    <row r="1902" spans="8:8" ht="15" customHeight="1">
      <c r="H1902" s="24"/>
    </row>
    <row r="1903" spans="8:8" ht="15" customHeight="1">
      <c r="H1903" s="24"/>
    </row>
    <row r="1904" spans="8:8" ht="15" customHeight="1">
      <c r="H1904" s="24"/>
    </row>
    <row r="1905" spans="8:8" ht="15" customHeight="1">
      <c r="H1905" s="24"/>
    </row>
    <row r="1906" spans="8:8" ht="15" customHeight="1">
      <c r="H1906" s="24"/>
    </row>
    <row r="1907" spans="8:8" ht="15" customHeight="1">
      <c r="H1907" s="24"/>
    </row>
    <row r="1908" spans="8:8" ht="15" customHeight="1">
      <c r="H1908" s="24"/>
    </row>
    <row r="1909" spans="8:8" ht="15" customHeight="1">
      <c r="H1909" s="24"/>
    </row>
    <row r="1910" spans="8:8" ht="15" customHeight="1">
      <c r="H1910" s="24"/>
    </row>
    <row r="1911" spans="8:8" ht="15" customHeight="1">
      <c r="H1911" s="24"/>
    </row>
    <row r="1912" spans="8:8" ht="15" customHeight="1">
      <c r="H1912" s="24"/>
    </row>
    <row r="1913" spans="8:8" ht="15" customHeight="1">
      <c r="H1913" s="24"/>
    </row>
    <row r="1914" spans="8:8" ht="15" customHeight="1">
      <c r="H1914" s="24"/>
    </row>
    <row r="1915" spans="8:8" ht="15" customHeight="1">
      <c r="H1915" s="24"/>
    </row>
    <row r="1916" spans="8:8" ht="15" customHeight="1">
      <c r="H1916" s="24"/>
    </row>
    <row r="1917" spans="8:8" ht="15" customHeight="1">
      <c r="H1917" s="24"/>
    </row>
    <row r="1918" spans="8:8" ht="15" customHeight="1">
      <c r="H1918" s="24"/>
    </row>
    <row r="1919" spans="8:8" ht="15" customHeight="1">
      <c r="H1919" s="24"/>
    </row>
    <row r="1920" spans="8:8" ht="15" customHeight="1">
      <c r="H1920" s="24"/>
    </row>
    <row r="1921" spans="8:8" ht="15" customHeight="1">
      <c r="H1921" s="24"/>
    </row>
    <row r="1922" spans="8:8" ht="15" customHeight="1">
      <c r="H1922" s="24"/>
    </row>
    <row r="1923" spans="8:8" ht="15" customHeight="1">
      <c r="H1923" s="24"/>
    </row>
    <row r="1924" spans="8:8" ht="15" customHeight="1">
      <c r="H1924" s="24"/>
    </row>
    <row r="1925" spans="8:8" ht="15" customHeight="1">
      <c r="H1925" s="24"/>
    </row>
    <row r="1926" spans="8:8" ht="15" customHeight="1">
      <c r="H1926" s="24"/>
    </row>
    <row r="1927" spans="8:8" ht="15" customHeight="1">
      <c r="H1927" s="24"/>
    </row>
    <row r="1928" spans="8:8" ht="15" customHeight="1">
      <c r="H1928" s="24"/>
    </row>
    <row r="1929" spans="8:8" ht="15" customHeight="1">
      <c r="H1929" s="24"/>
    </row>
    <row r="1930" spans="8:8" ht="15" customHeight="1">
      <c r="H1930" s="24"/>
    </row>
    <row r="1931" spans="8:8" ht="15" customHeight="1">
      <c r="H1931" s="24"/>
    </row>
    <row r="1932" spans="8:8" ht="15" customHeight="1">
      <c r="H1932" s="24"/>
    </row>
    <row r="1933" spans="8:8" ht="15" customHeight="1">
      <c r="H1933" s="24"/>
    </row>
    <row r="1934" spans="8:8" ht="15" customHeight="1">
      <c r="H1934" s="24"/>
    </row>
    <row r="1935" spans="8:8" ht="15" customHeight="1">
      <c r="H1935" s="24"/>
    </row>
    <row r="1936" spans="8:8" ht="15" customHeight="1">
      <c r="H1936" s="24"/>
    </row>
    <row r="1937" spans="8:8" ht="15" customHeight="1">
      <c r="H1937" s="24"/>
    </row>
    <row r="1938" spans="8:8" ht="15" customHeight="1">
      <c r="H1938" s="24"/>
    </row>
    <row r="1939" spans="8:8" ht="15" customHeight="1">
      <c r="H1939" s="24"/>
    </row>
    <row r="1940" spans="8:8" ht="15" customHeight="1">
      <c r="H1940" s="24"/>
    </row>
    <row r="1941" spans="8:8" ht="15" customHeight="1">
      <c r="H1941" s="24"/>
    </row>
    <row r="1942" spans="8:8" ht="15" customHeight="1">
      <c r="H1942" s="24"/>
    </row>
    <row r="1943" spans="8:8" ht="15" customHeight="1">
      <c r="H1943" s="24"/>
    </row>
    <row r="1944" spans="8:8" ht="15" customHeight="1">
      <c r="H1944" s="24"/>
    </row>
    <row r="1945" spans="8:8" ht="15" customHeight="1">
      <c r="H1945" s="24"/>
    </row>
    <row r="1946" spans="8:8" ht="15" customHeight="1">
      <c r="H1946" s="24"/>
    </row>
    <row r="1947" spans="8:8" ht="15" customHeight="1">
      <c r="H1947" s="24"/>
    </row>
    <row r="1948" spans="8:8" ht="15" customHeight="1">
      <c r="H1948" s="24"/>
    </row>
    <row r="1949" spans="8:8" ht="15" customHeight="1">
      <c r="H1949" s="24"/>
    </row>
    <row r="1950" spans="8:8" ht="15" customHeight="1">
      <c r="H1950" s="24"/>
    </row>
    <row r="1951" spans="8:8" ht="15" customHeight="1">
      <c r="H1951" s="24"/>
    </row>
    <row r="1952" spans="8:8" ht="15" customHeight="1">
      <c r="H1952" s="24"/>
    </row>
    <row r="1953" spans="8:8" ht="15" customHeight="1">
      <c r="H1953" s="24"/>
    </row>
    <row r="1954" spans="8:8" ht="15" customHeight="1">
      <c r="H1954" s="24"/>
    </row>
    <row r="1955" spans="8:8" ht="15" customHeight="1">
      <c r="H1955" s="24"/>
    </row>
    <row r="1956" spans="8:8" ht="15" customHeight="1">
      <c r="H1956" s="24"/>
    </row>
    <row r="1957" spans="8:8" ht="15" customHeight="1">
      <c r="H1957" s="24"/>
    </row>
    <row r="1958" spans="8:8" ht="15" customHeight="1">
      <c r="H1958" s="24"/>
    </row>
    <row r="1959" spans="8:8" ht="15" customHeight="1">
      <c r="H1959" s="24"/>
    </row>
    <row r="1960" spans="8:8" ht="15" customHeight="1">
      <c r="H1960" s="24"/>
    </row>
    <row r="1961" spans="8:8" ht="15" customHeight="1">
      <c r="H1961" s="24"/>
    </row>
    <row r="1962" spans="8:8" ht="15" customHeight="1">
      <c r="H1962" s="24"/>
    </row>
    <row r="1963" spans="8:8" ht="15" customHeight="1">
      <c r="H1963" s="24"/>
    </row>
    <row r="1964" spans="8:8" ht="15" customHeight="1">
      <c r="H1964" s="24"/>
    </row>
    <row r="1965" spans="8:8" ht="15" customHeight="1">
      <c r="H1965" s="24"/>
    </row>
    <row r="1966" spans="8:8" ht="15" customHeight="1">
      <c r="H1966" s="24"/>
    </row>
    <row r="1967" spans="8:8" ht="15" customHeight="1">
      <c r="H1967" s="24"/>
    </row>
    <row r="1968" spans="8:8" ht="15" customHeight="1">
      <c r="H1968" s="24"/>
    </row>
    <row r="1969" spans="8:8" ht="15" customHeight="1">
      <c r="H1969" s="24"/>
    </row>
    <row r="1970" spans="8:8" ht="15" customHeight="1">
      <c r="H1970" s="24"/>
    </row>
    <row r="1971" spans="8:8" ht="15" customHeight="1">
      <c r="H1971" s="24"/>
    </row>
    <row r="1972" spans="8:8" ht="15" customHeight="1">
      <c r="H1972" s="24"/>
    </row>
    <row r="1973" spans="8:8" ht="15" customHeight="1">
      <c r="H1973" s="24"/>
    </row>
    <row r="1974" spans="8:8" ht="15" customHeight="1">
      <c r="H1974" s="24"/>
    </row>
    <row r="1975" spans="8:8" ht="15" customHeight="1">
      <c r="H1975" s="24"/>
    </row>
    <row r="1976" spans="8:8" ht="15" customHeight="1">
      <c r="H1976" s="24"/>
    </row>
    <row r="1977" spans="8:8" ht="15" customHeight="1">
      <c r="H1977" s="24"/>
    </row>
    <row r="1978" spans="8:8" ht="15" customHeight="1">
      <c r="H1978" s="24"/>
    </row>
    <row r="1979" spans="8:8" ht="15" customHeight="1">
      <c r="H1979" s="24"/>
    </row>
    <row r="1980" spans="8:8" ht="15" customHeight="1">
      <c r="H1980" s="24"/>
    </row>
    <row r="1981" spans="8:8" ht="15" customHeight="1">
      <c r="H1981" s="24"/>
    </row>
    <row r="1982" spans="8:8" ht="15" customHeight="1">
      <c r="H1982" s="24"/>
    </row>
    <row r="1983" spans="8:8" ht="15" customHeight="1">
      <c r="H1983" s="24"/>
    </row>
    <row r="1984" spans="8:8" ht="15" customHeight="1">
      <c r="H1984" s="24"/>
    </row>
    <row r="1985" spans="8:8" ht="15" customHeight="1">
      <c r="H1985" s="24"/>
    </row>
    <row r="1986" spans="8:8" ht="15" customHeight="1">
      <c r="H1986" s="24"/>
    </row>
    <row r="1987" spans="8:8" ht="15" customHeight="1">
      <c r="H1987" s="24"/>
    </row>
    <row r="1988" spans="8:8" ht="15" customHeight="1">
      <c r="H1988" s="24"/>
    </row>
    <row r="1989" spans="8:8" ht="15" customHeight="1">
      <c r="H1989" s="24"/>
    </row>
    <row r="1990" spans="8:8" ht="15" customHeight="1">
      <c r="H1990" s="24"/>
    </row>
    <row r="1991" spans="8:8" ht="15" customHeight="1">
      <c r="H1991" s="24"/>
    </row>
    <row r="1992" spans="8:8" ht="15" customHeight="1">
      <c r="H1992" s="24"/>
    </row>
    <row r="1993" spans="8:8" ht="15" customHeight="1">
      <c r="H1993" s="24"/>
    </row>
    <row r="1994" spans="8:8" ht="15" customHeight="1">
      <c r="H1994" s="24"/>
    </row>
    <row r="1995" spans="8:8" ht="15" customHeight="1">
      <c r="H1995" s="24"/>
    </row>
    <row r="1996" spans="8:8" ht="15" customHeight="1">
      <c r="H1996" s="24"/>
    </row>
    <row r="1997" spans="8:8" ht="15" customHeight="1">
      <c r="H1997" s="24"/>
    </row>
    <row r="1998" spans="8:8" ht="15" customHeight="1">
      <c r="H1998" s="24"/>
    </row>
    <row r="1999" spans="8:8" ht="15" customHeight="1">
      <c r="H1999" s="24"/>
    </row>
    <row r="2000" spans="8:8" ht="15" customHeight="1">
      <c r="H2000" s="24"/>
    </row>
    <row r="2001" spans="8:8" ht="15" customHeight="1">
      <c r="H2001" s="24"/>
    </row>
    <row r="2002" spans="8:8" ht="15" customHeight="1">
      <c r="H2002" s="24"/>
    </row>
    <row r="2003" spans="8:8" ht="15" customHeight="1">
      <c r="H2003" s="24"/>
    </row>
    <row r="2004" spans="8:8" ht="15" customHeight="1">
      <c r="H2004" s="24"/>
    </row>
    <row r="2005" spans="8:8" ht="15" customHeight="1">
      <c r="H2005" s="24"/>
    </row>
    <row r="2006" spans="8:8" ht="15" customHeight="1">
      <c r="H2006" s="24"/>
    </row>
    <row r="2007" spans="8:8" ht="15" customHeight="1">
      <c r="H2007" s="24"/>
    </row>
    <row r="2008" spans="8:8" ht="15" customHeight="1">
      <c r="H2008" s="24"/>
    </row>
    <row r="2009" spans="8:8" ht="15" customHeight="1">
      <c r="H2009" s="24"/>
    </row>
    <row r="2010" spans="8:8" ht="15" customHeight="1">
      <c r="H2010" s="24"/>
    </row>
    <row r="2011" spans="8:8" ht="15" customHeight="1">
      <c r="H2011" s="24"/>
    </row>
    <row r="2012" spans="8:8" ht="15" customHeight="1">
      <c r="H2012" s="24"/>
    </row>
    <row r="2013" spans="8:8" ht="15" customHeight="1">
      <c r="H2013" s="24"/>
    </row>
    <row r="2014" spans="8:8" ht="15" customHeight="1">
      <c r="H2014" s="24"/>
    </row>
    <row r="2015" spans="8:8" ht="15" customHeight="1">
      <c r="H2015" s="24"/>
    </row>
    <row r="2016" spans="8:8" ht="15" customHeight="1">
      <c r="H2016" s="24"/>
    </row>
    <row r="2017" spans="8:8" ht="15" customHeight="1">
      <c r="H2017" s="24"/>
    </row>
    <row r="2018" spans="8:8" ht="15" customHeight="1">
      <c r="H2018" s="24"/>
    </row>
    <row r="2019" spans="8:8" ht="15" customHeight="1">
      <c r="H2019" s="24"/>
    </row>
    <row r="2020" spans="8:8" ht="15" customHeight="1">
      <c r="H2020" s="24"/>
    </row>
    <row r="2021" spans="8:8" ht="15" customHeight="1">
      <c r="H2021" s="24"/>
    </row>
    <row r="2022" spans="8:8" ht="15" customHeight="1">
      <c r="H2022" s="24"/>
    </row>
    <row r="2023" spans="8:8" ht="15" customHeight="1">
      <c r="H2023" s="24"/>
    </row>
    <row r="2024" spans="8:8" ht="15" customHeight="1">
      <c r="H2024" s="24"/>
    </row>
    <row r="2025" spans="8:8" ht="15" customHeight="1">
      <c r="H2025" s="24"/>
    </row>
    <row r="2026" spans="8:8" ht="15" customHeight="1">
      <c r="H2026" s="24"/>
    </row>
    <row r="2027" spans="8:8" ht="15" customHeight="1">
      <c r="H2027" s="24"/>
    </row>
    <row r="2028" spans="8:8" ht="15" customHeight="1">
      <c r="H2028" s="24"/>
    </row>
    <row r="2029" spans="8:8" ht="15" customHeight="1">
      <c r="H2029" s="24"/>
    </row>
    <row r="2030" spans="8:8" ht="15" customHeight="1">
      <c r="H2030" s="24"/>
    </row>
    <row r="2031" spans="8:8" ht="15" customHeight="1">
      <c r="H2031" s="24"/>
    </row>
    <row r="2032" spans="8:8" ht="15" customHeight="1">
      <c r="H2032" s="24"/>
    </row>
    <row r="2033" spans="8:8" ht="15" customHeight="1">
      <c r="H2033" s="24"/>
    </row>
    <row r="2034" spans="8:8" ht="15" customHeight="1">
      <c r="H2034" s="24"/>
    </row>
    <row r="2035" spans="8:8" ht="15" customHeight="1">
      <c r="H2035" s="24"/>
    </row>
    <row r="2036" spans="8:8" ht="15" customHeight="1">
      <c r="H2036" s="24"/>
    </row>
    <row r="2037" spans="8:8" ht="15" customHeight="1">
      <c r="H2037" s="24"/>
    </row>
    <row r="2038" spans="8:8" ht="15" customHeight="1">
      <c r="H2038" s="24"/>
    </row>
    <row r="2039" spans="8:8" ht="15" customHeight="1">
      <c r="H2039" s="24"/>
    </row>
    <row r="2040" spans="8:8" ht="15" customHeight="1">
      <c r="H2040" s="24"/>
    </row>
    <row r="2041" spans="8:8" ht="15" customHeight="1">
      <c r="H2041" s="24"/>
    </row>
    <row r="2042" spans="8:8" ht="15" customHeight="1">
      <c r="H2042" s="24"/>
    </row>
    <row r="2043" spans="8:8" ht="15" customHeight="1">
      <c r="H2043" s="24"/>
    </row>
    <row r="2044" spans="8:8" ht="15" customHeight="1">
      <c r="H2044" s="24"/>
    </row>
    <row r="2045" spans="8:8" ht="15" customHeight="1">
      <c r="H2045" s="24"/>
    </row>
    <row r="2046" spans="8:8" ht="15" customHeight="1">
      <c r="H2046" s="24"/>
    </row>
    <row r="2047" spans="8:8" ht="15" customHeight="1">
      <c r="H2047" s="24"/>
    </row>
    <row r="2048" spans="8:8" ht="15" customHeight="1">
      <c r="H2048" s="24"/>
    </row>
    <row r="2049" spans="8:8" ht="15" customHeight="1">
      <c r="H2049" s="24"/>
    </row>
    <row r="2050" spans="8:8" ht="15" customHeight="1">
      <c r="H2050" s="24"/>
    </row>
    <row r="2051" spans="8:8" ht="15" customHeight="1">
      <c r="H2051" s="24"/>
    </row>
    <row r="2052" spans="8:8" ht="15" customHeight="1">
      <c r="H2052" s="24"/>
    </row>
    <row r="2053" spans="8:8" ht="15" customHeight="1">
      <c r="H2053" s="24"/>
    </row>
    <row r="2054" spans="8:8" ht="15" customHeight="1">
      <c r="H2054" s="24"/>
    </row>
    <row r="2055" spans="8:8" ht="15" customHeight="1">
      <c r="H2055" s="24"/>
    </row>
    <row r="2056" spans="8:8" ht="15" customHeight="1">
      <c r="H2056" s="24"/>
    </row>
    <row r="2057" spans="8:8" ht="15" customHeight="1">
      <c r="H2057" s="24"/>
    </row>
    <row r="2058" spans="8:8" ht="15" customHeight="1">
      <c r="H2058" s="24"/>
    </row>
    <row r="2059" spans="8:8" ht="15" customHeight="1">
      <c r="H2059" s="24"/>
    </row>
    <row r="2060" spans="8:8" ht="15" customHeight="1">
      <c r="H2060" s="24"/>
    </row>
    <row r="2061" spans="8:8" ht="15" customHeight="1">
      <c r="H2061" s="24"/>
    </row>
    <row r="2062" spans="8:8" ht="15" customHeight="1">
      <c r="H2062" s="24"/>
    </row>
    <row r="2063" spans="8:8" ht="15" customHeight="1">
      <c r="H2063" s="24"/>
    </row>
    <row r="2064" spans="8:8" ht="15" customHeight="1">
      <c r="H2064" s="24"/>
    </row>
    <row r="2065" spans="8:8" ht="15" customHeight="1">
      <c r="H2065" s="24"/>
    </row>
    <row r="2066" spans="8:8" ht="15" customHeight="1">
      <c r="H2066" s="24"/>
    </row>
    <row r="2067" spans="8:8" ht="15" customHeight="1">
      <c r="H2067" s="24"/>
    </row>
    <row r="2068" spans="8:8" ht="15" customHeight="1">
      <c r="H2068" s="24"/>
    </row>
    <row r="2069" spans="8:8" ht="15" customHeight="1">
      <c r="H2069" s="24"/>
    </row>
    <row r="2070" spans="8:8" ht="15" customHeight="1">
      <c r="H2070" s="24"/>
    </row>
    <row r="2071" spans="8:8" ht="15" customHeight="1">
      <c r="H2071" s="24"/>
    </row>
    <row r="2072" spans="8:8" ht="15" customHeight="1">
      <c r="H2072" s="24"/>
    </row>
    <row r="2073" spans="8:8" ht="15" customHeight="1">
      <c r="H2073" s="24"/>
    </row>
    <row r="2074" spans="8:8" ht="15" customHeight="1">
      <c r="H2074" s="24"/>
    </row>
    <row r="2075" spans="8:8" ht="15" customHeight="1">
      <c r="H2075" s="24"/>
    </row>
    <row r="2076" spans="8:8" ht="15" customHeight="1">
      <c r="H2076" s="24"/>
    </row>
    <row r="2077" spans="8:8" ht="15" customHeight="1">
      <c r="H2077" s="24"/>
    </row>
    <row r="2078" spans="8:8" ht="15" customHeight="1">
      <c r="H2078" s="24"/>
    </row>
    <row r="2079" spans="8:8" ht="15" customHeight="1">
      <c r="H2079" s="24"/>
    </row>
    <row r="2080" spans="8:8" ht="15" customHeight="1">
      <c r="H2080" s="24"/>
    </row>
    <row r="2081" spans="8:8" ht="15" customHeight="1">
      <c r="H2081" s="24"/>
    </row>
    <row r="2082" spans="8:8" ht="15" customHeight="1">
      <c r="H2082" s="24"/>
    </row>
    <row r="2083" spans="8:8" ht="15" customHeight="1">
      <c r="H2083" s="24"/>
    </row>
    <row r="2084" spans="8:8" ht="15" customHeight="1">
      <c r="H2084" s="24"/>
    </row>
    <row r="2085" spans="8:8" ht="15" customHeight="1">
      <c r="H2085" s="24"/>
    </row>
    <row r="2086" spans="8:8" ht="15" customHeight="1">
      <c r="H2086" s="24"/>
    </row>
    <row r="2087" spans="8:8" ht="15" customHeight="1">
      <c r="H2087" s="24"/>
    </row>
    <row r="2088" spans="8:8" ht="15" customHeight="1">
      <c r="H2088" s="24"/>
    </row>
    <row r="2089" spans="8:8" ht="15" customHeight="1">
      <c r="H2089" s="24"/>
    </row>
    <row r="2090" spans="8:8" ht="15" customHeight="1">
      <c r="H2090" s="24"/>
    </row>
    <row r="2091" spans="8:8" ht="15" customHeight="1">
      <c r="H2091" s="24"/>
    </row>
    <row r="2092" spans="8:8" ht="15" customHeight="1">
      <c r="H2092" s="24"/>
    </row>
    <row r="2093" spans="8:8" ht="15" customHeight="1">
      <c r="H2093" s="24"/>
    </row>
    <row r="2094" spans="8:8" ht="15" customHeight="1">
      <c r="H2094" s="24"/>
    </row>
    <row r="2095" spans="8:8" ht="15" customHeight="1">
      <c r="H2095" s="24"/>
    </row>
    <row r="2096" spans="8:8" ht="15" customHeight="1">
      <c r="H2096" s="24"/>
    </row>
    <row r="2097" spans="8:8" ht="15" customHeight="1">
      <c r="H2097" s="24"/>
    </row>
    <row r="2098" spans="8:8" ht="15" customHeight="1">
      <c r="H2098" s="24"/>
    </row>
    <row r="2099" spans="8:8" ht="15" customHeight="1">
      <c r="H2099" s="24"/>
    </row>
    <row r="2100" spans="8:8" ht="15" customHeight="1">
      <c r="H2100" s="24"/>
    </row>
    <row r="2101" spans="8:8" ht="15" customHeight="1">
      <c r="H2101" s="24"/>
    </row>
    <row r="2102" spans="8:8" ht="15" customHeight="1">
      <c r="H2102" s="24"/>
    </row>
    <row r="2103" spans="8:8" ht="15" customHeight="1">
      <c r="H2103" s="24"/>
    </row>
    <row r="2104" spans="8:8" ht="15" customHeight="1">
      <c r="H2104" s="24"/>
    </row>
    <row r="2105" spans="8:8" ht="15" customHeight="1">
      <c r="H2105" s="24"/>
    </row>
    <row r="2106" spans="8:8" ht="15" customHeight="1">
      <c r="H2106" s="24"/>
    </row>
    <row r="2107" spans="8:8" ht="15" customHeight="1">
      <c r="H2107" s="24"/>
    </row>
    <row r="2108" spans="8:8" ht="15" customHeight="1">
      <c r="H2108" s="24"/>
    </row>
    <row r="2109" spans="8:8" ht="15" customHeight="1">
      <c r="H2109" s="24"/>
    </row>
    <row r="2110" spans="8:8" ht="15" customHeight="1">
      <c r="H2110" s="24"/>
    </row>
    <row r="2111" spans="8:8" ht="15" customHeight="1">
      <c r="H2111" s="24"/>
    </row>
    <row r="2112" spans="8:8" ht="15" customHeight="1">
      <c r="H2112" s="24"/>
    </row>
    <row r="2113" spans="8:8" ht="15" customHeight="1">
      <c r="H2113" s="24"/>
    </row>
    <row r="2114" spans="8:8" ht="15" customHeight="1">
      <c r="H2114" s="24"/>
    </row>
    <row r="2115" spans="8:8" ht="15" customHeight="1">
      <c r="H2115" s="24"/>
    </row>
    <row r="2116" spans="8:8" ht="15" customHeight="1">
      <c r="H2116" s="24"/>
    </row>
    <row r="2117" spans="8:8" ht="15" customHeight="1">
      <c r="H2117" s="24"/>
    </row>
    <row r="2118" spans="8:8" ht="15" customHeight="1">
      <c r="H2118" s="24"/>
    </row>
    <row r="2119" spans="8:8" ht="15" customHeight="1">
      <c r="H2119" s="24"/>
    </row>
    <row r="2120" spans="8:8" ht="15" customHeight="1">
      <c r="H2120" s="24"/>
    </row>
    <row r="2121" spans="8:8" ht="15" customHeight="1">
      <c r="H2121" s="24"/>
    </row>
    <row r="2122" spans="8:8" ht="15" customHeight="1">
      <c r="H2122" s="24"/>
    </row>
    <row r="2123" spans="8:8" ht="15" customHeight="1">
      <c r="H2123" s="24"/>
    </row>
    <row r="2124" spans="8:8" ht="15" customHeight="1">
      <c r="H2124" s="24"/>
    </row>
    <row r="2125" spans="8:8" ht="15" customHeight="1">
      <c r="H2125" s="24"/>
    </row>
    <row r="2126" spans="8:8" ht="15" customHeight="1">
      <c r="H2126" s="24"/>
    </row>
    <row r="2127" spans="8:8" ht="15" customHeight="1">
      <c r="H2127" s="24"/>
    </row>
    <row r="2128" spans="8:8" ht="15" customHeight="1">
      <c r="H2128" s="24"/>
    </row>
    <row r="2129" spans="8:8" ht="15" customHeight="1">
      <c r="H2129" s="24"/>
    </row>
    <row r="2130" spans="8:8" ht="15" customHeight="1">
      <c r="H2130" s="24"/>
    </row>
    <row r="2131" spans="8:8" ht="15" customHeight="1">
      <c r="H2131" s="24"/>
    </row>
    <row r="2132" spans="8:8" ht="15" customHeight="1">
      <c r="H2132" s="24"/>
    </row>
    <row r="2133" spans="8:8" ht="15" customHeight="1">
      <c r="H2133" s="24"/>
    </row>
    <row r="2134" spans="8:8" ht="15" customHeight="1">
      <c r="H2134" s="24"/>
    </row>
    <row r="2135" spans="8:8" ht="15" customHeight="1">
      <c r="H2135" s="24"/>
    </row>
    <row r="2136" spans="8:8" ht="15" customHeight="1">
      <c r="H2136" s="24"/>
    </row>
    <row r="2137" spans="8:8" ht="15" customHeight="1">
      <c r="H2137" s="24"/>
    </row>
    <row r="2138" spans="8:8" ht="15" customHeight="1">
      <c r="H2138" s="24"/>
    </row>
    <row r="2139" spans="8:8" ht="15" customHeight="1">
      <c r="H2139" s="24"/>
    </row>
    <row r="2140" spans="8:8" ht="15" customHeight="1">
      <c r="H2140" s="24"/>
    </row>
    <row r="2141" spans="8:8" ht="15" customHeight="1">
      <c r="H2141" s="24"/>
    </row>
    <row r="2142" spans="8:8" ht="15" customHeight="1">
      <c r="H2142" s="24"/>
    </row>
    <row r="2143" spans="8:8" ht="15" customHeight="1">
      <c r="H2143" s="24"/>
    </row>
    <row r="2144" spans="8:8" ht="15" customHeight="1">
      <c r="H2144" s="24"/>
    </row>
    <row r="2145" spans="8:8" ht="15" customHeight="1">
      <c r="H2145" s="24"/>
    </row>
    <row r="2146" spans="8:8" ht="15" customHeight="1">
      <c r="H2146" s="24"/>
    </row>
    <row r="2147" spans="8:8" ht="15" customHeight="1">
      <c r="H2147" s="24"/>
    </row>
    <row r="2148" spans="8:8" ht="15" customHeight="1">
      <c r="H2148" s="24"/>
    </row>
    <row r="2149" spans="8:8" ht="15" customHeight="1">
      <c r="H2149" s="24"/>
    </row>
    <row r="2150" spans="8:8" ht="15" customHeight="1">
      <c r="H2150" s="24"/>
    </row>
    <row r="2151" spans="8:8" ht="15" customHeight="1">
      <c r="H2151" s="24"/>
    </row>
    <row r="2152" spans="8:8" ht="15" customHeight="1">
      <c r="H2152" s="24"/>
    </row>
    <row r="2153" spans="8:8" ht="15" customHeight="1">
      <c r="H2153" s="24"/>
    </row>
    <row r="2154" spans="8:8" ht="15" customHeight="1">
      <c r="H2154" s="24"/>
    </row>
    <row r="2155" spans="8:8" ht="15" customHeight="1">
      <c r="H2155" s="24"/>
    </row>
    <row r="2156" spans="8:8" ht="15" customHeight="1">
      <c r="H2156" s="24"/>
    </row>
    <row r="2157" spans="8:8" ht="15" customHeight="1">
      <c r="H2157" s="24"/>
    </row>
    <row r="2158" spans="8:8" ht="15" customHeight="1">
      <c r="H2158" s="24"/>
    </row>
    <row r="2159" spans="8:8" ht="15" customHeight="1">
      <c r="H2159" s="24"/>
    </row>
    <row r="2160" spans="8:8" ht="15" customHeight="1">
      <c r="H2160" s="24"/>
    </row>
    <row r="2161" spans="8:8" ht="15" customHeight="1">
      <c r="H2161" s="24"/>
    </row>
    <row r="2162" spans="8:8" ht="15" customHeight="1">
      <c r="H2162" s="24"/>
    </row>
    <row r="2163" spans="8:8" ht="15" customHeight="1">
      <c r="H2163" s="24"/>
    </row>
    <row r="2164" spans="8:8" ht="15" customHeight="1">
      <c r="H2164" s="24"/>
    </row>
    <row r="2165" spans="8:8" ht="15" customHeight="1">
      <c r="H2165" s="24"/>
    </row>
    <row r="2166" spans="8:8" ht="15" customHeight="1">
      <c r="H2166" s="24"/>
    </row>
    <row r="2167" spans="8:8" ht="15" customHeight="1">
      <c r="H2167" s="24"/>
    </row>
    <row r="2168" spans="8:8" ht="15" customHeight="1">
      <c r="H2168" s="24"/>
    </row>
    <row r="2169" spans="8:8" ht="15" customHeight="1">
      <c r="H2169" s="24"/>
    </row>
    <row r="2170" spans="8:8" ht="15" customHeight="1">
      <c r="H2170" s="24"/>
    </row>
    <row r="2171" spans="8:8" ht="15" customHeight="1">
      <c r="H2171" s="24"/>
    </row>
    <row r="2172" spans="8:8" ht="15" customHeight="1">
      <c r="H2172" s="24"/>
    </row>
    <row r="2173" spans="8:8" ht="15" customHeight="1">
      <c r="H2173" s="24"/>
    </row>
    <row r="2174" spans="8:8" ht="15" customHeight="1">
      <c r="H2174" s="24"/>
    </row>
    <row r="2175" spans="8:8" ht="15" customHeight="1">
      <c r="H2175" s="24"/>
    </row>
    <row r="2176" spans="8:8" ht="15" customHeight="1">
      <c r="H2176" s="24"/>
    </row>
    <row r="2177" spans="8:8" ht="15" customHeight="1">
      <c r="H2177" s="24"/>
    </row>
    <row r="2178" spans="8:8" ht="15" customHeight="1">
      <c r="H2178" s="24"/>
    </row>
    <row r="2179" spans="8:8" ht="15" customHeight="1">
      <c r="H2179" s="24"/>
    </row>
    <row r="2180" spans="8:8" ht="15" customHeight="1">
      <c r="H2180" s="24"/>
    </row>
    <row r="2181" spans="8:8" ht="15" customHeight="1">
      <c r="H2181" s="24"/>
    </row>
    <row r="2182" spans="8:8" ht="15" customHeight="1">
      <c r="H2182" s="24"/>
    </row>
    <row r="2183" spans="8:8" ht="15" customHeight="1">
      <c r="H2183" s="24"/>
    </row>
    <row r="2184" spans="8:8" ht="15" customHeight="1">
      <c r="H2184" s="24"/>
    </row>
    <row r="2185" spans="8:8" ht="15" customHeight="1">
      <c r="H2185" s="24"/>
    </row>
    <row r="2186" spans="8:8" ht="15" customHeight="1">
      <c r="H2186" s="24"/>
    </row>
    <row r="2187" spans="8:8" ht="15" customHeight="1">
      <c r="H2187" s="24"/>
    </row>
    <row r="2188" spans="8:8" ht="15" customHeight="1">
      <c r="H2188" s="24"/>
    </row>
    <row r="2189" spans="8:8" ht="15" customHeight="1">
      <c r="H2189" s="24"/>
    </row>
    <row r="2190" spans="8:8" ht="15" customHeight="1">
      <c r="H2190" s="24"/>
    </row>
    <row r="2191" spans="8:8" ht="15" customHeight="1">
      <c r="H2191" s="24"/>
    </row>
    <row r="2192" spans="8:8" ht="15" customHeight="1">
      <c r="H2192" s="24"/>
    </row>
    <row r="2193" spans="8:8" ht="15" customHeight="1">
      <c r="H2193" s="24"/>
    </row>
    <row r="2194" spans="8:8" ht="15" customHeight="1">
      <c r="H2194" s="24"/>
    </row>
    <row r="2195" spans="8:8" ht="15" customHeight="1">
      <c r="H2195" s="24"/>
    </row>
    <row r="2196" spans="8:8" ht="15" customHeight="1">
      <c r="H2196" s="24"/>
    </row>
    <row r="2197" spans="8:8" ht="15" customHeight="1">
      <c r="H2197" s="24"/>
    </row>
    <row r="2198" spans="8:8" ht="15" customHeight="1">
      <c r="H2198" s="24"/>
    </row>
    <row r="2199" spans="8:8" ht="15" customHeight="1">
      <c r="H2199" s="24"/>
    </row>
    <row r="2200" spans="8:8" ht="15" customHeight="1">
      <c r="H2200" s="24"/>
    </row>
    <row r="2201" spans="8:8" ht="15" customHeight="1">
      <c r="H2201" s="24"/>
    </row>
    <row r="2202" spans="8:8" ht="15" customHeight="1">
      <c r="H2202" s="24"/>
    </row>
    <row r="2203" spans="8:8" ht="15" customHeight="1">
      <c r="H2203" s="24"/>
    </row>
    <row r="2204" spans="8:8" ht="15" customHeight="1">
      <c r="H2204" s="24"/>
    </row>
    <row r="2205" spans="8:8" ht="15" customHeight="1">
      <c r="H2205" s="24"/>
    </row>
    <row r="2206" spans="8:8" ht="15" customHeight="1">
      <c r="H2206" s="24"/>
    </row>
    <row r="2207" spans="8:8" ht="15" customHeight="1">
      <c r="H2207" s="24"/>
    </row>
    <row r="2208" spans="8:8" ht="15" customHeight="1">
      <c r="H2208" s="24"/>
    </row>
    <row r="2209" spans="8:8" ht="15" customHeight="1">
      <c r="H2209" s="24"/>
    </row>
    <row r="2210" spans="8:8" ht="15" customHeight="1">
      <c r="H2210" s="24"/>
    </row>
    <row r="2211" spans="8:8" ht="15" customHeight="1">
      <c r="H2211" s="24"/>
    </row>
    <row r="2212" spans="8:8" ht="15" customHeight="1">
      <c r="H2212" s="24"/>
    </row>
    <row r="2213" spans="8:8" ht="15" customHeight="1">
      <c r="H2213" s="24"/>
    </row>
    <row r="2214" spans="8:8" ht="15" customHeight="1">
      <c r="H2214" s="24"/>
    </row>
    <row r="2215" spans="8:8" ht="15" customHeight="1">
      <c r="H2215" s="24"/>
    </row>
    <row r="2216" spans="8:8" ht="15" customHeight="1">
      <c r="H2216" s="24"/>
    </row>
    <row r="2217" spans="8:8" ht="15" customHeight="1">
      <c r="H2217" s="24"/>
    </row>
    <row r="2218" spans="8:8" ht="15" customHeight="1">
      <c r="H2218" s="24"/>
    </row>
    <row r="2219" spans="8:8" ht="15" customHeight="1">
      <c r="H2219" s="24"/>
    </row>
    <row r="2220" spans="8:8" ht="15" customHeight="1">
      <c r="H2220" s="24"/>
    </row>
    <row r="2221" spans="8:8" ht="15" customHeight="1">
      <c r="H2221" s="24"/>
    </row>
    <row r="2222" spans="8:8" ht="15" customHeight="1">
      <c r="H2222" s="24"/>
    </row>
    <row r="2223" spans="8:8" ht="15" customHeight="1">
      <c r="H2223" s="24"/>
    </row>
    <row r="2224" spans="8:8" ht="15" customHeight="1">
      <c r="H2224" s="24"/>
    </row>
    <row r="2225" spans="8:8" ht="15" customHeight="1">
      <c r="H2225" s="24"/>
    </row>
    <row r="2226" spans="8:8" ht="15" customHeight="1">
      <c r="H2226" s="24"/>
    </row>
    <row r="2227" spans="8:8" ht="15" customHeight="1">
      <c r="H2227" s="24"/>
    </row>
    <row r="2228" spans="8:8" ht="15" customHeight="1">
      <c r="H2228" s="24"/>
    </row>
    <row r="2229" spans="8:8" ht="15" customHeight="1">
      <c r="H2229" s="24"/>
    </row>
    <row r="2230" spans="8:8" ht="15" customHeight="1">
      <c r="H2230" s="24"/>
    </row>
    <row r="2231" spans="8:8" ht="15" customHeight="1">
      <c r="H2231" s="24"/>
    </row>
    <row r="2232" spans="8:8" ht="15" customHeight="1">
      <c r="H2232" s="24"/>
    </row>
    <row r="2233" spans="8:8" ht="15" customHeight="1">
      <c r="H2233" s="24"/>
    </row>
    <row r="2234" spans="8:8" ht="15" customHeight="1">
      <c r="H2234" s="24"/>
    </row>
    <row r="2235" spans="8:8" ht="15" customHeight="1">
      <c r="H2235" s="24"/>
    </row>
    <row r="2236" spans="8:8" ht="15" customHeight="1">
      <c r="H2236" s="24"/>
    </row>
    <row r="2237" spans="8:8" ht="15" customHeight="1">
      <c r="H2237" s="24"/>
    </row>
    <row r="2238" spans="8:8" ht="15" customHeight="1">
      <c r="H2238" s="24"/>
    </row>
    <row r="2239" spans="8:8" ht="15" customHeight="1">
      <c r="H2239" s="24"/>
    </row>
    <row r="2240" spans="8:8" ht="15" customHeight="1">
      <c r="H2240" s="24"/>
    </row>
    <row r="2241" spans="8:8" ht="15" customHeight="1">
      <c r="H2241" s="24"/>
    </row>
    <row r="2242" spans="8:8" ht="15" customHeight="1">
      <c r="H2242" s="24"/>
    </row>
    <row r="2243" spans="8:8" ht="15" customHeight="1">
      <c r="H2243" s="24"/>
    </row>
    <row r="2244" spans="8:8" ht="15" customHeight="1">
      <c r="H2244" s="24"/>
    </row>
    <row r="2245" spans="8:8" ht="15" customHeight="1">
      <c r="H2245" s="24"/>
    </row>
    <row r="2246" spans="8:8" ht="15" customHeight="1">
      <c r="H2246" s="24"/>
    </row>
    <row r="2247" spans="8:8" ht="15" customHeight="1">
      <c r="H2247" s="24"/>
    </row>
    <row r="2248" spans="8:8" ht="15" customHeight="1">
      <c r="H2248" s="24"/>
    </row>
    <row r="2249" spans="8:8" ht="15" customHeight="1">
      <c r="H2249" s="24"/>
    </row>
    <row r="2250" spans="8:8" ht="15" customHeight="1">
      <c r="H2250" s="24"/>
    </row>
    <row r="2251" spans="8:8" ht="15" customHeight="1">
      <c r="H2251" s="24"/>
    </row>
    <row r="2252" spans="8:8" ht="15" customHeight="1">
      <c r="H2252" s="24"/>
    </row>
    <row r="2253" spans="8:8" ht="15" customHeight="1">
      <c r="H2253" s="24"/>
    </row>
    <row r="2254" spans="8:8" ht="15" customHeight="1">
      <c r="H2254" s="24"/>
    </row>
    <row r="2255" spans="8:8" ht="15" customHeight="1">
      <c r="H2255" s="24"/>
    </row>
    <row r="2256" spans="8:8" ht="15" customHeight="1">
      <c r="H2256" s="24"/>
    </row>
    <row r="2257" spans="8:8" ht="15" customHeight="1">
      <c r="H2257" s="24"/>
    </row>
    <row r="2258" spans="8:8" ht="15" customHeight="1">
      <c r="H2258" s="24"/>
    </row>
    <row r="2259" spans="8:8" ht="15" customHeight="1">
      <c r="H2259" s="24"/>
    </row>
    <row r="2260" spans="8:8" ht="15" customHeight="1">
      <c r="H2260" s="24"/>
    </row>
    <row r="2261" spans="8:8" ht="15" customHeight="1">
      <c r="H2261" s="24"/>
    </row>
    <row r="2262" spans="8:8" ht="15" customHeight="1">
      <c r="H2262" s="24"/>
    </row>
    <row r="2263" spans="8:8" ht="15" customHeight="1">
      <c r="H2263" s="24"/>
    </row>
    <row r="2264" spans="8:8" ht="15" customHeight="1">
      <c r="H2264" s="24"/>
    </row>
    <row r="2265" spans="8:8" ht="15" customHeight="1">
      <c r="H2265" s="24"/>
    </row>
    <row r="2266" spans="8:8" ht="15" customHeight="1">
      <c r="H2266" s="24"/>
    </row>
    <row r="2267" spans="8:8" ht="15" customHeight="1">
      <c r="H2267" s="24"/>
    </row>
    <row r="2268" spans="8:8" ht="15" customHeight="1">
      <c r="H2268" s="24"/>
    </row>
    <row r="2269" spans="8:8" ht="15" customHeight="1">
      <c r="H2269" s="24"/>
    </row>
    <row r="2270" spans="8:8" ht="15" customHeight="1">
      <c r="H2270" s="24"/>
    </row>
    <row r="2271" spans="8:8" ht="15" customHeight="1">
      <c r="H2271" s="24"/>
    </row>
    <row r="2272" spans="8:8" ht="15" customHeight="1">
      <c r="H2272" s="24"/>
    </row>
    <row r="2273" spans="8:8" ht="15" customHeight="1">
      <c r="H2273" s="24"/>
    </row>
    <row r="2274" spans="8:8" ht="15" customHeight="1">
      <c r="H2274" s="24"/>
    </row>
    <row r="2275" spans="8:8" ht="15" customHeight="1">
      <c r="H2275" s="24"/>
    </row>
    <row r="2276" spans="8:8" ht="15" customHeight="1">
      <c r="H2276" s="24"/>
    </row>
    <row r="2277" spans="8:8" ht="15" customHeight="1">
      <c r="H2277" s="24"/>
    </row>
    <row r="2278" spans="8:8" ht="15" customHeight="1">
      <c r="H2278" s="24"/>
    </row>
    <row r="2279" spans="8:8" ht="15" customHeight="1">
      <c r="H2279" s="24"/>
    </row>
    <row r="2280" spans="8:8" ht="15" customHeight="1">
      <c r="H2280" s="24"/>
    </row>
    <row r="2281" spans="8:8" ht="15" customHeight="1">
      <c r="H2281" s="24"/>
    </row>
    <row r="2282" spans="8:8" ht="15" customHeight="1">
      <c r="H2282" s="24"/>
    </row>
    <row r="2283" spans="8:8" ht="15" customHeight="1">
      <c r="H2283" s="24"/>
    </row>
    <row r="2284" spans="8:8" ht="15" customHeight="1">
      <c r="H2284" s="24"/>
    </row>
    <row r="2285" spans="8:8" ht="15" customHeight="1">
      <c r="H2285" s="24"/>
    </row>
    <row r="2286" spans="8:8" ht="15" customHeight="1">
      <c r="H2286" s="24"/>
    </row>
    <row r="2287" spans="8:8" ht="15" customHeight="1">
      <c r="H2287" s="24"/>
    </row>
    <row r="2288" spans="8:8" ht="15" customHeight="1">
      <c r="H2288" s="24"/>
    </row>
    <row r="2289" spans="8:8" ht="15" customHeight="1">
      <c r="H2289" s="24"/>
    </row>
    <row r="2290" spans="8:8" ht="15" customHeight="1">
      <c r="H2290" s="24"/>
    </row>
    <row r="2291" spans="8:8" ht="15" customHeight="1">
      <c r="H2291" s="24"/>
    </row>
    <row r="2292" spans="8:8" ht="15" customHeight="1">
      <c r="H2292" s="24"/>
    </row>
    <row r="2293" spans="8:8" ht="15" customHeight="1">
      <c r="H2293" s="24"/>
    </row>
    <row r="2294" spans="8:8" ht="15" customHeight="1">
      <c r="H2294" s="24"/>
    </row>
    <row r="2295" spans="8:8" ht="15" customHeight="1">
      <c r="H2295" s="24"/>
    </row>
    <row r="2296" spans="8:8" ht="15" customHeight="1">
      <c r="H2296" s="24"/>
    </row>
    <row r="2297" spans="8:8" ht="15" customHeight="1">
      <c r="H2297" s="24"/>
    </row>
    <row r="2298" spans="8:8" ht="15" customHeight="1">
      <c r="H2298" s="24"/>
    </row>
    <row r="2299" spans="8:8" ht="15" customHeight="1">
      <c r="H2299" s="24"/>
    </row>
    <row r="2300" spans="8:8" ht="15" customHeight="1">
      <c r="H2300" s="24"/>
    </row>
    <row r="2301" spans="8:8" ht="15" customHeight="1">
      <c r="H2301" s="24"/>
    </row>
    <row r="2302" spans="8:8" ht="15" customHeight="1">
      <c r="H2302" s="24"/>
    </row>
    <row r="2303" spans="8:8" ht="15" customHeight="1">
      <c r="H2303" s="24"/>
    </row>
    <row r="2304" spans="8:8" ht="15" customHeight="1">
      <c r="H2304" s="24"/>
    </row>
    <row r="2305" spans="8:8" ht="15" customHeight="1">
      <c r="H2305" s="24"/>
    </row>
    <row r="2306" spans="8:8" ht="15" customHeight="1">
      <c r="H2306" s="24"/>
    </row>
    <row r="2307" spans="8:8" ht="15" customHeight="1">
      <c r="H2307" s="24"/>
    </row>
    <row r="2308" spans="8:8" ht="15" customHeight="1">
      <c r="H2308" s="24"/>
    </row>
    <row r="2309" spans="8:8" ht="15" customHeight="1">
      <c r="H2309" s="24"/>
    </row>
    <row r="2310" spans="8:8" ht="15" customHeight="1">
      <c r="H2310" s="24"/>
    </row>
    <row r="2311" spans="8:8" ht="15" customHeight="1">
      <c r="H2311" s="24"/>
    </row>
    <row r="2312" spans="8:8" ht="15" customHeight="1">
      <c r="H2312" s="24"/>
    </row>
    <row r="2313" spans="8:8" ht="15" customHeight="1">
      <c r="H2313" s="24"/>
    </row>
    <row r="2314" spans="8:8" ht="15" customHeight="1">
      <c r="H2314" s="24"/>
    </row>
    <row r="2315" spans="8:8" ht="15" customHeight="1">
      <c r="H2315" s="24"/>
    </row>
    <row r="2316" spans="8:8" ht="15" customHeight="1">
      <c r="H2316" s="24"/>
    </row>
    <row r="2317" spans="8:8" ht="15" customHeight="1">
      <c r="H2317" s="24"/>
    </row>
    <row r="2318" spans="8:8" ht="15" customHeight="1">
      <c r="H2318" s="24"/>
    </row>
    <row r="2319" spans="8:8" ht="15" customHeight="1">
      <c r="H2319" s="24"/>
    </row>
    <row r="2320" spans="8:8" ht="15" customHeight="1">
      <c r="H2320" s="24"/>
    </row>
    <row r="2321" spans="8:8" ht="15" customHeight="1">
      <c r="H2321" s="24"/>
    </row>
    <row r="2322" spans="8:8" ht="15" customHeight="1">
      <c r="H2322" s="24"/>
    </row>
    <row r="2323" spans="8:8" ht="15" customHeight="1">
      <c r="H2323" s="24"/>
    </row>
    <row r="2324" spans="8:8" ht="15" customHeight="1">
      <c r="H2324" s="24"/>
    </row>
    <row r="2325" spans="8:8" ht="15" customHeight="1">
      <c r="H2325" s="24"/>
    </row>
    <row r="2326" spans="8:8" ht="15" customHeight="1">
      <c r="H2326" s="24"/>
    </row>
    <row r="2327" spans="8:8" ht="15" customHeight="1">
      <c r="H2327" s="24"/>
    </row>
    <row r="2328" spans="8:8" ht="15" customHeight="1">
      <c r="H2328" s="24"/>
    </row>
    <row r="2329" spans="8:8" ht="15" customHeight="1">
      <c r="H2329" s="24"/>
    </row>
    <row r="2330" spans="8:8" ht="15" customHeight="1">
      <c r="H2330" s="24"/>
    </row>
    <row r="2331" spans="8:8" ht="15" customHeight="1">
      <c r="H2331" s="24"/>
    </row>
    <row r="2332" spans="8:8" ht="15" customHeight="1">
      <c r="H2332" s="24"/>
    </row>
    <row r="2333" spans="8:8" ht="15" customHeight="1">
      <c r="H2333" s="24"/>
    </row>
    <row r="2334" spans="8:8" ht="15" customHeight="1">
      <c r="H2334" s="24"/>
    </row>
    <row r="2335" spans="8:8" ht="15" customHeight="1">
      <c r="H2335" s="24"/>
    </row>
    <row r="2336" spans="8:8" ht="15" customHeight="1">
      <c r="H2336" s="24"/>
    </row>
    <row r="2337" spans="8:8" ht="15" customHeight="1">
      <c r="H2337" s="24"/>
    </row>
    <row r="2338" spans="8:8" ht="15" customHeight="1">
      <c r="H2338" s="24"/>
    </row>
    <row r="2339" spans="8:8" ht="15" customHeight="1">
      <c r="H2339" s="24"/>
    </row>
    <row r="2340" spans="8:8" ht="15" customHeight="1">
      <c r="H2340" s="24"/>
    </row>
    <row r="2341" spans="8:8" ht="15" customHeight="1">
      <c r="H2341" s="24"/>
    </row>
    <row r="2342" spans="8:8" ht="15" customHeight="1">
      <c r="H2342" s="24"/>
    </row>
    <row r="2343" spans="8:8" ht="15" customHeight="1">
      <c r="H2343" s="24"/>
    </row>
    <row r="2344" spans="8:8" ht="15" customHeight="1">
      <c r="H2344" s="24"/>
    </row>
    <row r="2345" spans="8:8" ht="15" customHeight="1">
      <c r="H2345" s="24"/>
    </row>
    <row r="2346" spans="8:8" ht="15" customHeight="1">
      <c r="H2346" s="24"/>
    </row>
    <row r="2347" spans="8:8" ht="15" customHeight="1">
      <c r="H2347" s="24"/>
    </row>
    <row r="2348" spans="8:8" ht="15" customHeight="1">
      <c r="H2348" s="24"/>
    </row>
    <row r="2349" spans="8:8" ht="15" customHeight="1">
      <c r="H2349" s="24"/>
    </row>
    <row r="2350" spans="8:8" ht="15" customHeight="1">
      <c r="H2350" s="24"/>
    </row>
    <row r="2351" spans="8:8" ht="15" customHeight="1">
      <c r="H2351" s="24"/>
    </row>
    <row r="2352" spans="8:8" ht="15" customHeight="1">
      <c r="H2352" s="24"/>
    </row>
    <row r="2353" spans="8:8" ht="15" customHeight="1">
      <c r="H2353" s="24"/>
    </row>
    <row r="2354" spans="8:8" ht="15" customHeight="1">
      <c r="H2354" s="24"/>
    </row>
    <row r="2355" spans="8:8" ht="15" customHeight="1">
      <c r="H2355" s="24"/>
    </row>
    <row r="2356" spans="8:8" ht="15" customHeight="1">
      <c r="H2356" s="24"/>
    </row>
    <row r="2357" spans="8:8" ht="15" customHeight="1">
      <c r="H2357" s="24"/>
    </row>
    <row r="2358" spans="8:8" ht="15" customHeight="1">
      <c r="H2358" s="24"/>
    </row>
    <row r="2359" spans="8:8" ht="15" customHeight="1">
      <c r="H2359" s="24"/>
    </row>
    <row r="2360" spans="8:8" ht="15" customHeight="1">
      <c r="H2360" s="24"/>
    </row>
    <row r="2361" spans="8:8" ht="15" customHeight="1">
      <c r="H2361" s="24"/>
    </row>
    <row r="2362" spans="8:8" ht="15" customHeight="1">
      <c r="H2362" s="24"/>
    </row>
    <row r="2363" spans="8:8" ht="15" customHeight="1">
      <c r="H2363" s="24"/>
    </row>
    <row r="2364" spans="8:8" ht="15" customHeight="1">
      <c r="H2364" s="24"/>
    </row>
    <row r="2365" spans="8:8" ht="15" customHeight="1">
      <c r="H2365" s="24"/>
    </row>
    <row r="2366" spans="8:8" ht="15" customHeight="1">
      <c r="H2366" s="24"/>
    </row>
    <row r="2367" spans="8:8" ht="15" customHeight="1">
      <c r="H2367" s="24"/>
    </row>
    <row r="2368" spans="8:8" ht="15" customHeight="1">
      <c r="H2368" s="24"/>
    </row>
    <row r="2369" spans="8:8" ht="15" customHeight="1">
      <c r="H2369" s="24"/>
    </row>
    <row r="2370" spans="8:8" ht="15" customHeight="1">
      <c r="H2370" s="24"/>
    </row>
    <row r="2371" spans="8:8" ht="15" customHeight="1">
      <c r="H2371" s="24"/>
    </row>
    <row r="2372" spans="8:8" ht="15" customHeight="1">
      <c r="H2372" s="24"/>
    </row>
    <row r="2373" spans="8:8" ht="15" customHeight="1">
      <c r="H2373" s="24"/>
    </row>
    <row r="2374" spans="8:8" ht="15" customHeight="1">
      <c r="H2374" s="24"/>
    </row>
    <row r="2375" spans="8:8" ht="15" customHeight="1">
      <c r="H2375" s="24"/>
    </row>
    <row r="2376" spans="8:8" ht="15" customHeight="1">
      <c r="H2376" s="24"/>
    </row>
    <row r="2377" spans="8:8" ht="15" customHeight="1">
      <c r="H2377" s="24"/>
    </row>
    <row r="2378" spans="8:8" ht="15" customHeight="1">
      <c r="H2378" s="24"/>
    </row>
    <row r="2379" spans="8:8" ht="15" customHeight="1">
      <c r="H2379" s="24"/>
    </row>
    <row r="2380" spans="8:8" ht="15" customHeight="1">
      <c r="H2380" s="24"/>
    </row>
    <row r="2381" spans="8:8" ht="15" customHeight="1">
      <c r="H2381" s="24"/>
    </row>
    <row r="2382" spans="8:8" ht="15" customHeight="1">
      <c r="H2382" s="24"/>
    </row>
    <row r="2383" spans="8:8" ht="15" customHeight="1">
      <c r="H2383" s="24"/>
    </row>
    <row r="2384" spans="8:8" ht="15" customHeight="1">
      <c r="H2384" s="24"/>
    </row>
    <row r="2385" spans="8:8" ht="15" customHeight="1">
      <c r="H2385" s="24"/>
    </row>
    <row r="2386" spans="8:8" ht="15" customHeight="1">
      <c r="H2386" s="24"/>
    </row>
    <row r="2387" spans="8:8" ht="15" customHeight="1">
      <c r="H2387" s="24"/>
    </row>
    <row r="2388" spans="8:8" ht="15" customHeight="1">
      <c r="H2388" s="24"/>
    </row>
    <row r="2389" spans="8:8" ht="15" customHeight="1">
      <c r="H2389" s="24"/>
    </row>
    <row r="2390" spans="8:8" ht="15" customHeight="1">
      <c r="H2390" s="24"/>
    </row>
    <row r="2391" spans="8:8" ht="15" customHeight="1">
      <c r="H2391" s="24"/>
    </row>
    <row r="2392" spans="8:8" ht="15" customHeight="1">
      <c r="H2392" s="24"/>
    </row>
    <row r="2393" spans="8:8" ht="15" customHeight="1">
      <c r="H2393" s="24"/>
    </row>
    <row r="2394" spans="8:8" ht="15" customHeight="1">
      <c r="H2394" s="24"/>
    </row>
    <row r="2395" spans="8:8" ht="15" customHeight="1">
      <c r="H2395" s="24"/>
    </row>
    <row r="2396" spans="8:8" ht="15" customHeight="1">
      <c r="H2396" s="24"/>
    </row>
    <row r="2397" spans="8:8" ht="15" customHeight="1">
      <c r="H2397" s="24"/>
    </row>
    <row r="2398" spans="8:8" ht="15" customHeight="1">
      <c r="H2398" s="24"/>
    </row>
    <row r="2399" spans="8:8" ht="15" customHeight="1">
      <c r="H2399" s="24"/>
    </row>
    <row r="2400" spans="8:8" ht="15" customHeight="1">
      <c r="H2400" s="24"/>
    </row>
    <row r="2401" spans="8:8" ht="15" customHeight="1">
      <c r="H2401" s="24"/>
    </row>
    <row r="2402" spans="8:8" ht="15" customHeight="1">
      <c r="H2402" s="24"/>
    </row>
    <row r="2403" spans="8:8" ht="15" customHeight="1">
      <c r="H2403" s="24"/>
    </row>
    <row r="2404" spans="8:8" ht="15" customHeight="1">
      <c r="H2404" s="24"/>
    </row>
    <row r="2405" spans="8:8" ht="15" customHeight="1">
      <c r="H2405" s="24"/>
    </row>
    <row r="2406" spans="8:8" ht="15" customHeight="1">
      <c r="H2406" s="24"/>
    </row>
    <row r="2407" spans="8:8" ht="15" customHeight="1">
      <c r="H2407" s="24"/>
    </row>
    <row r="2408" spans="8:8" ht="15" customHeight="1">
      <c r="H2408" s="24"/>
    </row>
    <row r="2409" spans="8:8" ht="15" customHeight="1">
      <c r="H2409" s="24"/>
    </row>
    <row r="2410" spans="8:8" ht="15" customHeight="1">
      <c r="H2410" s="24"/>
    </row>
    <row r="2411" spans="8:8" ht="15" customHeight="1">
      <c r="H2411" s="24"/>
    </row>
    <row r="2412" spans="8:8" ht="15" customHeight="1">
      <c r="H2412" s="24"/>
    </row>
    <row r="2413" spans="8:8" ht="15" customHeight="1">
      <c r="H2413" s="24"/>
    </row>
    <row r="2414" spans="8:8" ht="15" customHeight="1">
      <c r="H2414" s="24"/>
    </row>
    <row r="2415" spans="8:8" ht="15" customHeight="1">
      <c r="H2415" s="24"/>
    </row>
    <row r="2416" spans="8:8" ht="15" customHeight="1">
      <c r="H2416" s="24"/>
    </row>
    <row r="2417" spans="8:8" ht="15" customHeight="1">
      <c r="H2417" s="24"/>
    </row>
    <row r="2418" spans="8:8" ht="15" customHeight="1">
      <c r="H2418" s="24"/>
    </row>
    <row r="2419" spans="8:8" ht="15" customHeight="1">
      <c r="H2419" s="24"/>
    </row>
    <row r="2420" spans="8:8" ht="15" customHeight="1">
      <c r="H2420" s="24"/>
    </row>
    <row r="2421" spans="8:8" ht="15" customHeight="1">
      <c r="H2421" s="24"/>
    </row>
    <row r="2422" spans="8:8" ht="15" customHeight="1">
      <c r="H2422" s="24"/>
    </row>
    <row r="2423" spans="8:8" ht="15" customHeight="1">
      <c r="H2423" s="24"/>
    </row>
    <row r="2424" spans="8:8" ht="15" customHeight="1">
      <c r="H2424" s="24"/>
    </row>
    <row r="2425" spans="8:8" ht="15" customHeight="1">
      <c r="H2425" s="24"/>
    </row>
    <row r="2426" spans="8:8" ht="15" customHeight="1">
      <c r="H2426" s="24"/>
    </row>
    <row r="2427" spans="8:8" ht="15" customHeight="1">
      <c r="H2427" s="24"/>
    </row>
    <row r="2428" spans="8:8" ht="15" customHeight="1">
      <c r="H2428" s="24"/>
    </row>
    <row r="2429" spans="8:8" ht="15" customHeight="1">
      <c r="H2429" s="24"/>
    </row>
    <row r="2430" spans="8:8" ht="15" customHeight="1">
      <c r="H2430" s="24"/>
    </row>
    <row r="2431" spans="8:8" ht="15" customHeight="1">
      <c r="H2431" s="24"/>
    </row>
    <row r="2432" spans="8:8" ht="15" customHeight="1">
      <c r="H2432" s="24"/>
    </row>
    <row r="2433" spans="8:8" ht="15" customHeight="1">
      <c r="H2433" s="24"/>
    </row>
    <row r="2434" spans="8:8" ht="15" customHeight="1">
      <c r="H2434" s="24"/>
    </row>
    <row r="2435" spans="8:8" ht="15" customHeight="1">
      <c r="H2435" s="24"/>
    </row>
    <row r="2436" spans="8:8" ht="15" customHeight="1">
      <c r="H2436" s="24"/>
    </row>
    <row r="2437" spans="8:8" ht="15" customHeight="1">
      <c r="H2437" s="24"/>
    </row>
    <row r="2438" spans="8:8" ht="15" customHeight="1">
      <c r="H2438" s="24"/>
    </row>
    <row r="2439" spans="8:8" ht="15" customHeight="1">
      <c r="H2439" s="24"/>
    </row>
    <row r="2440" spans="8:8" ht="15" customHeight="1">
      <c r="H2440" s="24"/>
    </row>
    <row r="2441" spans="8:8" ht="15" customHeight="1">
      <c r="H2441" s="24"/>
    </row>
    <row r="2442" spans="8:8" ht="15" customHeight="1">
      <c r="H2442" s="24"/>
    </row>
    <row r="2443" spans="8:8" ht="15" customHeight="1">
      <c r="H2443" s="24"/>
    </row>
    <row r="2444" spans="8:8" ht="15" customHeight="1">
      <c r="H2444" s="24"/>
    </row>
    <row r="2445" spans="8:8" ht="15" customHeight="1">
      <c r="H2445" s="24"/>
    </row>
    <row r="2446" spans="8:8" ht="15" customHeight="1">
      <c r="H2446" s="24"/>
    </row>
    <row r="2447" spans="8:8" ht="15" customHeight="1">
      <c r="H2447" s="24"/>
    </row>
    <row r="2448" spans="8:8" ht="15" customHeight="1">
      <c r="H2448" s="24"/>
    </row>
    <row r="2449" spans="8:8" ht="15" customHeight="1">
      <c r="H2449" s="24"/>
    </row>
    <row r="2450" spans="8:8" ht="15" customHeight="1">
      <c r="H2450" s="24"/>
    </row>
    <row r="2451" spans="8:8" ht="15" customHeight="1">
      <c r="H2451" s="24"/>
    </row>
    <row r="2452" spans="8:8" ht="15" customHeight="1">
      <c r="H2452" s="24"/>
    </row>
    <row r="2453" spans="8:8" ht="15" customHeight="1">
      <c r="H2453" s="24"/>
    </row>
    <row r="2454" spans="8:8" ht="15" customHeight="1">
      <c r="H2454" s="24"/>
    </row>
    <row r="2455" spans="8:8" ht="15" customHeight="1">
      <c r="H2455" s="24"/>
    </row>
    <row r="2456" spans="8:8" ht="15" customHeight="1">
      <c r="H2456" s="24"/>
    </row>
    <row r="2457" spans="8:8" ht="15" customHeight="1">
      <c r="H2457" s="24"/>
    </row>
    <row r="2458" spans="8:8" ht="15" customHeight="1">
      <c r="H2458" s="24"/>
    </row>
    <row r="2459" spans="8:8" ht="15" customHeight="1">
      <c r="H2459" s="24"/>
    </row>
    <row r="2460" spans="8:8" ht="15" customHeight="1">
      <c r="H2460" s="24"/>
    </row>
    <row r="2461" spans="8:8" ht="15" customHeight="1">
      <c r="H2461" s="24"/>
    </row>
    <row r="2462" spans="8:8" ht="15" customHeight="1">
      <c r="H2462" s="24"/>
    </row>
    <row r="2463" spans="8:8" ht="15" customHeight="1">
      <c r="H2463" s="24"/>
    </row>
    <row r="2464" spans="8:8" ht="15" customHeight="1">
      <c r="H2464" s="24"/>
    </row>
    <row r="2465" spans="8:8" ht="15" customHeight="1">
      <c r="H2465" s="24"/>
    </row>
    <row r="2466" spans="8:8" ht="15" customHeight="1">
      <c r="H2466" s="24"/>
    </row>
    <row r="2467" spans="8:8" ht="15" customHeight="1">
      <c r="H2467" s="24"/>
    </row>
    <row r="2468" spans="8:8" ht="15" customHeight="1">
      <c r="H2468" s="24"/>
    </row>
    <row r="2469" spans="8:8" ht="15" customHeight="1">
      <c r="H2469" s="24"/>
    </row>
    <row r="2470" spans="8:8" ht="15" customHeight="1">
      <c r="H2470" s="24"/>
    </row>
    <row r="2471" spans="8:8" ht="15" customHeight="1">
      <c r="H2471" s="24"/>
    </row>
    <row r="2472" spans="8:8" ht="15" customHeight="1">
      <c r="H2472" s="24"/>
    </row>
    <row r="2473" spans="8:8" ht="15" customHeight="1">
      <c r="H2473" s="24"/>
    </row>
    <row r="2474" spans="8:8" ht="15" customHeight="1">
      <c r="H2474" s="24"/>
    </row>
    <row r="2475" spans="8:8" ht="15" customHeight="1">
      <c r="H2475" s="24"/>
    </row>
    <row r="2476" spans="8:8" ht="15" customHeight="1">
      <c r="H2476" s="24"/>
    </row>
    <row r="2477" spans="8:8" ht="15" customHeight="1">
      <c r="H2477" s="24"/>
    </row>
    <row r="2478" spans="8:8" ht="15" customHeight="1">
      <c r="H2478" s="24"/>
    </row>
    <row r="2479" spans="8:8" ht="15" customHeight="1">
      <c r="H2479" s="24"/>
    </row>
    <row r="2480" spans="8:8" ht="15" customHeight="1">
      <c r="H2480" s="24"/>
    </row>
    <row r="2481" spans="8:8" ht="15" customHeight="1">
      <c r="H2481" s="24"/>
    </row>
    <row r="2482" spans="8:8" ht="15" customHeight="1">
      <c r="H2482" s="24"/>
    </row>
    <row r="2483" spans="8:8" ht="15" customHeight="1">
      <c r="H2483" s="24"/>
    </row>
    <row r="2484" spans="8:8" ht="15" customHeight="1">
      <c r="H2484" s="24"/>
    </row>
    <row r="2485" spans="8:8" ht="15" customHeight="1">
      <c r="H2485" s="24"/>
    </row>
    <row r="2486" spans="8:8" ht="15" customHeight="1">
      <c r="H2486" s="24"/>
    </row>
    <row r="2487" spans="8:8" ht="15" customHeight="1">
      <c r="H2487" s="24"/>
    </row>
    <row r="2488" spans="8:8" ht="15" customHeight="1">
      <c r="H2488" s="24"/>
    </row>
    <row r="2489" spans="8:8" ht="15" customHeight="1">
      <c r="H2489" s="24"/>
    </row>
    <row r="2490" spans="8:8" ht="15" customHeight="1">
      <c r="H2490" s="24"/>
    </row>
    <row r="2491" spans="8:8" ht="15" customHeight="1">
      <c r="H2491" s="24"/>
    </row>
    <row r="2492" spans="8:8" ht="15" customHeight="1">
      <c r="H2492" s="24"/>
    </row>
    <row r="2493" spans="8:8" ht="15" customHeight="1">
      <c r="H2493" s="24"/>
    </row>
    <row r="2494" spans="8:8" ht="15" customHeight="1">
      <c r="H2494" s="24"/>
    </row>
    <row r="2495" spans="8:8" ht="15" customHeight="1">
      <c r="H2495" s="24"/>
    </row>
    <row r="2496" spans="8:8" ht="15" customHeight="1">
      <c r="H2496" s="24"/>
    </row>
    <row r="2497" spans="8:8" ht="15" customHeight="1">
      <c r="H2497" s="24"/>
    </row>
    <row r="2498" spans="8:8" ht="15" customHeight="1">
      <c r="H2498" s="24"/>
    </row>
    <row r="2499" spans="8:8" ht="15" customHeight="1">
      <c r="H2499" s="24"/>
    </row>
    <row r="2500" spans="8:8" ht="15" customHeight="1">
      <c r="H2500" s="24"/>
    </row>
    <row r="2501" spans="8:8" ht="15" customHeight="1">
      <c r="H2501" s="24"/>
    </row>
    <row r="2502" spans="8:8" ht="15" customHeight="1">
      <c r="H2502" s="24"/>
    </row>
    <row r="2503" spans="8:8" ht="15" customHeight="1">
      <c r="H2503" s="24"/>
    </row>
    <row r="2504" spans="8:8" ht="15" customHeight="1">
      <c r="H2504" s="24"/>
    </row>
    <row r="2505" spans="8:8" ht="15" customHeight="1">
      <c r="H2505" s="24"/>
    </row>
    <row r="2506" spans="8:8" ht="15" customHeight="1">
      <c r="H2506" s="24"/>
    </row>
    <row r="2507" spans="8:8" ht="15" customHeight="1">
      <c r="H2507" s="24"/>
    </row>
    <row r="2508" spans="8:8" ht="15" customHeight="1">
      <c r="H2508" s="24"/>
    </row>
    <row r="2509" spans="8:8" ht="15" customHeight="1">
      <c r="H2509" s="24"/>
    </row>
    <row r="2510" spans="8:8" ht="15" customHeight="1">
      <c r="H2510" s="24"/>
    </row>
    <row r="2511" spans="8:8" ht="15" customHeight="1">
      <c r="H2511" s="24"/>
    </row>
    <row r="2512" spans="8:8" ht="15" customHeight="1">
      <c r="H2512" s="24"/>
    </row>
    <row r="2513" spans="8:8" ht="15" customHeight="1">
      <c r="H2513" s="24"/>
    </row>
    <row r="2514" spans="8:8" ht="15" customHeight="1">
      <c r="H2514" s="24"/>
    </row>
    <row r="2515" spans="8:8" ht="15" customHeight="1">
      <c r="H2515" s="24"/>
    </row>
    <row r="2516" spans="8:8" ht="15" customHeight="1">
      <c r="H2516" s="24"/>
    </row>
    <row r="2517" spans="8:8" ht="15" customHeight="1">
      <c r="H2517" s="24"/>
    </row>
    <row r="2518" spans="8:8" ht="15" customHeight="1">
      <c r="H2518" s="24"/>
    </row>
    <row r="2519" spans="8:8" ht="15" customHeight="1">
      <c r="H2519" s="24"/>
    </row>
    <row r="2520" spans="8:8" ht="15" customHeight="1">
      <c r="H2520" s="24"/>
    </row>
    <row r="2521" spans="8:8" ht="15" customHeight="1">
      <c r="H2521" s="24"/>
    </row>
    <row r="2522" spans="8:8" ht="15" customHeight="1">
      <c r="H2522" s="24"/>
    </row>
    <row r="2523" spans="8:8" ht="15" customHeight="1">
      <c r="H2523" s="24"/>
    </row>
    <row r="2524" spans="8:8" ht="15" customHeight="1">
      <c r="H2524" s="24"/>
    </row>
    <row r="2525" spans="8:8" ht="15" customHeight="1">
      <c r="H2525" s="24"/>
    </row>
    <row r="2526" spans="8:8" ht="15" customHeight="1">
      <c r="H2526" s="24"/>
    </row>
    <row r="2527" spans="8:8" ht="15" customHeight="1">
      <c r="H2527" s="24"/>
    </row>
    <row r="2528" spans="8:8" ht="15" customHeight="1">
      <c r="H2528" s="24"/>
    </row>
    <row r="2529" spans="8:8" ht="15" customHeight="1">
      <c r="H2529" s="24"/>
    </row>
    <row r="2530" spans="8:8" ht="15" customHeight="1">
      <c r="H2530" s="24"/>
    </row>
    <row r="2531" spans="8:8" ht="15" customHeight="1">
      <c r="H2531" s="24"/>
    </row>
    <row r="2532" spans="8:8" ht="15" customHeight="1">
      <c r="H2532" s="24"/>
    </row>
    <row r="2533" spans="8:8" ht="15" customHeight="1">
      <c r="H2533" s="24"/>
    </row>
    <row r="2534" spans="8:8" ht="15" customHeight="1">
      <c r="H2534" s="24"/>
    </row>
    <row r="2535" spans="8:8" ht="15" customHeight="1">
      <c r="H2535" s="24"/>
    </row>
    <row r="2536" spans="8:8" ht="15" customHeight="1">
      <c r="H2536" s="24"/>
    </row>
    <row r="2537" spans="8:8" ht="15" customHeight="1">
      <c r="H2537" s="24"/>
    </row>
    <row r="2538" spans="8:8" ht="15" customHeight="1">
      <c r="H2538" s="24"/>
    </row>
    <row r="2539" spans="8:8" ht="15" customHeight="1">
      <c r="H2539" s="24"/>
    </row>
    <row r="2540" spans="8:8" ht="15" customHeight="1">
      <c r="H2540" s="24"/>
    </row>
    <row r="2541" spans="8:8" ht="15" customHeight="1">
      <c r="H2541" s="24"/>
    </row>
    <row r="2542" spans="8:8" ht="15" customHeight="1">
      <c r="H2542" s="24"/>
    </row>
    <row r="2543" spans="8:8" ht="15" customHeight="1">
      <c r="H2543" s="24"/>
    </row>
    <row r="2544" spans="8:8" ht="15" customHeight="1">
      <c r="H2544" s="24"/>
    </row>
    <row r="2545" spans="8:8" ht="15" customHeight="1">
      <c r="H2545" s="24"/>
    </row>
    <row r="2546" spans="8:8" ht="15" customHeight="1">
      <c r="H2546" s="24"/>
    </row>
    <row r="2547" spans="8:8" ht="15" customHeight="1">
      <c r="H2547" s="24"/>
    </row>
    <row r="2548" spans="8:8" ht="15" customHeight="1">
      <c r="H2548" s="24"/>
    </row>
    <row r="2549" spans="8:8" ht="15" customHeight="1">
      <c r="H2549" s="24"/>
    </row>
    <row r="2550" spans="8:8" ht="15" customHeight="1">
      <c r="H2550" s="24"/>
    </row>
    <row r="2551" spans="8:8" ht="15" customHeight="1">
      <c r="H2551" s="24"/>
    </row>
    <row r="2552" spans="8:8" ht="15" customHeight="1">
      <c r="H2552" s="24"/>
    </row>
    <row r="2553" spans="8:8" ht="15" customHeight="1">
      <c r="H2553" s="24"/>
    </row>
    <row r="2554" spans="8:8" ht="15" customHeight="1">
      <c r="H2554" s="24"/>
    </row>
    <row r="2555" spans="8:8" ht="15" customHeight="1">
      <c r="H2555" s="24"/>
    </row>
    <row r="2556" spans="8:8" ht="15" customHeight="1">
      <c r="H2556" s="24"/>
    </row>
    <row r="2557" spans="8:8" ht="15" customHeight="1">
      <c r="H2557" s="24"/>
    </row>
    <row r="2558" spans="8:8" ht="15" customHeight="1">
      <c r="H2558" s="24"/>
    </row>
    <row r="2559" spans="8:8" ht="15" customHeight="1">
      <c r="H2559" s="24"/>
    </row>
    <row r="2560" spans="8:8" ht="15" customHeight="1">
      <c r="H2560" s="24"/>
    </row>
    <row r="2561" spans="8:8" ht="15" customHeight="1">
      <c r="H2561" s="24"/>
    </row>
    <row r="2562" spans="8:8" ht="15" customHeight="1">
      <c r="H2562" s="24"/>
    </row>
    <row r="2563" spans="8:8" ht="15" customHeight="1">
      <c r="H2563" s="24"/>
    </row>
    <row r="2564" spans="8:8" ht="15" customHeight="1">
      <c r="H2564" s="24"/>
    </row>
    <row r="2565" spans="8:8" ht="15" customHeight="1">
      <c r="H2565" s="24"/>
    </row>
    <row r="2566" spans="8:8" ht="15" customHeight="1">
      <c r="H2566" s="24"/>
    </row>
    <row r="2567" spans="8:8" ht="15" customHeight="1">
      <c r="H2567" s="24"/>
    </row>
    <row r="2568" spans="8:8" ht="15" customHeight="1">
      <c r="H2568" s="24"/>
    </row>
    <row r="2569" spans="8:8" ht="15" customHeight="1">
      <c r="H2569" s="24"/>
    </row>
    <row r="2570" spans="8:8" ht="15" customHeight="1">
      <c r="H2570" s="24"/>
    </row>
    <row r="2571" spans="8:8" ht="15" customHeight="1">
      <c r="H2571" s="24"/>
    </row>
    <row r="2572" spans="8:8" ht="15" customHeight="1">
      <c r="H2572" s="24"/>
    </row>
    <row r="2573" spans="8:8" ht="15" customHeight="1">
      <c r="H2573" s="24"/>
    </row>
    <row r="2574" spans="8:8" ht="15" customHeight="1">
      <c r="H2574" s="24"/>
    </row>
    <row r="2575" spans="8:8" ht="15" customHeight="1">
      <c r="H2575" s="24"/>
    </row>
    <row r="2576" spans="8:8" ht="15" customHeight="1">
      <c r="H2576" s="24"/>
    </row>
    <row r="2577" spans="8:8" ht="15" customHeight="1">
      <c r="H2577" s="24"/>
    </row>
    <row r="2578" spans="8:8" ht="15" customHeight="1">
      <c r="H2578" s="24"/>
    </row>
    <row r="2579" spans="8:8" ht="15" customHeight="1">
      <c r="H2579" s="24"/>
    </row>
    <row r="2580" spans="8:8" ht="15" customHeight="1">
      <c r="H2580" s="24"/>
    </row>
    <row r="2581" spans="8:8" ht="15" customHeight="1">
      <c r="H2581" s="24"/>
    </row>
    <row r="2582" spans="8:8" ht="15" customHeight="1">
      <c r="H2582" s="24"/>
    </row>
    <row r="2583" spans="8:8" ht="15" customHeight="1">
      <c r="H2583" s="24"/>
    </row>
    <row r="2584" spans="8:8" ht="15" customHeight="1">
      <c r="H2584" s="24"/>
    </row>
    <row r="2585" spans="8:8" ht="15" customHeight="1">
      <c r="H2585" s="24"/>
    </row>
    <row r="2586" spans="8:8" ht="15" customHeight="1">
      <c r="H2586" s="24"/>
    </row>
    <row r="2587" spans="8:8" ht="15" customHeight="1">
      <c r="H2587" s="24"/>
    </row>
    <row r="2588" spans="8:8" ht="15" customHeight="1">
      <c r="H2588" s="24"/>
    </row>
    <row r="2589" spans="8:8" ht="15" customHeight="1">
      <c r="H2589" s="24"/>
    </row>
    <row r="2590" spans="8:8" ht="15" customHeight="1">
      <c r="H2590" s="24"/>
    </row>
    <row r="2591" spans="8:8" ht="15" customHeight="1">
      <c r="H2591" s="24"/>
    </row>
    <row r="2592" spans="8:8" ht="15" customHeight="1">
      <c r="H2592" s="24"/>
    </row>
    <row r="2593" spans="8:8" ht="15" customHeight="1">
      <c r="H2593" s="24"/>
    </row>
    <row r="2594" spans="8:8" ht="15" customHeight="1">
      <c r="H2594" s="24"/>
    </row>
    <row r="2595" spans="8:8" ht="15" customHeight="1">
      <c r="H2595" s="24"/>
    </row>
    <row r="2596" spans="8:8" ht="15" customHeight="1">
      <c r="H2596" s="24"/>
    </row>
    <row r="2597" spans="8:8" ht="15" customHeight="1">
      <c r="H2597" s="24"/>
    </row>
    <row r="2598" spans="8:8" ht="15" customHeight="1">
      <c r="H2598" s="24"/>
    </row>
    <row r="2599" spans="8:8" ht="15" customHeight="1">
      <c r="H2599" s="24"/>
    </row>
    <row r="2600" spans="8:8" ht="15" customHeight="1">
      <c r="H2600" s="24"/>
    </row>
    <row r="2601" spans="8:8" ht="15" customHeight="1">
      <c r="H2601" s="24"/>
    </row>
    <row r="2602" spans="8:8" ht="15" customHeight="1">
      <c r="H2602" s="24"/>
    </row>
    <row r="2603" spans="8:8" ht="15" customHeight="1">
      <c r="H2603" s="24"/>
    </row>
    <row r="2604" spans="8:8" ht="15" customHeight="1">
      <c r="H2604" s="24"/>
    </row>
    <row r="2605" spans="8:8" ht="15" customHeight="1">
      <c r="H2605" s="24"/>
    </row>
    <row r="2606" spans="8:8" ht="15" customHeight="1">
      <c r="H2606" s="24"/>
    </row>
    <row r="2607" spans="8:8" ht="15" customHeight="1">
      <c r="H2607" s="24"/>
    </row>
    <row r="2608" spans="8:8" ht="15" customHeight="1">
      <c r="H2608" s="24"/>
    </row>
    <row r="2609" spans="8:8" ht="15" customHeight="1">
      <c r="H2609" s="24"/>
    </row>
    <row r="2610" spans="8:8" ht="15" customHeight="1">
      <c r="H2610" s="24"/>
    </row>
    <row r="2611" spans="8:8" ht="15" customHeight="1">
      <c r="H2611" s="24"/>
    </row>
    <row r="2612" spans="8:8" ht="15" customHeight="1">
      <c r="H2612" s="24"/>
    </row>
    <row r="2613" spans="8:8" ht="15" customHeight="1">
      <c r="H2613" s="24"/>
    </row>
    <row r="2614" spans="8:8" ht="15" customHeight="1">
      <c r="H2614" s="24"/>
    </row>
    <row r="2615" spans="8:8" ht="15" customHeight="1">
      <c r="H2615" s="24"/>
    </row>
    <row r="2616" spans="8:8" ht="15" customHeight="1">
      <c r="H2616" s="24"/>
    </row>
    <row r="2617" spans="8:8" ht="15" customHeight="1">
      <c r="H2617" s="24"/>
    </row>
    <row r="2618" spans="8:8" ht="15" customHeight="1">
      <c r="H2618" s="24"/>
    </row>
    <row r="2619" spans="8:8" ht="15" customHeight="1">
      <c r="H2619" s="24"/>
    </row>
    <row r="2620" spans="8:8" ht="15" customHeight="1">
      <c r="H2620" s="24"/>
    </row>
    <row r="2621" spans="8:8" ht="15" customHeight="1">
      <c r="H2621" s="24"/>
    </row>
    <row r="2622" spans="8:8" ht="15" customHeight="1">
      <c r="H2622" s="24"/>
    </row>
    <row r="2623" spans="8:8" ht="15" customHeight="1">
      <c r="H2623" s="24"/>
    </row>
    <row r="2624" spans="8:8" ht="15" customHeight="1">
      <c r="H2624" s="24"/>
    </row>
    <row r="2625" spans="8:8" ht="15" customHeight="1">
      <c r="H2625" s="24"/>
    </row>
    <row r="2626" spans="8:8" ht="15" customHeight="1">
      <c r="H2626" s="24"/>
    </row>
    <row r="2627" spans="8:8" ht="15" customHeight="1">
      <c r="H2627" s="24"/>
    </row>
    <row r="2628" spans="8:8" ht="15" customHeight="1">
      <c r="H2628" s="24"/>
    </row>
    <row r="2629" spans="8:8" ht="15" customHeight="1">
      <c r="H2629" s="24"/>
    </row>
    <row r="2630" spans="8:8" ht="15" customHeight="1">
      <c r="H2630" s="24"/>
    </row>
    <row r="2631" spans="8:8" ht="15" customHeight="1">
      <c r="H2631" s="24"/>
    </row>
    <row r="2632" spans="8:8" ht="15" customHeight="1">
      <c r="H2632" s="24"/>
    </row>
    <row r="2633" spans="8:8" ht="15" customHeight="1">
      <c r="H2633" s="24"/>
    </row>
    <row r="2634" spans="8:8" ht="15" customHeight="1">
      <c r="H2634" s="24"/>
    </row>
    <row r="2635" spans="8:8" ht="15" customHeight="1">
      <c r="H2635" s="24"/>
    </row>
    <row r="2636" spans="8:8" ht="15" customHeight="1">
      <c r="H2636" s="24"/>
    </row>
    <row r="2637" spans="8:8" ht="15" customHeight="1">
      <c r="H2637" s="24"/>
    </row>
    <row r="2638" spans="8:8" ht="15" customHeight="1">
      <c r="H2638" s="24"/>
    </row>
    <row r="2639" spans="8:8" ht="15" customHeight="1">
      <c r="H2639" s="24"/>
    </row>
    <row r="2640" spans="8:8" ht="15" customHeight="1">
      <c r="H2640" s="24"/>
    </row>
    <row r="2641" spans="8:8" ht="15" customHeight="1">
      <c r="H2641" s="24"/>
    </row>
    <row r="2642" spans="8:8" ht="15" customHeight="1">
      <c r="H2642" s="24"/>
    </row>
    <row r="2643" spans="8:8" ht="15" customHeight="1">
      <c r="H2643" s="24"/>
    </row>
    <row r="2644" spans="8:8" ht="15" customHeight="1">
      <c r="H2644" s="24"/>
    </row>
    <row r="2645" spans="8:8" ht="15" customHeight="1">
      <c r="H2645" s="24"/>
    </row>
    <row r="2646" spans="8:8" ht="15" customHeight="1">
      <c r="H2646" s="24"/>
    </row>
    <row r="2647" spans="8:8" ht="15" customHeight="1">
      <c r="H2647" s="24"/>
    </row>
    <row r="2648" spans="8:8" ht="15" customHeight="1">
      <c r="H2648" s="24"/>
    </row>
    <row r="2649" spans="8:8" ht="15" customHeight="1">
      <c r="H2649" s="24"/>
    </row>
    <row r="2650" spans="8:8" ht="15" customHeight="1">
      <c r="H2650" s="24"/>
    </row>
    <row r="2651" spans="8:8" ht="15" customHeight="1">
      <c r="H2651" s="24"/>
    </row>
    <row r="2652" spans="8:8" ht="15" customHeight="1">
      <c r="H2652" s="24"/>
    </row>
    <row r="2653" spans="8:8" ht="15" customHeight="1">
      <c r="H2653" s="24"/>
    </row>
    <row r="2654" spans="8:8" ht="15" customHeight="1">
      <c r="H2654" s="24"/>
    </row>
    <row r="2655" spans="8:8" ht="15" customHeight="1">
      <c r="H2655" s="24"/>
    </row>
    <row r="2656" spans="8:8" ht="15" customHeight="1">
      <c r="H2656" s="24"/>
    </row>
    <row r="2657" spans="8:8" ht="15" customHeight="1">
      <c r="H2657" s="24"/>
    </row>
    <row r="2658" spans="8:8" ht="15" customHeight="1">
      <c r="H2658" s="24"/>
    </row>
    <row r="2659" spans="8:8" ht="15" customHeight="1">
      <c r="H2659" s="24"/>
    </row>
    <row r="2660" spans="8:8" ht="15" customHeight="1">
      <c r="H2660" s="24"/>
    </row>
    <row r="2661" spans="8:8" ht="15" customHeight="1">
      <c r="H2661" s="24"/>
    </row>
    <row r="2662" spans="8:8" ht="15" customHeight="1">
      <c r="H2662" s="24"/>
    </row>
    <row r="2663" spans="8:8" ht="15" customHeight="1">
      <c r="H2663" s="24"/>
    </row>
    <row r="2664" spans="8:8" ht="15" customHeight="1">
      <c r="H2664" s="24"/>
    </row>
    <row r="2665" spans="8:8" ht="15" customHeight="1">
      <c r="H2665" s="24"/>
    </row>
    <row r="2666" spans="8:8" ht="15" customHeight="1">
      <c r="H2666" s="24"/>
    </row>
    <row r="2667" spans="8:8" ht="15" customHeight="1">
      <c r="H2667" s="24"/>
    </row>
    <row r="2668" spans="8:8" ht="15" customHeight="1">
      <c r="H2668" s="24"/>
    </row>
    <row r="2669" spans="8:8" ht="15" customHeight="1">
      <c r="H2669" s="24"/>
    </row>
    <row r="2670" spans="8:8" ht="15" customHeight="1">
      <c r="H2670" s="24"/>
    </row>
    <row r="2671" spans="8:8" ht="15" customHeight="1">
      <c r="H2671" s="24"/>
    </row>
    <row r="2672" spans="8:8" ht="15" customHeight="1">
      <c r="H2672" s="24"/>
    </row>
    <row r="2673" spans="8:8" ht="15" customHeight="1">
      <c r="H2673" s="24"/>
    </row>
    <row r="2674" spans="8:8" ht="15" customHeight="1">
      <c r="H2674" s="24"/>
    </row>
    <row r="2675" spans="8:8" ht="15" customHeight="1">
      <c r="H2675" s="24"/>
    </row>
    <row r="2676" spans="8:8" ht="15" customHeight="1">
      <c r="H2676" s="24"/>
    </row>
    <row r="2677" spans="8:8" ht="15" customHeight="1">
      <c r="H2677" s="24"/>
    </row>
    <row r="2678" spans="8:8" ht="15" customHeight="1">
      <c r="H2678" s="24"/>
    </row>
    <row r="2679" spans="8:8" ht="15" customHeight="1">
      <c r="H2679" s="24"/>
    </row>
    <row r="2680" spans="8:8" ht="15" customHeight="1">
      <c r="H2680" s="24"/>
    </row>
    <row r="2681" spans="8:8" ht="15" customHeight="1">
      <c r="H2681" s="24"/>
    </row>
    <row r="2682" spans="8:8" ht="15" customHeight="1">
      <c r="H2682" s="24"/>
    </row>
    <row r="2683" spans="8:8" ht="15" customHeight="1">
      <c r="H2683" s="24"/>
    </row>
    <row r="2684" spans="8:8" ht="15" customHeight="1">
      <c r="H2684" s="24"/>
    </row>
    <row r="2685" spans="8:8" ht="15" customHeight="1">
      <c r="H2685" s="24"/>
    </row>
    <row r="2686" spans="8:8" ht="15" customHeight="1">
      <c r="H2686" s="24"/>
    </row>
    <row r="2687" spans="8:8" ht="15" customHeight="1">
      <c r="H2687" s="24"/>
    </row>
    <row r="2688" spans="8:8" ht="15" customHeight="1">
      <c r="H2688" s="24"/>
    </row>
    <row r="2689" spans="8:8" ht="15" customHeight="1">
      <c r="H2689" s="24"/>
    </row>
    <row r="2690" spans="8:8" ht="15" customHeight="1">
      <c r="H2690" s="24"/>
    </row>
    <row r="2691" spans="8:8" ht="15" customHeight="1">
      <c r="H2691" s="24"/>
    </row>
    <row r="2692" spans="8:8" ht="15" customHeight="1">
      <c r="H2692" s="24"/>
    </row>
    <row r="2693" spans="8:8" ht="15" customHeight="1">
      <c r="H2693" s="24"/>
    </row>
    <row r="2694" spans="8:8" ht="15" customHeight="1">
      <c r="H2694" s="24"/>
    </row>
    <row r="2695" spans="8:8" ht="15" customHeight="1">
      <c r="H2695" s="24"/>
    </row>
    <row r="2696" spans="8:8" ht="15" customHeight="1">
      <c r="H2696" s="24"/>
    </row>
    <row r="2697" spans="8:8" ht="15" customHeight="1">
      <c r="H2697" s="24"/>
    </row>
    <row r="2698" spans="8:8" ht="15" customHeight="1">
      <c r="H2698" s="24"/>
    </row>
    <row r="2699" spans="8:8" ht="15" customHeight="1">
      <c r="H2699" s="24"/>
    </row>
    <row r="2700" spans="8:8" ht="15" customHeight="1">
      <c r="H2700" s="24"/>
    </row>
    <row r="2701" spans="8:8" ht="15" customHeight="1">
      <c r="H2701" s="24"/>
    </row>
    <row r="2702" spans="8:8" ht="15" customHeight="1">
      <c r="H2702" s="24"/>
    </row>
    <row r="2703" spans="8:8" ht="15" customHeight="1">
      <c r="H2703" s="24"/>
    </row>
    <row r="2704" spans="8:8" ht="15" customHeight="1">
      <c r="H2704" s="24"/>
    </row>
    <row r="2705" spans="8:8" ht="15" customHeight="1">
      <c r="H2705" s="24"/>
    </row>
    <row r="2706" spans="8:8" ht="15" customHeight="1">
      <c r="H2706" s="24"/>
    </row>
    <row r="2707" spans="8:8" ht="15" customHeight="1">
      <c r="H2707" s="24"/>
    </row>
    <row r="2708" spans="8:8" ht="15" customHeight="1">
      <c r="H2708" s="24"/>
    </row>
    <row r="2709" spans="8:8" ht="15" customHeight="1">
      <c r="H2709" s="24"/>
    </row>
    <row r="2710" spans="8:8" ht="15" customHeight="1">
      <c r="H2710" s="24"/>
    </row>
    <row r="2711" spans="8:8" ht="15" customHeight="1">
      <c r="H2711" s="24"/>
    </row>
    <row r="2712" spans="8:8" ht="15" customHeight="1">
      <c r="H2712" s="24"/>
    </row>
    <row r="2713" spans="8:8" ht="15" customHeight="1">
      <c r="H2713" s="24"/>
    </row>
    <row r="2714" spans="8:8" ht="15" customHeight="1">
      <c r="H2714" s="24"/>
    </row>
    <row r="2715" spans="8:8" ht="15" customHeight="1">
      <c r="H2715" s="24"/>
    </row>
    <row r="2716" spans="8:8" ht="15" customHeight="1">
      <c r="H2716" s="24"/>
    </row>
    <row r="2717" spans="8:8" ht="15" customHeight="1">
      <c r="H2717" s="24"/>
    </row>
    <row r="2718" spans="8:8" ht="15" customHeight="1">
      <c r="H2718" s="24"/>
    </row>
    <row r="2719" spans="8:8" ht="15" customHeight="1">
      <c r="H2719" s="24"/>
    </row>
    <row r="2720" spans="8:8" ht="15" customHeight="1">
      <c r="H2720" s="24"/>
    </row>
    <row r="2721" spans="8:8" ht="15" customHeight="1">
      <c r="H2721" s="24"/>
    </row>
    <row r="2722" spans="8:8" ht="15" customHeight="1">
      <c r="H2722" s="24"/>
    </row>
    <row r="2723" spans="8:8" ht="15" customHeight="1">
      <c r="H2723" s="24"/>
    </row>
    <row r="2724" spans="8:8" ht="15" customHeight="1">
      <c r="H2724" s="24"/>
    </row>
    <row r="2725" spans="8:8" ht="15" customHeight="1">
      <c r="H2725" s="24"/>
    </row>
    <row r="2726" spans="8:8" ht="15" customHeight="1">
      <c r="H2726" s="24"/>
    </row>
    <row r="2727" spans="8:8" ht="15" customHeight="1">
      <c r="H2727" s="24"/>
    </row>
    <row r="2728" spans="8:8" ht="15" customHeight="1">
      <c r="H2728" s="24"/>
    </row>
    <row r="2729" spans="8:8" ht="15" customHeight="1">
      <c r="H2729" s="24"/>
    </row>
    <row r="2730" spans="8:8" ht="15" customHeight="1">
      <c r="H2730" s="24"/>
    </row>
    <row r="2731" spans="8:8" ht="15" customHeight="1">
      <c r="H2731" s="24"/>
    </row>
    <row r="2732" spans="8:8" ht="15" customHeight="1">
      <c r="H2732" s="24"/>
    </row>
    <row r="2733" spans="8:8" ht="15" customHeight="1">
      <c r="H2733" s="24"/>
    </row>
    <row r="2734" spans="8:8" ht="15" customHeight="1">
      <c r="H2734" s="24"/>
    </row>
    <row r="2735" spans="8:8" ht="15" customHeight="1">
      <c r="H2735" s="24"/>
    </row>
    <row r="2736" spans="8:8" ht="15" customHeight="1">
      <c r="H2736" s="24"/>
    </row>
    <row r="2737" spans="8:8" ht="15" customHeight="1">
      <c r="H2737" s="24"/>
    </row>
    <row r="2738" spans="8:8" ht="15" customHeight="1">
      <c r="H2738" s="24"/>
    </row>
    <row r="2739" spans="8:8" ht="15" customHeight="1">
      <c r="H2739" s="24"/>
    </row>
    <row r="2740" spans="8:8" ht="15" customHeight="1">
      <c r="H2740" s="24"/>
    </row>
    <row r="2741" spans="8:8" ht="15" customHeight="1">
      <c r="H2741" s="24"/>
    </row>
    <row r="2742" spans="8:8" ht="15" customHeight="1">
      <c r="H2742" s="24"/>
    </row>
    <row r="2743" spans="8:8" ht="15" customHeight="1">
      <c r="H2743" s="24"/>
    </row>
    <row r="2744" spans="8:8" ht="15" customHeight="1">
      <c r="H2744" s="24"/>
    </row>
    <row r="2745" spans="8:8" ht="15" customHeight="1">
      <c r="H2745" s="24"/>
    </row>
    <row r="2746" spans="8:8" ht="15" customHeight="1">
      <c r="H2746" s="24"/>
    </row>
    <row r="2747" spans="8:8" ht="15" customHeight="1">
      <c r="H2747" s="24"/>
    </row>
    <row r="2748" spans="8:8" ht="15" customHeight="1">
      <c r="H2748" s="24"/>
    </row>
    <row r="2749" spans="8:8" ht="15" customHeight="1">
      <c r="H2749" s="24"/>
    </row>
    <row r="2750" spans="8:8" ht="15" customHeight="1">
      <c r="H2750" s="24"/>
    </row>
    <row r="2751" spans="8:8" ht="15" customHeight="1">
      <c r="H2751" s="24"/>
    </row>
    <row r="2752" spans="8:8" ht="15" customHeight="1">
      <c r="H2752" s="24"/>
    </row>
    <row r="2753" spans="8:8" ht="15" customHeight="1">
      <c r="H2753" s="24"/>
    </row>
    <row r="2754" spans="8:8" ht="15" customHeight="1">
      <c r="H2754" s="24"/>
    </row>
    <row r="2755" spans="8:8" ht="15" customHeight="1">
      <c r="H2755" s="24"/>
    </row>
    <row r="2756" spans="8:8" ht="15" customHeight="1">
      <c r="H2756" s="24"/>
    </row>
    <row r="2757" spans="8:8" ht="15" customHeight="1">
      <c r="H2757" s="24"/>
    </row>
    <row r="2758" spans="8:8" ht="15" customHeight="1">
      <c r="H2758" s="24"/>
    </row>
    <row r="2759" spans="8:8" ht="15" customHeight="1">
      <c r="H2759" s="24"/>
    </row>
    <row r="2760" spans="8:8" ht="15" customHeight="1">
      <c r="H2760" s="24"/>
    </row>
    <row r="2761" spans="8:8" ht="15" customHeight="1">
      <c r="H2761" s="24"/>
    </row>
    <row r="2762" spans="8:8" ht="15" customHeight="1">
      <c r="H2762" s="24"/>
    </row>
    <row r="2763" spans="8:8" ht="15" customHeight="1">
      <c r="H2763" s="24"/>
    </row>
    <row r="2764" spans="8:8" ht="15" customHeight="1">
      <c r="H2764" s="24"/>
    </row>
    <row r="2765" spans="8:8" ht="15" customHeight="1">
      <c r="H2765" s="24"/>
    </row>
    <row r="2766" spans="8:8" ht="15" customHeight="1">
      <c r="H2766" s="24"/>
    </row>
    <row r="2767" spans="8:8" ht="15" customHeight="1">
      <c r="H2767" s="24"/>
    </row>
    <row r="2768" spans="8:8" ht="15" customHeight="1">
      <c r="H2768" s="24"/>
    </row>
    <row r="2769" spans="8:8" ht="15" customHeight="1">
      <c r="H2769" s="24"/>
    </row>
    <row r="2770" spans="8:8" ht="15" customHeight="1">
      <c r="H2770" s="24"/>
    </row>
    <row r="2771" spans="8:8" ht="15" customHeight="1">
      <c r="H2771" s="24"/>
    </row>
    <row r="2772" spans="8:8" ht="15" customHeight="1">
      <c r="H2772" s="24"/>
    </row>
    <row r="2773" spans="8:8" ht="15" customHeight="1">
      <c r="H2773" s="24"/>
    </row>
    <row r="2774" spans="8:8" ht="15" customHeight="1">
      <c r="H2774" s="24"/>
    </row>
    <row r="2775" spans="8:8" ht="15" customHeight="1">
      <c r="H2775" s="24"/>
    </row>
    <row r="2776" spans="8:8" ht="15" customHeight="1">
      <c r="H2776" s="24"/>
    </row>
    <row r="2777" spans="8:8" ht="15" customHeight="1">
      <c r="H2777" s="24"/>
    </row>
    <row r="2778" spans="8:8" ht="15" customHeight="1">
      <c r="H2778" s="24"/>
    </row>
    <row r="2779" spans="8:8" ht="15" customHeight="1">
      <c r="H2779" s="24"/>
    </row>
    <row r="2780" spans="8:8" ht="15" customHeight="1">
      <c r="H2780" s="24"/>
    </row>
    <row r="2781" spans="8:8" ht="15" customHeight="1">
      <c r="H2781" s="24"/>
    </row>
    <row r="2782" spans="8:8" ht="15" customHeight="1">
      <c r="H2782" s="24"/>
    </row>
    <row r="2783" spans="8:8" ht="15" customHeight="1">
      <c r="H2783" s="24"/>
    </row>
    <row r="2784" spans="8:8" ht="15" customHeight="1">
      <c r="H2784" s="24"/>
    </row>
    <row r="2785" spans="8:8" ht="15" customHeight="1">
      <c r="H2785" s="24"/>
    </row>
    <row r="2786" spans="8:8" ht="15" customHeight="1">
      <c r="H2786" s="24"/>
    </row>
    <row r="2787" spans="8:8" ht="15" customHeight="1">
      <c r="H2787" s="24"/>
    </row>
    <row r="2788" spans="8:8" ht="15" customHeight="1">
      <c r="H2788" s="24"/>
    </row>
    <row r="2789" spans="8:8" ht="15" customHeight="1">
      <c r="H2789" s="24"/>
    </row>
    <row r="2790" spans="8:8" ht="15" customHeight="1">
      <c r="H2790" s="24"/>
    </row>
    <row r="2791" spans="8:8" ht="15" customHeight="1">
      <c r="H2791" s="24"/>
    </row>
    <row r="2792" spans="8:8" ht="15" customHeight="1">
      <c r="H2792" s="24"/>
    </row>
    <row r="2793" spans="8:8" ht="15" customHeight="1">
      <c r="H2793" s="24"/>
    </row>
    <row r="2794" spans="8:8" ht="15" customHeight="1">
      <c r="H2794" s="24"/>
    </row>
    <row r="2795" spans="8:8" ht="15" customHeight="1">
      <c r="H2795" s="24"/>
    </row>
    <row r="2796" spans="8:8" ht="15" customHeight="1">
      <c r="H2796" s="24"/>
    </row>
    <row r="2797" spans="8:8" ht="15" customHeight="1">
      <c r="H2797" s="24"/>
    </row>
    <row r="2798" spans="8:8" ht="15" customHeight="1">
      <c r="H2798" s="24"/>
    </row>
    <row r="2799" spans="8:8" ht="15" customHeight="1">
      <c r="H2799" s="24"/>
    </row>
    <row r="2800" spans="8:8" ht="15" customHeight="1">
      <c r="H2800" s="24"/>
    </row>
    <row r="2801" spans="8:8" ht="15" customHeight="1">
      <c r="H2801" s="24"/>
    </row>
    <row r="2802" spans="8:8" ht="15" customHeight="1">
      <c r="H2802" s="24"/>
    </row>
    <row r="2803" spans="8:8" ht="15" customHeight="1">
      <c r="H2803" s="24"/>
    </row>
    <row r="2804" spans="8:8" ht="15" customHeight="1">
      <c r="H2804" s="24"/>
    </row>
    <row r="2805" spans="8:8" ht="15" customHeight="1">
      <c r="H2805" s="24"/>
    </row>
    <row r="2806" spans="8:8" ht="15" customHeight="1">
      <c r="H2806" s="24"/>
    </row>
    <row r="2807" spans="8:8" ht="15" customHeight="1">
      <c r="H2807" s="24"/>
    </row>
    <row r="2808" spans="8:8" ht="15" customHeight="1">
      <c r="H2808" s="24"/>
    </row>
    <row r="2809" spans="8:8" ht="15" customHeight="1">
      <c r="H2809" s="24"/>
    </row>
    <row r="2810" spans="8:8" ht="15" customHeight="1">
      <c r="H2810" s="24"/>
    </row>
    <row r="2811" spans="8:8" ht="15" customHeight="1">
      <c r="H2811" s="24"/>
    </row>
    <row r="2812" spans="8:8" ht="15" customHeight="1">
      <c r="H2812" s="24"/>
    </row>
    <row r="2813" spans="8:8" ht="15" customHeight="1">
      <c r="H2813" s="24"/>
    </row>
    <row r="2814" spans="8:8" ht="15" customHeight="1">
      <c r="H2814" s="24"/>
    </row>
    <row r="2815" spans="8:8" ht="15" customHeight="1">
      <c r="H2815" s="24"/>
    </row>
    <row r="2816" spans="8:8" ht="15" customHeight="1">
      <c r="H2816" s="24"/>
    </row>
    <row r="2817" spans="8:8" ht="15" customHeight="1">
      <c r="H2817" s="24"/>
    </row>
    <row r="2818" spans="8:8" ht="15" customHeight="1">
      <c r="H2818" s="24"/>
    </row>
    <row r="2819" spans="8:8" ht="15" customHeight="1">
      <c r="H2819" s="24"/>
    </row>
    <row r="2820" spans="8:8" ht="15" customHeight="1">
      <c r="H2820" s="24"/>
    </row>
    <row r="2821" spans="8:8" ht="15" customHeight="1">
      <c r="H2821" s="24"/>
    </row>
    <row r="2822" spans="8:8" ht="15" customHeight="1">
      <c r="H2822" s="24"/>
    </row>
    <row r="2823" spans="8:8" ht="15" customHeight="1">
      <c r="H2823" s="24"/>
    </row>
    <row r="2824" spans="8:8" ht="15" customHeight="1">
      <c r="H2824" s="24"/>
    </row>
    <row r="2825" spans="8:8" ht="15" customHeight="1">
      <c r="H2825" s="24"/>
    </row>
    <row r="2826" spans="8:8" ht="15" customHeight="1">
      <c r="H2826" s="24"/>
    </row>
    <row r="2827" spans="8:8" ht="15" customHeight="1">
      <c r="H2827" s="24"/>
    </row>
    <row r="2828" spans="8:8" ht="15" customHeight="1">
      <c r="H2828" s="24"/>
    </row>
    <row r="2829" spans="8:8" ht="15" customHeight="1">
      <c r="H2829" s="24"/>
    </row>
    <row r="2830" spans="8:8" ht="15" customHeight="1">
      <c r="H2830" s="24"/>
    </row>
    <row r="2831" spans="8:8" ht="15" customHeight="1">
      <c r="H2831" s="24"/>
    </row>
    <row r="2832" spans="8:8" ht="15" customHeight="1">
      <c r="H2832" s="24"/>
    </row>
    <row r="2833" spans="8:8" ht="15" customHeight="1">
      <c r="H2833" s="24"/>
    </row>
    <row r="2834" spans="8:8" ht="15" customHeight="1">
      <c r="H2834" s="24"/>
    </row>
    <row r="2835" spans="8:8" ht="15" customHeight="1">
      <c r="H2835" s="24"/>
    </row>
    <row r="2836" spans="8:8" ht="15" customHeight="1">
      <c r="H2836" s="24"/>
    </row>
    <row r="2837" spans="8:8" ht="15" customHeight="1">
      <c r="H2837" s="24"/>
    </row>
    <row r="2838" spans="8:8" ht="15" customHeight="1">
      <c r="H2838" s="24"/>
    </row>
    <row r="2839" spans="8:8" ht="15" customHeight="1">
      <c r="H2839" s="24"/>
    </row>
    <row r="2840" spans="8:8" ht="15" customHeight="1">
      <c r="H2840" s="24"/>
    </row>
    <row r="2841" spans="8:8" ht="15" customHeight="1">
      <c r="H2841" s="24"/>
    </row>
    <row r="2842" spans="8:8" ht="15" customHeight="1">
      <c r="H2842" s="24"/>
    </row>
    <row r="2843" spans="8:8" ht="15" customHeight="1">
      <c r="H2843" s="24"/>
    </row>
    <row r="2844" spans="8:8" ht="15" customHeight="1">
      <c r="H2844" s="24"/>
    </row>
    <row r="2845" spans="8:8" ht="15" customHeight="1">
      <c r="H2845" s="24"/>
    </row>
    <row r="2846" spans="8:8" ht="15" customHeight="1">
      <c r="H2846" s="24"/>
    </row>
    <row r="2847" spans="8:8" ht="15" customHeight="1">
      <c r="H2847" s="24"/>
    </row>
    <row r="2848" spans="8:8" ht="15" customHeight="1">
      <c r="H2848" s="24"/>
    </row>
    <row r="2849" spans="8:8" ht="15" customHeight="1">
      <c r="H2849" s="24"/>
    </row>
    <row r="2850" spans="8:8" ht="15" customHeight="1">
      <c r="H2850" s="24"/>
    </row>
    <row r="2851" spans="8:8" ht="15" customHeight="1">
      <c r="H2851" s="24"/>
    </row>
    <row r="2852" spans="8:8" ht="15" customHeight="1">
      <c r="H2852" s="24"/>
    </row>
    <row r="2853" spans="8:8" ht="15" customHeight="1">
      <c r="H2853" s="24"/>
    </row>
    <row r="2854" spans="8:8" ht="15" customHeight="1">
      <c r="H2854" s="24"/>
    </row>
    <row r="2855" spans="8:8" ht="15" customHeight="1">
      <c r="H2855" s="24"/>
    </row>
    <row r="2856" spans="8:8" ht="15" customHeight="1">
      <c r="H2856" s="24"/>
    </row>
    <row r="2857" spans="8:8" ht="15" customHeight="1">
      <c r="H2857" s="24"/>
    </row>
    <row r="2858" spans="8:8" ht="15" customHeight="1">
      <c r="H2858" s="24"/>
    </row>
    <row r="2859" spans="8:8" ht="15" customHeight="1">
      <c r="H2859" s="24"/>
    </row>
    <row r="2860" spans="8:8" ht="15" customHeight="1">
      <c r="H2860" s="24"/>
    </row>
    <row r="2861" spans="8:8" ht="15" customHeight="1">
      <c r="H2861" s="24"/>
    </row>
    <row r="2862" spans="8:8" ht="15" customHeight="1">
      <c r="H2862" s="24"/>
    </row>
    <row r="2863" spans="8:8" ht="15" customHeight="1">
      <c r="H2863" s="24"/>
    </row>
    <row r="2864" spans="8:8" ht="15" customHeight="1">
      <c r="H2864" s="24"/>
    </row>
    <row r="2865" spans="8:8" ht="15" customHeight="1">
      <c r="H2865" s="24"/>
    </row>
    <row r="2866" spans="8:8" ht="15" customHeight="1">
      <c r="H2866" s="24"/>
    </row>
    <row r="2867" spans="8:8" ht="15" customHeight="1">
      <c r="H2867" s="24"/>
    </row>
    <row r="2868" spans="8:8" ht="15" customHeight="1">
      <c r="H2868" s="24"/>
    </row>
    <row r="2869" spans="8:8" ht="15" customHeight="1">
      <c r="H2869" s="24"/>
    </row>
    <row r="2870" spans="8:8" ht="15" customHeight="1">
      <c r="H2870" s="24"/>
    </row>
    <row r="2871" spans="8:8" ht="15" customHeight="1">
      <c r="H2871" s="24"/>
    </row>
    <row r="2872" spans="8:8" ht="15" customHeight="1">
      <c r="H2872" s="24"/>
    </row>
    <row r="2873" spans="8:8" ht="15" customHeight="1">
      <c r="H2873" s="24"/>
    </row>
    <row r="2874" spans="8:8" ht="15" customHeight="1">
      <c r="H2874" s="24"/>
    </row>
    <row r="2875" spans="8:8" ht="15" customHeight="1">
      <c r="H2875" s="24"/>
    </row>
    <row r="2876" spans="8:8" ht="15" customHeight="1">
      <c r="H2876" s="24"/>
    </row>
    <row r="2877" spans="8:8" ht="15" customHeight="1">
      <c r="H2877" s="24"/>
    </row>
    <row r="2878" spans="8:8" ht="15" customHeight="1">
      <c r="H2878" s="24"/>
    </row>
    <row r="2879" spans="8:8" ht="15" customHeight="1">
      <c r="H2879" s="24"/>
    </row>
    <row r="2880" spans="8:8" ht="15" customHeight="1">
      <c r="H2880" s="24"/>
    </row>
    <row r="2881" spans="8:8" ht="15" customHeight="1">
      <c r="H2881" s="24"/>
    </row>
    <row r="2882" spans="8:8" ht="15" customHeight="1">
      <c r="H2882" s="24"/>
    </row>
    <row r="2883" spans="8:8" ht="15" customHeight="1">
      <c r="H2883" s="24"/>
    </row>
    <row r="2884" spans="8:8" ht="15" customHeight="1">
      <c r="H2884" s="24"/>
    </row>
    <row r="2885" spans="8:8" ht="15" customHeight="1">
      <c r="H2885" s="24"/>
    </row>
    <row r="2886" spans="8:8" ht="15" customHeight="1">
      <c r="H2886" s="24"/>
    </row>
    <row r="2887" spans="8:8" ht="15" customHeight="1">
      <c r="H2887" s="24"/>
    </row>
    <row r="2888" spans="8:8" ht="15" customHeight="1">
      <c r="H2888" s="24"/>
    </row>
    <row r="2889" spans="8:8" ht="15" customHeight="1">
      <c r="H2889" s="24"/>
    </row>
    <row r="2890" spans="8:8" ht="15" customHeight="1">
      <c r="H2890" s="24"/>
    </row>
    <row r="2891" spans="8:8" ht="15" customHeight="1">
      <c r="H2891" s="24"/>
    </row>
    <row r="2892" spans="8:8" ht="15" customHeight="1">
      <c r="H2892" s="24"/>
    </row>
    <row r="2893" spans="8:8" ht="15" customHeight="1">
      <c r="H2893" s="24"/>
    </row>
    <row r="2894" spans="8:8" ht="15" customHeight="1">
      <c r="H2894" s="24"/>
    </row>
    <row r="2895" spans="8:8" ht="15" customHeight="1">
      <c r="H2895" s="24"/>
    </row>
    <row r="2896" spans="8:8" ht="15" customHeight="1">
      <c r="H2896" s="24"/>
    </row>
    <row r="2897" spans="8:8" ht="15" customHeight="1">
      <c r="H2897" s="24"/>
    </row>
    <row r="2898" spans="8:8" ht="15" customHeight="1">
      <c r="H2898" s="24"/>
    </row>
    <row r="2899" spans="8:8" ht="15" customHeight="1">
      <c r="H2899" s="24"/>
    </row>
    <row r="2900" spans="8:8" ht="15" customHeight="1">
      <c r="H2900" s="24"/>
    </row>
    <row r="2901" spans="8:8" ht="15" customHeight="1">
      <c r="H2901" s="24"/>
    </row>
    <row r="2902" spans="8:8" ht="15" customHeight="1">
      <c r="H2902" s="24"/>
    </row>
    <row r="2903" spans="8:8" ht="15" customHeight="1">
      <c r="H2903" s="24"/>
    </row>
    <row r="2904" spans="8:8" ht="15" customHeight="1">
      <c r="H2904" s="24"/>
    </row>
    <row r="2905" spans="8:8" ht="15" customHeight="1">
      <c r="H2905" s="24"/>
    </row>
    <row r="2906" spans="8:8" ht="15" customHeight="1">
      <c r="H2906" s="24"/>
    </row>
    <row r="2907" spans="8:8" ht="15" customHeight="1">
      <c r="H2907" s="24"/>
    </row>
    <row r="2908" spans="8:8" ht="15" customHeight="1">
      <c r="H2908" s="24"/>
    </row>
    <row r="2909" spans="8:8" ht="15" customHeight="1">
      <c r="H2909" s="24"/>
    </row>
    <row r="2910" spans="8:8" ht="15" customHeight="1">
      <c r="H2910" s="24"/>
    </row>
    <row r="2911" spans="8:8" ht="15" customHeight="1">
      <c r="H2911" s="24"/>
    </row>
    <row r="2912" spans="8:8" ht="15" customHeight="1">
      <c r="H2912" s="24"/>
    </row>
    <row r="2913" spans="8:8" ht="15" customHeight="1">
      <c r="H2913" s="24"/>
    </row>
    <row r="2914" spans="8:8" ht="15" customHeight="1">
      <c r="H2914" s="24"/>
    </row>
    <row r="2915" spans="8:8" ht="15" customHeight="1">
      <c r="H2915" s="24"/>
    </row>
    <row r="2916" spans="8:8" ht="15" customHeight="1">
      <c r="H2916" s="24"/>
    </row>
    <row r="2917" spans="8:8" ht="15" customHeight="1">
      <c r="H2917" s="24"/>
    </row>
    <row r="2918" spans="8:8" ht="15" customHeight="1">
      <c r="H2918" s="24"/>
    </row>
    <row r="2919" spans="8:8" ht="15" customHeight="1">
      <c r="H2919" s="24"/>
    </row>
    <row r="2920" spans="8:8" ht="15" customHeight="1">
      <c r="H2920" s="24"/>
    </row>
    <row r="2921" spans="8:8" ht="15" customHeight="1">
      <c r="H2921" s="24"/>
    </row>
    <row r="2922" spans="8:8" ht="15" customHeight="1">
      <c r="H2922" s="24"/>
    </row>
    <row r="2923" spans="8:8" ht="15" customHeight="1">
      <c r="H2923" s="24"/>
    </row>
    <row r="2924" spans="8:8" ht="15" customHeight="1">
      <c r="H2924" s="24"/>
    </row>
    <row r="2925" spans="8:8" ht="15" customHeight="1">
      <c r="H2925" s="24"/>
    </row>
    <row r="2926" spans="8:8" ht="15" customHeight="1">
      <c r="H2926" s="24"/>
    </row>
    <row r="2927" spans="8:8" ht="15" customHeight="1">
      <c r="H2927" s="24"/>
    </row>
    <row r="2928" spans="8:8" ht="15" customHeight="1">
      <c r="H2928" s="24"/>
    </row>
    <row r="2929" spans="8:8" ht="15" customHeight="1">
      <c r="H2929" s="24"/>
    </row>
    <row r="2930" spans="8:8" ht="15" customHeight="1">
      <c r="H2930" s="24"/>
    </row>
    <row r="2931" spans="8:8" ht="15" customHeight="1">
      <c r="H2931" s="24"/>
    </row>
    <row r="2932" spans="8:8" ht="15" customHeight="1">
      <c r="H2932" s="24"/>
    </row>
    <row r="2933" spans="8:8" ht="15" customHeight="1">
      <c r="H2933" s="24"/>
    </row>
    <row r="2934" spans="8:8" ht="15" customHeight="1">
      <c r="H2934" s="24"/>
    </row>
    <row r="2935" spans="8:8" ht="15" customHeight="1">
      <c r="H2935" s="24"/>
    </row>
    <row r="2936" spans="8:8" ht="15" customHeight="1">
      <c r="H2936" s="24"/>
    </row>
    <row r="2937" spans="8:8" ht="15" customHeight="1">
      <c r="H2937" s="24"/>
    </row>
    <row r="2938" spans="8:8" ht="15" customHeight="1">
      <c r="H2938" s="24"/>
    </row>
    <row r="2939" spans="8:8" ht="15" customHeight="1">
      <c r="H2939" s="24"/>
    </row>
    <row r="2940" spans="8:8" ht="15" customHeight="1">
      <c r="H2940" s="24"/>
    </row>
    <row r="2941" spans="8:8" ht="15" customHeight="1">
      <c r="H2941" s="24"/>
    </row>
    <row r="2942" spans="8:8" ht="15" customHeight="1">
      <c r="H2942" s="24"/>
    </row>
    <row r="2943" spans="8:8" ht="15" customHeight="1">
      <c r="H2943" s="24"/>
    </row>
    <row r="2944" spans="8:8" ht="15" customHeight="1">
      <c r="H2944" s="24"/>
    </row>
    <row r="2945" spans="8:8" ht="15" customHeight="1">
      <c r="H2945" s="24"/>
    </row>
    <row r="2946" spans="8:8" ht="15" customHeight="1">
      <c r="H2946" s="24"/>
    </row>
    <row r="2947" spans="8:8" ht="15" customHeight="1">
      <c r="H2947" s="24"/>
    </row>
    <row r="2948" spans="8:8" ht="15" customHeight="1">
      <c r="H2948" s="24"/>
    </row>
    <row r="2949" spans="8:8" ht="15" customHeight="1">
      <c r="H2949" s="24"/>
    </row>
    <row r="2950" spans="8:8" ht="15" customHeight="1">
      <c r="H2950" s="24"/>
    </row>
    <row r="2951" spans="8:8" ht="15" customHeight="1">
      <c r="H2951" s="24"/>
    </row>
    <row r="2952" spans="8:8" ht="15" customHeight="1">
      <c r="H2952" s="24"/>
    </row>
    <row r="2953" spans="8:8" ht="15" customHeight="1">
      <c r="H2953" s="24"/>
    </row>
    <row r="2954" spans="8:8" ht="15" customHeight="1">
      <c r="H2954" s="24"/>
    </row>
    <row r="2955" spans="8:8" ht="15" customHeight="1">
      <c r="H2955" s="24"/>
    </row>
    <row r="2956" spans="8:8" ht="15" customHeight="1">
      <c r="H2956" s="24"/>
    </row>
    <row r="2957" spans="8:8" ht="15" customHeight="1">
      <c r="H2957" s="24"/>
    </row>
    <row r="2958" spans="8:8" ht="15" customHeight="1">
      <c r="H2958" s="24"/>
    </row>
    <row r="2959" spans="8:8" ht="15" customHeight="1">
      <c r="H2959" s="24"/>
    </row>
    <row r="2960" spans="8:8" ht="15" customHeight="1">
      <c r="H2960" s="24"/>
    </row>
    <row r="2961" spans="8:8" ht="15" customHeight="1">
      <c r="H2961" s="24"/>
    </row>
    <row r="2962" spans="8:8" ht="15" customHeight="1">
      <c r="H2962" s="24"/>
    </row>
    <row r="2963" spans="8:8" ht="15" customHeight="1">
      <c r="H2963" s="24"/>
    </row>
    <row r="2964" spans="8:8" ht="15" customHeight="1">
      <c r="H2964" s="24"/>
    </row>
    <row r="2965" spans="8:8" ht="15" customHeight="1">
      <c r="H2965" s="24"/>
    </row>
    <row r="2966" spans="8:8" ht="15" customHeight="1">
      <c r="H2966" s="24"/>
    </row>
    <row r="2967" spans="8:8" ht="15" customHeight="1">
      <c r="H2967" s="24"/>
    </row>
    <row r="2968" spans="8:8" ht="15" customHeight="1">
      <c r="H2968" s="24"/>
    </row>
    <row r="2969" spans="8:8" ht="15" customHeight="1">
      <c r="H2969" s="24"/>
    </row>
    <row r="2970" spans="8:8" ht="15" customHeight="1">
      <c r="H2970" s="24"/>
    </row>
    <row r="2971" spans="8:8" ht="15" customHeight="1">
      <c r="H2971" s="24"/>
    </row>
    <row r="2972" spans="8:8" ht="15" customHeight="1">
      <c r="H2972" s="24"/>
    </row>
    <row r="2973" spans="8:8" ht="15" customHeight="1">
      <c r="H2973" s="24"/>
    </row>
    <row r="2974" spans="8:8" ht="15" customHeight="1">
      <c r="H2974" s="24"/>
    </row>
    <row r="2975" spans="8:8" ht="15" customHeight="1">
      <c r="H2975" s="24"/>
    </row>
    <row r="2976" spans="8:8" ht="15" customHeight="1">
      <c r="H2976" s="24"/>
    </row>
    <row r="2977" spans="8:8" ht="15" customHeight="1">
      <c r="H2977" s="24"/>
    </row>
    <row r="2978" spans="8:8" ht="15" customHeight="1">
      <c r="H2978" s="24"/>
    </row>
    <row r="2979" spans="8:8" ht="15" customHeight="1">
      <c r="H2979" s="24"/>
    </row>
    <row r="2980" spans="8:8" ht="15" customHeight="1">
      <c r="H2980" s="24"/>
    </row>
    <row r="2981" spans="8:8" ht="15" customHeight="1">
      <c r="H2981" s="24"/>
    </row>
    <row r="2982" spans="8:8" ht="15" customHeight="1">
      <c r="H2982" s="24"/>
    </row>
    <row r="2983" spans="8:8" ht="15" customHeight="1">
      <c r="H2983" s="24"/>
    </row>
    <row r="2984" spans="8:8" ht="15" customHeight="1">
      <c r="H2984" s="24"/>
    </row>
    <row r="2985" spans="8:8" ht="15" customHeight="1">
      <c r="H2985" s="24"/>
    </row>
    <row r="2986" spans="8:8" ht="15" customHeight="1">
      <c r="H2986" s="24"/>
    </row>
    <row r="2987" spans="8:8" ht="15" customHeight="1">
      <c r="H2987" s="24"/>
    </row>
    <row r="2988" spans="8:8" ht="15" customHeight="1">
      <c r="H2988" s="24"/>
    </row>
    <row r="2989" spans="8:8" ht="15" customHeight="1">
      <c r="H2989" s="24"/>
    </row>
    <row r="2990" spans="8:8" ht="15" customHeight="1">
      <c r="H2990" s="24"/>
    </row>
    <row r="2991" spans="8:8" ht="15" customHeight="1">
      <c r="H2991" s="24"/>
    </row>
    <row r="2992" spans="8:8" ht="15" customHeight="1">
      <c r="H2992" s="24"/>
    </row>
    <row r="2993" spans="8:8" ht="15" customHeight="1">
      <c r="H2993" s="24"/>
    </row>
    <row r="2994" spans="8:8" ht="15" customHeight="1">
      <c r="H2994" s="24"/>
    </row>
    <row r="2995" spans="8:8" ht="15" customHeight="1">
      <c r="H2995" s="24"/>
    </row>
    <row r="2996" spans="8:8" ht="15" customHeight="1">
      <c r="H2996" s="24"/>
    </row>
    <row r="2997" spans="8:8" ht="15" customHeight="1">
      <c r="H2997" s="24"/>
    </row>
    <row r="2998" spans="8:8" ht="15" customHeight="1">
      <c r="H2998" s="24"/>
    </row>
    <row r="2999" spans="8:8" ht="15" customHeight="1">
      <c r="H2999" s="24"/>
    </row>
    <row r="3000" spans="8:8" ht="15" customHeight="1">
      <c r="H3000" s="24"/>
    </row>
    <row r="3001" spans="8:8" ht="15" customHeight="1">
      <c r="H3001" s="24"/>
    </row>
    <row r="3002" spans="8:8" ht="15" customHeight="1">
      <c r="H3002" s="24"/>
    </row>
    <row r="3003" spans="8:8" ht="15" customHeight="1">
      <c r="H3003" s="24"/>
    </row>
    <row r="3004" spans="8:8" ht="15" customHeight="1">
      <c r="H3004" s="24"/>
    </row>
    <row r="3005" spans="8:8" ht="15" customHeight="1">
      <c r="H3005" s="24"/>
    </row>
    <row r="3006" spans="8:8" ht="15" customHeight="1">
      <c r="H3006" s="24"/>
    </row>
    <row r="3007" spans="8:8" ht="15" customHeight="1">
      <c r="H3007" s="24"/>
    </row>
    <row r="3008" spans="8:8" ht="15" customHeight="1">
      <c r="H3008" s="24"/>
    </row>
    <row r="3009" spans="8:8" ht="15" customHeight="1">
      <c r="H3009" s="24"/>
    </row>
    <row r="3010" spans="8:8" ht="15" customHeight="1">
      <c r="H3010" s="24"/>
    </row>
    <row r="3011" spans="8:8" ht="15" customHeight="1">
      <c r="H3011" s="24"/>
    </row>
    <row r="3012" spans="8:8" ht="15" customHeight="1">
      <c r="H3012" s="24"/>
    </row>
    <row r="3013" spans="8:8" ht="15" customHeight="1">
      <c r="H3013" s="24"/>
    </row>
    <row r="3014" spans="8:8" ht="15" customHeight="1">
      <c r="H3014" s="24"/>
    </row>
    <row r="3015" spans="8:8" ht="15" customHeight="1">
      <c r="H3015" s="24"/>
    </row>
    <row r="3016" spans="8:8" ht="15" customHeight="1">
      <c r="H3016" s="24"/>
    </row>
    <row r="3017" spans="8:8" ht="15" customHeight="1">
      <c r="H3017" s="24"/>
    </row>
    <row r="3018" spans="8:8" ht="15" customHeight="1">
      <c r="H3018" s="24"/>
    </row>
    <row r="3019" spans="8:8" ht="15" customHeight="1">
      <c r="H3019" s="24"/>
    </row>
    <row r="3020" spans="8:8" ht="15" customHeight="1">
      <c r="H3020" s="24"/>
    </row>
    <row r="3021" spans="8:8" ht="15" customHeight="1">
      <c r="H3021" s="24"/>
    </row>
    <row r="3022" spans="8:8" ht="15" customHeight="1">
      <c r="H3022" s="24"/>
    </row>
    <row r="3023" spans="8:8" ht="15" customHeight="1">
      <c r="H3023" s="24"/>
    </row>
    <row r="3024" spans="8:8" ht="15" customHeight="1">
      <c r="H3024" s="24"/>
    </row>
    <row r="3025" spans="8:8" ht="15" customHeight="1">
      <c r="H3025" s="24"/>
    </row>
    <row r="3026" spans="8:8" ht="15" customHeight="1">
      <c r="H3026" s="24"/>
    </row>
    <row r="3027" spans="8:8" ht="15" customHeight="1">
      <c r="H3027" s="24"/>
    </row>
    <row r="3028" spans="8:8" ht="15" customHeight="1">
      <c r="H3028" s="24"/>
    </row>
    <row r="3029" spans="8:8" ht="15" customHeight="1">
      <c r="H3029" s="24"/>
    </row>
    <row r="3030" spans="8:8" ht="15" customHeight="1">
      <c r="H3030" s="24"/>
    </row>
    <row r="3031" spans="8:8" ht="15" customHeight="1">
      <c r="H3031" s="24"/>
    </row>
    <row r="3032" spans="8:8" ht="15" customHeight="1">
      <c r="H3032" s="24"/>
    </row>
    <row r="3033" spans="8:8" ht="15" customHeight="1">
      <c r="H3033" s="24"/>
    </row>
    <row r="3034" spans="8:8" ht="15" customHeight="1">
      <c r="H3034" s="24"/>
    </row>
    <row r="3035" spans="8:8" ht="15" customHeight="1">
      <c r="H3035" s="24"/>
    </row>
    <row r="3036" spans="8:8" ht="15" customHeight="1">
      <c r="H3036" s="24"/>
    </row>
    <row r="3037" spans="8:8" ht="15" customHeight="1">
      <c r="H3037" s="24"/>
    </row>
    <row r="3038" spans="8:8" ht="15" customHeight="1">
      <c r="H3038" s="24"/>
    </row>
    <row r="3039" spans="8:8" ht="15" customHeight="1">
      <c r="H3039" s="24"/>
    </row>
    <row r="3040" spans="8:8" ht="15" customHeight="1">
      <c r="H3040" s="24"/>
    </row>
    <row r="3041" spans="8:8" ht="15" customHeight="1">
      <c r="H3041" s="24"/>
    </row>
    <row r="3042" spans="8:8" ht="15" customHeight="1">
      <c r="H3042" s="24"/>
    </row>
    <row r="3043" spans="8:8" ht="15" customHeight="1">
      <c r="H3043" s="24"/>
    </row>
    <row r="3044" spans="8:8" ht="15" customHeight="1">
      <c r="H3044" s="24"/>
    </row>
    <row r="3045" spans="8:8" ht="15" customHeight="1">
      <c r="H3045" s="24"/>
    </row>
    <row r="3046" spans="8:8" ht="15" customHeight="1">
      <c r="H3046" s="24"/>
    </row>
    <row r="3047" spans="8:8" ht="15" customHeight="1">
      <c r="H3047" s="24"/>
    </row>
    <row r="3048" spans="8:8" ht="15" customHeight="1">
      <c r="H3048" s="24"/>
    </row>
    <row r="3049" spans="8:8" ht="15" customHeight="1">
      <c r="H3049" s="24"/>
    </row>
    <row r="3050" spans="8:8" ht="15" customHeight="1">
      <c r="H3050" s="24"/>
    </row>
    <row r="3051" spans="8:8" ht="15" customHeight="1">
      <c r="H3051" s="24"/>
    </row>
    <row r="3052" spans="8:8" ht="15" customHeight="1">
      <c r="H3052" s="24"/>
    </row>
    <row r="3053" spans="8:8" ht="15" customHeight="1">
      <c r="H3053" s="24"/>
    </row>
    <row r="3054" spans="8:8" ht="15" customHeight="1">
      <c r="H3054" s="24"/>
    </row>
    <row r="3055" spans="8:8" ht="15" customHeight="1">
      <c r="H3055" s="24"/>
    </row>
    <row r="3056" spans="8:8" ht="15" customHeight="1">
      <c r="H3056" s="24"/>
    </row>
    <row r="3057" spans="8:8" ht="15" customHeight="1">
      <c r="H3057" s="24"/>
    </row>
    <row r="3058" spans="8:8" ht="15" customHeight="1">
      <c r="H3058" s="24"/>
    </row>
    <row r="3059" spans="8:8" ht="15" customHeight="1">
      <c r="H3059" s="24"/>
    </row>
    <row r="3060" spans="8:8" ht="15" customHeight="1">
      <c r="H3060" s="24"/>
    </row>
    <row r="3061" spans="8:8" ht="15" customHeight="1">
      <c r="H3061" s="24"/>
    </row>
    <row r="3062" spans="8:8" ht="15" customHeight="1">
      <c r="H3062" s="24"/>
    </row>
    <row r="3063" spans="8:8" ht="15" customHeight="1">
      <c r="H3063" s="24"/>
    </row>
    <row r="3064" spans="8:8" ht="15" customHeight="1">
      <c r="H3064" s="24"/>
    </row>
    <row r="3065" spans="8:8" ht="15" customHeight="1">
      <c r="H3065" s="24"/>
    </row>
    <row r="3066" spans="8:8" ht="15" customHeight="1">
      <c r="H3066" s="24"/>
    </row>
    <row r="3067" spans="8:8" ht="15" customHeight="1">
      <c r="H3067" s="24"/>
    </row>
    <row r="3068" spans="8:8" ht="15" customHeight="1">
      <c r="H3068" s="24"/>
    </row>
    <row r="3069" spans="8:8" ht="15" customHeight="1">
      <c r="H3069" s="24"/>
    </row>
    <row r="3070" spans="8:8" ht="15" customHeight="1">
      <c r="H3070" s="24"/>
    </row>
    <row r="3071" spans="8:8" ht="15" customHeight="1">
      <c r="H3071" s="24"/>
    </row>
    <row r="3072" spans="8:8" ht="15" customHeight="1">
      <c r="H3072" s="24"/>
    </row>
    <row r="3073" spans="8:8" ht="15" customHeight="1">
      <c r="H3073" s="24"/>
    </row>
    <row r="3074" spans="8:8" ht="15" customHeight="1">
      <c r="H3074" s="24"/>
    </row>
    <row r="3075" spans="8:8" ht="15" customHeight="1">
      <c r="H3075" s="24"/>
    </row>
    <row r="3076" spans="8:8" ht="15" customHeight="1">
      <c r="H3076" s="24"/>
    </row>
    <row r="3077" spans="8:8" ht="15" customHeight="1">
      <c r="H3077" s="24"/>
    </row>
    <row r="3078" spans="8:8" ht="15" customHeight="1">
      <c r="H3078" s="24"/>
    </row>
    <row r="3079" spans="8:8" ht="15" customHeight="1">
      <c r="H3079" s="24"/>
    </row>
    <row r="3080" spans="8:8" ht="15" customHeight="1">
      <c r="H3080" s="24"/>
    </row>
    <row r="3081" spans="8:8" ht="15" customHeight="1">
      <c r="H3081" s="24"/>
    </row>
    <row r="3082" spans="8:8" ht="15" customHeight="1">
      <c r="H3082" s="24"/>
    </row>
    <row r="3083" spans="8:8" ht="15" customHeight="1">
      <c r="H3083" s="24"/>
    </row>
    <row r="3084" spans="8:8" ht="15" customHeight="1">
      <c r="H3084" s="24"/>
    </row>
    <row r="3085" spans="8:8" ht="15" customHeight="1">
      <c r="H3085" s="24"/>
    </row>
    <row r="3086" spans="8:8" ht="15" customHeight="1">
      <c r="H3086" s="24"/>
    </row>
    <row r="3087" spans="8:8" ht="15" customHeight="1">
      <c r="H3087" s="24"/>
    </row>
    <row r="3088" spans="8:8" ht="15" customHeight="1">
      <c r="H3088" s="24"/>
    </row>
    <row r="3089" spans="8:8" ht="15" customHeight="1">
      <c r="H3089" s="24"/>
    </row>
    <row r="3090" spans="8:8" ht="15" customHeight="1">
      <c r="H3090" s="24"/>
    </row>
    <row r="3091" spans="8:8" ht="15" customHeight="1">
      <c r="H3091" s="24"/>
    </row>
    <row r="3092" spans="8:8" ht="15" customHeight="1">
      <c r="H3092" s="24"/>
    </row>
    <row r="3093" spans="8:8" ht="15" customHeight="1">
      <c r="H3093" s="24"/>
    </row>
    <row r="3094" spans="8:8" ht="15" customHeight="1">
      <c r="H3094" s="24"/>
    </row>
    <row r="3095" spans="8:8" ht="15" customHeight="1">
      <c r="H3095" s="24"/>
    </row>
    <row r="3096" spans="8:8" ht="15" customHeight="1">
      <c r="H3096" s="24"/>
    </row>
    <row r="3097" spans="8:8" ht="15" customHeight="1">
      <c r="H3097" s="24"/>
    </row>
    <row r="3098" spans="8:8" ht="15" customHeight="1">
      <c r="H3098" s="24"/>
    </row>
    <row r="3099" spans="8:8" ht="15" customHeight="1">
      <c r="H3099" s="24"/>
    </row>
    <row r="3100" spans="8:8" ht="15" customHeight="1">
      <c r="H3100" s="24"/>
    </row>
    <row r="3101" spans="8:8" ht="15" customHeight="1">
      <c r="H3101" s="24"/>
    </row>
    <row r="3102" spans="8:8" ht="15" customHeight="1">
      <c r="H3102" s="24"/>
    </row>
    <row r="3103" spans="8:8" ht="15" customHeight="1">
      <c r="H3103" s="24"/>
    </row>
    <row r="3104" spans="8:8" ht="15" customHeight="1">
      <c r="H3104" s="24"/>
    </row>
    <row r="3105" spans="8:8" ht="15" customHeight="1">
      <c r="H3105" s="24"/>
    </row>
    <row r="3106" spans="8:8" ht="15" customHeight="1">
      <c r="H3106" s="24"/>
    </row>
    <row r="3107" spans="8:8" ht="15" customHeight="1">
      <c r="H3107" s="24"/>
    </row>
    <row r="3108" spans="8:8" ht="15" customHeight="1">
      <c r="H3108" s="24"/>
    </row>
    <row r="3109" spans="8:8" ht="15" customHeight="1">
      <c r="H3109" s="24"/>
    </row>
    <row r="3110" spans="8:8" ht="15" customHeight="1">
      <c r="H3110" s="24"/>
    </row>
    <row r="3111" spans="8:8" ht="15" customHeight="1">
      <c r="H3111" s="24"/>
    </row>
    <row r="3112" spans="8:8" ht="15" customHeight="1">
      <c r="H3112" s="24"/>
    </row>
    <row r="3113" spans="8:8" ht="15" customHeight="1">
      <c r="H3113" s="24"/>
    </row>
    <row r="3114" spans="8:8" ht="15" customHeight="1">
      <c r="H3114" s="24"/>
    </row>
    <row r="3115" spans="8:8" ht="15" customHeight="1">
      <c r="H3115" s="24"/>
    </row>
    <row r="3116" spans="8:8" ht="15" customHeight="1">
      <c r="H3116" s="24"/>
    </row>
    <row r="3117" spans="8:8" ht="15" customHeight="1">
      <c r="H3117" s="24"/>
    </row>
    <row r="3118" spans="8:8" ht="15" customHeight="1">
      <c r="H3118" s="24"/>
    </row>
    <row r="3119" spans="8:8" ht="15" customHeight="1">
      <c r="H3119" s="24"/>
    </row>
    <row r="3120" spans="8:8" ht="15" customHeight="1">
      <c r="H3120" s="24"/>
    </row>
    <row r="3121" spans="8:8" ht="15" customHeight="1">
      <c r="H3121" s="24"/>
    </row>
    <row r="3122" spans="8:8" ht="15" customHeight="1">
      <c r="H3122" s="24"/>
    </row>
    <row r="3123" spans="8:8" ht="15" customHeight="1">
      <c r="H3123" s="24"/>
    </row>
    <row r="3124" spans="8:8" ht="15" customHeight="1">
      <c r="H3124" s="24"/>
    </row>
    <row r="3125" spans="8:8" ht="15" customHeight="1">
      <c r="H3125" s="24"/>
    </row>
    <row r="3126" spans="8:8" ht="15" customHeight="1">
      <c r="H3126" s="24"/>
    </row>
    <row r="3127" spans="8:8" ht="15" customHeight="1">
      <c r="H3127" s="24"/>
    </row>
    <row r="3128" spans="8:8" ht="15" customHeight="1">
      <c r="H3128" s="24"/>
    </row>
    <row r="3129" spans="8:8" ht="15" customHeight="1">
      <c r="H3129" s="24"/>
    </row>
    <row r="3130" spans="8:8" ht="15" customHeight="1">
      <c r="H3130" s="24"/>
    </row>
    <row r="3131" spans="8:8" ht="15" customHeight="1">
      <c r="H3131" s="24"/>
    </row>
    <row r="3132" spans="8:8" ht="15" customHeight="1">
      <c r="H3132" s="24"/>
    </row>
    <row r="3133" spans="8:8" ht="15" customHeight="1">
      <c r="H3133" s="24"/>
    </row>
    <row r="3134" spans="8:8" ht="15" customHeight="1">
      <c r="H3134" s="24"/>
    </row>
    <row r="3135" spans="8:8" ht="15" customHeight="1">
      <c r="H3135" s="24"/>
    </row>
    <row r="3136" spans="8:8" ht="15" customHeight="1">
      <c r="H3136" s="24"/>
    </row>
    <row r="3137" spans="8:8" ht="15" customHeight="1">
      <c r="H3137" s="24"/>
    </row>
    <row r="3138" spans="8:8" ht="15" customHeight="1">
      <c r="H3138" s="24"/>
    </row>
    <row r="3139" spans="8:8" ht="15" customHeight="1">
      <c r="H3139" s="24"/>
    </row>
    <row r="3140" spans="8:8" ht="15" customHeight="1">
      <c r="H3140" s="24"/>
    </row>
    <row r="3141" spans="8:8" ht="15" customHeight="1">
      <c r="H3141" s="24"/>
    </row>
    <row r="3142" spans="8:8" ht="15" customHeight="1">
      <c r="H3142" s="24"/>
    </row>
    <row r="3143" spans="8:8" ht="15" customHeight="1">
      <c r="H3143" s="24"/>
    </row>
    <row r="3144" spans="8:8" ht="15" customHeight="1">
      <c r="H3144" s="24"/>
    </row>
    <row r="3145" spans="8:8" ht="15" customHeight="1">
      <c r="H3145" s="24"/>
    </row>
    <row r="3146" spans="8:8" ht="15" customHeight="1">
      <c r="H3146" s="24"/>
    </row>
    <row r="3147" spans="8:8" ht="15" customHeight="1">
      <c r="H3147" s="24"/>
    </row>
    <row r="3148" spans="8:8" ht="15" customHeight="1">
      <c r="H3148" s="24"/>
    </row>
    <row r="3149" spans="8:8" ht="15" customHeight="1">
      <c r="H3149" s="24"/>
    </row>
    <row r="3150" spans="8:8" ht="15" customHeight="1">
      <c r="H3150" s="24"/>
    </row>
    <row r="3151" spans="8:8" ht="15" customHeight="1">
      <c r="H3151" s="24"/>
    </row>
    <row r="3152" spans="8:8" ht="15" customHeight="1">
      <c r="H3152" s="24"/>
    </row>
    <row r="3153" spans="8:8" ht="15" customHeight="1">
      <c r="H3153" s="24"/>
    </row>
    <row r="3154" spans="8:8" ht="15" customHeight="1">
      <c r="H3154" s="24"/>
    </row>
    <row r="3155" spans="8:8" ht="15" customHeight="1">
      <c r="H3155" s="24"/>
    </row>
    <row r="3156" spans="8:8" ht="15" customHeight="1">
      <c r="H3156" s="24"/>
    </row>
    <row r="3157" spans="8:8" ht="15" customHeight="1">
      <c r="H3157" s="24"/>
    </row>
    <row r="3158" spans="8:8" ht="15" customHeight="1">
      <c r="H3158" s="24"/>
    </row>
    <row r="3159" spans="8:8" ht="15" customHeight="1">
      <c r="H3159" s="24"/>
    </row>
    <row r="3160" spans="8:8" ht="15" customHeight="1">
      <c r="H3160" s="24"/>
    </row>
    <row r="3161" spans="8:8" ht="15" customHeight="1">
      <c r="H3161" s="24"/>
    </row>
    <row r="3162" spans="8:8" ht="15" customHeight="1">
      <c r="H3162" s="24"/>
    </row>
    <row r="3163" spans="8:8" ht="15" customHeight="1">
      <c r="H3163" s="24"/>
    </row>
    <row r="3164" spans="8:8" ht="15" customHeight="1">
      <c r="H3164" s="24"/>
    </row>
    <row r="3165" spans="8:8" ht="15" customHeight="1">
      <c r="H3165" s="24"/>
    </row>
    <row r="3166" spans="8:8" ht="15" customHeight="1">
      <c r="H3166" s="24"/>
    </row>
    <row r="3167" spans="8:8" ht="15" customHeight="1">
      <c r="H3167" s="24"/>
    </row>
    <row r="3168" spans="8:8" ht="15" customHeight="1">
      <c r="H3168" s="24"/>
    </row>
    <row r="3169" spans="8:8" ht="15" customHeight="1">
      <c r="H3169" s="24"/>
    </row>
    <row r="3170" spans="8:8" ht="15" customHeight="1">
      <c r="H3170" s="24"/>
    </row>
    <row r="3171" spans="8:8" ht="15" customHeight="1">
      <c r="H3171" s="24"/>
    </row>
    <row r="3172" spans="8:8" ht="15" customHeight="1">
      <c r="H3172" s="24"/>
    </row>
    <row r="3173" spans="8:8" ht="15" customHeight="1">
      <c r="H3173" s="24"/>
    </row>
    <row r="3174" spans="8:8" ht="15" customHeight="1">
      <c r="H3174" s="24"/>
    </row>
    <row r="3175" spans="8:8" ht="15" customHeight="1">
      <c r="H3175" s="24"/>
    </row>
    <row r="3176" spans="8:8" ht="15" customHeight="1">
      <c r="H3176" s="24"/>
    </row>
    <row r="3177" spans="8:8" ht="15" customHeight="1">
      <c r="H3177" s="24"/>
    </row>
    <row r="3178" spans="8:8" ht="15" customHeight="1">
      <c r="H3178" s="24"/>
    </row>
    <row r="3179" spans="8:8" ht="15" customHeight="1">
      <c r="H3179" s="24"/>
    </row>
    <row r="3180" spans="8:8" ht="15" customHeight="1">
      <c r="H3180" s="24"/>
    </row>
    <row r="3181" spans="8:8" ht="15" customHeight="1">
      <c r="H3181" s="24"/>
    </row>
    <row r="3182" spans="8:8" ht="15" customHeight="1">
      <c r="H3182" s="24"/>
    </row>
    <row r="3183" spans="8:8" ht="15" customHeight="1">
      <c r="H3183" s="24"/>
    </row>
    <row r="3184" spans="8:8" ht="15" customHeight="1">
      <c r="H3184" s="24"/>
    </row>
    <row r="3185" spans="8:8" ht="15" customHeight="1">
      <c r="H3185" s="24"/>
    </row>
    <row r="3186" spans="8:8" ht="15" customHeight="1">
      <c r="H3186" s="24"/>
    </row>
    <row r="3187" spans="8:8" ht="15" customHeight="1">
      <c r="H3187" s="24"/>
    </row>
    <row r="3188" spans="8:8" ht="15" customHeight="1">
      <c r="H3188" s="24"/>
    </row>
    <row r="3189" spans="8:8" ht="15" customHeight="1">
      <c r="H3189" s="24"/>
    </row>
    <row r="3190" spans="8:8" ht="15" customHeight="1">
      <c r="H3190" s="24"/>
    </row>
    <row r="3191" spans="8:8" ht="15" customHeight="1">
      <c r="H3191" s="24"/>
    </row>
    <row r="3192" spans="8:8" ht="15" customHeight="1">
      <c r="H3192" s="24"/>
    </row>
    <row r="3193" spans="8:8" ht="15" customHeight="1">
      <c r="H3193" s="24"/>
    </row>
    <row r="3194" spans="8:8" ht="15" customHeight="1">
      <c r="H3194" s="24"/>
    </row>
    <row r="3195" spans="8:8" ht="15" customHeight="1">
      <c r="H3195" s="24"/>
    </row>
    <row r="3196" spans="8:8" ht="15" customHeight="1">
      <c r="H3196" s="24"/>
    </row>
    <row r="3197" spans="8:8" ht="15" customHeight="1">
      <c r="H3197" s="24"/>
    </row>
    <row r="3198" spans="8:8" ht="15" customHeight="1">
      <c r="H3198" s="24"/>
    </row>
    <row r="3199" spans="8:8" ht="15" customHeight="1">
      <c r="H3199" s="24"/>
    </row>
    <row r="3200" spans="8:8" ht="15" customHeight="1">
      <c r="H3200" s="24"/>
    </row>
    <row r="3201" spans="8:8" ht="15" customHeight="1">
      <c r="H3201" s="24"/>
    </row>
    <row r="3202" spans="8:8" ht="15" customHeight="1">
      <c r="H3202" s="24"/>
    </row>
    <row r="3203" spans="8:8" ht="15" customHeight="1">
      <c r="H3203" s="24"/>
    </row>
    <row r="3204" spans="8:8" ht="15" customHeight="1">
      <c r="H3204" s="24"/>
    </row>
    <row r="3205" spans="8:8" ht="15" customHeight="1">
      <c r="H3205" s="24"/>
    </row>
    <row r="3206" spans="8:8" ht="15" customHeight="1">
      <c r="H3206" s="24"/>
    </row>
    <row r="3207" spans="8:8" ht="15" customHeight="1">
      <c r="H3207" s="24"/>
    </row>
    <row r="3208" spans="8:8" ht="15" customHeight="1">
      <c r="H3208" s="24"/>
    </row>
    <row r="3209" spans="8:8" ht="15" customHeight="1">
      <c r="H3209" s="24"/>
    </row>
    <row r="3210" spans="8:8" ht="15" customHeight="1">
      <c r="H3210" s="24"/>
    </row>
    <row r="3211" spans="8:8" ht="15" customHeight="1">
      <c r="H3211" s="24"/>
    </row>
    <row r="3212" spans="8:8" ht="15" customHeight="1">
      <c r="H3212" s="24"/>
    </row>
    <row r="3213" spans="8:8" ht="15" customHeight="1">
      <c r="H3213" s="24"/>
    </row>
    <row r="3214" spans="8:8" ht="15" customHeight="1">
      <c r="H3214" s="24"/>
    </row>
    <row r="3215" spans="8:8" ht="15" customHeight="1">
      <c r="H3215" s="24"/>
    </row>
    <row r="3216" spans="8:8" ht="15" customHeight="1">
      <c r="H3216" s="24"/>
    </row>
    <row r="3217" spans="8:8" ht="15" customHeight="1">
      <c r="H3217" s="24"/>
    </row>
    <row r="3218" spans="8:8" ht="15" customHeight="1">
      <c r="H3218" s="24"/>
    </row>
    <row r="3219" spans="8:8" ht="15" customHeight="1">
      <c r="H3219" s="24"/>
    </row>
    <row r="3220" spans="8:8" ht="15" customHeight="1">
      <c r="H3220" s="24"/>
    </row>
    <row r="3221" spans="8:8" ht="15" customHeight="1">
      <c r="H3221" s="24"/>
    </row>
    <row r="3222" spans="8:8" ht="15" customHeight="1">
      <c r="H3222" s="24"/>
    </row>
    <row r="3223" spans="8:8" ht="15" customHeight="1">
      <c r="H3223" s="24"/>
    </row>
    <row r="3224" spans="8:8" ht="15" customHeight="1">
      <c r="H3224" s="24"/>
    </row>
    <row r="3225" spans="8:8" ht="15" customHeight="1">
      <c r="H3225" s="24"/>
    </row>
    <row r="3226" spans="8:8" ht="15" customHeight="1">
      <c r="H3226" s="24"/>
    </row>
    <row r="3227" spans="8:8" ht="15" customHeight="1">
      <c r="H3227" s="24"/>
    </row>
    <row r="3228" spans="8:8" ht="15" customHeight="1">
      <c r="H3228" s="24"/>
    </row>
    <row r="3229" spans="8:8" ht="15" customHeight="1">
      <c r="H3229" s="24"/>
    </row>
    <row r="3230" spans="8:8" ht="15" customHeight="1">
      <c r="H3230" s="24"/>
    </row>
    <row r="3231" spans="8:8" ht="15" customHeight="1">
      <c r="H3231" s="24"/>
    </row>
    <row r="3232" spans="8:8" ht="15" customHeight="1">
      <c r="H3232" s="24"/>
    </row>
    <row r="3233" spans="8:8" ht="15" customHeight="1">
      <c r="H3233" s="24"/>
    </row>
    <row r="3234" spans="8:8" ht="15" customHeight="1">
      <c r="H3234" s="24"/>
    </row>
    <row r="3235" spans="8:8" ht="15" customHeight="1">
      <c r="H3235" s="24"/>
    </row>
    <row r="3236" spans="8:8" ht="15" customHeight="1">
      <c r="H3236" s="24"/>
    </row>
    <row r="3237" spans="8:8" ht="15" customHeight="1">
      <c r="H3237" s="24"/>
    </row>
    <row r="3238" spans="8:8" ht="15" customHeight="1">
      <c r="H3238" s="24"/>
    </row>
    <row r="3239" spans="8:8" ht="15" customHeight="1">
      <c r="H3239" s="24"/>
    </row>
    <row r="3240" spans="8:8" ht="15" customHeight="1">
      <c r="H3240" s="24"/>
    </row>
    <row r="3241" spans="8:8" ht="15" customHeight="1">
      <c r="H3241" s="24"/>
    </row>
    <row r="3242" spans="8:8" ht="15" customHeight="1">
      <c r="H3242" s="24"/>
    </row>
    <row r="3243" spans="8:8" ht="15" customHeight="1">
      <c r="H3243" s="24"/>
    </row>
    <row r="3244" spans="8:8" ht="15" customHeight="1">
      <c r="H3244" s="24"/>
    </row>
    <row r="3245" spans="8:8" ht="15" customHeight="1">
      <c r="H3245" s="24"/>
    </row>
    <row r="3246" spans="8:8" ht="15" customHeight="1">
      <c r="H3246" s="24"/>
    </row>
    <row r="3247" spans="8:8" ht="15" customHeight="1">
      <c r="H3247" s="24"/>
    </row>
    <row r="3248" spans="8:8" ht="15" customHeight="1">
      <c r="H3248" s="24"/>
    </row>
    <row r="3249" spans="8:8" ht="15" customHeight="1">
      <c r="H3249" s="24"/>
    </row>
    <row r="3250" spans="8:8" ht="15" customHeight="1">
      <c r="H3250" s="24"/>
    </row>
    <row r="3251" spans="8:8" ht="15" customHeight="1">
      <c r="H3251" s="24"/>
    </row>
    <row r="3252" spans="8:8" ht="15" customHeight="1">
      <c r="H3252" s="24"/>
    </row>
    <row r="3253" spans="8:8" ht="15" customHeight="1">
      <c r="H3253" s="24"/>
    </row>
    <row r="3254" spans="8:8" ht="15" customHeight="1">
      <c r="H3254" s="24"/>
    </row>
    <row r="3255" spans="8:8" ht="15" customHeight="1">
      <c r="H3255" s="24"/>
    </row>
    <row r="3256" spans="8:8" ht="15" customHeight="1">
      <c r="H3256" s="24"/>
    </row>
    <row r="3257" spans="8:8" ht="15" customHeight="1">
      <c r="H3257" s="24"/>
    </row>
    <row r="3258" spans="8:8" ht="15" customHeight="1">
      <c r="H3258" s="24"/>
    </row>
    <row r="3259" spans="8:8" ht="15" customHeight="1">
      <c r="H3259" s="24"/>
    </row>
    <row r="3260" spans="8:8" ht="15" customHeight="1">
      <c r="H3260" s="24"/>
    </row>
    <row r="3261" spans="8:8" ht="15" customHeight="1">
      <c r="H3261" s="24"/>
    </row>
    <row r="3262" spans="8:8" ht="15" customHeight="1">
      <c r="H3262" s="24"/>
    </row>
    <row r="3263" spans="8:8" ht="15" customHeight="1">
      <c r="H3263" s="24"/>
    </row>
    <row r="3264" spans="8:8" ht="15" customHeight="1">
      <c r="H3264" s="24"/>
    </row>
    <row r="3265" spans="8:8" ht="15" customHeight="1">
      <c r="H3265" s="24"/>
    </row>
    <row r="3266" spans="8:8" ht="15" customHeight="1">
      <c r="H3266" s="24"/>
    </row>
    <row r="3267" spans="8:8" ht="15" customHeight="1">
      <c r="H3267" s="24"/>
    </row>
    <row r="3268" spans="8:8" ht="15" customHeight="1">
      <c r="H3268" s="24"/>
    </row>
    <row r="3269" spans="8:8" ht="15" customHeight="1">
      <c r="H3269" s="24"/>
    </row>
    <row r="3270" spans="8:8" ht="15" customHeight="1">
      <c r="H3270" s="24"/>
    </row>
    <row r="3271" spans="8:8" ht="15" customHeight="1">
      <c r="H3271" s="24"/>
    </row>
    <row r="3272" spans="8:8" ht="15" customHeight="1">
      <c r="H3272" s="24"/>
    </row>
    <row r="3273" spans="8:8" ht="15" customHeight="1">
      <c r="H3273" s="24"/>
    </row>
    <row r="3274" spans="8:8" ht="15" customHeight="1">
      <c r="H3274" s="24"/>
    </row>
    <row r="3275" spans="8:8" ht="15" customHeight="1">
      <c r="H3275" s="24"/>
    </row>
    <row r="3276" spans="8:8" ht="15" customHeight="1">
      <c r="H3276" s="24"/>
    </row>
    <row r="3277" spans="8:8" ht="15" customHeight="1">
      <c r="H3277" s="24"/>
    </row>
    <row r="3278" spans="8:8" ht="15" customHeight="1">
      <c r="H3278" s="24"/>
    </row>
    <row r="3279" spans="8:8" ht="15" customHeight="1">
      <c r="H3279" s="24"/>
    </row>
    <row r="3280" spans="8:8" ht="15" customHeight="1">
      <c r="H3280" s="24"/>
    </row>
    <row r="3281" spans="8:8" ht="15" customHeight="1">
      <c r="H3281" s="24"/>
    </row>
    <row r="3282" spans="8:8" ht="15" customHeight="1">
      <c r="H3282" s="24"/>
    </row>
    <row r="3283" spans="8:8" ht="15" customHeight="1">
      <c r="H3283" s="24"/>
    </row>
    <row r="3284" spans="8:8" ht="15" customHeight="1">
      <c r="H3284" s="24"/>
    </row>
    <row r="3285" spans="8:8" ht="15" customHeight="1">
      <c r="H3285" s="24"/>
    </row>
    <row r="3286" spans="8:8" ht="15" customHeight="1">
      <c r="H3286" s="24"/>
    </row>
    <row r="3287" spans="8:8" ht="15" customHeight="1">
      <c r="H3287" s="24"/>
    </row>
    <row r="3288" spans="8:8" ht="15" customHeight="1">
      <c r="H3288" s="24"/>
    </row>
    <row r="3289" spans="8:8" ht="15" customHeight="1">
      <c r="H3289" s="24"/>
    </row>
    <row r="3290" spans="8:8" ht="15" customHeight="1">
      <c r="H3290" s="24"/>
    </row>
    <row r="3291" spans="8:8" ht="15" customHeight="1">
      <c r="H3291" s="24"/>
    </row>
    <row r="3292" spans="8:8" ht="15" customHeight="1">
      <c r="H3292" s="24"/>
    </row>
    <row r="3293" spans="8:8" ht="15" customHeight="1">
      <c r="H3293" s="24"/>
    </row>
    <row r="3294" spans="8:8" ht="15" customHeight="1">
      <c r="H3294" s="24"/>
    </row>
    <row r="3295" spans="8:8" ht="15" customHeight="1">
      <c r="H3295" s="24"/>
    </row>
    <row r="3296" spans="8:8" ht="15" customHeight="1">
      <c r="H3296" s="24"/>
    </row>
    <row r="3297" spans="8:8" ht="15" customHeight="1">
      <c r="H3297" s="24"/>
    </row>
    <row r="3298" spans="8:8" ht="15" customHeight="1">
      <c r="H3298" s="24"/>
    </row>
    <row r="3299" spans="8:8" ht="15" customHeight="1">
      <c r="H3299" s="24"/>
    </row>
    <row r="3300" spans="8:8" ht="15" customHeight="1">
      <c r="H3300" s="24"/>
    </row>
    <row r="3301" spans="8:8" ht="15" customHeight="1">
      <c r="H3301" s="24"/>
    </row>
    <row r="3302" spans="8:8" ht="15" customHeight="1">
      <c r="H3302" s="24"/>
    </row>
    <row r="3303" spans="8:8" ht="15" customHeight="1">
      <c r="H3303" s="24"/>
    </row>
    <row r="3304" spans="8:8" ht="15" customHeight="1">
      <c r="H3304" s="24"/>
    </row>
    <row r="3305" spans="8:8" ht="15" customHeight="1">
      <c r="H3305" s="24"/>
    </row>
    <row r="3306" spans="8:8" ht="15" customHeight="1">
      <c r="H3306" s="24"/>
    </row>
    <row r="3307" spans="8:8" ht="15" customHeight="1">
      <c r="H3307" s="24"/>
    </row>
    <row r="3308" spans="8:8" ht="15" customHeight="1">
      <c r="H3308" s="24"/>
    </row>
    <row r="3309" spans="8:8" ht="15" customHeight="1">
      <c r="H3309" s="24"/>
    </row>
    <row r="3310" spans="8:8" ht="15" customHeight="1">
      <c r="H3310" s="24"/>
    </row>
    <row r="3311" spans="8:8" ht="15" customHeight="1">
      <c r="H3311" s="24"/>
    </row>
    <row r="3312" spans="8:8" ht="15" customHeight="1">
      <c r="H3312" s="24"/>
    </row>
    <row r="3313" spans="8:8" ht="15" customHeight="1">
      <c r="H3313" s="24"/>
    </row>
    <row r="3314" spans="8:8" ht="15" customHeight="1">
      <c r="H3314" s="24"/>
    </row>
    <row r="3315" spans="8:8" ht="15" customHeight="1">
      <c r="H3315" s="24"/>
    </row>
    <row r="3316" spans="8:8" ht="15" customHeight="1">
      <c r="H3316" s="24"/>
    </row>
    <row r="3317" spans="8:8" ht="15" customHeight="1">
      <c r="H3317" s="24"/>
    </row>
    <row r="3318" spans="8:8" ht="15" customHeight="1">
      <c r="H3318" s="24"/>
    </row>
    <row r="3319" spans="8:8" ht="15" customHeight="1">
      <c r="H3319" s="24"/>
    </row>
    <row r="3320" spans="8:8" ht="15" customHeight="1">
      <c r="H3320" s="24"/>
    </row>
    <row r="3321" spans="8:8" ht="15" customHeight="1">
      <c r="H3321" s="24"/>
    </row>
    <row r="3322" spans="8:8" ht="15" customHeight="1">
      <c r="H3322" s="24"/>
    </row>
    <row r="3323" spans="8:8" ht="15" customHeight="1">
      <c r="H3323" s="24"/>
    </row>
    <row r="3324" spans="8:8" ht="15" customHeight="1">
      <c r="H3324" s="24"/>
    </row>
    <row r="3325" spans="8:8" ht="15" customHeight="1">
      <c r="H3325" s="24"/>
    </row>
    <row r="3326" spans="8:8" ht="15" customHeight="1">
      <c r="H3326" s="24"/>
    </row>
    <row r="3327" spans="8:8" ht="15" customHeight="1">
      <c r="H3327" s="24"/>
    </row>
    <row r="3328" spans="8:8" ht="15" customHeight="1">
      <c r="H3328" s="24"/>
    </row>
    <row r="3329" spans="8:8" ht="15" customHeight="1">
      <c r="H3329" s="24"/>
    </row>
    <row r="3330" spans="8:8" ht="15" customHeight="1">
      <c r="H3330" s="24"/>
    </row>
    <row r="3331" spans="8:8" ht="15" customHeight="1">
      <c r="H3331" s="24"/>
    </row>
    <row r="3332" spans="8:8" ht="15" customHeight="1">
      <c r="H3332" s="24"/>
    </row>
    <row r="3333" spans="8:8" ht="15" customHeight="1">
      <c r="H3333" s="24"/>
    </row>
    <row r="3334" spans="8:8" ht="15" customHeight="1">
      <c r="H3334" s="24"/>
    </row>
    <row r="3335" spans="8:8" ht="15" customHeight="1">
      <c r="H3335" s="24"/>
    </row>
    <row r="3336" spans="8:8" ht="15" customHeight="1">
      <c r="H3336" s="24"/>
    </row>
    <row r="3337" spans="8:8" ht="15" customHeight="1">
      <c r="H3337" s="24"/>
    </row>
    <row r="3338" spans="8:8" ht="15" customHeight="1">
      <c r="H3338" s="24"/>
    </row>
    <row r="3339" spans="8:8" ht="15" customHeight="1">
      <c r="H3339" s="24"/>
    </row>
    <row r="3340" spans="8:8" ht="15" customHeight="1">
      <c r="H3340" s="24"/>
    </row>
    <row r="3341" spans="8:8" ht="15" customHeight="1">
      <c r="H3341" s="24"/>
    </row>
    <row r="3342" spans="8:8" ht="15" customHeight="1">
      <c r="H3342" s="24"/>
    </row>
    <row r="3343" spans="8:8" ht="15" customHeight="1">
      <c r="H3343" s="24"/>
    </row>
    <row r="3344" spans="8:8" ht="15" customHeight="1">
      <c r="H3344" s="24"/>
    </row>
    <row r="3345" spans="8:8" ht="15" customHeight="1">
      <c r="H3345" s="24"/>
    </row>
    <row r="3346" spans="8:8" ht="15" customHeight="1">
      <c r="H3346" s="24"/>
    </row>
    <row r="3347" spans="8:8" ht="15" customHeight="1">
      <c r="H3347" s="24"/>
    </row>
    <row r="3348" spans="8:8" ht="15" customHeight="1">
      <c r="H3348" s="24"/>
    </row>
    <row r="3349" spans="8:8" ht="15" customHeight="1">
      <c r="H3349" s="24"/>
    </row>
    <row r="3350" spans="8:8" ht="15" customHeight="1">
      <c r="H3350" s="24"/>
    </row>
    <row r="3351" spans="8:8" ht="15" customHeight="1">
      <c r="H3351" s="24"/>
    </row>
    <row r="3352" spans="8:8" ht="15" customHeight="1">
      <c r="H3352" s="24"/>
    </row>
    <row r="3353" spans="8:8" ht="15" customHeight="1">
      <c r="H3353" s="24"/>
    </row>
    <row r="3354" spans="8:8" ht="15" customHeight="1">
      <c r="H3354" s="24"/>
    </row>
    <row r="3355" spans="8:8" ht="15" customHeight="1">
      <c r="H3355" s="24"/>
    </row>
    <row r="3356" spans="8:8" ht="15" customHeight="1">
      <c r="H3356" s="24"/>
    </row>
    <row r="3357" spans="8:8" ht="15" customHeight="1">
      <c r="H3357" s="24"/>
    </row>
    <row r="3358" spans="8:8" ht="15" customHeight="1">
      <c r="H3358" s="24"/>
    </row>
    <row r="3359" spans="8:8" ht="15" customHeight="1">
      <c r="H3359" s="24"/>
    </row>
    <row r="3360" spans="8:8" ht="15" customHeight="1">
      <c r="H3360" s="24"/>
    </row>
    <row r="3361" spans="8:8" ht="15" customHeight="1">
      <c r="H3361" s="24"/>
    </row>
    <row r="3362" spans="8:8" ht="15" customHeight="1">
      <c r="H3362" s="24"/>
    </row>
    <row r="3363" spans="8:8" ht="15" customHeight="1">
      <c r="H3363" s="24"/>
    </row>
    <row r="3364" spans="8:8" ht="15" customHeight="1">
      <c r="H3364" s="24"/>
    </row>
    <row r="3365" spans="8:8" ht="15" customHeight="1">
      <c r="H3365" s="24"/>
    </row>
    <row r="3366" spans="8:8" ht="15" customHeight="1">
      <c r="H3366" s="24"/>
    </row>
    <row r="3367" spans="8:8" ht="15" customHeight="1">
      <c r="H3367" s="24"/>
    </row>
    <row r="3368" spans="8:8" ht="15" customHeight="1">
      <c r="H3368" s="24"/>
    </row>
    <row r="3369" spans="8:8" ht="15" customHeight="1">
      <c r="H3369" s="24"/>
    </row>
    <row r="3370" spans="8:8" ht="15" customHeight="1">
      <c r="H3370" s="24"/>
    </row>
    <row r="3371" spans="8:8" ht="15" customHeight="1">
      <c r="H3371" s="24"/>
    </row>
    <row r="3372" spans="8:8" ht="15" customHeight="1">
      <c r="H3372" s="24"/>
    </row>
    <row r="3373" spans="8:8" ht="15" customHeight="1">
      <c r="H3373" s="24"/>
    </row>
    <row r="3374" spans="8:8" ht="15" customHeight="1">
      <c r="H3374" s="24"/>
    </row>
    <row r="3375" spans="8:8" ht="15" customHeight="1">
      <c r="H3375" s="24"/>
    </row>
    <row r="3376" spans="8:8" ht="15" customHeight="1">
      <c r="H3376" s="24"/>
    </row>
    <row r="3377" spans="8:8" ht="15" customHeight="1">
      <c r="H3377" s="24"/>
    </row>
    <row r="3378" spans="8:8" ht="15" customHeight="1">
      <c r="H3378" s="24"/>
    </row>
    <row r="3379" spans="8:8" ht="15" customHeight="1">
      <c r="H3379" s="24"/>
    </row>
    <row r="3380" spans="8:8" ht="15" customHeight="1">
      <c r="H3380" s="24"/>
    </row>
    <row r="3381" spans="8:8" ht="15" customHeight="1">
      <c r="H3381" s="24"/>
    </row>
    <row r="3382" spans="8:8" ht="15" customHeight="1">
      <c r="H3382" s="24"/>
    </row>
    <row r="3383" spans="8:8" ht="15" customHeight="1">
      <c r="H3383" s="24"/>
    </row>
    <row r="3384" spans="8:8" ht="15" customHeight="1">
      <c r="H3384" s="24"/>
    </row>
    <row r="3385" spans="8:8" ht="15" customHeight="1">
      <c r="H3385" s="24"/>
    </row>
    <row r="3386" spans="8:8" ht="15" customHeight="1">
      <c r="H3386" s="24"/>
    </row>
    <row r="3387" spans="8:8" ht="15" customHeight="1">
      <c r="H3387" s="24"/>
    </row>
    <row r="3388" spans="8:8" ht="15" customHeight="1">
      <c r="H3388" s="24"/>
    </row>
    <row r="3389" spans="8:8" ht="15" customHeight="1">
      <c r="H3389" s="24"/>
    </row>
    <row r="3390" spans="8:8" ht="15" customHeight="1">
      <c r="H3390" s="24"/>
    </row>
    <row r="3391" spans="8:8" ht="15" customHeight="1">
      <c r="H3391" s="24"/>
    </row>
    <row r="3392" spans="8:8" ht="15" customHeight="1">
      <c r="H3392" s="24"/>
    </row>
    <row r="3393" spans="8:8" ht="15" customHeight="1">
      <c r="H3393" s="24"/>
    </row>
    <row r="3394" spans="8:8" ht="15" customHeight="1">
      <c r="H3394" s="24"/>
    </row>
    <row r="3395" spans="8:8" ht="15" customHeight="1">
      <c r="H3395" s="24"/>
    </row>
    <row r="3396" spans="8:8" ht="15" customHeight="1">
      <c r="H3396" s="24"/>
    </row>
    <row r="3397" spans="8:8" ht="15" customHeight="1">
      <c r="H3397" s="24"/>
    </row>
    <row r="3398" spans="8:8" ht="15" customHeight="1">
      <c r="H3398" s="24"/>
    </row>
    <row r="3399" spans="8:8" ht="15" customHeight="1">
      <c r="H3399" s="24"/>
    </row>
    <row r="3400" spans="8:8" ht="15" customHeight="1">
      <c r="H3400" s="24"/>
    </row>
    <row r="3401" spans="8:8" ht="15" customHeight="1">
      <c r="H3401" s="24"/>
    </row>
    <row r="3402" spans="8:8" ht="15" customHeight="1">
      <c r="H3402" s="24"/>
    </row>
    <row r="3403" spans="8:8" ht="15" customHeight="1">
      <c r="H3403" s="24"/>
    </row>
    <row r="3404" spans="8:8" ht="15" customHeight="1">
      <c r="H3404" s="24"/>
    </row>
    <row r="3405" spans="8:8" ht="15" customHeight="1">
      <c r="H3405" s="24"/>
    </row>
    <row r="3406" spans="8:8" ht="15" customHeight="1">
      <c r="H3406" s="24"/>
    </row>
    <row r="3407" spans="8:8" ht="15" customHeight="1">
      <c r="H3407" s="24"/>
    </row>
    <row r="3408" spans="8:8" ht="15" customHeight="1">
      <c r="H3408" s="24"/>
    </row>
    <row r="3409" spans="8:8" ht="15" customHeight="1">
      <c r="H3409" s="24"/>
    </row>
    <row r="3410" spans="8:8" ht="15" customHeight="1">
      <c r="H3410" s="24"/>
    </row>
    <row r="3411" spans="8:8" ht="15" customHeight="1">
      <c r="H3411" s="24"/>
    </row>
    <row r="3412" spans="8:8" ht="15" customHeight="1">
      <c r="H3412" s="24"/>
    </row>
    <row r="3413" spans="8:8" ht="15" customHeight="1">
      <c r="H3413" s="24"/>
    </row>
    <row r="3414" spans="8:8" ht="15" customHeight="1">
      <c r="H3414" s="24"/>
    </row>
    <row r="3415" spans="8:8" ht="15" customHeight="1">
      <c r="H3415" s="24"/>
    </row>
    <row r="3416" spans="8:8" ht="15" customHeight="1">
      <c r="H3416" s="24"/>
    </row>
    <row r="3417" spans="8:8" ht="15" customHeight="1">
      <c r="H3417" s="24"/>
    </row>
    <row r="3418" spans="8:8" ht="15" customHeight="1">
      <c r="H3418" s="24"/>
    </row>
    <row r="3419" spans="8:8" ht="15" customHeight="1">
      <c r="H3419" s="24"/>
    </row>
    <row r="3420" spans="8:8" ht="15" customHeight="1">
      <c r="H3420" s="24"/>
    </row>
    <row r="3421" spans="8:8" ht="15" customHeight="1">
      <c r="H3421" s="24"/>
    </row>
    <row r="3422" spans="8:8" ht="15" customHeight="1">
      <c r="H3422" s="24"/>
    </row>
    <row r="3423" spans="8:8" ht="15" customHeight="1">
      <c r="H3423" s="24"/>
    </row>
    <row r="3424" spans="8:8" ht="15" customHeight="1">
      <c r="H3424" s="24"/>
    </row>
    <row r="3425" spans="8:8" ht="15" customHeight="1">
      <c r="H3425" s="24"/>
    </row>
    <row r="3426" spans="8:8" ht="15" customHeight="1">
      <c r="H3426" s="24"/>
    </row>
    <row r="3427" spans="8:8" ht="15" customHeight="1">
      <c r="H3427" s="24"/>
    </row>
    <row r="3428" spans="8:8" ht="15" customHeight="1">
      <c r="H3428" s="24"/>
    </row>
    <row r="3429" spans="8:8" ht="15" customHeight="1">
      <c r="H3429" s="24"/>
    </row>
    <row r="3430" spans="8:8" ht="15" customHeight="1">
      <c r="H3430" s="24"/>
    </row>
    <row r="3431" spans="8:8" ht="15" customHeight="1">
      <c r="H3431" s="24"/>
    </row>
    <row r="3432" spans="8:8" ht="15" customHeight="1">
      <c r="H3432" s="24"/>
    </row>
    <row r="3433" spans="8:8" ht="15" customHeight="1">
      <c r="H3433" s="24"/>
    </row>
    <row r="3434" spans="8:8" ht="15" customHeight="1">
      <c r="H3434" s="24"/>
    </row>
    <row r="3435" spans="8:8" ht="15" customHeight="1">
      <c r="H3435" s="24"/>
    </row>
    <row r="3436" spans="8:8" ht="15" customHeight="1">
      <c r="H3436" s="24"/>
    </row>
    <row r="3437" spans="8:8" ht="15" customHeight="1">
      <c r="H3437" s="24"/>
    </row>
    <row r="3438" spans="8:8" ht="15" customHeight="1">
      <c r="H3438" s="24"/>
    </row>
    <row r="3439" spans="8:8" ht="15" customHeight="1">
      <c r="H3439" s="24"/>
    </row>
    <row r="3440" spans="8:8" ht="15" customHeight="1">
      <c r="H3440" s="24"/>
    </row>
    <row r="3441" spans="8:8" ht="15" customHeight="1">
      <c r="H3441" s="24"/>
    </row>
    <row r="3442" spans="8:8" ht="15" customHeight="1">
      <c r="H3442" s="24"/>
    </row>
    <row r="3443" spans="8:8" ht="15" customHeight="1">
      <c r="H3443" s="24"/>
    </row>
    <row r="3444" spans="8:8" ht="15" customHeight="1">
      <c r="H3444" s="24"/>
    </row>
    <row r="3445" spans="8:8" ht="15" customHeight="1">
      <c r="H3445" s="24"/>
    </row>
    <row r="3446" spans="8:8" ht="15" customHeight="1">
      <c r="H3446" s="24"/>
    </row>
    <row r="3447" spans="8:8" ht="15" customHeight="1">
      <c r="H3447" s="24"/>
    </row>
    <row r="3448" spans="8:8" ht="15" customHeight="1">
      <c r="H3448" s="24"/>
    </row>
    <row r="3449" spans="8:8" ht="15" customHeight="1">
      <c r="H3449" s="24"/>
    </row>
    <row r="3450" spans="8:8" ht="15" customHeight="1">
      <c r="H3450" s="24"/>
    </row>
    <row r="3451" spans="8:8" ht="15" customHeight="1">
      <c r="H3451" s="24"/>
    </row>
    <row r="3452" spans="8:8" ht="15" customHeight="1">
      <c r="H3452" s="24"/>
    </row>
    <row r="3453" spans="8:8" ht="15" customHeight="1">
      <c r="H3453" s="24"/>
    </row>
    <row r="3454" spans="8:8" ht="15" customHeight="1">
      <c r="H3454" s="24"/>
    </row>
    <row r="3455" spans="8:8" ht="15" customHeight="1">
      <c r="H3455" s="24"/>
    </row>
    <row r="3456" spans="8:8" ht="15" customHeight="1">
      <c r="H3456" s="24"/>
    </row>
    <row r="3457" spans="8:8" ht="15" customHeight="1">
      <c r="H3457" s="24"/>
    </row>
    <row r="3458" spans="8:8" ht="15" customHeight="1">
      <c r="H3458" s="24"/>
    </row>
    <row r="3459" spans="8:8" ht="15" customHeight="1">
      <c r="H3459" s="24"/>
    </row>
    <row r="3460" spans="8:8" ht="15" customHeight="1">
      <c r="H3460" s="24"/>
    </row>
    <row r="3461" spans="8:8" ht="15" customHeight="1">
      <c r="H3461" s="24"/>
    </row>
    <row r="3462" spans="8:8" ht="15" customHeight="1">
      <c r="H3462" s="24"/>
    </row>
    <row r="3463" spans="8:8" ht="15" customHeight="1">
      <c r="H3463" s="24"/>
    </row>
    <row r="3464" spans="8:8" ht="15" customHeight="1">
      <c r="H3464" s="24"/>
    </row>
    <row r="3465" spans="8:8" ht="15" customHeight="1">
      <c r="H3465" s="24"/>
    </row>
    <row r="3466" spans="8:8" ht="15" customHeight="1">
      <c r="H3466" s="24"/>
    </row>
    <row r="3467" spans="8:8" ht="15" customHeight="1">
      <c r="H3467" s="24"/>
    </row>
    <row r="3468" spans="8:8" ht="15" customHeight="1">
      <c r="H3468" s="24"/>
    </row>
    <row r="3469" spans="8:8" ht="15" customHeight="1">
      <c r="H3469" s="24"/>
    </row>
    <row r="3470" spans="8:8" ht="15" customHeight="1">
      <c r="H3470" s="24"/>
    </row>
    <row r="3471" spans="8:8" ht="15" customHeight="1">
      <c r="H3471" s="24"/>
    </row>
    <row r="3472" spans="8:8" ht="15" customHeight="1">
      <c r="H3472" s="24"/>
    </row>
    <row r="3473" spans="8:8" ht="15" customHeight="1">
      <c r="H3473" s="24"/>
    </row>
    <row r="3474" spans="8:8" ht="15" customHeight="1">
      <c r="H3474" s="24"/>
    </row>
    <row r="3475" spans="8:8" ht="15" customHeight="1">
      <c r="H3475" s="24"/>
    </row>
    <row r="3476" spans="8:8" ht="15" customHeight="1">
      <c r="H3476" s="24"/>
    </row>
    <row r="3477" spans="8:8" ht="15" customHeight="1">
      <c r="H3477" s="24"/>
    </row>
    <row r="3478" spans="8:8" ht="15" customHeight="1">
      <c r="H3478" s="24"/>
    </row>
    <row r="3479" spans="8:8" ht="15" customHeight="1">
      <c r="H3479" s="24"/>
    </row>
    <row r="3480" spans="8:8" ht="15" customHeight="1">
      <c r="H3480" s="24"/>
    </row>
    <row r="3481" spans="8:8" ht="15" customHeight="1">
      <c r="H3481" s="24"/>
    </row>
    <row r="3482" spans="8:8" ht="15" customHeight="1">
      <c r="H3482" s="24"/>
    </row>
    <row r="3483" spans="8:8" ht="15" customHeight="1">
      <c r="H3483" s="24"/>
    </row>
    <row r="3484" spans="8:8" ht="15" customHeight="1">
      <c r="H3484" s="24"/>
    </row>
    <row r="3485" spans="8:8" ht="15" customHeight="1">
      <c r="H3485" s="24"/>
    </row>
    <row r="3486" spans="8:8" ht="15" customHeight="1">
      <c r="H3486" s="24"/>
    </row>
    <row r="3487" spans="8:8" ht="15" customHeight="1">
      <c r="H3487" s="24"/>
    </row>
    <row r="3488" spans="8:8" ht="15" customHeight="1">
      <c r="H3488" s="24"/>
    </row>
    <row r="3489" spans="8:8" ht="15" customHeight="1">
      <c r="H3489" s="24"/>
    </row>
    <row r="3490" spans="8:8" ht="15" customHeight="1">
      <c r="H3490" s="24"/>
    </row>
    <row r="3491" spans="8:8" ht="15" customHeight="1">
      <c r="H3491" s="24"/>
    </row>
    <row r="3492" spans="8:8" ht="15" customHeight="1">
      <c r="H3492" s="24"/>
    </row>
    <row r="3493" spans="8:8" ht="15" customHeight="1">
      <c r="H3493" s="24"/>
    </row>
    <row r="3494" spans="8:8" ht="15" customHeight="1">
      <c r="H3494" s="24"/>
    </row>
    <row r="3495" spans="8:8" ht="15" customHeight="1">
      <c r="H3495" s="24"/>
    </row>
    <row r="3496" spans="8:8" ht="15" customHeight="1">
      <c r="H3496" s="24"/>
    </row>
    <row r="3497" spans="8:8" ht="15" customHeight="1">
      <c r="H3497" s="24"/>
    </row>
    <row r="3498" spans="8:8" ht="15" customHeight="1">
      <c r="H3498" s="24"/>
    </row>
    <row r="3499" spans="8:8" ht="15" customHeight="1">
      <c r="H3499" s="24"/>
    </row>
    <row r="3500" spans="8:8" ht="15" customHeight="1">
      <c r="H3500" s="24"/>
    </row>
    <row r="3501" spans="8:8" ht="15" customHeight="1">
      <c r="H3501" s="24"/>
    </row>
    <row r="3502" spans="8:8" ht="15" customHeight="1">
      <c r="H3502" s="24"/>
    </row>
    <row r="3503" spans="8:8" ht="15" customHeight="1">
      <c r="H3503" s="24"/>
    </row>
    <row r="3504" spans="8:8" ht="15" customHeight="1">
      <c r="H3504" s="24"/>
    </row>
    <row r="3505" spans="8:8" ht="15" customHeight="1">
      <c r="H3505" s="24"/>
    </row>
    <row r="3506" spans="8:8" ht="15" customHeight="1">
      <c r="H3506" s="24"/>
    </row>
    <row r="3507" spans="8:8" ht="15" customHeight="1">
      <c r="H3507" s="24"/>
    </row>
    <row r="3508" spans="8:8" ht="15" customHeight="1">
      <c r="H3508" s="24"/>
    </row>
    <row r="3509" spans="8:8" ht="15" customHeight="1">
      <c r="H3509" s="24"/>
    </row>
    <row r="3510" spans="8:8" ht="15" customHeight="1">
      <c r="H3510" s="24"/>
    </row>
    <row r="3511" spans="8:8" ht="15" customHeight="1">
      <c r="H3511" s="24"/>
    </row>
    <row r="3512" spans="8:8" ht="15" customHeight="1">
      <c r="H3512" s="24"/>
    </row>
    <row r="3513" spans="8:8" ht="15" customHeight="1">
      <c r="H3513" s="24"/>
    </row>
    <row r="3514" spans="8:8" ht="15" customHeight="1">
      <c r="H3514" s="24"/>
    </row>
    <row r="3515" spans="8:8" ht="15" customHeight="1">
      <c r="H3515" s="24"/>
    </row>
    <row r="3516" spans="8:8" ht="15" customHeight="1">
      <c r="H3516" s="24"/>
    </row>
    <row r="3517" spans="8:8" ht="15" customHeight="1">
      <c r="H3517" s="24"/>
    </row>
    <row r="3518" spans="8:8" ht="15" customHeight="1">
      <c r="H3518" s="24"/>
    </row>
    <row r="3519" spans="8:8" ht="15" customHeight="1">
      <c r="H3519" s="24"/>
    </row>
    <row r="3520" spans="8:8" ht="15" customHeight="1">
      <c r="H3520" s="24"/>
    </row>
    <row r="3521" spans="8:8" ht="15" customHeight="1">
      <c r="H3521" s="24"/>
    </row>
    <row r="3522" spans="8:8" ht="15" customHeight="1">
      <c r="H3522" s="24"/>
    </row>
    <row r="3523" spans="8:8" ht="15" customHeight="1">
      <c r="H3523" s="24"/>
    </row>
    <row r="3524" spans="8:8" ht="15" customHeight="1">
      <c r="H3524" s="24"/>
    </row>
    <row r="3525" spans="8:8" ht="15" customHeight="1">
      <c r="H3525" s="24"/>
    </row>
    <row r="3526" spans="8:8" ht="15" customHeight="1">
      <c r="H3526" s="24"/>
    </row>
    <row r="3527" spans="8:8" ht="15" customHeight="1">
      <c r="H3527" s="24"/>
    </row>
    <row r="3528" spans="8:8" ht="15" customHeight="1">
      <c r="H3528" s="24"/>
    </row>
    <row r="3529" spans="8:8" ht="15" customHeight="1">
      <c r="H3529" s="24"/>
    </row>
    <row r="3530" spans="8:8" ht="15" customHeight="1">
      <c r="H3530" s="24"/>
    </row>
    <row r="3531" spans="8:8" ht="15" customHeight="1">
      <c r="H3531" s="24"/>
    </row>
    <row r="3532" spans="8:8" ht="15" customHeight="1">
      <c r="H3532" s="24"/>
    </row>
    <row r="3533" spans="8:8" ht="15" customHeight="1">
      <c r="H3533" s="24"/>
    </row>
    <row r="3534" spans="8:8" ht="15" customHeight="1">
      <c r="H3534" s="24"/>
    </row>
    <row r="3535" spans="8:8" ht="15" customHeight="1">
      <c r="H3535" s="24"/>
    </row>
    <row r="3536" spans="8:8" ht="15" customHeight="1">
      <c r="H3536" s="24"/>
    </row>
    <row r="3537" spans="8:8" ht="15" customHeight="1">
      <c r="H3537" s="24"/>
    </row>
    <row r="3538" spans="8:8" ht="15" customHeight="1">
      <c r="H3538" s="24"/>
    </row>
    <row r="3539" spans="8:8" ht="15" customHeight="1">
      <c r="H3539" s="24"/>
    </row>
    <row r="3540" spans="8:8" ht="15" customHeight="1">
      <c r="H3540" s="24"/>
    </row>
    <row r="3541" spans="8:8" ht="15" customHeight="1">
      <c r="H3541" s="24"/>
    </row>
    <row r="3542" spans="8:8" ht="15" customHeight="1">
      <c r="H3542" s="24"/>
    </row>
    <row r="3543" spans="8:8" ht="15" customHeight="1">
      <c r="H3543" s="24"/>
    </row>
    <row r="3544" spans="8:8" ht="15" customHeight="1">
      <c r="H3544" s="24"/>
    </row>
    <row r="3545" spans="8:8" ht="15" customHeight="1">
      <c r="H3545" s="24"/>
    </row>
    <row r="3546" spans="8:8" ht="15" customHeight="1">
      <c r="H3546" s="24"/>
    </row>
    <row r="3547" spans="8:8" ht="15" customHeight="1">
      <c r="H3547" s="24"/>
    </row>
    <row r="3548" spans="8:8" ht="15" customHeight="1">
      <c r="H3548" s="24"/>
    </row>
    <row r="3549" spans="8:8" ht="15" customHeight="1">
      <c r="H3549" s="24"/>
    </row>
    <row r="3550" spans="8:8" ht="15" customHeight="1">
      <c r="H3550" s="24"/>
    </row>
    <row r="3551" spans="8:8" ht="15" customHeight="1">
      <c r="H3551" s="24"/>
    </row>
    <row r="3552" spans="8:8" ht="15" customHeight="1">
      <c r="H3552" s="24"/>
    </row>
    <row r="3553" spans="8:8" ht="15" customHeight="1">
      <c r="H3553" s="24"/>
    </row>
    <row r="3554" spans="8:8" ht="15" customHeight="1">
      <c r="H3554" s="24"/>
    </row>
    <row r="3555" spans="8:8" ht="15" customHeight="1">
      <c r="H3555" s="24"/>
    </row>
    <row r="3556" spans="8:8" ht="15" customHeight="1">
      <c r="H3556" s="24"/>
    </row>
    <row r="3557" spans="8:8" ht="15" customHeight="1">
      <c r="H3557" s="24"/>
    </row>
    <row r="3558" spans="8:8" ht="15" customHeight="1">
      <c r="H3558" s="24"/>
    </row>
    <row r="3559" spans="8:8" ht="15" customHeight="1">
      <c r="H3559" s="24"/>
    </row>
    <row r="3560" spans="8:8" ht="15" customHeight="1">
      <c r="H3560" s="24"/>
    </row>
    <row r="3561" spans="8:8" ht="15" customHeight="1">
      <c r="H3561" s="24"/>
    </row>
    <row r="3562" spans="8:8" ht="15" customHeight="1">
      <c r="H3562" s="24"/>
    </row>
    <row r="3563" spans="8:8" ht="15" customHeight="1">
      <c r="H3563" s="24"/>
    </row>
    <row r="3564" spans="8:8" ht="15" customHeight="1">
      <c r="H3564" s="24"/>
    </row>
    <row r="3565" spans="8:8" ht="15" customHeight="1">
      <c r="H3565" s="24"/>
    </row>
    <row r="3566" spans="8:8" ht="15" customHeight="1">
      <c r="H3566" s="24"/>
    </row>
    <row r="3567" spans="8:8" ht="15" customHeight="1">
      <c r="H3567" s="24"/>
    </row>
    <row r="3568" spans="8:8" ht="15" customHeight="1">
      <c r="H3568" s="24"/>
    </row>
    <row r="3569" spans="8:8" ht="15" customHeight="1">
      <c r="H3569" s="24"/>
    </row>
    <row r="3570" spans="8:8" ht="15" customHeight="1">
      <c r="H3570" s="24"/>
    </row>
    <row r="3571" spans="8:8" ht="15" customHeight="1">
      <c r="H3571" s="24"/>
    </row>
    <row r="3572" spans="8:8" ht="15" customHeight="1">
      <c r="H3572" s="24"/>
    </row>
    <row r="3573" spans="8:8" ht="15" customHeight="1">
      <c r="H3573" s="24"/>
    </row>
    <row r="3574" spans="8:8" ht="15" customHeight="1">
      <c r="H3574" s="24"/>
    </row>
    <row r="3575" spans="8:8" ht="15" customHeight="1">
      <c r="H3575" s="24"/>
    </row>
    <row r="3576" spans="8:8" ht="15" customHeight="1">
      <c r="H3576" s="24"/>
    </row>
    <row r="3577" spans="8:8" ht="15" customHeight="1">
      <c r="H3577" s="24"/>
    </row>
    <row r="3578" spans="8:8" ht="15" customHeight="1">
      <c r="H3578" s="24"/>
    </row>
    <row r="3579" spans="8:8" ht="15" customHeight="1">
      <c r="H3579" s="24"/>
    </row>
    <row r="3580" spans="8:8" ht="15" customHeight="1">
      <c r="H3580" s="24"/>
    </row>
    <row r="3581" spans="8:8" ht="15" customHeight="1">
      <c r="H3581" s="24"/>
    </row>
    <row r="3582" spans="8:8" ht="15" customHeight="1">
      <c r="H3582" s="24"/>
    </row>
    <row r="3583" spans="8:8" ht="15" customHeight="1">
      <c r="H3583" s="24"/>
    </row>
    <row r="3584" spans="8:8" ht="15" customHeight="1">
      <c r="H3584" s="24"/>
    </row>
    <row r="3585" spans="8:8" ht="15" customHeight="1">
      <c r="H3585" s="24"/>
    </row>
    <row r="3586" spans="8:8" ht="15" customHeight="1">
      <c r="H3586" s="24"/>
    </row>
    <row r="3587" spans="8:8" ht="15" customHeight="1">
      <c r="H3587" s="24"/>
    </row>
    <row r="3588" spans="8:8" ht="15" customHeight="1">
      <c r="H3588" s="24"/>
    </row>
    <row r="3589" spans="8:8" ht="15" customHeight="1">
      <c r="H3589" s="24"/>
    </row>
    <row r="3590" spans="8:8" ht="15" customHeight="1">
      <c r="H3590" s="24"/>
    </row>
    <row r="3591" spans="8:8" ht="15" customHeight="1">
      <c r="H3591" s="24"/>
    </row>
    <row r="3592" spans="8:8" ht="15" customHeight="1">
      <c r="H3592" s="24"/>
    </row>
    <row r="3593" spans="8:8" ht="15" customHeight="1">
      <c r="H3593" s="24"/>
    </row>
    <row r="3594" spans="8:8" ht="15" customHeight="1">
      <c r="H3594" s="24"/>
    </row>
    <row r="3595" spans="8:8" ht="15" customHeight="1">
      <c r="H3595" s="24"/>
    </row>
    <row r="3596" spans="8:8" ht="15" customHeight="1">
      <c r="H3596" s="24"/>
    </row>
    <row r="3597" spans="8:8" ht="15" customHeight="1">
      <c r="H3597" s="24"/>
    </row>
    <row r="3598" spans="8:8" ht="15" customHeight="1">
      <c r="H3598" s="24"/>
    </row>
    <row r="3599" spans="8:8" ht="15" customHeight="1">
      <c r="H3599" s="24"/>
    </row>
    <row r="3600" spans="8:8" ht="15" customHeight="1">
      <c r="H3600" s="24"/>
    </row>
    <row r="3601" spans="8:8" ht="15" customHeight="1">
      <c r="H3601" s="24"/>
    </row>
    <row r="3602" spans="8:8" ht="15" customHeight="1">
      <c r="H3602" s="24"/>
    </row>
    <row r="3603" spans="8:8" ht="15" customHeight="1">
      <c r="H3603" s="24"/>
    </row>
    <row r="3604" spans="8:8" ht="15" customHeight="1">
      <c r="H3604" s="24"/>
    </row>
    <row r="3605" spans="8:8" ht="15" customHeight="1">
      <c r="H3605" s="24"/>
    </row>
    <row r="3606" spans="8:8" ht="15" customHeight="1">
      <c r="H3606" s="24"/>
    </row>
    <row r="3607" spans="8:8" ht="15" customHeight="1">
      <c r="H3607" s="24"/>
    </row>
    <row r="3608" spans="8:8" ht="15" customHeight="1">
      <c r="H3608" s="24"/>
    </row>
    <row r="3609" spans="8:8" ht="15" customHeight="1">
      <c r="H3609" s="24"/>
    </row>
    <row r="3610" spans="8:8" ht="15" customHeight="1">
      <c r="H3610" s="24"/>
    </row>
    <row r="3611" spans="8:8" ht="15" customHeight="1">
      <c r="H3611" s="24"/>
    </row>
    <row r="3612" spans="8:8" ht="15" customHeight="1">
      <c r="H3612" s="24"/>
    </row>
    <row r="3613" spans="8:8" ht="15" customHeight="1">
      <c r="H3613" s="24"/>
    </row>
    <row r="3614" spans="8:8" ht="15" customHeight="1">
      <c r="H3614" s="24"/>
    </row>
    <row r="3615" spans="8:8" ht="15" customHeight="1">
      <c r="H3615" s="24"/>
    </row>
    <row r="3616" spans="8:8" ht="15" customHeight="1">
      <c r="H3616" s="24"/>
    </row>
    <row r="3617" spans="8:8" ht="15" customHeight="1">
      <c r="H3617" s="24"/>
    </row>
    <row r="3618" spans="8:8" ht="15" customHeight="1">
      <c r="H3618" s="24"/>
    </row>
    <row r="3619" spans="8:8" ht="15" customHeight="1">
      <c r="H3619" s="24"/>
    </row>
    <row r="3620" spans="8:8" ht="15" customHeight="1">
      <c r="H3620" s="24"/>
    </row>
    <row r="3621" spans="8:8" ht="15" customHeight="1">
      <c r="H3621" s="24"/>
    </row>
    <row r="3622" spans="8:8" ht="15" customHeight="1">
      <c r="H3622" s="24"/>
    </row>
    <row r="3623" spans="8:8" ht="15" customHeight="1">
      <c r="H3623" s="24"/>
    </row>
    <row r="3624" spans="8:8" ht="15" customHeight="1">
      <c r="H3624" s="24"/>
    </row>
    <row r="3625" spans="8:8" ht="15" customHeight="1">
      <c r="H3625" s="24"/>
    </row>
    <row r="3626" spans="8:8" ht="15" customHeight="1">
      <c r="H3626" s="24"/>
    </row>
    <row r="3627" spans="8:8" ht="15" customHeight="1">
      <c r="H3627" s="24"/>
    </row>
    <row r="3628" spans="8:8" ht="15" customHeight="1">
      <c r="H3628" s="24"/>
    </row>
    <row r="3629" spans="8:8" ht="15" customHeight="1">
      <c r="H3629" s="24"/>
    </row>
    <row r="3630" spans="8:8" ht="15" customHeight="1">
      <c r="H3630" s="24"/>
    </row>
    <row r="3631" spans="8:8" ht="15" customHeight="1">
      <c r="H3631" s="24"/>
    </row>
    <row r="3632" spans="8:8" ht="15" customHeight="1">
      <c r="H3632" s="24"/>
    </row>
    <row r="3633" spans="8:8" ht="15" customHeight="1">
      <c r="H3633" s="24"/>
    </row>
    <row r="3634" spans="8:8" ht="15" customHeight="1">
      <c r="H3634" s="24"/>
    </row>
    <row r="3635" spans="8:8" ht="15" customHeight="1">
      <c r="H3635" s="24"/>
    </row>
    <row r="3636" spans="8:8" ht="15" customHeight="1">
      <c r="H3636" s="24"/>
    </row>
    <row r="3637" spans="8:8" ht="15" customHeight="1">
      <c r="H3637" s="24"/>
    </row>
    <row r="3638" spans="8:8" ht="15" customHeight="1">
      <c r="H3638" s="24"/>
    </row>
    <row r="3639" spans="8:8" ht="15" customHeight="1">
      <c r="H3639" s="24"/>
    </row>
    <row r="3640" spans="8:8" ht="15" customHeight="1">
      <c r="H3640" s="24"/>
    </row>
    <row r="3641" spans="8:8" ht="15" customHeight="1">
      <c r="H3641" s="24"/>
    </row>
    <row r="3642" spans="8:8" ht="15" customHeight="1">
      <c r="H3642" s="24"/>
    </row>
    <row r="3643" spans="8:8" ht="15" customHeight="1">
      <c r="H3643" s="24"/>
    </row>
    <row r="3644" spans="8:8" ht="15" customHeight="1">
      <c r="H3644" s="24"/>
    </row>
    <row r="3645" spans="8:8" ht="15" customHeight="1">
      <c r="H3645" s="24"/>
    </row>
    <row r="3646" spans="8:8" ht="15" customHeight="1">
      <c r="H3646" s="24"/>
    </row>
    <row r="3647" spans="8:8" ht="15" customHeight="1">
      <c r="H3647" s="24"/>
    </row>
    <row r="3648" spans="8:8" ht="15" customHeight="1">
      <c r="H3648" s="24"/>
    </row>
    <row r="3649" spans="8:8" ht="15" customHeight="1">
      <c r="H3649" s="24"/>
    </row>
    <row r="3650" spans="8:8" ht="15" customHeight="1">
      <c r="H3650" s="24"/>
    </row>
    <row r="3651" spans="8:8" ht="15" customHeight="1">
      <c r="H3651" s="24"/>
    </row>
    <row r="3652" spans="8:8" ht="15" customHeight="1">
      <c r="H3652" s="24"/>
    </row>
    <row r="3653" spans="8:8" ht="15" customHeight="1">
      <c r="H3653" s="24"/>
    </row>
    <row r="3654" spans="8:8" ht="15" customHeight="1">
      <c r="H3654" s="24"/>
    </row>
    <row r="3655" spans="8:8" ht="15" customHeight="1">
      <c r="H3655" s="24"/>
    </row>
    <row r="3656" spans="8:8" ht="15" customHeight="1">
      <c r="H3656" s="24"/>
    </row>
    <row r="3657" spans="8:8" ht="15" customHeight="1">
      <c r="H3657" s="24"/>
    </row>
    <row r="3658" spans="8:8" ht="15" customHeight="1">
      <c r="H3658" s="24"/>
    </row>
    <row r="3659" spans="8:8" ht="15" customHeight="1">
      <c r="H3659" s="24"/>
    </row>
    <row r="3660" spans="8:8" ht="15" customHeight="1">
      <c r="H3660" s="24"/>
    </row>
    <row r="3661" spans="8:8" ht="15" customHeight="1">
      <c r="H3661" s="24"/>
    </row>
    <row r="3662" spans="8:8" ht="15" customHeight="1">
      <c r="H3662" s="24"/>
    </row>
    <row r="3663" spans="8:8" ht="15" customHeight="1">
      <c r="H3663" s="24"/>
    </row>
    <row r="3664" spans="8:8" ht="15" customHeight="1">
      <c r="H3664" s="24"/>
    </row>
    <row r="3665" spans="8:8" ht="15" customHeight="1">
      <c r="H3665" s="24"/>
    </row>
    <row r="3666" spans="8:8" ht="15" customHeight="1">
      <c r="H3666" s="24"/>
    </row>
    <row r="3667" spans="8:8" ht="15" customHeight="1">
      <c r="H3667" s="24"/>
    </row>
    <row r="3668" spans="8:8" ht="15" customHeight="1">
      <c r="H3668" s="24"/>
    </row>
    <row r="3669" spans="8:8" ht="15" customHeight="1">
      <c r="H3669" s="24"/>
    </row>
    <row r="3670" spans="8:8" ht="15" customHeight="1">
      <c r="H3670" s="24"/>
    </row>
    <row r="3671" spans="8:8" ht="15" customHeight="1">
      <c r="H3671" s="24"/>
    </row>
    <row r="3672" spans="8:8" ht="15" customHeight="1">
      <c r="H3672" s="24"/>
    </row>
    <row r="3673" spans="8:8" ht="15" customHeight="1">
      <c r="H3673" s="24"/>
    </row>
    <row r="3674" spans="8:8" ht="15" customHeight="1">
      <c r="H3674" s="24"/>
    </row>
    <row r="3675" spans="8:8" ht="15" customHeight="1">
      <c r="H3675" s="24"/>
    </row>
    <row r="3676" spans="8:8" ht="15" customHeight="1">
      <c r="H3676" s="24"/>
    </row>
    <row r="3677" spans="8:8" ht="15" customHeight="1">
      <c r="H3677" s="24"/>
    </row>
    <row r="3678" spans="8:8" ht="15" customHeight="1">
      <c r="H3678" s="24"/>
    </row>
    <row r="3679" spans="8:8" ht="15" customHeight="1">
      <c r="H3679" s="24"/>
    </row>
    <row r="3680" spans="8:8" ht="15" customHeight="1">
      <c r="H3680" s="24"/>
    </row>
    <row r="3681" spans="8:8" ht="15" customHeight="1">
      <c r="H3681" s="24"/>
    </row>
    <row r="3682" spans="8:8" ht="15" customHeight="1">
      <c r="H3682" s="24"/>
    </row>
    <row r="3683" spans="8:8" ht="15" customHeight="1">
      <c r="H3683" s="24"/>
    </row>
    <row r="3684" spans="8:8" ht="15" customHeight="1">
      <c r="H3684" s="24"/>
    </row>
    <row r="3685" spans="8:8" ht="15" customHeight="1">
      <c r="H3685" s="24"/>
    </row>
    <row r="3686" spans="8:8" ht="15" customHeight="1">
      <c r="H3686" s="24"/>
    </row>
    <row r="3687" spans="8:8" ht="15" customHeight="1">
      <c r="H3687" s="24"/>
    </row>
    <row r="3688" spans="8:8" ht="15" customHeight="1">
      <c r="H3688" s="24"/>
    </row>
    <row r="3689" spans="8:8" ht="15" customHeight="1">
      <c r="H3689" s="24"/>
    </row>
    <row r="3690" spans="8:8" ht="15" customHeight="1">
      <c r="H3690" s="24"/>
    </row>
    <row r="3691" spans="8:8" ht="15" customHeight="1">
      <c r="H3691" s="24"/>
    </row>
    <row r="3692" spans="8:8" ht="15" customHeight="1">
      <c r="H3692" s="24"/>
    </row>
    <row r="3693" spans="8:8" ht="15" customHeight="1">
      <c r="H3693" s="24"/>
    </row>
    <row r="3694" spans="8:8" ht="15" customHeight="1">
      <c r="H3694" s="24"/>
    </row>
    <row r="3695" spans="8:8" ht="15" customHeight="1">
      <c r="H3695" s="24"/>
    </row>
    <row r="3696" spans="8:8" ht="15" customHeight="1">
      <c r="H3696" s="24"/>
    </row>
    <row r="3697" spans="8:8" ht="15" customHeight="1">
      <c r="H3697" s="24"/>
    </row>
    <row r="3698" spans="8:8" ht="15" customHeight="1">
      <c r="H3698" s="24"/>
    </row>
    <row r="3699" spans="8:8" ht="15" customHeight="1">
      <c r="H3699" s="24"/>
    </row>
    <row r="3700" spans="8:8" ht="15" customHeight="1">
      <c r="H3700" s="24"/>
    </row>
    <row r="3701" spans="8:8" ht="15" customHeight="1">
      <c r="H3701" s="24"/>
    </row>
    <row r="3702" spans="8:8" ht="15" customHeight="1">
      <c r="H3702" s="24"/>
    </row>
    <row r="3703" spans="8:8" ht="15" customHeight="1">
      <c r="H3703" s="24"/>
    </row>
    <row r="3704" spans="8:8" ht="15" customHeight="1">
      <c r="H3704" s="24"/>
    </row>
    <row r="3705" spans="8:8" ht="15" customHeight="1">
      <c r="H3705" s="24"/>
    </row>
    <row r="3706" spans="8:8" ht="15" customHeight="1">
      <c r="H3706" s="24"/>
    </row>
    <row r="3707" spans="8:8" ht="15" customHeight="1">
      <c r="H3707" s="24"/>
    </row>
    <row r="3708" spans="8:8" ht="15" customHeight="1">
      <c r="H3708" s="24"/>
    </row>
    <row r="3709" spans="8:8" ht="15" customHeight="1">
      <c r="H3709" s="24"/>
    </row>
    <row r="3710" spans="8:8" ht="15" customHeight="1">
      <c r="H3710" s="24"/>
    </row>
    <row r="3711" spans="8:8" ht="15" customHeight="1">
      <c r="H3711" s="24"/>
    </row>
    <row r="3712" spans="8:8" ht="15" customHeight="1">
      <c r="H3712" s="24"/>
    </row>
    <row r="3713" spans="8:8" ht="15" customHeight="1">
      <c r="H3713" s="24"/>
    </row>
    <row r="3714" spans="8:8" ht="15" customHeight="1">
      <c r="H3714" s="24"/>
    </row>
    <row r="3715" spans="8:8" ht="15" customHeight="1">
      <c r="H3715" s="24"/>
    </row>
    <row r="3716" spans="8:8" ht="15" customHeight="1">
      <c r="H3716" s="24"/>
    </row>
    <row r="3717" spans="8:8" ht="15" customHeight="1">
      <c r="H3717" s="24"/>
    </row>
    <row r="3718" spans="8:8" ht="15" customHeight="1">
      <c r="H3718" s="24"/>
    </row>
    <row r="3719" spans="8:8" ht="15" customHeight="1">
      <c r="H3719" s="24"/>
    </row>
    <row r="3720" spans="8:8" ht="15" customHeight="1">
      <c r="H3720" s="24"/>
    </row>
    <row r="3721" spans="8:8" ht="15" customHeight="1">
      <c r="H3721" s="24"/>
    </row>
    <row r="3722" spans="8:8" ht="15" customHeight="1">
      <c r="H3722" s="24"/>
    </row>
    <row r="3723" spans="8:8" ht="15" customHeight="1">
      <c r="H3723" s="24"/>
    </row>
    <row r="3724" spans="8:8" ht="15" customHeight="1">
      <c r="H3724" s="24"/>
    </row>
    <row r="3725" spans="8:8" ht="15" customHeight="1">
      <c r="H3725" s="24"/>
    </row>
    <row r="3726" spans="8:8" ht="15" customHeight="1">
      <c r="H3726" s="24"/>
    </row>
    <row r="3727" spans="8:8" ht="15" customHeight="1">
      <c r="H3727" s="24"/>
    </row>
    <row r="3728" spans="8:8" ht="15" customHeight="1">
      <c r="H3728" s="24"/>
    </row>
    <row r="3729" spans="8:8" ht="15" customHeight="1">
      <c r="H3729" s="24"/>
    </row>
    <row r="3730" spans="8:8" ht="15" customHeight="1">
      <c r="H3730" s="24"/>
    </row>
    <row r="3731" spans="8:8" ht="15" customHeight="1">
      <c r="H3731" s="24"/>
    </row>
    <row r="3732" spans="8:8" ht="15" customHeight="1">
      <c r="H3732" s="24"/>
    </row>
    <row r="3733" spans="8:8" ht="15" customHeight="1">
      <c r="H3733" s="24"/>
    </row>
    <row r="3734" spans="8:8" ht="15" customHeight="1">
      <c r="H3734" s="24"/>
    </row>
    <row r="3735" spans="8:8" ht="15" customHeight="1">
      <c r="H3735" s="24"/>
    </row>
    <row r="3736" spans="8:8" ht="15" customHeight="1">
      <c r="H3736" s="24"/>
    </row>
    <row r="3737" spans="8:8" ht="15" customHeight="1">
      <c r="H3737" s="24"/>
    </row>
    <row r="3738" spans="8:8" ht="15" customHeight="1">
      <c r="H3738" s="24"/>
    </row>
    <row r="3739" spans="8:8" ht="15" customHeight="1">
      <c r="H3739" s="24"/>
    </row>
    <row r="3740" spans="8:8" ht="15" customHeight="1">
      <c r="H3740" s="24"/>
    </row>
    <row r="3741" spans="8:8" ht="15" customHeight="1">
      <c r="H3741" s="24"/>
    </row>
    <row r="3742" spans="8:8" ht="15" customHeight="1">
      <c r="H3742" s="24"/>
    </row>
    <row r="3743" spans="8:8" ht="15" customHeight="1">
      <c r="H3743" s="24"/>
    </row>
    <row r="3744" spans="8:8" ht="15" customHeight="1">
      <c r="H3744" s="24"/>
    </row>
    <row r="3745" spans="8:8" ht="15" customHeight="1">
      <c r="H3745" s="24"/>
    </row>
    <row r="3746" spans="8:8" ht="15" customHeight="1">
      <c r="H3746" s="24"/>
    </row>
    <row r="3747" spans="8:8" ht="15" customHeight="1">
      <c r="H3747" s="24"/>
    </row>
    <row r="3748" spans="8:8" ht="15" customHeight="1">
      <c r="H3748" s="24"/>
    </row>
    <row r="3749" spans="8:8" ht="15" customHeight="1">
      <c r="H3749" s="24"/>
    </row>
    <row r="3750" spans="8:8" ht="15" customHeight="1">
      <c r="H3750" s="24"/>
    </row>
    <row r="3751" spans="8:8" ht="15" customHeight="1">
      <c r="H3751" s="24"/>
    </row>
    <row r="3752" spans="8:8" ht="15" customHeight="1">
      <c r="H3752" s="24"/>
    </row>
    <row r="3753" spans="8:8" ht="15" customHeight="1">
      <c r="H3753" s="24"/>
    </row>
    <row r="3754" spans="8:8" ht="15" customHeight="1">
      <c r="H3754" s="24"/>
    </row>
    <row r="3755" spans="8:8" ht="15" customHeight="1">
      <c r="H3755" s="24"/>
    </row>
    <row r="3756" spans="8:8" ht="15" customHeight="1">
      <c r="H3756" s="24"/>
    </row>
    <row r="3757" spans="8:8" ht="15" customHeight="1">
      <c r="H3757" s="24"/>
    </row>
    <row r="3758" spans="8:8" ht="15" customHeight="1">
      <c r="H3758" s="24"/>
    </row>
    <row r="3759" spans="8:8" ht="15" customHeight="1">
      <c r="H3759" s="24"/>
    </row>
    <row r="3760" spans="8:8" ht="15" customHeight="1">
      <c r="H3760" s="24"/>
    </row>
    <row r="3761" spans="8:8" ht="15" customHeight="1">
      <c r="H3761" s="24"/>
    </row>
    <row r="3762" spans="8:8" ht="15" customHeight="1">
      <c r="H3762" s="24"/>
    </row>
    <row r="3763" spans="8:8" ht="15" customHeight="1">
      <c r="H3763" s="24"/>
    </row>
    <row r="3764" spans="8:8" ht="15" customHeight="1">
      <c r="H3764" s="24"/>
    </row>
    <row r="3765" spans="8:8" ht="15" customHeight="1">
      <c r="H3765" s="24"/>
    </row>
    <row r="3766" spans="8:8" ht="15" customHeight="1">
      <c r="H3766" s="24"/>
    </row>
    <row r="3767" spans="8:8" ht="15" customHeight="1">
      <c r="H3767" s="24"/>
    </row>
    <row r="3768" spans="8:8" ht="15" customHeight="1">
      <c r="H3768" s="24"/>
    </row>
    <row r="3769" spans="8:8" ht="15" customHeight="1">
      <c r="H3769" s="24"/>
    </row>
    <row r="3770" spans="8:8" ht="15" customHeight="1">
      <c r="H3770" s="24"/>
    </row>
    <row r="3771" spans="8:8" ht="15" customHeight="1">
      <c r="H3771" s="24"/>
    </row>
    <row r="3772" spans="8:8" ht="15" customHeight="1">
      <c r="H3772" s="24"/>
    </row>
    <row r="3773" spans="8:8" ht="15" customHeight="1">
      <c r="H3773" s="24"/>
    </row>
    <row r="3774" spans="8:8" ht="15" customHeight="1">
      <c r="H3774" s="24"/>
    </row>
    <row r="3775" spans="8:8" ht="15" customHeight="1">
      <c r="H3775" s="24"/>
    </row>
    <row r="3776" spans="8:8" ht="15" customHeight="1">
      <c r="H3776" s="24"/>
    </row>
    <row r="3777" spans="8:8" ht="15" customHeight="1">
      <c r="H3777" s="24"/>
    </row>
    <row r="3778" spans="8:8" ht="15" customHeight="1">
      <c r="H3778" s="24"/>
    </row>
    <row r="3779" spans="8:8" ht="15" customHeight="1">
      <c r="H3779" s="24"/>
    </row>
    <row r="3780" spans="8:8" ht="15" customHeight="1">
      <c r="H3780" s="24"/>
    </row>
    <row r="3781" spans="8:8" ht="15" customHeight="1">
      <c r="H3781" s="24"/>
    </row>
    <row r="3782" spans="8:8" ht="15" customHeight="1">
      <c r="H3782" s="24"/>
    </row>
    <row r="3783" spans="8:8" ht="15" customHeight="1">
      <c r="H3783" s="24"/>
    </row>
    <row r="3784" spans="8:8" ht="15" customHeight="1">
      <c r="H3784" s="24"/>
    </row>
    <row r="3785" spans="8:8" ht="15" customHeight="1">
      <c r="H3785" s="24"/>
    </row>
    <row r="3786" spans="8:8" ht="15" customHeight="1">
      <c r="H3786" s="24"/>
    </row>
    <row r="3787" spans="8:8" ht="15" customHeight="1">
      <c r="H3787" s="24"/>
    </row>
    <row r="3788" spans="8:8" ht="15" customHeight="1">
      <c r="H3788" s="24"/>
    </row>
    <row r="3789" spans="8:8" ht="15" customHeight="1">
      <c r="H3789" s="24"/>
    </row>
    <row r="3790" spans="8:8" ht="15" customHeight="1">
      <c r="H3790" s="24"/>
    </row>
    <row r="3791" spans="8:8" ht="15" customHeight="1">
      <c r="H3791" s="24"/>
    </row>
    <row r="3792" spans="8:8" ht="15" customHeight="1">
      <c r="H3792" s="24"/>
    </row>
    <row r="3793" spans="8:8" ht="15" customHeight="1">
      <c r="H3793" s="24"/>
    </row>
    <row r="3794" spans="8:8" ht="15" customHeight="1">
      <c r="H3794" s="24"/>
    </row>
    <row r="3795" spans="8:8" ht="15" customHeight="1">
      <c r="H3795" s="24"/>
    </row>
    <row r="3796" spans="8:8" ht="15" customHeight="1">
      <c r="H3796" s="24"/>
    </row>
    <row r="3797" spans="8:8" ht="15" customHeight="1">
      <c r="H3797" s="24"/>
    </row>
    <row r="3798" spans="8:8" ht="15" customHeight="1">
      <c r="H3798" s="24"/>
    </row>
    <row r="3799" spans="8:8" ht="15" customHeight="1">
      <c r="H3799" s="24"/>
    </row>
    <row r="3800" spans="8:8" ht="15" customHeight="1">
      <c r="H3800" s="24"/>
    </row>
    <row r="3801" spans="8:8" ht="15" customHeight="1">
      <c r="H3801" s="24"/>
    </row>
    <row r="3802" spans="8:8" ht="15" customHeight="1">
      <c r="H3802" s="24"/>
    </row>
    <row r="3803" spans="8:8" ht="15" customHeight="1">
      <c r="H3803" s="24"/>
    </row>
    <row r="3804" spans="8:8" ht="15" customHeight="1">
      <c r="H3804" s="24"/>
    </row>
    <row r="3805" spans="8:8" ht="15" customHeight="1">
      <c r="H3805" s="24"/>
    </row>
    <row r="3806" spans="8:8" ht="15" customHeight="1">
      <c r="H3806" s="24"/>
    </row>
    <row r="3807" spans="8:8" ht="15" customHeight="1">
      <c r="H3807" s="24"/>
    </row>
    <row r="3808" spans="8:8" ht="15" customHeight="1">
      <c r="H3808" s="24"/>
    </row>
    <row r="3809" spans="8:8" ht="15" customHeight="1">
      <c r="H3809" s="24"/>
    </row>
    <row r="3810" spans="8:8" ht="15" customHeight="1">
      <c r="H3810" s="24"/>
    </row>
    <row r="3811" spans="8:8" ht="15" customHeight="1">
      <c r="H3811" s="24"/>
    </row>
    <row r="3812" spans="8:8" ht="15" customHeight="1">
      <c r="H3812" s="24"/>
    </row>
    <row r="3813" spans="8:8" ht="15" customHeight="1">
      <c r="H3813" s="24"/>
    </row>
    <row r="3814" spans="8:8" ht="15" customHeight="1">
      <c r="H3814" s="24"/>
    </row>
    <row r="3815" spans="8:8" ht="15" customHeight="1">
      <c r="H3815" s="24"/>
    </row>
    <row r="3816" spans="8:8" ht="15" customHeight="1">
      <c r="H3816" s="24"/>
    </row>
    <row r="3817" spans="8:8" ht="15" customHeight="1">
      <c r="H3817" s="24"/>
    </row>
    <row r="3818" spans="8:8" ht="15" customHeight="1">
      <c r="H3818" s="24"/>
    </row>
    <row r="3819" spans="8:8" ht="15" customHeight="1">
      <c r="H3819" s="24"/>
    </row>
    <row r="3820" spans="8:8" ht="15" customHeight="1">
      <c r="H3820" s="24"/>
    </row>
    <row r="3821" spans="8:8" ht="15" customHeight="1">
      <c r="H3821" s="24"/>
    </row>
    <row r="3822" spans="8:8" ht="15" customHeight="1">
      <c r="H3822" s="24"/>
    </row>
    <row r="3823" spans="8:8" ht="15" customHeight="1">
      <c r="H3823" s="24"/>
    </row>
    <row r="3824" spans="8:8" ht="15" customHeight="1">
      <c r="H3824" s="24"/>
    </row>
    <row r="3825" spans="8:8" ht="15" customHeight="1">
      <c r="H3825" s="24"/>
    </row>
    <row r="3826" spans="8:8" ht="15" customHeight="1">
      <c r="H3826" s="24"/>
    </row>
    <row r="3827" spans="8:8" ht="15" customHeight="1">
      <c r="H3827" s="24"/>
    </row>
    <row r="3828" spans="8:8" ht="15" customHeight="1">
      <c r="H3828" s="24"/>
    </row>
    <row r="3829" spans="8:8" ht="15" customHeight="1">
      <c r="H3829" s="24"/>
    </row>
    <row r="3830" spans="8:8" ht="15" customHeight="1">
      <c r="H3830" s="24"/>
    </row>
    <row r="3831" spans="8:8" ht="15" customHeight="1">
      <c r="H3831" s="24"/>
    </row>
    <row r="3832" spans="8:8" ht="15" customHeight="1">
      <c r="H3832" s="24"/>
    </row>
    <row r="3833" spans="8:8" ht="15" customHeight="1">
      <c r="H3833" s="24"/>
    </row>
    <row r="3834" spans="8:8" ht="15" customHeight="1">
      <c r="H3834" s="24"/>
    </row>
    <row r="3835" spans="8:8" ht="15" customHeight="1">
      <c r="H3835" s="24"/>
    </row>
    <row r="3836" spans="8:8" ht="15" customHeight="1">
      <c r="H3836" s="24"/>
    </row>
    <row r="3837" spans="8:8" ht="15" customHeight="1">
      <c r="H3837" s="24"/>
    </row>
    <row r="3838" spans="8:8" ht="15" customHeight="1">
      <c r="H3838" s="24"/>
    </row>
    <row r="3839" spans="8:8" ht="15" customHeight="1">
      <c r="H3839" s="24"/>
    </row>
    <row r="3840" spans="8:8" ht="15" customHeight="1">
      <c r="H3840" s="24"/>
    </row>
    <row r="3841" spans="8:8" ht="15" customHeight="1">
      <c r="H3841" s="24"/>
    </row>
    <row r="3842" spans="8:8" ht="15" customHeight="1">
      <c r="H3842" s="24"/>
    </row>
    <row r="3843" spans="8:8" ht="15" customHeight="1">
      <c r="H3843" s="24"/>
    </row>
    <row r="3844" spans="8:8" ht="15" customHeight="1">
      <c r="H3844" s="24"/>
    </row>
    <row r="3845" spans="8:8" ht="15" customHeight="1">
      <c r="H3845" s="24"/>
    </row>
    <row r="3846" spans="8:8" ht="15" customHeight="1">
      <c r="H3846" s="24"/>
    </row>
    <row r="3847" spans="8:8" ht="15" customHeight="1">
      <c r="H3847" s="24"/>
    </row>
    <row r="3848" spans="8:8" ht="15" customHeight="1">
      <c r="H3848" s="24"/>
    </row>
    <row r="3849" spans="8:8" ht="15" customHeight="1">
      <c r="H3849" s="24"/>
    </row>
    <row r="3850" spans="8:8" ht="15" customHeight="1">
      <c r="H3850" s="24"/>
    </row>
    <row r="3851" spans="8:8" ht="15" customHeight="1">
      <c r="H3851" s="24"/>
    </row>
    <row r="3852" spans="8:8" ht="15" customHeight="1">
      <c r="H3852" s="24"/>
    </row>
    <row r="3853" spans="8:8" ht="15" customHeight="1">
      <c r="H3853" s="24"/>
    </row>
    <row r="3854" spans="8:8" ht="15" customHeight="1">
      <c r="H3854" s="24"/>
    </row>
    <row r="3855" spans="8:8" ht="15" customHeight="1">
      <c r="H3855" s="24"/>
    </row>
    <row r="3856" spans="8:8" ht="15" customHeight="1">
      <c r="H3856" s="24"/>
    </row>
    <row r="3857" spans="8:8" ht="15" customHeight="1">
      <c r="H3857" s="24"/>
    </row>
    <row r="3858" spans="8:8" ht="15" customHeight="1">
      <c r="H3858" s="24"/>
    </row>
    <row r="3859" spans="8:8" ht="15" customHeight="1">
      <c r="H3859" s="24"/>
    </row>
    <row r="3860" spans="8:8" ht="15" customHeight="1">
      <c r="H3860" s="24"/>
    </row>
    <row r="3861" spans="8:8" ht="15" customHeight="1">
      <c r="H3861" s="24"/>
    </row>
    <row r="3862" spans="8:8" ht="15" customHeight="1">
      <c r="H3862" s="24"/>
    </row>
    <row r="3863" spans="8:8" ht="15" customHeight="1">
      <c r="H3863" s="24"/>
    </row>
    <row r="3864" spans="8:8" ht="15" customHeight="1">
      <c r="H3864" s="24"/>
    </row>
    <row r="3865" spans="8:8" ht="15" customHeight="1">
      <c r="H3865" s="24"/>
    </row>
    <row r="3866" spans="8:8" ht="15" customHeight="1">
      <c r="H3866" s="24"/>
    </row>
    <row r="3867" spans="8:8" ht="15" customHeight="1">
      <c r="H3867" s="24"/>
    </row>
    <row r="3868" spans="8:8" ht="15" customHeight="1">
      <c r="H3868" s="24"/>
    </row>
    <row r="3869" spans="8:8" ht="15" customHeight="1">
      <c r="H3869" s="24"/>
    </row>
    <row r="3870" spans="8:8" ht="15" customHeight="1">
      <c r="H3870" s="24"/>
    </row>
    <row r="3871" spans="8:8" ht="15" customHeight="1">
      <c r="H3871" s="24"/>
    </row>
    <row r="3872" spans="8:8" ht="15" customHeight="1">
      <c r="H3872" s="24"/>
    </row>
    <row r="3873" spans="8:8" ht="15" customHeight="1">
      <c r="H3873" s="24"/>
    </row>
    <row r="3874" spans="8:8" ht="15" customHeight="1">
      <c r="H3874" s="24"/>
    </row>
    <row r="3875" spans="8:8" ht="15" customHeight="1">
      <c r="H3875" s="24"/>
    </row>
    <row r="3876" spans="8:8" ht="15" customHeight="1">
      <c r="H3876" s="24"/>
    </row>
    <row r="3877" spans="8:8" ht="15" customHeight="1">
      <c r="H3877" s="24"/>
    </row>
    <row r="3878" spans="8:8" ht="15" customHeight="1">
      <c r="H3878" s="24"/>
    </row>
    <row r="3879" spans="8:8" ht="15" customHeight="1">
      <c r="H3879" s="24"/>
    </row>
    <row r="3880" spans="8:8" ht="15" customHeight="1">
      <c r="H3880" s="24"/>
    </row>
    <row r="3881" spans="8:8" ht="15" customHeight="1">
      <c r="H3881" s="24"/>
    </row>
    <row r="3882" spans="8:8" ht="15" customHeight="1">
      <c r="H3882" s="24"/>
    </row>
    <row r="3883" spans="8:8" ht="15" customHeight="1">
      <c r="H3883" s="24"/>
    </row>
    <row r="3884" spans="8:8" ht="15" customHeight="1">
      <c r="H3884" s="24"/>
    </row>
    <row r="3885" spans="8:8" ht="15" customHeight="1">
      <c r="H3885" s="24"/>
    </row>
    <row r="3886" spans="8:8" ht="15" customHeight="1">
      <c r="H3886" s="24"/>
    </row>
    <row r="3887" spans="8:8" ht="15" customHeight="1">
      <c r="H3887" s="24"/>
    </row>
    <row r="3888" spans="8:8" ht="15" customHeight="1">
      <c r="H3888" s="24"/>
    </row>
    <row r="3889" spans="8:8" ht="15" customHeight="1">
      <c r="H3889" s="24"/>
    </row>
    <row r="3890" spans="8:8" ht="15" customHeight="1">
      <c r="H3890" s="24"/>
    </row>
    <row r="3891" spans="8:8" ht="15" customHeight="1">
      <c r="H3891" s="24"/>
    </row>
    <row r="3892" spans="8:8" ht="15" customHeight="1">
      <c r="H3892" s="24"/>
    </row>
    <row r="3893" spans="8:8" ht="15" customHeight="1">
      <c r="H3893" s="24"/>
    </row>
    <row r="3894" spans="8:8" ht="15" customHeight="1">
      <c r="H3894" s="24"/>
    </row>
    <row r="3895" spans="8:8" ht="15" customHeight="1">
      <c r="H3895" s="24"/>
    </row>
    <row r="3896" spans="8:8" ht="15" customHeight="1">
      <c r="H3896" s="24"/>
    </row>
    <row r="3897" spans="8:8" ht="15" customHeight="1">
      <c r="H3897" s="24"/>
    </row>
    <row r="3898" spans="8:8" ht="15" customHeight="1">
      <c r="H3898" s="24"/>
    </row>
    <row r="3899" spans="8:8" ht="15" customHeight="1">
      <c r="H3899" s="24"/>
    </row>
    <row r="3900" spans="8:8" ht="15" customHeight="1">
      <c r="H3900" s="24"/>
    </row>
    <row r="3901" spans="8:8" ht="15" customHeight="1">
      <c r="H3901" s="24"/>
    </row>
    <row r="3902" spans="8:8" ht="15" customHeight="1">
      <c r="H3902" s="24"/>
    </row>
    <row r="3903" spans="8:8" ht="15" customHeight="1">
      <c r="H3903" s="24"/>
    </row>
    <row r="3904" spans="8:8" ht="15" customHeight="1">
      <c r="H3904" s="24"/>
    </row>
    <row r="3905" spans="8:8" ht="15" customHeight="1">
      <c r="H3905" s="24"/>
    </row>
    <row r="3906" spans="8:8" ht="15" customHeight="1">
      <c r="H3906" s="24"/>
    </row>
    <row r="3907" spans="8:8" ht="15" customHeight="1">
      <c r="H3907" s="24"/>
    </row>
    <row r="3908" spans="8:8" ht="15" customHeight="1">
      <c r="H3908" s="24"/>
    </row>
    <row r="3909" spans="8:8" ht="15" customHeight="1">
      <c r="H3909" s="24"/>
    </row>
    <row r="3910" spans="8:8" ht="15" customHeight="1">
      <c r="H3910" s="24"/>
    </row>
    <row r="3911" spans="8:8" ht="15" customHeight="1">
      <c r="H3911" s="24"/>
    </row>
    <row r="3912" spans="8:8" ht="15" customHeight="1">
      <c r="H3912" s="24"/>
    </row>
    <row r="3913" spans="8:8" ht="15" customHeight="1">
      <c r="H3913" s="24"/>
    </row>
    <row r="3914" spans="8:8" ht="15" customHeight="1">
      <c r="H3914" s="24"/>
    </row>
    <row r="3915" spans="8:8" ht="15" customHeight="1">
      <c r="H3915" s="24"/>
    </row>
    <row r="3916" spans="8:8" ht="15" customHeight="1">
      <c r="H3916" s="24"/>
    </row>
    <row r="3917" spans="8:8" ht="15" customHeight="1">
      <c r="H3917" s="24"/>
    </row>
    <row r="3918" spans="8:8" ht="15" customHeight="1">
      <c r="H3918" s="24"/>
    </row>
    <row r="3919" spans="8:8" ht="15" customHeight="1">
      <c r="H3919" s="24"/>
    </row>
    <row r="3920" spans="8:8" ht="15" customHeight="1">
      <c r="H3920" s="24"/>
    </row>
    <row r="3921" spans="8:8" ht="15" customHeight="1">
      <c r="H3921" s="24"/>
    </row>
    <row r="3922" spans="8:8" ht="15" customHeight="1">
      <c r="H3922" s="24"/>
    </row>
    <row r="3923" spans="8:8" ht="15" customHeight="1">
      <c r="H3923" s="24"/>
    </row>
    <row r="3924" spans="8:8" ht="15" customHeight="1">
      <c r="H3924" s="24"/>
    </row>
    <row r="3925" spans="8:8" ht="15" customHeight="1">
      <c r="H3925" s="24"/>
    </row>
    <row r="3926" spans="8:8" ht="15" customHeight="1">
      <c r="H3926" s="24"/>
    </row>
    <row r="3927" spans="8:8" ht="15" customHeight="1">
      <c r="H3927" s="24"/>
    </row>
    <row r="3928" spans="8:8" ht="15" customHeight="1">
      <c r="H3928" s="24"/>
    </row>
    <row r="3929" spans="8:8" ht="15" customHeight="1">
      <c r="H3929" s="24"/>
    </row>
    <row r="3930" spans="8:8" ht="15" customHeight="1">
      <c r="H3930" s="24"/>
    </row>
    <row r="3931" spans="8:8" ht="15" customHeight="1">
      <c r="H3931" s="24"/>
    </row>
    <row r="3932" spans="8:8" ht="15" customHeight="1">
      <c r="H3932" s="24"/>
    </row>
    <row r="3933" spans="8:8" ht="15" customHeight="1">
      <c r="H3933" s="24"/>
    </row>
    <row r="3934" spans="8:8" ht="15" customHeight="1">
      <c r="H3934" s="24"/>
    </row>
    <row r="3935" spans="8:8" ht="15" customHeight="1">
      <c r="H3935" s="24"/>
    </row>
    <row r="3936" spans="8:8" ht="15" customHeight="1">
      <c r="H3936" s="24"/>
    </row>
    <row r="3937" spans="8:8" ht="15" customHeight="1">
      <c r="H3937" s="24"/>
    </row>
    <row r="3938" spans="8:8" ht="15" customHeight="1">
      <c r="H3938" s="24"/>
    </row>
    <row r="3939" spans="8:8" ht="15" customHeight="1">
      <c r="H3939" s="24"/>
    </row>
    <row r="3940" spans="8:8" ht="15" customHeight="1">
      <c r="H3940" s="24"/>
    </row>
    <row r="3941" spans="8:8" ht="15" customHeight="1">
      <c r="H3941" s="24"/>
    </row>
    <row r="3942" spans="8:8" ht="15" customHeight="1">
      <c r="H3942" s="24"/>
    </row>
    <row r="3943" spans="8:8" ht="15" customHeight="1">
      <c r="H3943" s="24"/>
    </row>
    <row r="3944" spans="8:8" ht="15" customHeight="1">
      <c r="H3944" s="24"/>
    </row>
    <row r="3945" spans="8:8" ht="15" customHeight="1">
      <c r="H3945" s="24"/>
    </row>
    <row r="3946" spans="8:8" ht="15" customHeight="1">
      <c r="H3946" s="24"/>
    </row>
    <row r="3947" spans="8:8" ht="15" customHeight="1">
      <c r="H3947" s="24"/>
    </row>
    <row r="3948" spans="8:8" ht="15" customHeight="1">
      <c r="H3948" s="24"/>
    </row>
    <row r="3949" spans="8:8" ht="15" customHeight="1">
      <c r="H3949" s="24"/>
    </row>
    <row r="3950" spans="8:8" ht="15" customHeight="1">
      <c r="H3950" s="24"/>
    </row>
    <row r="3951" spans="8:8" ht="15" customHeight="1">
      <c r="H3951" s="24"/>
    </row>
    <row r="3952" spans="8:8" ht="15" customHeight="1">
      <c r="H3952" s="24"/>
    </row>
    <row r="3953" spans="8:8" ht="15" customHeight="1">
      <c r="H3953" s="24"/>
    </row>
    <row r="3954" spans="8:8" ht="15" customHeight="1">
      <c r="H3954" s="24"/>
    </row>
    <row r="3955" spans="8:8" ht="15" customHeight="1">
      <c r="H3955" s="24"/>
    </row>
    <row r="3956" spans="8:8" ht="15" customHeight="1">
      <c r="H3956" s="24"/>
    </row>
    <row r="3957" spans="8:8" ht="15" customHeight="1">
      <c r="H3957" s="24"/>
    </row>
    <row r="3958" spans="8:8" ht="15" customHeight="1">
      <c r="H3958" s="24"/>
    </row>
    <row r="3959" spans="8:8" ht="15" customHeight="1">
      <c r="H3959" s="24"/>
    </row>
    <row r="3960" spans="8:8" ht="15" customHeight="1">
      <c r="H3960" s="24"/>
    </row>
    <row r="3961" spans="8:8" ht="15" customHeight="1">
      <c r="H3961" s="24"/>
    </row>
    <row r="3962" spans="8:8" ht="15" customHeight="1">
      <c r="H3962" s="24"/>
    </row>
    <row r="3963" spans="8:8" ht="15" customHeight="1">
      <c r="H3963" s="24"/>
    </row>
    <row r="3964" spans="8:8" ht="15" customHeight="1">
      <c r="H3964" s="24"/>
    </row>
    <row r="3965" spans="8:8" ht="15" customHeight="1">
      <c r="H3965" s="24"/>
    </row>
    <row r="3966" spans="8:8" ht="15" customHeight="1">
      <c r="H3966" s="24"/>
    </row>
    <row r="3967" spans="8:8" ht="15" customHeight="1">
      <c r="H3967" s="24"/>
    </row>
    <row r="3968" spans="8:8" ht="15" customHeight="1">
      <c r="H3968" s="24"/>
    </row>
    <row r="3969" spans="8:8" ht="15" customHeight="1">
      <c r="H3969" s="24"/>
    </row>
    <row r="3970" spans="8:8" ht="15" customHeight="1">
      <c r="H3970" s="24"/>
    </row>
    <row r="3971" spans="8:8" ht="15" customHeight="1">
      <c r="H3971" s="24"/>
    </row>
    <row r="3972" spans="8:8" ht="15" customHeight="1">
      <c r="H3972" s="24"/>
    </row>
    <row r="3973" spans="8:8" ht="15" customHeight="1">
      <c r="H3973" s="24"/>
    </row>
    <row r="3974" spans="8:8" ht="15" customHeight="1">
      <c r="H3974" s="24"/>
    </row>
    <row r="3975" spans="8:8" ht="15" customHeight="1">
      <c r="H3975" s="24"/>
    </row>
    <row r="3976" spans="8:8" ht="15" customHeight="1">
      <c r="H3976" s="24"/>
    </row>
    <row r="3977" spans="8:8" ht="15" customHeight="1">
      <c r="H3977" s="24"/>
    </row>
    <row r="3978" spans="8:8" ht="15" customHeight="1">
      <c r="H3978" s="24"/>
    </row>
    <row r="3979" spans="8:8" ht="15" customHeight="1">
      <c r="H3979" s="24"/>
    </row>
    <row r="3980" spans="8:8" ht="15" customHeight="1">
      <c r="H3980" s="24"/>
    </row>
    <row r="3981" spans="8:8" ht="15" customHeight="1">
      <c r="H3981" s="24"/>
    </row>
    <row r="3982" spans="8:8" ht="15" customHeight="1">
      <c r="H3982" s="24"/>
    </row>
    <row r="3983" spans="8:8" ht="15" customHeight="1">
      <c r="H3983" s="24"/>
    </row>
    <row r="3984" spans="8:8" ht="15" customHeight="1">
      <c r="H3984" s="24"/>
    </row>
    <row r="3985" spans="8:8" ht="15" customHeight="1">
      <c r="H3985" s="24"/>
    </row>
    <row r="3986" spans="8:8" ht="15" customHeight="1">
      <c r="H3986" s="24"/>
    </row>
    <row r="3987" spans="8:8" ht="15" customHeight="1">
      <c r="H3987" s="24"/>
    </row>
    <row r="3988" spans="8:8" ht="15" customHeight="1">
      <c r="H3988" s="24"/>
    </row>
    <row r="3989" spans="8:8" ht="15" customHeight="1">
      <c r="H3989" s="24"/>
    </row>
    <row r="3990" spans="8:8" ht="15" customHeight="1">
      <c r="H3990" s="24"/>
    </row>
    <row r="3991" spans="8:8" ht="15" customHeight="1">
      <c r="H3991" s="24"/>
    </row>
    <row r="3992" spans="8:8" ht="15" customHeight="1">
      <c r="H3992" s="24"/>
    </row>
    <row r="3993" spans="8:8" ht="15" customHeight="1">
      <c r="H3993" s="24"/>
    </row>
    <row r="3994" spans="8:8" ht="15" customHeight="1">
      <c r="H3994" s="24"/>
    </row>
    <row r="3995" spans="8:8" ht="15" customHeight="1">
      <c r="H3995" s="24"/>
    </row>
    <row r="3996" spans="8:8" ht="15" customHeight="1">
      <c r="H3996" s="24"/>
    </row>
    <row r="3997" spans="8:8" ht="15" customHeight="1">
      <c r="H3997" s="24"/>
    </row>
    <row r="3998" spans="8:8" ht="15" customHeight="1">
      <c r="H3998" s="24"/>
    </row>
    <row r="3999" spans="8:8" ht="15" customHeight="1">
      <c r="H3999" s="24"/>
    </row>
    <row r="4000" spans="8:8" ht="15" customHeight="1">
      <c r="H4000" s="24"/>
    </row>
    <row r="4001" spans="8:8" ht="15" customHeight="1">
      <c r="H4001" s="24"/>
    </row>
    <row r="4002" spans="8:8" ht="15" customHeight="1">
      <c r="H4002" s="24"/>
    </row>
    <row r="4003" spans="8:8" ht="15" customHeight="1">
      <c r="H4003" s="24"/>
    </row>
    <row r="4004" spans="8:8" ht="15" customHeight="1">
      <c r="H4004" s="24"/>
    </row>
    <row r="4005" spans="8:8" ht="15" customHeight="1">
      <c r="H4005" s="24"/>
    </row>
    <row r="4006" spans="8:8" ht="15" customHeight="1">
      <c r="H4006" s="24"/>
    </row>
    <row r="4007" spans="8:8" ht="15" customHeight="1">
      <c r="H4007" s="24"/>
    </row>
    <row r="4008" spans="8:8" ht="15" customHeight="1">
      <c r="H4008" s="24"/>
    </row>
    <row r="4009" spans="8:8" ht="15" customHeight="1">
      <c r="H4009" s="24"/>
    </row>
    <row r="4010" spans="8:8" ht="15" customHeight="1">
      <c r="H4010" s="24"/>
    </row>
    <row r="4011" spans="8:8" ht="15" customHeight="1">
      <c r="H4011" s="24"/>
    </row>
    <row r="4012" spans="8:8" ht="15" customHeight="1">
      <c r="H4012" s="24"/>
    </row>
    <row r="4013" spans="8:8" ht="15" customHeight="1">
      <c r="H4013" s="24"/>
    </row>
    <row r="4014" spans="8:8" ht="15" customHeight="1">
      <c r="H4014" s="24"/>
    </row>
    <row r="4015" spans="8:8" ht="15" customHeight="1">
      <c r="H4015" s="24"/>
    </row>
    <row r="4016" spans="8:8" ht="15" customHeight="1">
      <c r="H4016" s="24"/>
    </row>
    <row r="4017" spans="8:8" ht="15" customHeight="1">
      <c r="H4017" s="24"/>
    </row>
    <row r="4018" spans="8:8" ht="15" customHeight="1">
      <c r="H4018" s="24"/>
    </row>
    <row r="4019" spans="8:8" ht="15" customHeight="1">
      <c r="H4019" s="24"/>
    </row>
    <row r="4020" spans="8:8" ht="15" customHeight="1">
      <c r="H4020" s="24"/>
    </row>
    <row r="4021" spans="8:8" ht="15" customHeight="1">
      <c r="H4021" s="24"/>
    </row>
    <row r="4022" spans="8:8" ht="15" customHeight="1">
      <c r="H4022" s="24"/>
    </row>
    <row r="4023" spans="8:8" ht="15" customHeight="1">
      <c r="H4023" s="24"/>
    </row>
    <row r="4024" spans="8:8" ht="15" customHeight="1">
      <c r="H4024" s="24"/>
    </row>
    <row r="4025" spans="8:8" ht="15" customHeight="1">
      <c r="H4025" s="24"/>
    </row>
    <row r="4026" spans="8:8" ht="15" customHeight="1">
      <c r="H4026" s="24"/>
    </row>
    <row r="4027" spans="8:8" ht="15" customHeight="1">
      <c r="H4027" s="24"/>
    </row>
    <row r="4028" spans="8:8" ht="15" customHeight="1">
      <c r="H4028" s="24"/>
    </row>
    <row r="4029" spans="8:8" ht="15" customHeight="1">
      <c r="H4029" s="24"/>
    </row>
    <row r="4030" spans="8:8" ht="15" customHeight="1">
      <c r="H4030" s="24"/>
    </row>
    <row r="4031" spans="8:8" ht="15" customHeight="1">
      <c r="H4031" s="24"/>
    </row>
    <row r="4032" spans="8:8" ht="15" customHeight="1">
      <c r="H4032" s="24"/>
    </row>
    <row r="4033" spans="8:8" ht="15" customHeight="1">
      <c r="H4033" s="24"/>
    </row>
    <row r="4034" spans="8:8" ht="15" customHeight="1">
      <c r="H4034" s="24"/>
    </row>
    <row r="4035" spans="8:8" ht="15" customHeight="1">
      <c r="H4035" s="24"/>
    </row>
    <row r="4036" spans="8:8" ht="15" customHeight="1">
      <c r="H4036" s="24"/>
    </row>
    <row r="4037" spans="8:8" ht="15" customHeight="1">
      <c r="H4037" s="24"/>
    </row>
    <row r="4038" spans="8:8" ht="15" customHeight="1">
      <c r="H4038" s="24"/>
    </row>
    <row r="4039" spans="8:8" ht="15" customHeight="1">
      <c r="H4039" s="24"/>
    </row>
    <row r="4040" spans="8:8" ht="15" customHeight="1">
      <c r="H4040" s="24"/>
    </row>
    <row r="4041" spans="8:8" ht="15" customHeight="1">
      <c r="H4041" s="24"/>
    </row>
    <row r="4042" spans="8:8" ht="15" customHeight="1">
      <c r="H4042" s="24"/>
    </row>
    <row r="4043" spans="8:8" ht="15" customHeight="1">
      <c r="H4043" s="24"/>
    </row>
    <row r="4044" spans="8:8" ht="15" customHeight="1">
      <c r="H4044" s="24"/>
    </row>
    <row r="4045" spans="8:8" ht="15" customHeight="1">
      <c r="H4045" s="24"/>
    </row>
    <row r="4046" spans="8:8" ht="15" customHeight="1">
      <c r="H4046" s="24"/>
    </row>
    <row r="4047" spans="8:8" ht="15" customHeight="1">
      <c r="H4047" s="24"/>
    </row>
    <row r="4048" spans="8:8" ht="15" customHeight="1">
      <c r="H4048" s="24"/>
    </row>
    <row r="4049" spans="8:8" ht="15" customHeight="1">
      <c r="H4049" s="24"/>
    </row>
    <row r="4050" spans="8:8" ht="15" customHeight="1">
      <c r="H4050" s="24"/>
    </row>
    <row r="4051" spans="8:8" ht="15" customHeight="1">
      <c r="H4051" s="24"/>
    </row>
    <row r="4052" spans="8:8" ht="15" customHeight="1">
      <c r="H4052" s="24"/>
    </row>
    <row r="4053" spans="8:8" ht="15" customHeight="1">
      <c r="H4053" s="24"/>
    </row>
    <row r="4054" spans="8:8" ht="15" customHeight="1">
      <c r="H4054" s="24"/>
    </row>
    <row r="4055" spans="8:8" ht="15" customHeight="1">
      <c r="H4055" s="24"/>
    </row>
    <row r="4056" spans="8:8" ht="15" customHeight="1">
      <c r="H4056" s="24"/>
    </row>
    <row r="4057" spans="8:8" ht="15" customHeight="1">
      <c r="H4057" s="24"/>
    </row>
    <row r="4058" spans="8:8" ht="15" customHeight="1">
      <c r="H4058" s="24"/>
    </row>
    <row r="4059" spans="8:8" ht="15" customHeight="1">
      <c r="H4059" s="24"/>
    </row>
    <row r="4060" spans="8:8" ht="15" customHeight="1">
      <c r="H4060" s="24"/>
    </row>
    <row r="4061" spans="8:8" ht="15" customHeight="1">
      <c r="H4061" s="24"/>
    </row>
    <row r="4062" spans="8:8" ht="15" customHeight="1">
      <c r="H4062" s="24"/>
    </row>
    <row r="4063" spans="8:8" ht="15" customHeight="1">
      <c r="H4063" s="24"/>
    </row>
    <row r="4064" spans="8:8" ht="15" customHeight="1">
      <c r="H4064" s="24"/>
    </row>
    <row r="4065" spans="8:8" ht="15" customHeight="1">
      <c r="H4065" s="24"/>
    </row>
    <row r="4066" spans="8:8" ht="15" customHeight="1">
      <c r="H4066" s="24"/>
    </row>
    <row r="4067" spans="8:8" ht="15" customHeight="1">
      <c r="H4067" s="24"/>
    </row>
    <row r="4068" spans="8:8" ht="15" customHeight="1">
      <c r="H4068" s="24"/>
    </row>
    <row r="4069" spans="8:8" ht="15" customHeight="1">
      <c r="H4069" s="24"/>
    </row>
    <row r="4070" spans="8:8" ht="15" customHeight="1">
      <c r="H4070" s="24"/>
    </row>
    <row r="4071" spans="8:8" ht="15" customHeight="1">
      <c r="H4071" s="24"/>
    </row>
    <row r="4072" spans="8:8" ht="15" customHeight="1">
      <c r="H4072" s="24"/>
    </row>
    <row r="4073" spans="8:8" ht="15" customHeight="1">
      <c r="H4073" s="24"/>
    </row>
    <row r="4074" spans="8:8" ht="15" customHeight="1">
      <c r="H4074" s="24"/>
    </row>
    <row r="4075" spans="8:8" ht="15" customHeight="1">
      <c r="H4075" s="24"/>
    </row>
    <row r="4076" spans="8:8" ht="15" customHeight="1">
      <c r="H4076" s="24"/>
    </row>
    <row r="4077" spans="8:8" ht="15" customHeight="1">
      <c r="H4077" s="24"/>
    </row>
    <row r="4078" spans="8:8" ht="15" customHeight="1">
      <c r="H4078" s="24"/>
    </row>
    <row r="4079" spans="8:8" ht="15" customHeight="1">
      <c r="H4079" s="24"/>
    </row>
    <row r="4080" spans="8:8" ht="15" customHeight="1">
      <c r="H4080" s="24"/>
    </row>
    <row r="4081" spans="8:8" ht="15" customHeight="1">
      <c r="H4081" s="24"/>
    </row>
    <row r="4082" spans="8:8" ht="15" customHeight="1">
      <c r="H4082" s="24"/>
    </row>
    <row r="4083" spans="8:8" ht="15" customHeight="1">
      <c r="H4083" s="24"/>
    </row>
    <row r="4084" spans="8:8" ht="15" customHeight="1">
      <c r="H4084" s="24"/>
    </row>
    <row r="4085" spans="8:8" ht="15" customHeight="1">
      <c r="H4085" s="24"/>
    </row>
    <row r="4086" spans="8:8" ht="15" customHeight="1">
      <c r="H4086" s="24"/>
    </row>
    <row r="4087" spans="8:8" ht="15" customHeight="1">
      <c r="H4087" s="24"/>
    </row>
    <row r="4088" spans="8:8" ht="15" customHeight="1">
      <c r="H4088" s="24"/>
    </row>
    <row r="4089" spans="8:8" ht="15" customHeight="1">
      <c r="H4089" s="24"/>
    </row>
    <row r="4090" spans="8:8" ht="15" customHeight="1">
      <c r="H4090" s="24"/>
    </row>
    <row r="4091" spans="8:8" ht="15" customHeight="1">
      <c r="H4091" s="24"/>
    </row>
    <row r="4092" spans="8:8" ht="15" customHeight="1">
      <c r="H4092" s="24"/>
    </row>
    <row r="4093" spans="8:8" ht="15" customHeight="1">
      <c r="H4093" s="24"/>
    </row>
    <row r="4094" spans="8:8" ht="15" customHeight="1">
      <c r="H4094" s="24"/>
    </row>
    <row r="4095" spans="8:8" ht="15" customHeight="1">
      <c r="H4095" s="24"/>
    </row>
    <row r="4096" spans="8:8" ht="15" customHeight="1">
      <c r="H4096" s="24"/>
    </row>
    <row r="4097" spans="8:8" ht="15" customHeight="1">
      <c r="H4097" s="24"/>
    </row>
    <row r="4098" spans="8:8" ht="15" customHeight="1">
      <c r="H4098" s="24"/>
    </row>
    <row r="4099" spans="8:8" ht="15" customHeight="1">
      <c r="H4099" s="24"/>
    </row>
    <row r="4100" spans="8:8" ht="15" customHeight="1">
      <c r="H4100" s="24"/>
    </row>
    <row r="4101" spans="8:8" ht="15" customHeight="1">
      <c r="H4101" s="24"/>
    </row>
    <row r="4102" spans="8:8" ht="15" customHeight="1">
      <c r="H4102" s="24"/>
    </row>
    <row r="4103" spans="8:8" ht="15" customHeight="1">
      <c r="H4103" s="24"/>
    </row>
    <row r="4104" spans="8:8" ht="15" customHeight="1">
      <c r="H4104" s="24"/>
    </row>
    <row r="4105" spans="8:8" ht="15" customHeight="1">
      <c r="H4105" s="24"/>
    </row>
    <row r="4106" spans="8:8" ht="15" customHeight="1">
      <c r="H4106" s="24"/>
    </row>
    <row r="4107" spans="8:8" ht="15" customHeight="1">
      <c r="H4107" s="24"/>
    </row>
    <row r="4108" spans="8:8" ht="15" customHeight="1">
      <c r="H4108" s="24"/>
    </row>
    <row r="4109" spans="8:8" ht="15" customHeight="1">
      <c r="H4109" s="24"/>
    </row>
    <row r="4110" spans="8:8" ht="15" customHeight="1">
      <c r="H4110" s="24"/>
    </row>
    <row r="4111" spans="8:8" ht="15" customHeight="1">
      <c r="H4111" s="24"/>
    </row>
    <row r="4112" spans="8:8" ht="15" customHeight="1">
      <c r="H4112" s="24"/>
    </row>
    <row r="4113" spans="8:8" ht="15" customHeight="1">
      <c r="H4113" s="24"/>
    </row>
    <row r="4114" spans="8:8" ht="15" customHeight="1">
      <c r="H4114" s="24"/>
    </row>
    <row r="4115" spans="8:8" ht="15" customHeight="1">
      <c r="H4115" s="24"/>
    </row>
    <row r="4116" spans="8:8" ht="15" customHeight="1">
      <c r="H4116" s="24"/>
    </row>
    <row r="4117" spans="8:8" ht="15" customHeight="1">
      <c r="H4117" s="24"/>
    </row>
    <row r="4118" spans="8:8" ht="15" customHeight="1">
      <c r="H4118" s="24"/>
    </row>
    <row r="4119" spans="8:8" ht="15" customHeight="1">
      <c r="H4119" s="24"/>
    </row>
    <row r="4120" spans="8:8" ht="15" customHeight="1">
      <c r="H4120" s="24"/>
    </row>
    <row r="4121" spans="8:8" ht="15" customHeight="1">
      <c r="H4121" s="24"/>
    </row>
    <row r="4122" spans="8:8" ht="15" customHeight="1">
      <c r="H4122" s="24"/>
    </row>
    <row r="4123" spans="8:8" ht="15" customHeight="1">
      <c r="H4123" s="24"/>
    </row>
    <row r="4124" spans="8:8" ht="15" customHeight="1">
      <c r="H4124" s="24"/>
    </row>
    <row r="4125" spans="8:8" ht="15" customHeight="1">
      <c r="H4125" s="24"/>
    </row>
    <row r="4126" spans="8:8" ht="15" customHeight="1">
      <c r="H4126" s="24"/>
    </row>
    <row r="4127" spans="8:8" ht="15" customHeight="1">
      <c r="H4127" s="24"/>
    </row>
    <row r="4128" spans="8:8" ht="15" customHeight="1">
      <c r="H4128" s="24"/>
    </row>
    <row r="4129" spans="8:8" ht="15" customHeight="1">
      <c r="H4129" s="24"/>
    </row>
    <row r="4130" spans="8:8" ht="15" customHeight="1">
      <c r="H4130" s="24"/>
    </row>
    <row r="4131" spans="8:8" ht="15" customHeight="1">
      <c r="H4131" s="24"/>
    </row>
    <row r="4132" spans="8:8" ht="15" customHeight="1">
      <c r="H4132" s="24"/>
    </row>
    <row r="4133" spans="8:8" ht="15" customHeight="1">
      <c r="H4133" s="24"/>
    </row>
    <row r="4134" spans="8:8" ht="15" customHeight="1">
      <c r="H4134" s="24"/>
    </row>
    <row r="4135" spans="8:8" ht="15" customHeight="1">
      <c r="H4135" s="24"/>
    </row>
    <row r="4136" spans="8:8" ht="15" customHeight="1">
      <c r="H4136" s="24"/>
    </row>
    <row r="4137" spans="8:8" ht="15" customHeight="1">
      <c r="H4137" s="24"/>
    </row>
    <row r="4138" spans="8:8" ht="15" customHeight="1">
      <c r="H4138" s="24"/>
    </row>
    <row r="4139" spans="8:8" ht="15" customHeight="1">
      <c r="H4139" s="24"/>
    </row>
    <row r="4140" spans="8:8" ht="15" customHeight="1">
      <c r="H4140" s="24"/>
    </row>
    <row r="4141" spans="8:8" ht="15" customHeight="1">
      <c r="H4141" s="24"/>
    </row>
    <row r="4142" spans="8:8" ht="15" customHeight="1">
      <c r="H4142" s="24"/>
    </row>
    <row r="4143" spans="8:8" ht="15" customHeight="1">
      <c r="H4143" s="24"/>
    </row>
    <row r="4144" spans="8:8" ht="15" customHeight="1">
      <c r="H4144" s="24"/>
    </row>
    <row r="4145" spans="8:8" ht="15" customHeight="1">
      <c r="H4145" s="24"/>
    </row>
    <row r="4146" spans="8:8" ht="15" customHeight="1">
      <c r="H4146" s="24"/>
    </row>
    <row r="4147" spans="8:8" ht="15" customHeight="1">
      <c r="H4147" s="24"/>
    </row>
    <row r="4148" spans="8:8" ht="15" customHeight="1">
      <c r="H4148" s="24"/>
    </row>
    <row r="4149" spans="8:8" ht="15" customHeight="1">
      <c r="H4149" s="24"/>
    </row>
    <row r="4150" spans="8:8" ht="15" customHeight="1">
      <c r="H4150" s="24"/>
    </row>
    <row r="4151" spans="8:8" ht="15" customHeight="1">
      <c r="H4151" s="24"/>
    </row>
    <row r="4152" spans="8:8" ht="15" customHeight="1">
      <c r="H4152" s="24"/>
    </row>
    <row r="4153" spans="8:8" ht="15" customHeight="1">
      <c r="H4153" s="24"/>
    </row>
    <row r="4154" spans="8:8" ht="15" customHeight="1">
      <c r="H4154" s="24"/>
    </row>
    <row r="4155" spans="8:8" ht="15" customHeight="1">
      <c r="H4155" s="24"/>
    </row>
    <row r="4156" spans="8:8" ht="15" customHeight="1">
      <c r="H4156" s="24"/>
    </row>
    <row r="4157" spans="8:8" ht="15" customHeight="1">
      <c r="H4157" s="24"/>
    </row>
    <row r="4158" spans="8:8" ht="15" customHeight="1">
      <c r="H4158" s="24"/>
    </row>
    <row r="4159" spans="8:8" ht="15" customHeight="1">
      <c r="H4159" s="24"/>
    </row>
    <row r="4160" spans="8:8" ht="15" customHeight="1">
      <c r="H4160" s="24"/>
    </row>
    <row r="4161" spans="8:8" ht="15" customHeight="1">
      <c r="H4161" s="24"/>
    </row>
    <row r="4162" spans="8:8" ht="15" customHeight="1">
      <c r="H4162" s="24"/>
    </row>
    <row r="4163" spans="8:8" ht="15" customHeight="1">
      <c r="H4163" s="24"/>
    </row>
    <row r="4164" spans="8:8" ht="15" customHeight="1">
      <c r="H4164" s="24"/>
    </row>
    <row r="4165" spans="8:8" ht="15" customHeight="1">
      <c r="H4165" s="24"/>
    </row>
    <row r="4166" spans="8:8" ht="15" customHeight="1">
      <c r="H4166" s="24"/>
    </row>
    <row r="4167" spans="8:8" ht="15" customHeight="1">
      <c r="H4167" s="24"/>
    </row>
    <row r="4168" spans="8:8" ht="15" customHeight="1">
      <c r="H4168" s="24"/>
    </row>
    <row r="4169" spans="8:8" ht="15" customHeight="1">
      <c r="H4169" s="24"/>
    </row>
    <row r="4170" spans="8:8" ht="15" customHeight="1">
      <c r="H4170" s="24"/>
    </row>
    <row r="4171" spans="8:8" ht="15" customHeight="1">
      <c r="H4171" s="24"/>
    </row>
    <row r="4172" spans="8:8" ht="15" customHeight="1">
      <c r="H4172" s="24"/>
    </row>
    <row r="4173" spans="8:8" ht="15" customHeight="1">
      <c r="H4173" s="24"/>
    </row>
    <row r="4174" spans="8:8" ht="15" customHeight="1">
      <c r="H4174" s="24"/>
    </row>
    <row r="4175" spans="8:8" ht="15" customHeight="1">
      <c r="H4175" s="24"/>
    </row>
    <row r="4176" spans="8:8" ht="15" customHeight="1">
      <c r="H4176" s="24"/>
    </row>
    <row r="4177" spans="8:8" ht="15" customHeight="1">
      <c r="H4177" s="24"/>
    </row>
    <row r="4178" spans="8:8" ht="15" customHeight="1">
      <c r="H4178" s="24"/>
    </row>
    <row r="4179" spans="8:8" ht="15" customHeight="1">
      <c r="H4179" s="24"/>
    </row>
    <row r="4180" spans="8:8" ht="15" customHeight="1">
      <c r="H4180" s="24"/>
    </row>
    <row r="4181" spans="8:8" ht="15" customHeight="1">
      <c r="H4181" s="24"/>
    </row>
    <row r="4182" spans="8:8" ht="15" customHeight="1">
      <c r="H4182" s="24"/>
    </row>
    <row r="4183" spans="8:8" ht="15" customHeight="1">
      <c r="H4183" s="24"/>
    </row>
    <row r="4184" spans="8:8" ht="15" customHeight="1">
      <c r="H4184" s="24"/>
    </row>
    <row r="4185" spans="8:8" ht="15" customHeight="1">
      <c r="H4185" s="24"/>
    </row>
    <row r="4186" spans="8:8" ht="15" customHeight="1">
      <c r="H4186" s="24"/>
    </row>
    <row r="4187" spans="8:8" ht="15" customHeight="1">
      <c r="H4187" s="24"/>
    </row>
    <row r="4188" spans="8:8" ht="15" customHeight="1">
      <c r="H4188" s="24"/>
    </row>
    <row r="4189" spans="8:8" ht="15" customHeight="1">
      <c r="H4189" s="24"/>
    </row>
    <row r="4190" spans="8:8" ht="15" customHeight="1">
      <c r="H4190" s="24"/>
    </row>
    <row r="4191" spans="8:8" ht="15" customHeight="1">
      <c r="H4191" s="24"/>
    </row>
    <row r="4192" spans="8:8" ht="15" customHeight="1">
      <c r="H4192" s="24"/>
    </row>
    <row r="4193" spans="8:8" ht="15" customHeight="1">
      <c r="H4193" s="24"/>
    </row>
    <row r="4194" spans="8:8" ht="15" customHeight="1">
      <c r="H4194" s="24"/>
    </row>
    <row r="4195" spans="8:8" ht="15" customHeight="1">
      <c r="H4195" s="24"/>
    </row>
    <row r="4196" spans="8:8" ht="15" customHeight="1">
      <c r="H4196" s="24"/>
    </row>
    <row r="4197" spans="8:8" ht="15" customHeight="1">
      <c r="H4197" s="24"/>
    </row>
    <row r="4198" spans="8:8" ht="15" customHeight="1">
      <c r="H4198" s="24"/>
    </row>
    <row r="4199" spans="8:8" ht="15" customHeight="1">
      <c r="H4199" s="24"/>
    </row>
    <row r="4200" spans="8:8" ht="15" customHeight="1">
      <c r="H4200" s="24"/>
    </row>
    <row r="4201" spans="8:8" ht="15" customHeight="1">
      <c r="H4201" s="24"/>
    </row>
    <row r="4202" spans="8:8" ht="15" customHeight="1">
      <c r="H4202" s="24"/>
    </row>
    <row r="4203" spans="8:8" ht="15" customHeight="1">
      <c r="H4203" s="24"/>
    </row>
    <row r="4204" spans="8:8" ht="15" customHeight="1">
      <c r="H4204" s="24"/>
    </row>
    <row r="4205" spans="8:8" ht="15" customHeight="1">
      <c r="H4205" s="24"/>
    </row>
    <row r="4206" spans="8:8" ht="15" customHeight="1">
      <c r="H4206" s="24"/>
    </row>
    <row r="4207" spans="8:8" ht="15" customHeight="1">
      <c r="H4207" s="24"/>
    </row>
    <row r="4208" spans="8:8" ht="15" customHeight="1">
      <c r="H4208" s="24"/>
    </row>
    <row r="4209" spans="8:8" ht="15" customHeight="1">
      <c r="H4209" s="24"/>
    </row>
    <row r="4210" spans="8:8" ht="15" customHeight="1">
      <c r="H4210" s="24"/>
    </row>
    <row r="4211" spans="8:8" ht="15" customHeight="1">
      <c r="H4211" s="24"/>
    </row>
    <row r="4212" spans="8:8" ht="15" customHeight="1">
      <c r="H4212" s="24"/>
    </row>
    <row r="4213" spans="8:8" ht="15" customHeight="1">
      <c r="H4213" s="24"/>
    </row>
    <row r="4214" spans="8:8" ht="15" customHeight="1">
      <c r="H4214" s="24"/>
    </row>
    <row r="4215" spans="8:8" ht="15" customHeight="1">
      <c r="H4215" s="24"/>
    </row>
    <row r="4216" spans="8:8" ht="15" customHeight="1">
      <c r="H4216" s="24"/>
    </row>
    <row r="4217" spans="8:8" ht="15" customHeight="1">
      <c r="H4217" s="24"/>
    </row>
    <row r="4218" spans="8:8" ht="15" customHeight="1">
      <c r="H4218" s="24"/>
    </row>
    <row r="4219" spans="8:8" ht="15" customHeight="1">
      <c r="H4219" s="24"/>
    </row>
    <row r="4220" spans="8:8" ht="15" customHeight="1">
      <c r="H4220" s="24"/>
    </row>
    <row r="4221" spans="8:8" ht="15" customHeight="1">
      <c r="H4221" s="24"/>
    </row>
    <row r="4222" spans="8:8" ht="15" customHeight="1">
      <c r="H4222" s="24"/>
    </row>
    <row r="4223" spans="8:8" ht="15" customHeight="1">
      <c r="H4223" s="24"/>
    </row>
    <row r="4224" spans="8:8" ht="15" customHeight="1">
      <c r="H4224" s="24"/>
    </row>
    <row r="4225" spans="8:8" ht="15" customHeight="1">
      <c r="H4225" s="24"/>
    </row>
    <row r="4226" spans="8:8" ht="15" customHeight="1">
      <c r="H4226" s="24"/>
    </row>
    <row r="4227" spans="8:8" ht="15" customHeight="1">
      <c r="H4227" s="24"/>
    </row>
    <row r="4228" spans="8:8" ht="15" customHeight="1">
      <c r="H4228" s="24"/>
    </row>
    <row r="4229" spans="8:8" ht="15" customHeight="1">
      <c r="H4229" s="24"/>
    </row>
    <row r="4230" spans="8:8" ht="15" customHeight="1">
      <c r="H4230" s="24"/>
    </row>
    <row r="4231" spans="8:8" ht="15" customHeight="1">
      <c r="H4231" s="24"/>
    </row>
    <row r="4232" spans="8:8" ht="15" customHeight="1">
      <c r="H4232" s="24"/>
    </row>
    <row r="4233" spans="8:8" ht="15" customHeight="1">
      <c r="H4233" s="24"/>
    </row>
    <row r="4234" spans="8:8" ht="15" customHeight="1">
      <c r="H4234" s="24"/>
    </row>
    <row r="4235" spans="8:8" ht="15" customHeight="1">
      <c r="H4235" s="24"/>
    </row>
    <row r="4236" spans="8:8" ht="15" customHeight="1">
      <c r="H4236" s="24"/>
    </row>
    <row r="4237" spans="8:8" ht="15" customHeight="1">
      <c r="H4237" s="24"/>
    </row>
    <row r="4238" spans="8:8" ht="15" customHeight="1">
      <c r="H4238" s="24"/>
    </row>
    <row r="4239" spans="8:8" ht="15" customHeight="1">
      <c r="H4239" s="24"/>
    </row>
    <row r="4240" spans="8:8" ht="15" customHeight="1">
      <c r="H4240" s="24"/>
    </row>
    <row r="4241" spans="8:8" ht="15" customHeight="1">
      <c r="H4241" s="24"/>
    </row>
    <row r="4242" spans="8:8" ht="15" customHeight="1">
      <c r="H4242" s="24"/>
    </row>
    <row r="4243" spans="8:8" ht="15" customHeight="1">
      <c r="H4243" s="24"/>
    </row>
    <row r="4244" spans="8:8" ht="15" customHeight="1">
      <c r="H4244" s="24"/>
    </row>
    <row r="4245" spans="8:8" ht="15" customHeight="1">
      <c r="H4245" s="24"/>
    </row>
    <row r="4246" spans="8:8" ht="15" customHeight="1">
      <c r="H4246" s="24"/>
    </row>
    <row r="4247" spans="8:8" ht="15" customHeight="1">
      <c r="H4247" s="24"/>
    </row>
    <row r="4248" spans="8:8" ht="15" customHeight="1">
      <c r="H4248" s="24"/>
    </row>
    <row r="4249" spans="8:8" ht="15" customHeight="1">
      <c r="H4249" s="24"/>
    </row>
    <row r="4250" spans="8:8" ht="15" customHeight="1">
      <c r="H4250" s="24"/>
    </row>
    <row r="4251" spans="8:8" ht="15" customHeight="1">
      <c r="H4251" s="24"/>
    </row>
    <row r="4252" spans="8:8" ht="15" customHeight="1">
      <c r="H4252" s="24"/>
    </row>
    <row r="4253" spans="8:8" ht="15" customHeight="1">
      <c r="H4253" s="24"/>
    </row>
    <row r="4254" spans="8:8" ht="15" customHeight="1">
      <c r="H4254" s="24"/>
    </row>
    <row r="4255" spans="8:8" ht="15" customHeight="1">
      <c r="H4255" s="24"/>
    </row>
    <row r="4256" spans="8:8" ht="15" customHeight="1">
      <c r="H4256" s="24"/>
    </row>
    <row r="4257" spans="8:8" ht="15" customHeight="1">
      <c r="H4257" s="24"/>
    </row>
    <row r="4258" spans="8:8" ht="15" customHeight="1">
      <c r="H4258" s="24"/>
    </row>
    <row r="4259" spans="8:8" ht="15" customHeight="1">
      <c r="H4259" s="24"/>
    </row>
    <row r="4260" spans="8:8" ht="15" customHeight="1">
      <c r="H4260" s="24"/>
    </row>
    <row r="4261" spans="8:8" ht="15" customHeight="1">
      <c r="H4261" s="24"/>
    </row>
    <row r="4262" spans="8:8" ht="15" customHeight="1">
      <c r="H4262" s="24"/>
    </row>
    <row r="4263" spans="8:8" ht="15" customHeight="1">
      <c r="H4263" s="24"/>
    </row>
    <row r="4264" spans="8:8" ht="15" customHeight="1">
      <c r="H4264" s="24"/>
    </row>
    <row r="4265" spans="8:8" ht="15" customHeight="1">
      <c r="H4265" s="24"/>
    </row>
    <row r="4266" spans="8:8" ht="15" customHeight="1">
      <c r="H4266" s="24"/>
    </row>
    <row r="4267" spans="8:8" ht="15" customHeight="1">
      <c r="H4267" s="24"/>
    </row>
    <row r="4268" spans="8:8" ht="15" customHeight="1">
      <c r="H4268" s="24"/>
    </row>
    <row r="4269" spans="8:8" ht="15" customHeight="1">
      <c r="H4269" s="24"/>
    </row>
    <row r="4270" spans="8:8" ht="15" customHeight="1">
      <c r="H4270" s="24"/>
    </row>
    <row r="4271" spans="8:8" ht="15" customHeight="1">
      <c r="H4271" s="24"/>
    </row>
    <row r="4272" spans="8:8" ht="15" customHeight="1">
      <c r="H4272" s="24"/>
    </row>
    <row r="4273" spans="8:8" ht="15" customHeight="1">
      <c r="H4273" s="24"/>
    </row>
    <row r="4274" spans="8:8" ht="15" customHeight="1">
      <c r="H4274" s="24"/>
    </row>
    <row r="4275" spans="8:8" ht="15" customHeight="1">
      <c r="H4275" s="24"/>
    </row>
    <row r="4276" spans="8:8" ht="15" customHeight="1">
      <c r="H4276" s="24"/>
    </row>
    <row r="4277" spans="8:8" ht="15" customHeight="1">
      <c r="H4277" s="24"/>
    </row>
    <row r="4278" spans="8:8" ht="15" customHeight="1">
      <c r="H4278" s="24"/>
    </row>
    <row r="4279" spans="8:8" ht="15" customHeight="1">
      <c r="H4279" s="24"/>
    </row>
    <row r="4280" spans="8:8" ht="15" customHeight="1">
      <c r="H4280" s="24"/>
    </row>
    <row r="4281" spans="8:8" ht="15" customHeight="1">
      <c r="H4281" s="24"/>
    </row>
    <row r="4282" spans="8:8" ht="15" customHeight="1">
      <c r="H4282" s="24"/>
    </row>
    <row r="4283" spans="8:8" ht="15" customHeight="1">
      <c r="H4283" s="24"/>
    </row>
    <row r="4284" spans="8:8" ht="15" customHeight="1">
      <c r="H4284" s="24"/>
    </row>
    <row r="4285" spans="8:8" ht="15" customHeight="1">
      <c r="H4285" s="24"/>
    </row>
    <row r="4286" spans="8:8" ht="15" customHeight="1">
      <c r="H4286" s="24"/>
    </row>
    <row r="4287" spans="8:8" ht="15" customHeight="1">
      <c r="H4287" s="24"/>
    </row>
    <row r="4288" spans="8:8" ht="15" customHeight="1">
      <c r="H4288" s="24"/>
    </row>
    <row r="4289" spans="8:8" ht="15" customHeight="1">
      <c r="H4289" s="24"/>
    </row>
    <row r="4290" spans="8:8" ht="15" customHeight="1">
      <c r="H4290" s="24"/>
    </row>
    <row r="4291" spans="8:8" ht="15" customHeight="1">
      <c r="H4291" s="24"/>
    </row>
    <row r="4292" spans="8:8" ht="15" customHeight="1">
      <c r="H4292" s="24"/>
    </row>
    <row r="4293" spans="8:8" ht="15" customHeight="1">
      <c r="H4293" s="24"/>
    </row>
    <row r="4294" spans="8:8" ht="15" customHeight="1">
      <c r="H4294" s="24"/>
    </row>
    <row r="4295" spans="8:8" ht="15" customHeight="1">
      <c r="H4295" s="24"/>
    </row>
    <row r="4296" spans="8:8" ht="15" customHeight="1">
      <c r="H4296" s="24"/>
    </row>
    <row r="4297" spans="8:8" ht="15" customHeight="1">
      <c r="H4297" s="24"/>
    </row>
    <row r="4298" spans="8:8" ht="15" customHeight="1">
      <c r="H4298" s="24"/>
    </row>
    <row r="4299" spans="8:8" ht="15" customHeight="1">
      <c r="H4299" s="24"/>
    </row>
    <row r="4300" spans="8:8" ht="15" customHeight="1">
      <c r="H4300" s="24"/>
    </row>
    <row r="4301" spans="8:8" ht="15" customHeight="1">
      <c r="H4301" s="24"/>
    </row>
    <row r="4302" spans="8:8" ht="15" customHeight="1">
      <c r="H4302" s="24"/>
    </row>
    <row r="4303" spans="8:8" ht="15" customHeight="1">
      <c r="H4303" s="24"/>
    </row>
    <row r="4304" spans="8:8" ht="15" customHeight="1">
      <c r="H4304" s="24"/>
    </row>
    <row r="4305" spans="8:8" ht="15" customHeight="1">
      <c r="H4305" s="24"/>
    </row>
    <row r="4306" spans="8:8" ht="15" customHeight="1">
      <c r="H4306" s="24"/>
    </row>
    <row r="4307" spans="8:8" ht="15" customHeight="1">
      <c r="H4307" s="24"/>
    </row>
    <row r="4308" spans="8:8" ht="15" customHeight="1">
      <c r="H4308" s="24"/>
    </row>
    <row r="4309" spans="8:8" ht="15" customHeight="1">
      <c r="H4309" s="24"/>
    </row>
    <row r="4310" spans="8:8" ht="15" customHeight="1">
      <c r="H4310" s="24"/>
    </row>
    <row r="4311" spans="8:8" ht="15" customHeight="1">
      <c r="H4311" s="24"/>
    </row>
    <row r="4312" spans="8:8" ht="15" customHeight="1">
      <c r="H4312" s="24"/>
    </row>
    <row r="4313" spans="8:8" ht="15" customHeight="1">
      <c r="H4313" s="24"/>
    </row>
    <row r="4314" spans="8:8" ht="15" customHeight="1">
      <c r="H4314" s="24"/>
    </row>
    <row r="4315" spans="8:8" ht="15" customHeight="1">
      <c r="H4315" s="24"/>
    </row>
    <row r="4316" spans="8:8" ht="15" customHeight="1">
      <c r="H4316" s="24"/>
    </row>
    <row r="4317" spans="8:8" ht="15" customHeight="1">
      <c r="H4317" s="24"/>
    </row>
    <row r="4318" spans="8:8" ht="15" customHeight="1">
      <c r="H4318" s="24"/>
    </row>
    <row r="4319" spans="8:8" ht="15" customHeight="1">
      <c r="H4319" s="24"/>
    </row>
    <row r="4320" spans="8:8" ht="15" customHeight="1">
      <c r="H4320" s="24"/>
    </row>
    <row r="4321" spans="8:8" ht="15" customHeight="1">
      <c r="H4321" s="24"/>
    </row>
    <row r="4322" spans="8:8" ht="15" customHeight="1">
      <c r="H4322" s="24"/>
    </row>
    <row r="4323" spans="8:8" ht="15" customHeight="1">
      <c r="H4323" s="24"/>
    </row>
    <row r="4324" spans="8:8" ht="15" customHeight="1">
      <c r="H4324" s="24"/>
    </row>
    <row r="4325" spans="8:8" ht="15" customHeight="1">
      <c r="H4325" s="24"/>
    </row>
    <row r="4326" spans="8:8" ht="15" customHeight="1">
      <c r="H4326" s="24"/>
    </row>
    <row r="4327" spans="8:8" ht="15" customHeight="1">
      <c r="H4327" s="24"/>
    </row>
    <row r="4328" spans="8:8" ht="15" customHeight="1">
      <c r="H4328" s="24"/>
    </row>
    <row r="4329" spans="8:8" ht="15" customHeight="1">
      <c r="H4329" s="24"/>
    </row>
    <row r="4330" spans="8:8" ht="15" customHeight="1">
      <c r="H4330" s="24"/>
    </row>
    <row r="4331" spans="8:8" ht="15" customHeight="1">
      <c r="H4331" s="24"/>
    </row>
    <row r="4332" spans="8:8" ht="15" customHeight="1">
      <c r="H4332" s="24"/>
    </row>
    <row r="4333" spans="8:8" ht="15" customHeight="1">
      <c r="H4333" s="24"/>
    </row>
    <row r="4334" spans="8:8" ht="15" customHeight="1">
      <c r="H4334" s="24"/>
    </row>
    <row r="4335" spans="8:8" ht="15" customHeight="1">
      <c r="H4335" s="24"/>
    </row>
    <row r="4336" spans="8:8" ht="15" customHeight="1">
      <c r="H4336" s="24"/>
    </row>
    <row r="4337" spans="8:8" ht="15" customHeight="1">
      <c r="H4337" s="24"/>
    </row>
    <row r="4338" spans="8:8" ht="15" customHeight="1">
      <c r="H4338" s="24"/>
    </row>
    <row r="4339" spans="8:8" ht="15" customHeight="1">
      <c r="H4339" s="24"/>
    </row>
    <row r="4340" spans="8:8" ht="15" customHeight="1">
      <c r="H4340" s="24"/>
    </row>
    <row r="4341" spans="8:8" ht="15" customHeight="1">
      <c r="H4341" s="24"/>
    </row>
    <row r="4342" spans="8:8" ht="15" customHeight="1">
      <c r="H4342" s="24"/>
    </row>
    <row r="4343" spans="8:8" ht="15" customHeight="1">
      <c r="H4343" s="24"/>
    </row>
    <row r="4344" spans="8:8" ht="15" customHeight="1">
      <c r="H4344" s="24"/>
    </row>
    <row r="4345" spans="8:8" ht="15" customHeight="1">
      <c r="H4345" s="24"/>
    </row>
    <row r="4346" spans="8:8" ht="15" customHeight="1">
      <c r="H4346" s="24"/>
    </row>
    <row r="4347" spans="8:8" ht="15" customHeight="1">
      <c r="H4347" s="24"/>
    </row>
    <row r="4348" spans="8:8" ht="15" customHeight="1">
      <c r="H4348" s="24"/>
    </row>
    <row r="4349" spans="8:8" ht="15" customHeight="1">
      <c r="H4349" s="24"/>
    </row>
    <row r="4350" spans="8:8" ht="15" customHeight="1">
      <c r="H4350" s="24"/>
    </row>
    <row r="4351" spans="8:8" ht="15" customHeight="1">
      <c r="H4351" s="24"/>
    </row>
    <row r="4352" spans="8:8" ht="15" customHeight="1">
      <c r="H4352" s="24"/>
    </row>
    <row r="4353" spans="8:8" ht="15" customHeight="1">
      <c r="H4353" s="24"/>
    </row>
    <row r="4354" spans="8:8" ht="15" customHeight="1">
      <c r="H4354" s="24"/>
    </row>
    <row r="4355" spans="8:8" ht="15" customHeight="1">
      <c r="H4355" s="24"/>
    </row>
    <row r="4356" spans="8:8" ht="15" customHeight="1">
      <c r="H4356" s="24"/>
    </row>
    <row r="4357" spans="8:8" ht="15" customHeight="1">
      <c r="H4357" s="24"/>
    </row>
    <row r="4358" spans="8:8" ht="15" customHeight="1">
      <c r="H4358" s="24"/>
    </row>
    <row r="4359" spans="8:8" ht="15" customHeight="1">
      <c r="H4359" s="24"/>
    </row>
    <row r="4360" spans="8:8" ht="15" customHeight="1">
      <c r="H4360" s="24"/>
    </row>
    <row r="4361" spans="8:8" ht="15" customHeight="1">
      <c r="H4361" s="24"/>
    </row>
    <row r="4362" spans="8:8" ht="15" customHeight="1">
      <c r="H4362" s="24"/>
    </row>
    <row r="4363" spans="8:8" ht="15" customHeight="1">
      <c r="H4363" s="24"/>
    </row>
    <row r="4364" spans="8:8" ht="15" customHeight="1">
      <c r="H4364" s="24"/>
    </row>
    <row r="4365" spans="8:8" ht="15" customHeight="1">
      <c r="H4365" s="24"/>
    </row>
    <row r="4366" spans="8:8" ht="15" customHeight="1">
      <c r="H4366" s="24"/>
    </row>
    <row r="4367" spans="8:8" ht="15" customHeight="1">
      <c r="H4367" s="24"/>
    </row>
    <row r="4368" spans="8:8" ht="15" customHeight="1">
      <c r="H4368" s="24"/>
    </row>
    <row r="4369" spans="8:8" ht="15" customHeight="1">
      <c r="H4369" s="24"/>
    </row>
    <row r="4370" spans="8:8" ht="15" customHeight="1">
      <c r="H4370" s="24"/>
    </row>
    <row r="4371" spans="8:8" ht="15" customHeight="1">
      <c r="H4371" s="24"/>
    </row>
    <row r="4372" spans="8:8" ht="15" customHeight="1">
      <c r="H4372" s="24"/>
    </row>
    <row r="4373" spans="8:8" ht="15" customHeight="1">
      <c r="H4373" s="24"/>
    </row>
    <row r="4374" spans="8:8" ht="15" customHeight="1">
      <c r="H4374" s="24"/>
    </row>
    <row r="4375" spans="8:8" ht="15" customHeight="1">
      <c r="H4375" s="24"/>
    </row>
    <row r="4376" spans="8:8" ht="15" customHeight="1">
      <c r="H4376" s="24"/>
    </row>
    <row r="4377" spans="8:8" ht="15" customHeight="1">
      <c r="H4377" s="24"/>
    </row>
    <row r="4378" spans="8:8" ht="15" customHeight="1">
      <c r="H4378" s="24"/>
    </row>
    <row r="4379" spans="8:8" ht="15" customHeight="1">
      <c r="H4379" s="24"/>
    </row>
    <row r="4380" spans="8:8" ht="15" customHeight="1">
      <c r="H4380" s="24"/>
    </row>
    <row r="4381" spans="8:8" ht="15" customHeight="1">
      <c r="H4381" s="24"/>
    </row>
    <row r="4382" spans="8:8" ht="15" customHeight="1">
      <c r="H4382" s="24"/>
    </row>
    <row r="4383" spans="8:8" ht="15" customHeight="1">
      <c r="H4383" s="24"/>
    </row>
    <row r="4384" spans="8:8" ht="15" customHeight="1">
      <c r="H4384" s="24"/>
    </row>
    <row r="4385" spans="8:8" ht="15" customHeight="1">
      <c r="H4385" s="24"/>
    </row>
    <row r="4386" spans="8:8" ht="15" customHeight="1">
      <c r="H4386" s="24"/>
    </row>
    <row r="4387" spans="8:8" ht="15" customHeight="1">
      <c r="H4387" s="24"/>
    </row>
    <row r="4388" spans="8:8" ht="15" customHeight="1">
      <c r="H4388" s="24"/>
    </row>
    <row r="4389" spans="8:8" ht="15" customHeight="1">
      <c r="H4389" s="24"/>
    </row>
    <row r="4390" spans="8:8" ht="15" customHeight="1">
      <c r="H4390" s="24"/>
    </row>
    <row r="4391" spans="8:8" ht="15" customHeight="1">
      <c r="H4391" s="24"/>
    </row>
    <row r="4392" spans="8:8" ht="15" customHeight="1">
      <c r="H4392" s="24"/>
    </row>
    <row r="4393" spans="8:8" ht="15" customHeight="1">
      <c r="H4393" s="24"/>
    </row>
    <row r="4394" spans="8:8" ht="15" customHeight="1">
      <c r="H4394" s="24"/>
    </row>
    <row r="4395" spans="8:8" ht="15" customHeight="1">
      <c r="H4395" s="24"/>
    </row>
    <row r="4396" spans="8:8" ht="15" customHeight="1">
      <c r="H4396" s="24"/>
    </row>
    <row r="4397" spans="8:8" ht="15" customHeight="1">
      <c r="H4397" s="24"/>
    </row>
    <row r="4398" spans="8:8" ht="15" customHeight="1">
      <c r="H4398" s="24"/>
    </row>
    <row r="4399" spans="8:8" ht="15" customHeight="1">
      <c r="H4399" s="24"/>
    </row>
    <row r="4400" spans="8:8" ht="15" customHeight="1">
      <c r="H4400" s="24"/>
    </row>
    <row r="4401" spans="8:8" ht="15" customHeight="1">
      <c r="H4401" s="24"/>
    </row>
    <row r="4402" spans="8:8" ht="15" customHeight="1">
      <c r="H4402" s="24"/>
    </row>
    <row r="4403" spans="8:8" ht="15" customHeight="1">
      <c r="H4403" s="24"/>
    </row>
    <row r="4404" spans="8:8" ht="15" customHeight="1">
      <c r="H4404" s="24"/>
    </row>
    <row r="4405" spans="8:8" ht="15" customHeight="1">
      <c r="H4405" s="24"/>
    </row>
    <row r="4406" spans="8:8" ht="15" customHeight="1">
      <c r="H4406" s="24"/>
    </row>
    <row r="4407" spans="8:8" ht="15" customHeight="1">
      <c r="H4407" s="24"/>
    </row>
    <row r="4408" spans="8:8" ht="15" customHeight="1">
      <c r="H4408" s="24"/>
    </row>
    <row r="4409" spans="8:8" ht="15" customHeight="1">
      <c r="H4409" s="24"/>
    </row>
    <row r="4410" spans="8:8" ht="15" customHeight="1">
      <c r="H4410" s="24"/>
    </row>
    <row r="4411" spans="8:8" ht="15" customHeight="1">
      <c r="H4411" s="24"/>
    </row>
    <row r="4412" spans="8:8" ht="15" customHeight="1">
      <c r="H4412" s="24"/>
    </row>
    <row r="4413" spans="8:8" ht="15" customHeight="1">
      <c r="H4413" s="24"/>
    </row>
    <row r="4414" spans="8:8" ht="15" customHeight="1">
      <c r="H4414" s="24"/>
    </row>
    <row r="4415" spans="8:8" ht="15" customHeight="1">
      <c r="H4415" s="24"/>
    </row>
    <row r="4416" spans="8:8" ht="15" customHeight="1">
      <c r="H4416" s="24"/>
    </row>
    <row r="4417" spans="8:8" ht="15" customHeight="1">
      <c r="H4417" s="24"/>
    </row>
    <row r="4418" spans="8:8" ht="15" customHeight="1">
      <c r="H4418" s="24"/>
    </row>
    <row r="4419" spans="8:8" ht="15" customHeight="1">
      <c r="H4419" s="24"/>
    </row>
    <row r="4420" spans="8:8" ht="15" customHeight="1">
      <c r="H4420" s="24"/>
    </row>
    <row r="4421" spans="8:8" ht="15" customHeight="1">
      <c r="H4421" s="24"/>
    </row>
    <row r="4422" spans="8:8" ht="15" customHeight="1">
      <c r="H4422" s="24"/>
    </row>
    <row r="4423" spans="8:8" ht="15" customHeight="1">
      <c r="H4423" s="24"/>
    </row>
    <row r="4424" spans="8:8" ht="15" customHeight="1">
      <c r="H4424" s="24"/>
    </row>
    <row r="4425" spans="8:8" ht="15" customHeight="1">
      <c r="H4425" s="24"/>
    </row>
    <row r="4426" spans="8:8" ht="15" customHeight="1">
      <c r="H4426" s="24"/>
    </row>
    <row r="4427" spans="8:8" ht="15" customHeight="1">
      <c r="H4427" s="24"/>
    </row>
    <row r="4428" spans="8:8" ht="15" customHeight="1">
      <c r="H4428" s="24"/>
    </row>
    <row r="4429" spans="8:8" ht="15" customHeight="1">
      <c r="H4429" s="24"/>
    </row>
    <row r="4430" spans="8:8" ht="15" customHeight="1">
      <c r="H4430" s="24"/>
    </row>
    <row r="4431" spans="8:8" ht="15" customHeight="1">
      <c r="H4431" s="24"/>
    </row>
    <row r="4432" spans="8:8" ht="15" customHeight="1">
      <c r="H4432" s="24"/>
    </row>
    <row r="4433" spans="8:8" ht="15" customHeight="1">
      <c r="H4433" s="24"/>
    </row>
    <row r="4434" spans="8:8" ht="15" customHeight="1">
      <c r="H4434" s="24"/>
    </row>
    <row r="4435" spans="8:8" ht="15" customHeight="1">
      <c r="H4435" s="24"/>
    </row>
    <row r="4436" spans="8:8" ht="15" customHeight="1">
      <c r="H4436" s="24"/>
    </row>
    <row r="4437" spans="8:8" ht="15" customHeight="1">
      <c r="H4437" s="24"/>
    </row>
    <row r="4438" spans="8:8" ht="15" customHeight="1">
      <c r="H4438" s="24"/>
    </row>
    <row r="4439" spans="8:8" ht="15" customHeight="1">
      <c r="H4439" s="24"/>
    </row>
    <row r="4440" spans="8:8" ht="15" customHeight="1">
      <c r="H4440" s="24"/>
    </row>
    <row r="4441" spans="8:8" ht="15" customHeight="1">
      <c r="H4441" s="24"/>
    </row>
    <row r="4442" spans="8:8" ht="15" customHeight="1">
      <c r="H4442" s="24"/>
    </row>
    <row r="4443" spans="8:8" ht="15" customHeight="1">
      <c r="H4443" s="24"/>
    </row>
    <row r="4444" spans="8:8" ht="15" customHeight="1">
      <c r="H4444" s="24"/>
    </row>
    <row r="4445" spans="8:8" ht="15" customHeight="1">
      <c r="H4445" s="24"/>
    </row>
    <row r="4446" spans="8:8" ht="15" customHeight="1">
      <c r="H4446" s="24"/>
    </row>
    <row r="4447" spans="8:8" ht="15" customHeight="1">
      <c r="H4447" s="24"/>
    </row>
    <row r="4448" spans="8:8" ht="15" customHeight="1">
      <c r="H4448" s="24"/>
    </row>
    <row r="4449" spans="8:8" ht="15" customHeight="1">
      <c r="H4449" s="24"/>
    </row>
    <row r="4450" spans="8:8" ht="15" customHeight="1">
      <c r="H4450" s="24"/>
    </row>
    <row r="4451" spans="8:8" ht="15" customHeight="1">
      <c r="H4451" s="24"/>
    </row>
    <row r="4452" spans="8:8" ht="15" customHeight="1">
      <c r="H4452" s="24"/>
    </row>
    <row r="4453" spans="8:8" ht="15" customHeight="1">
      <c r="H4453" s="24"/>
    </row>
    <row r="4454" spans="8:8" ht="15" customHeight="1">
      <c r="H4454" s="24"/>
    </row>
    <row r="4455" spans="8:8" ht="15" customHeight="1">
      <c r="H4455" s="24"/>
    </row>
    <row r="4456" spans="8:8" ht="15" customHeight="1">
      <c r="H4456" s="24"/>
    </row>
    <row r="4457" spans="8:8" ht="15" customHeight="1">
      <c r="H4457" s="24"/>
    </row>
    <row r="4458" spans="8:8" ht="15" customHeight="1">
      <c r="H4458" s="24"/>
    </row>
    <row r="4459" spans="8:8" ht="15" customHeight="1">
      <c r="H4459" s="24"/>
    </row>
    <row r="4460" spans="8:8" ht="15" customHeight="1">
      <c r="H4460" s="24"/>
    </row>
    <row r="4461" spans="8:8" ht="15" customHeight="1">
      <c r="H4461" s="24"/>
    </row>
    <row r="4462" spans="8:8" ht="15" customHeight="1">
      <c r="H4462" s="24"/>
    </row>
    <row r="4463" spans="8:8" ht="15" customHeight="1">
      <c r="H4463" s="24"/>
    </row>
    <row r="4464" spans="8:8" ht="15" customHeight="1">
      <c r="H4464" s="24"/>
    </row>
    <row r="4465" spans="8:8" ht="15" customHeight="1">
      <c r="H4465" s="24"/>
    </row>
    <row r="4466" spans="8:8" ht="15" customHeight="1">
      <c r="H4466" s="24"/>
    </row>
    <row r="4467" spans="8:8" ht="15" customHeight="1">
      <c r="H4467" s="24"/>
    </row>
    <row r="4468" spans="8:8" ht="15" customHeight="1">
      <c r="H4468" s="24"/>
    </row>
    <row r="4469" spans="8:8" ht="15" customHeight="1">
      <c r="H4469" s="24"/>
    </row>
    <row r="4470" spans="8:8" ht="15" customHeight="1">
      <c r="H4470" s="24"/>
    </row>
    <row r="4471" spans="8:8" ht="15" customHeight="1">
      <c r="H4471" s="24"/>
    </row>
    <row r="4472" spans="8:8" ht="15" customHeight="1">
      <c r="H4472" s="24"/>
    </row>
    <row r="4473" spans="8:8" ht="15" customHeight="1">
      <c r="H4473" s="24"/>
    </row>
    <row r="4474" spans="8:8" ht="15" customHeight="1">
      <c r="H4474" s="24"/>
    </row>
    <row r="4475" spans="8:8" ht="15" customHeight="1">
      <c r="H4475" s="24"/>
    </row>
    <row r="4476" spans="8:8" ht="15" customHeight="1">
      <c r="H4476" s="24"/>
    </row>
    <row r="4477" spans="8:8" ht="15" customHeight="1">
      <c r="H4477" s="24"/>
    </row>
    <row r="4478" spans="8:8" ht="15" customHeight="1">
      <c r="H4478" s="24"/>
    </row>
    <row r="4479" spans="8:8" ht="15" customHeight="1">
      <c r="H4479" s="24"/>
    </row>
    <row r="4480" spans="8:8" ht="15" customHeight="1">
      <c r="H4480" s="24"/>
    </row>
    <row r="4481" spans="8:8" ht="15" customHeight="1">
      <c r="H4481" s="24"/>
    </row>
    <row r="4482" spans="8:8" ht="15" customHeight="1">
      <c r="H4482" s="24"/>
    </row>
    <row r="4483" spans="8:8" ht="15" customHeight="1">
      <c r="H4483" s="24"/>
    </row>
    <row r="4484" spans="8:8" ht="15" customHeight="1">
      <c r="H4484" s="24"/>
    </row>
    <row r="4485" spans="8:8" ht="15" customHeight="1">
      <c r="H4485" s="24"/>
    </row>
    <row r="4486" spans="8:8" ht="15" customHeight="1">
      <c r="H4486" s="24"/>
    </row>
    <row r="4487" spans="8:8" ht="15" customHeight="1">
      <c r="H4487" s="24"/>
    </row>
    <row r="4488" spans="8:8" ht="15" customHeight="1">
      <c r="H4488" s="24"/>
    </row>
    <row r="4489" spans="8:8" ht="15" customHeight="1">
      <c r="H4489" s="24"/>
    </row>
    <row r="4490" spans="8:8" ht="15" customHeight="1">
      <c r="H4490" s="24"/>
    </row>
    <row r="4491" spans="8:8" ht="15" customHeight="1">
      <c r="H4491" s="24"/>
    </row>
    <row r="4492" spans="8:8" ht="15" customHeight="1">
      <c r="H4492" s="24"/>
    </row>
    <row r="4493" spans="8:8" ht="15" customHeight="1">
      <c r="H4493" s="24"/>
    </row>
    <row r="4494" spans="8:8" ht="15" customHeight="1">
      <c r="H4494" s="24"/>
    </row>
    <row r="4495" spans="8:8" ht="15" customHeight="1">
      <c r="H4495" s="24"/>
    </row>
    <row r="4496" spans="8:8" ht="15" customHeight="1">
      <c r="H4496" s="24"/>
    </row>
    <row r="4497" spans="8:8" ht="15" customHeight="1">
      <c r="H4497" s="24"/>
    </row>
    <row r="4498" spans="8:8" ht="15" customHeight="1">
      <c r="H4498" s="24"/>
    </row>
    <row r="4499" spans="8:8" ht="15" customHeight="1">
      <c r="H4499" s="24"/>
    </row>
    <row r="4500" spans="8:8" ht="15" customHeight="1">
      <c r="H4500" s="24"/>
    </row>
    <row r="4501" spans="8:8" ht="15" customHeight="1">
      <c r="H4501" s="24"/>
    </row>
    <row r="4502" spans="8:8" ht="15" customHeight="1">
      <c r="H4502" s="24"/>
    </row>
    <row r="4503" spans="8:8" ht="15" customHeight="1">
      <c r="H4503" s="24"/>
    </row>
    <row r="4504" spans="8:8" ht="15" customHeight="1">
      <c r="H4504" s="24"/>
    </row>
    <row r="4505" spans="8:8" ht="15" customHeight="1">
      <c r="H4505" s="24"/>
    </row>
    <row r="4506" spans="8:8" ht="15" customHeight="1">
      <c r="H4506" s="24"/>
    </row>
    <row r="4507" spans="8:8" ht="15" customHeight="1">
      <c r="H4507" s="24"/>
    </row>
    <row r="4508" spans="8:8" ht="15" customHeight="1">
      <c r="H4508" s="24"/>
    </row>
    <row r="4509" spans="8:8" ht="15" customHeight="1">
      <c r="H4509" s="24"/>
    </row>
    <row r="4510" spans="8:8" ht="15" customHeight="1">
      <c r="H4510" s="24"/>
    </row>
    <row r="4511" spans="8:8" ht="15" customHeight="1">
      <c r="H4511" s="24"/>
    </row>
    <row r="4512" spans="8:8" ht="15" customHeight="1">
      <c r="H4512" s="24"/>
    </row>
    <row r="4513" spans="8:8" ht="15" customHeight="1">
      <c r="H4513" s="24"/>
    </row>
    <row r="4514" spans="8:8" ht="15" customHeight="1">
      <c r="H4514" s="24"/>
    </row>
    <row r="4515" spans="8:8" ht="15" customHeight="1">
      <c r="H4515" s="24"/>
    </row>
    <row r="4516" spans="8:8" ht="15" customHeight="1">
      <c r="H4516" s="24"/>
    </row>
    <row r="4517" spans="8:8" ht="15" customHeight="1">
      <c r="H4517" s="24"/>
    </row>
    <row r="4518" spans="8:8" ht="15" customHeight="1">
      <c r="H4518" s="24"/>
    </row>
    <row r="4519" spans="8:8" ht="15" customHeight="1">
      <c r="H4519" s="24"/>
    </row>
    <row r="4520" spans="8:8" ht="15" customHeight="1">
      <c r="H4520" s="24"/>
    </row>
    <row r="4521" spans="8:8" ht="15" customHeight="1">
      <c r="H4521" s="24"/>
    </row>
    <row r="4522" spans="8:8" ht="15" customHeight="1">
      <c r="H4522" s="24"/>
    </row>
    <row r="4523" spans="8:8" ht="15" customHeight="1">
      <c r="H4523" s="24"/>
    </row>
    <row r="4524" spans="8:8" ht="15" customHeight="1">
      <c r="H4524" s="24"/>
    </row>
    <row r="4525" spans="8:8" ht="15" customHeight="1">
      <c r="H4525" s="24"/>
    </row>
    <row r="4526" spans="8:8" ht="15" customHeight="1">
      <c r="H4526" s="24"/>
    </row>
    <row r="4527" spans="8:8" ht="15" customHeight="1">
      <c r="H4527" s="24"/>
    </row>
    <row r="4528" spans="8:8" ht="15" customHeight="1">
      <c r="H4528" s="24"/>
    </row>
    <row r="4529" spans="8:8" ht="15" customHeight="1">
      <c r="H4529" s="24"/>
    </row>
    <row r="4530" spans="8:8" ht="15" customHeight="1">
      <c r="H4530" s="24"/>
    </row>
    <row r="4531" spans="8:8" ht="15" customHeight="1">
      <c r="H4531" s="24"/>
    </row>
    <row r="4532" spans="8:8" ht="15" customHeight="1">
      <c r="H4532" s="24"/>
    </row>
    <row r="4533" spans="8:8" ht="15" customHeight="1">
      <c r="H4533" s="24"/>
    </row>
    <row r="4534" spans="8:8" ht="15" customHeight="1">
      <c r="H4534" s="24"/>
    </row>
    <row r="4535" spans="8:8" ht="15" customHeight="1">
      <c r="H4535" s="24"/>
    </row>
    <row r="4536" spans="8:8" ht="15" customHeight="1">
      <c r="H4536" s="24"/>
    </row>
    <row r="4537" spans="8:8" ht="15" customHeight="1">
      <c r="H4537" s="24"/>
    </row>
    <row r="4538" spans="8:8" ht="15" customHeight="1">
      <c r="H4538" s="24"/>
    </row>
    <row r="4539" spans="8:8" ht="15" customHeight="1">
      <c r="H4539" s="24"/>
    </row>
    <row r="4540" spans="8:8" ht="15" customHeight="1">
      <c r="H4540" s="24"/>
    </row>
    <row r="4541" spans="8:8" ht="15" customHeight="1">
      <c r="H4541" s="24"/>
    </row>
    <row r="4542" spans="8:8" ht="15" customHeight="1">
      <c r="H4542" s="24"/>
    </row>
    <row r="4543" spans="8:8" ht="15" customHeight="1">
      <c r="H4543" s="24"/>
    </row>
    <row r="4544" spans="8:8" ht="15" customHeight="1">
      <c r="H4544" s="24"/>
    </row>
    <row r="4545" spans="8:8" ht="15" customHeight="1">
      <c r="H4545" s="24"/>
    </row>
    <row r="4546" spans="8:8" ht="15" customHeight="1">
      <c r="H4546" s="24"/>
    </row>
    <row r="4547" spans="8:8" ht="15" customHeight="1">
      <c r="H4547" s="24"/>
    </row>
    <row r="4548" spans="8:8" ht="15" customHeight="1">
      <c r="H4548" s="24"/>
    </row>
    <row r="4549" spans="8:8" ht="15" customHeight="1">
      <c r="H4549" s="24"/>
    </row>
    <row r="4550" spans="8:8" ht="15" customHeight="1">
      <c r="H4550" s="24"/>
    </row>
    <row r="4551" spans="8:8" ht="15" customHeight="1">
      <c r="H4551" s="24"/>
    </row>
    <row r="4552" spans="8:8" ht="15" customHeight="1">
      <c r="H4552" s="24"/>
    </row>
    <row r="4553" spans="8:8" ht="15" customHeight="1">
      <c r="H4553" s="24"/>
    </row>
    <row r="4554" spans="8:8" ht="15" customHeight="1">
      <c r="H4554" s="24"/>
    </row>
    <row r="4555" spans="8:8" ht="15" customHeight="1">
      <c r="H4555" s="24"/>
    </row>
    <row r="4556" spans="8:8" ht="15" customHeight="1">
      <c r="H4556" s="24"/>
    </row>
    <row r="4557" spans="8:8" ht="15" customHeight="1">
      <c r="H4557" s="24"/>
    </row>
    <row r="4558" spans="8:8" ht="15" customHeight="1">
      <c r="H4558" s="24"/>
    </row>
    <row r="4559" spans="8:8" ht="15" customHeight="1">
      <c r="H4559" s="24"/>
    </row>
    <row r="4560" spans="8:8" ht="15" customHeight="1">
      <c r="H4560" s="24"/>
    </row>
    <row r="4561" spans="8:8" ht="15" customHeight="1">
      <c r="H4561" s="24"/>
    </row>
    <row r="4562" spans="8:8" ht="15" customHeight="1">
      <c r="H4562" s="24"/>
    </row>
    <row r="4563" spans="8:8" ht="15" customHeight="1">
      <c r="H4563" s="24"/>
    </row>
    <row r="4564" spans="8:8" ht="15" customHeight="1">
      <c r="H4564" s="24"/>
    </row>
    <row r="4565" spans="8:8" ht="15" customHeight="1">
      <c r="H4565" s="24"/>
    </row>
    <row r="4566" spans="8:8" ht="15" customHeight="1">
      <c r="H4566" s="24"/>
    </row>
    <row r="4567" spans="8:8" ht="15" customHeight="1">
      <c r="H4567" s="24"/>
    </row>
    <row r="4568" spans="8:8" ht="15" customHeight="1">
      <c r="H4568" s="24"/>
    </row>
    <row r="4569" spans="8:8" ht="15" customHeight="1">
      <c r="H4569" s="24"/>
    </row>
    <row r="4570" spans="8:8" ht="15" customHeight="1">
      <c r="H4570" s="24"/>
    </row>
    <row r="4571" spans="8:8" ht="15" customHeight="1">
      <c r="H4571" s="24"/>
    </row>
    <row r="4572" spans="8:8" ht="15" customHeight="1">
      <c r="H4572" s="24"/>
    </row>
    <row r="4573" spans="8:8" ht="15" customHeight="1">
      <c r="H4573" s="24"/>
    </row>
    <row r="4574" spans="8:8" ht="15" customHeight="1">
      <c r="H4574" s="24"/>
    </row>
    <row r="4575" spans="8:8" ht="15" customHeight="1">
      <c r="H4575" s="24"/>
    </row>
    <row r="4576" spans="8:8" ht="15" customHeight="1">
      <c r="H4576" s="24"/>
    </row>
    <row r="4577" spans="8:8" ht="15" customHeight="1">
      <c r="H4577" s="24"/>
    </row>
    <row r="4578" spans="8:8" ht="15" customHeight="1">
      <c r="H4578" s="24"/>
    </row>
    <row r="4579" spans="8:8" ht="15" customHeight="1">
      <c r="H4579" s="24"/>
    </row>
    <row r="4580" spans="8:8" ht="15" customHeight="1">
      <c r="H4580" s="24"/>
    </row>
    <row r="4581" spans="8:8" ht="15" customHeight="1">
      <c r="H4581" s="24"/>
    </row>
    <row r="4582" spans="8:8" ht="15" customHeight="1">
      <c r="H4582" s="24"/>
    </row>
    <row r="4583" spans="8:8" ht="15" customHeight="1">
      <c r="H4583" s="24"/>
    </row>
    <row r="4584" spans="8:8" ht="15" customHeight="1">
      <c r="H4584" s="24"/>
    </row>
    <row r="4585" spans="8:8" ht="15" customHeight="1">
      <c r="H4585" s="24"/>
    </row>
    <row r="4586" spans="8:8" ht="15" customHeight="1">
      <c r="H4586" s="24"/>
    </row>
    <row r="4587" spans="8:8" ht="15" customHeight="1">
      <c r="H4587" s="24"/>
    </row>
    <row r="4588" spans="8:8" ht="15" customHeight="1">
      <c r="H4588" s="24"/>
    </row>
    <row r="4589" spans="8:8" ht="15" customHeight="1">
      <c r="H4589" s="24"/>
    </row>
    <row r="4590" spans="8:8" ht="15" customHeight="1">
      <c r="H4590" s="24"/>
    </row>
    <row r="4591" spans="8:8" ht="15" customHeight="1">
      <c r="H4591" s="24"/>
    </row>
    <row r="4592" spans="8:8" ht="15" customHeight="1">
      <c r="H4592" s="24"/>
    </row>
    <row r="4593" spans="8:8" ht="15" customHeight="1">
      <c r="H4593" s="24"/>
    </row>
    <row r="4594" spans="8:8" ht="15" customHeight="1">
      <c r="H4594" s="24"/>
    </row>
    <row r="4595" spans="8:8" ht="15" customHeight="1">
      <c r="H4595" s="24"/>
    </row>
    <row r="4596" spans="8:8" ht="15" customHeight="1">
      <c r="H4596" s="24"/>
    </row>
    <row r="4597" spans="8:8" ht="15" customHeight="1">
      <c r="H4597" s="24"/>
    </row>
    <row r="4598" spans="8:8" ht="15" customHeight="1">
      <c r="H4598" s="24"/>
    </row>
    <row r="4599" spans="8:8" ht="15" customHeight="1">
      <c r="H4599" s="24"/>
    </row>
    <row r="4600" spans="8:8" ht="15" customHeight="1">
      <c r="H4600" s="24"/>
    </row>
    <row r="4601" spans="8:8" ht="15" customHeight="1">
      <c r="H4601" s="24"/>
    </row>
    <row r="4602" spans="8:8" ht="15" customHeight="1">
      <c r="H4602" s="24"/>
    </row>
    <row r="4603" spans="8:8" ht="15" customHeight="1">
      <c r="H4603" s="24"/>
    </row>
    <row r="4604" spans="8:8" ht="15" customHeight="1">
      <c r="H4604" s="24"/>
    </row>
    <row r="4605" spans="8:8" ht="15" customHeight="1">
      <c r="H4605" s="24"/>
    </row>
    <row r="4606" spans="8:8" ht="15" customHeight="1">
      <c r="H4606" s="24"/>
    </row>
    <row r="4607" spans="8:8" ht="15" customHeight="1">
      <c r="H4607" s="24"/>
    </row>
    <row r="4608" spans="8:8" ht="15" customHeight="1">
      <c r="H4608" s="24"/>
    </row>
    <row r="4609" spans="8:8" ht="15" customHeight="1">
      <c r="H4609" s="24"/>
    </row>
    <row r="4610" spans="8:8" ht="15" customHeight="1">
      <c r="H4610" s="24"/>
    </row>
    <row r="4611" spans="8:8" ht="15" customHeight="1">
      <c r="H4611" s="24"/>
    </row>
    <row r="4612" spans="8:8" ht="15" customHeight="1">
      <c r="H4612" s="24"/>
    </row>
    <row r="4613" spans="8:8" ht="15" customHeight="1">
      <c r="H4613" s="24"/>
    </row>
    <row r="4614" spans="8:8" ht="15" customHeight="1">
      <c r="H4614" s="24"/>
    </row>
    <row r="4615" spans="8:8" ht="15" customHeight="1">
      <c r="H4615" s="24"/>
    </row>
    <row r="4616" spans="8:8" ht="15" customHeight="1">
      <c r="H4616" s="24"/>
    </row>
    <row r="4617" spans="8:8" ht="15" customHeight="1">
      <c r="H4617" s="24"/>
    </row>
    <row r="4618" spans="8:8" ht="15" customHeight="1">
      <c r="H4618" s="24"/>
    </row>
    <row r="4619" spans="8:8" ht="15" customHeight="1">
      <c r="H4619" s="24"/>
    </row>
    <row r="4620" spans="8:8" ht="15" customHeight="1">
      <c r="H4620" s="24"/>
    </row>
    <row r="4621" spans="8:8" ht="15" customHeight="1">
      <c r="H4621" s="24"/>
    </row>
    <row r="4622" spans="8:8" ht="15" customHeight="1">
      <c r="H4622" s="24"/>
    </row>
    <row r="4623" spans="8:8" ht="15" customHeight="1">
      <c r="H4623" s="24"/>
    </row>
    <row r="4624" spans="8:8" ht="15" customHeight="1">
      <c r="H4624" s="24"/>
    </row>
    <row r="4625" spans="8:8" ht="15" customHeight="1">
      <c r="H4625" s="24"/>
    </row>
    <row r="4626" spans="8:8" ht="15" customHeight="1">
      <c r="H4626" s="24"/>
    </row>
    <row r="4627" spans="8:8" ht="15" customHeight="1">
      <c r="H4627" s="24"/>
    </row>
    <row r="4628" spans="8:8" ht="15" customHeight="1">
      <c r="H4628" s="24"/>
    </row>
    <row r="4629" spans="8:8" ht="15" customHeight="1">
      <c r="H4629" s="24"/>
    </row>
    <row r="4630" spans="8:8" ht="15" customHeight="1">
      <c r="H4630" s="24"/>
    </row>
    <row r="4631" spans="8:8" ht="15" customHeight="1">
      <c r="H4631" s="24"/>
    </row>
    <row r="4632" spans="8:8" ht="15" customHeight="1">
      <c r="H4632" s="24"/>
    </row>
    <row r="4633" spans="8:8" ht="15" customHeight="1">
      <c r="H4633" s="24"/>
    </row>
    <row r="4634" spans="8:8" ht="15" customHeight="1">
      <c r="H4634" s="24"/>
    </row>
    <row r="4635" spans="8:8" ht="15" customHeight="1">
      <c r="H4635" s="24"/>
    </row>
    <row r="4636" spans="8:8" ht="15" customHeight="1">
      <c r="H4636" s="24"/>
    </row>
    <row r="4637" spans="8:8" ht="15" customHeight="1">
      <c r="H4637" s="24"/>
    </row>
    <row r="4638" spans="8:8" ht="15" customHeight="1">
      <c r="H4638" s="24"/>
    </row>
    <row r="4639" spans="8:8" ht="15" customHeight="1">
      <c r="H4639" s="24"/>
    </row>
    <row r="4640" spans="8:8" ht="15" customHeight="1">
      <c r="H4640" s="24"/>
    </row>
    <row r="4641" spans="8:8" ht="15" customHeight="1">
      <c r="H4641" s="24"/>
    </row>
    <row r="4642" spans="8:8" ht="15" customHeight="1">
      <c r="H4642" s="24"/>
    </row>
    <row r="4643" spans="8:8" ht="15" customHeight="1">
      <c r="H4643" s="24"/>
    </row>
    <row r="4644" spans="8:8" ht="15" customHeight="1">
      <c r="H4644" s="24"/>
    </row>
    <row r="4645" spans="8:8" ht="15" customHeight="1">
      <c r="H4645" s="24"/>
    </row>
    <row r="4646" spans="8:8" ht="15" customHeight="1">
      <c r="H4646" s="24"/>
    </row>
    <row r="4647" spans="8:8" ht="15" customHeight="1">
      <c r="H4647" s="24"/>
    </row>
    <row r="4648" spans="8:8" ht="15" customHeight="1">
      <c r="H4648" s="24"/>
    </row>
    <row r="4649" spans="8:8" ht="15" customHeight="1">
      <c r="H4649" s="24"/>
    </row>
    <row r="4650" spans="8:8" ht="15" customHeight="1">
      <c r="H4650" s="24"/>
    </row>
    <row r="4651" spans="8:8" ht="15" customHeight="1">
      <c r="H4651" s="24"/>
    </row>
    <row r="4652" spans="8:8" ht="15" customHeight="1">
      <c r="H4652" s="24"/>
    </row>
    <row r="4653" spans="8:8" ht="15" customHeight="1">
      <c r="H4653" s="24"/>
    </row>
    <row r="4654" spans="8:8" ht="15" customHeight="1">
      <c r="H4654" s="24"/>
    </row>
    <row r="4655" spans="8:8" ht="15" customHeight="1">
      <c r="H4655" s="24"/>
    </row>
    <row r="4656" spans="8:8" ht="15" customHeight="1">
      <c r="H4656" s="24"/>
    </row>
    <row r="4657" spans="8:8" ht="15" customHeight="1">
      <c r="H4657" s="24"/>
    </row>
    <row r="4658" spans="8:8" ht="15" customHeight="1">
      <c r="H4658" s="24"/>
    </row>
    <row r="4659" spans="8:8" ht="15" customHeight="1">
      <c r="H4659" s="24"/>
    </row>
    <row r="4660" spans="8:8" ht="15" customHeight="1">
      <c r="H4660" s="24"/>
    </row>
    <row r="4661" spans="8:8" ht="15" customHeight="1">
      <c r="H4661" s="24"/>
    </row>
    <row r="4662" spans="8:8" ht="15" customHeight="1">
      <c r="H4662" s="24"/>
    </row>
    <row r="4663" spans="8:8" ht="15" customHeight="1">
      <c r="H4663" s="24"/>
    </row>
    <row r="4664" spans="8:8" ht="15" customHeight="1">
      <c r="H4664" s="24"/>
    </row>
    <row r="4665" spans="8:8" ht="15" customHeight="1">
      <c r="H4665" s="24"/>
    </row>
    <row r="4666" spans="8:8" ht="15" customHeight="1">
      <c r="H4666" s="24"/>
    </row>
    <row r="4667" spans="8:8" ht="15" customHeight="1">
      <c r="H4667" s="24"/>
    </row>
    <row r="4668" spans="8:8" ht="15" customHeight="1">
      <c r="H4668" s="24"/>
    </row>
    <row r="4669" spans="8:8" ht="15" customHeight="1">
      <c r="H4669" s="24"/>
    </row>
    <row r="4670" spans="8:8" ht="15" customHeight="1">
      <c r="H4670" s="24"/>
    </row>
    <row r="4671" spans="8:8" ht="15" customHeight="1">
      <c r="H4671" s="24"/>
    </row>
    <row r="4672" spans="8:8" ht="15" customHeight="1">
      <c r="H4672" s="24"/>
    </row>
    <row r="4673" spans="8:8" ht="15" customHeight="1">
      <c r="H4673" s="24"/>
    </row>
    <row r="4674" spans="8:8" ht="15" customHeight="1">
      <c r="H4674" s="24"/>
    </row>
    <row r="4675" spans="8:8" ht="15" customHeight="1">
      <c r="H4675" s="24"/>
    </row>
    <row r="4676" spans="8:8" ht="15" customHeight="1">
      <c r="H4676" s="24"/>
    </row>
    <row r="4677" spans="8:8" ht="15" customHeight="1">
      <c r="H4677" s="24"/>
    </row>
    <row r="4678" spans="8:8" ht="15" customHeight="1">
      <c r="H4678" s="24"/>
    </row>
    <row r="4679" spans="8:8" ht="15" customHeight="1">
      <c r="H4679" s="24"/>
    </row>
    <row r="4680" spans="8:8" ht="15" customHeight="1">
      <c r="H4680" s="24"/>
    </row>
    <row r="4681" spans="8:8" ht="15" customHeight="1">
      <c r="H4681" s="24"/>
    </row>
    <row r="4682" spans="8:8" ht="15" customHeight="1">
      <c r="H4682" s="24"/>
    </row>
    <row r="4683" spans="8:8" ht="15" customHeight="1">
      <c r="H4683" s="24"/>
    </row>
    <row r="4684" spans="8:8" ht="15" customHeight="1">
      <c r="H4684" s="24"/>
    </row>
    <row r="4685" spans="8:8" ht="15" customHeight="1">
      <c r="H4685" s="24"/>
    </row>
    <row r="4686" spans="8:8" ht="15" customHeight="1">
      <c r="H4686" s="24"/>
    </row>
    <row r="4687" spans="8:8" ht="15" customHeight="1">
      <c r="H4687" s="24"/>
    </row>
    <row r="4688" spans="8:8" ht="15" customHeight="1">
      <c r="H4688" s="24"/>
    </row>
    <row r="4689" spans="8:8" ht="15" customHeight="1">
      <c r="H4689" s="24"/>
    </row>
    <row r="4690" spans="8:8" ht="15" customHeight="1">
      <c r="H4690" s="24"/>
    </row>
    <row r="4691" spans="8:8" ht="15" customHeight="1">
      <c r="H4691" s="24"/>
    </row>
    <row r="4692" spans="8:8" ht="15" customHeight="1">
      <c r="H4692" s="24"/>
    </row>
    <row r="4693" spans="8:8" ht="15" customHeight="1">
      <c r="H4693" s="24"/>
    </row>
    <row r="4694" spans="8:8" ht="15" customHeight="1">
      <c r="H4694" s="24"/>
    </row>
    <row r="4695" spans="8:8" ht="15" customHeight="1">
      <c r="H4695" s="24"/>
    </row>
    <row r="4696" spans="8:8" ht="15" customHeight="1">
      <c r="H4696" s="24"/>
    </row>
    <row r="4697" spans="8:8" ht="15" customHeight="1">
      <c r="H4697" s="24"/>
    </row>
    <row r="4698" spans="8:8" ht="15" customHeight="1">
      <c r="H4698" s="24"/>
    </row>
    <row r="4699" spans="8:8" ht="15" customHeight="1">
      <c r="H4699" s="24"/>
    </row>
    <row r="4700" spans="8:8" ht="15" customHeight="1">
      <c r="H4700" s="24"/>
    </row>
    <row r="4701" spans="8:8" ht="15" customHeight="1">
      <c r="H4701" s="24"/>
    </row>
    <row r="4702" spans="8:8" ht="15" customHeight="1">
      <c r="H4702" s="24"/>
    </row>
    <row r="4703" spans="8:8" ht="15" customHeight="1">
      <c r="H4703" s="24"/>
    </row>
    <row r="4704" spans="8:8" ht="15" customHeight="1">
      <c r="H4704" s="24"/>
    </row>
    <row r="4705" spans="8:8" ht="15" customHeight="1">
      <c r="H4705" s="24"/>
    </row>
    <row r="4706" spans="8:8" ht="15" customHeight="1">
      <c r="H4706" s="24"/>
    </row>
    <row r="4707" spans="8:8" ht="15" customHeight="1">
      <c r="H4707" s="24"/>
    </row>
    <row r="4708" spans="8:8" ht="15" customHeight="1">
      <c r="H4708" s="24"/>
    </row>
    <row r="4709" spans="8:8" ht="15" customHeight="1">
      <c r="H4709" s="24"/>
    </row>
    <row r="4710" spans="8:8" ht="15" customHeight="1">
      <c r="H4710" s="24"/>
    </row>
    <row r="4711" spans="8:8" ht="15" customHeight="1">
      <c r="H4711" s="24"/>
    </row>
    <row r="4712" spans="8:8" ht="15" customHeight="1">
      <c r="H4712" s="24"/>
    </row>
    <row r="4713" spans="8:8" ht="15" customHeight="1">
      <c r="H4713" s="24"/>
    </row>
    <row r="4714" spans="8:8" ht="15" customHeight="1">
      <c r="H4714" s="24"/>
    </row>
    <row r="4715" spans="8:8" ht="15" customHeight="1">
      <c r="H4715" s="24"/>
    </row>
    <row r="4716" spans="8:8" ht="15" customHeight="1">
      <c r="H4716" s="24"/>
    </row>
    <row r="4717" spans="8:8" ht="15" customHeight="1">
      <c r="H4717" s="24"/>
    </row>
    <row r="4718" spans="8:8" ht="15" customHeight="1">
      <c r="H4718" s="24"/>
    </row>
    <row r="4719" spans="8:8" ht="15" customHeight="1">
      <c r="H4719" s="24"/>
    </row>
    <row r="4720" spans="8:8" ht="15" customHeight="1">
      <c r="H4720" s="24"/>
    </row>
    <row r="4721" spans="8:8" ht="15" customHeight="1">
      <c r="H4721" s="24"/>
    </row>
    <row r="4722" spans="8:8" ht="15" customHeight="1">
      <c r="H4722" s="24"/>
    </row>
    <row r="4723" spans="8:8" ht="15" customHeight="1">
      <c r="H4723" s="24"/>
    </row>
    <row r="4724" spans="8:8" ht="15" customHeight="1">
      <c r="H4724" s="24"/>
    </row>
    <row r="4725" spans="8:8" ht="15" customHeight="1">
      <c r="H4725" s="24"/>
    </row>
    <row r="4726" spans="8:8" ht="15" customHeight="1">
      <c r="H4726" s="24"/>
    </row>
    <row r="4727" spans="8:8" ht="15" customHeight="1">
      <c r="H4727" s="24"/>
    </row>
    <row r="4728" spans="8:8" ht="15" customHeight="1">
      <c r="H4728" s="24"/>
    </row>
    <row r="4729" spans="8:8" ht="15" customHeight="1">
      <c r="H4729" s="24"/>
    </row>
    <row r="4730" spans="8:8" ht="15" customHeight="1">
      <c r="H4730" s="24"/>
    </row>
    <row r="4731" spans="8:8" ht="15" customHeight="1">
      <c r="H4731" s="24"/>
    </row>
    <row r="4732" spans="8:8" ht="15" customHeight="1">
      <c r="H4732" s="24"/>
    </row>
    <row r="4733" spans="8:8" ht="15" customHeight="1">
      <c r="H4733" s="24"/>
    </row>
    <row r="4734" spans="8:8" ht="15" customHeight="1">
      <c r="H4734" s="24"/>
    </row>
    <row r="4735" spans="8:8" ht="15" customHeight="1">
      <c r="H4735" s="24"/>
    </row>
    <row r="4736" spans="8:8" ht="15" customHeight="1">
      <c r="H4736" s="24"/>
    </row>
    <row r="4737" spans="8:8" ht="15" customHeight="1">
      <c r="H4737" s="24"/>
    </row>
    <row r="4738" spans="8:8" ht="15" customHeight="1">
      <c r="H4738" s="24"/>
    </row>
    <row r="4739" spans="8:8" ht="15" customHeight="1">
      <c r="H4739" s="24"/>
    </row>
    <row r="4740" spans="8:8" ht="15" customHeight="1">
      <c r="H4740" s="24"/>
    </row>
    <row r="4741" spans="8:8" ht="15" customHeight="1">
      <c r="H4741" s="24"/>
    </row>
    <row r="4742" spans="8:8" ht="15" customHeight="1">
      <c r="H4742" s="24"/>
    </row>
    <row r="4743" spans="8:8" ht="15" customHeight="1">
      <c r="H4743" s="24"/>
    </row>
    <row r="4744" spans="8:8" ht="15" customHeight="1">
      <c r="H4744" s="24"/>
    </row>
    <row r="4745" spans="8:8" ht="15" customHeight="1">
      <c r="H4745" s="24"/>
    </row>
    <row r="4746" spans="8:8" ht="15" customHeight="1">
      <c r="H4746" s="24"/>
    </row>
    <row r="4747" spans="8:8" ht="15" customHeight="1">
      <c r="H4747" s="24"/>
    </row>
    <row r="4748" spans="8:8" ht="15" customHeight="1">
      <c r="H4748" s="24"/>
    </row>
    <row r="4749" spans="8:8" ht="15" customHeight="1">
      <c r="H4749" s="24"/>
    </row>
    <row r="4750" spans="8:8" ht="15" customHeight="1">
      <c r="H4750" s="24"/>
    </row>
    <row r="4751" spans="8:8" ht="15" customHeight="1">
      <c r="H4751" s="24"/>
    </row>
    <row r="4752" spans="8:8" ht="15" customHeight="1">
      <c r="H4752" s="24"/>
    </row>
    <row r="4753" spans="8:8" ht="15" customHeight="1">
      <c r="H4753" s="24"/>
    </row>
    <row r="4754" spans="8:8" ht="15" customHeight="1">
      <c r="H4754" s="24"/>
    </row>
    <row r="4755" spans="8:8" ht="15" customHeight="1">
      <c r="H4755" s="24"/>
    </row>
    <row r="4756" spans="8:8" ht="15" customHeight="1">
      <c r="H4756" s="24"/>
    </row>
    <row r="4757" spans="8:8" ht="15" customHeight="1">
      <c r="H4757" s="24"/>
    </row>
    <row r="4758" spans="8:8" ht="15" customHeight="1">
      <c r="H4758" s="24"/>
    </row>
    <row r="4759" spans="8:8" ht="15" customHeight="1">
      <c r="H4759" s="24"/>
    </row>
    <row r="4760" spans="8:8" ht="15" customHeight="1">
      <c r="H4760" s="24"/>
    </row>
    <row r="4761" spans="8:8" ht="15" customHeight="1">
      <c r="H4761" s="24"/>
    </row>
    <row r="4762" spans="8:8" ht="15" customHeight="1">
      <c r="H4762" s="24"/>
    </row>
    <row r="4763" spans="8:8" ht="15" customHeight="1">
      <c r="H4763" s="24"/>
    </row>
    <row r="4764" spans="8:8" ht="15" customHeight="1">
      <c r="H4764" s="24"/>
    </row>
    <row r="4765" spans="8:8" ht="15" customHeight="1">
      <c r="H4765" s="24"/>
    </row>
    <row r="4766" spans="8:8" ht="15" customHeight="1">
      <c r="H4766" s="24"/>
    </row>
    <row r="4767" spans="8:8" ht="15" customHeight="1">
      <c r="H4767" s="24"/>
    </row>
    <row r="4768" spans="8:8" ht="15" customHeight="1">
      <c r="H4768" s="24"/>
    </row>
    <row r="4769" spans="8:8" ht="15" customHeight="1">
      <c r="H4769" s="24"/>
    </row>
    <row r="4770" spans="8:8" ht="15" customHeight="1">
      <c r="H4770" s="24"/>
    </row>
    <row r="4771" spans="8:8" ht="15" customHeight="1">
      <c r="H4771" s="24"/>
    </row>
    <row r="4772" spans="8:8" ht="15" customHeight="1">
      <c r="H4772" s="24"/>
    </row>
    <row r="4773" spans="8:8" ht="15" customHeight="1">
      <c r="H4773" s="24"/>
    </row>
    <row r="4774" spans="8:8" ht="15" customHeight="1">
      <c r="H4774" s="24"/>
    </row>
    <row r="4775" spans="8:8" ht="15" customHeight="1">
      <c r="H4775" s="24"/>
    </row>
    <row r="4776" spans="8:8" ht="15" customHeight="1">
      <c r="H4776" s="24"/>
    </row>
    <row r="4777" spans="8:8" ht="15" customHeight="1">
      <c r="H4777" s="24"/>
    </row>
    <row r="4778" spans="8:8" ht="15" customHeight="1">
      <c r="H4778" s="24"/>
    </row>
    <row r="4779" spans="8:8" ht="15" customHeight="1">
      <c r="H4779" s="24"/>
    </row>
    <row r="4780" spans="8:8" ht="15" customHeight="1">
      <c r="H4780" s="24"/>
    </row>
    <row r="4781" spans="8:8" ht="15" customHeight="1">
      <c r="H4781" s="24"/>
    </row>
    <row r="4782" spans="8:8" ht="15" customHeight="1">
      <c r="H4782" s="24"/>
    </row>
    <row r="4783" spans="8:8" ht="15" customHeight="1">
      <c r="H4783" s="24"/>
    </row>
    <row r="4784" spans="8:8" ht="15" customHeight="1">
      <c r="H4784" s="24"/>
    </row>
    <row r="4785" spans="8:8" ht="15" customHeight="1">
      <c r="H4785" s="24"/>
    </row>
    <row r="4786" spans="8:8" ht="15" customHeight="1">
      <c r="H4786" s="24"/>
    </row>
    <row r="4787" spans="8:8" ht="15" customHeight="1">
      <c r="H4787" s="24"/>
    </row>
    <row r="4788" spans="8:8" ht="15" customHeight="1">
      <c r="H4788" s="24"/>
    </row>
    <row r="4789" spans="8:8" ht="15" customHeight="1">
      <c r="H4789" s="24"/>
    </row>
    <row r="4790" spans="8:8" ht="15" customHeight="1">
      <c r="H4790" s="24"/>
    </row>
    <row r="4791" spans="8:8" ht="15" customHeight="1">
      <c r="H4791" s="24"/>
    </row>
    <row r="4792" spans="8:8" ht="15" customHeight="1">
      <c r="H4792" s="24"/>
    </row>
    <row r="4793" spans="8:8" ht="15" customHeight="1">
      <c r="H4793" s="24"/>
    </row>
    <row r="4794" spans="8:8" ht="15" customHeight="1">
      <c r="H4794" s="24"/>
    </row>
    <row r="4795" spans="8:8" ht="15" customHeight="1">
      <c r="H4795" s="24"/>
    </row>
    <row r="4796" spans="8:8" ht="15" customHeight="1">
      <c r="H4796" s="24"/>
    </row>
    <row r="4797" spans="8:8" ht="15" customHeight="1">
      <c r="H4797" s="24"/>
    </row>
    <row r="4798" spans="8:8" ht="15" customHeight="1">
      <c r="H4798" s="24"/>
    </row>
    <row r="4799" spans="8:8" ht="15" customHeight="1">
      <c r="H4799" s="24"/>
    </row>
    <row r="4800" spans="8:8" ht="15" customHeight="1">
      <c r="H4800" s="24"/>
    </row>
    <row r="4801" spans="8:8" ht="15" customHeight="1">
      <c r="H4801" s="24"/>
    </row>
    <row r="4802" spans="8:8" ht="15" customHeight="1">
      <c r="H4802" s="24"/>
    </row>
    <row r="4803" spans="8:8" ht="15" customHeight="1">
      <c r="H4803" s="24"/>
    </row>
    <row r="4804" spans="8:8" ht="15" customHeight="1">
      <c r="H4804" s="24"/>
    </row>
    <row r="4805" spans="8:8" ht="15" customHeight="1">
      <c r="H4805" s="24"/>
    </row>
    <row r="4806" spans="8:8" ht="15" customHeight="1">
      <c r="H4806" s="24"/>
    </row>
    <row r="4807" spans="8:8" ht="15" customHeight="1">
      <c r="H4807" s="24"/>
    </row>
    <row r="4808" spans="8:8" ht="15" customHeight="1">
      <c r="H4808" s="24"/>
    </row>
    <row r="4809" spans="8:8" ht="15" customHeight="1">
      <c r="H4809" s="24"/>
    </row>
    <row r="4810" spans="8:8" ht="15" customHeight="1">
      <c r="H4810" s="24"/>
    </row>
    <row r="4811" spans="8:8" ht="15" customHeight="1">
      <c r="H4811" s="24"/>
    </row>
    <row r="4812" spans="8:8" ht="15" customHeight="1">
      <c r="H4812" s="24"/>
    </row>
    <row r="4813" spans="8:8" ht="15" customHeight="1">
      <c r="H4813" s="24"/>
    </row>
    <row r="4814" spans="8:8" ht="15" customHeight="1">
      <c r="H4814" s="24"/>
    </row>
    <row r="4815" spans="8:8" ht="15" customHeight="1">
      <c r="H4815" s="24"/>
    </row>
    <row r="4816" spans="8:8" ht="15" customHeight="1">
      <c r="H4816" s="24"/>
    </row>
    <row r="4817" spans="8:8" ht="15" customHeight="1">
      <c r="H4817" s="24"/>
    </row>
    <row r="4818" spans="8:8" ht="15" customHeight="1">
      <c r="H4818" s="24"/>
    </row>
    <row r="4819" spans="8:8" ht="15" customHeight="1">
      <c r="H4819" s="24"/>
    </row>
    <row r="4820" spans="8:8" ht="15" customHeight="1">
      <c r="H4820" s="24"/>
    </row>
    <row r="4821" spans="8:8" ht="15" customHeight="1">
      <c r="H4821" s="24"/>
    </row>
    <row r="4822" spans="8:8" ht="15" customHeight="1">
      <c r="H4822" s="24"/>
    </row>
    <row r="4823" spans="8:8" ht="15" customHeight="1">
      <c r="H4823" s="24"/>
    </row>
    <row r="4824" spans="8:8" ht="15" customHeight="1">
      <c r="H4824" s="24"/>
    </row>
    <row r="4825" spans="8:8" ht="15" customHeight="1">
      <c r="H4825" s="24"/>
    </row>
    <row r="4826" spans="8:8" ht="15" customHeight="1">
      <c r="H4826" s="24"/>
    </row>
    <row r="4827" spans="8:8" ht="15" customHeight="1">
      <c r="H4827" s="24"/>
    </row>
    <row r="4828" spans="8:8" ht="15" customHeight="1">
      <c r="H4828" s="24"/>
    </row>
    <row r="4829" spans="8:8" ht="15" customHeight="1">
      <c r="H4829" s="24"/>
    </row>
    <row r="4830" spans="8:8" ht="15" customHeight="1">
      <c r="H4830" s="24"/>
    </row>
    <row r="4831" spans="8:8" ht="15" customHeight="1">
      <c r="H4831" s="24"/>
    </row>
    <row r="4832" spans="8:8" ht="15" customHeight="1">
      <c r="H4832" s="24"/>
    </row>
    <row r="4833" spans="8:8" ht="15" customHeight="1">
      <c r="H4833" s="24"/>
    </row>
    <row r="4834" spans="8:8" ht="15" customHeight="1">
      <c r="H4834" s="24"/>
    </row>
    <row r="4835" spans="8:8" ht="15" customHeight="1">
      <c r="H4835" s="24"/>
    </row>
    <row r="4836" spans="8:8" ht="15" customHeight="1">
      <c r="H4836" s="24"/>
    </row>
    <row r="4837" spans="8:8" ht="15" customHeight="1">
      <c r="H4837" s="24"/>
    </row>
    <row r="4838" spans="8:8" ht="15" customHeight="1">
      <c r="H4838" s="24"/>
    </row>
    <row r="4839" spans="8:8" ht="15" customHeight="1">
      <c r="H4839" s="24"/>
    </row>
    <row r="4840" spans="8:8" ht="15" customHeight="1">
      <c r="H4840" s="24"/>
    </row>
    <row r="4841" spans="8:8" ht="15" customHeight="1">
      <c r="H4841" s="24"/>
    </row>
    <row r="4842" spans="8:8" ht="15" customHeight="1">
      <c r="H4842" s="24"/>
    </row>
    <row r="4843" spans="8:8" ht="15" customHeight="1">
      <c r="H4843" s="24"/>
    </row>
    <row r="4844" spans="8:8" ht="15" customHeight="1">
      <c r="H4844" s="24"/>
    </row>
    <row r="4845" spans="8:8" ht="15" customHeight="1">
      <c r="H4845" s="24"/>
    </row>
    <row r="4846" spans="8:8" ht="15" customHeight="1">
      <c r="H4846" s="24"/>
    </row>
    <row r="4847" spans="8:8" ht="15" customHeight="1">
      <c r="H4847" s="24"/>
    </row>
    <row r="4848" spans="8:8" ht="15" customHeight="1">
      <c r="H4848" s="24"/>
    </row>
    <row r="4849" spans="8:8" ht="15" customHeight="1">
      <c r="H4849" s="24"/>
    </row>
    <row r="4850" spans="8:8" ht="15" customHeight="1">
      <c r="H4850" s="24"/>
    </row>
    <row r="4851" spans="8:8" ht="15" customHeight="1">
      <c r="H4851" s="24"/>
    </row>
    <row r="4852" spans="8:8" ht="15" customHeight="1">
      <c r="H4852" s="24"/>
    </row>
    <row r="4853" spans="8:8" ht="15" customHeight="1">
      <c r="H4853" s="24"/>
    </row>
    <row r="4854" spans="8:8" ht="15" customHeight="1">
      <c r="H4854" s="24"/>
    </row>
    <row r="4855" spans="8:8" ht="15" customHeight="1">
      <c r="H4855" s="24"/>
    </row>
    <row r="4856" spans="8:8" ht="15" customHeight="1">
      <c r="H4856" s="24"/>
    </row>
    <row r="4857" spans="8:8" ht="15" customHeight="1">
      <c r="H4857" s="24"/>
    </row>
    <row r="4858" spans="8:8" ht="15" customHeight="1">
      <c r="H4858" s="24"/>
    </row>
    <row r="4859" spans="8:8" ht="15" customHeight="1">
      <c r="H4859" s="24"/>
    </row>
    <row r="4860" spans="8:8" ht="15" customHeight="1">
      <c r="H4860" s="24"/>
    </row>
    <row r="4861" spans="8:8" ht="15" customHeight="1">
      <c r="H4861" s="24"/>
    </row>
    <row r="4862" spans="8:8" ht="15" customHeight="1">
      <c r="H4862" s="24"/>
    </row>
    <row r="4863" spans="8:8" ht="15" customHeight="1">
      <c r="H4863" s="24"/>
    </row>
    <row r="4864" spans="8:8" ht="15" customHeight="1">
      <c r="H4864" s="24"/>
    </row>
    <row r="4865" spans="8:8" ht="15" customHeight="1">
      <c r="H4865" s="24"/>
    </row>
    <row r="4866" spans="8:8" ht="15" customHeight="1">
      <c r="H4866" s="24"/>
    </row>
    <row r="4867" spans="8:8" ht="15" customHeight="1">
      <c r="H4867" s="24"/>
    </row>
    <row r="4868" spans="8:8" ht="15" customHeight="1">
      <c r="H4868" s="24"/>
    </row>
    <row r="4869" spans="8:8" ht="15" customHeight="1">
      <c r="H4869" s="24"/>
    </row>
    <row r="4870" spans="8:8" ht="15" customHeight="1">
      <c r="H4870" s="24"/>
    </row>
    <row r="4871" spans="8:8" ht="15" customHeight="1">
      <c r="H4871" s="24"/>
    </row>
    <row r="4872" spans="8:8" ht="15" customHeight="1">
      <c r="H4872" s="24"/>
    </row>
    <row r="4873" spans="8:8" ht="15" customHeight="1">
      <c r="H4873" s="24"/>
    </row>
    <row r="4874" spans="8:8" ht="15" customHeight="1">
      <c r="H4874" s="24"/>
    </row>
    <row r="4875" spans="8:8" ht="15" customHeight="1">
      <c r="H4875" s="24"/>
    </row>
    <row r="4876" spans="8:8" ht="15" customHeight="1">
      <c r="H4876" s="24"/>
    </row>
    <row r="4877" spans="8:8" ht="15" customHeight="1">
      <c r="H4877" s="24"/>
    </row>
    <row r="4878" spans="8:8" ht="15" customHeight="1">
      <c r="H4878" s="24"/>
    </row>
    <row r="4879" spans="8:8" ht="15" customHeight="1">
      <c r="H4879" s="24"/>
    </row>
    <row r="4880" spans="8:8" ht="15" customHeight="1">
      <c r="H4880" s="24"/>
    </row>
    <row r="4881" spans="8:8" ht="15" customHeight="1">
      <c r="H4881" s="24"/>
    </row>
    <row r="4882" spans="8:8" ht="15" customHeight="1">
      <c r="H4882" s="24"/>
    </row>
    <row r="4883" spans="8:8" ht="15" customHeight="1">
      <c r="H4883" s="24"/>
    </row>
    <row r="4884" spans="8:8" ht="15" customHeight="1">
      <c r="H4884" s="24"/>
    </row>
    <row r="4885" spans="8:8" ht="15" customHeight="1">
      <c r="H4885" s="24"/>
    </row>
    <row r="4886" spans="8:8" ht="15" customHeight="1">
      <c r="H4886" s="24"/>
    </row>
    <row r="4887" spans="8:8" ht="15" customHeight="1">
      <c r="H4887" s="24"/>
    </row>
    <row r="4888" spans="8:8" ht="15" customHeight="1">
      <c r="H4888" s="24"/>
    </row>
    <row r="4889" spans="8:8" ht="15" customHeight="1">
      <c r="H4889" s="24"/>
    </row>
    <row r="4890" spans="8:8" ht="15" customHeight="1">
      <c r="H4890" s="24"/>
    </row>
    <row r="4891" spans="8:8" ht="15" customHeight="1">
      <c r="H4891" s="24"/>
    </row>
    <row r="4892" spans="8:8" ht="15" customHeight="1">
      <c r="H4892" s="24"/>
    </row>
    <row r="4893" spans="8:8" ht="15" customHeight="1">
      <c r="H4893" s="24"/>
    </row>
    <row r="4894" spans="8:8" ht="15" customHeight="1">
      <c r="H4894" s="24"/>
    </row>
    <row r="4895" spans="8:8" ht="15" customHeight="1">
      <c r="H4895" s="24"/>
    </row>
    <row r="4896" spans="8:8" ht="15" customHeight="1">
      <c r="H4896" s="24"/>
    </row>
    <row r="4897" spans="8:8" ht="15" customHeight="1">
      <c r="H4897" s="24"/>
    </row>
    <row r="4898" spans="8:8" ht="15" customHeight="1">
      <c r="H4898" s="24"/>
    </row>
    <row r="4899" spans="8:8" ht="15" customHeight="1">
      <c r="H4899" s="24"/>
    </row>
    <row r="4900" spans="8:8" ht="15" customHeight="1">
      <c r="H4900" s="24"/>
    </row>
    <row r="4901" spans="8:8" ht="15" customHeight="1">
      <c r="H4901" s="24"/>
    </row>
    <row r="4902" spans="8:8" ht="15" customHeight="1">
      <c r="H4902" s="24"/>
    </row>
    <row r="4903" spans="8:8" ht="15" customHeight="1">
      <c r="H4903" s="24"/>
    </row>
    <row r="4904" spans="8:8" ht="15" customHeight="1">
      <c r="H4904" s="24"/>
    </row>
    <row r="4905" spans="8:8" ht="15" customHeight="1">
      <c r="H4905" s="24"/>
    </row>
    <row r="4906" spans="8:8" ht="15" customHeight="1">
      <c r="H4906" s="24"/>
    </row>
    <row r="4907" spans="8:8" ht="15" customHeight="1">
      <c r="H4907" s="24"/>
    </row>
    <row r="4908" spans="8:8" ht="15" customHeight="1">
      <c r="H4908" s="24"/>
    </row>
    <row r="4909" spans="8:8" ht="15" customHeight="1">
      <c r="H4909" s="24"/>
    </row>
    <row r="4910" spans="8:8" ht="15" customHeight="1">
      <c r="H4910" s="24"/>
    </row>
    <row r="4911" spans="8:8" ht="15" customHeight="1">
      <c r="H4911" s="24"/>
    </row>
    <row r="4912" spans="8:8" ht="15" customHeight="1">
      <c r="H4912" s="24"/>
    </row>
    <row r="4913" spans="8:8" ht="15" customHeight="1">
      <c r="H4913" s="24"/>
    </row>
    <row r="4914" spans="8:8" ht="15" customHeight="1">
      <c r="H4914" s="24"/>
    </row>
    <row r="4915" spans="8:8" ht="15" customHeight="1">
      <c r="H4915" s="24"/>
    </row>
    <row r="4916" spans="8:8" ht="15" customHeight="1">
      <c r="H4916" s="24"/>
    </row>
    <row r="4917" spans="8:8" ht="15" customHeight="1">
      <c r="H4917" s="24"/>
    </row>
    <row r="4918" spans="8:8" ht="15" customHeight="1">
      <c r="H4918" s="24"/>
    </row>
    <row r="4919" spans="8:8" ht="15" customHeight="1">
      <c r="H4919" s="24"/>
    </row>
    <row r="4920" spans="8:8" ht="15" customHeight="1">
      <c r="H4920" s="24"/>
    </row>
    <row r="4921" spans="8:8" ht="15" customHeight="1">
      <c r="H4921" s="24"/>
    </row>
    <row r="4922" spans="8:8" ht="15" customHeight="1">
      <c r="H4922" s="24"/>
    </row>
    <row r="4923" spans="8:8" ht="15" customHeight="1">
      <c r="H4923" s="24"/>
    </row>
    <row r="4924" spans="8:8" ht="15" customHeight="1">
      <c r="H4924" s="24"/>
    </row>
    <row r="4925" spans="8:8" ht="15" customHeight="1">
      <c r="H4925" s="24"/>
    </row>
    <row r="4926" spans="8:8" ht="15" customHeight="1">
      <c r="H4926" s="24"/>
    </row>
    <row r="4927" spans="8:8" ht="15" customHeight="1">
      <c r="H4927" s="24"/>
    </row>
    <row r="4928" spans="8:8" ht="15" customHeight="1">
      <c r="H4928" s="24"/>
    </row>
    <row r="4929" spans="8:8" ht="15" customHeight="1">
      <c r="H4929" s="24"/>
    </row>
    <row r="4930" spans="8:8" ht="15" customHeight="1">
      <c r="H4930" s="24"/>
    </row>
    <row r="4931" spans="8:8" ht="15" customHeight="1">
      <c r="H4931" s="24"/>
    </row>
    <row r="4932" spans="8:8" ht="15" customHeight="1">
      <c r="H4932" s="24"/>
    </row>
    <row r="4933" spans="8:8" ht="15" customHeight="1">
      <c r="H4933" s="24"/>
    </row>
    <row r="4934" spans="8:8" ht="15" customHeight="1">
      <c r="H4934" s="24"/>
    </row>
    <row r="4935" spans="8:8" ht="15" customHeight="1">
      <c r="H4935" s="24"/>
    </row>
    <row r="4936" spans="8:8" ht="15" customHeight="1">
      <c r="H4936" s="24"/>
    </row>
    <row r="4937" spans="8:8" ht="15" customHeight="1">
      <c r="H4937" s="24"/>
    </row>
    <row r="4938" spans="8:8" ht="15" customHeight="1">
      <c r="H4938" s="24"/>
    </row>
    <row r="4939" spans="8:8" ht="15" customHeight="1">
      <c r="H4939" s="24"/>
    </row>
    <row r="4940" spans="8:8" ht="15" customHeight="1">
      <c r="H4940" s="24"/>
    </row>
    <row r="4941" spans="8:8" ht="15" customHeight="1">
      <c r="H4941" s="24"/>
    </row>
    <row r="4942" spans="8:8" ht="15" customHeight="1">
      <c r="H4942" s="24"/>
    </row>
    <row r="4943" spans="8:8" ht="15" customHeight="1">
      <c r="H4943" s="24"/>
    </row>
    <row r="4944" spans="8:8" ht="15" customHeight="1">
      <c r="H4944" s="24"/>
    </row>
    <row r="4945" spans="8:8" ht="15" customHeight="1">
      <c r="H4945" s="24"/>
    </row>
    <row r="4946" spans="8:8" ht="15" customHeight="1">
      <c r="H4946" s="24"/>
    </row>
    <row r="4947" spans="8:8" ht="15" customHeight="1">
      <c r="H4947" s="24"/>
    </row>
    <row r="4948" spans="8:8" ht="15" customHeight="1">
      <c r="H4948" s="24"/>
    </row>
    <row r="4949" spans="8:8" ht="15" customHeight="1">
      <c r="H4949" s="24"/>
    </row>
    <row r="4950" spans="8:8" ht="15" customHeight="1">
      <c r="H4950" s="24"/>
    </row>
    <row r="4951" spans="8:8" ht="15" customHeight="1">
      <c r="H4951" s="24"/>
    </row>
    <row r="4952" spans="8:8" ht="15" customHeight="1">
      <c r="H4952" s="24"/>
    </row>
    <row r="4953" spans="8:8" ht="15" customHeight="1">
      <c r="H4953" s="24"/>
    </row>
    <row r="4954" spans="8:8" ht="15" customHeight="1">
      <c r="H4954" s="24"/>
    </row>
    <row r="4955" spans="8:8" ht="15" customHeight="1">
      <c r="H4955" s="24"/>
    </row>
    <row r="4956" spans="8:8" ht="15" customHeight="1">
      <c r="H4956" s="24"/>
    </row>
    <row r="4957" spans="8:8" ht="15" customHeight="1">
      <c r="H4957" s="24"/>
    </row>
    <row r="4958" spans="8:8" ht="15" customHeight="1">
      <c r="H4958" s="24"/>
    </row>
    <row r="4959" spans="8:8" ht="15" customHeight="1">
      <c r="H4959" s="24"/>
    </row>
    <row r="4960" spans="8:8" ht="15" customHeight="1">
      <c r="H4960" s="24"/>
    </row>
    <row r="4961" spans="8:8" ht="15" customHeight="1">
      <c r="H4961" s="24"/>
    </row>
    <row r="4962" spans="8:8" ht="15" customHeight="1">
      <c r="H4962" s="24"/>
    </row>
    <row r="4963" spans="8:8" ht="15" customHeight="1">
      <c r="H4963" s="24"/>
    </row>
    <row r="4964" spans="8:8" ht="15" customHeight="1">
      <c r="H4964" s="24"/>
    </row>
    <row r="4965" spans="8:8" ht="15" customHeight="1">
      <c r="H4965" s="24"/>
    </row>
    <row r="4966" spans="8:8" ht="15" customHeight="1">
      <c r="H4966" s="24"/>
    </row>
    <row r="4967" spans="8:8" ht="15" customHeight="1">
      <c r="H4967" s="24"/>
    </row>
    <row r="4968" spans="8:8" ht="15" customHeight="1">
      <c r="H4968" s="24"/>
    </row>
    <row r="4969" spans="8:8" ht="15" customHeight="1">
      <c r="H4969" s="24"/>
    </row>
    <row r="4970" spans="8:8" ht="15" customHeight="1">
      <c r="H4970" s="24"/>
    </row>
    <row r="4971" spans="8:8" ht="15" customHeight="1">
      <c r="H4971" s="24"/>
    </row>
    <row r="4972" spans="8:8" ht="15" customHeight="1">
      <c r="H4972" s="24"/>
    </row>
    <row r="4973" spans="8:8" ht="15" customHeight="1">
      <c r="H4973" s="24"/>
    </row>
    <row r="4974" spans="8:8" ht="15" customHeight="1">
      <c r="H4974" s="24"/>
    </row>
    <row r="4975" spans="8:8" ht="15" customHeight="1">
      <c r="H4975" s="24"/>
    </row>
    <row r="4976" spans="8:8" ht="15" customHeight="1">
      <c r="H4976" s="24"/>
    </row>
    <row r="4977" spans="8:8" ht="15" customHeight="1">
      <c r="H4977" s="24"/>
    </row>
    <row r="4978" spans="8:8" ht="15" customHeight="1">
      <c r="H4978" s="24"/>
    </row>
    <row r="4979" spans="8:8" ht="15" customHeight="1">
      <c r="H4979" s="24"/>
    </row>
    <row r="4980" spans="8:8" ht="15" customHeight="1">
      <c r="H4980" s="24"/>
    </row>
    <row r="4981" spans="8:8" ht="15" customHeight="1">
      <c r="H4981" s="24"/>
    </row>
    <row r="4982" spans="8:8" ht="15" customHeight="1">
      <c r="H4982" s="24"/>
    </row>
    <row r="4983" spans="8:8" ht="15" customHeight="1">
      <c r="H4983" s="24"/>
    </row>
    <row r="4984" spans="8:8" ht="15" customHeight="1">
      <c r="H4984" s="24"/>
    </row>
    <row r="4985" spans="8:8" ht="15" customHeight="1">
      <c r="H4985" s="24"/>
    </row>
    <row r="4986" spans="8:8" ht="15" customHeight="1">
      <c r="H4986" s="24"/>
    </row>
    <row r="4987" spans="8:8" ht="15" customHeight="1">
      <c r="H4987" s="24"/>
    </row>
    <row r="4988" spans="8:8" ht="15" customHeight="1">
      <c r="H4988" s="24"/>
    </row>
    <row r="4989" spans="8:8" ht="15" customHeight="1">
      <c r="H4989" s="24"/>
    </row>
    <row r="4990" spans="8:8" ht="15" customHeight="1">
      <c r="H4990" s="24"/>
    </row>
    <row r="4991" spans="8:8" ht="15" customHeight="1">
      <c r="H4991" s="24"/>
    </row>
    <row r="4992" spans="8:8" ht="15" customHeight="1">
      <c r="H4992" s="24"/>
    </row>
    <row r="4993" spans="8:8" ht="15" customHeight="1">
      <c r="H4993" s="24"/>
    </row>
    <row r="4994" spans="8:8" ht="15" customHeight="1">
      <c r="H4994" s="24"/>
    </row>
    <row r="4995" spans="8:8" ht="15" customHeight="1">
      <c r="H4995" s="24"/>
    </row>
    <row r="4996" spans="8:8" ht="15" customHeight="1">
      <c r="H4996" s="24"/>
    </row>
    <row r="4997" spans="8:8" ht="15" customHeight="1">
      <c r="H4997" s="24"/>
    </row>
    <row r="4998" spans="8:8" ht="15" customHeight="1">
      <c r="H4998" s="24"/>
    </row>
    <row r="4999" spans="8:8" ht="15" customHeight="1">
      <c r="H4999" s="24"/>
    </row>
    <row r="5000" spans="8:8" ht="15" customHeight="1">
      <c r="H5000" s="24"/>
    </row>
    <row r="5001" spans="8:8" ht="15" customHeight="1">
      <c r="H5001" s="24"/>
    </row>
    <row r="5002" spans="8:8" ht="15" customHeight="1">
      <c r="H5002" s="24"/>
    </row>
    <row r="5003" spans="8:8" ht="15" customHeight="1">
      <c r="H5003" s="24"/>
    </row>
    <row r="5004" spans="8:8" ht="15" customHeight="1">
      <c r="H5004" s="24"/>
    </row>
    <row r="5005" spans="8:8" ht="15" customHeight="1">
      <c r="H5005" s="24"/>
    </row>
    <row r="5006" spans="8:8" ht="15" customHeight="1">
      <c r="H5006" s="24"/>
    </row>
    <row r="5007" spans="8:8" ht="15" customHeight="1">
      <c r="H5007" s="24"/>
    </row>
    <row r="5008" spans="8:8" ht="15" customHeight="1">
      <c r="H5008" s="24"/>
    </row>
    <row r="5009" spans="8:8" ht="15" customHeight="1">
      <c r="H5009" s="24"/>
    </row>
    <row r="5010" spans="8:8" ht="15" customHeight="1">
      <c r="H5010" s="24"/>
    </row>
    <row r="5011" spans="8:8" ht="15" customHeight="1">
      <c r="H5011" s="24"/>
    </row>
    <row r="5012" spans="8:8" ht="15" customHeight="1">
      <c r="H5012" s="24"/>
    </row>
    <row r="5013" spans="8:8" ht="15" customHeight="1">
      <c r="H5013" s="24"/>
    </row>
    <row r="5014" spans="8:8" ht="15" customHeight="1">
      <c r="H5014" s="24"/>
    </row>
    <row r="5015" spans="8:8" ht="15" customHeight="1">
      <c r="H5015" s="24"/>
    </row>
    <row r="5016" spans="8:8" ht="15" customHeight="1">
      <c r="H5016" s="24"/>
    </row>
    <row r="5017" spans="8:8" ht="15" customHeight="1">
      <c r="H5017" s="24"/>
    </row>
    <row r="5018" spans="8:8" ht="15" customHeight="1">
      <c r="H5018" s="24"/>
    </row>
    <row r="5019" spans="8:8" ht="15" customHeight="1">
      <c r="H5019" s="24"/>
    </row>
    <row r="5020" spans="8:8" ht="15" customHeight="1">
      <c r="H5020" s="24"/>
    </row>
    <row r="5021" spans="8:8" ht="15" customHeight="1">
      <c r="H5021" s="24"/>
    </row>
    <row r="5022" spans="8:8" ht="15" customHeight="1">
      <c r="H5022" s="24"/>
    </row>
    <row r="5023" spans="8:8" ht="15" customHeight="1">
      <c r="H5023" s="24"/>
    </row>
    <row r="5024" spans="8:8" ht="15" customHeight="1">
      <c r="H5024" s="24"/>
    </row>
    <row r="5025" spans="8:8" ht="15" customHeight="1">
      <c r="H5025" s="24"/>
    </row>
    <row r="5026" spans="8:8" ht="15" customHeight="1">
      <c r="H5026" s="24"/>
    </row>
    <row r="5027" spans="8:8" ht="15" customHeight="1">
      <c r="H5027" s="24"/>
    </row>
    <row r="5028" spans="8:8" ht="15" customHeight="1">
      <c r="H5028" s="24"/>
    </row>
    <row r="5029" spans="8:8" ht="15" customHeight="1">
      <c r="H5029" s="24"/>
    </row>
    <row r="5030" spans="8:8" ht="15" customHeight="1">
      <c r="H5030" s="24"/>
    </row>
    <row r="5031" spans="8:8" ht="15" customHeight="1">
      <c r="H5031" s="24"/>
    </row>
    <row r="5032" spans="8:8" ht="15" customHeight="1">
      <c r="H5032" s="24"/>
    </row>
    <row r="5033" spans="8:8" ht="15" customHeight="1">
      <c r="H5033" s="24"/>
    </row>
    <row r="5034" spans="8:8" ht="15" customHeight="1">
      <c r="H5034" s="24"/>
    </row>
    <row r="5035" spans="8:8" ht="15" customHeight="1">
      <c r="H5035" s="24"/>
    </row>
    <row r="5036" spans="8:8" ht="15" customHeight="1">
      <c r="H5036" s="24"/>
    </row>
    <row r="5037" spans="8:8" ht="15" customHeight="1">
      <c r="H5037" s="24"/>
    </row>
    <row r="5038" spans="8:8" ht="15" customHeight="1">
      <c r="H5038" s="24"/>
    </row>
    <row r="5039" spans="8:8" ht="15" customHeight="1">
      <c r="H5039" s="24"/>
    </row>
    <row r="5040" spans="8:8" ht="15" customHeight="1">
      <c r="H5040" s="24"/>
    </row>
    <row r="5041" spans="8:8" ht="15" customHeight="1">
      <c r="H5041" s="24"/>
    </row>
    <row r="5042" spans="8:8" ht="15" customHeight="1">
      <c r="H5042" s="24"/>
    </row>
    <row r="5043" spans="8:8" ht="15" customHeight="1">
      <c r="H5043" s="24"/>
    </row>
    <row r="5044" spans="8:8" ht="15" customHeight="1">
      <c r="H5044" s="24"/>
    </row>
    <row r="5045" spans="8:8" ht="15" customHeight="1">
      <c r="H5045" s="24"/>
    </row>
    <row r="5046" spans="8:8" ht="15" customHeight="1">
      <c r="H5046" s="24"/>
    </row>
    <row r="5047" spans="8:8" ht="15" customHeight="1">
      <c r="H5047" s="24"/>
    </row>
    <row r="5048" spans="8:8" ht="15" customHeight="1">
      <c r="H5048" s="24"/>
    </row>
    <row r="5049" spans="8:8" ht="15" customHeight="1">
      <c r="H5049" s="24"/>
    </row>
    <row r="5050" spans="8:8" ht="15" customHeight="1">
      <c r="H5050" s="24"/>
    </row>
    <row r="5051" spans="8:8" ht="15" customHeight="1">
      <c r="H5051" s="24"/>
    </row>
    <row r="5052" spans="8:8" ht="15" customHeight="1">
      <c r="H5052" s="24"/>
    </row>
    <row r="5053" spans="8:8" ht="15" customHeight="1">
      <c r="H5053" s="24"/>
    </row>
    <row r="5054" spans="8:8" ht="15" customHeight="1">
      <c r="H5054" s="24"/>
    </row>
    <row r="5055" spans="8:8" ht="15" customHeight="1">
      <c r="H5055" s="24"/>
    </row>
    <row r="5056" spans="8:8" ht="15" customHeight="1">
      <c r="H5056" s="24"/>
    </row>
    <row r="5057" spans="8:8" ht="15" customHeight="1">
      <c r="H5057" s="24"/>
    </row>
    <row r="5058" spans="8:8" ht="15" customHeight="1">
      <c r="H5058" s="24"/>
    </row>
    <row r="5059" spans="8:8" ht="15" customHeight="1">
      <c r="H5059" s="24"/>
    </row>
    <row r="5060" spans="8:8" ht="15" customHeight="1">
      <c r="H5060" s="24"/>
    </row>
    <row r="5061" spans="8:8" ht="15" customHeight="1">
      <c r="H5061" s="24"/>
    </row>
    <row r="5062" spans="8:8" ht="15" customHeight="1">
      <c r="H5062" s="24"/>
    </row>
    <row r="5063" spans="8:8" ht="15" customHeight="1">
      <c r="H5063" s="24"/>
    </row>
    <row r="5064" spans="8:8" ht="15" customHeight="1">
      <c r="H5064" s="24"/>
    </row>
    <row r="5065" spans="8:8" ht="15" customHeight="1">
      <c r="H5065" s="24"/>
    </row>
    <row r="5066" spans="8:8" ht="15" customHeight="1">
      <c r="H5066" s="24"/>
    </row>
    <row r="5067" spans="8:8" ht="15" customHeight="1">
      <c r="H5067" s="24"/>
    </row>
    <row r="5068" spans="8:8" ht="15" customHeight="1">
      <c r="H5068" s="24"/>
    </row>
    <row r="5069" spans="8:8" ht="15" customHeight="1">
      <c r="H5069" s="24"/>
    </row>
    <row r="5070" spans="8:8" ht="15" customHeight="1">
      <c r="H5070" s="24"/>
    </row>
    <row r="5071" spans="8:8" ht="15" customHeight="1">
      <c r="H5071" s="24"/>
    </row>
    <row r="5072" spans="8:8" ht="15" customHeight="1">
      <c r="H5072" s="24"/>
    </row>
    <row r="5073" spans="8:8" ht="15" customHeight="1">
      <c r="H5073" s="24"/>
    </row>
    <row r="5074" spans="8:8" ht="15" customHeight="1">
      <c r="H5074" s="24"/>
    </row>
    <row r="5075" spans="8:8" ht="15" customHeight="1">
      <c r="H5075" s="24"/>
    </row>
    <row r="5076" spans="8:8" ht="15" customHeight="1">
      <c r="H5076" s="24"/>
    </row>
    <row r="5077" spans="8:8" ht="15" customHeight="1">
      <c r="H5077" s="24"/>
    </row>
    <row r="5078" spans="8:8" ht="15" customHeight="1">
      <c r="H5078" s="24"/>
    </row>
    <row r="5079" spans="8:8" ht="15" customHeight="1">
      <c r="H5079" s="24"/>
    </row>
    <row r="5080" spans="8:8" ht="15" customHeight="1">
      <c r="H5080" s="24"/>
    </row>
    <row r="5081" spans="8:8" ht="15" customHeight="1">
      <c r="H5081" s="24"/>
    </row>
    <row r="5082" spans="8:8" ht="15" customHeight="1">
      <c r="H5082" s="24"/>
    </row>
    <row r="5083" spans="8:8" ht="15" customHeight="1">
      <c r="H5083" s="24"/>
    </row>
    <row r="5084" spans="8:8" ht="15" customHeight="1">
      <c r="H5084" s="24"/>
    </row>
    <row r="5085" spans="8:8" ht="15" customHeight="1">
      <c r="H5085" s="24"/>
    </row>
    <row r="5086" spans="8:8" ht="15" customHeight="1">
      <c r="H5086" s="24"/>
    </row>
    <row r="5087" spans="8:8" ht="15" customHeight="1">
      <c r="H5087" s="24"/>
    </row>
    <row r="5088" spans="8:8" ht="15" customHeight="1">
      <c r="H5088" s="24"/>
    </row>
    <row r="5089" spans="8:8" ht="15" customHeight="1">
      <c r="H5089" s="24"/>
    </row>
    <row r="5090" spans="8:8" ht="15" customHeight="1">
      <c r="H5090" s="24"/>
    </row>
    <row r="5091" spans="8:8" ht="15" customHeight="1">
      <c r="H5091" s="24"/>
    </row>
    <row r="5092" spans="8:8" ht="15" customHeight="1">
      <c r="H5092" s="24"/>
    </row>
    <row r="5093" spans="8:8" ht="15" customHeight="1">
      <c r="H5093" s="24"/>
    </row>
    <row r="5094" spans="8:8" ht="15" customHeight="1">
      <c r="H5094" s="24"/>
    </row>
    <row r="5095" spans="8:8" ht="15" customHeight="1">
      <c r="H5095" s="24"/>
    </row>
    <row r="5096" spans="8:8" ht="15" customHeight="1">
      <c r="H5096" s="24"/>
    </row>
    <row r="5097" spans="8:8" ht="15" customHeight="1">
      <c r="H5097" s="24"/>
    </row>
    <row r="5098" spans="8:8" ht="15" customHeight="1">
      <c r="H5098" s="24"/>
    </row>
    <row r="5099" spans="8:8" ht="15" customHeight="1">
      <c r="H5099" s="24"/>
    </row>
    <row r="5100" spans="8:8" ht="15" customHeight="1">
      <c r="H5100" s="24"/>
    </row>
    <row r="5101" spans="8:8" ht="15" customHeight="1">
      <c r="H5101" s="24"/>
    </row>
    <row r="5102" spans="8:8" ht="15" customHeight="1">
      <c r="H5102" s="24"/>
    </row>
    <row r="5103" spans="8:8" ht="15" customHeight="1">
      <c r="H5103" s="24"/>
    </row>
    <row r="5104" spans="8:8" ht="15" customHeight="1">
      <c r="H5104" s="24"/>
    </row>
    <row r="5105" spans="8:8" ht="15" customHeight="1">
      <c r="H5105" s="24"/>
    </row>
    <row r="5106" spans="8:8" ht="15" customHeight="1">
      <c r="H5106" s="24"/>
    </row>
    <row r="5107" spans="8:8" ht="15" customHeight="1">
      <c r="H5107" s="24"/>
    </row>
    <row r="5108" spans="8:8" ht="15" customHeight="1">
      <c r="H5108" s="24"/>
    </row>
    <row r="5109" spans="8:8" ht="15" customHeight="1">
      <c r="H5109" s="24"/>
    </row>
    <row r="5110" spans="8:8" ht="15" customHeight="1">
      <c r="H5110" s="24"/>
    </row>
    <row r="5111" spans="8:8" ht="15" customHeight="1">
      <c r="H5111" s="24"/>
    </row>
    <row r="5112" spans="8:8" ht="15" customHeight="1">
      <c r="H5112" s="24"/>
    </row>
    <row r="5113" spans="8:8" ht="15" customHeight="1">
      <c r="H5113" s="24"/>
    </row>
    <row r="5114" spans="8:8" ht="15" customHeight="1">
      <c r="H5114" s="24"/>
    </row>
    <row r="5115" spans="8:8" ht="15" customHeight="1">
      <c r="H5115" s="24"/>
    </row>
    <row r="5116" spans="8:8" ht="15" customHeight="1">
      <c r="H5116" s="24"/>
    </row>
    <row r="5117" spans="8:8" ht="15" customHeight="1">
      <c r="H5117" s="24"/>
    </row>
    <row r="5118" spans="8:8" ht="15" customHeight="1">
      <c r="H5118" s="24"/>
    </row>
    <row r="5119" spans="8:8" ht="15" customHeight="1">
      <c r="H5119" s="24"/>
    </row>
    <row r="5120" spans="8:8" ht="15" customHeight="1">
      <c r="H5120" s="24"/>
    </row>
    <row r="5121" spans="8:8" ht="15" customHeight="1">
      <c r="H5121" s="24"/>
    </row>
    <row r="5122" spans="8:8" ht="15" customHeight="1">
      <c r="H5122" s="24"/>
    </row>
    <row r="5123" spans="8:8" ht="15" customHeight="1">
      <c r="H5123" s="24"/>
    </row>
    <row r="5124" spans="8:8" ht="15" customHeight="1">
      <c r="H5124" s="24"/>
    </row>
    <row r="5125" spans="8:8" ht="15" customHeight="1">
      <c r="H5125" s="24"/>
    </row>
    <row r="5126" spans="8:8" ht="15" customHeight="1">
      <c r="H5126" s="24"/>
    </row>
    <row r="5127" spans="8:8" ht="15" customHeight="1">
      <c r="H5127" s="24"/>
    </row>
    <row r="5128" spans="8:8" ht="15" customHeight="1">
      <c r="H5128" s="24"/>
    </row>
    <row r="5129" spans="8:8" ht="15" customHeight="1">
      <c r="H5129" s="24"/>
    </row>
    <row r="5130" spans="8:8" ht="15" customHeight="1">
      <c r="H5130" s="24"/>
    </row>
    <row r="5131" spans="8:8" ht="15" customHeight="1">
      <c r="H5131" s="24"/>
    </row>
    <row r="5132" spans="8:8" ht="15" customHeight="1">
      <c r="H5132" s="24"/>
    </row>
    <row r="5133" spans="8:8" ht="15" customHeight="1">
      <c r="H5133" s="24"/>
    </row>
    <row r="5134" spans="8:8" ht="15" customHeight="1">
      <c r="H5134" s="24"/>
    </row>
    <row r="5135" spans="8:8" ht="15" customHeight="1">
      <c r="H5135" s="24"/>
    </row>
    <row r="5136" spans="8:8" ht="15" customHeight="1">
      <c r="H5136" s="24"/>
    </row>
    <row r="5137" spans="8:8" ht="15" customHeight="1">
      <c r="H5137" s="24"/>
    </row>
    <row r="5138" spans="8:8" ht="15" customHeight="1">
      <c r="H5138" s="24"/>
    </row>
    <row r="5139" spans="8:8" ht="15" customHeight="1">
      <c r="H5139" s="24"/>
    </row>
    <row r="5140" spans="8:8" ht="15" customHeight="1">
      <c r="H5140" s="24"/>
    </row>
    <row r="5141" spans="8:8" ht="15" customHeight="1">
      <c r="H5141" s="24"/>
    </row>
    <row r="5142" spans="8:8" ht="15" customHeight="1">
      <c r="H5142" s="24"/>
    </row>
    <row r="5143" spans="8:8" ht="15" customHeight="1">
      <c r="H5143" s="24"/>
    </row>
    <row r="5144" spans="8:8" ht="15" customHeight="1">
      <c r="H5144" s="24"/>
    </row>
    <row r="5145" spans="8:8" ht="15" customHeight="1">
      <c r="H5145" s="24"/>
    </row>
    <row r="5146" spans="8:8" ht="15" customHeight="1">
      <c r="H5146" s="24"/>
    </row>
    <row r="5147" spans="8:8" ht="15" customHeight="1">
      <c r="H5147" s="24"/>
    </row>
    <row r="5148" spans="8:8" ht="15" customHeight="1">
      <c r="H5148" s="24"/>
    </row>
    <row r="5149" spans="8:8" ht="15" customHeight="1">
      <c r="H5149" s="24"/>
    </row>
    <row r="5150" spans="8:8" ht="15" customHeight="1">
      <c r="H5150" s="24"/>
    </row>
    <row r="5151" spans="8:8" ht="15" customHeight="1">
      <c r="H5151" s="24"/>
    </row>
    <row r="5152" spans="8:8" ht="15" customHeight="1">
      <c r="H5152" s="24"/>
    </row>
    <row r="5153" spans="8:8" ht="15" customHeight="1">
      <c r="H5153" s="24"/>
    </row>
    <row r="5154" spans="8:8" ht="15" customHeight="1">
      <c r="H5154" s="24"/>
    </row>
    <row r="5155" spans="8:8" ht="15" customHeight="1">
      <c r="H5155" s="24"/>
    </row>
    <row r="5156" spans="8:8" ht="15" customHeight="1">
      <c r="H5156" s="24"/>
    </row>
    <row r="5157" spans="8:8" ht="15" customHeight="1">
      <c r="H5157" s="24"/>
    </row>
    <row r="5158" spans="8:8" ht="15" customHeight="1">
      <c r="H5158" s="24"/>
    </row>
    <row r="5159" spans="8:8" ht="15" customHeight="1">
      <c r="H5159" s="24"/>
    </row>
    <row r="5160" spans="8:8" ht="15" customHeight="1">
      <c r="H5160" s="24"/>
    </row>
    <row r="5161" spans="8:8" ht="15" customHeight="1">
      <c r="H5161" s="24"/>
    </row>
    <row r="5162" spans="8:8" ht="15" customHeight="1">
      <c r="H5162" s="24"/>
    </row>
    <row r="5163" spans="8:8" ht="15" customHeight="1">
      <c r="H5163" s="24"/>
    </row>
    <row r="5164" spans="8:8" ht="15" customHeight="1">
      <c r="H5164" s="24"/>
    </row>
    <row r="5165" spans="8:8" ht="15" customHeight="1">
      <c r="H5165" s="24"/>
    </row>
    <row r="5166" spans="8:8" ht="15" customHeight="1">
      <c r="H5166" s="24"/>
    </row>
    <row r="5167" spans="8:8" ht="15" customHeight="1">
      <c r="H5167" s="24"/>
    </row>
    <row r="5168" spans="8:8" ht="15" customHeight="1">
      <c r="H5168" s="24"/>
    </row>
    <row r="5169" spans="8:8" ht="15" customHeight="1">
      <c r="H5169" s="24"/>
    </row>
    <row r="5170" spans="8:8" ht="15" customHeight="1">
      <c r="H5170" s="24"/>
    </row>
    <row r="5171" spans="8:8" ht="15" customHeight="1">
      <c r="H5171" s="24"/>
    </row>
    <row r="5172" spans="8:8" ht="15" customHeight="1">
      <c r="H5172" s="24"/>
    </row>
    <row r="5173" spans="8:8" ht="15" customHeight="1">
      <c r="H5173" s="24"/>
    </row>
    <row r="5174" spans="8:8" ht="15" customHeight="1">
      <c r="H5174" s="24"/>
    </row>
    <row r="5175" spans="8:8" ht="15" customHeight="1">
      <c r="H5175" s="24"/>
    </row>
    <row r="5176" spans="8:8" ht="15" customHeight="1">
      <c r="H5176" s="24"/>
    </row>
    <row r="5177" spans="8:8" ht="15" customHeight="1">
      <c r="H5177" s="24"/>
    </row>
    <row r="5178" spans="8:8" ht="15" customHeight="1">
      <c r="H5178" s="24"/>
    </row>
    <row r="5179" spans="8:8" ht="15" customHeight="1">
      <c r="H5179" s="24"/>
    </row>
    <row r="5180" spans="8:8" ht="15" customHeight="1">
      <c r="H5180" s="24"/>
    </row>
    <row r="5181" spans="8:8" ht="15" customHeight="1">
      <c r="H5181" s="24"/>
    </row>
    <row r="5182" spans="8:8" ht="15" customHeight="1">
      <c r="H5182" s="24"/>
    </row>
    <row r="5183" spans="8:8" ht="15" customHeight="1">
      <c r="H5183" s="24"/>
    </row>
    <row r="5184" spans="8:8" ht="15" customHeight="1">
      <c r="H5184" s="24"/>
    </row>
    <row r="5185" spans="8:8" ht="15" customHeight="1">
      <c r="H5185" s="24"/>
    </row>
    <row r="5186" spans="8:8" ht="15" customHeight="1">
      <c r="H5186" s="24"/>
    </row>
    <row r="5187" spans="8:8" ht="15" customHeight="1">
      <c r="H5187" s="24"/>
    </row>
    <row r="5188" spans="8:8" ht="15" customHeight="1">
      <c r="H5188" s="24"/>
    </row>
    <row r="5189" spans="8:8" ht="15" customHeight="1">
      <c r="H5189" s="24"/>
    </row>
    <row r="5190" spans="8:8" ht="15" customHeight="1">
      <c r="H5190" s="24"/>
    </row>
    <row r="5191" spans="8:8" ht="15" customHeight="1">
      <c r="H5191" s="24"/>
    </row>
    <row r="5192" spans="8:8" ht="15" customHeight="1">
      <c r="H5192" s="24"/>
    </row>
    <row r="5193" spans="8:8" ht="15" customHeight="1">
      <c r="H5193" s="24"/>
    </row>
    <row r="5194" spans="8:8" ht="15" customHeight="1">
      <c r="H5194" s="24"/>
    </row>
    <row r="5195" spans="8:8" ht="15" customHeight="1">
      <c r="H5195" s="24"/>
    </row>
    <row r="5196" spans="8:8" ht="15" customHeight="1">
      <c r="H5196" s="24"/>
    </row>
    <row r="5197" spans="8:8" ht="15" customHeight="1">
      <c r="H5197" s="24"/>
    </row>
    <row r="5198" spans="8:8" ht="15" customHeight="1">
      <c r="H5198" s="24"/>
    </row>
    <row r="5199" spans="8:8" ht="15" customHeight="1">
      <c r="H5199" s="24"/>
    </row>
    <row r="5200" spans="8:8" ht="15" customHeight="1">
      <c r="H5200" s="24"/>
    </row>
    <row r="5201" spans="8:8" ht="15" customHeight="1">
      <c r="H5201" s="24"/>
    </row>
    <row r="5202" spans="8:8" ht="15" customHeight="1">
      <c r="H5202" s="24"/>
    </row>
    <row r="5203" spans="8:8" ht="15" customHeight="1">
      <c r="H5203" s="24"/>
    </row>
    <row r="5204" spans="8:8" ht="15" customHeight="1">
      <c r="H5204" s="24"/>
    </row>
    <row r="5205" spans="8:8" ht="15" customHeight="1">
      <c r="H5205" s="24"/>
    </row>
    <row r="5206" spans="8:8" ht="15" customHeight="1">
      <c r="H5206" s="24"/>
    </row>
    <row r="5207" spans="8:8" ht="15" customHeight="1">
      <c r="H5207" s="24"/>
    </row>
    <row r="5208" spans="8:8" ht="15" customHeight="1">
      <c r="H5208" s="24"/>
    </row>
    <row r="5209" spans="8:8" ht="15" customHeight="1">
      <c r="H5209" s="24"/>
    </row>
    <row r="5210" spans="8:8" ht="15" customHeight="1">
      <c r="H5210" s="24"/>
    </row>
    <row r="5211" spans="8:8" ht="15" customHeight="1">
      <c r="H5211" s="24"/>
    </row>
    <row r="5212" spans="8:8" ht="15" customHeight="1">
      <c r="H5212" s="24"/>
    </row>
    <row r="5213" spans="8:8" ht="15" customHeight="1">
      <c r="H5213" s="24"/>
    </row>
    <row r="5214" spans="8:8" ht="15" customHeight="1">
      <c r="H5214" s="24"/>
    </row>
    <row r="5215" spans="8:8" ht="15" customHeight="1">
      <c r="H5215" s="24"/>
    </row>
    <row r="5216" spans="8:8" ht="15" customHeight="1">
      <c r="H5216" s="24"/>
    </row>
    <row r="5217" spans="8:8" ht="15" customHeight="1">
      <c r="H5217" s="24"/>
    </row>
    <row r="5218" spans="8:8" ht="15" customHeight="1">
      <c r="H5218" s="24"/>
    </row>
    <row r="5219" spans="8:8" ht="15" customHeight="1">
      <c r="H5219" s="24"/>
    </row>
    <row r="5220" spans="8:8" ht="15" customHeight="1">
      <c r="H5220" s="24"/>
    </row>
    <row r="5221" spans="8:8" ht="15" customHeight="1">
      <c r="H5221" s="24"/>
    </row>
    <row r="5222" spans="8:8" ht="15" customHeight="1">
      <c r="H5222" s="24"/>
    </row>
    <row r="5223" spans="8:8" ht="15" customHeight="1">
      <c r="H5223" s="24"/>
    </row>
    <row r="5224" spans="8:8" ht="15" customHeight="1">
      <c r="H5224" s="24"/>
    </row>
    <row r="5225" spans="8:8" ht="15" customHeight="1">
      <c r="H5225" s="24"/>
    </row>
    <row r="5226" spans="8:8" ht="15" customHeight="1">
      <c r="H5226" s="24"/>
    </row>
    <row r="5227" spans="8:8" ht="15" customHeight="1">
      <c r="H5227" s="24"/>
    </row>
    <row r="5228" spans="8:8" ht="15" customHeight="1">
      <c r="H5228" s="24"/>
    </row>
    <row r="5229" spans="8:8" ht="15" customHeight="1">
      <c r="H5229" s="24"/>
    </row>
    <row r="5230" spans="8:8" ht="15" customHeight="1">
      <c r="H5230" s="24"/>
    </row>
    <row r="5231" spans="8:8" ht="15" customHeight="1">
      <c r="H5231" s="24"/>
    </row>
    <row r="5232" spans="8:8" ht="15" customHeight="1">
      <c r="H5232" s="24"/>
    </row>
    <row r="5233" spans="8:8" ht="15" customHeight="1">
      <c r="H5233" s="24"/>
    </row>
    <row r="5234" spans="8:8" ht="15" customHeight="1">
      <c r="H5234" s="24"/>
    </row>
    <row r="5235" spans="8:8" ht="15" customHeight="1">
      <c r="H5235" s="24"/>
    </row>
    <row r="5236" spans="8:8" ht="15" customHeight="1">
      <c r="H5236" s="24"/>
    </row>
    <row r="5237" spans="8:8" ht="15" customHeight="1">
      <c r="H5237" s="24"/>
    </row>
    <row r="5238" spans="8:8" ht="15" customHeight="1">
      <c r="H5238" s="24"/>
    </row>
    <row r="5239" spans="8:8" ht="15" customHeight="1">
      <c r="H5239" s="24"/>
    </row>
    <row r="5240" spans="8:8" ht="15" customHeight="1">
      <c r="H5240" s="24"/>
    </row>
    <row r="5241" spans="8:8" ht="15" customHeight="1">
      <c r="H5241" s="24"/>
    </row>
    <row r="5242" spans="8:8" ht="15" customHeight="1">
      <c r="H5242" s="24"/>
    </row>
    <row r="5243" spans="8:8" ht="15" customHeight="1">
      <c r="H5243" s="24"/>
    </row>
    <row r="5244" spans="8:8" ht="15" customHeight="1">
      <c r="H5244" s="24"/>
    </row>
    <row r="5245" spans="8:8" ht="15" customHeight="1">
      <c r="H5245" s="24"/>
    </row>
    <row r="5246" spans="8:8" ht="15" customHeight="1">
      <c r="H5246" s="24"/>
    </row>
    <row r="5247" spans="8:8" ht="15" customHeight="1">
      <c r="H5247" s="24"/>
    </row>
    <row r="5248" spans="8:8" ht="15" customHeight="1">
      <c r="H5248" s="24"/>
    </row>
    <row r="5249" spans="8:8" ht="15" customHeight="1">
      <c r="H5249" s="24"/>
    </row>
    <row r="5250" spans="8:8" ht="15" customHeight="1">
      <c r="H5250" s="24"/>
    </row>
    <row r="5251" spans="8:8" ht="15" customHeight="1">
      <c r="H5251" s="24"/>
    </row>
    <row r="5252" spans="8:8" ht="15" customHeight="1">
      <c r="H5252" s="24"/>
    </row>
    <row r="5253" spans="8:8" ht="15" customHeight="1">
      <c r="H5253" s="24"/>
    </row>
    <row r="5254" spans="8:8" ht="15" customHeight="1">
      <c r="H5254" s="24"/>
    </row>
    <row r="5255" spans="8:8" ht="15" customHeight="1">
      <c r="H5255" s="24"/>
    </row>
    <row r="5256" spans="8:8" ht="15" customHeight="1">
      <c r="H5256" s="24"/>
    </row>
    <row r="5257" spans="8:8" ht="15" customHeight="1">
      <c r="H5257" s="24"/>
    </row>
    <row r="5258" spans="8:8" ht="15" customHeight="1">
      <c r="H5258" s="24"/>
    </row>
    <row r="5259" spans="8:8" ht="15" customHeight="1">
      <c r="H5259" s="24"/>
    </row>
    <row r="5260" spans="8:8" ht="15" customHeight="1">
      <c r="H5260" s="24"/>
    </row>
    <row r="5261" spans="8:8" ht="15" customHeight="1">
      <c r="H5261" s="24"/>
    </row>
    <row r="5262" spans="8:8" ht="15" customHeight="1">
      <c r="H5262" s="24"/>
    </row>
    <row r="5263" spans="8:8" ht="15" customHeight="1">
      <c r="H5263" s="24"/>
    </row>
    <row r="5264" spans="8:8" ht="15" customHeight="1">
      <c r="H5264" s="24"/>
    </row>
    <row r="5265" spans="8:8" ht="15" customHeight="1">
      <c r="H5265" s="24"/>
    </row>
    <row r="5266" spans="8:8" ht="15" customHeight="1">
      <c r="H5266" s="24"/>
    </row>
    <row r="5267" spans="8:8" ht="15" customHeight="1">
      <c r="H5267" s="24"/>
    </row>
    <row r="5268" spans="8:8" ht="15" customHeight="1">
      <c r="H5268" s="24"/>
    </row>
    <row r="5269" spans="8:8" ht="15" customHeight="1">
      <c r="H5269" s="24"/>
    </row>
    <row r="5270" spans="8:8" ht="15" customHeight="1">
      <c r="H5270" s="24"/>
    </row>
    <row r="5271" spans="8:8" ht="15" customHeight="1">
      <c r="H5271" s="24"/>
    </row>
    <row r="5272" spans="8:8" ht="15" customHeight="1">
      <c r="H5272" s="24"/>
    </row>
    <row r="5273" spans="8:8" ht="15" customHeight="1">
      <c r="H5273" s="24"/>
    </row>
    <row r="5274" spans="8:8" ht="15" customHeight="1">
      <c r="H5274" s="24"/>
    </row>
    <row r="5275" spans="8:8" ht="15" customHeight="1">
      <c r="H5275" s="24"/>
    </row>
    <row r="5276" spans="8:8" ht="15" customHeight="1">
      <c r="H5276" s="24"/>
    </row>
    <row r="5277" spans="8:8" ht="15" customHeight="1">
      <c r="H5277" s="24"/>
    </row>
    <row r="5278" spans="8:8" ht="15" customHeight="1">
      <c r="H5278" s="24"/>
    </row>
    <row r="5279" spans="8:8" ht="15" customHeight="1">
      <c r="H5279" s="24"/>
    </row>
    <row r="5280" spans="8:8" ht="15" customHeight="1">
      <c r="H5280" s="24"/>
    </row>
    <row r="5281" spans="8:8" ht="15" customHeight="1">
      <c r="H5281" s="24"/>
    </row>
    <row r="5282" spans="8:8" ht="15" customHeight="1">
      <c r="H5282" s="24"/>
    </row>
    <row r="5283" spans="8:8" ht="15" customHeight="1">
      <c r="H5283" s="24"/>
    </row>
    <row r="5284" spans="8:8" ht="15" customHeight="1">
      <c r="H5284" s="24"/>
    </row>
    <row r="5285" spans="8:8" ht="15" customHeight="1">
      <c r="H5285" s="24"/>
    </row>
    <row r="5286" spans="8:8" ht="15" customHeight="1">
      <c r="H5286" s="24"/>
    </row>
    <row r="5287" spans="8:8" ht="15" customHeight="1">
      <c r="H5287" s="24"/>
    </row>
    <row r="5288" spans="8:8" ht="15" customHeight="1">
      <c r="H5288" s="24"/>
    </row>
    <row r="5289" spans="8:8" ht="15" customHeight="1">
      <c r="H5289" s="24"/>
    </row>
    <row r="5290" spans="8:8" ht="15" customHeight="1">
      <c r="H5290" s="24"/>
    </row>
    <row r="5291" spans="8:8" ht="15" customHeight="1">
      <c r="H5291" s="24"/>
    </row>
    <row r="5292" spans="8:8" ht="15" customHeight="1">
      <c r="H5292" s="24"/>
    </row>
    <row r="5293" spans="8:8" ht="15" customHeight="1">
      <c r="H5293" s="24"/>
    </row>
    <row r="5294" spans="8:8" ht="15" customHeight="1">
      <c r="H5294" s="24"/>
    </row>
    <row r="5295" spans="8:8" ht="15" customHeight="1">
      <c r="H5295" s="24"/>
    </row>
    <row r="5296" spans="8:8" ht="15" customHeight="1">
      <c r="H5296" s="24"/>
    </row>
    <row r="5297" spans="8:8" ht="15" customHeight="1">
      <c r="H5297" s="24"/>
    </row>
    <row r="5298" spans="8:8" ht="15" customHeight="1">
      <c r="H5298" s="24"/>
    </row>
    <row r="5299" spans="8:8" ht="15" customHeight="1">
      <c r="H5299" s="24"/>
    </row>
    <row r="5300" spans="8:8" ht="15" customHeight="1">
      <c r="H5300" s="24"/>
    </row>
    <row r="5301" spans="8:8" ht="15" customHeight="1">
      <c r="H5301" s="24"/>
    </row>
    <row r="5302" spans="8:8" ht="15" customHeight="1">
      <c r="H5302" s="24"/>
    </row>
    <row r="5303" spans="8:8" ht="15" customHeight="1">
      <c r="H5303" s="24"/>
    </row>
    <row r="5304" spans="8:8" ht="15" customHeight="1">
      <c r="H5304" s="24"/>
    </row>
    <row r="5305" spans="8:8" ht="15" customHeight="1">
      <c r="H5305" s="24"/>
    </row>
    <row r="5306" spans="8:8" ht="15" customHeight="1">
      <c r="H5306" s="24"/>
    </row>
    <row r="5307" spans="8:8" ht="15" customHeight="1">
      <c r="H5307" s="24"/>
    </row>
    <row r="5308" spans="8:8" ht="15" customHeight="1">
      <c r="H5308" s="24"/>
    </row>
    <row r="5309" spans="8:8" ht="15" customHeight="1">
      <c r="H5309" s="24"/>
    </row>
    <row r="5310" spans="8:8" ht="15" customHeight="1">
      <c r="H5310" s="24"/>
    </row>
    <row r="5311" spans="8:8" ht="15" customHeight="1">
      <c r="H5311" s="24"/>
    </row>
    <row r="5312" spans="8:8" ht="15" customHeight="1">
      <c r="H5312" s="24"/>
    </row>
    <row r="5313" spans="8:8" ht="15" customHeight="1">
      <c r="H5313" s="24"/>
    </row>
    <row r="5314" spans="8:8" ht="15" customHeight="1">
      <c r="H5314" s="24"/>
    </row>
    <row r="5315" spans="8:8" ht="15" customHeight="1">
      <c r="H5315" s="24"/>
    </row>
    <row r="5316" spans="8:8" ht="15" customHeight="1">
      <c r="H5316" s="24"/>
    </row>
    <row r="5317" spans="8:8" ht="15" customHeight="1">
      <c r="H5317" s="24"/>
    </row>
    <row r="5318" spans="8:8" ht="15" customHeight="1">
      <c r="H5318" s="24"/>
    </row>
    <row r="5319" spans="8:8" ht="15" customHeight="1">
      <c r="H5319" s="24"/>
    </row>
    <row r="5320" spans="8:8" ht="15" customHeight="1">
      <c r="H5320" s="24"/>
    </row>
    <row r="5321" spans="8:8" ht="15" customHeight="1">
      <c r="H5321" s="24"/>
    </row>
    <row r="5322" spans="8:8" ht="15" customHeight="1">
      <c r="H5322" s="24"/>
    </row>
    <row r="5323" spans="8:8" ht="15" customHeight="1">
      <c r="H5323" s="24"/>
    </row>
    <row r="5324" spans="8:8" ht="15" customHeight="1">
      <c r="H5324" s="24"/>
    </row>
    <row r="5325" spans="8:8" ht="15" customHeight="1">
      <c r="H5325" s="24"/>
    </row>
    <row r="5326" spans="8:8" ht="15" customHeight="1">
      <c r="H5326" s="24"/>
    </row>
    <row r="5327" spans="8:8" ht="15" customHeight="1">
      <c r="H5327" s="24"/>
    </row>
    <row r="5328" spans="8:8" ht="15" customHeight="1">
      <c r="H5328" s="24"/>
    </row>
    <row r="5329" spans="8:8" ht="15" customHeight="1">
      <c r="H5329" s="24"/>
    </row>
    <row r="5330" spans="8:8" ht="15" customHeight="1">
      <c r="H5330" s="24"/>
    </row>
    <row r="5331" spans="8:8" ht="15" customHeight="1">
      <c r="H5331" s="24"/>
    </row>
    <row r="5332" spans="8:8" ht="15" customHeight="1">
      <c r="H5332" s="24"/>
    </row>
    <row r="5333" spans="8:8" ht="15" customHeight="1">
      <c r="H5333" s="24"/>
    </row>
    <row r="5334" spans="8:8" ht="15" customHeight="1">
      <c r="H5334" s="24"/>
    </row>
    <row r="5335" spans="8:8" ht="15" customHeight="1">
      <c r="H5335" s="24"/>
    </row>
    <row r="5336" spans="8:8" ht="15" customHeight="1">
      <c r="H5336" s="24"/>
    </row>
    <row r="5337" spans="8:8" ht="15" customHeight="1">
      <c r="H5337" s="24"/>
    </row>
    <row r="5338" spans="8:8" ht="15" customHeight="1">
      <c r="H5338" s="24"/>
    </row>
    <row r="5339" spans="8:8" ht="15" customHeight="1">
      <c r="H5339" s="24"/>
    </row>
    <row r="5340" spans="8:8" ht="15" customHeight="1">
      <c r="H5340" s="24"/>
    </row>
    <row r="5341" spans="8:8" ht="15" customHeight="1">
      <c r="H5341" s="24"/>
    </row>
    <row r="5342" spans="8:8" ht="15" customHeight="1">
      <c r="H5342" s="24"/>
    </row>
    <row r="5343" spans="8:8" ht="15" customHeight="1">
      <c r="H5343" s="24"/>
    </row>
    <row r="5344" spans="8:8" ht="15" customHeight="1">
      <c r="H5344" s="24"/>
    </row>
    <row r="5345" spans="8:8" ht="15" customHeight="1">
      <c r="H5345" s="24"/>
    </row>
    <row r="5346" spans="8:8" ht="15" customHeight="1">
      <c r="H5346" s="24"/>
    </row>
    <row r="5347" spans="8:8" ht="15" customHeight="1">
      <c r="H5347" s="24"/>
    </row>
    <row r="5348" spans="8:8" ht="15" customHeight="1">
      <c r="H5348" s="24"/>
    </row>
    <row r="5349" spans="8:8" ht="15" customHeight="1">
      <c r="H5349" s="24"/>
    </row>
    <row r="5350" spans="8:8" ht="15" customHeight="1">
      <c r="H5350" s="24"/>
    </row>
    <row r="5351" spans="8:8" ht="15" customHeight="1">
      <c r="H5351" s="24"/>
    </row>
    <row r="5352" spans="8:8" ht="15" customHeight="1">
      <c r="H5352" s="24"/>
    </row>
    <row r="5353" spans="8:8" ht="15" customHeight="1">
      <c r="H5353" s="24"/>
    </row>
    <row r="5354" spans="8:8" ht="15" customHeight="1">
      <c r="H5354" s="24"/>
    </row>
    <row r="5355" spans="8:8" ht="15" customHeight="1">
      <c r="H5355" s="24"/>
    </row>
    <row r="5356" spans="8:8" ht="15" customHeight="1">
      <c r="H5356" s="24"/>
    </row>
    <row r="5357" spans="8:8" ht="15" customHeight="1">
      <c r="H5357" s="24"/>
    </row>
    <row r="5358" spans="8:8" ht="15" customHeight="1">
      <c r="H5358" s="24"/>
    </row>
    <row r="5359" spans="8:8" ht="15" customHeight="1">
      <c r="H5359" s="24"/>
    </row>
    <row r="5360" spans="8:8" ht="15" customHeight="1">
      <c r="H5360" s="24"/>
    </row>
    <row r="5361" spans="8:8" ht="15" customHeight="1">
      <c r="H5361" s="24"/>
    </row>
    <row r="5362" spans="8:8" ht="15" customHeight="1">
      <c r="H5362" s="24"/>
    </row>
    <row r="5363" spans="8:8" ht="15" customHeight="1">
      <c r="H5363" s="24"/>
    </row>
    <row r="5364" spans="8:8" ht="15" customHeight="1">
      <c r="H5364" s="24"/>
    </row>
    <row r="5365" spans="8:8" ht="15" customHeight="1">
      <c r="H5365" s="24"/>
    </row>
    <row r="5366" spans="8:8" ht="15" customHeight="1">
      <c r="H5366" s="24"/>
    </row>
    <row r="5367" spans="8:8" ht="15" customHeight="1">
      <c r="H5367" s="24"/>
    </row>
    <row r="5368" spans="8:8" ht="15" customHeight="1">
      <c r="H5368" s="24"/>
    </row>
    <row r="5369" spans="8:8" ht="15" customHeight="1">
      <c r="H5369" s="24"/>
    </row>
    <row r="5370" spans="8:8" ht="15" customHeight="1">
      <c r="H5370" s="24"/>
    </row>
    <row r="5371" spans="8:8" ht="15" customHeight="1">
      <c r="H5371" s="24"/>
    </row>
    <row r="5372" spans="8:8" ht="15" customHeight="1">
      <c r="H5372" s="24"/>
    </row>
    <row r="5373" spans="8:8" ht="15" customHeight="1">
      <c r="H5373" s="24"/>
    </row>
    <row r="5374" spans="8:8" ht="15" customHeight="1">
      <c r="H5374" s="24"/>
    </row>
    <row r="5375" spans="8:8" ht="15" customHeight="1">
      <c r="H5375" s="24"/>
    </row>
    <row r="5376" spans="8:8" ht="15" customHeight="1">
      <c r="H5376" s="24"/>
    </row>
    <row r="5377" spans="8:8" ht="15" customHeight="1">
      <c r="H5377" s="24"/>
    </row>
    <row r="5378" spans="8:8" ht="15" customHeight="1">
      <c r="H5378" s="24"/>
    </row>
    <row r="5379" spans="8:8" ht="15" customHeight="1">
      <c r="H5379" s="24"/>
    </row>
    <row r="5380" spans="8:8" ht="15" customHeight="1">
      <c r="H5380" s="24"/>
    </row>
    <row r="5381" spans="8:8" ht="15" customHeight="1">
      <c r="H5381" s="24"/>
    </row>
    <row r="5382" spans="8:8" ht="15" customHeight="1">
      <c r="H5382" s="24"/>
    </row>
    <row r="5383" spans="8:8" ht="15" customHeight="1">
      <c r="H5383" s="24"/>
    </row>
    <row r="5384" spans="8:8" ht="15" customHeight="1">
      <c r="H5384" s="24"/>
    </row>
    <row r="5385" spans="8:8" ht="15" customHeight="1">
      <c r="H5385" s="24"/>
    </row>
    <row r="5386" spans="8:8" ht="15" customHeight="1">
      <c r="H5386" s="24"/>
    </row>
    <row r="5387" spans="8:8" ht="15" customHeight="1">
      <c r="H5387" s="24"/>
    </row>
    <row r="5388" spans="8:8" ht="15" customHeight="1">
      <c r="H5388" s="24"/>
    </row>
    <row r="5389" spans="8:8" ht="15" customHeight="1">
      <c r="H5389" s="24"/>
    </row>
    <row r="5390" spans="8:8" ht="15" customHeight="1">
      <c r="H5390" s="24"/>
    </row>
    <row r="5391" spans="8:8" ht="15" customHeight="1">
      <c r="H5391" s="24"/>
    </row>
    <row r="5392" spans="8:8" ht="15" customHeight="1">
      <c r="H5392" s="24"/>
    </row>
    <row r="5393" spans="8:8" ht="15" customHeight="1">
      <c r="H5393" s="24"/>
    </row>
    <row r="5394" spans="8:8" ht="15" customHeight="1">
      <c r="H5394" s="24"/>
    </row>
    <row r="5395" spans="8:8" ht="15" customHeight="1">
      <c r="H5395" s="24"/>
    </row>
    <row r="5396" spans="8:8" ht="15" customHeight="1">
      <c r="H5396" s="24"/>
    </row>
    <row r="5397" spans="8:8" ht="15" customHeight="1">
      <c r="H5397" s="24"/>
    </row>
    <row r="5398" spans="8:8" ht="15" customHeight="1">
      <c r="H5398" s="24"/>
    </row>
    <row r="5399" spans="8:8" ht="15" customHeight="1">
      <c r="H5399" s="24"/>
    </row>
    <row r="5400" spans="8:8" ht="15" customHeight="1">
      <c r="H5400" s="24"/>
    </row>
    <row r="5401" spans="8:8" ht="15" customHeight="1">
      <c r="H5401" s="24"/>
    </row>
    <row r="5402" spans="8:8" ht="15" customHeight="1">
      <c r="H5402" s="24"/>
    </row>
    <row r="5403" spans="8:8" ht="15" customHeight="1">
      <c r="H5403" s="24"/>
    </row>
    <row r="5404" spans="8:8" ht="15" customHeight="1">
      <c r="H5404" s="24"/>
    </row>
    <row r="5405" spans="8:8" ht="15" customHeight="1">
      <c r="H5405" s="24"/>
    </row>
    <row r="5406" spans="8:8" ht="15" customHeight="1">
      <c r="H5406" s="24"/>
    </row>
    <row r="5407" spans="8:8" ht="15" customHeight="1">
      <c r="H5407" s="24"/>
    </row>
    <row r="5408" spans="8:8" ht="15" customHeight="1">
      <c r="H5408" s="24"/>
    </row>
    <row r="5409" spans="8:8" ht="15" customHeight="1">
      <c r="H5409" s="24"/>
    </row>
    <row r="5410" spans="8:8" ht="15" customHeight="1">
      <c r="H5410" s="24"/>
    </row>
    <row r="5411" spans="8:8" ht="15" customHeight="1">
      <c r="H5411" s="24"/>
    </row>
    <row r="5412" spans="8:8" ht="15" customHeight="1">
      <c r="H5412" s="24"/>
    </row>
    <row r="5413" spans="8:8" ht="15" customHeight="1">
      <c r="H5413" s="24"/>
    </row>
    <row r="5414" spans="8:8" ht="15" customHeight="1">
      <c r="H5414" s="24"/>
    </row>
    <row r="5415" spans="8:8" ht="15" customHeight="1">
      <c r="H5415" s="24"/>
    </row>
    <row r="5416" spans="8:8" ht="15" customHeight="1">
      <c r="H5416" s="24"/>
    </row>
    <row r="5417" spans="8:8" ht="15" customHeight="1">
      <c r="H5417" s="24"/>
    </row>
    <row r="5418" spans="8:8" ht="15" customHeight="1">
      <c r="H5418" s="24"/>
    </row>
    <row r="5419" spans="8:8" ht="15" customHeight="1">
      <c r="H5419" s="24"/>
    </row>
    <row r="5420" spans="8:8" ht="15" customHeight="1">
      <c r="H5420" s="24"/>
    </row>
    <row r="5421" spans="8:8" ht="15" customHeight="1">
      <c r="H5421" s="24"/>
    </row>
    <row r="5422" spans="8:8" ht="15" customHeight="1">
      <c r="H5422" s="24"/>
    </row>
    <row r="5423" spans="8:8" ht="15" customHeight="1">
      <c r="H5423" s="24"/>
    </row>
    <row r="5424" spans="8:8" ht="15" customHeight="1">
      <c r="H5424" s="24"/>
    </row>
    <row r="5425" spans="8:8" ht="15" customHeight="1">
      <c r="H5425" s="24"/>
    </row>
    <row r="5426" spans="8:8" ht="15" customHeight="1">
      <c r="H5426" s="24"/>
    </row>
    <row r="5427" spans="8:8" ht="15" customHeight="1">
      <c r="H5427" s="24"/>
    </row>
    <row r="5428" spans="8:8" ht="15" customHeight="1">
      <c r="H5428" s="24"/>
    </row>
    <row r="5429" spans="8:8" ht="15" customHeight="1">
      <c r="H5429" s="24"/>
    </row>
    <row r="5430" spans="8:8" ht="15" customHeight="1">
      <c r="H5430" s="24"/>
    </row>
    <row r="5431" spans="8:8" ht="15" customHeight="1">
      <c r="H5431" s="24"/>
    </row>
    <row r="5432" spans="8:8" ht="15" customHeight="1">
      <c r="H5432" s="24"/>
    </row>
    <row r="5433" spans="8:8" ht="15" customHeight="1">
      <c r="H5433" s="24"/>
    </row>
    <row r="5434" spans="8:8" ht="15" customHeight="1">
      <c r="H5434" s="24"/>
    </row>
    <row r="5435" spans="8:8" ht="15" customHeight="1">
      <c r="H5435" s="24"/>
    </row>
    <row r="5436" spans="8:8" ht="15" customHeight="1">
      <c r="H5436" s="24"/>
    </row>
    <row r="5437" spans="8:8" ht="15" customHeight="1">
      <c r="H5437" s="24"/>
    </row>
    <row r="5438" spans="8:8" ht="15" customHeight="1">
      <c r="H5438" s="24"/>
    </row>
    <row r="5439" spans="8:8" ht="15" customHeight="1">
      <c r="H5439" s="24"/>
    </row>
    <row r="5440" spans="8:8" ht="15" customHeight="1">
      <c r="H5440" s="24"/>
    </row>
    <row r="5441" spans="8:8" ht="15" customHeight="1">
      <c r="H5441" s="24"/>
    </row>
    <row r="5442" spans="8:8" ht="15" customHeight="1">
      <c r="H5442" s="24"/>
    </row>
    <row r="5443" spans="8:8" ht="15" customHeight="1">
      <c r="H5443" s="24"/>
    </row>
    <row r="5444" spans="8:8" ht="15" customHeight="1">
      <c r="H5444" s="24"/>
    </row>
    <row r="5445" spans="8:8" ht="15" customHeight="1">
      <c r="H5445" s="24"/>
    </row>
    <row r="5446" spans="8:8" ht="15" customHeight="1">
      <c r="H5446" s="24"/>
    </row>
    <row r="5447" spans="8:8" ht="15" customHeight="1">
      <c r="H5447" s="24"/>
    </row>
    <row r="5448" spans="8:8" ht="15" customHeight="1">
      <c r="H5448" s="24"/>
    </row>
    <row r="5449" spans="8:8" ht="15" customHeight="1">
      <c r="H5449" s="24"/>
    </row>
    <row r="5450" spans="8:8" ht="15" customHeight="1">
      <c r="H5450" s="24"/>
    </row>
    <row r="5451" spans="8:8" ht="15" customHeight="1">
      <c r="H5451" s="24"/>
    </row>
    <row r="5452" spans="8:8" ht="15" customHeight="1">
      <c r="H5452" s="24"/>
    </row>
    <row r="5453" spans="8:8" ht="15" customHeight="1">
      <c r="H5453" s="24"/>
    </row>
    <row r="5454" spans="8:8" ht="15" customHeight="1">
      <c r="H5454" s="24"/>
    </row>
    <row r="5455" spans="8:8" ht="15" customHeight="1">
      <c r="H5455" s="24"/>
    </row>
    <row r="5456" spans="8:8" ht="15" customHeight="1">
      <c r="H5456" s="24"/>
    </row>
    <row r="5457" spans="8:8" ht="15" customHeight="1">
      <c r="H5457" s="24"/>
    </row>
    <row r="5458" spans="8:8" ht="15" customHeight="1">
      <c r="H5458" s="24"/>
    </row>
    <row r="5459" spans="8:8" ht="15" customHeight="1">
      <c r="H5459" s="24"/>
    </row>
    <row r="5460" spans="8:8" ht="15" customHeight="1">
      <c r="H5460" s="24"/>
    </row>
    <row r="5461" spans="8:8" ht="15" customHeight="1">
      <c r="H5461" s="24"/>
    </row>
    <row r="5462" spans="8:8" ht="15" customHeight="1">
      <c r="H5462" s="24"/>
    </row>
    <row r="5463" spans="8:8" ht="15" customHeight="1">
      <c r="H5463" s="24"/>
    </row>
    <row r="5464" spans="8:8" ht="15" customHeight="1">
      <c r="H5464" s="24"/>
    </row>
    <row r="5465" spans="8:8" ht="15" customHeight="1">
      <c r="H5465" s="24"/>
    </row>
    <row r="5466" spans="8:8" ht="15" customHeight="1">
      <c r="H5466" s="24"/>
    </row>
    <row r="5467" spans="8:8" ht="15" customHeight="1">
      <c r="H5467" s="24"/>
    </row>
    <row r="5468" spans="8:8" ht="15" customHeight="1">
      <c r="H5468" s="24"/>
    </row>
    <row r="5469" spans="8:8" ht="15" customHeight="1">
      <c r="H5469" s="24"/>
    </row>
    <row r="5470" spans="8:8" ht="15" customHeight="1">
      <c r="H5470" s="24"/>
    </row>
    <row r="5471" spans="8:8" ht="15" customHeight="1">
      <c r="H5471" s="24"/>
    </row>
    <row r="5472" spans="8:8" ht="15" customHeight="1">
      <c r="H5472" s="24"/>
    </row>
    <row r="5473" spans="8:8" ht="15" customHeight="1">
      <c r="H5473" s="24"/>
    </row>
    <row r="5474" spans="8:8" ht="15" customHeight="1">
      <c r="H5474" s="24"/>
    </row>
    <row r="5475" spans="8:8" ht="15" customHeight="1">
      <c r="H5475" s="24"/>
    </row>
    <row r="5476" spans="8:8" ht="15" customHeight="1">
      <c r="H5476" s="24"/>
    </row>
    <row r="5477" spans="8:8" ht="15" customHeight="1">
      <c r="H5477" s="24"/>
    </row>
    <row r="5478" spans="8:8" ht="15" customHeight="1">
      <c r="H5478" s="24"/>
    </row>
    <row r="5479" spans="8:8" ht="15" customHeight="1">
      <c r="H5479" s="24"/>
    </row>
    <row r="5480" spans="8:8" ht="15" customHeight="1">
      <c r="H5480" s="24"/>
    </row>
    <row r="5481" spans="8:8" ht="15" customHeight="1">
      <c r="H5481" s="24"/>
    </row>
    <row r="5482" spans="8:8" ht="15" customHeight="1">
      <c r="H5482" s="24"/>
    </row>
    <row r="5483" spans="8:8" ht="15" customHeight="1">
      <c r="H5483" s="24"/>
    </row>
    <row r="5484" spans="8:8" ht="15" customHeight="1">
      <c r="H5484" s="24"/>
    </row>
    <row r="5485" spans="8:8" ht="15" customHeight="1">
      <c r="H5485" s="24"/>
    </row>
    <row r="5486" spans="8:8" ht="15" customHeight="1">
      <c r="H5486" s="24"/>
    </row>
    <row r="5487" spans="8:8" ht="15" customHeight="1">
      <c r="H5487" s="24"/>
    </row>
    <row r="5488" spans="8:8" ht="15" customHeight="1">
      <c r="H5488" s="24"/>
    </row>
    <row r="5489" spans="8:8" ht="15" customHeight="1">
      <c r="H5489" s="24"/>
    </row>
    <row r="5490" spans="8:8" ht="15" customHeight="1">
      <c r="H5490" s="24"/>
    </row>
    <row r="5491" spans="8:8" ht="15" customHeight="1">
      <c r="H5491" s="24"/>
    </row>
    <row r="5492" spans="8:8" ht="15" customHeight="1">
      <c r="H5492" s="24"/>
    </row>
    <row r="5493" spans="8:8" ht="15" customHeight="1">
      <c r="H5493" s="24"/>
    </row>
    <row r="5494" spans="8:8" ht="15" customHeight="1">
      <c r="H5494" s="24"/>
    </row>
    <row r="5495" spans="8:8" ht="15" customHeight="1">
      <c r="H5495" s="24"/>
    </row>
    <row r="5496" spans="8:8" ht="15" customHeight="1">
      <c r="H5496" s="24"/>
    </row>
    <row r="5497" spans="8:8" ht="15" customHeight="1">
      <c r="H5497" s="24"/>
    </row>
    <row r="5498" spans="8:8" ht="15" customHeight="1">
      <c r="H5498" s="24"/>
    </row>
    <row r="5499" spans="8:8" ht="15" customHeight="1">
      <c r="H5499" s="24"/>
    </row>
    <row r="5500" spans="8:8" ht="15" customHeight="1">
      <c r="H5500" s="24"/>
    </row>
    <row r="5501" spans="8:8" ht="15" customHeight="1">
      <c r="H5501" s="24"/>
    </row>
    <row r="5502" spans="8:8" ht="15" customHeight="1">
      <c r="H5502" s="24"/>
    </row>
    <row r="5503" spans="8:8" ht="15" customHeight="1">
      <c r="H5503" s="24"/>
    </row>
    <row r="5504" spans="8:8" ht="15" customHeight="1">
      <c r="H5504" s="24"/>
    </row>
    <row r="5505" spans="8:8" ht="15" customHeight="1">
      <c r="H5505" s="24"/>
    </row>
    <row r="5506" spans="8:8" ht="15" customHeight="1">
      <c r="H5506" s="24"/>
    </row>
    <row r="5507" spans="8:8" ht="15" customHeight="1">
      <c r="H5507" s="24"/>
    </row>
    <row r="5508" spans="8:8" ht="15" customHeight="1">
      <c r="H5508" s="24"/>
    </row>
    <row r="5509" spans="8:8" ht="15" customHeight="1">
      <c r="H5509" s="24"/>
    </row>
    <row r="5510" spans="8:8" ht="15" customHeight="1">
      <c r="H5510" s="24"/>
    </row>
    <row r="5511" spans="8:8" ht="15" customHeight="1">
      <c r="H5511" s="24"/>
    </row>
    <row r="5512" spans="8:8" ht="15" customHeight="1">
      <c r="H5512" s="24"/>
    </row>
    <row r="5513" spans="8:8" ht="15" customHeight="1">
      <c r="H5513" s="24"/>
    </row>
    <row r="5514" spans="8:8" ht="15" customHeight="1">
      <c r="H5514" s="24"/>
    </row>
    <row r="5515" spans="8:8" ht="15" customHeight="1">
      <c r="H5515" s="24"/>
    </row>
    <row r="5516" spans="8:8" ht="15" customHeight="1">
      <c r="H5516" s="24"/>
    </row>
    <row r="5517" spans="8:8" ht="15" customHeight="1">
      <c r="H5517" s="24"/>
    </row>
    <row r="5518" spans="8:8" ht="15" customHeight="1">
      <c r="H5518" s="24"/>
    </row>
    <row r="5519" spans="8:8" ht="15" customHeight="1">
      <c r="H5519" s="24"/>
    </row>
    <row r="5520" spans="8:8" ht="15" customHeight="1">
      <c r="H5520" s="24"/>
    </row>
    <row r="5521" spans="8:8" ht="15" customHeight="1">
      <c r="H5521" s="24"/>
    </row>
    <row r="5522" spans="8:8" ht="15" customHeight="1">
      <c r="H5522" s="24"/>
    </row>
    <row r="5523" spans="8:8" ht="15" customHeight="1">
      <c r="H5523" s="24"/>
    </row>
    <row r="5524" spans="8:8" ht="15" customHeight="1">
      <c r="H5524" s="24"/>
    </row>
    <row r="5525" spans="8:8" ht="15" customHeight="1">
      <c r="H5525" s="24"/>
    </row>
    <row r="5526" spans="8:8" ht="15" customHeight="1">
      <c r="H5526" s="24"/>
    </row>
    <row r="5527" spans="8:8" ht="15" customHeight="1">
      <c r="H5527" s="24"/>
    </row>
    <row r="5528" spans="8:8" ht="15" customHeight="1">
      <c r="H5528" s="24"/>
    </row>
    <row r="5529" spans="8:8" ht="15" customHeight="1">
      <c r="H5529" s="24"/>
    </row>
    <row r="5530" spans="8:8" ht="15" customHeight="1">
      <c r="H5530" s="24"/>
    </row>
    <row r="5531" spans="8:8" ht="15" customHeight="1">
      <c r="H5531" s="24"/>
    </row>
    <row r="5532" spans="8:8" ht="15" customHeight="1">
      <c r="H5532" s="24"/>
    </row>
    <row r="5533" spans="8:8" ht="15" customHeight="1">
      <c r="H5533" s="24"/>
    </row>
    <row r="5534" spans="8:8" ht="15" customHeight="1">
      <c r="H5534" s="24"/>
    </row>
    <row r="5535" spans="8:8" ht="15" customHeight="1">
      <c r="H5535" s="24"/>
    </row>
    <row r="5536" spans="8:8" ht="15" customHeight="1">
      <c r="H5536" s="24"/>
    </row>
    <row r="5537" spans="8:8" ht="15" customHeight="1">
      <c r="H5537" s="24"/>
    </row>
    <row r="5538" spans="8:8" ht="15" customHeight="1">
      <c r="H5538" s="24"/>
    </row>
    <row r="5539" spans="8:8" ht="15" customHeight="1">
      <c r="H5539" s="24"/>
    </row>
    <row r="5540" spans="8:8" ht="15" customHeight="1">
      <c r="H5540" s="24"/>
    </row>
    <row r="5541" spans="8:8" ht="15" customHeight="1">
      <c r="H5541" s="24"/>
    </row>
    <row r="5542" spans="8:8" ht="15" customHeight="1">
      <c r="H5542" s="24"/>
    </row>
    <row r="5543" spans="8:8" ht="15" customHeight="1">
      <c r="H5543" s="24"/>
    </row>
    <row r="5544" spans="8:8" ht="15" customHeight="1">
      <c r="H5544" s="24"/>
    </row>
    <row r="5545" spans="8:8" ht="15" customHeight="1">
      <c r="H5545" s="24"/>
    </row>
    <row r="5546" spans="8:8" ht="15" customHeight="1">
      <c r="H5546" s="24"/>
    </row>
    <row r="5547" spans="8:8" ht="15" customHeight="1">
      <c r="H5547" s="24"/>
    </row>
    <row r="5548" spans="8:8" ht="15" customHeight="1">
      <c r="H5548" s="24"/>
    </row>
    <row r="5549" spans="8:8" ht="15" customHeight="1">
      <c r="H5549" s="24"/>
    </row>
    <row r="5550" spans="8:8" ht="15" customHeight="1">
      <c r="H5550" s="24"/>
    </row>
    <row r="5551" spans="8:8" ht="15" customHeight="1">
      <c r="H5551" s="24"/>
    </row>
    <row r="5552" spans="8:8" ht="15" customHeight="1">
      <c r="H5552" s="24"/>
    </row>
    <row r="5553" spans="8:8" ht="15" customHeight="1">
      <c r="H5553" s="24"/>
    </row>
    <row r="5554" spans="8:8" ht="15" customHeight="1">
      <c r="H5554" s="24"/>
    </row>
    <row r="5555" spans="8:8" ht="15" customHeight="1">
      <c r="H5555" s="24"/>
    </row>
    <row r="5556" spans="8:8" ht="15" customHeight="1">
      <c r="H5556" s="24"/>
    </row>
    <row r="5557" spans="8:8" ht="15" customHeight="1">
      <c r="H5557" s="24"/>
    </row>
    <row r="5558" spans="8:8" ht="15" customHeight="1">
      <c r="H5558" s="24"/>
    </row>
    <row r="5559" spans="8:8" ht="15" customHeight="1">
      <c r="H5559" s="24"/>
    </row>
    <row r="5560" spans="8:8" ht="15" customHeight="1">
      <c r="H5560" s="24"/>
    </row>
    <row r="5561" spans="8:8" ht="15" customHeight="1">
      <c r="H5561" s="24"/>
    </row>
    <row r="5562" spans="8:8" ht="15" customHeight="1">
      <c r="H5562" s="24"/>
    </row>
    <row r="5563" spans="8:8" ht="15" customHeight="1">
      <c r="H5563" s="24"/>
    </row>
    <row r="5564" spans="8:8" ht="15" customHeight="1">
      <c r="H5564" s="24"/>
    </row>
    <row r="5565" spans="8:8" ht="15" customHeight="1">
      <c r="H5565" s="24"/>
    </row>
    <row r="5566" spans="8:8" ht="15" customHeight="1">
      <c r="H5566" s="24"/>
    </row>
    <row r="5567" spans="8:8" ht="15" customHeight="1">
      <c r="H5567" s="24"/>
    </row>
    <row r="5568" spans="8:8" ht="15" customHeight="1">
      <c r="H5568" s="24"/>
    </row>
    <row r="5569" spans="8:8" ht="15" customHeight="1">
      <c r="H5569" s="24"/>
    </row>
    <row r="5570" spans="8:8" ht="15" customHeight="1">
      <c r="H5570" s="24"/>
    </row>
    <row r="5571" spans="8:8" ht="15" customHeight="1">
      <c r="H5571" s="24"/>
    </row>
    <row r="5572" spans="8:8" ht="15" customHeight="1">
      <c r="H5572" s="24"/>
    </row>
    <row r="5573" spans="8:8" ht="15" customHeight="1">
      <c r="H5573" s="24"/>
    </row>
    <row r="5574" spans="8:8" ht="15" customHeight="1">
      <c r="H5574" s="24"/>
    </row>
    <row r="5575" spans="8:8" ht="15" customHeight="1">
      <c r="H5575" s="24"/>
    </row>
    <row r="5576" spans="8:8" ht="15" customHeight="1">
      <c r="H5576" s="24"/>
    </row>
    <row r="5577" spans="8:8" ht="15" customHeight="1">
      <c r="H5577" s="24"/>
    </row>
    <row r="5578" spans="8:8" ht="15" customHeight="1">
      <c r="H5578" s="24"/>
    </row>
    <row r="5579" spans="8:8" ht="15" customHeight="1">
      <c r="H5579" s="24"/>
    </row>
    <row r="5580" spans="8:8" ht="15" customHeight="1">
      <c r="H5580" s="24"/>
    </row>
    <row r="5581" spans="8:8" ht="15" customHeight="1">
      <c r="H5581" s="24"/>
    </row>
    <row r="5582" spans="8:8" ht="15" customHeight="1">
      <c r="H5582" s="24"/>
    </row>
    <row r="5583" spans="8:8" ht="15" customHeight="1">
      <c r="H5583" s="24"/>
    </row>
    <row r="5584" spans="8:8" ht="15" customHeight="1">
      <c r="H5584" s="24"/>
    </row>
    <row r="5585" spans="8:8" ht="15" customHeight="1">
      <c r="H5585" s="24"/>
    </row>
    <row r="5586" spans="8:8" ht="15" customHeight="1">
      <c r="H5586" s="24"/>
    </row>
    <row r="5587" spans="8:8" ht="15" customHeight="1">
      <c r="H5587" s="24"/>
    </row>
    <row r="5588" spans="8:8" ht="15" customHeight="1">
      <c r="H5588" s="24"/>
    </row>
    <row r="5589" spans="8:8" ht="15" customHeight="1">
      <c r="H5589" s="24"/>
    </row>
    <row r="5590" spans="8:8" ht="15" customHeight="1">
      <c r="H5590" s="24"/>
    </row>
    <row r="5591" spans="8:8" ht="15" customHeight="1">
      <c r="H5591" s="24"/>
    </row>
    <row r="5592" spans="8:8" ht="15" customHeight="1">
      <c r="H5592" s="24"/>
    </row>
    <row r="5593" spans="8:8" ht="15" customHeight="1">
      <c r="H5593" s="24"/>
    </row>
    <row r="5594" spans="8:8" ht="15" customHeight="1">
      <c r="H5594" s="24"/>
    </row>
    <row r="5595" spans="8:8" ht="15" customHeight="1">
      <c r="H5595" s="24"/>
    </row>
    <row r="5596" spans="8:8" ht="15" customHeight="1">
      <c r="H5596" s="24"/>
    </row>
    <row r="5597" spans="8:8" ht="15" customHeight="1">
      <c r="H5597" s="24"/>
    </row>
    <row r="5598" spans="8:8" ht="15" customHeight="1">
      <c r="H5598" s="24"/>
    </row>
    <row r="5599" spans="8:8" ht="15" customHeight="1">
      <c r="H5599" s="24"/>
    </row>
    <row r="5600" spans="8:8" ht="15" customHeight="1">
      <c r="H5600" s="24"/>
    </row>
    <row r="5601" spans="8:8" ht="15" customHeight="1">
      <c r="H5601" s="24"/>
    </row>
    <row r="5602" spans="8:8" ht="15" customHeight="1">
      <c r="H5602" s="24"/>
    </row>
    <row r="5603" spans="8:8" ht="15" customHeight="1">
      <c r="H5603" s="24"/>
    </row>
    <row r="5604" spans="8:8" ht="15" customHeight="1">
      <c r="H5604" s="24"/>
    </row>
    <row r="5605" spans="8:8" ht="15" customHeight="1">
      <c r="H5605" s="24"/>
    </row>
    <row r="5606" spans="8:8" ht="15" customHeight="1">
      <c r="H5606" s="24"/>
    </row>
    <row r="5607" spans="8:8" ht="15" customHeight="1">
      <c r="H5607" s="24"/>
    </row>
    <row r="5608" spans="8:8" ht="15" customHeight="1">
      <c r="H5608" s="24"/>
    </row>
    <row r="5609" spans="8:8" ht="15" customHeight="1">
      <c r="H5609" s="24"/>
    </row>
    <row r="5610" spans="8:8" ht="15" customHeight="1">
      <c r="H5610" s="24"/>
    </row>
    <row r="5611" spans="8:8" ht="15" customHeight="1">
      <c r="H5611" s="24"/>
    </row>
    <row r="5612" spans="8:8" ht="15" customHeight="1">
      <c r="H5612" s="24"/>
    </row>
    <row r="5613" spans="8:8" ht="15" customHeight="1">
      <c r="H5613" s="24"/>
    </row>
    <row r="5614" spans="8:8" ht="15" customHeight="1">
      <c r="H5614" s="24"/>
    </row>
    <row r="5615" spans="8:8" ht="15" customHeight="1">
      <c r="H5615" s="24"/>
    </row>
    <row r="5616" spans="8:8" ht="15" customHeight="1">
      <c r="H5616" s="24"/>
    </row>
    <row r="5617" spans="8:8" ht="15" customHeight="1">
      <c r="H5617" s="24"/>
    </row>
    <row r="5618" spans="8:8" ht="15" customHeight="1">
      <c r="H5618" s="24"/>
    </row>
    <row r="5619" spans="8:8" ht="15" customHeight="1">
      <c r="H5619" s="24"/>
    </row>
    <row r="5620" spans="8:8" ht="15" customHeight="1">
      <c r="H5620" s="24"/>
    </row>
    <row r="5621" spans="8:8" ht="15" customHeight="1">
      <c r="H5621" s="24"/>
    </row>
    <row r="5622" spans="8:8" ht="15" customHeight="1">
      <c r="H5622" s="24"/>
    </row>
    <row r="5623" spans="8:8" ht="15" customHeight="1">
      <c r="H5623" s="24"/>
    </row>
    <row r="5624" spans="8:8" ht="15" customHeight="1">
      <c r="H5624" s="24"/>
    </row>
    <row r="5625" spans="8:8" ht="15" customHeight="1">
      <c r="H5625" s="24"/>
    </row>
    <row r="5626" spans="8:8" ht="15" customHeight="1">
      <c r="H5626" s="24"/>
    </row>
    <row r="5627" spans="8:8" ht="15" customHeight="1">
      <c r="H5627" s="24"/>
    </row>
    <row r="5628" spans="8:8" ht="15" customHeight="1">
      <c r="H5628" s="24"/>
    </row>
    <row r="5629" spans="8:8" ht="15" customHeight="1">
      <c r="H5629" s="24"/>
    </row>
    <row r="5630" spans="8:8" ht="15" customHeight="1">
      <c r="H5630" s="24"/>
    </row>
    <row r="5631" spans="8:8" ht="15" customHeight="1">
      <c r="H5631" s="24"/>
    </row>
    <row r="5632" spans="8:8" ht="15" customHeight="1">
      <c r="H5632" s="24"/>
    </row>
    <row r="5633" spans="8:8" ht="15" customHeight="1">
      <c r="H5633" s="24"/>
    </row>
    <row r="5634" spans="8:8" ht="15" customHeight="1">
      <c r="H5634" s="24"/>
    </row>
    <row r="5635" spans="8:8" ht="15" customHeight="1">
      <c r="H5635" s="24"/>
    </row>
    <row r="5636" spans="8:8" ht="15" customHeight="1">
      <c r="H5636" s="24"/>
    </row>
    <row r="5637" spans="8:8" ht="15" customHeight="1">
      <c r="H5637" s="24"/>
    </row>
    <row r="5638" spans="8:8" ht="15" customHeight="1">
      <c r="H5638" s="24"/>
    </row>
    <row r="5639" spans="8:8" ht="15" customHeight="1">
      <c r="H5639" s="24"/>
    </row>
    <row r="5640" spans="8:8" ht="15" customHeight="1">
      <c r="H5640" s="24"/>
    </row>
    <row r="5641" spans="8:8" ht="15" customHeight="1">
      <c r="H5641" s="24"/>
    </row>
    <row r="5642" spans="8:8" ht="15" customHeight="1">
      <c r="H5642" s="24"/>
    </row>
    <row r="5643" spans="8:8" ht="15" customHeight="1">
      <c r="H5643" s="24"/>
    </row>
    <row r="5644" spans="8:8" ht="15" customHeight="1">
      <c r="H5644" s="24"/>
    </row>
    <row r="5645" spans="8:8" ht="15" customHeight="1">
      <c r="H5645" s="24"/>
    </row>
    <row r="5646" spans="8:8" ht="15" customHeight="1">
      <c r="H5646" s="24"/>
    </row>
    <row r="5647" spans="8:8" ht="15" customHeight="1">
      <c r="H5647" s="24"/>
    </row>
    <row r="5648" spans="8:8" ht="15" customHeight="1">
      <c r="H5648" s="24"/>
    </row>
    <row r="5649" spans="8:8" ht="15" customHeight="1">
      <c r="H5649" s="24"/>
    </row>
    <row r="5650" spans="8:8" ht="15" customHeight="1">
      <c r="H5650" s="24"/>
    </row>
    <row r="5651" spans="8:8" ht="15" customHeight="1">
      <c r="H5651" s="24"/>
    </row>
    <row r="5652" spans="8:8" ht="15" customHeight="1">
      <c r="H5652" s="24"/>
    </row>
    <row r="5653" spans="8:8" ht="15" customHeight="1">
      <c r="H5653" s="24"/>
    </row>
    <row r="5654" spans="8:8" ht="15" customHeight="1">
      <c r="H5654" s="24"/>
    </row>
    <row r="5655" spans="8:8" ht="15" customHeight="1">
      <c r="H5655" s="24"/>
    </row>
    <row r="5656" spans="8:8" ht="15" customHeight="1">
      <c r="H5656" s="24"/>
    </row>
    <row r="5657" spans="8:8" ht="15" customHeight="1">
      <c r="H5657" s="24"/>
    </row>
    <row r="5658" spans="8:8" ht="15" customHeight="1">
      <c r="H5658" s="24"/>
    </row>
    <row r="5659" spans="8:8" ht="15" customHeight="1">
      <c r="H5659" s="24"/>
    </row>
    <row r="5660" spans="8:8" ht="15" customHeight="1">
      <c r="H5660" s="24"/>
    </row>
    <row r="5661" spans="8:8" ht="15" customHeight="1">
      <c r="H5661" s="24"/>
    </row>
    <row r="5662" spans="8:8" ht="15" customHeight="1">
      <c r="H5662" s="24"/>
    </row>
    <row r="5663" spans="8:8" ht="15" customHeight="1">
      <c r="H5663" s="24"/>
    </row>
    <row r="5664" spans="8:8" ht="15" customHeight="1">
      <c r="H5664" s="24"/>
    </row>
    <row r="5665" spans="8:8" ht="15" customHeight="1">
      <c r="H5665" s="24"/>
    </row>
    <row r="5666" spans="8:8" ht="15" customHeight="1">
      <c r="H5666" s="24"/>
    </row>
    <row r="5667" spans="8:8" ht="15" customHeight="1">
      <c r="H5667" s="24"/>
    </row>
    <row r="5668" spans="8:8" ht="15" customHeight="1">
      <c r="H5668" s="24"/>
    </row>
    <row r="5669" spans="8:8" ht="15" customHeight="1">
      <c r="H5669" s="24"/>
    </row>
    <row r="5670" spans="8:8" ht="15" customHeight="1">
      <c r="H5670" s="24"/>
    </row>
    <row r="5671" spans="8:8" ht="15" customHeight="1">
      <c r="H5671" s="24"/>
    </row>
    <row r="5672" spans="8:8" ht="15" customHeight="1">
      <c r="H5672" s="24"/>
    </row>
    <row r="5673" spans="8:8" ht="15" customHeight="1">
      <c r="H5673" s="24"/>
    </row>
    <row r="5674" spans="8:8" ht="15" customHeight="1">
      <c r="H5674" s="24"/>
    </row>
    <row r="5675" spans="8:8" ht="15" customHeight="1">
      <c r="H5675" s="24"/>
    </row>
    <row r="5676" spans="8:8" ht="15" customHeight="1">
      <c r="H5676" s="24"/>
    </row>
    <row r="5677" spans="8:8" ht="15" customHeight="1">
      <c r="H5677" s="24"/>
    </row>
    <row r="5678" spans="8:8" ht="15" customHeight="1">
      <c r="H5678" s="24"/>
    </row>
    <row r="5679" spans="8:8" ht="15" customHeight="1">
      <c r="H5679" s="24"/>
    </row>
    <row r="5680" spans="8:8" ht="15" customHeight="1">
      <c r="H5680" s="24"/>
    </row>
    <row r="5681" spans="8:8" ht="15" customHeight="1">
      <c r="H5681" s="24"/>
    </row>
    <row r="5682" spans="8:8" ht="15" customHeight="1">
      <c r="H5682" s="24"/>
    </row>
    <row r="5683" spans="8:8" ht="15" customHeight="1">
      <c r="H5683" s="24"/>
    </row>
    <row r="5684" spans="8:8" ht="15" customHeight="1">
      <c r="H5684" s="24"/>
    </row>
    <row r="5685" spans="8:8" ht="15" customHeight="1">
      <c r="H5685" s="24"/>
    </row>
    <row r="5686" spans="8:8" ht="15" customHeight="1">
      <c r="H5686" s="24"/>
    </row>
    <row r="5687" spans="8:8" ht="15" customHeight="1">
      <c r="H5687" s="24"/>
    </row>
    <row r="5688" spans="8:8" ht="15" customHeight="1">
      <c r="H5688" s="24"/>
    </row>
    <row r="5689" spans="8:8" ht="15" customHeight="1">
      <c r="H5689" s="24"/>
    </row>
    <row r="5690" spans="8:8" ht="15" customHeight="1">
      <c r="H5690" s="24"/>
    </row>
    <row r="5691" spans="8:8" ht="15" customHeight="1">
      <c r="H5691" s="24"/>
    </row>
    <row r="5692" spans="8:8" ht="15" customHeight="1">
      <c r="H5692" s="24"/>
    </row>
    <row r="5693" spans="8:8" ht="15" customHeight="1">
      <c r="H5693" s="24"/>
    </row>
    <row r="5694" spans="8:8" ht="15" customHeight="1">
      <c r="H5694" s="24"/>
    </row>
    <row r="5695" spans="8:8" ht="15" customHeight="1">
      <c r="H5695" s="24"/>
    </row>
    <row r="5696" spans="8:8" ht="15" customHeight="1">
      <c r="H5696" s="24"/>
    </row>
    <row r="5697" spans="8:8" ht="15" customHeight="1">
      <c r="H5697" s="24"/>
    </row>
    <row r="5698" spans="8:8" ht="15" customHeight="1">
      <c r="H5698" s="24"/>
    </row>
    <row r="5699" spans="8:8" ht="15" customHeight="1">
      <c r="H5699" s="24"/>
    </row>
    <row r="5700" spans="8:8" ht="15" customHeight="1">
      <c r="H5700" s="24"/>
    </row>
    <row r="5701" spans="8:8" ht="15" customHeight="1">
      <c r="H5701" s="24"/>
    </row>
    <row r="5702" spans="8:8" ht="15" customHeight="1">
      <c r="H5702" s="24"/>
    </row>
    <row r="5703" spans="8:8" ht="15" customHeight="1">
      <c r="H5703" s="24"/>
    </row>
    <row r="5704" spans="8:8" ht="15" customHeight="1">
      <c r="H5704" s="24"/>
    </row>
    <row r="5705" spans="8:8" ht="15" customHeight="1">
      <c r="H5705" s="24"/>
    </row>
    <row r="5706" spans="8:8" ht="15" customHeight="1">
      <c r="H5706" s="24"/>
    </row>
    <row r="5707" spans="8:8" ht="15" customHeight="1">
      <c r="H5707" s="24"/>
    </row>
    <row r="5708" spans="8:8" ht="15" customHeight="1">
      <c r="H5708" s="24"/>
    </row>
    <row r="5709" spans="8:8" ht="15" customHeight="1">
      <c r="H5709" s="24"/>
    </row>
    <row r="5710" spans="8:8" ht="15" customHeight="1">
      <c r="H5710" s="24"/>
    </row>
    <row r="5711" spans="8:8" ht="15" customHeight="1">
      <c r="H5711" s="24"/>
    </row>
    <row r="5712" spans="8:8" ht="15" customHeight="1">
      <c r="H5712" s="24"/>
    </row>
    <row r="5713" spans="8:8" ht="15" customHeight="1">
      <c r="H5713" s="24"/>
    </row>
    <row r="5714" spans="8:8" ht="15" customHeight="1">
      <c r="H5714" s="24"/>
    </row>
    <row r="5715" spans="8:8" ht="15" customHeight="1">
      <c r="H5715" s="24"/>
    </row>
    <row r="5716" spans="8:8" ht="15" customHeight="1">
      <c r="H5716" s="24"/>
    </row>
    <row r="5717" spans="8:8" ht="15" customHeight="1">
      <c r="H5717" s="24"/>
    </row>
    <row r="5718" spans="8:8" ht="15" customHeight="1">
      <c r="H5718" s="24"/>
    </row>
    <row r="5719" spans="8:8" ht="15" customHeight="1">
      <c r="H5719" s="24"/>
    </row>
    <row r="5720" spans="8:8" ht="15" customHeight="1">
      <c r="H5720" s="24"/>
    </row>
    <row r="5721" spans="8:8" ht="15" customHeight="1">
      <c r="H5721" s="24"/>
    </row>
    <row r="5722" spans="8:8" ht="15" customHeight="1">
      <c r="H5722" s="24"/>
    </row>
    <row r="5723" spans="8:8" ht="15" customHeight="1">
      <c r="H5723" s="24"/>
    </row>
    <row r="5724" spans="8:8" ht="15" customHeight="1">
      <c r="H5724" s="24"/>
    </row>
    <row r="5725" spans="8:8" ht="15" customHeight="1">
      <c r="H5725" s="24"/>
    </row>
    <row r="5726" spans="8:8" ht="15" customHeight="1">
      <c r="H5726" s="24"/>
    </row>
    <row r="5727" spans="8:8" ht="15" customHeight="1">
      <c r="H5727" s="24"/>
    </row>
    <row r="5728" spans="8:8" ht="15" customHeight="1">
      <c r="H5728" s="24"/>
    </row>
    <row r="5729" spans="8:8" ht="15" customHeight="1">
      <c r="H5729" s="24"/>
    </row>
    <row r="5730" spans="8:8" ht="15" customHeight="1">
      <c r="H5730" s="24"/>
    </row>
    <row r="5731" spans="8:8" ht="15" customHeight="1">
      <c r="H5731" s="24"/>
    </row>
    <row r="5732" spans="8:8" ht="15" customHeight="1">
      <c r="H5732" s="24"/>
    </row>
    <row r="5733" spans="8:8" ht="15" customHeight="1">
      <c r="H5733" s="24"/>
    </row>
    <row r="5734" spans="8:8" ht="15" customHeight="1">
      <c r="H5734" s="24"/>
    </row>
    <row r="5735" spans="8:8" ht="15" customHeight="1">
      <c r="H5735" s="24"/>
    </row>
    <row r="5736" spans="8:8" ht="15" customHeight="1">
      <c r="H5736" s="24"/>
    </row>
    <row r="5737" spans="8:8" ht="15" customHeight="1">
      <c r="H5737" s="24"/>
    </row>
    <row r="5738" spans="8:8" ht="15" customHeight="1">
      <c r="H5738" s="24"/>
    </row>
    <row r="5739" spans="8:8" ht="15" customHeight="1">
      <c r="H5739" s="24"/>
    </row>
    <row r="5740" spans="8:8" ht="15" customHeight="1">
      <c r="H5740" s="24"/>
    </row>
    <row r="5741" spans="8:8" ht="15" customHeight="1">
      <c r="H5741" s="24"/>
    </row>
    <row r="5742" spans="8:8" ht="15" customHeight="1">
      <c r="H5742" s="24"/>
    </row>
    <row r="5743" spans="8:8" ht="15" customHeight="1">
      <c r="H5743" s="24"/>
    </row>
    <row r="5744" spans="8:8" ht="15" customHeight="1">
      <c r="H5744" s="24"/>
    </row>
    <row r="5745" spans="8:8" ht="15" customHeight="1">
      <c r="H5745" s="24"/>
    </row>
    <row r="5746" spans="8:8" ht="15" customHeight="1">
      <c r="H5746" s="24"/>
    </row>
    <row r="5747" spans="8:8" ht="15" customHeight="1">
      <c r="H5747" s="24"/>
    </row>
    <row r="5748" spans="8:8" ht="15" customHeight="1">
      <c r="H5748" s="24"/>
    </row>
    <row r="5749" spans="8:8" ht="15" customHeight="1">
      <c r="H5749" s="24"/>
    </row>
    <row r="5750" spans="8:8" ht="15" customHeight="1">
      <c r="H5750" s="24"/>
    </row>
    <row r="5751" spans="8:8" ht="15" customHeight="1">
      <c r="H5751" s="24"/>
    </row>
    <row r="5752" spans="8:8" ht="15" customHeight="1">
      <c r="H5752" s="24"/>
    </row>
    <row r="5753" spans="8:8" ht="15" customHeight="1">
      <c r="H5753" s="24"/>
    </row>
    <row r="5754" spans="8:8" ht="15" customHeight="1">
      <c r="H5754" s="24"/>
    </row>
    <row r="5755" spans="8:8" ht="15" customHeight="1">
      <c r="H5755" s="24"/>
    </row>
    <row r="5756" spans="8:8" ht="15" customHeight="1">
      <c r="H5756" s="24"/>
    </row>
    <row r="5757" spans="8:8" ht="15" customHeight="1">
      <c r="H5757" s="24"/>
    </row>
    <row r="5758" spans="8:8" ht="15" customHeight="1">
      <c r="H5758" s="24"/>
    </row>
    <row r="5759" spans="8:8" ht="15" customHeight="1">
      <c r="H5759" s="24"/>
    </row>
    <row r="5760" spans="8:8" ht="15" customHeight="1">
      <c r="H5760" s="24"/>
    </row>
    <row r="5761" spans="8:8" ht="15" customHeight="1">
      <c r="H5761" s="24"/>
    </row>
    <row r="5762" spans="8:8" ht="15" customHeight="1">
      <c r="H5762" s="24"/>
    </row>
    <row r="5763" spans="8:8" ht="15" customHeight="1">
      <c r="H5763" s="24"/>
    </row>
    <row r="5764" spans="8:8" ht="15" customHeight="1">
      <c r="H5764" s="24"/>
    </row>
    <row r="5765" spans="8:8" ht="15" customHeight="1">
      <c r="H5765" s="24"/>
    </row>
    <row r="5766" spans="8:8" ht="15" customHeight="1">
      <c r="H5766" s="24"/>
    </row>
    <row r="5767" spans="8:8" ht="15" customHeight="1">
      <c r="H5767" s="24"/>
    </row>
    <row r="5768" spans="8:8" ht="15" customHeight="1">
      <c r="H5768" s="24"/>
    </row>
    <row r="5769" spans="8:8" ht="15" customHeight="1">
      <c r="H5769" s="24"/>
    </row>
    <row r="5770" spans="8:8" ht="15" customHeight="1">
      <c r="H5770" s="24"/>
    </row>
    <row r="5771" spans="8:8" ht="15" customHeight="1">
      <c r="H5771" s="24"/>
    </row>
    <row r="5772" spans="8:8" ht="15" customHeight="1">
      <c r="H5772" s="24"/>
    </row>
    <row r="5773" spans="8:8" ht="15" customHeight="1">
      <c r="H5773" s="24"/>
    </row>
    <row r="5774" spans="8:8" ht="15" customHeight="1">
      <c r="H5774" s="24"/>
    </row>
    <row r="5775" spans="8:8" ht="15" customHeight="1">
      <c r="H5775" s="24"/>
    </row>
    <row r="5776" spans="8:8" ht="15" customHeight="1">
      <c r="H5776" s="24"/>
    </row>
    <row r="5777" spans="8:8" ht="15" customHeight="1">
      <c r="H5777" s="24"/>
    </row>
    <row r="5778" spans="8:8" ht="15" customHeight="1">
      <c r="H5778" s="24"/>
    </row>
    <row r="5779" spans="8:8" ht="15" customHeight="1">
      <c r="H5779" s="24"/>
    </row>
    <row r="5780" spans="8:8" ht="15" customHeight="1">
      <c r="H5780" s="24"/>
    </row>
    <row r="5781" spans="8:8" ht="15" customHeight="1">
      <c r="H5781" s="24"/>
    </row>
    <row r="5782" spans="8:8" ht="15" customHeight="1">
      <c r="H5782" s="24"/>
    </row>
    <row r="5783" spans="8:8" ht="15" customHeight="1">
      <c r="H5783" s="24"/>
    </row>
    <row r="5784" spans="8:8" ht="15" customHeight="1">
      <c r="H5784" s="24"/>
    </row>
    <row r="5785" spans="8:8" ht="15" customHeight="1">
      <c r="H5785" s="24"/>
    </row>
    <row r="5786" spans="8:8" ht="15" customHeight="1">
      <c r="H5786" s="24"/>
    </row>
    <row r="5787" spans="8:8" ht="15" customHeight="1">
      <c r="H5787" s="24"/>
    </row>
    <row r="5788" spans="8:8" ht="15" customHeight="1">
      <c r="H5788" s="24"/>
    </row>
    <row r="5789" spans="8:8" ht="15" customHeight="1">
      <c r="H5789" s="24"/>
    </row>
    <row r="5790" spans="8:8" ht="15" customHeight="1">
      <c r="H5790" s="24"/>
    </row>
    <row r="5791" spans="8:8" ht="15" customHeight="1">
      <c r="H5791" s="24"/>
    </row>
    <row r="5792" spans="8:8" ht="15" customHeight="1">
      <c r="H5792" s="24"/>
    </row>
    <row r="5793" spans="8:8" ht="15" customHeight="1">
      <c r="H5793" s="24"/>
    </row>
    <row r="5794" spans="8:8" ht="15" customHeight="1">
      <c r="H5794" s="24"/>
    </row>
    <row r="5795" spans="8:8" ht="15" customHeight="1">
      <c r="H5795" s="24"/>
    </row>
    <row r="5796" spans="8:8" ht="15" customHeight="1">
      <c r="H5796" s="24"/>
    </row>
    <row r="5797" spans="8:8" ht="15" customHeight="1">
      <c r="H5797" s="24"/>
    </row>
    <row r="5798" spans="8:8" ht="15" customHeight="1">
      <c r="H5798" s="24"/>
    </row>
    <row r="5799" spans="8:8" ht="15" customHeight="1">
      <c r="H5799" s="24"/>
    </row>
    <row r="5800" spans="8:8" ht="15" customHeight="1">
      <c r="H5800" s="24"/>
    </row>
    <row r="5801" spans="8:8" ht="15" customHeight="1">
      <c r="H5801" s="24"/>
    </row>
    <row r="5802" spans="8:8" ht="15" customHeight="1">
      <c r="H5802" s="24"/>
    </row>
    <row r="5803" spans="8:8" ht="15" customHeight="1">
      <c r="H5803" s="24"/>
    </row>
    <row r="5804" spans="8:8" ht="15" customHeight="1">
      <c r="H5804" s="24"/>
    </row>
    <row r="5805" spans="8:8" ht="15" customHeight="1">
      <c r="H5805" s="24"/>
    </row>
    <row r="5806" spans="8:8" ht="15" customHeight="1">
      <c r="H5806" s="24"/>
    </row>
    <row r="5807" spans="8:8" ht="15" customHeight="1">
      <c r="H5807" s="24"/>
    </row>
    <row r="5808" spans="8:8" ht="15" customHeight="1">
      <c r="H5808" s="24"/>
    </row>
    <row r="5809" spans="8:8" ht="15" customHeight="1">
      <c r="H5809" s="24"/>
    </row>
    <row r="5810" spans="8:8" ht="15" customHeight="1">
      <c r="H5810" s="24"/>
    </row>
    <row r="5811" spans="8:8" ht="15" customHeight="1">
      <c r="H5811" s="24"/>
    </row>
    <row r="5812" spans="8:8" ht="15" customHeight="1">
      <c r="H5812" s="24"/>
    </row>
    <row r="5813" spans="8:8" ht="15" customHeight="1">
      <c r="H5813" s="24"/>
    </row>
    <row r="5814" spans="8:8" ht="15" customHeight="1">
      <c r="H5814" s="24"/>
    </row>
    <row r="5815" spans="8:8" ht="15" customHeight="1">
      <c r="H5815" s="24"/>
    </row>
    <row r="5816" spans="8:8" ht="15" customHeight="1">
      <c r="H5816" s="24"/>
    </row>
    <row r="5817" spans="8:8" ht="15" customHeight="1">
      <c r="H5817" s="24"/>
    </row>
    <row r="5818" spans="8:8" ht="15" customHeight="1">
      <c r="H5818" s="24"/>
    </row>
    <row r="5819" spans="8:8" ht="15" customHeight="1">
      <c r="H5819" s="24"/>
    </row>
    <row r="5820" spans="8:8" ht="15" customHeight="1">
      <c r="H5820" s="24"/>
    </row>
    <row r="5821" spans="8:8" ht="15" customHeight="1">
      <c r="H5821" s="24"/>
    </row>
    <row r="5822" spans="8:8" ht="15" customHeight="1">
      <c r="H5822" s="24"/>
    </row>
    <row r="5823" spans="8:8" ht="15" customHeight="1">
      <c r="H5823" s="24"/>
    </row>
    <row r="5824" spans="8:8" ht="15" customHeight="1">
      <c r="H5824" s="24"/>
    </row>
    <row r="5825" spans="8:8" ht="15" customHeight="1">
      <c r="H5825" s="24"/>
    </row>
    <row r="5826" spans="8:8" ht="15" customHeight="1">
      <c r="H5826" s="24"/>
    </row>
    <row r="5827" spans="8:8" ht="15" customHeight="1">
      <c r="H5827" s="24"/>
    </row>
    <row r="5828" spans="8:8" ht="15" customHeight="1">
      <c r="H5828" s="24"/>
    </row>
    <row r="5829" spans="8:8" ht="15" customHeight="1">
      <c r="H5829" s="24"/>
    </row>
    <row r="5830" spans="8:8" ht="15" customHeight="1">
      <c r="H5830" s="24"/>
    </row>
    <row r="5831" spans="8:8" ht="15" customHeight="1">
      <c r="H5831" s="24"/>
    </row>
    <row r="5832" spans="8:8" ht="15" customHeight="1">
      <c r="H5832" s="24"/>
    </row>
    <row r="5833" spans="8:8" ht="15" customHeight="1">
      <c r="H5833" s="24"/>
    </row>
    <row r="5834" spans="8:8" ht="15" customHeight="1">
      <c r="H5834" s="24"/>
    </row>
    <row r="5835" spans="8:8" ht="15" customHeight="1">
      <c r="H5835" s="24"/>
    </row>
    <row r="5836" spans="8:8" ht="15" customHeight="1">
      <c r="H5836" s="24"/>
    </row>
    <row r="5837" spans="8:8" ht="15" customHeight="1">
      <c r="H5837" s="24"/>
    </row>
    <row r="5838" spans="8:8" ht="15" customHeight="1">
      <c r="H5838" s="24"/>
    </row>
    <row r="5839" spans="8:8" ht="15" customHeight="1">
      <c r="H5839" s="24"/>
    </row>
    <row r="5840" spans="8:8" ht="15" customHeight="1">
      <c r="H5840" s="24"/>
    </row>
    <row r="5841" spans="8:8" ht="15" customHeight="1">
      <c r="H5841" s="24"/>
    </row>
    <row r="5842" spans="8:8" ht="15" customHeight="1">
      <c r="H5842" s="24"/>
    </row>
    <row r="5843" spans="8:8" ht="15" customHeight="1">
      <c r="H5843" s="24"/>
    </row>
    <row r="5844" spans="8:8" ht="15" customHeight="1">
      <c r="H5844" s="24"/>
    </row>
    <row r="5845" spans="8:8" ht="15" customHeight="1">
      <c r="H5845" s="24"/>
    </row>
    <row r="5846" spans="8:8" ht="15" customHeight="1">
      <c r="H5846" s="24"/>
    </row>
    <row r="5847" spans="8:8" ht="15" customHeight="1">
      <c r="H5847" s="24"/>
    </row>
    <row r="5848" spans="8:8" ht="15" customHeight="1">
      <c r="H5848" s="24"/>
    </row>
    <row r="5849" spans="8:8" ht="15" customHeight="1">
      <c r="H5849" s="24"/>
    </row>
    <row r="5850" spans="8:8" ht="15" customHeight="1">
      <c r="H5850" s="24"/>
    </row>
    <row r="5851" spans="8:8" ht="15" customHeight="1">
      <c r="H5851" s="24"/>
    </row>
    <row r="5852" spans="8:8" ht="15" customHeight="1">
      <c r="H5852" s="24"/>
    </row>
    <row r="5853" spans="8:8" ht="15" customHeight="1">
      <c r="H5853" s="24"/>
    </row>
    <row r="5854" spans="8:8" ht="15" customHeight="1">
      <c r="H5854" s="24"/>
    </row>
    <row r="5855" spans="8:8" ht="15" customHeight="1">
      <c r="H5855" s="24"/>
    </row>
    <row r="5856" spans="8:8" ht="15" customHeight="1">
      <c r="H5856" s="24"/>
    </row>
    <row r="5857" spans="8:8" ht="15" customHeight="1">
      <c r="H5857" s="24"/>
    </row>
    <row r="5858" spans="8:8" ht="15" customHeight="1">
      <c r="H5858" s="24"/>
    </row>
    <row r="5859" spans="8:8" ht="15" customHeight="1">
      <c r="H5859" s="24"/>
    </row>
    <row r="5860" spans="8:8" ht="15" customHeight="1">
      <c r="H5860" s="24"/>
    </row>
    <row r="5861" spans="8:8" ht="15" customHeight="1">
      <c r="H5861" s="24"/>
    </row>
    <row r="5862" spans="8:8" ht="15" customHeight="1">
      <c r="H5862" s="24"/>
    </row>
    <row r="5863" spans="8:8" ht="15" customHeight="1">
      <c r="H5863" s="24"/>
    </row>
    <row r="5864" spans="8:8" ht="15" customHeight="1">
      <c r="H5864" s="24"/>
    </row>
    <row r="5865" spans="8:8" ht="15" customHeight="1">
      <c r="H5865" s="24"/>
    </row>
    <row r="5866" spans="8:8" ht="15" customHeight="1">
      <c r="H5866" s="24"/>
    </row>
    <row r="5867" spans="8:8" ht="15" customHeight="1">
      <c r="H5867" s="24"/>
    </row>
    <row r="5868" spans="8:8" ht="15" customHeight="1">
      <c r="H5868" s="24"/>
    </row>
    <row r="5869" spans="8:8" ht="15" customHeight="1">
      <c r="H5869" s="24"/>
    </row>
    <row r="5870" spans="8:8" ht="15" customHeight="1">
      <c r="H5870" s="24"/>
    </row>
    <row r="5871" spans="8:8" ht="15" customHeight="1">
      <c r="H5871" s="24"/>
    </row>
    <row r="5872" spans="8:8" ht="15" customHeight="1">
      <c r="H5872" s="24"/>
    </row>
    <row r="5873" spans="8:8" ht="15" customHeight="1">
      <c r="H5873" s="24"/>
    </row>
    <row r="5874" spans="8:8" ht="15" customHeight="1">
      <c r="H5874" s="24"/>
    </row>
    <row r="5875" spans="8:8" ht="15" customHeight="1">
      <c r="H5875" s="24"/>
    </row>
    <row r="5876" spans="8:8" ht="15" customHeight="1">
      <c r="H5876" s="24"/>
    </row>
    <row r="5877" spans="8:8" ht="15" customHeight="1">
      <c r="H5877" s="24"/>
    </row>
    <row r="5878" spans="8:8" ht="15" customHeight="1">
      <c r="H5878" s="24"/>
    </row>
    <row r="5879" spans="8:8" ht="15" customHeight="1">
      <c r="H5879" s="24"/>
    </row>
    <row r="5880" spans="8:8" ht="15" customHeight="1">
      <c r="H5880" s="24"/>
    </row>
    <row r="5881" spans="8:8" ht="15" customHeight="1">
      <c r="H5881" s="24"/>
    </row>
    <row r="5882" spans="8:8" ht="15" customHeight="1">
      <c r="H5882" s="24"/>
    </row>
    <row r="5883" spans="8:8" ht="15" customHeight="1">
      <c r="H5883" s="24"/>
    </row>
    <row r="5884" spans="8:8" ht="15" customHeight="1">
      <c r="H5884" s="24"/>
    </row>
    <row r="5885" spans="8:8" ht="15" customHeight="1">
      <c r="H5885" s="24"/>
    </row>
    <row r="5886" spans="8:8" ht="15" customHeight="1">
      <c r="H5886" s="24"/>
    </row>
    <row r="5887" spans="8:8" ht="15" customHeight="1">
      <c r="H5887" s="24"/>
    </row>
    <row r="5888" spans="8:8" ht="15" customHeight="1">
      <c r="H5888" s="24"/>
    </row>
    <row r="5889" spans="8:8" ht="15" customHeight="1">
      <c r="H5889" s="24"/>
    </row>
    <row r="5890" spans="8:8" ht="15" customHeight="1">
      <c r="H5890" s="24"/>
    </row>
    <row r="5891" spans="8:8" ht="15" customHeight="1">
      <c r="H5891" s="24"/>
    </row>
    <row r="5892" spans="8:8" ht="15" customHeight="1">
      <c r="H5892" s="24"/>
    </row>
    <row r="5893" spans="8:8" ht="15" customHeight="1">
      <c r="H5893" s="24"/>
    </row>
    <row r="5894" spans="8:8" ht="15" customHeight="1">
      <c r="H5894" s="24"/>
    </row>
    <row r="5895" spans="8:8" ht="15" customHeight="1">
      <c r="H5895" s="24"/>
    </row>
    <row r="5896" spans="8:8" ht="15" customHeight="1">
      <c r="H5896" s="24"/>
    </row>
    <row r="5897" spans="8:8" ht="15" customHeight="1">
      <c r="H5897" s="24"/>
    </row>
    <row r="5898" spans="8:8" ht="15" customHeight="1">
      <c r="H5898" s="24"/>
    </row>
    <row r="5899" spans="8:8" ht="15" customHeight="1">
      <c r="H5899" s="24"/>
    </row>
    <row r="5900" spans="8:8" ht="15" customHeight="1">
      <c r="H5900" s="24"/>
    </row>
    <row r="5901" spans="8:8" ht="15" customHeight="1">
      <c r="H5901" s="24"/>
    </row>
    <row r="5902" spans="8:8" ht="15" customHeight="1">
      <c r="H5902" s="24"/>
    </row>
    <row r="5903" spans="8:8" ht="15" customHeight="1">
      <c r="H5903" s="24"/>
    </row>
    <row r="5904" spans="8:8" ht="15" customHeight="1">
      <c r="H5904" s="24"/>
    </row>
    <row r="5905" spans="8:8" ht="15" customHeight="1">
      <c r="H5905" s="24"/>
    </row>
    <row r="5906" spans="8:8" ht="15" customHeight="1">
      <c r="H5906" s="24"/>
    </row>
    <row r="5907" spans="8:8" ht="15" customHeight="1">
      <c r="H5907" s="24"/>
    </row>
    <row r="5908" spans="8:8" ht="15" customHeight="1">
      <c r="H5908" s="24"/>
    </row>
    <row r="5909" spans="8:8" ht="15" customHeight="1">
      <c r="H5909" s="24"/>
    </row>
    <row r="5910" spans="8:8" ht="15" customHeight="1">
      <c r="H5910" s="24"/>
    </row>
    <row r="5911" spans="8:8" ht="15" customHeight="1">
      <c r="H5911" s="24"/>
    </row>
    <row r="5912" spans="8:8" ht="15" customHeight="1">
      <c r="H5912" s="24"/>
    </row>
    <row r="5913" spans="8:8" ht="15" customHeight="1">
      <c r="H5913" s="24"/>
    </row>
    <row r="5914" spans="8:8" ht="15" customHeight="1">
      <c r="H5914" s="24"/>
    </row>
    <row r="5915" spans="8:8" ht="15" customHeight="1">
      <c r="H5915" s="24"/>
    </row>
    <row r="5916" spans="8:8" ht="15" customHeight="1">
      <c r="H5916" s="24"/>
    </row>
    <row r="5917" spans="8:8" ht="15" customHeight="1">
      <c r="H5917" s="24"/>
    </row>
    <row r="5918" spans="8:8" ht="15" customHeight="1">
      <c r="H5918" s="24"/>
    </row>
    <row r="5919" spans="8:8" ht="15" customHeight="1">
      <c r="H5919" s="24"/>
    </row>
    <row r="5920" spans="8:8" ht="15" customHeight="1">
      <c r="H5920" s="24"/>
    </row>
    <row r="5921" spans="8:8" ht="15" customHeight="1">
      <c r="H5921" s="24"/>
    </row>
    <row r="5922" spans="8:8" ht="15" customHeight="1">
      <c r="H5922" s="24"/>
    </row>
    <row r="5923" spans="8:8" ht="15" customHeight="1">
      <c r="H5923" s="24"/>
    </row>
    <row r="5924" spans="8:8" ht="15" customHeight="1">
      <c r="H5924" s="24"/>
    </row>
    <row r="5925" spans="8:8" ht="15" customHeight="1">
      <c r="H5925" s="24"/>
    </row>
    <row r="5926" spans="8:8" ht="15" customHeight="1">
      <c r="H5926" s="24"/>
    </row>
    <row r="5927" spans="8:8" ht="15" customHeight="1">
      <c r="H5927" s="24"/>
    </row>
    <row r="5928" spans="8:8" ht="15" customHeight="1">
      <c r="H5928" s="24"/>
    </row>
    <row r="5929" spans="8:8" ht="15" customHeight="1">
      <c r="H5929" s="24"/>
    </row>
    <row r="5930" spans="8:8" ht="15" customHeight="1">
      <c r="H5930" s="24"/>
    </row>
    <row r="5931" spans="8:8" ht="15" customHeight="1">
      <c r="H5931" s="24"/>
    </row>
    <row r="5932" spans="8:8" ht="15" customHeight="1">
      <c r="H5932" s="24"/>
    </row>
    <row r="5933" spans="8:8" ht="15" customHeight="1">
      <c r="H5933" s="24"/>
    </row>
    <row r="5934" spans="8:8" ht="15" customHeight="1">
      <c r="H5934" s="24"/>
    </row>
    <row r="5935" spans="8:8" ht="15" customHeight="1">
      <c r="H5935" s="24"/>
    </row>
    <row r="5936" spans="8:8" ht="15" customHeight="1">
      <c r="H5936" s="24"/>
    </row>
    <row r="5937" spans="8:8" ht="15" customHeight="1">
      <c r="H5937" s="24"/>
    </row>
    <row r="5938" spans="8:8" ht="15" customHeight="1">
      <c r="H5938" s="24"/>
    </row>
    <row r="5939" spans="8:8" ht="15" customHeight="1">
      <c r="H5939" s="24"/>
    </row>
    <row r="5940" spans="8:8" ht="15" customHeight="1">
      <c r="H5940" s="24"/>
    </row>
    <row r="5941" spans="8:8" ht="15" customHeight="1">
      <c r="H5941" s="24"/>
    </row>
    <row r="5942" spans="8:8" ht="15" customHeight="1">
      <c r="H5942" s="24"/>
    </row>
    <row r="5943" spans="8:8" ht="15" customHeight="1">
      <c r="H5943" s="24"/>
    </row>
    <row r="5944" spans="8:8" ht="15" customHeight="1">
      <c r="H5944" s="24"/>
    </row>
    <row r="5945" spans="8:8" ht="15" customHeight="1">
      <c r="H5945" s="24"/>
    </row>
    <row r="5946" spans="8:8" ht="15" customHeight="1">
      <c r="H5946" s="24"/>
    </row>
    <row r="5947" spans="8:8" ht="15" customHeight="1">
      <c r="H5947" s="24"/>
    </row>
    <row r="5948" spans="8:8" ht="15" customHeight="1">
      <c r="H5948" s="24"/>
    </row>
    <row r="5949" spans="8:8" ht="15" customHeight="1">
      <c r="H5949" s="24"/>
    </row>
    <row r="5950" spans="8:8" ht="15" customHeight="1">
      <c r="H5950" s="24"/>
    </row>
    <row r="5951" spans="8:8" ht="15" customHeight="1">
      <c r="H5951" s="24"/>
    </row>
    <row r="5952" spans="8:8" ht="15" customHeight="1">
      <c r="H5952" s="24"/>
    </row>
    <row r="5953" spans="8:8" ht="15" customHeight="1">
      <c r="H5953" s="24"/>
    </row>
    <row r="5954" spans="8:8" ht="15" customHeight="1">
      <c r="H5954" s="24"/>
    </row>
    <row r="5955" spans="8:8" ht="15" customHeight="1">
      <c r="H5955" s="24"/>
    </row>
    <row r="5956" spans="8:8" ht="15" customHeight="1">
      <c r="H5956" s="24"/>
    </row>
    <row r="5957" spans="8:8" ht="15" customHeight="1">
      <c r="H5957" s="24"/>
    </row>
    <row r="5958" spans="8:8" ht="15" customHeight="1">
      <c r="H5958" s="24"/>
    </row>
    <row r="5959" spans="8:8" ht="15" customHeight="1">
      <c r="H5959" s="24"/>
    </row>
    <row r="5960" spans="8:8" ht="15" customHeight="1">
      <c r="H5960" s="24"/>
    </row>
    <row r="5961" spans="8:8" ht="15" customHeight="1">
      <c r="H5961" s="24"/>
    </row>
    <row r="5962" spans="8:8" ht="15" customHeight="1">
      <c r="H5962" s="24"/>
    </row>
    <row r="5963" spans="8:8" ht="15" customHeight="1">
      <c r="H5963" s="24"/>
    </row>
    <row r="5964" spans="8:8" ht="15" customHeight="1">
      <c r="H5964" s="24"/>
    </row>
    <row r="5965" spans="8:8" ht="15" customHeight="1">
      <c r="H5965" s="24"/>
    </row>
    <row r="5966" spans="8:8" ht="15" customHeight="1">
      <c r="H5966" s="24"/>
    </row>
    <row r="5967" spans="8:8" ht="15" customHeight="1">
      <c r="H5967" s="24"/>
    </row>
    <row r="5968" spans="8:8" ht="15" customHeight="1">
      <c r="H5968" s="24"/>
    </row>
    <row r="5969" spans="8:8" ht="15" customHeight="1">
      <c r="H5969" s="24"/>
    </row>
    <row r="5970" spans="8:8" ht="15" customHeight="1">
      <c r="H5970" s="24"/>
    </row>
    <row r="5971" spans="8:8" ht="15" customHeight="1">
      <c r="H5971" s="24"/>
    </row>
    <row r="5972" spans="8:8" ht="15" customHeight="1">
      <c r="H5972" s="24"/>
    </row>
    <row r="5973" spans="8:8" ht="15" customHeight="1">
      <c r="H5973" s="24"/>
    </row>
    <row r="5974" spans="8:8" ht="15" customHeight="1">
      <c r="H5974" s="24"/>
    </row>
    <row r="5975" spans="8:8" ht="15" customHeight="1">
      <c r="H5975" s="24"/>
    </row>
    <row r="5976" spans="8:8" ht="15" customHeight="1">
      <c r="H5976" s="24"/>
    </row>
    <row r="5977" spans="8:8" ht="15" customHeight="1">
      <c r="H5977" s="24"/>
    </row>
    <row r="5978" spans="8:8" ht="15" customHeight="1">
      <c r="H5978" s="24"/>
    </row>
    <row r="5979" spans="8:8" ht="15" customHeight="1">
      <c r="H5979" s="24"/>
    </row>
    <row r="5980" spans="8:8" ht="15" customHeight="1">
      <c r="H5980" s="24"/>
    </row>
    <row r="5981" spans="8:8" ht="15" customHeight="1">
      <c r="H5981" s="24"/>
    </row>
    <row r="5982" spans="8:8" ht="15" customHeight="1">
      <c r="H5982" s="24"/>
    </row>
    <row r="5983" spans="8:8" ht="15" customHeight="1">
      <c r="H5983" s="24"/>
    </row>
    <row r="5984" spans="8:8" ht="15" customHeight="1">
      <c r="H5984" s="24"/>
    </row>
    <row r="5985" spans="8:8" ht="15" customHeight="1">
      <c r="H5985" s="24"/>
    </row>
    <row r="5986" spans="8:8" ht="15" customHeight="1">
      <c r="H5986" s="24"/>
    </row>
    <row r="5987" spans="8:8" ht="15" customHeight="1">
      <c r="H5987" s="24"/>
    </row>
    <row r="5988" spans="8:8" ht="15" customHeight="1">
      <c r="H5988" s="24"/>
    </row>
    <row r="5989" spans="8:8" ht="15" customHeight="1">
      <c r="H5989" s="24"/>
    </row>
    <row r="5990" spans="8:8" ht="15" customHeight="1">
      <c r="H5990" s="24"/>
    </row>
    <row r="5991" spans="8:8" ht="15" customHeight="1">
      <c r="H5991" s="24"/>
    </row>
    <row r="5992" spans="8:8" ht="15" customHeight="1">
      <c r="H5992" s="24"/>
    </row>
    <row r="5993" spans="8:8" ht="15" customHeight="1">
      <c r="H5993" s="24"/>
    </row>
    <row r="5994" spans="8:8" ht="15" customHeight="1">
      <c r="H5994" s="24"/>
    </row>
    <row r="5995" spans="8:8" ht="15" customHeight="1">
      <c r="H5995" s="24"/>
    </row>
    <row r="5996" spans="8:8" ht="15" customHeight="1">
      <c r="H5996" s="24"/>
    </row>
    <row r="5997" spans="8:8" ht="15" customHeight="1">
      <c r="H5997" s="24"/>
    </row>
    <row r="5998" spans="8:8" ht="15" customHeight="1">
      <c r="H5998" s="24"/>
    </row>
    <row r="5999" spans="8:8" ht="15" customHeight="1">
      <c r="H5999" s="24"/>
    </row>
    <row r="6000" spans="8:8" ht="15" customHeight="1">
      <c r="H6000" s="24"/>
    </row>
    <row r="6001" spans="8:8" ht="15" customHeight="1">
      <c r="H6001" s="24"/>
    </row>
    <row r="6002" spans="8:8" ht="15" customHeight="1">
      <c r="H6002" s="24"/>
    </row>
    <row r="6003" spans="8:8" ht="15" customHeight="1">
      <c r="H6003" s="24"/>
    </row>
    <row r="6004" spans="8:8" ht="15" customHeight="1">
      <c r="H6004" s="24"/>
    </row>
    <row r="6005" spans="8:8" ht="15" customHeight="1">
      <c r="H6005" s="24"/>
    </row>
    <row r="6006" spans="8:8" ht="15" customHeight="1">
      <c r="H6006" s="24"/>
    </row>
    <row r="6007" spans="8:8" ht="15" customHeight="1">
      <c r="H6007" s="24"/>
    </row>
    <row r="6008" spans="8:8" ht="15" customHeight="1">
      <c r="H6008" s="24"/>
    </row>
    <row r="6009" spans="8:8" ht="15" customHeight="1">
      <c r="H6009" s="24"/>
    </row>
    <row r="6010" spans="8:8" ht="15" customHeight="1">
      <c r="H6010" s="24"/>
    </row>
    <row r="6011" spans="8:8" ht="15" customHeight="1">
      <c r="H6011" s="24"/>
    </row>
    <row r="6012" spans="8:8" ht="15" customHeight="1">
      <c r="H6012" s="24"/>
    </row>
    <row r="6013" spans="8:8" ht="15" customHeight="1">
      <c r="H6013" s="24"/>
    </row>
    <row r="6014" spans="8:8" ht="15" customHeight="1">
      <c r="H6014" s="24"/>
    </row>
    <row r="6015" spans="8:8" ht="15" customHeight="1">
      <c r="H6015" s="24"/>
    </row>
    <row r="6016" spans="8:8" ht="15" customHeight="1">
      <c r="H6016" s="24"/>
    </row>
    <row r="6017" spans="8:8" ht="15" customHeight="1">
      <c r="H6017" s="24"/>
    </row>
    <row r="6018" spans="8:8" ht="15" customHeight="1">
      <c r="H6018" s="24"/>
    </row>
    <row r="6019" spans="8:8" ht="15" customHeight="1">
      <c r="H6019" s="24"/>
    </row>
    <row r="6020" spans="8:8" ht="15" customHeight="1">
      <c r="H6020" s="24"/>
    </row>
    <row r="6021" spans="8:8" ht="15" customHeight="1">
      <c r="H6021" s="24"/>
    </row>
    <row r="6022" spans="8:8" ht="15" customHeight="1">
      <c r="H6022" s="24"/>
    </row>
    <row r="6023" spans="8:8" ht="15" customHeight="1">
      <c r="H6023" s="24"/>
    </row>
    <row r="6024" spans="8:8" ht="15" customHeight="1">
      <c r="H6024" s="24"/>
    </row>
    <row r="6025" spans="8:8" ht="15" customHeight="1">
      <c r="H6025" s="24"/>
    </row>
    <row r="6026" spans="8:8" ht="15" customHeight="1">
      <c r="H6026" s="24"/>
    </row>
    <row r="6027" spans="8:8" ht="15" customHeight="1">
      <c r="H6027" s="24"/>
    </row>
    <row r="6028" spans="8:8" ht="15" customHeight="1">
      <c r="H6028" s="24"/>
    </row>
    <row r="6029" spans="8:8" ht="15" customHeight="1">
      <c r="H6029" s="24"/>
    </row>
    <row r="6030" spans="8:8" ht="15" customHeight="1">
      <c r="H6030" s="24"/>
    </row>
    <row r="6031" spans="8:8" ht="15" customHeight="1">
      <c r="H6031" s="24"/>
    </row>
    <row r="6032" spans="8:8" ht="15" customHeight="1">
      <c r="H6032" s="24"/>
    </row>
    <row r="6033" spans="8:8" ht="15" customHeight="1">
      <c r="H6033" s="24"/>
    </row>
    <row r="6034" spans="8:8" ht="15" customHeight="1">
      <c r="H6034" s="24"/>
    </row>
    <row r="6035" spans="8:8" ht="15" customHeight="1">
      <c r="H6035" s="24"/>
    </row>
    <row r="6036" spans="8:8" ht="15" customHeight="1">
      <c r="H6036" s="24"/>
    </row>
    <row r="6037" spans="8:8" ht="15" customHeight="1">
      <c r="H6037" s="24"/>
    </row>
    <row r="6038" spans="8:8" ht="15" customHeight="1">
      <c r="H6038" s="24"/>
    </row>
    <row r="6039" spans="8:8" ht="15" customHeight="1">
      <c r="H6039" s="24"/>
    </row>
    <row r="6040" spans="8:8" ht="15" customHeight="1">
      <c r="H6040" s="24"/>
    </row>
    <row r="6041" spans="8:8" ht="15" customHeight="1">
      <c r="H6041" s="24"/>
    </row>
    <row r="6042" spans="8:8" ht="15" customHeight="1">
      <c r="H6042" s="24"/>
    </row>
    <row r="6043" spans="8:8" ht="15" customHeight="1">
      <c r="H6043" s="24"/>
    </row>
    <row r="6044" spans="8:8" ht="15" customHeight="1">
      <c r="H6044" s="24"/>
    </row>
    <row r="6045" spans="8:8" ht="15" customHeight="1">
      <c r="H6045" s="24"/>
    </row>
    <row r="6046" spans="8:8" ht="15" customHeight="1">
      <c r="H6046" s="24"/>
    </row>
    <row r="6047" spans="8:8" ht="15" customHeight="1">
      <c r="H6047" s="24"/>
    </row>
    <row r="6048" spans="8:8" ht="15" customHeight="1">
      <c r="H6048" s="24"/>
    </row>
    <row r="6049" spans="8:8" ht="15" customHeight="1">
      <c r="H6049" s="24"/>
    </row>
    <row r="6050" spans="8:8" ht="15" customHeight="1">
      <c r="H6050" s="24"/>
    </row>
    <row r="6051" spans="8:8" ht="15" customHeight="1">
      <c r="H6051" s="24"/>
    </row>
    <row r="6052" spans="8:8" ht="15" customHeight="1">
      <c r="H6052" s="24"/>
    </row>
    <row r="6053" spans="8:8" ht="15" customHeight="1">
      <c r="H6053" s="24"/>
    </row>
    <row r="6054" spans="8:8" ht="15" customHeight="1">
      <c r="H6054" s="24"/>
    </row>
    <row r="6055" spans="8:8" ht="15" customHeight="1">
      <c r="H6055" s="24"/>
    </row>
    <row r="6056" spans="8:8" ht="15" customHeight="1">
      <c r="H6056" s="24"/>
    </row>
    <row r="6057" spans="8:8" ht="15" customHeight="1">
      <c r="H6057" s="24"/>
    </row>
    <row r="6058" spans="8:8" ht="15" customHeight="1">
      <c r="H6058" s="24"/>
    </row>
    <row r="6059" spans="8:8" ht="15" customHeight="1">
      <c r="H6059" s="24"/>
    </row>
    <row r="6060" spans="8:8" ht="15" customHeight="1">
      <c r="H6060" s="24"/>
    </row>
    <row r="6061" spans="8:8" ht="15" customHeight="1">
      <c r="H6061" s="24"/>
    </row>
    <row r="6062" spans="8:8" ht="15" customHeight="1">
      <c r="H6062" s="24"/>
    </row>
    <row r="6063" spans="8:8" ht="15" customHeight="1">
      <c r="H6063" s="24"/>
    </row>
    <row r="6064" spans="8:8" ht="15" customHeight="1">
      <c r="H6064" s="24"/>
    </row>
    <row r="6065" spans="8:8" ht="15" customHeight="1">
      <c r="H6065" s="24"/>
    </row>
    <row r="6066" spans="8:8" ht="15" customHeight="1">
      <c r="H6066" s="24"/>
    </row>
    <row r="6067" spans="8:8" ht="15" customHeight="1">
      <c r="H6067" s="24"/>
    </row>
    <row r="6068" spans="8:8" ht="15" customHeight="1">
      <c r="H6068" s="24"/>
    </row>
    <row r="6069" spans="8:8" ht="15" customHeight="1">
      <c r="H6069" s="24"/>
    </row>
    <row r="6070" spans="8:8" ht="15" customHeight="1">
      <c r="H6070" s="24"/>
    </row>
    <row r="6071" spans="8:8" ht="15" customHeight="1">
      <c r="H6071" s="24"/>
    </row>
    <row r="6072" spans="8:8" ht="15" customHeight="1">
      <c r="H6072" s="24"/>
    </row>
    <row r="6073" spans="8:8" ht="15" customHeight="1">
      <c r="H6073" s="24"/>
    </row>
    <row r="6074" spans="8:8" ht="15" customHeight="1">
      <c r="H6074" s="24"/>
    </row>
    <row r="6075" spans="8:8" ht="15" customHeight="1">
      <c r="H6075" s="24"/>
    </row>
    <row r="6076" spans="8:8" ht="15" customHeight="1">
      <c r="H6076" s="24"/>
    </row>
    <row r="6077" spans="8:8" ht="15" customHeight="1">
      <c r="H6077" s="24"/>
    </row>
    <row r="6078" spans="8:8" ht="15" customHeight="1">
      <c r="H6078" s="24"/>
    </row>
    <row r="6079" spans="8:8" ht="15" customHeight="1">
      <c r="H6079" s="24"/>
    </row>
    <row r="6080" spans="8:8" ht="15" customHeight="1">
      <c r="H6080" s="24"/>
    </row>
    <row r="6081" spans="8:8" ht="15" customHeight="1">
      <c r="H6081" s="24"/>
    </row>
    <row r="6082" spans="8:8" ht="15" customHeight="1">
      <c r="H6082" s="24"/>
    </row>
    <row r="6083" spans="8:8" ht="15" customHeight="1">
      <c r="H6083" s="24"/>
    </row>
    <row r="6084" spans="8:8" ht="15" customHeight="1">
      <c r="H6084" s="24"/>
    </row>
    <row r="6085" spans="8:8" ht="15" customHeight="1">
      <c r="H6085" s="24"/>
    </row>
    <row r="6086" spans="8:8" ht="15" customHeight="1">
      <c r="H6086" s="24"/>
    </row>
    <row r="6087" spans="8:8" ht="15" customHeight="1">
      <c r="H6087" s="24"/>
    </row>
    <row r="6088" spans="8:8" ht="15" customHeight="1">
      <c r="H6088" s="24"/>
    </row>
    <row r="6089" spans="8:8" ht="15" customHeight="1">
      <c r="H6089" s="24"/>
    </row>
    <row r="6090" spans="8:8" ht="15" customHeight="1">
      <c r="H6090" s="24"/>
    </row>
    <row r="6091" spans="8:8" ht="15" customHeight="1">
      <c r="H6091" s="24"/>
    </row>
    <row r="6092" spans="8:8" ht="15" customHeight="1">
      <c r="H6092" s="24"/>
    </row>
    <row r="6093" spans="8:8" ht="15" customHeight="1">
      <c r="H6093" s="24"/>
    </row>
    <row r="6094" spans="8:8" ht="15" customHeight="1">
      <c r="H6094" s="24"/>
    </row>
    <row r="6095" spans="8:8" ht="15" customHeight="1">
      <c r="H6095" s="24"/>
    </row>
    <row r="6096" spans="8:8" ht="15" customHeight="1">
      <c r="H6096" s="24"/>
    </row>
    <row r="6097" spans="8:8" ht="15" customHeight="1">
      <c r="H6097" s="24"/>
    </row>
    <row r="6098" spans="8:8" ht="15" customHeight="1">
      <c r="H6098" s="24"/>
    </row>
    <row r="6099" spans="8:8" ht="15" customHeight="1">
      <c r="H6099" s="24"/>
    </row>
    <row r="6100" spans="8:8" ht="15" customHeight="1">
      <c r="H6100" s="24"/>
    </row>
    <row r="6101" spans="8:8" ht="15" customHeight="1">
      <c r="H6101" s="24"/>
    </row>
    <row r="6102" spans="8:8" ht="15" customHeight="1">
      <c r="H6102" s="24"/>
    </row>
    <row r="6103" spans="8:8" ht="15" customHeight="1">
      <c r="H6103" s="24"/>
    </row>
    <row r="6104" spans="8:8" ht="15" customHeight="1">
      <c r="H6104" s="24"/>
    </row>
    <row r="6105" spans="8:8" ht="15" customHeight="1">
      <c r="H6105" s="24"/>
    </row>
    <row r="6106" spans="8:8" ht="15" customHeight="1">
      <c r="H6106" s="24"/>
    </row>
    <row r="6107" spans="8:8" ht="15" customHeight="1">
      <c r="H6107" s="24"/>
    </row>
    <row r="6108" spans="8:8" ht="15" customHeight="1">
      <c r="H6108" s="24"/>
    </row>
    <row r="6109" spans="8:8" ht="15" customHeight="1">
      <c r="H6109" s="24"/>
    </row>
    <row r="6110" spans="8:8" ht="15" customHeight="1">
      <c r="H6110" s="24"/>
    </row>
    <row r="6111" spans="8:8" ht="15" customHeight="1">
      <c r="H6111" s="24"/>
    </row>
    <row r="6112" spans="8:8" ht="15" customHeight="1">
      <c r="H6112" s="24"/>
    </row>
    <row r="6113" spans="8:8" ht="15" customHeight="1">
      <c r="H6113" s="24"/>
    </row>
    <row r="6114" spans="8:8" ht="15" customHeight="1">
      <c r="H6114" s="24"/>
    </row>
    <row r="6115" spans="8:8" ht="15" customHeight="1">
      <c r="H6115" s="24"/>
    </row>
    <row r="6116" spans="8:8" ht="15" customHeight="1">
      <c r="H6116" s="24"/>
    </row>
    <row r="6117" spans="8:8" ht="15" customHeight="1">
      <c r="H6117" s="24"/>
    </row>
    <row r="6118" spans="8:8" ht="15" customHeight="1">
      <c r="H6118" s="24"/>
    </row>
    <row r="6119" spans="8:8" ht="15" customHeight="1">
      <c r="H6119" s="24"/>
    </row>
    <row r="6120" spans="8:8" ht="15" customHeight="1">
      <c r="H6120" s="24"/>
    </row>
    <row r="6121" spans="8:8" ht="15" customHeight="1">
      <c r="H6121" s="24"/>
    </row>
    <row r="6122" spans="8:8" ht="15" customHeight="1">
      <c r="H6122" s="24"/>
    </row>
    <row r="6123" spans="8:8" ht="15" customHeight="1">
      <c r="H6123" s="24"/>
    </row>
    <row r="6124" spans="8:8" ht="15" customHeight="1">
      <c r="H6124" s="24"/>
    </row>
    <row r="6125" spans="8:8" ht="15" customHeight="1">
      <c r="H6125" s="24"/>
    </row>
    <row r="6126" spans="8:8" ht="15" customHeight="1">
      <c r="H6126" s="24"/>
    </row>
    <row r="6127" spans="8:8" ht="15" customHeight="1">
      <c r="H6127" s="24"/>
    </row>
    <row r="6128" spans="8:8" ht="15" customHeight="1">
      <c r="H6128" s="24"/>
    </row>
    <row r="6129" spans="8:8" ht="15" customHeight="1">
      <c r="H6129" s="24"/>
    </row>
    <row r="6130" spans="8:8" ht="15" customHeight="1">
      <c r="H6130" s="24"/>
    </row>
    <row r="6131" spans="8:8" ht="15" customHeight="1">
      <c r="H6131" s="24"/>
    </row>
    <row r="6132" spans="8:8" ht="15" customHeight="1">
      <c r="H6132" s="24"/>
    </row>
    <row r="6133" spans="8:8" ht="15" customHeight="1">
      <c r="H6133" s="24"/>
    </row>
    <row r="6134" spans="8:8" ht="15" customHeight="1">
      <c r="H6134" s="24"/>
    </row>
    <row r="6135" spans="8:8" ht="15" customHeight="1">
      <c r="H6135" s="24"/>
    </row>
    <row r="6136" spans="8:8" ht="15" customHeight="1">
      <c r="H6136" s="24"/>
    </row>
    <row r="6137" spans="8:8" ht="15" customHeight="1">
      <c r="H6137" s="24"/>
    </row>
    <row r="6138" spans="8:8" ht="15" customHeight="1">
      <c r="H6138" s="24"/>
    </row>
    <row r="6139" spans="8:8" ht="15" customHeight="1">
      <c r="H6139" s="24"/>
    </row>
    <row r="6140" spans="8:8" ht="15" customHeight="1">
      <c r="H6140" s="24"/>
    </row>
    <row r="6141" spans="8:8" ht="15" customHeight="1">
      <c r="H6141" s="24"/>
    </row>
    <row r="6142" spans="8:8" ht="15" customHeight="1">
      <c r="H6142" s="24"/>
    </row>
    <row r="6143" spans="8:8" ht="15" customHeight="1">
      <c r="H6143" s="24"/>
    </row>
    <row r="6144" spans="8:8" ht="15" customHeight="1">
      <c r="H6144" s="24"/>
    </row>
    <row r="6145" spans="8:8" ht="15" customHeight="1">
      <c r="H6145" s="24"/>
    </row>
    <row r="6146" spans="8:8" ht="15" customHeight="1">
      <c r="H6146" s="24"/>
    </row>
    <row r="6147" spans="8:8" ht="15" customHeight="1">
      <c r="H6147" s="24"/>
    </row>
    <row r="6148" spans="8:8" ht="15" customHeight="1">
      <c r="H6148" s="24"/>
    </row>
    <row r="6149" spans="8:8" ht="15" customHeight="1">
      <c r="H6149" s="24"/>
    </row>
    <row r="6150" spans="8:8" ht="15" customHeight="1">
      <c r="H6150" s="24"/>
    </row>
    <row r="6151" spans="8:8" ht="15" customHeight="1">
      <c r="H6151" s="24"/>
    </row>
    <row r="6152" spans="8:8" ht="15" customHeight="1">
      <c r="H6152" s="24"/>
    </row>
    <row r="6153" spans="8:8" ht="15" customHeight="1">
      <c r="H6153" s="24"/>
    </row>
    <row r="6154" spans="8:8" ht="15" customHeight="1">
      <c r="H6154" s="24"/>
    </row>
    <row r="6155" spans="8:8" ht="15" customHeight="1">
      <c r="H6155" s="24"/>
    </row>
    <row r="6156" spans="8:8" ht="15" customHeight="1">
      <c r="H6156" s="24"/>
    </row>
    <row r="6157" spans="8:8" ht="15" customHeight="1">
      <c r="H6157" s="24"/>
    </row>
    <row r="6158" spans="8:8" ht="15" customHeight="1">
      <c r="H6158" s="24"/>
    </row>
    <row r="6159" spans="8:8" ht="15" customHeight="1">
      <c r="H6159" s="24"/>
    </row>
    <row r="6160" spans="8:8" ht="15" customHeight="1">
      <c r="H6160" s="24"/>
    </row>
    <row r="6161" spans="8:8" ht="15" customHeight="1">
      <c r="H6161" s="24"/>
    </row>
    <row r="6162" spans="8:8" ht="15" customHeight="1">
      <c r="H6162" s="24"/>
    </row>
    <row r="6163" spans="8:8" ht="15" customHeight="1">
      <c r="H6163" s="24"/>
    </row>
    <row r="6164" spans="8:8" ht="15" customHeight="1">
      <c r="H6164" s="24"/>
    </row>
    <row r="6165" spans="8:8" ht="15" customHeight="1">
      <c r="H6165" s="24"/>
    </row>
    <row r="6166" spans="8:8" ht="15" customHeight="1">
      <c r="H6166" s="24"/>
    </row>
    <row r="6167" spans="8:8" ht="15" customHeight="1">
      <c r="H6167" s="24"/>
    </row>
    <row r="6168" spans="8:8" ht="15" customHeight="1">
      <c r="H6168" s="24"/>
    </row>
    <row r="6169" spans="8:8" ht="15" customHeight="1">
      <c r="H6169" s="24"/>
    </row>
    <row r="6170" spans="8:8" ht="15" customHeight="1">
      <c r="H6170" s="24"/>
    </row>
    <row r="6171" spans="8:8" ht="15" customHeight="1">
      <c r="H6171" s="24"/>
    </row>
    <row r="6172" spans="8:8" ht="15" customHeight="1">
      <c r="H6172" s="24"/>
    </row>
    <row r="6173" spans="8:8" ht="15" customHeight="1">
      <c r="H6173" s="24"/>
    </row>
    <row r="6174" spans="8:8" ht="15" customHeight="1">
      <c r="H6174" s="24"/>
    </row>
    <row r="6175" spans="8:8" ht="15" customHeight="1">
      <c r="H6175" s="24"/>
    </row>
    <row r="6176" spans="8:8" ht="15" customHeight="1">
      <c r="H6176" s="24"/>
    </row>
    <row r="6177" spans="8:8" ht="15" customHeight="1">
      <c r="H6177" s="24"/>
    </row>
    <row r="6178" spans="8:8" ht="15" customHeight="1">
      <c r="H6178" s="24"/>
    </row>
    <row r="6179" spans="8:8" ht="15" customHeight="1">
      <c r="H6179" s="24"/>
    </row>
    <row r="6180" spans="8:8" ht="15" customHeight="1">
      <c r="H6180" s="24"/>
    </row>
    <row r="6181" spans="8:8" ht="15" customHeight="1">
      <c r="H6181" s="24"/>
    </row>
    <row r="6182" spans="8:8" ht="15" customHeight="1">
      <c r="H6182" s="24"/>
    </row>
    <row r="6183" spans="8:8" ht="15" customHeight="1">
      <c r="H6183" s="24"/>
    </row>
    <row r="6184" spans="8:8" ht="15" customHeight="1">
      <c r="H6184" s="24"/>
    </row>
    <row r="6185" spans="8:8" ht="15" customHeight="1">
      <c r="H6185" s="24"/>
    </row>
    <row r="6186" spans="8:8" ht="15" customHeight="1">
      <c r="H6186" s="24"/>
    </row>
    <row r="6187" spans="8:8" ht="15" customHeight="1">
      <c r="H6187" s="24"/>
    </row>
    <row r="6188" spans="8:8" ht="15" customHeight="1">
      <c r="H6188" s="24"/>
    </row>
    <row r="6189" spans="8:8" ht="15" customHeight="1">
      <c r="H6189" s="24"/>
    </row>
    <row r="6190" spans="8:8" ht="15" customHeight="1">
      <c r="H6190" s="24"/>
    </row>
    <row r="6191" spans="8:8" ht="15" customHeight="1">
      <c r="H6191" s="24"/>
    </row>
    <row r="6192" spans="8:8" ht="15" customHeight="1">
      <c r="H6192" s="24"/>
    </row>
    <row r="6193" spans="8:8" ht="15" customHeight="1">
      <c r="H6193" s="24"/>
    </row>
    <row r="6194" spans="8:8" ht="15" customHeight="1">
      <c r="H6194" s="24"/>
    </row>
    <row r="6195" spans="8:8" ht="15" customHeight="1">
      <c r="H6195" s="24"/>
    </row>
    <row r="6196" spans="8:8" ht="15" customHeight="1">
      <c r="H6196" s="24"/>
    </row>
    <row r="6197" spans="8:8" ht="15" customHeight="1">
      <c r="H6197" s="24"/>
    </row>
    <row r="6198" spans="8:8" ht="15" customHeight="1">
      <c r="H6198" s="24"/>
    </row>
    <row r="6199" spans="8:8" ht="15" customHeight="1">
      <c r="H6199" s="24"/>
    </row>
    <row r="6200" spans="8:8" ht="15" customHeight="1">
      <c r="H6200" s="24"/>
    </row>
    <row r="6201" spans="8:8" ht="15" customHeight="1">
      <c r="H6201" s="24"/>
    </row>
    <row r="6202" spans="8:8" ht="15" customHeight="1">
      <c r="H6202" s="24"/>
    </row>
    <row r="6203" spans="8:8" ht="15" customHeight="1">
      <c r="H6203" s="24"/>
    </row>
    <row r="6204" spans="8:8" ht="15" customHeight="1">
      <c r="H6204" s="24"/>
    </row>
    <row r="6205" spans="8:8" ht="15" customHeight="1">
      <c r="H6205" s="24"/>
    </row>
    <row r="6206" spans="8:8" ht="15" customHeight="1">
      <c r="H6206" s="24"/>
    </row>
    <row r="6207" spans="8:8" ht="15" customHeight="1">
      <c r="H6207" s="24"/>
    </row>
    <row r="6208" spans="8:8" ht="15" customHeight="1">
      <c r="H6208" s="24"/>
    </row>
    <row r="6209" spans="8:8" ht="15" customHeight="1">
      <c r="H6209" s="24"/>
    </row>
    <row r="6210" spans="8:8" ht="15" customHeight="1">
      <c r="H6210" s="24"/>
    </row>
    <row r="6211" spans="8:8" ht="15" customHeight="1">
      <c r="H6211" s="24"/>
    </row>
    <row r="6212" spans="8:8" ht="15" customHeight="1">
      <c r="H6212" s="24"/>
    </row>
    <row r="6213" spans="8:8" ht="15" customHeight="1">
      <c r="H6213" s="24"/>
    </row>
    <row r="6214" spans="8:8" ht="15" customHeight="1">
      <c r="H6214" s="24"/>
    </row>
    <row r="6215" spans="8:8" ht="15" customHeight="1">
      <c r="H6215" s="24"/>
    </row>
    <row r="6216" spans="8:8" ht="15" customHeight="1">
      <c r="H6216" s="24"/>
    </row>
    <row r="6217" spans="8:8" ht="15" customHeight="1">
      <c r="H6217" s="24"/>
    </row>
    <row r="6218" spans="8:8" ht="15" customHeight="1">
      <c r="H6218" s="24"/>
    </row>
    <row r="6219" spans="8:8" ht="15" customHeight="1">
      <c r="H6219" s="24"/>
    </row>
    <row r="6220" spans="8:8" ht="15" customHeight="1">
      <c r="H6220" s="24"/>
    </row>
    <row r="6221" spans="8:8" ht="15" customHeight="1">
      <c r="H6221" s="24"/>
    </row>
    <row r="6222" spans="8:8" ht="15" customHeight="1">
      <c r="H6222" s="24"/>
    </row>
    <row r="6223" spans="8:8" ht="15" customHeight="1">
      <c r="H6223" s="24"/>
    </row>
    <row r="6224" spans="8:8" ht="15" customHeight="1">
      <c r="H6224" s="24"/>
    </row>
    <row r="6225" spans="8:8" ht="15" customHeight="1">
      <c r="H6225" s="24"/>
    </row>
    <row r="6226" spans="8:8" ht="15" customHeight="1">
      <c r="H6226" s="24"/>
    </row>
    <row r="6227" spans="8:8" ht="15" customHeight="1">
      <c r="H6227" s="24"/>
    </row>
    <row r="6228" spans="8:8" ht="15" customHeight="1">
      <c r="H6228" s="24"/>
    </row>
    <row r="6229" spans="8:8" ht="15" customHeight="1">
      <c r="H6229" s="24"/>
    </row>
    <row r="6230" spans="8:8" ht="15" customHeight="1">
      <c r="H6230" s="24"/>
    </row>
    <row r="6231" spans="8:8" ht="15" customHeight="1">
      <c r="H6231" s="24"/>
    </row>
    <row r="6232" spans="8:8" ht="15" customHeight="1">
      <c r="H6232" s="24"/>
    </row>
    <row r="6233" spans="8:8" ht="15" customHeight="1">
      <c r="H6233" s="24"/>
    </row>
    <row r="6234" spans="8:8" ht="15" customHeight="1">
      <c r="H6234" s="24"/>
    </row>
    <row r="6235" spans="8:8" ht="15" customHeight="1">
      <c r="H6235" s="24"/>
    </row>
    <row r="6236" spans="8:8" ht="15" customHeight="1">
      <c r="H6236" s="24"/>
    </row>
    <row r="6237" spans="8:8" ht="15" customHeight="1">
      <c r="H6237" s="24"/>
    </row>
    <row r="6238" spans="8:8" ht="15" customHeight="1">
      <c r="H6238" s="24"/>
    </row>
    <row r="6239" spans="8:8" ht="15" customHeight="1">
      <c r="H6239" s="24"/>
    </row>
    <row r="6240" spans="8:8" ht="15" customHeight="1">
      <c r="H6240" s="24"/>
    </row>
    <row r="6241" spans="8:8" ht="15" customHeight="1">
      <c r="H6241" s="24"/>
    </row>
    <row r="6242" spans="8:8" ht="15" customHeight="1">
      <c r="H6242" s="24"/>
    </row>
    <row r="6243" spans="8:8" ht="15" customHeight="1">
      <c r="H6243" s="24"/>
    </row>
    <row r="6244" spans="8:8" ht="15" customHeight="1">
      <c r="H6244" s="24"/>
    </row>
    <row r="6245" spans="8:8" ht="15" customHeight="1">
      <c r="H6245" s="24"/>
    </row>
    <row r="6246" spans="8:8" ht="15" customHeight="1">
      <c r="H6246" s="24"/>
    </row>
    <row r="6247" spans="8:8" ht="15" customHeight="1">
      <c r="H6247" s="24"/>
    </row>
    <row r="6248" spans="8:8" ht="15" customHeight="1">
      <c r="H6248" s="24"/>
    </row>
    <row r="6249" spans="8:8" ht="15" customHeight="1">
      <c r="H6249" s="24"/>
    </row>
    <row r="6250" spans="8:8" ht="15" customHeight="1">
      <c r="H6250" s="24"/>
    </row>
    <row r="6251" spans="8:8" ht="15" customHeight="1">
      <c r="H6251" s="24"/>
    </row>
    <row r="6252" spans="8:8" ht="15" customHeight="1">
      <c r="H6252" s="24"/>
    </row>
    <row r="6253" spans="8:8" ht="15" customHeight="1">
      <c r="H6253" s="24"/>
    </row>
    <row r="6254" spans="8:8" ht="15" customHeight="1">
      <c r="H6254" s="24"/>
    </row>
    <row r="6255" spans="8:8" ht="15" customHeight="1">
      <c r="H6255" s="24"/>
    </row>
    <row r="6256" spans="8:8" ht="15" customHeight="1">
      <c r="H6256" s="24"/>
    </row>
    <row r="6257" spans="8:8" ht="15" customHeight="1">
      <c r="H6257" s="24"/>
    </row>
    <row r="6258" spans="8:8" ht="15" customHeight="1">
      <c r="H6258" s="24"/>
    </row>
    <row r="6259" spans="8:8" ht="15" customHeight="1">
      <c r="H6259" s="24"/>
    </row>
    <row r="6260" spans="8:8" ht="15" customHeight="1">
      <c r="H6260" s="24"/>
    </row>
    <row r="6261" spans="8:8" ht="15" customHeight="1">
      <c r="H6261" s="24"/>
    </row>
    <row r="6262" spans="8:8" ht="15" customHeight="1">
      <c r="H6262" s="24"/>
    </row>
    <row r="6263" spans="8:8" ht="15" customHeight="1">
      <c r="H6263" s="24"/>
    </row>
    <row r="6264" spans="8:8" ht="15" customHeight="1">
      <c r="H6264" s="24"/>
    </row>
    <row r="6265" spans="8:8" ht="15" customHeight="1">
      <c r="H6265" s="24"/>
    </row>
    <row r="6266" spans="8:8" ht="15" customHeight="1">
      <c r="H6266" s="24"/>
    </row>
    <row r="6267" spans="8:8" ht="15" customHeight="1">
      <c r="H6267" s="24"/>
    </row>
    <row r="6268" spans="8:8" ht="15" customHeight="1">
      <c r="H6268" s="24"/>
    </row>
    <row r="6269" spans="8:8" ht="15" customHeight="1">
      <c r="H6269" s="24"/>
    </row>
    <row r="6270" spans="8:8" ht="15" customHeight="1">
      <c r="H6270" s="24"/>
    </row>
    <row r="6271" spans="8:8" ht="15" customHeight="1">
      <c r="H6271" s="24"/>
    </row>
    <row r="6272" spans="8:8" ht="15" customHeight="1">
      <c r="H6272" s="24"/>
    </row>
    <row r="6273" spans="8:8" ht="15" customHeight="1">
      <c r="H6273" s="24"/>
    </row>
    <row r="6274" spans="8:8" ht="15" customHeight="1">
      <c r="H6274" s="24"/>
    </row>
    <row r="6275" spans="8:8" ht="15" customHeight="1">
      <c r="H6275" s="24"/>
    </row>
    <row r="6276" spans="8:8" ht="15" customHeight="1">
      <c r="H6276" s="24"/>
    </row>
    <row r="6277" spans="8:8" ht="15" customHeight="1">
      <c r="H6277" s="24"/>
    </row>
    <row r="6278" spans="8:8" ht="15" customHeight="1">
      <c r="H6278" s="24"/>
    </row>
    <row r="6279" spans="8:8" ht="15" customHeight="1">
      <c r="H6279" s="24"/>
    </row>
    <row r="6280" spans="8:8" ht="15" customHeight="1">
      <c r="H6280" s="24"/>
    </row>
    <row r="6281" spans="8:8" ht="15" customHeight="1">
      <c r="H6281" s="24"/>
    </row>
    <row r="6282" spans="8:8" ht="15" customHeight="1">
      <c r="H6282" s="24"/>
    </row>
    <row r="6283" spans="8:8" ht="15" customHeight="1">
      <c r="H6283" s="24"/>
    </row>
    <row r="6284" spans="8:8" ht="15" customHeight="1">
      <c r="H6284" s="24"/>
    </row>
    <row r="6285" spans="8:8" ht="15" customHeight="1">
      <c r="H6285" s="24"/>
    </row>
    <row r="6286" spans="8:8" ht="15" customHeight="1">
      <c r="H6286" s="24"/>
    </row>
    <row r="6287" spans="8:8" ht="15" customHeight="1">
      <c r="H6287" s="24"/>
    </row>
    <row r="6288" spans="8:8" ht="15" customHeight="1">
      <c r="H6288" s="24"/>
    </row>
    <row r="6289" spans="8:8" ht="15" customHeight="1">
      <c r="H6289" s="24"/>
    </row>
    <row r="6290" spans="8:8" ht="15" customHeight="1">
      <c r="H6290" s="24"/>
    </row>
    <row r="6291" spans="8:8" ht="15" customHeight="1">
      <c r="H6291" s="24"/>
    </row>
    <row r="6292" spans="8:8" ht="15" customHeight="1">
      <c r="H6292" s="24"/>
    </row>
    <row r="6293" spans="8:8" ht="15" customHeight="1">
      <c r="H6293" s="24"/>
    </row>
    <row r="6294" spans="8:8" ht="15" customHeight="1">
      <c r="H6294" s="24"/>
    </row>
    <row r="6295" spans="8:8" ht="15" customHeight="1">
      <c r="H6295" s="24"/>
    </row>
    <row r="6296" spans="8:8" ht="15" customHeight="1">
      <c r="H6296" s="24"/>
    </row>
    <row r="6297" spans="8:8" ht="15" customHeight="1">
      <c r="H6297" s="24"/>
    </row>
    <row r="6298" spans="8:8" ht="15" customHeight="1">
      <c r="H6298" s="24"/>
    </row>
    <row r="6299" spans="8:8" ht="15" customHeight="1">
      <c r="H6299" s="24"/>
    </row>
    <row r="6300" spans="8:8" ht="15" customHeight="1">
      <c r="H6300" s="24"/>
    </row>
    <row r="6301" spans="8:8" ht="15" customHeight="1">
      <c r="H6301" s="24"/>
    </row>
    <row r="6302" spans="8:8" ht="15" customHeight="1">
      <c r="H6302" s="24"/>
    </row>
    <row r="6303" spans="8:8" ht="15" customHeight="1">
      <c r="H6303" s="24"/>
    </row>
    <row r="6304" spans="8:8" ht="15" customHeight="1">
      <c r="H6304" s="24"/>
    </row>
    <row r="6305" spans="8:8" ht="15" customHeight="1">
      <c r="H6305" s="24"/>
    </row>
    <row r="6306" spans="8:8" ht="15" customHeight="1">
      <c r="H6306" s="24"/>
    </row>
    <row r="6307" spans="8:8" ht="15" customHeight="1">
      <c r="H6307" s="24"/>
    </row>
    <row r="6308" spans="8:8" ht="15" customHeight="1">
      <c r="H6308" s="24"/>
    </row>
    <row r="6309" spans="8:8" ht="15" customHeight="1">
      <c r="H6309" s="24"/>
    </row>
    <row r="6310" spans="8:8" ht="15" customHeight="1">
      <c r="H6310" s="24"/>
    </row>
    <row r="6311" spans="8:8" ht="15" customHeight="1">
      <c r="H6311" s="24"/>
    </row>
    <row r="6312" spans="8:8" ht="15" customHeight="1">
      <c r="H6312" s="24"/>
    </row>
    <row r="6313" spans="8:8" ht="15" customHeight="1">
      <c r="H6313" s="24"/>
    </row>
    <row r="6314" spans="8:8" ht="15" customHeight="1">
      <c r="H6314" s="24"/>
    </row>
    <row r="6315" spans="8:8" ht="15" customHeight="1">
      <c r="H6315" s="24"/>
    </row>
    <row r="6316" spans="8:8" ht="15" customHeight="1">
      <c r="H6316" s="24"/>
    </row>
    <row r="6317" spans="8:8" ht="15" customHeight="1">
      <c r="H6317" s="24"/>
    </row>
    <row r="6318" spans="8:8" ht="15" customHeight="1">
      <c r="H6318" s="24"/>
    </row>
    <row r="6319" spans="8:8" ht="15" customHeight="1">
      <c r="H6319" s="24"/>
    </row>
    <row r="6320" spans="8:8" ht="15" customHeight="1">
      <c r="H6320" s="24"/>
    </row>
    <row r="6321" spans="8:8" ht="15" customHeight="1">
      <c r="H6321" s="24"/>
    </row>
    <row r="6322" spans="8:8" ht="15" customHeight="1">
      <c r="H6322" s="24"/>
    </row>
    <row r="6323" spans="8:8" ht="15" customHeight="1">
      <c r="H6323" s="24"/>
    </row>
    <row r="6324" spans="8:8" ht="15" customHeight="1">
      <c r="H6324" s="24"/>
    </row>
    <row r="6325" spans="8:8" ht="15" customHeight="1">
      <c r="H6325" s="24"/>
    </row>
    <row r="6326" spans="8:8" ht="15" customHeight="1">
      <c r="H6326" s="24"/>
    </row>
    <row r="6327" spans="8:8" ht="15" customHeight="1">
      <c r="H6327" s="24"/>
    </row>
    <row r="6328" spans="8:8" ht="15" customHeight="1">
      <c r="H6328" s="24"/>
    </row>
    <row r="6329" spans="8:8" ht="15" customHeight="1">
      <c r="H6329" s="24"/>
    </row>
    <row r="6330" spans="8:8" ht="15" customHeight="1">
      <c r="H6330" s="24"/>
    </row>
    <row r="6331" spans="8:8" ht="15" customHeight="1">
      <c r="H6331" s="24"/>
    </row>
    <row r="6332" spans="8:8" ht="15" customHeight="1">
      <c r="H6332" s="24"/>
    </row>
    <row r="6333" spans="8:8" ht="15" customHeight="1">
      <c r="H6333" s="24"/>
    </row>
    <row r="6334" spans="8:8" ht="15" customHeight="1">
      <c r="H6334" s="24"/>
    </row>
    <row r="6335" spans="8:8" ht="15" customHeight="1">
      <c r="H6335" s="24"/>
    </row>
    <row r="6336" spans="8:8" ht="15" customHeight="1">
      <c r="H6336" s="24"/>
    </row>
    <row r="6337" spans="8:8" ht="15" customHeight="1">
      <c r="H6337" s="24"/>
    </row>
    <row r="6338" spans="8:8" ht="15" customHeight="1">
      <c r="H6338" s="24"/>
    </row>
    <row r="6339" spans="8:8" ht="15" customHeight="1">
      <c r="H6339" s="24"/>
    </row>
    <row r="6340" spans="8:8" ht="15" customHeight="1">
      <c r="H6340" s="24"/>
    </row>
    <row r="6341" spans="8:8" ht="15" customHeight="1">
      <c r="H6341" s="24"/>
    </row>
    <row r="6342" spans="8:8" ht="15" customHeight="1">
      <c r="H6342" s="24"/>
    </row>
    <row r="6343" spans="8:8" ht="15" customHeight="1">
      <c r="H6343" s="24"/>
    </row>
    <row r="6344" spans="8:8" ht="15" customHeight="1">
      <c r="H6344" s="24"/>
    </row>
    <row r="6345" spans="8:8" ht="15" customHeight="1">
      <c r="H6345" s="24"/>
    </row>
    <row r="6346" spans="8:8" ht="15" customHeight="1">
      <c r="H6346" s="24"/>
    </row>
    <row r="6347" spans="8:8" ht="15" customHeight="1">
      <c r="H6347" s="24"/>
    </row>
    <row r="6348" spans="8:8" ht="15" customHeight="1">
      <c r="H6348" s="24"/>
    </row>
    <row r="6349" spans="8:8" ht="15" customHeight="1">
      <c r="H6349" s="24"/>
    </row>
    <row r="6350" spans="8:8" ht="15" customHeight="1">
      <c r="H6350" s="24"/>
    </row>
    <row r="6351" spans="8:8" ht="15" customHeight="1">
      <c r="H6351" s="24"/>
    </row>
    <row r="6352" spans="8:8" ht="15" customHeight="1">
      <c r="H6352" s="24"/>
    </row>
    <row r="6353" spans="8:8" ht="15" customHeight="1">
      <c r="H6353" s="24"/>
    </row>
    <row r="6354" spans="8:8" ht="15" customHeight="1">
      <c r="H6354" s="24"/>
    </row>
    <row r="6355" spans="8:8" ht="15" customHeight="1">
      <c r="H6355" s="24"/>
    </row>
    <row r="6356" spans="8:8" ht="15" customHeight="1">
      <c r="H6356" s="24"/>
    </row>
    <row r="6357" spans="8:8" ht="15" customHeight="1">
      <c r="H6357" s="24"/>
    </row>
    <row r="6358" spans="8:8" ht="15" customHeight="1">
      <c r="H6358" s="24"/>
    </row>
    <row r="6359" spans="8:8" ht="15" customHeight="1">
      <c r="H6359" s="24"/>
    </row>
    <row r="6360" spans="8:8" ht="15" customHeight="1">
      <c r="H6360" s="24"/>
    </row>
    <row r="6361" spans="8:8" ht="15" customHeight="1">
      <c r="H6361" s="24"/>
    </row>
    <row r="6362" spans="8:8" ht="15" customHeight="1">
      <c r="H6362" s="24"/>
    </row>
    <row r="6363" spans="8:8" ht="15" customHeight="1">
      <c r="H6363" s="24"/>
    </row>
    <row r="6364" spans="8:8" ht="15" customHeight="1">
      <c r="H6364" s="24"/>
    </row>
    <row r="6365" spans="8:8" ht="15" customHeight="1">
      <c r="H6365" s="24"/>
    </row>
    <row r="6366" spans="8:8" ht="15" customHeight="1">
      <c r="H6366" s="24"/>
    </row>
    <row r="6367" spans="8:8" ht="15" customHeight="1">
      <c r="H6367" s="24"/>
    </row>
    <row r="6368" spans="8:8" ht="15" customHeight="1">
      <c r="H6368" s="24"/>
    </row>
    <row r="6369" spans="8:8" ht="15" customHeight="1">
      <c r="H6369" s="24"/>
    </row>
    <row r="6370" spans="8:8" ht="15" customHeight="1">
      <c r="H6370" s="24"/>
    </row>
    <row r="6371" spans="8:8" ht="15" customHeight="1">
      <c r="H6371" s="24"/>
    </row>
    <row r="6372" spans="8:8" ht="15" customHeight="1">
      <c r="H6372" s="24"/>
    </row>
    <row r="6373" spans="8:8" ht="15" customHeight="1">
      <c r="H6373" s="24"/>
    </row>
    <row r="6374" spans="8:8" ht="15" customHeight="1">
      <c r="H6374" s="24"/>
    </row>
    <row r="6375" spans="8:8" ht="15" customHeight="1">
      <c r="H6375" s="24"/>
    </row>
    <row r="6376" spans="8:8" ht="15" customHeight="1">
      <c r="H6376" s="24"/>
    </row>
    <row r="6377" spans="8:8" ht="15" customHeight="1">
      <c r="H6377" s="24"/>
    </row>
    <row r="6378" spans="8:8" ht="15" customHeight="1">
      <c r="H6378" s="24"/>
    </row>
    <row r="6379" spans="8:8" ht="15" customHeight="1">
      <c r="H6379" s="24"/>
    </row>
    <row r="6380" spans="8:8" ht="15" customHeight="1">
      <c r="H6380" s="24"/>
    </row>
    <row r="6381" spans="8:8" ht="15" customHeight="1">
      <c r="H6381" s="24"/>
    </row>
    <row r="6382" spans="8:8" ht="15" customHeight="1">
      <c r="H6382" s="24"/>
    </row>
    <row r="6383" spans="8:8" ht="15" customHeight="1">
      <c r="H6383" s="24"/>
    </row>
    <row r="6384" spans="8:8" ht="15" customHeight="1">
      <c r="H6384" s="24"/>
    </row>
    <row r="6385" spans="8:8" ht="15" customHeight="1">
      <c r="H6385" s="24"/>
    </row>
    <row r="6386" spans="8:8" ht="15" customHeight="1">
      <c r="H6386" s="24"/>
    </row>
    <row r="6387" spans="8:8" ht="15" customHeight="1">
      <c r="H6387" s="24"/>
    </row>
    <row r="6388" spans="8:8" ht="15" customHeight="1">
      <c r="H6388" s="24"/>
    </row>
    <row r="6389" spans="8:8" ht="15" customHeight="1">
      <c r="H6389" s="24"/>
    </row>
    <row r="6390" spans="8:8" ht="15" customHeight="1">
      <c r="H6390" s="24"/>
    </row>
    <row r="6391" spans="8:8" ht="15" customHeight="1">
      <c r="H6391" s="24"/>
    </row>
    <row r="6392" spans="8:8" ht="15" customHeight="1">
      <c r="H6392" s="24"/>
    </row>
    <row r="6393" spans="8:8" ht="15" customHeight="1">
      <c r="H6393" s="24"/>
    </row>
    <row r="6394" spans="8:8" ht="15" customHeight="1">
      <c r="H6394" s="24"/>
    </row>
    <row r="6395" spans="8:8" ht="15" customHeight="1">
      <c r="H6395" s="24"/>
    </row>
    <row r="6396" spans="8:8" ht="15" customHeight="1">
      <c r="H6396" s="24"/>
    </row>
    <row r="6397" spans="8:8" ht="15" customHeight="1">
      <c r="H6397" s="24"/>
    </row>
    <row r="6398" spans="8:8" ht="15" customHeight="1">
      <c r="H6398" s="24"/>
    </row>
    <row r="6399" spans="8:8" ht="15" customHeight="1">
      <c r="H6399" s="24"/>
    </row>
    <row r="6400" spans="8:8" ht="15" customHeight="1">
      <c r="H6400" s="24"/>
    </row>
    <row r="6401" spans="8:8" ht="15" customHeight="1">
      <c r="H6401" s="24"/>
    </row>
    <row r="6402" spans="8:8" ht="15" customHeight="1">
      <c r="H6402" s="24"/>
    </row>
    <row r="6403" spans="8:8" ht="15" customHeight="1">
      <c r="H6403" s="24"/>
    </row>
    <row r="6404" spans="8:8" ht="15" customHeight="1">
      <c r="H6404" s="24"/>
    </row>
    <row r="6405" spans="8:8" ht="15" customHeight="1">
      <c r="H6405" s="24"/>
    </row>
    <row r="6406" spans="8:8" ht="15" customHeight="1">
      <c r="H6406" s="24"/>
    </row>
    <row r="6407" spans="8:8" ht="15" customHeight="1">
      <c r="H6407" s="24"/>
    </row>
    <row r="6408" spans="8:8" ht="15" customHeight="1">
      <c r="H6408" s="24"/>
    </row>
    <row r="6409" spans="8:8" ht="15" customHeight="1">
      <c r="H6409" s="24"/>
    </row>
    <row r="6410" spans="8:8" ht="15" customHeight="1">
      <c r="H6410" s="24"/>
    </row>
    <row r="6411" spans="8:8" ht="15" customHeight="1">
      <c r="H6411" s="24"/>
    </row>
    <row r="6412" spans="8:8" ht="15" customHeight="1">
      <c r="H6412" s="24"/>
    </row>
    <row r="6413" spans="8:8" ht="15" customHeight="1">
      <c r="H6413" s="24"/>
    </row>
    <row r="6414" spans="8:8" ht="15" customHeight="1">
      <c r="H6414" s="24"/>
    </row>
    <row r="6415" spans="8:8" ht="15" customHeight="1">
      <c r="H6415" s="24"/>
    </row>
    <row r="6416" spans="8:8" ht="15" customHeight="1">
      <c r="H6416" s="24"/>
    </row>
    <row r="6417" spans="8:8" ht="15" customHeight="1">
      <c r="H6417" s="24"/>
    </row>
    <row r="6418" spans="8:8" ht="15" customHeight="1">
      <c r="H6418" s="24"/>
    </row>
    <row r="6419" spans="8:8" ht="15" customHeight="1">
      <c r="H6419" s="24"/>
    </row>
    <row r="6420" spans="8:8" ht="15" customHeight="1">
      <c r="H6420" s="24"/>
    </row>
    <row r="6421" spans="8:8" ht="15" customHeight="1">
      <c r="H6421" s="24"/>
    </row>
    <row r="6422" spans="8:8" ht="15" customHeight="1">
      <c r="H6422" s="24"/>
    </row>
    <row r="6423" spans="8:8" ht="15" customHeight="1">
      <c r="H6423" s="24"/>
    </row>
    <row r="6424" spans="8:8" ht="15" customHeight="1">
      <c r="H6424" s="24"/>
    </row>
    <row r="6425" spans="8:8" ht="15" customHeight="1">
      <c r="H6425" s="24"/>
    </row>
    <row r="6426" spans="8:8" ht="15" customHeight="1">
      <c r="H6426" s="24"/>
    </row>
    <row r="6427" spans="8:8" ht="15" customHeight="1">
      <c r="H6427" s="24"/>
    </row>
    <row r="6428" spans="8:8" ht="15" customHeight="1">
      <c r="H6428" s="24"/>
    </row>
    <row r="6429" spans="8:8" ht="15" customHeight="1">
      <c r="H6429" s="24"/>
    </row>
    <row r="6430" spans="8:8" ht="15" customHeight="1">
      <c r="H6430" s="24"/>
    </row>
    <row r="6431" spans="8:8" ht="15" customHeight="1">
      <c r="H6431" s="24"/>
    </row>
    <row r="6432" spans="8:8" ht="15" customHeight="1">
      <c r="H6432" s="24"/>
    </row>
    <row r="6433" spans="8:8" ht="15" customHeight="1">
      <c r="H6433" s="24"/>
    </row>
    <row r="6434" spans="8:8" ht="15" customHeight="1">
      <c r="H6434" s="24"/>
    </row>
    <row r="6435" spans="8:8" ht="15" customHeight="1">
      <c r="H6435" s="24"/>
    </row>
    <row r="6436" spans="8:8" ht="15" customHeight="1">
      <c r="H6436" s="24"/>
    </row>
    <row r="6437" spans="8:8" ht="15" customHeight="1">
      <c r="H6437" s="24"/>
    </row>
    <row r="6438" spans="8:8" ht="15" customHeight="1">
      <c r="H6438" s="24"/>
    </row>
    <row r="6439" spans="8:8" ht="15" customHeight="1">
      <c r="H6439" s="24"/>
    </row>
    <row r="6440" spans="8:8" ht="15" customHeight="1">
      <c r="H6440" s="24"/>
    </row>
    <row r="6441" spans="8:8" ht="15" customHeight="1">
      <c r="H6441" s="24"/>
    </row>
    <row r="6442" spans="8:8" ht="15" customHeight="1">
      <c r="H6442" s="24"/>
    </row>
    <row r="6443" spans="8:8" ht="15" customHeight="1">
      <c r="H6443" s="24"/>
    </row>
    <row r="6444" spans="8:8" ht="15" customHeight="1">
      <c r="H6444" s="24"/>
    </row>
    <row r="6445" spans="8:8" ht="15" customHeight="1">
      <c r="H6445" s="24"/>
    </row>
    <row r="6446" spans="8:8" ht="15" customHeight="1">
      <c r="H6446" s="24"/>
    </row>
    <row r="6447" spans="8:8" ht="15" customHeight="1">
      <c r="H6447" s="24"/>
    </row>
    <row r="6448" spans="8:8" ht="15" customHeight="1">
      <c r="H6448" s="24"/>
    </row>
    <row r="6449" spans="8:8" ht="15" customHeight="1">
      <c r="H6449" s="24"/>
    </row>
    <row r="6450" spans="8:8" ht="15" customHeight="1">
      <c r="H6450" s="24"/>
    </row>
    <row r="6451" spans="8:8" ht="15" customHeight="1">
      <c r="H6451" s="24"/>
    </row>
    <row r="6452" spans="8:8" ht="15" customHeight="1">
      <c r="H6452" s="24"/>
    </row>
    <row r="6453" spans="8:8" ht="15" customHeight="1">
      <c r="H6453" s="24"/>
    </row>
    <row r="6454" spans="8:8" ht="15" customHeight="1">
      <c r="H6454" s="24"/>
    </row>
    <row r="6455" spans="8:8" ht="15" customHeight="1">
      <c r="H6455" s="24"/>
    </row>
    <row r="6456" spans="8:8" ht="15" customHeight="1">
      <c r="H6456" s="24"/>
    </row>
    <row r="6457" spans="8:8" ht="15" customHeight="1">
      <c r="H6457" s="24"/>
    </row>
    <row r="6458" spans="8:8" ht="15" customHeight="1">
      <c r="H6458" s="24"/>
    </row>
    <row r="6459" spans="8:8" ht="15" customHeight="1">
      <c r="H6459" s="24"/>
    </row>
    <row r="6460" spans="8:8" ht="15" customHeight="1">
      <c r="H6460" s="24"/>
    </row>
    <row r="6461" spans="8:8" ht="15" customHeight="1">
      <c r="H6461" s="24"/>
    </row>
    <row r="6462" spans="8:8" ht="15" customHeight="1">
      <c r="H6462" s="24"/>
    </row>
    <row r="6463" spans="8:8" ht="15" customHeight="1">
      <c r="H6463" s="24"/>
    </row>
    <row r="6464" spans="8:8" ht="15" customHeight="1">
      <c r="H6464" s="24"/>
    </row>
    <row r="6465" spans="8:8" ht="15" customHeight="1">
      <c r="H6465" s="24"/>
    </row>
    <row r="6466" spans="8:8" ht="15" customHeight="1">
      <c r="H6466" s="24"/>
    </row>
    <row r="6467" spans="8:8" ht="15" customHeight="1">
      <c r="H6467" s="24"/>
    </row>
    <row r="6468" spans="8:8" ht="15" customHeight="1">
      <c r="H6468" s="24"/>
    </row>
    <row r="6469" spans="8:8" ht="15" customHeight="1">
      <c r="H6469" s="24"/>
    </row>
    <row r="6470" spans="8:8" ht="15" customHeight="1">
      <c r="H6470" s="24"/>
    </row>
    <row r="6471" spans="8:8" ht="15" customHeight="1">
      <c r="H6471" s="24"/>
    </row>
    <row r="6472" spans="8:8" ht="15" customHeight="1">
      <c r="H6472" s="24"/>
    </row>
    <row r="6473" spans="8:8" ht="15" customHeight="1">
      <c r="H6473" s="24"/>
    </row>
    <row r="6474" spans="8:8" ht="15" customHeight="1">
      <c r="H6474" s="24"/>
    </row>
    <row r="6475" spans="8:8" ht="15" customHeight="1">
      <c r="H6475" s="24"/>
    </row>
    <row r="6476" spans="8:8" ht="15" customHeight="1">
      <c r="H6476" s="24"/>
    </row>
    <row r="6477" spans="8:8" ht="15" customHeight="1">
      <c r="H6477" s="24"/>
    </row>
    <row r="6478" spans="8:8" ht="15" customHeight="1">
      <c r="H6478" s="24"/>
    </row>
    <row r="6479" spans="8:8" ht="15" customHeight="1">
      <c r="H6479" s="24"/>
    </row>
    <row r="6480" spans="8:8" ht="15" customHeight="1">
      <c r="H6480" s="24"/>
    </row>
    <row r="6481" spans="8:8" ht="15" customHeight="1">
      <c r="H6481" s="24"/>
    </row>
    <row r="6482" spans="8:8" ht="15" customHeight="1">
      <c r="H6482" s="24"/>
    </row>
    <row r="6483" spans="8:8" ht="15" customHeight="1">
      <c r="H6483" s="24"/>
    </row>
    <row r="6484" spans="8:8" ht="15" customHeight="1">
      <c r="H6484" s="24"/>
    </row>
    <row r="6485" spans="8:8" ht="15" customHeight="1">
      <c r="H6485" s="24"/>
    </row>
    <row r="6486" spans="8:8" ht="15" customHeight="1">
      <c r="H6486" s="24"/>
    </row>
    <row r="6487" spans="8:8" ht="15" customHeight="1">
      <c r="H6487" s="24"/>
    </row>
    <row r="6488" spans="8:8" ht="15" customHeight="1">
      <c r="H6488" s="24"/>
    </row>
    <row r="6489" spans="8:8" ht="15" customHeight="1">
      <c r="H6489" s="24"/>
    </row>
    <row r="6490" spans="8:8" ht="15" customHeight="1">
      <c r="H6490" s="24"/>
    </row>
    <row r="6491" spans="8:8" ht="15" customHeight="1">
      <c r="H6491" s="24"/>
    </row>
    <row r="6492" spans="8:8" ht="15" customHeight="1">
      <c r="H6492" s="24"/>
    </row>
    <row r="6493" spans="8:8" ht="15" customHeight="1">
      <c r="H6493" s="24"/>
    </row>
    <row r="6494" spans="8:8" ht="15" customHeight="1">
      <c r="H6494" s="24"/>
    </row>
    <row r="6495" spans="8:8" ht="15" customHeight="1">
      <c r="H6495" s="24"/>
    </row>
    <row r="6496" spans="8:8" ht="15" customHeight="1">
      <c r="H6496" s="24"/>
    </row>
    <row r="6497" spans="8:8" ht="15" customHeight="1">
      <c r="H6497" s="24"/>
    </row>
    <row r="6498" spans="8:8" ht="15" customHeight="1">
      <c r="H6498" s="24"/>
    </row>
    <row r="6499" spans="8:8" ht="15" customHeight="1">
      <c r="H6499" s="24"/>
    </row>
    <row r="6500" spans="8:8" ht="15" customHeight="1">
      <c r="H6500" s="24"/>
    </row>
    <row r="6501" spans="8:8" ht="15" customHeight="1">
      <c r="H6501" s="24"/>
    </row>
    <row r="6502" spans="8:8" ht="15" customHeight="1">
      <c r="H6502" s="24"/>
    </row>
    <row r="6503" spans="8:8" ht="15" customHeight="1">
      <c r="H6503" s="24"/>
    </row>
    <row r="6504" spans="8:8" ht="15" customHeight="1">
      <c r="H6504" s="24"/>
    </row>
    <row r="6505" spans="8:8" ht="15" customHeight="1">
      <c r="H6505" s="24"/>
    </row>
    <row r="6506" spans="8:8" ht="15" customHeight="1">
      <c r="H6506" s="24"/>
    </row>
    <row r="6507" spans="8:8" ht="15" customHeight="1">
      <c r="H6507" s="24"/>
    </row>
    <row r="6508" spans="8:8" ht="15" customHeight="1">
      <c r="H6508" s="24"/>
    </row>
    <row r="6509" spans="8:8" ht="15" customHeight="1">
      <c r="H6509" s="24"/>
    </row>
    <row r="6510" spans="8:8" ht="15" customHeight="1">
      <c r="H6510" s="24"/>
    </row>
    <row r="6511" spans="8:8" ht="15" customHeight="1">
      <c r="H6511" s="24"/>
    </row>
    <row r="6512" spans="8:8" ht="15" customHeight="1">
      <c r="H6512" s="24"/>
    </row>
    <row r="6513" spans="8:8" ht="15" customHeight="1">
      <c r="H6513" s="24"/>
    </row>
    <row r="6514" spans="8:8" ht="15" customHeight="1">
      <c r="H6514" s="24"/>
    </row>
    <row r="6515" spans="8:8" ht="15" customHeight="1">
      <c r="H6515" s="24"/>
    </row>
    <row r="6516" spans="8:8" ht="15" customHeight="1">
      <c r="H6516" s="24"/>
    </row>
    <row r="6517" spans="8:8" ht="15" customHeight="1">
      <c r="H6517" s="24"/>
    </row>
    <row r="6518" spans="8:8" ht="15" customHeight="1">
      <c r="H6518" s="24"/>
    </row>
    <row r="6519" spans="8:8" ht="15" customHeight="1">
      <c r="H6519" s="24"/>
    </row>
    <row r="6520" spans="8:8" ht="15" customHeight="1">
      <c r="H6520" s="24"/>
    </row>
    <row r="6521" spans="8:8" ht="15" customHeight="1">
      <c r="H6521" s="24"/>
    </row>
    <row r="6522" spans="8:8" ht="15" customHeight="1">
      <c r="H6522" s="24"/>
    </row>
    <row r="6523" spans="8:8" ht="15" customHeight="1">
      <c r="H6523" s="24"/>
    </row>
    <row r="6524" spans="8:8" ht="15" customHeight="1">
      <c r="H6524" s="24"/>
    </row>
    <row r="6525" spans="8:8" ht="15" customHeight="1">
      <c r="H6525" s="24"/>
    </row>
    <row r="6526" spans="8:8" ht="15" customHeight="1">
      <c r="H6526" s="24"/>
    </row>
    <row r="6527" spans="8:8" ht="15" customHeight="1">
      <c r="H6527" s="24"/>
    </row>
    <row r="6528" spans="8:8" ht="15" customHeight="1">
      <c r="H6528" s="24"/>
    </row>
    <row r="6529" spans="8:8" ht="15" customHeight="1">
      <c r="H6529" s="24"/>
    </row>
    <row r="6530" spans="8:8" ht="15" customHeight="1">
      <c r="H6530" s="24"/>
    </row>
    <row r="6531" spans="8:8" ht="15" customHeight="1">
      <c r="H6531" s="24"/>
    </row>
    <row r="6532" spans="8:8" ht="15" customHeight="1">
      <c r="H6532" s="24"/>
    </row>
    <row r="6533" spans="8:8" ht="15" customHeight="1">
      <c r="H6533" s="24"/>
    </row>
    <row r="6534" spans="8:8" ht="15" customHeight="1">
      <c r="H6534" s="24"/>
    </row>
    <row r="6535" spans="8:8" ht="15" customHeight="1">
      <c r="H6535" s="24"/>
    </row>
    <row r="6536" spans="8:8" ht="15" customHeight="1">
      <c r="H6536" s="24"/>
    </row>
    <row r="6537" spans="8:8" ht="15" customHeight="1">
      <c r="H6537" s="24"/>
    </row>
    <row r="6538" spans="8:8" ht="15" customHeight="1">
      <c r="H6538" s="24"/>
    </row>
    <row r="6539" spans="8:8" ht="15" customHeight="1">
      <c r="H6539" s="24"/>
    </row>
    <row r="6540" spans="8:8" ht="15" customHeight="1">
      <c r="H6540" s="24"/>
    </row>
    <row r="6541" spans="8:8" ht="15" customHeight="1">
      <c r="H6541" s="24"/>
    </row>
    <row r="6542" spans="8:8" ht="15" customHeight="1">
      <c r="H6542" s="24"/>
    </row>
    <row r="6543" spans="8:8" ht="15" customHeight="1">
      <c r="H6543" s="24"/>
    </row>
    <row r="6544" spans="8:8" ht="15" customHeight="1">
      <c r="H6544" s="24"/>
    </row>
    <row r="6545" spans="8:8" ht="15" customHeight="1">
      <c r="H6545" s="24"/>
    </row>
    <row r="6546" spans="8:8" ht="15" customHeight="1">
      <c r="H6546" s="24"/>
    </row>
    <row r="6547" spans="8:8" ht="15" customHeight="1">
      <c r="H6547" s="24"/>
    </row>
    <row r="6548" spans="8:8" ht="15" customHeight="1">
      <c r="H6548" s="24"/>
    </row>
    <row r="6549" spans="8:8" ht="15" customHeight="1">
      <c r="H6549" s="24"/>
    </row>
    <row r="6550" spans="8:8" ht="15" customHeight="1">
      <c r="H6550" s="24"/>
    </row>
    <row r="6551" spans="8:8" ht="15" customHeight="1">
      <c r="H6551" s="24"/>
    </row>
    <row r="6552" spans="8:8" ht="15" customHeight="1">
      <c r="H6552" s="24"/>
    </row>
    <row r="6553" spans="8:8" ht="15" customHeight="1">
      <c r="H6553" s="24"/>
    </row>
    <row r="6554" spans="8:8" ht="15" customHeight="1">
      <c r="H6554" s="24"/>
    </row>
    <row r="6555" spans="8:8" ht="15" customHeight="1">
      <c r="H6555" s="24"/>
    </row>
    <row r="6556" spans="8:8" ht="15" customHeight="1">
      <c r="H6556" s="24"/>
    </row>
    <row r="6557" spans="8:8" ht="15" customHeight="1">
      <c r="H6557" s="24"/>
    </row>
    <row r="6558" spans="8:8" ht="15" customHeight="1">
      <c r="H6558" s="24"/>
    </row>
    <row r="6559" spans="8:8" ht="15" customHeight="1">
      <c r="H6559" s="24"/>
    </row>
    <row r="6560" spans="8:8" ht="15" customHeight="1">
      <c r="H6560" s="24"/>
    </row>
    <row r="6561" spans="8:8" ht="15" customHeight="1">
      <c r="H6561" s="24"/>
    </row>
    <row r="6562" spans="8:8" ht="15" customHeight="1">
      <c r="H6562" s="24"/>
    </row>
    <row r="6563" spans="8:8" ht="15" customHeight="1">
      <c r="H6563" s="24"/>
    </row>
    <row r="6564" spans="8:8" ht="15" customHeight="1">
      <c r="H6564" s="24"/>
    </row>
    <row r="6565" spans="8:8" ht="15" customHeight="1">
      <c r="H6565" s="24"/>
    </row>
    <row r="6566" spans="8:8" ht="15" customHeight="1">
      <c r="H6566" s="24"/>
    </row>
    <row r="6567" spans="8:8" ht="15" customHeight="1">
      <c r="H6567" s="24"/>
    </row>
    <row r="6568" spans="8:8" ht="15" customHeight="1">
      <c r="H6568" s="24"/>
    </row>
    <row r="6569" spans="8:8" ht="15" customHeight="1">
      <c r="H6569" s="24"/>
    </row>
    <row r="6570" spans="8:8" ht="15" customHeight="1">
      <c r="H6570" s="24"/>
    </row>
    <row r="6571" spans="8:8" ht="15" customHeight="1">
      <c r="H6571" s="24"/>
    </row>
    <row r="6572" spans="8:8" ht="15" customHeight="1">
      <c r="H6572" s="24"/>
    </row>
    <row r="6573" spans="8:8" ht="15" customHeight="1">
      <c r="H6573" s="24"/>
    </row>
    <row r="6574" spans="8:8" ht="15" customHeight="1">
      <c r="H6574" s="24"/>
    </row>
    <row r="6575" spans="8:8" ht="15" customHeight="1">
      <c r="H6575" s="24"/>
    </row>
    <row r="6576" spans="8:8" ht="15" customHeight="1">
      <c r="H6576" s="24"/>
    </row>
    <row r="6577" spans="8:8" ht="15" customHeight="1">
      <c r="H6577" s="24"/>
    </row>
    <row r="6578" spans="8:8" ht="15" customHeight="1">
      <c r="H6578" s="24"/>
    </row>
    <row r="6579" spans="8:8" ht="15" customHeight="1">
      <c r="H6579" s="24"/>
    </row>
    <row r="6580" spans="8:8" ht="15" customHeight="1">
      <c r="H6580" s="24"/>
    </row>
    <row r="6581" spans="8:8" ht="15" customHeight="1">
      <c r="H6581" s="24"/>
    </row>
    <row r="6582" spans="8:8" ht="15" customHeight="1">
      <c r="H6582" s="24"/>
    </row>
    <row r="6583" spans="8:8" ht="15" customHeight="1">
      <c r="H6583" s="24"/>
    </row>
    <row r="6584" spans="8:8" ht="15" customHeight="1">
      <c r="H6584" s="24"/>
    </row>
    <row r="6585" spans="8:8" ht="15" customHeight="1">
      <c r="H6585" s="24"/>
    </row>
    <row r="6586" spans="8:8" ht="15" customHeight="1">
      <c r="H6586" s="24"/>
    </row>
    <row r="6587" spans="8:8" ht="15" customHeight="1">
      <c r="H6587" s="24"/>
    </row>
    <row r="6588" spans="8:8" ht="15" customHeight="1">
      <c r="H6588" s="24"/>
    </row>
    <row r="6589" spans="8:8" ht="15" customHeight="1">
      <c r="H6589" s="24"/>
    </row>
    <row r="6590" spans="8:8" ht="15" customHeight="1">
      <c r="H6590" s="24"/>
    </row>
    <row r="6591" spans="8:8" ht="15" customHeight="1">
      <c r="H6591" s="24"/>
    </row>
    <row r="6592" spans="8:8" ht="15" customHeight="1">
      <c r="H6592" s="24"/>
    </row>
    <row r="6593" spans="8:8" ht="15" customHeight="1">
      <c r="H6593" s="24"/>
    </row>
    <row r="6594" spans="8:8" ht="15" customHeight="1">
      <c r="H6594" s="24"/>
    </row>
    <row r="6595" spans="8:8" ht="15" customHeight="1">
      <c r="H6595" s="24"/>
    </row>
    <row r="6596" spans="8:8" ht="15" customHeight="1">
      <c r="H6596" s="24"/>
    </row>
    <row r="6597" spans="8:8" ht="15" customHeight="1">
      <c r="H6597" s="24"/>
    </row>
    <row r="6598" spans="8:8" ht="15" customHeight="1">
      <c r="H6598" s="24"/>
    </row>
    <row r="6599" spans="8:8" ht="15" customHeight="1">
      <c r="H6599" s="24"/>
    </row>
    <row r="6600" spans="8:8" ht="15" customHeight="1">
      <c r="H6600" s="24"/>
    </row>
    <row r="6601" spans="8:8" ht="15" customHeight="1">
      <c r="H6601" s="24"/>
    </row>
    <row r="6602" spans="8:8" ht="15" customHeight="1">
      <c r="H6602" s="24"/>
    </row>
    <row r="6603" spans="8:8" ht="15" customHeight="1">
      <c r="H6603" s="24"/>
    </row>
    <row r="6604" spans="8:8" ht="15" customHeight="1">
      <c r="H6604" s="24"/>
    </row>
    <row r="6605" spans="8:8" ht="15" customHeight="1">
      <c r="H6605" s="24"/>
    </row>
    <row r="6606" spans="8:8" ht="15" customHeight="1">
      <c r="H6606" s="24"/>
    </row>
    <row r="6607" spans="8:8" ht="15" customHeight="1">
      <c r="H6607" s="24"/>
    </row>
    <row r="6608" spans="8:8" ht="15" customHeight="1">
      <c r="H6608" s="24"/>
    </row>
    <row r="6609" spans="8:8" ht="15" customHeight="1">
      <c r="H6609" s="24"/>
    </row>
    <row r="6610" spans="8:8" ht="15" customHeight="1">
      <c r="H6610" s="24"/>
    </row>
    <row r="6611" spans="8:8" ht="15" customHeight="1">
      <c r="H6611" s="24"/>
    </row>
    <row r="6612" spans="8:8" ht="15" customHeight="1">
      <c r="H6612" s="24"/>
    </row>
    <row r="6613" spans="8:8" ht="15" customHeight="1">
      <c r="H6613" s="24"/>
    </row>
    <row r="6614" spans="8:8" ht="15" customHeight="1">
      <c r="H6614" s="24"/>
    </row>
    <row r="6615" spans="8:8" ht="15" customHeight="1">
      <c r="H6615" s="24"/>
    </row>
    <row r="6616" spans="8:8" ht="15" customHeight="1">
      <c r="H6616" s="24"/>
    </row>
    <row r="6617" spans="8:8" ht="15" customHeight="1">
      <c r="H6617" s="24"/>
    </row>
    <row r="6618" spans="8:8" ht="15" customHeight="1">
      <c r="H6618" s="24"/>
    </row>
    <row r="6619" spans="8:8" ht="15" customHeight="1">
      <c r="H6619" s="24"/>
    </row>
    <row r="6620" spans="8:8" ht="15" customHeight="1">
      <c r="H6620" s="24"/>
    </row>
    <row r="6621" spans="8:8" ht="15" customHeight="1">
      <c r="H6621" s="24"/>
    </row>
    <row r="6622" spans="8:8" ht="15" customHeight="1">
      <c r="H6622" s="24"/>
    </row>
    <row r="6623" spans="8:8" ht="15" customHeight="1">
      <c r="H6623" s="24"/>
    </row>
    <row r="6624" spans="8:8" ht="15" customHeight="1">
      <c r="H6624" s="24"/>
    </row>
    <row r="6625" spans="8:8" ht="15" customHeight="1">
      <c r="H6625" s="24"/>
    </row>
    <row r="6626" spans="8:8" ht="15" customHeight="1">
      <c r="H6626" s="24"/>
    </row>
    <row r="6627" spans="8:8" ht="15" customHeight="1">
      <c r="H6627" s="24"/>
    </row>
    <row r="6628" spans="8:8" ht="15" customHeight="1">
      <c r="H6628" s="24"/>
    </row>
    <row r="6629" spans="8:8" ht="15" customHeight="1">
      <c r="H6629" s="24"/>
    </row>
    <row r="6630" spans="8:8" ht="15" customHeight="1">
      <c r="H6630" s="24"/>
    </row>
    <row r="6631" spans="8:8" ht="15" customHeight="1">
      <c r="H6631" s="24"/>
    </row>
    <row r="6632" spans="8:8" ht="15" customHeight="1">
      <c r="H6632" s="24"/>
    </row>
    <row r="6633" spans="8:8" ht="15" customHeight="1">
      <c r="H6633" s="24"/>
    </row>
    <row r="6634" spans="8:8" ht="15" customHeight="1">
      <c r="H6634" s="24"/>
    </row>
    <row r="6635" spans="8:8" ht="15" customHeight="1">
      <c r="H6635" s="24"/>
    </row>
    <row r="6636" spans="8:8" ht="15" customHeight="1">
      <c r="H6636" s="24"/>
    </row>
    <row r="6637" spans="8:8" ht="15" customHeight="1">
      <c r="H6637" s="24"/>
    </row>
    <row r="6638" spans="8:8" ht="15" customHeight="1">
      <c r="H6638" s="24"/>
    </row>
    <row r="6639" spans="8:8" ht="15" customHeight="1">
      <c r="H6639" s="24"/>
    </row>
    <row r="6640" spans="8:8" ht="15" customHeight="1">
      <c r="H6640" s="24"/>
    </row>
    <row r="6641" spans="8:8" ht="15" customHeight="1">
      <c r="H6641" s="24"/>
    </row>
    <row r="6642" spans="8:8" ht="15" customHeight="1">
      <c r="H6642" s="24"/>
    </row>
    <row r="6643" spans="8:8" ht="15" customHeight="1">
      <c r="H6643" s="24"/>
    </row>
    <row r="6644" spans="8:8" ht="15" customHeight="1">
      <c r="H6644" s="24"/>
    </row>
    <row r="6645" spans="8:8" ht="15" customHeight="1">
      <c r="H6645" s="24"/>
    </row>
    <row r="6646" spans="8:8" ht="15" customHeight="1">
      <c r="H6646" s="24"/>
    </row>
    <row r="6647" spans="8:8" ht="15" customHeight="1">
      <c r="H6647" s="24"/>
    </row>
    <row r="6648" spans="8:8" ht="15" customHeight="1">
      <c r="H6648" s="24"/>
    </row>
    <row r="6649" spans="8:8" ht="15" customHeight="1">
      <c r="H6649" s="24"/>
    </row>
    <row r="6650" spans="8:8" ht="15" customHeight="1">
      <c r="H6650" s="24"/>
    </row>
    <row r="6651" spans="8:8" ht="15" customHeight="1">
      <c r="H6651" s="24"/>
    </row>
    <row r="6652" spans="8:8" ht="15" customHeight="1">
      <c r="H6652" s="24"/>
    </row>
    <row r="6653" spans="8:8" ht="15" customHeight="1">
      <c r="H6653" s="24"/>
    </row>
    <row r="6654" spans="8:8" ht="15" customHeight="1">
      <c r="H6654" s="24"/>
    </row>
    <row r="6655" spans="8:8" ht="15" customHeight="1">
      <c r="H6655" s="24"/>
    </row>
    <row r="6656" spans="8:8" ht="15" customHeight="1">
      <c r="H6656" s="24"/>
    </row>
    <row r="6657" spans="8:8" ht="15" customHeight="1">
      <c r="H6657" s="24"/>
    </row>
    <row r="6658" spans="8:8" ht="15" customHeight="1">
      <c r="H6658" s="24"/>
    </row>
    <row r="6659" spans="8:8" ht="15" customHeight="1">
      <c r="H6659" s="24"/>
    </row>
    <row r="6660" spans="8:8" ht="15" customHeight="1">
      <c r="H6660" s="24"/>
    </row>
    <row r="6661" spans="8:8" ht="15" customHeight="1">
      <c r="H6661" s="24"/>
    </row>
    <row r="6662" spans="8:8" ht="15" customHeight="1">
      <c r="H6662" s="24"/>
    </row>
    <row r="6663" spans="8:8" ht="15" customHeight="1">
      <c r="H6663" s="24"/>
    </row>
    <row r="6664" spans="8:8" ht="15" customHeight="1">
      <c r="H6664" s="24"/>
    </row>
    <row r="6665" spans="8:8" ht="15" customHeight="1">
      <c r="H6665" s="24"/>
    </row>
    <row r="6666" spans="8:8" ht="15" customHeight="1">
      <c r="H6666" s="24"/>
    </row>
    <row r="6667" spans="8:8" ht="15" customHeight="1">
      <c r="H6667" s="24"/>
    </row>
    <row r="6668" spans="8:8" ht="15" customHeight="1">
      <c r="H6668" s="24"/>
    </row>
    <row r="6669" spans="8:8" ht="15" customHeight="1">
      <c r="H6669" s="24"/>
    </row>
    <row r="6670" spans="8:8" ht="15" customHeight="1">
      <c r="H6670" s="24"/>
    </row>
    <row r="6671" spans="8:8" ht="15" customHeight="1">
      <c r="H6671" s="24"/>
    </row>
    <row r="6672" spans="8:8" ht="15" customHeight="1">
      <c r="H6672" s="24"/>
    </row>
    <row r="6673" spans="8:8" ht="15" customHeight="1">
      <c r="H6673" s="24"/>
    </row>
    <row r="6674" spans="8:8" ht="15" customHeight="1">
      <c r="H6674" s="24"/>
    </row>
    <row r="6675" spans="8:8" ht="15" customHeight="1">
      <c r="H6675" s="24"/>
    </row>
    <row r="6676" spans="8:8" ht="15" customHeight="1">
      <c r="H6676" s="24"/>
    </row>
    <row r="6677" spans="8:8" ht="15" customHeight="1">
      <c r="H6677" s="24"/>
    </row>
    <row r="6678" spans="8:8" ht="15" customHeight="1">
      <c r="H6678" s="24"/>
    </row>
    <row r="6679" spans="8:8" ht="15" customHeight="1">
      <c r="H6679" s="24"/>
    </row>
    <row r="6680" spans="8:8" ht="15" customHeight="1">
      <c r="H6680" s="24"/>
    </row>
    <row r="6681" spans="8:8" ht="15" customHeight="1">
      <c r="H6681" s="24"/>
    </row>
    <row r="6682" spans="8:8" ht="15" customHeight="1">
      <c r="H6682" s="24"/>
    </row>
    <row r="6683" spans="8:8" ht="15" customHeight="1">
      <c r="H6683" s="24"/>
    </row>
    <row r="6684" spans="8:8" ht="15" customHeight="1">
      <c r="H6684" s="24"/>
    </row>
    <row r="6685" spans="8:8" ht="15" customHeight="1">
      <c r="H6685" s="24"/>
    </row>
    <row r="6686" spans="8:8" ht="15" customHeight="1">
      <c r="H6686" s="24"/>
    </row>
    <row r="6687" spans="8:8" ht="15" customHeight="1">
      <c r="H6687" s="24"/>
    </row>
    <row r="6688" spans="8:8" ht="15" customHeight="1">
      <c r="H6688" s="24"/>
    </row>
    <row r="6689" spans="8:8" ht="15" customHeight="1">
      <c r="H6689" s="24"/>
    </row>
    <row r="6690" spans="8:8" ht="15" customHeight="1">
      <c r="H6690" s="24"/>
    </row>
    <row r="6691" spans="8:8" ht="15" customHeight="1">
      <c r="H6691" s="24"/>
    </row>
    <row r="6692" spans="8:8" ht="15" customHeight="1">
      <c r="H6692" s="24"/>
    </row>
    <row r="6693" spans="8:8" ht="15" customHeight="1">
      <c r="H6693" s="24"/>
    </row>
    <row r="6694" spans="8:8" ht="15" customHeight="1">
      <c r="H6694" s="24"/>
    </row>
    <row r="6695" spans="8:8" ht="15" customHeight="1">
      <c r="H6695" s="24"/>
    </row>
    <row r="6696" spans="8:8" ht="15" customHeight="1">
      <c r="H6696" s="24"/>
    </row>
    <row r="6697" spans="8:8" ht="15" customHeight="1">
      <c r="H6697" s="24"/>
    </row>
    <row r="6698" spans="8:8" ht="15" customHeight="1">
      <c r="H6698" s="24"/>
    </row>
    <row r="6699" spans="8:8" ht="15" customHeight="1">
      <c r="H6699" s="24"/>
    </row>
    <row r="6700" spans="8:8" ht="15" customHeight="1">
      <c r="H6700" s="24"/>
    </row>
    <row r="6701" spans="8:8" ht="15" customHeight="1">
      <c r="H6701" s="24"/>
    </row>
    <row r="6702" spans="8:8" ht="15" customHeight="1">
      <c r="H6702" s="24"/>
    </row>
    <row r="6703" spans="8:8" ht="15" customHeight="1">
      <c r="H6703" s="24"/>
    </row>
    <row r="6704" spans="8:8" ht="15" customHeight="1">
      <c r="H6704" s="24"/>
    </row>
    <row r="6705" spans="8:8" ht="15" customHeight="1">
      <c r="H6705" s="24"/>
    </row>
    <row r="6706" spans="8:8" ht="15" customHeight="1">
      <c r="H6706" s="24"/>
    </row>
    <row r="6707" spans="8:8" ht="15" customHeight="1">
      <c r="H6707" s="24"/>
    </row>
    <row r="6708" spans="8:8" ht="15" customHeight="1">
      <c r="H6708" s="24"/>
    </row>
    <row r="6709" spans="8:8" ht="15" customHeight="1">
      <c r="H6709" s="24"/>
    </row>
    <row r="6710" spans="8:8" ht="15" customHeight="1">
      <c r="H6710" s="24"/>
    </row>
    <row r="6711" spans="8:8" ht="15" customHeight="1">
      <c r="H6711" s="24"/>
    </row>
    <row r="6712" spans="8:8" ht="15" customHeight="1">
      <c r="H6712" s="24"/>
    </row>
    <row r="6713" spans="8:8" ht="15" customHeight="1">
      <c r="H6713" s="24"/>
    </row>
    <row r="6714" spans="8:8" ht="15" customHeight="1">
      <c r="H6714" s="24"/>
    </row>
    <row r="6715" spans="8:8" ht="15" customHeight="1">
      <c r="H6715" s="24"/>
    </row>
    <row r="6716" spans="8:8" ht="15" customHeight="1">
      <c r="H6716" s="24"/>
    </row>
    <row r="6717" spans="8:8" ht="15" customHeight="1">
      <c r="H6717" s="24"/>
    </row>
    <row r="6718" spans="8:8" ht="15" customHeight="1">
      <c r="H6718" s="24"/>
    </row>
    <row r="6719" spans="8:8" ht="15" customHeight="1">
      <c r="H6719" s="24"/>
    </row>
    <row r="6720" spans="8:8" ht="15" customHeight="1">
      <c r="H6720" s="24"/>
    </row>
    <row r="6721" spans="8:8" ht="15" customHeight="1">
      <c r="H6721" s="24"/>
    </row>
    <row r="6722" spans="8:8" ht="15" customHeight="1">
      <c r="H6722" s="24"/>
    </row>
    <row r="6723" spans="8:8" ht="15" customHeight="1">
      <c r="H6723" s="24"/>
    </row>
    <row r="6724" spans="8:8" ht="15" customHeight="1">
      <c r="H6724" s="24"/>
    </row>
    <row r="6725" spans="8:8" ht="15" customHeight="1">
      <c r="H6725" s="24"/>
    </row>
    <row r="6726" spans="8:8" ht="15" customHeight="1">
      <c r="H6726" s="24"/>
    </row>
    <row r="6727" spans="8:8" ht="15" customHeight="1">
      <c r="H6727" s="24"/>
    </row>
    <row r="6728" spans="8:8" ht="15" customHeight="1">
      <c r="H6728" s="24"/>
    </row>
    <row r="6729" spans="8:8" ht="15" customHeight="1">
      <c r="H6729" s="24"/>
    </row>
    <row r="6730" spans="8:8" ht="15" customHeight="1">
      <c r="H6730" s="24"/>
    </row>
    <row r="6731" spans="8:8" ht="15" customHeight="1">
      <c r="H6731" s="24"/>
    </row>
    <row r="6732" spans="8:8" ht="15" customHeight="1">
      <c r="H6732" s="24"/>
    </row>
    <row r="6733" spans="8:8" ht="15" customHeight="1">
      <c r="H6733" s="24"/>
    </row>
    <row r="6734" spans="8:8" ht="15" customHeight="1">
      <c r="H6734" s="24"/>
    </row>
    <row r="6735" spans="8:8" ht="15" customHeight="1">
      <c r="H6735" s="24"/>
    </row>
    <row r="6736" spans="8:8" ht="15" customHeight="1">
      <c r="H6736" s="24"/>
    </row>
    <row r="6737" spans="8:8" ht="15" customHeight="1">
      <c r="H6737" s="24"/>
    </row>
    <row r="6738" spans="8:8" ht="15" customHeight="1">
      <c r="H6738" s="24"/>
    </row>
    <row r="6739" spans="8:8" ht="15" customHeight="1">
      <c r="H6739" s="24"/>
    </row>
    <row r="6740" spans="8:8" ht="15" customHeight="1">
      <c r="H6740" s="24"/>
    </row>
    <row r="6741" spans="8:8" ht="15" customHeight="1">
      <c r="H6741" s="24"/>
    </row>
    <row r="6742" spans="8:8" ht="15" customHeight="1">
      <c r="H6742" s="24"/>
    </row>
    <row r="6743" spans="8:8" ht="15" customHeight="1">
      <c r="H6743" s="24"/>
    </row>
    <row r="6744" spans="8:8" ht="15" customHeight="1">
      <c r="H6744" s="24"/>
    </row>
    <row r="6745" spans="8:8" ht="15" customHeight="1">
      <c r="H6745" s="24"/>
    </row>
    <row r="6746" spans="8:8" ht="15" customHeight="1">
      <c r="H6746" s="24"/>
    </row>
    <row r="6747" spans="8:8" ht="15" customHeight="1">
      <c r="H6747" s="24"/>
    </row>
    <row r="6748" spans="8:8" ht="15" customHeight="1">
      <c r="H6748" s="24"/>
    </row>
    <row r="6749" spans="8:8" ht="15" customHeight="1">
      <c r="H6749" s="24"/>
    </row>
    <row r="6750" spans="8:8" ht="15" customHeight="1">
      <c r="H6750" s="24"/>
    </row>
    <row r="6751" spans="8:8" ht="15" customHeight="1">
      <c r="H6751" s="24"/>
    </row>
    <row r="6752" spans="8:8" ht="15" customHeight="1">
      <c r="H6752" s="24"/>
    </row>
    <row r="6753" spans="8:8" ht="15" customHeight="1">
      <c r="H6753" s="24"/>
    </row>
    <row r="6754" spans="8:8" ht="15" customHeight="1">
      <c r="H6754" s="24"/>
    </row>
    <row r="6755" spans="8:8" ht="15" customHeight="1">
      <c r="H6755" s="24"/>
    </row>
    <row r="6756" spans="8:8" ht="15" customHeight="1">
      <c r="H6756" s="24"/>
    </row>
    <row r="6757" spans="8:8" ht="15" customHeight="1">
      <c r="H6757" s="24"/>
    </row>
    <row r="6758" spans="8:8" ht="15" customHeight="1">
      <c r="H6758" s="24"/>
    </row>
    <row r="6759" spans="8:8" ht="15" customHeight="1">
      <c r="H6759" s="24"/>
    </row>
    <row r="6760" spans="8:8" ht="15" customHeight="1">
      <c r="H6760" s="24"/>
    </row>
    <row r="6761" spans="8:8" ht="15" customHeight="1">
      <c r="H6761" s="24"/>
    </row>
    <row r="6762" spans="8:8" ht="15" customHeight="1">
      <c r="H6762" s="24"/>
    </row>
    <row r="6763" spans="8:8" ht="15" customHeight="1">
      <c r="H6763" s="24"/>
    </row>
    <row r="6764" spans="8:8" ht="15" customHeight="1">
      <c r="H6764" s="24"/>
    </row>
    <row r="6765" spans="8:8" ht="15" customHeight="1">
      <c r="H6765" s="24"/>
    </row>
    <row r="6766" spans="8:8" ht="15" customHeight="1">
      <c r="H6766" s="24"/>
    </row>
    <row r="6767" spans="8:8" ht="15" customHeight="1">
      <c r="H6767" s="24"/>
    </row>
    <row r="6768" spans="8:8" ht="15" customHeight="1">
      <c r="H6768" s="24"/>
    </row>
    <row r="6769" spans="8:8" ht="15" customHeight="1">
      <c r="H6769" s="24"/>
    </row>
    <row r="6770" spans="8:8" ht="15" customHeight="1">
      <c r="H6770" s="24"/>
    </row>
    <row r="6771" spans="8:8" ht="15" customHeight="1">
      <c r="H6771" s="24"/>
    </row>
    <row r="6772" spans="8:8" ht="15" customHeight="1">
      <c r="H6772" s="24"/>
    </row>
    <row r="6773" spans="8:8" ht="15" customHeight="1">
      <c r="H6773" s="24"/>
    </row>
    <row r="6774" spans="8:8" ht="15" customHeight="1">
      <c r="H6774" s="24"/>
    </row>
    <row r="6775" spans="8:8" ht="15" customHeight="1">
      <c r="H6775" s="24"/>
    </row>
    <row r="6776" spans="8:8" ht="15" customHeight="1">
      <c r="H6776" s="24"/>
    </row>
    <row r="6777" spans="8:8" ht="15" customHeight="1">
      <c r="H6777" s="24"/>
    </row>
    <row r="6778" spans="8:8" ht="15" customHeight="1">
      <c r="H6778" s="24"/>
    </row>
    <row r="6779" spans="8:8" ht="15" customHeight="1">
      <c r="H6779" s="24"/>
    </row>
    <row r="6780" spans="8:8" ht="15" customHeight="1">
      <c r="H6780" s="24"/>
    </row>
    <row r="6781" spans="8:8" ht="15" customHeight="1">
      <c r="H6781" s="24"/>
    </row>
    <row r="6782" spans="8:8" ht="15" customHeight="1">
      <c r="H6782" s="24"/>
    </row>
    <row r="6783" spans="8:8" ht="15" customHeight="1">
      <c r="H6783" s="24"/>
    </row>
    <row r="6784" spans="8:8" ht="15" customHeight="1">
      <c r="H6784" s="24"/>
    </row>
    <row r="6785" spans="8:8" ht="15" customHeight="1">
      <c r="H6785" s="24"/>
    </row>
    <row r="6786" spans="8:8" ht="15" customHeight="1">
      <c r="H6786" s="24"/>
    </row>
    <row r="6787" spans="8:8" ht="15" customHeight="1">
      <c r="H6787" s="24"/>
    </row>
    <row r="6788" spans="8:8" ht="15" customHeight="1">
      <c r="H6788" s="24"/>
    </row>
    <row r="6789" spans="8:8" ht="15" customHeight="1">
      <c r="H6789" s="24"/>
    </row>
    <row r="6790" spans="8:8" ht="15" customHeight="1">
      <c r="H6790" s="24"/>
    </row>
    <row r="6791" spans="8:8" ht="15" customHeight="1">
      <c r="H6791" s="24"/>
    </row>
    <row r="6792" spans="8:8" ht="15" customHeight="1">
      <c r="H6792" s="24"/>
    </row>
    <row r="6793" spans="8:8" ht="15" customHeight="1">
      <c r="H6793" s="24"/>
    </row>
    <row r="6794" spans="8:8" ht="15" customHeight="1">
      <c r="H6794" s="24"/>
    </row>
    <row r="6795" spans="8:8" ht="15" customHeight="1">
      <c r="H6795" s="24"/>
    </row>
    <row r="6796" spans="8:8" ht="15" customHeight="1">
      <c r="H6796" s="24"/>
    </row>
    <row r="6797" spans="8:8" ht="15" customHeight="1">
      <c r="H6797" s="24"/>
    </row>
    <row r="6798" spans="8:8" ht="15" customHeight="1">
      <c r="H6798" s="24"/>
    </row>
    <row r="6799" spans="8:8" ht="15" customHeight="1">
      <c r="H6799" s="24"/>
    </row>
    <row r="6800" spans="8:8" ht="15" customHeight="1">
      <c r="H6800" s="24"/>
    </row>
    <row r="6801" spans="8:8" ht="15" customHeight="1">
      <c r="H6801" s="24"/>
    </row>
    <row r="6802" spans="8:8" ht="15" customHeight="1">
      <c r="H6802" s="24"/>
    </row>
    <row r="6803" spans="8:8" ht="15" customHeight="1">
      <c r="H6803" s="24"/>
    </row>
    <row r="6804" spans="8:8" ht="15" customHeight="1">
      <c r="H6804" s="24"/>
    </row>
    <row r="6805" spans="8:8" ht="15" customHeight="1">
      <c r="H6805" s="24"/>
    </row>
    <row r="6806" spans="8:8" ht="15" customHeight="1">
      <c r="H6806" s="24"/>
    </row>
    <row r="6807" spans="8:8" ht="15" customHeight="1">
      <c r="H6807" s="24"/>
    </row>
    <row r="6808" spans="8:8" ht="15" customHeight="1">
      <c r="H6808" s="24"/>
    </row>
    <row r="6809" spans="8:8" ht="15" customHeight="1">
      <c r="H6809" s="24"/>
    </row>
    <row r="6810" spans="8:8" ht="15" customHeight="1">
      <c r="H6810" s="24"/>
    </row>
    <row r="6811" spans="8:8" ht="15" customHeight="1">
      <c r="H6811" s="24"/>
    </row>
    <row r="6812" spans="8:8" ht="15" customHeight="1">
      <c r="H6812" s="24"/>
    </row>
    <row r="6813" spans="8:8" ht="15" customHeight="1">
      <c r="H6813" s="24"/>
    </row>
    <row r="6814" spans="8:8" ht="15" customHeight="1">
      <c r="H6814" s="24"/>
    </row>
    <row r="6815" spans="8:8" ht="15" customHeight="1">
      <c r="H6815" s="24"/>
    </row>
    <row r="6816" spans="8:8" ht="15" customHeight="1">
      <c r="H6816" s="24"/>
    </row>
    <row r="6817" spans="8:8" ht="15" customHeight="1">
      <c r="H6817" s="24"/>
    </row>
    <row r="6818" spans="8:8" ht="15" customHeight="1">
      <c r="H6818" s="24"/>
    </row>
    <row r="6819" spans="8:8" ht="15" customHeight="1">
      <c r="H6819" s="24"/>
    </row>
    <row r="6820" spans="8:8" ht="15" customHeight="1">
      <c r="H6820" s="24"/>
    </row>
    <row r="6821" spans="8:8" ht="15" customHeight="1">
      <c r="H6821" s="24"/>
    </row>
    <row r="6822" spans="8:8" ht="15" customHeight="1">
      <c r="H6822" s="24"/>
    </row>
    <row r="6823" spans="8:8" ht="15" customHeight="1">
      <c r="H6823" s="24"/>
    </row>
    <row r="6824" spans="8:8" ht="15" customHeight="1">
      <c r="H6824" s="24"/>
    </row>
    <row r="6825" spans="8:8" ht="15" customHeight="1">
      <c r="H6825" s="24"/>
    </row>
    <row r="6826" spans="8:8" ht="15" customHeight="1">
      <c r="H6826" s="24"/>
    </row>
    <row r="6827" spans="8:8" ht="15" customHeight="1">
      <c r="H6827" s="24"/>
    </row>
    <row r="6828" spans="8:8" ht="15" customHeight="1">
      <c r="H6828" s="24"/>
    </row>
    <row r="6829" spans="8:8" ht="15" customHeight="1">
      <c r="H6829" s="24"/>
    </row>
    <row r="6830" spans="8:8" ht="15" customHeight="1">
      <c r="H6830" s="24"/>
    </row>
    <row r="6831" spans="8:8" ht="15" customHeight="1">
      <c r="H6831" s="24"/>
    </row>
    <row r="6832" spans="8:8" ht="15" customHeight="1">
      <c r="H6832" s="24"/>
    </row>
    <row r="6833" spans="8:8" ht="15" customHeight="1">
      <c r="H6833" s="24"/>
    </row>
    <row r="6834" spans="8:8" ht="15" customHeight="1">
      <c r="H6834" s="24"/>
    </row>
    <row r="6835" spans="8:8" ht="15" customHeight="1">
      <c r="H6835" s="24"/>
    </row>
    <row r="6836" spans="8:8" ht="15" customHeight="1">
      <c r="H6836" s="24"/>
    </row>
    <row r="6837" spans="8:8" ht="15" customHeight="1">
      <c r="H6837" s="24"/>
    </row>
    <row r="6838" spans="8:8" ht="15" customHeight="1">
      <c r="H6838" s="24"/>
    </row>
    <row r="6839" spans="8:8" ht="15" customHeight="1">
      <c r="H6839" s="24"/>
    </row>
    <row r="6840" spans="8:8" ht="15" customHeight="1">
      <c r="H6840" s="24"/>
    </row>
    <row r="6841" spans="8:8" ht="15" customHeight="1">
      <c r="H6841" s="24"/>
    </row>
    <row r="6842" spans="8:8" ht="15" customHeight="1">
      <c r="H6842" s="24"/>
    </row>
    <row r="6843" spans="8:8" ht="15" customHeight="1">
      <c r="H6843" s="24"/>
    </row>
    <row r="6844" spans="8:8" ht="15" customHeight="1">
      <c r="H6844" s="24"/>
    </row>
    <row r="6845" spans="8:8" ht="15" customHeight="1">
      <c r="H6845" s="24"/>
    </row>
    <row r="6846" spans="8:8" ht="15" customHeight="1">
      <c r="H6846" s="24"/>
    </row>
    <row r="6847" spans="8:8" ht="15" customHeight="1">
      <c r="H6847" s="24"/>
    </row>
    <row r="6848" spans="8:8" ht="15" customHeight="1">
      <c r="H6848" s="24"/>
    </row>
    <row r="6849" spans="8:8" ht="15" customHeight="1">
      <c r="H6849" s="24"/>
    </row>
    <row r="6850" spans="8:8" ht="15" customHeight="1">
      <c r="H6850" s="24"/>
    </row>
    <row r="6851" spans="8:8" ht="15" customHeight="1">
      <c r="H6851" s="24"/>
    </row>
    <row r="6852" spans="8:8" ht="15" customHeight="1">
      <c r="H6852" s="24"/>
    </row>
    <row r="6853" spans="8:8" ht="15" customHeight="1">
      <c r="H6853" s="24"/>
    </row>
    <row r="6854" spans="8:8" ht="15" customHeight="1">
      <c r="H6854" s="24"/>
    </row>
    <row r="6855" spans="8:8" ht="15" customHeight="1">
      <c r="H6855" s="24"/>
    </row>
    <row r="6856" spans="8:8" ht="15" customHeight="1">
      <c r="H6856" s="24"/>
    </row>
    <row r="6857" spans="8:8" ht="15" customHeight="1">
      <c r="H6857" s="24"/>
    </row>
    <row r="6858" spans="8:8" ht="15" customHeight="1">
      <c r="H6858" s="24"/>
    </row>
    <row r="6859" spans="8:8" ht="15" customHeight="1">
      <c r="H6859" s="24"/>
    </row>
    <row r="6860" spans="8:8" ht="15" customHeight="1">
      <c r="H6860" s="24"/>
    </row>
    <row r="6861" spans="8:8" ht="15" customHeight="1">
      <c r="H6861" s="24"/>
    </row>
    <row r="6862" spans="8:8" ht="15" customHeight="1">
      <c r="H6862" s="24"/>
    </row>
    <row r="6863" spans="8:8" ht="15" customHeight="1">
      <c r="H6863" s="24"/>
    </row>
    <row r="6864" spans="8:8" ht="15" customHeight="1">
      <c r="H6864" s="24"/>
    </row>
    <row r="6865" spans="8:8" ht="15" customHeight="1">
      <c r="H6865" s="24"/>
    </row>
    <row r="6866" spans="8:8" ht="15" customHeight="1">
      <c r="H6866" s="24"/>
    </row>
    <row r="6867" spans="8:8" ht="15" customHeight="1">
      <c r="H6867" s="24"/>
    </row>
    <row r="6868" spans="8:8" ht="15" customHeight="1">
      <c r="H6868" s="24"/>
    </row>
    <row r="6869" spans="8:8" ht="15" customHeight="1">
      <c r="H6869" s="24"/>
    </row>
    <row r="6870" spans="8:8" ht="15" customHeight="1">
      <c r="H6870" s="24"/>
    </row>
    <row r="6871" spans="8:8" ht="15" customHeight="1">
      <c r="H6871" s="24"/>
    </row>
    <row r="6872" spans="8:8" ht="15" customHeight="1">
      <c r="H6872" s="24"/>
    </row>
    <row r="6873" spans="8:8" ht="15" customHeight="1">
      <c r="H6873" s="24"/>
    </row>
    <row r="6874" spans="8:8" ht="15" customHeight="1">
      <c r="H6874" s="24"/>
    </row>
    <row r="6875" spans="8:8" ht="15" customHeight="1">
      <c r="H6875" s="24"/>
    </row>
    <row r="6876" spans="8:8" ht="15" customHeight="1">
      <c r="H6876" s="24"/>
    </row>
    <row r="6877" spans="8:8" ht="15" customHeight="1">
      <c r="H6877" s="24"/>
    </row>
    <row r="6878" spans="8:8" ht="15" customHeight="1">
      <c r="H6878" s="24"/>
    </row>
    <row r="6879" spans="8:8" ht="15" customHeight="1">
      <c r="H6879" s="24"/>
    </row>
    <row r="6880" spans="8:8" ht="15" customHeight="1">
      <c r="H6880" s="24"/>
    </row>
    <row r="6881" spans="8:8" ht="15" customHeight="1">
      <c r="H6881" s="24"/>
    </row>
    <row r="6882" spans="8:8" ht="15" customHeight="1">
      <c r="H6882" s="24"/>
    </row>
    <row r="6883" spans="8:8" ht="15" customHeight="1">
      <c r="H6883" s="24"/>
    </row>
    <row r="6884" spans="8:8" ht="15" customHeight="1">
      <c r="H6884" s="24"/>
    </row>
    <row r="6885" spans="8:8" ht="15" customHeight="1">
      <c r="H6885" s="24"/>
    </row>
    <row r="6886" spans="8:8" ht="15" customHeight="1">
      <c r="H6886" s="24"/>
    </row>
    <row r="6887" spans="8:8" ht="15" customHeight="1">
      <c r="H6887" s="24"/>
    </row>
    <row r="6888" spans="8:8" ht="15" customHeight="1">
      <c r="H6888" s="24"/>
    </row>
    <row r="6889" spans="8:8" ht="15" customHeight="1">
      <c r="H6889" s="24"/>
    </row>
    <row r="6890" spans="8:8" ht="15" customHeight="1">
      <c r="H6890" s="24"/>
    </row>
    <row r="6891" spans="8:8" ht="15" customHeight="1">
      <c r="H6891" s="24"/>
    </row>
    <row r="6892" spans="8:8" ht="15" customHeight="1">
      <c r="H6892" s="24"/>
    </row>
    <row r="6893" spans="8:8" ht="15" customHeight="1">
      <c r="H6893" s="24"/>
    </row>
    <row r="6894" spans="8:8" ht="15" customHeight="1">
      <c r="H6894" s="24"/>
    </row>
    <row r="6895" spans="8:8" ht="15" customHeight="1">
      <c r="H6895" s="24"/>
    </row>
    <row r="6896" spans="8:8" ht="15" customHeight="1">
      <c r="H6896" s="24"/>
    </row>
    <row r="6897" spans="8:8" ht="15" customHeight="1">
      <c r="H6897" s="24"/>
    </row>
    <row r="6898" spans="8:8" ht="15" customHeight="1">
      <c r="H6898" s="24"/>
    </row>
    <row r="6899" spans="8:8" ht="15" customHeight="1">
      <c r="H6899" s="24"/>
    </row>
    <row r="6900" spans="8:8" ht="15" customHeight="1">
      <c r="H6900" s="24"/>
    </row>
    <row r="6901" spans="8:8" ht="15" customHeight="1">
      <c r="H6901" s="24"/>
    </row>
    <row r="6902" spans="8:8" ht="15" customHeight="1">
      <c r="H6902" s="24"/>
    </row>
    <row r="6903" spans="8:8" ht="15" customHeight="1">
      <c r="H6903" s="24"/>
    </row>
    <row r="6904" spans="8:8" ht="15" customHeight="1">
      <c r="H6904" s="24"/>
    </row>
    <row r="6905" spans="8:8" ht="15" customHeight="1">
      <c r="H6905" s="24"/>
    </row>
    <row r="6906" spans="8:8" ht="15" customHeight="1">
      <c r="H6906" s="24"/>
    </row>
    <row r="6907" spans="8:8" ht="15" customHeight="1">
      <c r="H6907" s="24"/>
    </row>
    <row r="6908" spans="8:8" ht="15" customHeight="1">
      <c r="H6908" s="24"/>
    </row>
    <row r="6909" spans="8:8" ht="15" customHeight="1">
      <c r="H6909" s="24"/>
    </row>
    <row r="6910" spans="8:8" ht="15" customHeight="1">
      <c r="H6910" s="24"/>
    </row>
    <row r="6911" spans="8:8" ht="15" customHeight="1">
      <c r="H6911" s="24"/>
    </row>
    <row r="6912" spans="8:8" ht="15" customHeight="1">
      <c r="H6912" s="24"/>
    </row>
    <row r="6913" spans="8:8" ht="15" customHeight="1">
      <c r="H6913" s="24"/>
    </row>
    <row r="6914" spans="8:8" ht="15" customHeight="1">
      <c r="H6914" s="24"/>
    </row>
    <row r="6915" spans="8:8" ht="15" customHeight="1">
      <c r="H6915" s="24"/>
    </row>
    <row r="6916" spans="8:8" ht="15" customHeight="1">
      <c r="H6916" s="24"/>
    </row>
    <row r="6917" spans="8:8" ht="15" customHeight="1">
      <c r="H6917" s="24"/>
    </row>
    <row r="6918" spans="8:8" ht="15" customHeight="1">
      <c r="H6918" s="24"/>
    </row>
    <row r="6919" spans="8:8" ht="15" customHeight="1">
      <c r="H6919" s="24"/>
    </row>
    <row r="6920" spans="8:8" ht="15" customHeight="1">
      <c r="H6920" s="24"/>
    </row>
    <row r="6921" spans="8:8" ht="15" customHeight="1">
      <c r="H6921" s="24"/>
    </row>
    <row r="6922" spans="8:8" ht="15" customHeight="1">
      <c r="H6922" s="24"/>
    </row>
    <row r="6923" spans="8:8" ht="15" customHeight="1">
      <c r="H6923" s="24"/>
    </row>
    <row r="6924" spans="8:8" ht="15" customHeight="1">
      <c r="H6924" s="24"/>
    </row>
    <row r="6925" spans="8:8" ht="15" customHeight="1">
      <c r="H6925" s="24"/>
    </row>
    <row r="6926" spans="8:8" ht="15" customHeight="1">
      <c r="H6926" s="24"/>
    </row>
    <row r="6927" spans="8:8" ht="15" customHeight="1">
      <c r="H6927" s="24"/>
    </row>
    <row r="6928" spans="8:8" ht="15" customHeight="1">
      <c r="H6928" s="24"/>
    </row>
    <row r="6929" spans="8:8" ht="15" customHeight="1">
      <c r="H6929" s="24"/>
    </row>
    <row r="6930" spans="8:8" ht="15" customHeight="1">
      <c r="H6930" s="24"/>
    </row>
    <row r="6931" spans="8:8" ht="15" customHeight="1">
      <c r="H6931" s="24"/>
    </row>
    <row r="6932" spans="8:8" ht="15" customHeight="1">
      <c r="H6932" s="24"/>
    </row>
    <row r="6933" spans="8:8" ht="15" customHeight="1">
      <c r="H6933" s="24"/>
    </row>
    <row r="6934" spans="8:8" ht="15" customHeight="1">
      <c r="H6934" s="24"/>
    </row>
    <row r="6935" spans="8:8" ht="15" customHeight="1">
      <c r="H6935" s="24"/>
    </row>
    <row r="6936" spans="8:8" ht="15" customHeight="1">
      <c r="H6936" s="24"/>
    </row>
    <row r="6937" spans="8:8" ht="15" customHeight="1">
      <c r="H6937" s="24"/>
    </row>
    <row r="6938" spans="8:8" ht="15" customHeight="1">
      <c r="H6938" s="24"/>
    </row>
    <row r="6939" spans="8:8" ht="15" customHeight="1">
      <c r="H6939" s="24"/>
    </row>
    <row r="6940" spans="8:8" ht="15" customHeight="1">
      <c r="H6940" s="24"/>
    </row>
    <row r="6941" spans="8:8" ht="15" customHeight="1">
      <c r="H6941" s="24"/>
    </row>
    <row r="6942" spans="8:8" ht="15" customHeight="1">
      <c r="H6942" s="24"/>
    </row>
    <row r="6943" spans="8:8" ht="15" customHeight="1">
      <c r="H6943" s="24"/>
    </row>
    <row r="6944" spans="8:8" ht="15" customHeight="1">
      <c r="H6944" s="24"/>
    </row>
    <row r="6945" spans="8:8" ht="15" customHeight="1">
      <c r="H6945" s="24"/>
    </row>
    <row r="6946" spans="8:8" ht="15" customHeight="1">
      <c r="H6946" s="24"/>
    </row>
    <row r="6947" spans="8:8" ht="15" customHeight="1">
      <c r="H6947" s="24"/>
    </row>
    <row r="6948" spans="8:8" ht="15" customHeight="1">
      <c r="H6948" s="24"/>
    </row>
    <row r="6949" spans="8:8" ht="15" customHeight="1">
      <c r="H6949" s="24"/>
    </row>
    <row r="6950" spans="8:8" ht="15" customHeight="1">
      <c r="H6950" s="24"/>
    </row>
    <row r="6951" spans="8:8" ht="15" customHeight="1">
      <c r="H6951" s="24"/>
    </row>
    <row r="6952" spans="8:8" ht="15" customHeight="1">
      <c r="H6952" s="24"/>
    </row>
    <row r="6953" spans="8:8" ht="15" customHeight="1">
      <c r="H6953" s="24"/>
    </row>
    <row r="6954" spans="8:8" ht="15" customHeight="1">
      <c r="H6954" s="24"/>
    </row>
    <row r="6955" spans="8:8" ht="15" customHeight="1">
      <c r="H6955" s="24"/>
    </row>
    <row r="6956" spans="8:8" ht="15" customHeight="1">
      <c r="H6956" s="24"/>
    </row>
    <row r="6957" spans="8:8" ht="15" customHeight="1">
      <c r="H6957" s="24"/>
    </row>
    <row r="6958" spans="8:8" ht="15" customHeight="1">
      <c r="H6958" s="24"/>
    </row>
    <row r="6959" spans="8:8" ht="15" customHeight="1">
      <c r="H6959" s="24"/>
    </row>
    <row r="6960" spans="8:8" ht="15" customHeight="1">
      <c r="H6960" s="24"/>
    </row>
    <row r="6961" spans="8:8" ht="15" customHeight="1">
      <c r="H6961" s="24"/>
    </row>
    <row r="6962" spans="8:8" ht="15" customHeight="1">
      <c r="H6962" s="24"/>
    </row>
    <row r="6963" spans="8:8" ht="15" customHeight="1">
      <c r="H6963" s="24"/>
    </row>
    <row r="6964" spans="8:8" ht="15" customHeight="1">
      <c r="H6964" s="24"/>
    </row>
    <row r="6965" spans="8:8" ht="15" customHeight="1">
      <c r="H6965" s="24"/>
    </row>
    <row r="6966" spans="8:8" ht="15" customHeight="1">
      <c r="H6966" s="24"/>
    </row>
    <row r="6967" spans="8:8" ht="15" customHeight="1">
      <c r="H6967" s="24"/>
    </row>
    <row r="6968" spans="8:8" ht="15" customHeight="1">
      <c r="H6968" s="24"/>
    </row>
    <row r="6969" spans="8:8" ht="15" customHeight="1">
      <c r="H6969" s="24"/>
    </row>
    <row r="6970" spans="8:8" ht="15" customHeight="1">
      <c r="H6970" s="24"/>
    </row>
    <row r="6971" spans="8:8" ht="15" customHeight="1">
      <c r="H6971" s="24"/>
    </row>
    <row r="6972" spans="8:8" ht="15" customHeight="1">
      <c r="H6972" s="24"/>
    </row>
    <row r="6973" spans="8:8" ht="15" customHeight="1">
      <c r="H6973" s="24"/>
    </row>
    <row r="6974" spans="8:8" ht="15" customHeight="1">
      <c r="H6974" s="24"/>
    </row>
    <row r="6975" spans="8:8" ht="15" customHeight="1">
      <c r="H6975" s="24"/>
    </row>
    <row r="6976" spans="8:8" ht="15" customHeight="1">
      <c r="H6976" s="24"/>
    </row>
    <row r="6977" spans="8:8" ht="15" customHeight="1">
      <c r="H6977" s="24"/>
    </row>
    <row r="6978" spans="8:8" ht="15" customHeight="1">
      <c r="H6978" s="24"/>
    </row>
    <row r="6979" spans="8:8" ht="15" customHeight="1">
      <c r="H6979" s="24"/>
    </row>
    <row r="6980" spans="8:8" ht="15" customHeight="1">
      <c r="H6980" s="24"/>
    </row>
    <row r="6981" spans="8:8" ht="15" customHeight="1">
      <c r="H6981" s="24"/>
    </row>
    <row r="6982" spans="8:8" ht="15" customHeight="1">
      <c r="H6982" s="24"/>
    </row>
    <row r="6983" spans="8:8" ht="15" customHeight="1">
      <c r="H6983" s="24"/>
    </row>
    <row r="6984" spans="8:8" ht="15" customHeight="1">
      <c r="H6984" s="24"/>
    </row>
    <row r="6985" spans="8:8" ht="15" customHeight="1">
      <c r="H6985" s="24"/>
    </row>
    <row r="6986" spans="8:8" ht="15" customHeight="1">
      <c r="H6986" s="24"/>
    </row>
    <row r="6987" spans="8:8" ht="15" customHeight="1">
      <c r="H6987" s="24"/>
    </row>
    <row r="6988" spans="8:8" ht="15" customHeight="1">
      <c r="H6988" s="24"/>
    </row>
    <row r="6989" spans="8:8" ht="15" customHeight="1">
      <c r="H6989" s="24"/>
    </row>
    <row r="6990" spans="8:8" ht="15" customHeight="1">
      <c r="H6990" s="24"/>
    </row>
    <row r="6991" spans="8:8" ht="15" customHeight="1">
      <c r="H6991" s="24"/>
    </row>
    <row r="6992" spans="8:8" ht="15" customHeight="1">
      <c r="H6992" s="24"/>
    </row>
    <row r="6993" spans="8:8" ht="15" customHeight="1">
      <c r="H6993" s="24"/>
    </row>
    <row r="6994" spans="8:8" ht="15" customHeight="1">
      <c r="H6994" s="24"/>
    </row>
    <row r="6995" spans="8:8" ht="15" customHeight="1">
      <c r="H6995" s="24"/>
    </row>
    <row r="6996" spans="8:8" ht="15" customHeight="1">
      <c r="H6996" s="24"/>
    </row>
    <row r="6997" spans="8:8" ht="15" customHeight="1">
      <c r="H6997" s="24"/>
    </row>
    <row r="6998" spans="8:8" ht="15" customHeight="1">
      <c r="H6998" s="24"/>
    </row>
    <row r="6999" spans="8:8" ht="15" customHeight="1">
      <c r="H6999" s="24"/>
    </row>
    <row r="7000" spans="8:8" ht="15" customHeight="1">
      <c r="H7000" s="24"/>
    </row>
    <row r="7001" spans="8:8" ht="15" customHeight="1">
      <c r="H7001" s="24"/>
    </row>
    <row r="7002" spans="8:8" ht="15" customHeight="1">
      <c r="H7002" s="24"/>
    </row>
    <row r="7003" spans="8:8" ht="15" customHeight="1">
      <c r="H7003" s="24"/>
    </row>
    <row r="7004" spans="8:8" ht="15" customHeight="1">
      <c r="H7004" s="24"/>
    </row>
    <row r="7005" spans="8:8" ht="15" customHeight="1">
      <c r="H7005" s="24"/>
    </row>
    <row r="7006" spans="8:8" ht="15" customHeight="1">
      <c r="H7006" s="24"/>
    </row>
    <row r="7007" spans="8:8" ht="15" customHeight="1">
      <c r="H7007" s="24"/>
    </row>
    <row r="7008" spans="8:8" ht="15" customHeight="1">
      <c r="H7008" s="24"/>
    </row>
    <row r="7009" spans="8:8" ht="15" customHeight="1">
      <c r="H7009" s="24"/>
    </row>
    <row r="7010" spans="8:8" ht="15" customHeight="1">
      <c r="H7010" s="24"/>
    </row>
    <row r="7011" spans="8:8" ht="15" customHeight="1">
      <c r="H7011" s="24"/>
    </row>
    <row r="7012" spans="8:8" ht="15" customHeight="1">
      <c r="H7012" s="24"/>
    </row>
    <row r="7013" spans="8:8" ht="15" customHeight="1">
      <c r="H7013" s="24"/>
    </row>
    <row r="7014" spans="8:8" ht="15" customHeight="1">
      <c r="H7014" s="24"/>
    </row>
    <row r="7015" spans="8:8" ht="15" customHeight="1">
      <c r="H7015" s="24"/>
    </row>
    <row r="7016" spans="8:8" ht="15" customHeight="1">
      <c r="H7016" s="24"/>
    </row>
    <row r="7017" spans="8:8" ht="15" customHeight="1">
      <c r="H7017" s="24"/>
    </row>
    <row r="7018" spans="8:8" ht="15" customHeight="1">
      <c r="H7018" s="24"/>
    </row>
    <row r="7019" spans="8:8" ht="15" customHeight="1">
      <c r="H7019" s="24"/>
    </row>
    <row r="7020" spans="8:8" ht="15" customHeight="1">
      <c r="H7020" s="24"/>
    </row>
    <row r="7021" spans="8:8" ht="15" customHeight="1">
      <c r="H7021" s="24"/>
    </row>
    <row r="7022" spans="8:8" ht="15" customHeight="1">
      <c r="H7022" s="24"/>
    </row>
    <row r="7023" spans="8:8" ht="15" customHeight="1">
      <c r="H7023" s="24"/>
    </row>
    <row r="7024" spans="8:8" ht="15" customHeight="1">
      <c r="H7024" s="24"/>
    </row>
    <row r="7025" spans="8:8" ht="15" customHeight="1">
      <c r="H7025" s="24"/>
    </row>
    <row r="7026" spans="8:8" ht="15" customHeight="1">
      <c r="H7026" s="24"/>
    </row>
    <row r="7027" spans="8:8" ht="15" customHeight="1">
      <c r="H7027" s="24"/>
    </row>
    <row r="7028" spans="8:8" ht="15" customHeight="1">
      <c r="H7028" s="24"/>
    </row>
    <row r="7029" spans="8:8" ht="15" customHeight="1">
      <c r="H7029" s="24"/>
    </row>
    <row r="7030" spans="8:8" ht="15" customHeight="1">
      <c r="H7030" s="24"/>
    </row>
    <row r="7031" spans="8:8" ht="15" customHeight="1">
      <c r="H7031" s="24"/>
    </row>
    <row r="7032" spans="8:8" ht="15" customHeight="1">
      <c r="H7032" s="24"/>
    </row>
    <row r="7033" spans="8:8" ht="15" customHeight="1">
      <c r="H7033" s="24"/>
    </row>
    <row r="7034" spans="8:8" ht="15" customHeight="1">
      <c r="H7034" s="24"/>
    </row>
    <row r="7035" spans="8:8" ht="15" customHeight="1">
      <c r="H7035" s="24"/>
    </row>
    <row r="7036" spans="8:8" ht="15" customHeight="1">
      <c r="H7036" s="24"/>
    </row>
    <row r="7037" spans="8:8" ht="15" customHeight="1">
      <c r="H7037" s="24"/>
    </row>
    <row r="7038" spans="8:8" ht="15" customHeight="1">
      <c r="H7038" s="24"/>
    </row>
    <row r="7039" spans="8:8" ht="15" customHeight="1">
      <c r="H7039" s="24"/>
    </row>
    <row r="7040" spans="8:8" ht="15" customHeight="1">
      <c r="H7040" s="24"/>
    </row>
    <row r="7041" spans="8:8" ht="15" customHeight="1">
      <c r="H7041" s="24"/>
    </row>
    <row r="7042" spans="8:8" ht="15" customHeight="1">
      <c r="H7042" s="24"/>
    </row>
    <row r="7043" spans="8:8" ht="15" customHeight="1">
      <c r="H7043" s="24"/>
    </row>
    <row r="7044" spans="8:8" ht="15" customHeight="1">
      <c r="H7044" s="24"/>
    </row>
    <row r="7045" spans="8:8" ht="15" customHeight="1">
      <c r="H7045" s="24"/>
    </row>
    <row r="7046" spans="8:8" ht="15" customHeight="1">
      <c r="H7046" s="24"/>
    </row>
    <row r="7047" spans="8:8" ht="15" customHeight="1">
      <c r="H7047" s="24"/>
    </row>
    <row r="7048" spans="8:8" ht="15" customHeight="1">
      <c r="H7048" s="24"/>
    </row>
    <row r="7049" spans="8:8" ht="15" customHeight="1">
      <c r="H7049" s="24"/>
    </row>
    <row r="7050" spans="8:8" ht="15" customHeight="1">
      <c r="H7050" s="24"/>
    </row>
    <row r="7051" spans="8:8" ht="15" customHeight="1">
      <c r="H7051" s="24"/>
    </row>
    <row r="7052" spans="8:8" ht="15" customHeight="1">
      <c r="H7052" s="24"/>
    </row>
    <row r="7053" spans="8:8" ht="15" customHeight="1">
      <c r="H7053" s="24"/>
    </row>
    <row r="7054" spans="8:8" ht="15" customHeight="1">
      <c r="H7054" s="24"/>
    </row>
    <row r="7055" spans="8:8" ht="15" customHeight="1">
      <c r="H7055" s="24"/>
    </row>
    <row r="7056" spans="8:8" ht="15" customHeight="1">
      <c r="H7056" s="24"/>
    </row>
    <row r="7057" spans="8:8" ht="15" customHeight="1">
      <c r="H7057" s="24"/>
    </row>
    <row r="7058" spans="8:8" ht="15" customHeight="1">
      <c r="H7058" s="24"/>
    </row>
    <row r="7059" spans="8:8" ht="15" customHeight="1">
      <c r="H7059" s="24"/>
    </row>
    <row r="7060" spans="8:8" ht="15" customHeight="1">
      <c r="H7060" s="24"/>
    </row>
    <row r="7061" spans="8:8" ht="15" customHeight="1">
      <c r="H7061" s="24"/>
    </row>
    <row r="7062" spans="8:8" ht="15" customHeight="1">
      <c r="H7062" s="24"/>
    </row>
    <row r="7063" spans="8:8" ht="15" customHeight="1">
      <c r="H7063" s="24"/>
    </row>
    <row r="7064" spans="8:8" ht="15" customHeight="1">
      <c r="H7064" s="24"/>
    </row>
    <row r="7065" spans="8:8" ht="15" customHeight="1">
      <c r="H7065" s="24"/>
    </row>
    <row r="7066" spans="8:8" ht="15" customHeight="1">
      <c r="H7066" s="24"/>
    </row>
    <row r="7067" spans="8:8" ht="15" customHeight="1">
      <c r="H7067" s="24"/>
    </row>
    <row r="7068" spans="8:8" ht="15" customHeight="1">
      <c r="H7068" s="24"/>
    </row>
    <row r="7069" spans="8:8" ht="15" customHeight="1">
      <c r="H7069" s="24"/>
    </row>
    <row r="7070" spans="8:8" ht="15" customHeight="1">
      <c r="H7070" s="24"/>
    </row>
    <row r="7071" spans="8:8" ht="15" customHeight="1">
      <c r="H7071" s="24"/>
    </row>
    <row r="7072" spans="8:8" ht="15" customHeight="1">
      <c r="H7072" s="24"/>
    </row>
    <row r="7073" spans="8:8" ht="15" customHeight="1">
      <c r="H7073" s="24"/>
    </row>
    <row r="7074" spans="8:8" ht="15" customHeight="1">
      <c r="H7074" s="24"/>
    </row>
    <row r="7075" spans="8:8" ht="15" customHeight="1">
      <c r="H7075" s="24"/>
    </row>
    <row r="7076" spans="8:8" ht="15" customHeight="1">
      <c r="H7076" s="24"/>
    </row>
    <row r="7077" spans="8:8" ht="15" customHeight="1">
      <c r="H7077" s="24"/>
    </row>
    <row r="7078" spans="8:8" ht="15" customHeight="1">
      <c r="H7078" s="24"/>
    </row>
    <row r="7079" spans="8:8" ht="15" customHeight="1">
      <c r="H7079" s="24"/>
    </row>
    <row r="7080" spans="8:8" ht="15" customHeight="1">
      <c r="H7080" s="24"/>
    </row>
    <row r="7081" spans="8:8" ht="15" customHeight="1">
      <c r="H7081" s="24"/>
    </row>
    <row r="7082" spans="8:8" ht="15" customHeight="1">
      <c r="H7082" s="24"/>
    </row>
    <row r="7083" spans="8:8" ht="15" customHeight="1">
      <c r="H7083" s="24"/>
    </row>
    <row r="7084" spans="8:8" ht="15" customHeight="1">
      <c r="H7084" s="24"/>
    </row>
    <row r="7085" spans="8:8" ht="15" customHeight="1">
      <c r="H7085" s="24"/>
    </row>
    <row r="7086" spans="8:8" ht="15" customHeight="1">
      <c r="H7086" s="24"/>
    </row>
    <row r="7087" spans="8:8" ht="15" customHeight="1">
      <c r="H7087" s="24"/>
    </row>
    <row r="7088" spans="8:8" ht="15" customHeight="1">
      <c r="H7088" s="24"/>
    </row>
    <row r="7089" spans="8:8" ht="15" customHeight="1">
      <c r="H7089" s="24"/>
    </row>
    <row r="7090" spans="8:8" ht="15" customHeight="1">
      <c r="H7090" s="24"/>
    </row>
    <row r="7091" spans="8:8" ht="15" customHeight="1">
      <c r="H7091" s="24"/>
    </row>
    <row r="7092" spans="8:8" ht="15" customHeight="1">
      <c r="H7092" s="24"/>
    </row>
    <row r="7093" spans="8:8" ht="15" customHeight="1">
      <c r="H7093" s="24"/>
    </row>
    <row r="7094" spans="8:8" ht="15" customHeight="1">
      <c r="H7094" s="24"/>
    </row>
    <row r="7095" spans="8:8" ht="15" customHeight="1">
      <c r="H7095" s="24"/>
    </row>
    <row r="7096" spans="8:8" ht="15" customHeight="1">
      <c r="H7096" s="24"/>
    </row>
    <row r="7097" spans="8:8" ht="15" customHeight="1">
      <c r="H7097" s="24"/>
    </row>
    <row r="7098" spans="8:8" ht="15" customHeight="1">
      <c r="H7098" s="24"/>
    </row>
    <row r="7099" spans="8:8" ht="15" customHeight="1">
      <c r="H7099" s="24"/>
    </row>
    <row r="7100" spans="8:8" ht="15" customHeight="1">
      <c r="H7100" s="24"/>
    </row>
    <row r="7101" spans="8:8" ht="15" customHeight="1">
      <c r="H7101" s="24"/>
    </row>
    <row r="7102" spans="8:8" ht="15" customHeight="1">
      <c r="H7102" s="24"/>
    </row>
    <row r="7103" spans="8:8" ht="15" customHeight="1">
      <c r="H7103" s="24"/>
    </row>
    <row r="7104" spans="8:8" ht="15" customHeight="1">
      <c r="H7104" s="24"/>
    </row>
    <row r="7105" spans="8:8" ht="15" customHeight="1">
      <c r="H7105" s="24"/>
    </row>
    <row r="7106" spans="8:8" ht="15" customHeight="1">
      <c r="H7106" s="24"/>
    </row>
    <row r="7107" spans="8:8" ht="15" customHeight="1">
      <c r="H7107" s="24"/>
    </row>
    <row r="7108" spans="8:8" ht="15" customHeight="1">
      <c r="H7108" s="24"/>
    </row>
    <row r="7109" spans="8:8" ht="15" customHeight="1">
      <c r="H7109" s="24"/>
    </row>
    <row r="7110" spans="8:8" ht="15" customHeight="1">
      <c r="H7110" s="24"/>
    </row>
    <row r="7111" spans="8:8" ht="15" customHeight="1">
      <c r="H7111" s="24"/>
    </row>
    <row r="7112" spans="8:8" ht="15" customHeight="1">
      <c r="H7112" s="24"/>
    </row>
    <row r="7113" spans="8:8" ht="15" customHeight="1">
      <c r="H7113" s="24"/>
    </row>
    <row r="7114" spans="8:8" ht="15" customHeight="1">
      <c r="H7114" s="24"/>
    </row>
    <row r="7115" spans="8:8" ht="15" customHeight="1">
      <c r="H7115" s="24"/>
    </row>
    <row r="7116" spans="8:8" ht="15" customHeight="1">
      <c r="H7116" s="24"/>
    </row>
    <row r="7117" spans="8:8" ht="15" customHeight="1">
      <c r="H7117" s="24"/>
    </row>
    <row r="7118" spans="8:8" ht="15" customHeight="1">
      <c r="H7118" s="24"/>
    </row>
    <row r="7119" spans="8:8" ht="15" customHeight="1">
      <c r="H7119" s="24"/>
    </row>
    <row r="7120" spans="8:8" ht="15" customHeight="1">
      <c r="H7120" s="24"/>
    </row>
    <row r="7121" spans="8:8" ht="15" customHeight="1">
      <c r="H7121" s="24"/>
    </row>
    <row r="7122" spans="8:8" ht="15" customHeight="1">
      <c r="H7122" s="24"/>
    </row>
    <row r="7123" spans="8:8" ht="15" customHeight="1">
      <c r="H7123" s="24"/>
    </row>
    <row r="7124" spans="8:8" ht="15" customHeight="1">
      <c r="H7124" s="24"/>
    </row>
    <row r="7125" spans="8:8" ht="15" customHeight="1">
      <c r="H7125" s="24"/>
    </row>
    <row r="7126" spans="8:8" ht="15" customHeight="1">
      <c r="H7126" s="24"/>
    </row>
    <row r="7127" spans="8:8" ht="15" customHeight="1">
      <c r="H7127" s="24"/>
    </row>
    <row r="7128" spans="8:8" ht="15" customHeight="1">
      <c r="H7128" s="24"/>
    </row>
    <row r="7129" spans="8:8" ht="15" customHeight="1">
      <c r="H7129" s="24"/>
    </row>
    <row r="7130" spans="8:8" ht="15" customHeight="1">
      <c r="H7130" s="24"/>
    </row>
    <row r="7131" spans="8:8" ht="15" customHeight="1">
      <c r="H7131" s="24"/>
    </row>
    <row r="7132" spans="8:8" ht="15" customHeight="1">
      <c r="H7132" s="24"/>
    </row>
    <row r="7133" spans="8:8" ht="15" customHeight="1">
      <c r="H7133" s="24"/>
    </row>
    <row r="7134" spans="8:8" ht="15" customHeight="1">
      <c r="H7134" s="24"/>
    </row>
    <row r="7135" spans="8:8" ht="15" customHeight="1">
      <c r="H7135" s="24"/>
    </row>
    <row r="7136" spans="8:8" ht="15" customHeight="1">
      <c r="H7136" s="24"/>
    </row>
    <row r="7137" spans="8:8" ht="15" customHeight="1">
      <c r="H7137" s="24"/>
    </row>
    <row r="7138" spans="8:8" ht="15" customHeight="1">
      <c r="H7138" s="24"/>
    </row>
    <row r="7139" spans="8:8" ht="15" customHeight="1">
      <c r="H7139" s="24"/>
    </row>
    <row r="7140" spans="8:8" ht="15" customHeight="1">
      <c r="H7140" s="24"/>
    </row>
    <row r="7141" spans="8:8" ht="15" customHeight="1">
      <c r="H7141" s="24"/>
    </row>
    <row r="7142" spans="8:8" ht="15" customHeight="1">
      <c r="H7142" s="24"/>
    </row>
    <row r="7143" spans="8:8" ht="15" customHeight="1">
      <c r="H7143" s="24"/>
    </row>
    <row r="7144" spans="8:8" ht="15" customHeight="1">
      <c r="H7144" s="24"/>
    </row>
    <row r="7145" spans="8:8" ht="15" customHeight="1">
      <c r="H7145" s="24"/>
    </row>
    <row r="7146" spans="8:8" ht="15" customHeight="1">
      <c r="H7146" s="24"/>
    </row>
    <row r="7147" spans="8:8" ht="15" customHeight="1">
      <c r="H7147" s="24"/>
    </row>
    <row r="7148" spans="8:8" ht="15" customHeight="1">
      <c r="H7148" s="24"/>
    </row>
    <row r="7149" spans="8:8" ht="15" customHeight="1">
      <c r="H7149" s="24"/>
    </row>
    <row r="7150" spans="8:8" ht="15" customHeight="1">
      <c r="H7150" s="24"/>
    </row>
    <row r="7151" spans="8:8" ht="15" customHeight="1">
      <c r="H7151" s="24"/>
    </row>
    <row r="7152" spans="8:8" ht="15" customHeight="1">
      <c r="H7152" s="24"/>
    </row>
    <row r="7153" spans="8:8" ht="15" customHeight="1">
      <c r="H7153" s="24"/>
    </row>
    <row r="7154" spans="8:8" ht="15" customHeight="1">
      <c r="H7154" s="24"/>
    </row>
    <row r="7155" spans="8:8" ht="15" customHeight="1">
      <c r="H7155" s="24"/>
    </row>
    <row r="7156" spans="8:8" ht="15" customHeight="1">
      <c r="H7156" s="24"/>
    </row>
    <row r="7157" spans="8:8" ht="15" customHeight="1">
      <c r="H7157" s="24"/>
    </row>
    <row r="7158" spans="8:8" ht="15" customHeight="1">
      <c r="H7158" s="24"/>
    </row>
    <row r="7159" spans="8:8" ht="15" customHeight="1">
      <c r="H7159" s="24"/>
    </row>
    <row r="7160" spans="8:8" ht="15" customHeight="1">
      <c r="H7160" s="24"/>
    </row>
    <row r="7161" spans="8:8" ht="15" customHeight="1">
      <c r="H7161" s="24"/>
    </row>
    <row r="7162" spans="8:8" ht="15" customHeight="1">
      <c r="H7162" s="24"/>
    </row>
    <row r="7163" spans="8:8" ht="15" customHeight="1">
      <c r="H7163" s="24"/>
    </row>
    <row r="7164" spans="8:8" ht="15" customHeight="1">
      <c r="H7164" s="24"/>
    </row>
    <row r="7165" spans="8:8" ht="15" customHeight="1">
      <c r="H7165" s="24"/>
    </row>
    <row r="7166" spans="8:8" ht="15" customHeight="1">
      <c r="H7166" s="24"/>
    </row>
    <row r="7167" spans="8:8" ht="15" customHeight="1">
      <c r="H7167" s="24"/>
    </row>
    <row r="7168" spans="8:8" ht="15" customHeight="1">
      <c r="H7168" s="24"/>
    </row>
    <row r="7169" spans="8:8" ht="15" customHeight="1">
      <c r="H7169" s="24"/>
    </row>
    <row r="7170" spans="8:8" ht="15" customHeight="1">
      <c r="H7170" s="24"/>
    </row>
    <row r="7171" spans="8:8" ht="15" customHeight="1">
      <c r="H7171" s="24"/>
    </row>
    <row r="7172" spans="8:8" ht="15" customHeight="1">
      <c r="H7172" s="24"/>
    </row>
    <row r="7173" spans="8:8" ht="15" customHeight="1">
      <c r="H7173" s="24"/>
    </row>
    <row r="7174" spans="8:8" ht="15" customHeight="1">
      <c r="H7174" s="24"/>
    </row>
    <row r="7175" spans="8:8" ht="15" customHeight="1">
      <c r="H7175" s="24"/>
    </row>
    <row r="7176" spans="8:8" ht="15" customHeight="1">
      <c r="H7176" s="24"/>
    </row>
    <row r="7177" spans="8:8" ht="15" customHeight="1">
      <c r="H7177" s="24"/>
    </row>
    <row r="7178" spans="8:8" ht="15" customHeight="1">
      <c r="H7178" s="24"/>
    </row>
    <row r="7179" spans="8:8" ht="15" customHeight="1">
      <c r="H7179" s="24"/>
    </row>
    <row r="7180" spans="8:8" ht="15" customHeight="1">
      <c r="H7180" s="24"/>
    </row>
    <row r="7181" spans="8:8" ht="15" customHeight="1">
      <c r="H7181" s="24"/>
    </row>
    <row r="7182" spans="8:8" ht="15" customHeight="1">
      <c r="H7182" s="24"/>
    </row>
    <row r="7183" spans="8:8" ht="15" customHeight="1">
      <c r="H7183" s="24"/>
    </row>
    <row r="7184" spans="8:8" ht="15" customHeight="1">
      <c r="H7184" s="24"/>
    </row>
    <row r="7185" spans="8:8" ht="15" customHeight="1">
      <c r="H7185" s="24"/>
    </row>
    <row r="7186" spans="8:8" ht="15" customHeight="1">
      <c r="H7186" s="24"/>
    </row>
    <row r="7187" spans="8:8" ht="15" customHeight="1">
      <c r="H7187" s="24"/>
    </row>
    <row r="7188" spans="8:8" ht="15" customHeight="1">
      <c r="H7188" s="24"/>
    </row>
    <row r="7189" spans="8:8" ht="15" customHeight="1">
      <c r="H7189" s="24"/>
    </row>
    <row r="7190" spans="8:8" ht="15" customHeight="1">
      <c r="H7190" s="24"/>
    </row>
    <row r="7191" spans="8:8" ht="15" customHeight="1">
      <c r="H7191" s="24"/>
    </row>
    <row r="7192" spans="8:8" ht="15" customHeight="1">
      <c r="H7192" s="24"/>
    </row>
    <row r="7193" spans="8:8" ht="15" customHeight="1">
      <c r="H7193" s="24"/>
    </row>
    <row r="7194" spans="8:8" ht="15" customHeight="1">
      <c r="H7194" s="24"/>
    </row>
    <row r="7195" spans="8:8" ht="15" customHeight="1">
      <c r="H7195" s="24"/>
    </row>
    <row r="7196" spans="8:8" ht="15" customHeight="1">
      <c r="H7196" s="24"/>
    </row>
    <row r="7197" spans="8:8" ht="15" customHeight="1">
      <c r="H7197" s="24"/>
    </row>
    <row r="7198" spans="8:8" ht="15" customHeight="1">
      <c r="H7198" s="24"/>
    </row>
    <row r="7199" spans="8:8" ht="15" customHeight="1">
      <c r="H7199" s="24"/>
    </row>
    <row r="7200" spans="8:8" ht="15" customHeight="1">
      <c r="H7200" s="24"/>
    </row>
    <row r="7201" spans="8:8" ht="15" customHeight="1">
      <c r="H7201" s="24"/>
    </row>
    <row r="7202" spans="8:8" ht="15" customHeight="1">
      <c r="H7202" s="24"/>
    </row>
    <row r="7203" spans="8:8" ht="15" customHeight="1">
      <c r="H7203" s="24"/>
    </row>
    <row r="7204" spans="8:8" ht="15" customHeight="1">
      <c r="H7204" s="24"/>
    </row>
    <row r="7205" spans="8:8" ht="15" customHeight="1">
      <c r="H7205" s="24"/>
    </row>
    <row r="7206" spans="8:8" ht="15" customHeight="1">
      <c r="H7206" s="24"/>
    </row>
    <row r="7207" spans="8:8" ht="15" customHeight="1">
      <c r="H7207" s="24"/>
    </row>
    <row r="7208" spans="8:8" ht="15" customHeight="1">
      <c r="H7208" s="24"/>
    </row>
    <row r="7209" spans="8:8" ht="15" customHeight="1">
      <c r="H7209" s="24"/>
    </row>
    <row r="7210" spans="8:8" ht="15" customHeight="1">
      <c r="H7210" s="24"/>
    </row>
    <row r="7211" spans="8:8" ht="15" customHeight="1">
      <c r="H7211" s="24"/>
    </row>
    <row r="7212" spans="8:8" ht="15" customHeight="1">
      <c r="H7212" s="24"/>
    </row>
    <row r="7213" spans="8:8" ht="15" customHeight="1">
      <c r="H7213" s="24"/>
    </row>
    <row r="7214" spans="8:8" ht="15" customHeight="1">
      <c r="H7214" s="24"/>
    </row>
    <row r="7215" spans="8:8" ht="15" customHeight="1">
      <c r="H7215" s="24"/>
    </row>
    <row r="7216" spans="8:8" ht="15" customHeight="1">
      <c r="H7216" s="24"/>
    </row>
    <row r="7217" spans="8:8" ht="15" customHeight="1">
      <c r="H7217" s="24"/>
    </row>
    <row r="7218" spans="8:8" ht="15" customHeight="1">
      <c r="H7218" s="24"/>
    </row>
    <row r="7219" spans="8:8" ht="15" customHeight="1">
      <c r="H7219" s="24"/>
    </row>
    <row r="7220" spans="8:8" ht="15" customHeight="1">
      <c r="H7220" s="24"/>
    </row>
    <row r="7221" spans="8:8" ht="15" customHeight="1">
      <c r="H7221" s="24"/>
    </row>
    <row r="7222" spans="8:8" ht="15" customHeight="1">
      <c r="H7222" s="24"/>
    </row>
    <row r="7223" spans="8:8" ht="15" customHeight="1">
      <c r="H7223" s="24"/>
    </row>
    <row r="7224" spans="8:8" ht="15" customHeight="1">
      <c r="H7224" s="24"/>
    </row>
    <row r="7225" spans="8:8" ht="15" customHeight="1">
      <c r="H7225" s="24"/>
    </row>
    <row r="7226" spans="8:8" ht="15" customHeight="1">
      <c r="H7226" s="24"/>
    </row>
    <row r="7227" spans="8:8" ht="15" customHeight="1">
      <c r="H7227" s="24"/>
    </row>
    <row r="7228" spans="8:8" ht="15" customHeight="1">
      <c r="H7228" s="24"/>
    </row>
    <row r="7229" spans="8:8" ht="15" customHeight="1">
      <c r="H7229" s="24"/>
    </row>
    <row r="7230" spans="8:8" ht="15" customHeight="1">
      <c r="H7230" s="24"/>
    </row>
    <row r="7231" spans="8:8" ht="15" customHeight="1">
      <c r="H7231" s="24"/>
    </row>
    <row r="7232" spans="8:8" ht="15" customHeight="1">
      <c r="H7232" s="24"/>
    </row>
    <row r="7233" spans="8:8" ht="15" customHeight="1">
      <c r="H7233" s="24"/>
    </row>
    <row r="7234" spans="8:8" ht="15" customHeight="1">
      <c r="H7234" s="24"/>
    </row>
    <row r="7235" spans="8:8" ht="15" customHeight="1">
      <c r="H7235" s="24"/>
    </row>
    <row r="7236" spans="8:8" ht="15" customHeight="1">
      <c r="H7236" s="24"/>
    </row>
    <row r="7237" spans="8:8" ht="15" customHeight="1">
      <c r="H7237" s="24"/>
    </row>
    <row r="7238" spans="8:8" ht="15" customHeight="1">
      <c r="H7238" s="24"/>
    </row>
    <row r="7239" spans="8:8" ht="15" customHeight="1">
      <c r="H7239" s="24"/>
    </row>
    <row r="7240" spans="8:8" ht="15" customHeight="1">
      <c r="H7240" s="24"/>
    </row>
    <row r="7241" spans="8:8" ht="15" customHeight="1">
      <c r="H7241" s="24"/>
    </row>
    <row r="7242" spans="8:8" ht="15" customHeight="1">
      <c r="H7242" s="24"/>
    </row>
    <row r="7243" spans="8:8" ht="15" customHeight="1">
      <c r="H7243" s="24"/>
    </row>
    <row r="7244" spans="8:8" ht="15" customHeight="1">
      <c r="H7244" s="24"/>
    </row>
    <row r="7245" spans="8:8" ht="15" customHeight="1">
      <c r="H7245" s="24"/>
    </row>
    <row r="7246" spans="8:8" ht="15" customHeight="1">
      <c r="H7246" s="24"/>
    </row>
    <row r="7247" spans="8:8" ht="15" customHeight="1">
      <c r="H7247" s="24"/>
    </row>
    <row r="7248" spans="8:8" ht="15" customHeight="1">
      <c r="H7248" s="24"/>
    </row>
    <row r="7249" spans="8:8" ht="15" customHeight="1">
      <c r="H7249" s="24"/>
    </row>
    <row r="7250" spans="8:8" ht="15" customHeight="1">
      <c r="H7250" s="24"/>
    </row>
    <row r="7251" spans="8:8" ht="15" customHeight="1">
      <c r="H7251" s="24"/>
    </row>
    <row r="7252" spans="8:8" ht="15" customHeight="1">
      <c r="H7252" s="24"/>
    </row>
    <row r="7253" spans="8:8" ht="15" customHeight="1">
      <c r="H7253" s="24"/>
    </row>
    <row r="7254" spans="8:8" ht="15" customHeight="1">
      <c r="H7254" s="24"/>
    </row>
    <row r="7255" spans="8:8" ht="15" customHeight="1">
      <c r="H7255" s="24"/>
    </row>
    <row r="7256" spans="8:8" ht="15" customHeight="1">
      <c r="H7256" s="24"/>
    </row>
    <row r="7257" spans="8:8" ht="15" customHeight="1">
      <c r="H7257" s="24"/>
    </row>
    <row r="7258" spans="8:8" ht="15" customHeight="1">
      <c r="H7258" s="24"/>
    </row>
    <row r="7259" spans="8:8" ht="15" customHeight="1">
      <c r="H7259" s="24"/>
    </row>
    <row r="7260" spans="8:8" ht="15" customHeight="1">
      <c r="H7260" s="24"/>
    </row>
    <row r="7261" spans="8:8" ht="15" customHeight="1">
      <c r="H7261" s="24"/>
    </row>
    <row r="7262" spans="8:8" ht="15" customHeight="1">
      <c r="H7262" s="24"/>
    </row>
    <row r="7263" spans="8:8" ht="15" customHeight="1">
      <c r="H7263" s="24"/>
    </row>
    <row r="7264" spans="8:8" ht="15" customHeight="1">
      <c r="H7264" s="24"/>
    </row>
    <row r="7265" spans="8:8" ht="15" customHeight="1">
      <c r="H7265" s="24"/>
    </row>
    <row r="7266" spans="8:8" ht="15" customHeight="1">
      <c r="H7266" s="24"/>
    </row>
    <row r="7267" spans="8:8" ht="15" customHeight="1">
      <c r="H7267" s="24"/>
    </row>
    <row r="7268" spans="8:8" ht="15" customHeight="1">
      <c r="H7268" s="24"/>
    </row>
    <row r="7269" spans="8:8" ht="15" customHeight="1">
      <c r="H7269" s="24"/>
    </row>
    <row r="7270" spans="8:8" ht="15" customHeight="1">
      <c r="H7270" s="24"/>
    </row>
    <row r="7271" spans="8:8" ht="15" customHeight="1">
      <c r="H7271" s="24"/>
    </row>
    <row r="7272" spans="8:8" ht="15" customHeight="1">
      <c r="H7272" s="24"/>
    </row>
    <row r="7273" spans="8:8" ht="15" customHeight="1">
      <c r="H7273" s="24"/>
    </row>
    <row r="7274" spans="8:8" ht="15" customHeight="1">
      <c r="H7274" s="24"/>
    </row>
    <row r="7275" spans="8:8" ht="15" customHeight="1">
      <c r="H7275" s="24"/>
    </row>
    <row r="7276" spans="8:8" ht="15" customHeight="1">
      <c r="H7276" s="24"/>
    </row>
    <row r="7277" spans="8:8" ht="15" customHeight="1">
      <c r="H7277" s="24"/>
    </row>
    <row r="7278" spans="8:8" ht="15" customHeight="1">
      <c r="H7278" s="24"/>
    </row>
    <row r="7279" spans="8:8" ht="15" customHeight="1">
      <c r="H7279" s="24"/>
    </row>
    <row r="7280" spans="8:8" ht="15" customHeight="1">
      <c r="H7280" s="24"/>
    </row>
    <row r="7281" spans="8:8" ht="15" customHeight="1">
      <c r="H7281" s="24"/>
    </row>
    <row r="7282" spans="8:8" ht="15" customHeight="1">
      <c r="H7282" s="24"/>
    </row>
    <row r="7283" spans="8:8" ht="15" customHeight="1">
      <c r="H7283" s="24"/>
    </row>
    <row r="7284" spans="8:8" ht="15" customHeight="1">
      <c r="H7284" s="24"/>
    </row>
    <row r="7285" spans="8:8" ht="15" customHeight="1">
      <c r="H7285" s="24"/>
    </row>
    <row r="7286" spans="8:8" ht="15" customHeight="1">
      <c r="H7286" s="24"/>
    </row>
    <row r="7287" spans="8:8" ht="15" customHeight="1">
      <c r="H7287" s="24"/>
    </row>
    <row r="7288" spans="8:8" ht="15" customHeight="1">
      <c r="H7288" s="24"/>
    </row>
    <row r="7289" spans="8:8" ht="15" customHeight="1">
      <c r="H7289" s="24"/>
    </row>
    <row r="7290" spans="8:8" ht="15" customHeight="1">
      <c r="H7290" s="24"/>
    </row>
    <row r="7291" spans="8:8" ht="15" customHeight="1">
      <c r="H7291" s="24"/>
    </row>
    <row r="7292" spans="8:8" ht="15" customHeight="1">
      <c r="H7292" s="24"/>
    </row>
    <row r="7293" spans="8:8" ht="15" customHeight="1">
      <c r="H7293" s="24"/>
    </row>
    <row r="7294" spans="8:8" ht="15" customHeight="1">
      <c r="H7294" s="24"/>
    </row>
    <row r="7295" spans="8:8" ht="15" customHeight="1">
      <c r="H7295" s="24"/>
    </row>
    <row r="7296" spans="8:8" ht="15" customHeight="1">
      <c r="H7296" s="24"/>
    </row>
    <row r="7297" spans="8:8" ht="15" customHeight="1">
      <c r="H7297" s="24"/>
    </row>
    <row r="7298" spans="8:8" ht="15" customHeight="1">
      <c r="H7298" s="24"/>
    </row>
    <row r="7299" spans="8:8" ht="15" customHeight="1">
      <c r="H7299" s="24"/>
    </row>
    <row r="7300" spans="8:8" ht="15" customHeight="1">
      <c r="H7300" s="24"/>
    </row>
    <row r="7301" spans="8:8" ht="15" customHeight="1">
      <c r="H7301" s="24"/>
    </row>
    <row r="7302" spans="8:8" ht="15" customHeight="1">
      <c r="H7302" s="24"/>
    </row>
    <row r="7303" spans="8:8" ht="15" customHeight="1">
      <c r="H7303" s="24"/>
    </row>
    <row r="7304" spans="8:8" ht="15" customHeight="1">
      <c r="H7304" s="24"/>
    </row>
    <row r="7305" spans="8:8" ht="15" customHeight="1">
      <c r="H7305" s="24"/>
    </row>
    <row r="7306" spans="8:8" ht="15" customHeight="1">
      <c r="H7306" s="24"/>
    </row>
    <row r="7307" spans="8:8" ht="15" customHeight="1">
      <c r="H7307" s="24"/>
    </row>
    <row r="7308" spans="8:8" ht="15" customHeight="1">
      <c r="H7308" s="24"/>
    </row>
    <row r="7309" spans="8:8" ht="15" customHeight="1">
      <c r="H7309" s="24"/>
    </row>
    <row r="7310" spans="8:8" ht="15" customHeight="1">
      <c r="H7310" s="24"/>
    </row>
    <row r="7311" spans="8:8" ht="15" customHeight="1">
      <c r="H7311" s="24"/>
    </row>
    <row r="7312" spans="8:8" ht="15" customHeight="1">
      <c r="H7312" s="24"/>
    </row>
    <row r="7313" spans="8:8" ht="15" customHeight="1">
      <c r="H7313" s="24"/>
    </row>
    <row r="7314" spans="8:8" ht="15" customHeight="1">
      <c r="H7314" s="24"/>
    </row>
    <row r="7315" spans="8:8" ht="15" customHeight="1">
      <c r="H7315" s="24"/>
    </row>
    <row r="7316" spans="8:8" ht="15" customHeight="1">
      <c r="H7316" s="24"/>
    </row>
    <row r="7317" spans="8:8" ht="15" customHeight="1">
      <c r="H7317" s="24"/>
    </row>
    <row r="7318" spans="8:8" ht="15" customHeight="1">
      <c r="H7318" s="24"/>
    </row>
    <row r="7319" spans="8:8" ht="15" customHeight="1">
      <c r="H7319" s="24"/>
    </row>
    <row r="7320" spans="8:8" ht="15" customHeight="1">
      <c r="H7320" s="24"/>
    </row>
    <row r="7321" spans="8:8" ht="15" customHeight="1">
      <c r="H7321" s="24"/>
    </row>
    <row r="7322" spans="8:8" ht="15" customHeight="1">
      <c r="H7322" s="24"/>
    </row>
    <row r="7323" spans="8:8" ht="15" customHeight="1">
      <c r="H7323" s="24"/>
    </row>
    <row r="7324" spans="8:8" ht="15" customHeight="1">
      <c r="H7324" s="24"/>
    </row>
    <row r="7325" spans="8:8" ht="15" customHeight="1">
      <c r="H7325" s="24"/>
    </row>
    <row r="7326" spans="8:8" ht="15" customHeight="1">
      <c r="H7326" s="24"/>
    </row>
    <row r="7327" spans="8:8" ht="15" customHeight="1">
      <c r="H7327" s="24"/>
    </row>
    <row r="7328" spans="8:8" ht="15" customHeight="1">
      <c r="H7328" s="24"/>
    </row>
    <row r="7329" spans="8:8" ht="15" customHeight="1">
      <c r="H7329" s="24"/>
    </row>
    <row r="7330" spans="8:8" ht="15" customHeight="1">
      <c r="H7330" s="24"/>
    </row>
    <row r="7331" spans="8:8" ht="15" customHeight="1">
      <c r="H7331" s="24"/>
    </row>
    <row r="7332" spans="8:8" ht="15" customHeight="1">
      <c r="H7332" s="24"/>
    </row>
    <row r="7333" spans="8:8" ht="15" customHeight="1">
      <c r="H7333" s="24"/>
    </row>
    <row r="7334" spans="8:8" ht="15" customHeight="1">
      <c r="H7334" s="24"/>
    </row>
    <row r="7335" spans="8:8" ht="15" customHeight="1">
      <c r="H7335" s="24"/>
    </row>
    <row r="7336" spans="8:8" ht="15" customHeight="1">
      <c r="H7336" s="24"/>
    </row>
    <row r="7337" spans="8:8" ht="15" customHeight="1">
      <c r="H7337" s="24"/>
    </row>
    <row r="7338" spans="8:8" ht="15" customHeight="1">
      <c r="H7338" s="24"/>
    </row>
    <row r="7339" spans="8:8" ht="15" customHeight="1">
      <c r="H7339" s="24"/>
    </row>
    <row r="7340" spans="8:8" ht="15" customHeight="1">
      <c r="H7340" s="24"/>
    </row>
    <row r="7341" spans="8:8" ht="15" customHeight="1">
      <c r="H7341" s="24"/>
    </row>
    <row r="7342" spans="8:8" ht="15" customHeight="1">
      <c r="H7342" s="24"/>
    </row>
    <row r="7343" spans="8:8" ht="15" customHeight="1">
      <c r="H7343" s="24"/>
    </row>
    <row r="7344" spans="8:8" ht="15" customHeight="1">
      <c r="H7344" s="24"/>
    </row>
    <row r="7345" spans="8:8" ht="15" customHeight="1">
      <c r="H7345" s="24"/>
    </row>
    <row r="7346" spans="8:8" ht="15" customHeight="1">
      <c r="H7346" s="24"/>
    </row>
    <row r="7347" spans="8:8" ht="15" customHeight="1">
      <c r="H7347" s="24"/>
    </row>
    <row r="7348" spans="8:8" ht="15" customHeight="1">
      <c r="H7348" s="24"/>
    </row>
    <row r="7349" spans="8:8" ht="15" customHeight="1">
      <c r="H7349" s="24"/>
    </row>
    <row r="7350" spans="8:8" ht="15" customHeight="1">
      <c r="H7350" s="24"/>
    </row>
    <row r="7351" spans="8:8" ht="15" customHeight="1">
      <c r="H7351" s="24"/>
    </row>
    <row r="7352" spans="8:8" ht="15" customHeight="1">
      <c r="H7352" s="24"/>
    </row>
    <row r="7353" spans="8:8" ht="15" customHeight="1">
      <c r="H7353" s="24"/>
    </row>
    <row r="7354" spans="8:8" ht="15" customHeight="1">
      <c r="H7354" s="24"/>
    </row>
    <row r="7355" spans="8:8" ht="15" customHeight="1">
      <c r="H7355" s="24"/>
    </row>
    <row r="7356" spans="8:8" ht="15" customHeight="1">
      <c r="H7356" s="24"/>
    </row>
    <row r="7357" spans="8:8" ht="15" customHeight="1">
      <c r="H7357" s="24"/>
    </row>
    <row r="7358" spans="8:8" ht="15" customHeight="1">
      <c r="H7358" s="24"/>
    </row>
    <row r="7359" spans="8:8" ht="15" customHeight="1">
      <c r="H7359" s="24"/>
    </row>
    <row r="7360" spans="8:8" ht="15" customHeight="1">
      <c r="H7360" s="24"/>
    </row>
    <row r="7361" spans="8:8" ht="15" customHeight="1">
      <c r="H7361" s="24"/>
    </row>
    <row r="7362" spans="8:8" ht="15" customHeight="1">
      <c r="H7362" s="24"/>
    </row>
    <row r="7363" spans="8:8" ht="15" customHeight="1">
      <c r="H7363" s="24"/>
    </row>
    <row r="7364" spans="8:8" ht="15" customHeight="1">
      <c r="H7364" s="24"/>
    </row>
    <row r="7365" spans="8:8" ht="15" customHeight="1">
      <c r="H7365" s="24"/>
    </row>
    <row r="7366" spans="8:8" ht="15" customHeight="1">
      <c r="H7366" s="24"/>
    </row>
    <row r="7367" spans="8:8" ht="15" customHeight="1">
      <c r="H7367" s="24"/>
    </row>
    <row r="7368" spans="8:8" ht="15" customHeight="1">
      <c r="H7368" s="24"/>
    </row>
    <row r="7369" spans="8:8" ht="15" customHeight="1">
      <c r="H7369" s="24"/>
    </row>
    <row r="7370" spans="8:8" ht="15" customHeight="1">
      <c r="H7370" s="24"/>
    </row>
    <row r="7371" spans="8:8" ht="15" customHeight="1">
      <c r="H7371" s="24"/>
    </row>
    <row r="7372" spans="8:8" ht="15" customHeight="1">
      <c r="H7372" s="24"/>
    </row>
    <row r="7373" spans="8:8" ht="15" customHeight="1">
      <c r="H7373" s="24"/>
    </row>
    <row r="7374" spans="8:8" ht="15" customHeight="1">
      <c r="H7374" s="24"/>
    </row>
    <row r="7375" spans="8:8" ht="15" customHeight="1">
      <c r="H7375" s="24"/>
    </row>
    <row r="7376" spans="8:8" ht="15" customHeight="1">
      <c r="H7376" s="24"/>
    </row>
    <row r="7377" spans="8:8" ht="15" customHeight="1">
      <c r="H7377" s="24"/>
    </row>
    <row r="7378" spans="8:8" ht="15" customHeight="1">
      <c r="H7378" s="24"/>
    </row>
    <row r="7379" spans="8:8" ht="15" customHeight="1">
      <c r="H7379" s="24"/>
    </row>
    <row r="7380" spans="8:8" ht="15" customHeight="1">
      <c r="H7380" s="24"/>
    </row>
    <row r="7381" spans="8:8" ht="15" customHeight="1">
      <c r="H7381" s="24"/>
    </row>
    <row r="7382" spans="8:8" ht="15" customHeight="1">
      <c r="H7382" s="24"/>
    </row>
    <row r="7383" spans="8:8" ht="15" customHeight="1">
      <c r="H7383" s="24"/>
    </row>
    <row r="7384" spans="8:8" ht="15" customHeight="1">
      <c r="H7384" s="24"/>
    </row>
    <row r="7385" spans="8:8" ht="15" customHeight="1">
      <c r="H7385" s="24"/>
    </row>
    <row r="7386" spans="8:8" ht="15" customHeight="1">
      <c r="H7386" s="24"/>
    </row>
    <row r="7387" spans="8:8" ht="15" customHeight="1">
      <c r="H7387" s="24"/>
    </row>
    <row r="7388" spans="8:8" ht="15" customHeight="1">
      <c r="H7388" s="24"/>
    </row>
    <row r="7389" spans="8:8" ht="15" customHeight="1">
      <c r="H7389" s="24"/>
    </row>
    <row r="7390" spans="8:8" ht="15" customHeight="1">
      <c r="H7390" s="24"/>
    </row>
    <row r="7391" spans="8:8" ht="15" customHeight="1">
      <c r="H7391" s="24"/>
    </row>
    <row r="7392" spans="8:8" ht="15" customHeight="1">
      <c r="H7392" s="24"/>
    </row>
    <row r="7393" spans="8:8" ht="15" customHeight="1">
      <c r="H7393" s="24"/>
    </row>
    <row r="7394" spans="8:8" ht="15" customHeight="1">
      <c r="H7394" s="24"/>
    </row>
    <row r="7395" spans="8:8" ht="15" customHeight="1">
      <c r="H7395" s="24"/>
    </row>
    <row r="7396" spans="8:8" ht="15" customHeight="1">
      <c r="H7396" s="24"/>
    </row>
    <row r="7397" spans="8:8" ht="15" customHeight="1">
      <c r="H7397" s="24"/>
    </row>
    <row r="7398" spans="8:8" ht="15" customHeight="1">
      <c r="H7398" s="24"/>
    </row>
    <row r="7399" spans="8:8" ht="15" customHeight="1">
      <c r="H7399" s="24"/>
    </row>
    <row r="7400" spans="8:8" ht="15" customHeight="1">
      <c r="H7400" s="24"/>
    </row>
    <row r="7401" spans="8:8" ht="15" customHeight="1">
      <c r="H7401" s="24"/>
    </row>
    <row r="7402" spans="8:8" ht="15" customHeight="1">
      <c r="H7402" s="24"/>
    </row>
    <row r="7403" spans="8:8" ht="15" customHeight="1">
      <c r="H7403" s="24"/>
    </row>
    <row r="7404" spans="8:8" ht="15" customHeight="1">
      <c r="H7404" s="24"/>
    </row>
    <row r="7405" spans="8:8" ht="15" customHeight="1">
      <c r="H7405" s="24"/>
    </row>
    <row r="7406" spans="8:8" ht="15" customHeight="1">
      <c r="H7406" s="24"/>
    </row>
    <row r="7407" spans="8:8" ht="15" customHeight="1">
      <c r="H7407" s="24"/>
    </row>
    <row r="7408" spans="8:8" ht="15" customHeight="1">
      <c r="H7408" s="24"/>
    </row>
    <row r="7409" spans="8:8" ht="15" customHeight="1">
      <c r="H7409" s="24"/>
    </row>
    <row r="7410" spans="8:8" ht="15" customHeight="1">
      <c r="H7410" s="24"/>
    </row>
    <row r="7411" spans="8:8" ht="15" customHeight="1">
      <c r="H7411" s="24"/>
    </row>
    <row r="7412" spans="8:8" ht="15" customHeight="1">
      <c r="H7412" s="24"/>
    </row>
    <row r="7413" spans="8:8" ht="15" customHeight="1">
      <c r="H7413" s="24"/>
    </row>
    <row r="7414" spans="8:8" ht="15" customHeight="1">
      <c r="H7414" s="24"/>
    </row>
    <row r="7415" spans="8:8" ht="15" customHeight="1">
      <c r="H7415" s="24"/>
    </row>
    <row r="7416" spans="8:8" ht="15" customHeight="1">
      <c r="H7416" s="24"/>
    </row>
    <row r="7417" spans="8:8" ht="15" customHeight="1">
      <c r="H7417" s="24"/>
    </row>
    <row r="7418" spans="8:8" ht="15" customHeight="1">
      <c r="H7418" s="24"/>
    </row>
    <row r="7419" spans="8:8" ht="15" customHeight="1">
      <c r="H7419" s="24"/>
    </row>
    <row r="7420" spans="8:8" ht="15" customHeight="1">
      <c r="H7420" s="24"/>
    </row>
    <row r="7421" spans="8:8" ht="15" customHeight="1">
      <c r="H7421" s="24"/>
    </row>
    <row r="7422" spans="8:8" ht="15" customHeight="1">
      <c r="H7422" s="24"/>
    </row>
    <row r="7423" spans="8:8" ht="15" customHeight="1">
      <c r="H7423" s="24"/>
    </row>
    <row r="7424" spans="8:8" ht="15" customHeight="1">
      <c r="H7424" s="24"/>
    </row>
    <row r="7425" spans="8:8" ht="15" customHeight="1">
      <c r="H7425" s="24"/>
    </row>
    <row r="7426" spans="8:8" ht="15" customHeight="1">
      <c r="H7426" s="24"/>
    </row>
    <row r="7427" spans="8:8" ht="15" customHeight="1">
      <c r="H7427" s="24"/>
    </row>
    <row r="7428" spans="8:8" ht="15" customHeight="1">
      <c r="H7428" s="24"/>
    </row>
    <row r="7429" spans="8:8" ht="15" customHeight="1">
      <c r="H7429" s="24"/>
    </row>
    <row r="7430" spans="8:8" ht="15" customHeight="1">
      <c r="H7430" s="24"/>
    </row>
    <row r="7431" spans="8:8" ht="15" customHeight="1">
      <c r="H7431" s="24"/>
    </row>
    <row r="7432" spans="8:8" ht="15" customHeight="1">
      <c r="H7432" s="24"/>
    </row>
    <row r="7433" spans="8:8" ht="15" customHeight="1">
      <c r="H7433" s="24"/>
    </row>
    <row r="7434" spans="8:8" ht="15" customHeight="1">
      <c r="H7434" s="24"/>
    </row>
    <row r="7435" spans="8:8" ht="15" customHeight="1">
      <c r="H7435" s="24"/>
    </row>
    <row r="7436" spans="8:8" ht="15" customHeight="1">
      <c r="H7436" s="24"/>
    </row>
    <row r="7437" spans="8:8" ht="15" customHeight="1">
      <c r="H7437" s="24"/>
    </row>
    <row r="7438" spans="8:8" ht="15" customHeight="1">
      <c r="H7438" s="24"/>
    </row>
    <row r="7439" spans="8:8" ht="15" customHeight="1">
      <c r="H7439" s="24"/>
    </row>
    <row r="7440" spans="8:8" ht="15" customHeight="1">
      <c r="H7440" s="24"/>
    </row>
    <row r="7441" spans="8:8" ht="15" customHeight="1">
      <c r="H7441" s="24"/>
    </row>
    <row r="7442" spans="8:8" ht="15" customHeight="1">
      <c r="H7442" s="24"/>
    </row>
    <row r="7443" spans="8:8" ht="15" customHeight="1">
      <c r="H7443" s="24"/>
    </row>
    <row r="7444" spans="8:8" ht="15" customHeight="1">
      <c r="H7444" s="24"/>
    </row>
    <row r="7445" spans="8:8" ht="15" customHeight="1">
      <c r="H7445" s="24"/>
    </row>
    <row r="7446" spans="8:8" ht="15" customHeight="1">
      <c r="H7446" s="24"/>
    </row>
    <row r="7447" spans="8:8" ht="15" customHeight="1">
      <c r="H7447" s="24"/>
    </row>
    <row r="7448" spans="8:8" ht="15" customHeight="1">
      <c r="H7448" s="24"/>
    </row>
    <row r="7449" spans="8:8" ht="15" customHeight="1">
      <c r="H7449" s="24"/>
    </row>
    <row r="7450" spans="8:8" ht="15" customHeight="1">
      <c r="H7450" s="24"/>
    </row>
    <row r="7451" spans="8:8" ht="15" customHeight="1">
      <c r="H7451" s="24"/>
    </row>
    <row r="7452" spans="8:8" ht="15" customHeight="1">
      <c r="H7452" s="24"/>
    </row>
    <row r="7453" spans="8:8" ht="15" customHeight="1">
      <c r="H7453" s="24"/>
    </row>
    <row r="7454" spans="8:8" ht="15" customHeight="1">
      <c r="H7454" s="24"/>
    </row>
    <row r="7455" spans="8:8" ht="15" customHeight="1">
      <c r="H7455" s="24"/>
    </row>
    <row r="7456" spans="8:8" ht="15" customHeight="1">
      <c r="H7456" s="24"/>
    </row>
    <row r="7457" spans="8:8" ht="15" customHeight="1">
      <c r="H7457" s="24"/>
    </row>
    <row r="7458" spans="8:8" ht="15" customHeight="1">
      <c r="H7458" s="24"/>
    </row>
    <row r="7459" spans="8:8" ht="15" customHeight="1">
      <c r="H7459" s="24"/>
    </row>
    <row r="7460" spans="8:8" ht="15" customHeight="1">
      <c r="H7460" s="24"/>
    </row>
    <row r="7461" spans="8:8" ht="15" customHeight="1">
      <c r="H7461" s="24"/>
    </row>
    <row r="7462" spans="8:8" ht="15" customHeight="1">
      <c r="H7462" s="24"/>
    </row>
    <row r="7463" spans="8:8" ht="15" customHeight="1">
      <c r="H7463" s="24"/>
    </row>
    <row r="7464" spans="8:8" ht="15" customHeight="1">
      <c r="H7464" s="24"/>
    </row>
    <row r="7465" spans="8:8" ht="15" customHeight="1">
      <c r="H7465" s="24"/>
    </row>
    <row r="7466" spans="8:8" ht="15" customHeight="1">
      <c r="H7466" s="24"/>
    </row>
    <row r="7467" spans="8:8" ht="15" customHeight="1">
      <c r="H7467" s="24"/>
    </row>
    <row r="7468" spans="8:8" ht="15" customHeight="1">
      <c r="H7468" s="24"/>
    </row>
    <row r="7469" spans="8:8" ht="15" customHeight="1">
      <c r="H7469" s="24"/>
    </row>
    <row r="7470" spans="8:8" ht="15" customHeight="1">
      <c r="H7470" s="24"/>
    </row>
    <row r="7471" spans="8:8" ht="15" customHeight="1">
      <c r="H7471" s="24"/>
    </row>
    <row r="7472" spans="8:8" ht="15" customHeight="1">
      <c r="H7472" s="24"/>
    </row>
    <row r="7473" spans="8:8" ht="15" customHeight="1">
      <c r="H7473" s="24"/>
    </row>
    <row r="7474" spans="8:8" ht="15" customHeight="1">
      <c r="H7474" s="24"/>
    </row>
    <row r="7475" spans="8:8" ht="15" customHeight="1">
      <c r="H7475" s="24"/>
    </row>
    <row r="7476" spans="8:8" ht="15" customHeight="1">
      <c r="H7476" s="24"/>
    </row>
    <row r="7477" spans="8:8" ht="15" customHeight="1">
      <c r="H7477" s="24"/>
    </row>
    <row r="7478" spans="8:8" ht="15" customHeight="1">
      <c r="H7478" s="24"/>
    </row>
    <row r="7479" spans="8:8" ht="15" customHeight="1">
      <c r="H7479" s="24"/>
    </row>
    <row r="7480" spans="8:8" ht="15" customHeight="1">
      <c r="H7480" s="24"/>
    </row>
    <row r="7481" spans="8:8" ht="15" customHeight="1">
      <c r="H7481" s="24"/>
    </row>
    <row r="7482" spans="8:8" ht="15" customHeight="1">
      <c r="H7482" s="24"/>
    </row>
    <row r="7483" spans="8:8" ht="15" customHeight="1">
      <c r="H7483" s="24"/>
    </row>
    <row r="7484" spans="8:8" ht="15" customHeight="1">
      <c r="H7484" s="24"/>
    </row>
    <row r="7485" spans="8:8" ht="15" customHeight="1">
      <c r="H7485" s="24"/>
    </row>
    <row r="7486" spans="8:8" ht="15" customHeight="1">
      <c r="H7486" s="24"/>
    </row>
    <row r="7487" spans="8:8" ht="15" customHeight="1">
      <c r="H7487" s="24"/>
    </row>
    <row r="7488" spans="8:8" ht="15" customHeight="1">
      <c r="H7488" s="24"/>
    </row>
    <row r="7489" spans="8:8" ht="15" customHeight="1">
      <c r="H7489" s="24"/>
    </row>
    <row r="7490" spans="8:8" ht="15" customHeight="1">
      <c r="H7490" s="24"/>
    </row>
    <row r="7491" spans="8:8" ht="15" customHeight="1">
      <c r="H7491" s="24"/>
    </row>
    <row r="7492" spans="8:8" ht="15" customHeight="1">
      <c r="H7492" s="24"/>
    </row>
    <row r="7493" spans="8:8" ht="15" customHeight="1">
      <c r="H7493" s="24"/>
    </row>
    <row r="7494" spans="8:8" ht="15" customHeight="1">
      <c r="H7494" s="24"/>
    </row>
    <row r="7495" spans="8:8" ht="15" customHeight="1">
      <c r="H7495" s="24"/>
    </row>
    <row r="7496" spans="8:8" ht="15" customHeight="1">
      <c r="H7496" s="24"/>
    </row>
    <row r="7497" spans="8:8" ht="15" customHeight="1">
      <c r="H7497" s="24"/>
    </row>
    <row r="7498" spans="8:8" ht="15" customHeight="1">
      <c r="H7498" s="24"/>
    </row>
    <row r="7499" spans="8:8" ht="15" customHeight="1">
      <c r="H7499" s="24"/>
    </row>
    <row r="7500" spans="8:8" ht="15" customHeight="1">
      <c r="H7500" s="24"/>
    </row>
    <row r="7501" spans="8:8" ht="15" customHeight="1">
      <c r="H7501" s="24"/>
    </row>
    <row r="7502" spans="8:8" ht="15" customHeight="1">
      <c r="H7502" s="24"/>
    </row>
    <row r="7503" spans="8:8" ht="15" customHeight="1">
      <c r="H7503" s="24"/>
    </row>
    <row r="7504" spans="8:8" ht="15" customHeight="1">
      <c r="H7504" s="24"/>
    </row>
    <row r="7505" spans="8:8" ht="15" customHeight="1">
      <c r="H7505" s="24"/>
    </row>
    <row r="7506" spans="8:8" ht="15" customHeight="1">
      <c r="H7506" s="24"/>
    </row>
    <row r="7507" spans="8:8" ht="15" customHeight="1">
      <c r="H7507" s="24"/>
    </row>
    <row r="7508" spans="8:8" ht="15" customHeight="1">
      <c r="H7508" s="24"/>
    </row>
    <row r="7509" spans="8:8" ht="15" customHeight="1">
      <c r="H7509" s="24"/>
    </row>
    <row r="7510" spans="8:8" ht="15" customHeight="1">
      <c r="H7510" s="24"/>
    </row>
    <row r="7511" spans="8:8" ht="15" customHeight="1">
      <c r="H7511" s="24"/>
    </row>
    <row r="7512" spans="8:8" ht="15" customHeight="1">
      <c r="H7512" s="24"/>
    </row>
    <row r="7513" spans="8:8" ht="15" customHeight="1">
      <c r="H7513" s="24"/>
    </row>
    <row r="7514" spans="8:8" ht="15" customHeight="1">
      <c r="H7514" s="24"/>
    </row>
    <row r="7515" spans="8:8" ht="15" customHeight="1">
      <c r="H7515" s="24"/>
    </row>
    <row r="7516" spans="8:8" ht="15" customHeight="1">
      <c r="H7516" s="24"/>
    </row>
    <row r="7517" spans="8:8" ht="15" customHeight="1">
      <c r="H7517" s="24"/>
    </row>
    <row r="7518" spans="8:8" ht="15" customHeight="1">
      <c r="H7518" s="24"/>
    </row>
    <row r="7519" spans="8:8" ht="15" customHeight="1">
      <c r="H7519" s="24"/>
    </row>
    <row r="7520" spans="8:8" ht="15" customHeight="1">
      <c r="H7520" s="24"/>
    </row>
    <row r="7521" spans="8:8" ht="15" customHeight="1">
      <c r="H7521" s="24"/>
    </row>
    <row r="7522" spans="8:8" ht="15" customHeight="1">
      <c r="H7522" s="24"/>
    </row>
    <row r="7523" spans="8:8" ht="15" customHeight="1">
      <c r="H7523" s="24"/>
    </row>
    <row r="7524" spans="8:8" ht="15" customHeight="1">
      <c r="H7524" s="24"/>
    </row>
    <row r="7525" spans="8:8" ht="15" customHeight="1">
      <c r="H7525" s="24"/>
    </row>
    <row r="7526" spans="8:8" ht="15" customHeight="1">
      <c r="H7526" s="24"/>
    </row>
    <row r="7527" spans="8:8" ht="15" customHeight="1">
      <c r="H7527" s="24"/>
    </row>
    <row r="7528" spans="8:8" ht="15" customHeight="1">
      <c r="H7528" s="24"/>
    </row>
    <row r="7529" spans="8:8" ht="15" customHeight="1">
      <c r="H7529" s="24"/>
    </row>
    <row r="7530" spans="8:8" ht="15" customHeight="1">
      <c r="H7530" s="24"/>
    </row>
    <row r="7531" spans="8:8" ht="15" customHeight="1">
      <c r="H7531" s="24"/>
    </row>
    <row r="7532" spans="8:8" ht="15" customHeight="1">
      <c r="H7532" s="24"/>
    </row>
    <row r="7533" spans="8:8" ht="15" customHeight="1">
      <c r="H7533" s="24"/>
    </row>
    <row r="7534" spans="8:8" ht="15" customHeight="1">
      <c r="H7534" s="24"/>
    </row>
    <row r="7535" spans="8:8" ht="15" customHeight="1">
      <c r="H7535" s="24"/>
    </row>
    <row r="7536" spans="8:8" ht="15" customHeight="1">
      <c r="H7536" s="24"/>
    </row>
    <row r="7537" spans="8:8" ht="15" customHeight="1">
      <c r="H7537" s="24"/>
    </row>
    <row r="7538" spans="8:8" ht="15" customHeight="1">
      <c r="H7538" s="24"/>
    </row>
    <row r="7539" spans="8:8" ht="15" customHeight="1">
      <c r="H7539" s="24"/>
    </row>
    <row r="7540" spans="8:8" ht="15" customHeight="1">
      <c r="H7540" s="24"/>
    </row>
    <row r="7541" spans="8:8" ht="15" customHeight="1">
      <c r="H7541" s="24"/>
    </row>
    <row r="7542" spans="8:8" ht="15" customHeight="1">
      <c r="H7542" s="24"/>
    </row>
    <row r="7543" spans="8:8" ht="15" customHeight="1">
      <c r="H7543" s="24"/>
    </row>
    <row r="7544" spans="8:8" ht="15" customHeight="1">
      <c r="H7544" s="24"/>
    </row>
    <row r="7545" spans="8:8" ht="15" customHeight="1">
      <c r="H7545" s="24"/>
    </row>
    <row r="7546" spans="8:8" ht="15" customHeight="1">
      <c r="H7546" s="24"/>
    </row>
    <row r="7547" spans="8:8" ht="15" customHeight="1">
      <c r="H7547" s="24"/>
    </row>
    <row r="7548" spans="8:8" ht="15" customHeight="1">
      <c r="H7548" s="24"/>
    </row>
    <row r="7549" spans="8:8" ht="15" customHeight="1">
      <c r="H7549" s="24"/>
    </row>
    <row r="7550" spans="8:8" ht="15" customHeight="1">
      <c r="H7550" s="24"/>
    </row>
    <row r="7551" spans="8:8" ht="15" customHeight="1">
      <c r="H7551" s="24"/>
    </row>
    <row r="7552" spans="8:8" ht="15" customHeight="1">
      <c r="H7552" s="24"/>
    </row>
    <row r="7553" spans="8:8" ht="15" customHeight="1">
      <c r="H7553" s="24"/>
    </row>
    <row r="7554" spans="8:8" ht="15" customHeight="1">
      <c r="H7554" s="24"/>
    </row>
    <row r="7555" spans="8:8" ht="15" customHeight="1">
      <c r="H7555" s="24"/>
    </row>
    <row r="7556" spans="8:8" ht="15" customHeight="1">
      <c r="H7556" s="24"/>
    </row>
    <row r="7557" spans="8:8" ht="15" customHeight="1">
      <c r="H7557" s="24"/>
    </row>
    <row r="7558" spans="8:8" ht="15" customHeight="1">
      <c r="H7558" s="24"/>
    </row>
    <row r="7559" spans="8:8" ht="15" customHeight="1">
      <c r="H7559" s="24"/>
    </row>
    <row r="7560" spans="8:8" ht="15" customHeight="1">
      <c r="H7560" s="24"/>
    </row>
    <row r="7561" spans="8:8" ht="15" customHeight="1">
      <c r="H7561" s="24"/>
    </row>
    <row r="7562" spans="8:8" ht="15" customHeight="1">
      <c r="H7562" s="24"/>
    </row>
    <row r="7563" spans="8:8" ht="15" customHeight="1">
      <c r="H7563" s="24"/>
    </row>
    <row r="7564" spans="8:8" ht="15" customHeight="1">
      <c r="H7564" s="24"/>
    </row>
    <row r="7565" spans="8:8" ht="15" customHeight="1">
      <c r="H7565" s="24"/>
    </row>
    <row r="7566" spans="8:8" ht="15" customHeight="1">
      <c r="H7566" s="24"/>
    </row>
    <row r="7567" spans="8:8" ht="15" customHeight="1">
      <c r="H7567" s="24"/>
    </row>
    <row r="7568" spans="8:8" ht="15" customHeight="1">
      <c r="H7568" s="24"/>
    </row>
    <row r="7569" spans="8:8" ht="15" customHeight="1">
      <c r="H7569" s="24"/>
    </row>
    <row r="7570" spans="8:8" ht="15" customHeight="1">
      <c r="H7570" s="24"/>
    </row>
    <row r="7571" spans="8:8" ht="15" customHeight="1">
      <c r="H7571" s="24"/>
    </row>
    <row r="7572" spans="8:8" ht="15" customHeight="1">
      <c r="H7572" s="24"/>
    </row>
    <row r="7573" spans="8:8" ht="15" customHeight="1">
      <c r="H7573" s="24"/>
    </row>
    <row r="7574" spans="8:8" ht="15" customHeight="1">
      <c r="H7574" s="24"/>
    </row>
    <row r="7575" spans="8:8" ht="15" customHeight="1">
      <c r="H7575" s="24"/>
    </row>
    <row r="7576" spans="8:8" ht="15" customHeight="1">
      <c r="H7576" s="24"/>
    </row>
    <row r="7577" spans="8:8" ht="15" customHeight="1">
      <c r="H7577" s="24"/>
    </row>
    <row r="7578" spans="8:8" ht="15" customHeight="1">
      <c r="H7578" s="24"/>
    </row>
    <row r="7579" spans="8:8" ht="15" customHeight="1">
      <c r="H7579" s="24"/>
    </row>
    <row r="7580" spans="8:8" ht="15" customHeight="1">
      <c r="H7580" s="24"/>
    </row>
    <row r="7581" spans="8:8" ht="15" customHeight="1">
      <c r="H7581" s="24"/>
    </row>
    <row r="7582" spans="8:8" ht="15" customHeight="1">
      <c r="H7582" s="24"/>
    </row>
    <row r="7583" spans="8:8" ht="15" customHeight="1">
      <c r="H7583" s="24"/>
    </row>
    <row r="7584" spans="8:8" ht="15" customHeight="1">
      <c r="H7584" s="24"/>
    </row>
    <row r="7585" spans="8:8" ht="15" customHeight="1">
      <c r="H7585" s="24"/>
    </row>
    <row r="7586" spans="8:8" ht="15" customHeight="1">
      <c r="H7586" s="24"/>
    </row>
    <row r="7587" spans="8:8" ht="15" customHeight="1">
      <c r="H7587" s="24"/>
    </row>
    <row r="7588" spans="8:8" ht="15" customHeight="1">
      <c r="H7588" s="24"/>
    </row>
    <row r="7589" spans="8:8" ht="15" customHeight="1">
      <c r="H7589" s="24"/>
    </row>
    <row r="7590" spans="8:8" ht="15" customHeight="1">
      <c r="H7590" s="24"/>
    </row>
    <row r="7591" spans="8:8" ht="15" customHeight="1">
      <c r="H7591" s="24"/>
    </row>
    <row r="7592" spans="8:8" ht="15" customHeight="1">
      <c r="H7592" s="24"/>
    </row>
    <row r="7593" spans="8:8" ht="15" customHeight="1">
      <c r="H7593" s="24"/>
    </row>
    <row r="7594" spans="8:8" ht="15" customHeight="1">
      <c r="H7594" s="24"/>
    </row>
    <row r="7595" spans="8:8" ht="15" customHeight="1">
      <c r="H7595" s="24"/>
    </row>
    <row r="7596" spans="8:8" ht="15" customHeight="1">
      <c r="H7596" s="24"/>
    </row>
    <row r="7597" spans="8:8" ht="15" customHeight="1">
      <c r="H7597" s="24"/>
    </row>
    <row r="7598" spans="8:8" ht="15" customHeight="1">
      <c r="H7598" s="24"/>
    </row>
    <row r="7599" spans="8:8" ht="15" customHeight="1">
      <c r="H7599" s="24"/>
    </row>
    <row r="7600" spans="8:8" ht="15" customHeight="1">
      <c r="H7600" s="24"/>
    </row>
    <row r="7601" spans="8:8" ht="15" customHeight="1">
      <c r="H7601" s="24"/>
    </row>
    <row r="7602" spans="8:8" ht="15" customHeight="1">
      <c r="H7602" s="24"/>
    </row>
    <row r="7603" spans="8:8" ht="15" customHeight="1">
      <c r="H7603" s="24"/>
    </row>
    <row r="7604" spans="8:8" ht="15" customHeight="1">
      <c r="H7604" s="24"/>
    </row>
    <row r="7605" spans="8:8" ht="15" customHeight="1">
      <c r="H7605" s="24"/>
    </row>
    <row r="7606" spans="8:8" ht="15" customHeight="1">
      <c r="H7606" s="24"/>
    </row>
    <row r="7607" spans="8:8" ht="15" customHeight="1">
      <c r="H7607" s="24"/>
    </row>
    <row r="7608" spans="8:8" ht="15" customHeight="1">
      <c r="H7608" s="24"/>
    </row>
    <row r="7609" spans="8:8" ht="15" customHeight="1">
      <c r="H7609" s="24"/>
    </row>
    <row r="7610" spans="8:8" ht="15" customHeight="1">
      <c r="H7610" s="24"/>
    </row>
    <row r="7611" spans="8:8" ht="15" customHeight="1">
      <c r="H7611" s="24"/>
    </row>
    <row r="7612" spans="8:8" ht="15" customHeight="1">
      <c r="H7612" s="24"/>
    </row>
    <row r="7613" spans="8:8" ht="15" customHeight="1">
      <c r="H7613" s="24"/>
    </row>
    <row r="7614" spans="8:8" ht="15" customHeight="1">
      <c r="H7614" s="24"/>
    </row>
    <row r="7615" spans="8:8" ht="15" customHeight="1">
      <c r="H7615" s="24"/>
    </row>
    <row r="7616" spans="8:8" ht="15" customHeight="1">
      <c r="H7616" s="24"/>
    </row>
    <row r="7617" spans="8:8" ht="15" customHeight="1">
      <c r="H7617" s="24"/>
    </row>
    <row r="7618" spans="8:8" ht="15" customHeight="1">
      <c r="H7618" s="24"/>
    </row>
    <row r="7619" spans="8:8" ht="15" customHeight="1">
      <c r="H7619" s="24"/>
    </row>
    <row r="7620" spans="8:8" ht="15" customHeight="1">
      <c r="H7620" s="24"/>
    </row>
    <row r="7621" spans="8:8" ht="15" customHeight="1">
      <c r="H7621" s="24"/>
    </row>
    <row r="7622" spans="8:8" ht="15" customHeight="1">
      <c r="H7622" s="24"/>
    </row>
    <row r="7623" spans="8:8" ht="15" customHeight="1">
      <c r="H7623" s="24"/>
    </row>
    <row r="7624" spans="8:8" ht="15" customHeight="1">
      <c r="H7624" s="24"/>
    </row>
    <row r="7625" spans="8:8" ht="15" customHeight="1">
      <c r="H7625" s="24"/>
    </row>
    <row r="7626" spans="8:8" ht="15" customHeight="1">
      <c r="H7626" s="24"/>
    </row>
    <row r="7627" spans="8:8" ht="15" customHeight="1">
      <c r="H7627" s="24"/>
    </row>
    <row r="7628" spans="8:8" ht="15" customHeight="1">
      <c r="H7628" s="24"/>
    </row>
    <row r="7629" spans="8:8" ht="15" customHeight="1">
      <c r="H7629" s="24"/>
    </row>
    <row r="7630" spans="8:8" ht="15" customHeight="1">
      <c r="H7630" s="24"/>
    </row>
    <row r="7631" spans="8:8" ht="15" customHeight="1">
      <c r="H7631" s="24"/>
    </row>
    <row r="7632" spans="8:8" ht="15" customHeight="1">
      <c r="H7632" s="24"/>
    </row>
    <row r="7633" spans="8:8" ht="15" customHeight="1">
      <c r="H7633" s="24"/>
    </row>
    <row r="7634" spans="8:8" ht="15" customHeight="1">
      <c r="H7634" s="24"/>
    </row>
    <row r="7635" spans="8:8" ht="15" customHeight="1">
      <c r="H7635" s="24"/>
    </row>
    <row r="7636" spans="8:8" ht="15" customHeight="1">
      <c r="H7636" s="24"/>
    </row>
    <row r="7637" spans="8:8" ht="15" customHeight="1">
      <c r="H7637" s="24"/>
    </row>
    <row r="7638" spans="8:8" ht="15" customHeight="1">
      <c r="H7638" s="24"/>
    </row>
    <row r="7639" spans="8:8" ht="15" customHeight="1">
      <c r="H7639" s="24"/>
    </row>
    <row r="7640" spans="8:8" ht="15" customHeight="1">
      <c r="H7640" s="24"/>
    </row>
    <row r="7641" spans="8:8" ht="15" customHeight="1">
      <c r="H7641" s="24"/>
    </row>
    <row r="7642" spans="8:8" ht="15" customHeight="1">
      <c r="H7642" s="24"/>
    </row>
    <row r="7643" spans="8:8" ht="15" customHeight="1">
      <c r="H7643" s="24"/>
    </row>
    <row r="7644" spans="8:8" ht="15" customHeight="1">
      <c r="H7644" s="24"/>
    </row>
    <row r="7645" spans="8:8" ht="15" customHeight="1">
      <c r="H7645" s="24"/>
    </row>
    <row r="7646" spans="8:8" ht="15" customHeight="1">
      <c r="H7646" s="24"/>
    </row>
    <row r="7647" spans="8:8" ht="15" customHeight="1">
      <c r="H7647" s="24"/>
    </row>
    <row r="7648" spans="8:8" ht="15" customHeight="1">
      <c r="H7648" s="24"/>
    </row>
    <row r="7649" spans="8:8" ht="15" customHeight="1">
      <c r="H7649" s="24"/>
    </row>
    <row r="7650" spans="8:8" ht="15" customHeight="1">
      <c r="H7650" s="24"/>
    </row>
    <row r="7651" spans="8:8" ht="15" customHeight="1">
      <c r="H7651" s="24"/>
    </row>
    <row r="7652" spans="8:8" ht="15" customHeight="1">
      <c r="H7652" s="24"/>
    </row>
    <row r="7653" spans="8:8" ht="15" customHeight="1">
      <c r="H7653" s="24"/>
    </row>
    <row r="7654" spans="8:8" ht="15" customHeight="1">
      <c r="H7654" s="24"/>
    </row>
    <row r="7655" spans="8:8" ht="15" customHeight="1">
      <c r="H7655" s="24"/>
    </row>
    <row r="7656" spans="8:8" ht="15" customHeight="1">
      <c r="H7656" s="24"/>
    </row>
    <row r="7657" spans="8:8" ht="15" customHeight="1">
      <c r="H7657" s="24"/>
    </row>
    <row r="7658" spans="8:8" ht="15" customHeight="1">
      <c r="H7658" s="24"/>
    </row>
    <row r="7659" spans="8:8" ht="15" customHeight="1">
      <c r="H7659" s="24"/>
    </row>
    <row r="7660" spans="8:8" ht="15" customHeight="1">
      <c r="H7660" s="24"/>
    </row>
    <row r="7661" spans="8:8" ht="15" customHeight="1">
      <c r="H7661" s="24"/>
    </row>
    <row r="7662" spans="8:8" ht="15" customHeight="1">
      <c r="H7662" s="24"/>
    </row>
    <row r="7663" spans="8:8" ht="15" customHeight="1">
      <c r="H7663" s="24"/>
    </row>
    <row r="7664" spans="8:8" ht="15" customHeight="1">
      <c r="H7664" s="24"/>
    </row>
    <row r="7665" spans="8:8" ht="15" customHeight="1">
      <c r="H7665" s="24"/>
    </row>
    <row r="7666" spans="8:8" ht="15" customHeight="1">
      <c r="H7666" s="24"/>
    </row>
    <row r="7667" spans="8:8" ht="15" customHeight="1">
      <c r="H7667" s="24"/>
    </row>
    <row r="7668" spans="8:8" ht="15" customHeight="1">
      <c r="H7668" s="24"/>
    </row>
    <row r="7669" spans="8:8" ht="15" customHeight="1">
      <c r="H7669" s="24"/>
    </row>
    <row r="7670" spans="8:8" ht="15" customHeight="1">
      <c r="H7670" s="24"/>
    </row>
    <row r="7671" spans="8:8" ht="15" customHeight="1">
      <c r="H7671" s="24"/>
    </row>
    <row r="7672" spans="8:8" ht="15" customHeight="1">
      <c r="H7672" s="24"/>
    </row>
    <row r="7673" spans="8:8" ht="15" customHeight="1">
      <c r="H7673" s="24"/>
    </row>
    <row r="7674" spans="8:8" ht="15" customHeight="1">
      <c r="H7674" s="24"/>
    </row>
    <row r="7675" spans="8:8" ht="15" customHeight="1">
      <c r="H7675" s="24"/>
    </row>
    <row r="7676" spans="8:8" ht="15" customHeight="1">
      <c r="H7676" s="24"/>
    </row>
    <row r="7677" spans="8:8" ht="15" customHeight="1">
      <c r="H7677" s="24"/>
    </row>
    <row r="7678" spans="8:8" ht="15" customHeight="1">
      <c r="H7678" s="24"/>
    </row>
    <row r="7679" spans="8:8" ht="15" customHeight="1">
      <c r="H7679" s="24"/>
    </row>
    <row r="7680" spans="8:8" ht="15" customHeight="1">
      <c r="H7680" s="24"/>
    </row>
    <row r="7681" spans="8:8" ht="15" customHeight="1">
      <c r="H7681" s="24"/>
    </row>
    <row r="7682" spans="8:8" ht="15" customHeight="1">
      <c r="H7682" s="24"/>
    </row>
    <row r="7683" spans="8:8" ht="15" customHeight="1">
      <c r="H7683" s="24"/>
    </row>
    <row r="7684" spans="8:8" ht="15" customHeight="1">
      <c r="H7684" s="24"/>
    </row>
    <row r="7685" spans="8:8" ht="15" customHeight="1">
      <c r="H7685" s="24"/>
    </row>
    <row r="7686" spans="8:8" ht="15" customHeight="1">
      <c r="H7686" s="24"/>
    </row>
    <row r="7687" spans="8:8" ht="15" customHeight="1">
      <c r="H7687" s="24"/>
    </row>
    <row r="7688" spans="8:8" ht="15" customHeight="1">
      <c r="H7688" s="24"/>
    </row>
    <row r="7689" spans="8:8" ht="15" customHeight="1">
      <c r="H7689" s="24"/>
    </row>
    <row r="7690" spans="8:8" ht="15" customHeight="1">
      <c r="H7690" s="24"/>
    </row>
    <row r="7691" spans="8:8" ht="15" customHeight="1">
      <c r="H7691" s="24"/>
    </row>
    <row r="7692" spans="8:8" ht="15" customHeight="1">
      <c r="H7692" s="24"/>
    </row>
    <row r="7693" spans="8:8" ht="15" customHeight="1">
      <c r="H7693" s="24"/>
    </row>
    <row r="7694" spans="8:8" ht="15" customHeight="1">
      <c r="H7694" s="24"/>
    </row>
    <row r="7695" spans="8:8" ht="15" customHeight="1">
      <c r="H7695" s="24"/>
    </row>
    <row r="7696" spans="8:8" ht="15" customHeight="1">
      <c r="H7696" s="24"/>
    </row>
    <row r="7697" spans="8:8" ht="15" customHeight="1">
      <c r="H7697" s="24"/>
    </row>
    <row r="7698" spans="8:8" ht="15" customHeight="1">
      <c r="H7698" s="24"/>
    </row>
    <row r="7699" spans="8:8" ht="15" customHeight="1">
      <c r="H7699" s="24"/>
    </row>
    <row r="7700" spans="8:8" ht="15" customHeight="1">
      <c r="H7700" s="24"/>
    </row>
    <row r="7701" spans="8:8" ht="15" customHeight="1">
      <c r="H7701" s="24"/>
    </row>
    <row r="7702" spans="8:8" ht="15" customHeight="1">
      <c r="H7702" s="24"/>
    </row>
    <row r="7703" spans="8:8" ht="15" customHeight="1">
      <c r="H7703" s="24"/>
    </row>
    <row r="7704" spans="8:8" ht="15" customHeight="1">
      <c r="H7704" s="24"/>
    </row>
    <row r="7705" spans="8:8" ht="15" customHeight="1">
      <c r="H7705" s="24"/>
    </row>
    <row r="7706" spans="8:8" ht="15" customHeight="1">
      <c r="H7706" s="24"/>
    </row>
    <row r="7707" spans="8:8" ht="15" customHeight="1">
      <c r="H7707" s="24"/>
    </row>
    <row r="7708" spans="8:8" ht="15" customHeight="1">
      <c r="H7708" s="24"/>
    </row>
    <row r="7709" spans="8:8" ht="15" customHeight="1">
      <c r="H7709" s="24"/>
    </row>
    <row r="7710" spans="8:8" ht="15" customHeight="1">
      <c r="H7710" s="24"/>
    </row>
    <row r="7711" spans="8:8" ht="15" customHeight="1">
      <c r="H7711" s="24"/>
    </row>
    <row r="7712" spans="8:8" ht="15" customHeight="1">
      <c r="H7712" s="24"/>
    </row>
    <row r="7713" spans="8:8" ht="15" customHeight="1">
      <c r="H7713" s="24"/>
    </row>
    <row r="7714" spans="8:8" ht="15" customHeight="1">
      <c r="H7714" s="24"/>
    </row>
    <row r="7715" spans="8:8" ht="15" customHeight="1">
      <c r="H7715" s="24"/>
    </row>
    <row r="7716" spans="8:8" ht="15" customHeight="1">
      <c r="H7716" s="24"/>
    </row>
    <row r="7717" spans="8:8" ht="15" customHeight="1">
      <c r="H7717" s="24"/>
    </row>
    <row r="7718" spans="8:8" ht="15" customHeight="1">
      <c r="H7718" s="24"/>
    </row>
    <row r="7719" spans="8:8" ht="15" customHeight="1">
      <c r="H7719" s="24"/>
    </row>
    <row r="7720" spans="8:8" ht="15" customHeight="1">
      <c r="H7720" s="24"/>
    </row>
    <row r="7721" spans="8:8" ht="15" customHeight="1">
      <c r="H7721" s="24"/>
    </row>
    <row r="7722" spans="8:8" ht="15" customHeight="1">
      <c r="H7722" s="24"/>
    </row>
    <row r="7723" spans="8:8" ht="15" customHeight="1">
      <c r="H7723" s="24"/>
    </row>
    <row r="7724" spans="8:8" ht="15" customHeight="1">
      <c r="H7724" s="24"/>
    </row>
    <row r="7725" spans="8:8" ht="15" customHeight="1">
      <c r="H7725" s="24"/>
    </row>
    <row r="7726" spans="8:8" ht="15" customHeight="1">
      <c r="H7726" s="24"/>
    </row>
    <row r="7727" spans="8:8" ht="15" customHeight="1">
      <c r="H7727" s="24"/>
    </row>
    <row r="7728" spans="8:8" ht="15" customHeight="1">
      <c r="H7728" s="24"/>
    </row>
    <row r="7729" spans="8:8" ht="15" customHeight="1">
      <c r="H7729" s="24"/>
    </row>
    <row r="7730" spans="8:8" ht="15" customHeight="1">
      <c r="H7730" s="24"/>
    </row>
    <row r="7731" spans="8:8" ht="15" customHeight="1">
      <c r="H7731" s="24"/>
    </row>
    <row r="7732" spans="8:8" ht="15" customHeight="1">
      <c r="H7732" s="24"/>
    </row>
    <row r="7733" spans="8:8" ht="15" customHeight="1">
      <c r="H7733" s="24"/>
    </row>
    <row r="7734" spans="8:8" ht="15" customHeight="1">
      <c r="H7734" s="24"/>
    </row>
    <row r="7735" spans="8:8" ht="15" customHeight="1">
      <c r="H7735" s="24"/>
    </row>
    <row r="7736" spans="8:8" ht="15" customHeight="1">
      <c r="H7736" s="24"/>
    </row>
    <row r="7737" spans="8:8" ht="15" customHeight="1">
      <c r="H7737" s="24"/>
    </row>
    <row r="7738" spans="8:8" ht="15" customHeight="1">
      <c r="H7738" s="24"/>
    </row>
    <row r="7739" spans="8:8" ht="15" customHeight="1">
      <c r="H7739" s="24"/>
    </row>
    <row r="7740" spans="8:8" ht="15" customHeight="1">
      <c r="H7740" s="24"/>
    </row>
    <row r="7741" spans="8:8" ht="15" customHeight="1">
      <c r="H7741" s="24"/>
    </row>
    <row r="7742" spans="8:8" ht="15" customHeight="1">
      <c r="H7742" s="24"/>
    </row>
    <row r="7743" spans="8:8" ht="15" customHeight="1">
      <c r="H7743" s="24"/>
    </row>
    <row r="7744" spans="8:8" ht="15" customHeight="1">
      <c r="H7744" s="24"/>
    </row>
    <row r="7745" spans="8:8" ht="15" customHeight="1">
      <c r="H7745" s="24"/>
    </row>
    <row r="7746" spans="8:8" ht="15" customHeight="1">
      <c r="H7746" s="24"/>
    </row>
    <row r="7747" spans="8:8" ht="15" customHeight="1">
      <c r="H7747" s="24"/>
    </row>
    <row r="7748" spans="8:8" ht="15" customHeight="1">
      <c r="H7748" s="24"/>
    </row>
    <row r="7749" spans="8:8" ht="15" customHeight="1">
      <c r="H7749" s="24"/>
    </row>
    <row r="7750" spans="8:8" ht="15" customHeight="1">
      <c r="H7750" s="24"/>
    </row>
    <row r="7751" spans="8:8" ht="15" customHeight="1">
      <c r="H7751" s="24"/>
    </row>
    <row r="7752" spans="8:8" ht="15" customHeight="1">
      <c r="H7752" s="24"/>
    </row>
    <row r="7753" spans="8:8" ht="15" customHeight="1">
      <c r="H7753" s="24"/>
    </row>
    <row r="7754" spans="8:8" ht="15" customHeight="1">
      <c r="H7754" s="24"/>
    </row>
    <row r="7755" spans="8:8" ht="15" customHeight="1">
      <c r="H7755" s="24"/>
    </row>
    <row r="7756" spans="8:8" ht="15" customHeight="1">
      <c r="H7756" s="24"/>
    </row>
    <row r="7757" spans="8:8" ht="15" customHeight="1">
      <c r="H7757" s="24"/>
    </row>
    <row r="7758" spans="8:8" ht="15" customHeight="1">
      <c r="H7758" s="24"/>
    </row>
    <row r="7759" spans="8:8" ht="15" customHeight="1">
      <c r="H7759" s="24"/>
    </row>
    <row r="7760" spans="8:8" ht="15" customHeight="1">
      <c r="H7760" s="24"/>
    </row>
    <row r="7761" spans="8:8" ht="15" customHeight="1">
      <c r="H7761" s="24"/>
    </row>
    <row r="7762" spans="8:8" ht="15" customHeight="1">
      <c r="H7762" s="24"/>
    </row>
    <row r="7763" spans="8:8" ht="15" customHeight="1">
      <c r="H7763" s="24"/>
    </row>
    <row r="7764" spans="8:8" ht="15" customHeight="1">
      <c r="H7764" s="24"/>
    </row>
    <row r="7765" spans="8:8" ht="15" customHeight="1">
      <c r="H7765" s="24"/>
    </row>
    <row r="7766" spans="8:8" ht="15" customHeight="1">
      <c r="H7766" s="24"/>
    </row>
    <row r="7767" spans="8:8" ht="15" customHeight="1">
      <c r="H7767" s="24"/>
    </row>
    <row r="7768" spans="8:8" ht="15" customHeight="1">
      <c r="H7768" s="24"/>
    </row>
    <row r="7769" spans="8:8" ht="15" customHeight="1">
      <c r="H7769" s="24"/>
    </row>
    <row r="7770" spans="8:8" ht="15" customHeight="1">
      <c r="H7770" s="24"/>
    </row>
    <row r="7771" spans="8:8" ht="15" customHeight="1">
      <c r="H7771" s="24"/>
    </row>
    <row r="7772" spans="8:8" ht="15" customHeight="1">
      <c r="H7772" s="24"/>
    </row>
    <row r="7773" spans="8:8" ht="15" customHeight="1">
      <c r="H7773" s="24"/>
    </row>
    <row r="7774" spans="8:8" ht="15" customHeight="1">
      <c r="H7774" s="24"/>
    </row>
    <row r="7775" spans="8:8" ht="15" customHeight="1">
      <c r="H7775" s="24"/>
    </row>
    <row r="7776" spans="8:8" ht="15" customHeight="1">
      <c r="H7776" s="24"/>
    </row>
    <row r="7777" spans="8:8" ht="15" customHeight="1">
      <c r="H7777" s="24"/>
    </row>
    <row r="7778" spans="8:8" ht="15" customHeight="1">
      <c r="H7778" s="24"/>
    </row>
    <row r="7779" spans="8:8" ht="15" customHeight="1">
      <c r="H7779" s="24"/>
    </row>
    <row r="7780" spans="8:8" ht="15" customHeight="1">
      <c r="H7780" s="24"/>
    </row>
    <row r="7781" spans="8:8" ht="15" customHeight="1">
      <c r="H7781" s="24"/>
    </row>
    <row r="7782" spans="8:8" ht="15" customHeight="1">
      <c r="H7782" s="24"/>
    </row>
    <row r="7783" spans="8:8" ht="15" customHeight="1">
      <c r="H7783" s="24"/>
    </row>
    <row r="7784" spans="8:8" ht="15" customHeight="1">
      <c r="H7784" s="24"/>
    </row>
    <row r="7785" spans="8:8" ht="15" customHeight="1">
      <c r="H7785" s="24"/>
    </row>
    <row r="7786" spans="8:8" ht="15" customHeight="1">
      <c r="H7786" s="24"/>
    </row>
    <row r="7787" spans="8:8" ht="15" customHeight="1">
      <c r="H7787" s="24"/>
    </row>
    <row r="7788" spans="8:8" ht="15" customHeight="1">
      <c r="H7788" s="24"/>
    </row>
    <row r="7789" spans="8:8" ht="15" customHeight="1">
      <c r="H7789" s="24"/>
    </row>
    <row r="7790" spans="8:8" ht="15" customHeight="1">
      <c r="H7790" s="24"/>
    </row>
    <row r="7791" spans="8:8" ht="15" customHeight="1">
      <c r="H7791" s="24"/>
    </row>
    <row r="7792" spans="8:8" ht="15" customHeight="1">
      <c r="H7792" s="24"/>
    </row>
    <row r="7793" spans="8:8" ht="15" customHeight="1">
      <c r="H7793" s="24"/>
    </row>
    <row r="7794" spans="8:8" ht="15" customHeight="1">
      <c r="H7794" s="24"/>
    </row>
    <row r="7795" spans="8:8" ht="15" customHeight="1">
      <c r="H7795" s="24"/>
    </row>
    <row r="7796" spans="8:8" ht="15" customHeight="1">
      <c r="H7796" s="24"/>
    </row>
    <row r="7797" spans="8:8" ht="15" customHeight="1">
      <c r="H7797" s="24"/>
    </row>
    <row r="7798" spans="8:8" ht="15" customHeight="1">
      <c r="H7798" s="24"/>
    </row>
    <row r="7799" spans="8:8" ht="15" customHeight="1">
      <c r="H7799" s="24"/>
    </row>
    <row r="7800" spans="8:8" ht="15" customHeight="1">
      <c r="H7800" s="24"/>
    </row>
    <row r="7801" spans="8:8" ht="15" customHeight="1">
      <c r="H7801" s="24"/>
    </row>
    <row r="7802" spans="8:8" ht="15" customHeight="1">
      <c r="H7802" s="24"/>
    </row>
    <row r="7803" spans="8:8" ht="15" customHeight="1">
      <c r="H7803" s="24"/>
    </row>
    <row r="7804" spans="8:8" ht="15" customHeight="1">
      <c r="H7804" s="24"/>
    </row>
    <row r="7805" spans="8:8" ht="15" customHeight="1">
      <c r="H7805" s="24"/>
    </row>
    <row r="7806" spans="8:8" ht="15" customHeight="1">
      <c r="H7806" s="24"/>
    </row>
    <row r="7807" spans="8:8" ht="15" customHeight="1">
      <c r="H7807" s="24"/>
    </row>
    <row r="7808" spans="8:8" ht="15" customHeight="1">
      <c r="H7808" s="24"/>
    </row>
    <row r="7809" spans="8:8" ht="15" customHeight="1">
      <c r="H7809" s="24"/>
    </row>
    <row r="7810" spans="8:8" ht="15" customHeight="1">
      <c r="H7810" s="24"/>
    </row>
    <row r="7811" spans="8:8" ht="15" customHeight="1">
      <c r="H7811" s="24"/>
    </row>
    <row r="7812" spans="8:8" ht="15" customHeight="1">
      <c r="H7812" s="24"/>
    </row>
    <row r="7813" spans="8:8" ht="15" customHeight="1">
      <c r="H7813" s="24"/>
    </row>
    <row r="7814" spans="8:8" ht="15" customHeight="1">
      <c r="H7814" s="24"/>
    </row>
    <row r="7815" spans="8:8" ht="15" customHeight="1">
      <c r="H7815" s="24"/>
    </row>
    <row r="7816" spans="8:8" ht="15" customHeight="1">
      <c r="H7816" s="24"/>
    </row>
    <row r="7817" spans="8:8" ht="15" customHeight="1">
      <c r="H7817" s="24"/>
    </row>
    <row r="7818" spans="8:8" ht="15" customHeight="1">
      <c r="H7818" s="24"/>
    </row>
    <row r="7819" spans="8:8" ht="15" customHeight="1">
      <c r="H7819" s="24"/>
    </row>
    <row r="7820" spans="8:8" ht="15" customHeight="1">
      <c r="H7820" s="24"/>
    </row>
    <row r="7821" spans="8:8" ht="15" customHeight="1">
      <c r="H7821" s="24"/>
    </row>
    <row r="7822" spans="8:8" ht="15" customHeight="1">
      <c r="H7822" s="24"/>
    </row>
    <row r="7823" spans="8:8" ht="15" customHeight="1">
      <c r="H7823" s="24"/>
    </row>
    <row r="7824" spans="8:8" ht="15" customHeight="1">
      <c r="H7824" s="24"/>
    </row>
    <row r="7825" spans="8:8" ht="15" customHeight="1">
      <c r="H7825" s="24"/>
    </row>
    <row r="7826" spans="8:8" ht="15" customHeight="1">
      <c r="H7826" s="24"/>
    </row>
    <row r="7827" spans="8:8" ht="15" customHeight="1">
      <c r="H7827" s="24"/>
    </row>
    <row r="7828" spans="8:8" ht="15" customHeight="1">
      <c r="H7828" s="24"/>
    </row>
    <row r="7829" spans="8:8" ht="15" customHeight="1">
      <c r="H7829" s="24"/>
    </row>
    <row r="7830" spans="8:8" ht="15" customHeight="1">
      <c r="H7830" s="24"/>
    </row>
    <row r="7831" spans="8:8" ht="15" customHeight="1">
      <c r="H7831" s="24"/>
    </row>
    <row r="7832" spans="8:8" ht="15" customHeight="1">
      <c r="H7832" s="24"/>
    </row>
    <row r="7833" spans="8:8" ht="15" customHeight="1">
      <c r="H7833" s="24"/>
    </row>
    <row r="7834" spans="8:8" ht="15" customHeight="1">
      <c r="H7834" s="24"/>
    </row>
    <row r="7835" spans="8:8" ht="15" customHeight="1">
      <c r="H7835" s="24"/>
    </row>
    <row r="7836" spans="8:8" ht="15" customHeight="1">
      <c r="H7836" s="24"/>
    </row>
    <row r="7837" spans="8:8" ht="15" customHeight="1">
      <c r="H7837" s="24"/>
    </row>
    <row r="7838" spans="8:8" ht="15" customHeight="1">
      <c r="H7838" s="24"/>
    </row>
    <row r="7839" spans="8:8" ht="15" customHeight="1">
      <c r="H7839" s="24"/>
    </row>
    <row r="7840" spans="8:8" ht="15" customHeight="1">
      <c r="H7840" s="24"/>
    </row>
    <row r="7841" spans="8:8" ht="15" customHeight="1">
      <c r="H7841" s="24"/>
    </row>
    <row r="7842" spans="8:8" ht="15" customHeight="1">
      <c r="H7842" s="24"/>
    </row>
    <row r="7843" spans="8:8" ht="15" customHeight="1">
      <c r="H7843" s="24"/>
    </row>
    <row r="7844" spans="8:8" ht="15" customHeight="1">
      <c r="H7844" s="24"/>
    </row>
    <row r="7845" spans="8:8" ht="15" customHeight="1">
      <c r="H7845" s="24"/>
    </row>
    <row r="7846" spans="8:8" ht="15" customHeight="1">
      <c r="H7846" s="24"/>
    </row>
    <row r="7847" spans="8:8" ht="15" customHeight="1">
      <c r="H7847" s="24"/>
    </row>
    <row r="7848" spans="8:8" ht="15" customHeight="1">
      <c r="H7848" s="24"/>
    </row>
    <row r="7849" spans="8:8" ht="15" customHeight="1">
      <c r="H7849" s="24"/>
    </row>
    <row r="7850" spans="8:8" ht="15" customHeight="1">
      <c r="H7850" s="24"/>
    </row>
    <row r="7851" spans="8:8" ht="15" customHeight="1">
      <c r="H7851" s="24"/>
    </row>
    <row r="7852" spans="8:8" ht="15" customHeight="1">
      <c r="H7852" s="24"/>
    </row>
    <row r="7853" spans="8:8" ht="15" customHeight="1">
      <c r="H7853" s="24"/>
    </row>
    <row r="7854" spans="8:8" ht="15" customHeight="1">
      <c r="H7854" s="24"/>
    </row>
    <row r="7855" spans="8:8" ht="15" customHeight="1">
      <c r="H7855" s="24"/>
    </row>
    <row r="7856" spans="8:8" ht="15" customHeight="1">
      <c r="H7856" s="24"/>
    </row>
    <row r="7857" spans="8:8" ht="15" customHeight="1">
      <c r="H7857" s="24"/>
    </row>
    <row r="7858" spans="8:8" ht="15" customHeight="1">
      <c r="H7858" s="24"/>
    </row>
    <row r="7859" spans="8:8" ht="15" customHeight="1">
      <c r="H7859" s="24"/>
    </row>
    <row r="7860" spans="8:8" ht="15" customHeight="1">
      <c r="H7860" s="24"/>
    </row>
    <row r="7861" spans="8:8" ht="15" customHeight="1">
      <c r="H7861" s="24"/>
    </row>
    <row r="7862" spans="8:8" ht="15" customHeight="1">
      <c r="H7862" s="24"/>
    </row>
    <row r="7863" spans="8:8" ht="15" customHeight="1">
      <c r="H7863" s="24"/>
    </row>
    <row r="7864" spans="8:8" ht="15" customHeight="1">
      <c r="H7864" s="24"/>
    </row>
    <row r="7865" spans="8:8" ht="15" customHeight="1">
      <c r="H7865" s="24"/>
    </row>
    <row r="7866" spans="8:8" ht="15" customHeight="1">
      <c r="H7866" s="24"/>
    </row>
    <row r="7867" spans="8:8" ht="15" customHeight="1">
      <c r="H7867" s="24"/>
    </row>
    <row r="7868" spans="8:8" ht="15" customHeight="1">
      <c r="H7868" s="24"/>
    </row>
    <row r="7869" spans="8:8" ht="15" customHeight="1">
      <c r="H7869" s="24"/>
    </row>
    <row r="7870" spans="8:8" ht="15" customHeight="1">
      <c r="H7870" s="24"/>
    </row>
    <row r="7871" spans="8:8" ht="15" customHeight="1">
      <c r="H7871" s="24"/>
    </row>
    <row r="7872" spans="8:8" ht="15" customHeight="1">
      <c r="H7872" s="24"/>
    </row>
    <row r="7873" spans="8:8" ht="15" customHeight="1">
      <c r="H7873" s="24"/>
    </row>
    <row r="7874" spans="8:8" ht="15" customHeight="1">
      <c r="H7874" s="24"/>
    </row>
    <row r="7875" spans="8:8" ht="15" customHeight="1">
      <c r="H7875" s="24"/>
    </row>
    <row r="7876" spans="8:8" ht="15" customHeight="1">
      <c r="H7876" s="24"/>
    </row>
    <row r="7877" spans="8:8" ht="15" customHeight="1">
      <c r="H7877" s="24"/>
    </row>
    <row r="7878" spans="8:8" ht="15" customHeight="1">
      <c r="H7878" s="24"/>
    </row>
    <row r="7879" spans="8:8" ht="15" customHeight="1">
      <c r="H7879" s="24"/>
    </row>
    <row r="7880" spans="8:8" ht="15" customHeight="1">
      <c r="H7880" s="24"/>
    </row>
    <row r="7881" spans="8:8" ht="15" customHeight="1">
      <c r="H7881" s="24"/>
    </row>
    <row r="7882" spans="8:8" ht="15" customHeight="1">
      <c r="H7882" s="24"/>
    </row>
    <row r="7883" spans="8:8" ht="15" customHeight="1">
      <c r="H7883" s="24"/>
    </row>
    <row r="7884" spans="8:8" ht="15" customHeight="1">
      <c r="H7884" s="24"/>
    </row>
    <row r="7885" spans="8:8" ht="15" customHeight="1">
      <c r="H7885" s="24"/>
    </row>
    <row r="7886" spans="8:8" ht="15" customHeight="1">
      <c r="H7886" s="24"/>
    </row>
    <row r="7887" spans="8:8" ht="15" customHeight="1">
      <c r="H7887" s="24"/>
    </row>
    <row r="7888" spans="8:8" ht="15" customHeight="1">
      <c r="H7888" s="24"/>
    </row>
    <row r="7889" spans="8:8" ht="15" customHeight="1">
      <c r="H7889" s="24"/>
    </row>
    <row r="7890" spans="8:8" ht="15" customHeight="1">
      <c r="H7890" s="24"/>
    </row>
    <row r="7891" spans="8:8" ht="15" customHeight="1">
      <c r="H7891" s="24"/>
    </row>
    <row r="7892" spans="8:8" ht="15" customHeight="1">
      <c r="H7892" s="24"/>
    </row>
    <row r="7893" spans="8:8" ht="15" customHeight="1">
      <c r="H7893" s="24"/>
    </row>
    <row r="7894" spans="8:8" ht="15" customHeight="1">
      <c r="H7894" s="24"/>
    </row>
    <row r="7895" spans="8:8" ht="15" customHeight="1">
      <c r="H7895" s="24"/>
    </row>
    <row r="7896" spans="8:8" ht="15" customHeight="1">
      <c r="H7896" s="24"/>
    </row>
    <row r="7897" spans="8:8" ht="15" customHeight="1">
      <c r="H7897" s="24"/>
    </row>
    <row r="7898" spans="8:8" ht="15" customHeight="1">
      <c r="H7898" s="24"/>
    </row>
    <row r="7899" spans="8:8" ht="15" customHeight="1">
      <c r="H7899" s="24"/>
    </row>
    <row r="7900" spans="8:8" ht="15" customHeight="1">
      <c r="H7900" s="24"/>
    </row>
    <row r="7901" spans="8:8" ht="15" customHeight="1">
      <c r="H7901" s="24"/>
    </row>
    <row r="7902" spans="8:8" ht="15" customHeight="1">
      <c r="H7902" s="24"/>
    </row>
    <row r="7903" spans="8:8" ht="15" customHeight="1">
      <c r="H7903" s="24"/>
    </row>
    <row r="7904" spans="8:8" ht="15" customHeight="1">
      <c r="H7904" s="24"/>
    </row>
    <row r="7905" spans="8:8" ht="15" customHeight="1">
      <c r="H7905" s="24"/>
    </row>
    <row r="7906" spans="8:8" ht="15" customHeight="1">
      <c r="H7906" s="24"/>
    </row>
    <row r="7907" spans="8:8" ht="15" customHeight="1">
      <c r="H7907" s="24"/>
    </row>
    <row r="7908" spans="8:8" ht="15" customHeight="1">
      <c r="H7908" s="24"/>
    </row>
    <row r="7909" spans="8:8" ht="15" customHeight="1">
      <c r="H7909" s="24"/>
    </row>
    <row r="7910" spans="8:8" ht="15" customHeight="1">
      <c r="H7910" s="24"/>
    </row>
    <row r="7911" spans="8:8" ht="15" customHeight="1">
      <c r="H7911" s="24"/>
    </row>
    <row r="7912" spans="8:8" ht="15" customHeight="1">
      <c r="H7912" s="24"/>
    </row>
    <row r="7913" spans="8:8" ht="15" customHeight="1">
      <c r="H7913" s="24"/>
    </row>
    <row r="7914" spans="8:8" ht="15" customHeight="1">
      <c r="H7914" s="24"/>
    </row>
    <row r="7915" spans="8:8" ht="15" customHeight="1">
      <c r="H7915" s="24"/>
    </row>
    <row r="7916" spans="8:8" ht="15" customHeight="1">
      <c r="H7916" s="24"/>
    </row>
    <row r="7917" spans="8:8" ht="15" customHeight="1">
      <c r="H7917" s="24"/>
    </row>
    <row r="7918" spans="8:8" ht="15" customHeight="1">
      <c r="H7918" s="24"/>
    </row>
    <row r="7919" spans="8:8" ht="15" customHeight="1">
      <c r="H7919" s="24"/>
    </row>
    <row r="7920" spans="8:8" ht="15" customHeight="1">
      <c r="H7920" s="24"/>
    </row>
    <row r="7921" spans="8:8" ht="15" customHeight="1">
      <c r="H7921" s="24"/>
    </row>
    <row r="7922" spans="8:8" ht="15" customHeight="1">
      <c r="H7922" s="24"/>
    </row>
    <row r="7923" spans="8:8" ht="15" customHeight="1">
      <c r="H7923" s="24"/>
    </row>
    <row r="7924" spans="8:8" ht="15" customHeight="1">
      <c r="H7924" s="24"/>
    </row>
    <row r="7925" spans="8:8" ht="15" customHeight="1">
      <c r="H7925" s="24"/>
    </row>
    <row r="7926" spans="8:8" ht="15" customHeight="1">
      <c r="H7926" s="24"/>
    </row>
    <row r="7927" spans="8:8" ht="15" customHeight="1">
      <c r="H7927" s="24"/>
    </row>
    <row r="7928" spans="8:8" ht="15" customHeight="1">
      <c r="H7928" s="24"/>
    </row>
    <row r="7929" spans="8:8" ht="15" customHeight="1">
      <c r="H7929" s="24"/>
    </row>
    <row r="7930" spans="8:8" ht="15" customHeight="1">
      <c r="H7930" s="24"/>
    </row>
    <row r="7931" spans="8:8" ht="15" customHeight="1">
      <c r="H7931" s="24"/>
    </row>
    <row r="7932" spans="8:8" ht="15" customHeight="1">
      <c r="H7932" s="24"/>
    </row>
    <row r="7933" spans="8:8" ht="15" customHeight="1">
      <c r="H7933" s="24"/>
    </row>
    <row r="7934" spans="8:8" ht="15" customHeight="1">
      <c r="H7934" s="24"/>
    </row>
    <row r="7935" spans="8:8" ht="15" customHeight="1">
      <c r="H7935" s="24"/>
    </row>
    <row r="7936" spans="8:8" ht="15" customHeight="1">
      <c r="H7936" s="24"/>
    </row>
    <row r="7937" spans="8:8" ht="15" customHeight="1">
      <c r="H7937" s="24"/>
    </row>
    <row r="7938" spans="8:8" ht="15" customHeight="1">
      <c r="H7938" s="24"/>
    </row>
    <row r="7939" spans="8:8" ht="15" customHeight="1">
      <c r="H7939" s="24"/>
    </row>
    <row r="7940" spans="8:8" ht="15" customHeight="1">
      <c r="H7940" s="24"/>
    </row>
    <row r="7941" spans="8:8" ht="15" customHeight="1">
      <c r="H7941" s="24"/>
    </row>
    <row r="7942" spans="8:8" ht="15" customHeight="1">
      <c r="H7942" s="24"/>
    </row>
    <row r="7943" spans="8:8" ht="15" customHeight="1">
      <c r="H7943" s="24"/>
    </row>
    <row r="7944" spans="8:8" ht="15" customHeight="1">
      <c r="H7944" s="24"/>
    </row>
    <row r="7945" spans="8:8" ht="15" customHeight="1">
      <c r="H7945" s="24"/>
    </row>
    <row r="7946" spans="8:8" ht="15" customHeight="1">
      <c r="H7946" s="24"/>
    </row>
    <row r="7947" spans="8:8" ht="15" customHeight="1">
      <c r="H7947" s="24"/>
    </row>
    <row r="7948" spans="8:8" ht="15" customHeight="1">
      <c r="H7948" s="24"/>
    </row>
    <row r="7949" spans="8:8" ht="15" customHeight="1">
      <c r="H7949" s="24"/>
    </row>
    <row r="7950" spans="8:8" ht="15" customHeight="1">
      <c r="H7950" s="24"/>
    </row>
    <row r="7951" spans="8:8" ht="15" customHeight="1">
      <c r="H7951" s="24"/>
    </row>
    <row r="7952" spans="8:8" ht="15" customHeight="1">
      <c r="H7952" s="24"/>
    </row>
    <row r="7953" spans="8:8" ht="15" customHeight="1">
      <c r="H7953" s="24"/>
    </row>
    <row r="7954" spans="8:8" ht="15" customHeight="1">
      <c r="H7954" s="24"/>
    </row>
    <row r="7955" spans="8:8" ht="15" customHeight="1">
      <c r="H7955" s="24"/>
    </row>
    <row r="7956" spans="8:8" ht="15" customHeight="1">
      <c r="H7956" s="24"/>
    </row>
    <row r="7957" spans="8:8" ht="15" customHeight="1">
      <c r="H7957" s="24"/>
    </row>
    <row r="7958" spans="8:8" ht="15" customHeight="1">
      <c r="H7958" s="24"/>
    </row>
    <row r="7959" spans="8:8" ht="15" customHeight="1">
      <c r="H7959" s="24"/>
    </row>
    <row r="7960" spans="8:8" ht="15" customHeight="1">
      <c r="H7960" s="24"/>
    </row>
    <row r="7961" spans="8:8" ht="15" customHeight="1">
      <c r="H7961" s="24"/>
    </row>
    <row r="7962" spans="8:8" ht="15" customHeight="1">
      <c r="H7962" s="24"/>
    </row>
    <row r="7963" spans="8:8" ht="15" customHeight="1">
      <c r="H7963" s="24"/>
    </row>
    <row r="7964" spans="8:8" ht="15" customHeight="1">
      <c r="H7964" s="24"/>
    </row>
    <row r="7965" spans="8:8" ht="15" customHeight="1">
      <c r="H7965" s="24"/>
    </row>
    <row r="7966" spans="8:8" ht="15" customHeight="1">
      <c r="H7966" s="24"/>
    </row>
    <row r="7967" spans="8:8" ht="15" customHeight="1">
      <c r="H7967" s="24"/>
    </row>
    <row r="7968" spans="8:8" ht="15" customHeight="1">
      <c r="H7968" s="24"/>
    </row>
    <row r="7969" spans="8:8" ht="15" customHeight="1">
      <c r="H7969" s="24"/>
    </row>
    <row r="7970" spans="8:8" ht="15" customHeight="1">
      <c r="H7970" s="24"/>
    </row>
    <row r="7971" spans="8:8" ht="15" customHeight="1">
      <c r="H7971" s="24"/>
    </row>
    <row r="7972" spans="8:8" ht="15" customHeight="1">
      <c r="H7972" s="24"/>
    </row>
    <row r="7973" spans="8:8" ht="15" customHeight="1">
      <c r="H7973" s="24"/>
    </row>
    <row r="7974" spans="8:8" ht="15" customHeight="1">
      <c r="H7974" s="24"/>
    </row>
    <row r="7975" spans="8:8" ht="15" customHeight="1">
      <c r="H7975" s="24"/>
    </row>
    <row r="7976" spans="8:8" ht="15" customHeight="1">
      <c r="H7976" s="24"/>
    </row>
    <row r="7977" spans="8:8" ht="15" customHeight="1">
      <c r="H7977" s="24"/>
    </row>
    <row r="7978" spans="8:8" ht="15" customHeight="1">
      <c r="H7978" s="24"/>
    </row>
    <row r="7979" spans="8:8" ht="15" customHeight="1">
      <c r="H7979" s="24"/>
    </row>
    <row r="7980" spans="8:8" ht="15" customHeight="1">
      <c r="H7980" s="24"/>
    </row>
    <row r="7981" spans="8:8" ht="15" customHeight="1">
      <c r="H7981" s="24"/>
    </row>
    <row r="7982" spans="8:8" ht="15" customHeight="1">
      <c r="H7982" s="24"/>
    </row>
    <row r="7983" spans="8:8" ht="15" customHeight="1">
      <c r="H7983" s="24"/>
    </row>
    <row r="7984" spans="8:8" ht="15" customHeight="1">
      <c r="H7984" s="24"/>
    </row>
    <row r="7985" spans="8:8" ht="15" customHeight="1">
      <c r="H7985" s="24"/>
    </row>
    <row r="7986" spans="8:8" ht="15" customHeight="1">
      <c r="H7986" s="24"/>
    </row>
    <row r="7987" spans="8:8" ht="15" customHeight="1">
      <c r="H7987" s="24"/>
    </row>
    <row r="7988" spans="8:8" ht="15" customHeight="1">
      <c r="H7988" s="24"/>
    </row>
    <row r="7989" spans="8:8" ht="15" customHeight="1">
      <c r="H7989" s="24"/>
    </row>
    <row r="7990" spans="8:8" ht="15" customHeight="1">
      <c r="H7990" s="24"/>
    </row>
    <row r="7991" spans="8:8" ht="15" customHeight="1">
      <c r="H7991" s="24"/>
    </row>
    <row r="7992" spans="8:8" ht="15" customHeight="1">
      <c r="H7992" s="24"/>
    </row>
    <row r="7993" spans="8:8" ht="15" customHeight="1">
      <c r="H7993" s="24"/>
    </row>
    <row r="7994" spans="8:8" ht="15" customHeight="1">
      <c r="H7994" s="24"/>
    </row>
    <row r="7995" spans="8:8" ht="15" customHeight="1">
      <c r="H7995" s="24"/>
    </row>
    <row r="7996" spans="8:8" ht="15" customHeight="1">
      <c r="H7996" s="24"/>
    </row>
    <row r="7997" spans="8:8" ht="15" customHeight="1">
      <c r="H7997" s="24"/>
    </row>
    <row r="7998" spans="8:8" ht="15" customHeight="1">
      <c r="H7998" s="24"/>
    </row>
    <row r="7999" spans="8:8" ht="15" customHeight="1">
      <c r="H7999" s="24"/>
    </row>
    <row r="8000" spans="8:8" ht="15" customHeight="1">
      <c r="H8000" s="24"/>
    </row>
    <row r="8001" spans="8:8" ht="15" customHeight="1">
      <c r="H8001" s="24"/>
    </row>
    <row r="8002" spans="8:8" ht="15" customHeight="1">
      <c r="H8002" s="24"/>
    </row>
    <row r="8003" spans="8:8" ht="15" customHeight="1">
      <c r="H8003" s="24"/>
    </row>
    <row r="8004" spans="8:8" ht="15" customHeight="1">
      <c r="H8004" s="24"/>
    </row>
    <row r="8005" spans="8:8" ht="15" customHeight="1">
      <c r="H8005" s="24"/>
    </row>
    <row r="8006" spans="8:8" ht="15" customHeight="1">
      <c r="H8006" s="24"/>
    </row>
    <row r="8007" spans="8:8" ht="15" customHeight="1">
      <c r="H8007" s="24"/>
    </row>
    <row r="8008" spans="8:8" ht="15" customHeight="1">
      <c r="H8008" s="24"/>
    </row>
    <row r="8009" spans="8:8" ht="15" customHeight="1">
      <c r="H8009" s="24"/>
    </row>
    <row r="8010" spans="8:8" ht="15" customHeight="1">
      <c r="H8010" s="24"/>
    </row>
    <row r="8011" spans="8:8" ht="15" customHeight="1">
      <c r="H8011" s="24"/>
    </row>
    <row r="8012" spans="8:8" ht="15" customHeight="1">
      <c r="H8012" s="24"/>
    </row>
    <row r="8013" spans="8:8" ht="15" customHeight="1">
      <c r="H8013" s="24"/>
    </row>
    <row r="8014" spans="8:8" ht="15" customHeight="1">
      <c r="H8014" s="24"/>
    </row>
    <row r="8015" spans="8:8" ht="15" customHeight="1">
      <c r="H8015" s="24"/>
    </row>
    <row r="8016" spans="8:8" ht="15" customHeight="1">
      <c r="H8016" s="24"/>
    </row>
    <row r="8017" spans="8:8" ht="15" customHeight="1">
      <c r="H8017" s="24"/>
    </row>
    <row r="8018" spans="8:8" ht="15" customHeight="1">
      <c r="H8018" s="24"/>
    </row>
    <row r="8019" spans="8:8" ht="15" customHeight="1">
      <c r="H8019" s="24"/>
    </row>
    <row r="8020" spans="8:8" ht="15" customHeight="1">
      <c r="H8020" s="24"/>
    </row>
    <row r="8021" spans="8:8" ht="15" customHeight="1">
      <c r="H8021" s="24"/>
    </row>
    <row r="8022" spans="8:8" ht="15" customHeight="1">
      <c r="H8022" s="24"/>
    </row>
    <row r="8023" spans="8:8" ht="15" customHeight="1">
      <c r="H8023" s="24"/>
    </row>
    <row r="8024" spans="8:8" ht="15" customHeight="1">
      <c r="H8024" s="24"/>
    </row>
    <row r="8025" spans="8:8" ht="15" customHeight="1">
      <c r="H8025" s="24"/>
    </row>
    <row r="8026" spans="8:8" ht="15" customHeight="1">
      <c r="H8026" s="24"/>
    </row>
    <row r="8027" spans="8:8" ht="15" customHeight="1">
      <c r="H8027" s="24"/>
    </row>
    <row r="8028" spans="8:8" ht="15" customHeight="1">
      <c r="H8028" s="24"/>
    </row>
    <row r="8029" spans="8:8" ht="15" customHeight="1">
      <c r="H8029" s="24"/>
    </row>
    <row r="8030" spans="8:8" ht="15" customHeight="1">
      <c r="H8030" s="24"/>
    </row>
    <row r="8031" spans="8:8" ht="15" customHeight="1">
      <c r="H8031" s="24"/>
    </row>
    <row r="8032" spans="8:8" ht="15" customHeight="1">
      <c r="H8032" s="24"/>
    </row>
    <row r="8033" spans="8:8" ht="15" customHeight="1">
      <c r="H8033" s="24"/>
    </row>
    <row r="8034" spans="8:8" ht="15" customHeight="1">
      <c r="H8034" s="24"/>
    </row>
    <row r="8035" spans="8:8" ht="15" customHeight="1">
      <c r="H8035" s="24"/>
    </row>
    <row r="8036" spans="8:8" ht="15" customHeight="1">
      <c r="H8036" s="24"/>
    </row>
    <row r="8037" spans="8:8" ht="15" customHeight="1">
      <c r="H8037" s="24"/>
    </row>
    <row r="8038" spans="8:8" ht="15" customHeight="1">
      <c r="H8038" s="24"/>
    </row>
    <row r="8039" spans="8:8" ht="15" customHeight="1">
      <c r="H8039" s="24"/>
    </row>
    <row r="8040" spans="8:8" ht="15" customHeight="1">
      <c r="H8040" s="24"/>
    </row>
    <row r="8041" spans="8:8" ht="15" customHeight="1">
      <c r="H8041" s="24"/>
    </row>
    <row r="8042" spans="8:8" ht="15" customHeight="1">
      <c r="H8042" s="24"/>
    </row>
    <row r="8043" spans="8:8" ht="15" customHeight="1">
      <c r="H8043" s="24"/>
    </row>
    <row r="8044" spans="8:8" ht="15" customHeight="1">
      <c r="H8044" s="24"/>
    </row>
    <row r="8045" spans="8:8" ht="15" customHeight="1">
      <c r="H8045" s="24"/>
    </row>
    <row r="8046" spans="8:8" ht="15" customHeight="1">
      <c r="H8046" s="24"/>
    </row>
    <row r="8047" spans="8:8" ht="15" customHeight="1">
      <c r="H8047" s="24"/>
    </row>
    <row r="8048" spans="8:8" ht="15" customHeight="1">
      <c r="H8048" s="24"/>
    </row>
    <row r="8049" spans="8:8" ht="15" customHeight="1">
      <c r="H8049" s="24"/>
    </row>
    <row r="8050" spans="8:8" ht="15" customHeight="1">
      <c r="H8050" s="24"/>
    </row>
    <row r="8051" spans="8:8" ht="15" customHeight="1">
      <c r="H8051" s="24"/>
    </row>
    <row r="8052" spans="8:8" ht="15" customHeight="1">
      <c r="H8052" s="24"/>
    </row>
    <row r="8053" spans="8:8" ht="15" customHeight="1">
      <c r="H8053" s="24"/>
    </row>
    <row r="8054" spans="8:8" ht="15" customHeight="1">
      <c r="H8054" s="24"/>
    </row>
    <row r="8055" spans="8:8" ht="15" customHeight="1">
      <c r="H8055" s="24"/>
    </row>
    <row r="8056" spans="8:8" ht="15" customHeight="1">
      <c r="H8056" s="24"/>
    </row>
    <row r="8057" spans="8:8" ht="15" customHeight="1">
      <c r="H8057" s="24"/>
    </row>
    <row r="8058" spans="8:8" ht="15" customHeight="1">
      <c r="H8058" s="24"/>
    </row>
    <row r="8059" spans="8:8" ht="15" customHeight="1">
      <c r="H8059" s="24"/>
    </row>
    <row r="8060" spans="8:8" ht="15" customHeight="1">
      <c r="H8060" s="24"/>
    </row>
    <row r="8061" spans="8:8" ht="15" customHeight="1">
      <c r="H8061" s="24"/>
    </row>
    <row r="8062" spans="8:8" ht="15" customHeight="1">
      <c r="H8062" s="24"/>
    </row>
    <row r="8063" spans="8:8" ht="15" customHeight="1">
      <c r="H8063" s="24"/>
    </row>
    <row r="8064" spans="8:8" ht="15" customHeight="1">
      <c r="H8064" s="24"/>
    </row>
    <row r="8065" spans="8:8" ht="15" customHeight="1">
      <c r="H8065" s="24"/>
    </row>
    <row r="8066" spans="8:8" ht="15" customHeight="1">
      <c r="H8066" s="24"/>
    </row>
    <row r="8067" spans="8:8" ht="15" customHeight="1">
      <c r="H8067" s="24"/>
    </row>
    <row r="8068" spans="8:8" ht="15" customHeight="1">
      <c r="H8068" s="24"/>
    </row>
    <row r="8069" spans="8:8" ht="15" customHeight="1">
      <c r="H8069" s="24"/>
    </row>
    <row r="8070" spans="8:8" ht="15" customHeight="1">
      <c r="H8070" s="24"/>
    </row>
    <row r="8071" spans="8:8" ht="15" customHeight="1">
      <c r="H8071" s="24"/>
    </row>
    <row r="8072" spans="8:8" ht="15" customHeight="1">
      <c r="H8072" s="24"/>
    </row>
    <row r="8073" spans="8:8" ht="15" customHeight="1">
      <c r="H8073" s="24"/>
    </row>
    <row r="8074" spans="8:8" ht="15" customHeight="1">
      <c r="H8074" s="24"/>
    </row>
    <row r="8075" spans="8:8" ht="15" customHeight="1">
      <c r="H8075" s="24"/>
    </row>
    <row r="8076" spans="8:8" ht="15" customHeight="1">
      <c r="H8076" s="24"/>
    </row>
    <row r="8077" spans="8:8" ht="15" customHeight="1">
      <c r="H8077" s="24"/>
    </row>
    <row r="8078" spans="8:8" ht="15" customHeight="1">
      <c r="H8078" s="24"/>
    </row>
    <row r="8079" spans="8:8" ht="15" customHeight="1">
      <c r="H8079" s="24"/>
    </row>
    <row r="8080" spans="8:8" ht="15" customHeight="1">
      <c r="H8080" s="24"/>
    </row>
    <row r="8081" spans="8:8" ht="15" customHeight="1">
      <c r="H8081" s="24"/>
    </row>
    <row r="8082" spans="8:8" ht="15" customHeight="1">
      <c r="H8082" s="24"/>
    </row>
    <row r="8083" spans="8:8" ht="15" customHeight="1">
      <c r="H8083" s="24"/>
    </row>
    <row r="8084" spans="8:8" ht="15" customHeight="1">
      <c r="H8084" s="24"/>
    </row>
    <row r="8085" spans="8:8" ht="15" customHeight="1">
      <c r="H8085" s="24"/>
    </row>
    <row r="8086" spans="8:8" ht="15" customHeight="1">
      <c r="H8086" s="24"/>
    </row>
    <row r="8087" spans="8:8" ht="15" customHeight="1">
      <c r="H8087" s="24"/>
    </row>
    <row r="8088" spans="8:8" ht="15" customHeight="1">
      <c r="H8088" s="24"/>
    </row>
    <row r="8089" spans="8:8" ht="15" customHeight="1">
      <c r="H8089" s="24"/>
    </row>
    <row r="8090" spans="8:8" ht="15" customHeight="1">
      <c r="H8090" s="24"/>
    </row>
    <row r="8091" spans="8:8" ht="15" customHeight="1">
      <c r="H8091" s="24"/>
    </row>
    <row r="8092" spans="8:8" ht="15" customHeight="1">
      <c r="H8092" s="24"/>
    </row>
    <row r="8093" spans="8:8" ht="15" customHeight="1">
      <c r="H8093" s="24"/>
    </row>
    <row r="8094" spans="8:8" ht="15" customHeight="1">
      <c r="H8094" s="24"/>
    </row>
    <row r="8095" spans="8:8" ht="15" customHeight="1">
      <c r="H8095" s="24"/>
    </row>
    <row r="8096" spans="8:8" ht="15" customHeight="1">
      <c r="H8096" s="24"/>
    </row>
    <row r="8097" spans="8:8" ht="15" customHeight="1">
      <c r="H8097" s="24"/>
    </row>
    <row r="8098" spans="8:8" ht="15" customHeight="1">
      <c r="H8098" s="24"/>
    </row>
    <row r="8099" spans="8:8" ht="15" customHeight="1">
      <c r="H8099" s="24"/>
    </row>
    <row r="8100" spans="8:8" ht="15" customHeight="1">
      <c r="H8100" s="24"/>
    </row>
    <row r="8101" spans="8:8" ht="15" customHeight="1">
      <c r="H8101" s="24"/>
    </row>
    <row r="8102" spans="8:8" ht="15" customHeight="1">
      <c r="H8102" s="24"/>
    </row>
    <row r="8103" spans="8:8" ht="15" customHeight="1">
      <c r="H8103" s="24"/>
    </row>
    <row r="8104" spans="8:8" ht="15" customHeight="1">
      <c r="H8104" s="24"/>
    </row>
    <row r="8105" spans="8:8" ht="15" customHeight="1">
      <c r="H8105" s="24"/>
    </row>
    <row r="8106" spans="8:8" ht="15" customHeight="1">
      <c r="H8106" s="24"/>
    </row>
    <row r="8107" spans="8:8" ht="15" customHeight="1">
      <c r="H8107" s="24"/>
    </row>
    <row r="8108" spans="8:8" ht="15" customHeight="1">
      <c r="H8108" s="24"/>
    </row>
    <row r="8109" spans="8:8" ht="15" customHeight="1">
      <c r="H8109" s="24"/>
    </row>
    <row r="8110" spans="8:8" ht="15" customHeight="1">
      <c r="H8110" s="24"/>
    </row>
    <row r="8111" spans="8:8" ht="15" customHeight="1">
      <c r="H8111" s="24"/>
    </row>
    <row r="8112" spans="8:8" ht="15" customHeight="1">
      <c r="H8112" s="24"/>
    </row>
    <row r="8113" spans="8:8" ht="15" customHeight="1">
      <c r="H8113" s="24"/>
    </row>
    <row r="8114" spans="8:8" ht="15" customHeight="1">
      <c r="H8114" s="24"/>
    </row>
    <row r="8115" spans="8:8" ht="15" customHeight="1">
      <c r="H8115" s="24"/>
    </row>
    <row r="8116" spans="8:8" ht="15" customHeight="1">
      <c r="H8116" s="24"/>
    </row>
    <row r="8117" spans="8:8" ht="15" customHeight="1">
      <c r="H8117" s="24"/>
    </row>
    <row r="8118" spans="8:8" ht="15" customHeight="1">
      <c r="H8118" s="24"/>
    </row>
    <row r="8119" spans="8:8" ht="15" customHeight="1">
      <c r="H8119" s="24"/>
    </row>
    <row r="8120" spans="8:8" ht="15" customHeight="1">
      <c r="H8120" s="24"/>
    </row>
    <row r="8121" spans="8:8" ht="15" customHeight="1">
      <c r="H8121" s="24"/>
    </row>
    <row r="8122" spans="8:8" ht="15" customHeight="1">
      <c r="H8122" s="24"/>
    </row>
    <row r="8123" spans="8:8" ht="15" customHeight="1">
      <c r="H8123" s="24"/>
    </row>
    <row r="8124" spans="8:8" ht="15" customHeight="1">
      <c r="H8124" s="24"/>
    </row>
    <row r="8125" spans="8:8" ht="15" customHeight="1">
      <c r="H8125" s="24"/>
    </row>
    <row r="8126" spans="8:8" ht="15" customHeight="1">
      <c r="H8126" s="24"/>
    </row>
    <row r="8127" spans="8:8" ht="15" customHeight="1">
      <c r="H8127" s="24"/>
    </row>
    <row r="8128" spans="8:8" ht="15" customHeight="1">
      <c r="H8128" s="24"/>
    </row>
    <row r="8129" spans="8:8" ht="15" customHeight="1">
      <c r="H8129" s="24"/>
    </row>
    <row r="8130" spans="8:8" ht="15" customHeight="1">
      <c r="H8130" s="24"/>
    </row>
    <row r="8131" spans="8:8" ht="15" customHeight="1">
      <c r="H8131" s="24"/>
    </row>
    <row r="8132" spans="8:8" ht="15" customHeight="1">
      <c r="H8132" s="24"/>
    </row>
    <row r="8133" spans="8:8" ht="15" customHeight="1">
      <c r="H8133" s="24"/>
    </row>
    <row r="8134" spans="8:8" ht="15" customHeight="1">
      <c r="H8134" s="24"/>
    </row>
    <row r="8135" spans="8:8" ht="15" customHeight="1">
      <c r="H8135" s="24"/>
    </row>
    <row r="8136" spans="8:8" ht="15" customHeight="1">
      <c r="H8136" s="24"/>
    </row>
    <row r="8137" spans="8:8" ht="15" customHeight="1">
      <c r="H8137" s="24"/>
    </row>
    <row r="8138" spans="8:8" ht="15" customHeight="1">
      <c r="H8138" s="24"/>
    </row>
    <row r="8139" spans="8:8" ht="15" customHeight="1">
      <c r="H8139" s="24"/>
    </row>
    <row r="8140" spans="8:8" ht="15" customHeight="1">
      <c r="H8140" s="24"/>
    </row>
    <row r="8141" spans="8:8" ht="15" customHeight="1">
      <c r="H8141" s="24"/>
    </row>
    <row r="8142" spans="8:8" ht="15" customHeight="1">
      <c r="H8142" s="24"/>
    </row>
    <row r="8143" spans="8:8" ht="15" customHeight="1">
      <c r="H8143" s="24"/>
    </row>
    <row r="8144" spans="8:8" ht="15" customHeight="1">
      <c r="H8144" s="24"/>
    </row>
    <row r="8145" spans="8:8" ht="15" customHeight="1">
      <c r="H8145" s="24"/>
    </row>
    <row r="8146" spans="8:8" ht="15" customHeight="1">
      <c r="H8146" s="24"/>
    </row>
    <row r="8147" spans="8:8" ht="15" customHeight="1">
      <c r="H8147" s="24"/>
    </row>
    <row r="8148" spans="8:8" ht="15" customHeight="1">
      <c r="H8148" s="24"/>
    </row>
    <row r="8149" spans="8:8" ht="15" customHeight="1">
      <c r="H8149" s="24"/>
    </row>
    <row r="8150" spans="8:8" ht="15" customHeight="1">
      <c r="H8150" s="24"/>
    </row>
    <row r="8151" spans="8:8" ht="15" customHeight="1">
      <c r="H8151" s="24"/>
    </row>
    <row r="8152" spans="8:8" ht="15" customHeight="1">
      <c r="H8152" s="24"/>
    </row>
    <row r="8153" spans="8:8" ht="15" customHeight="1">
      <c r="H8153" s="24"/>
    </row>
    <row r="8154" spans="8:8" ht="15" customHeight="1">
      <c r="H8154" s="24"/>
    </row>
    <row r="8155" spans="8:8" ht="15" customHeight="1">
      <c r="H8155" s="24"/>
    </row>
    <row r="8156" spans="8:8" ht="15" customHeight="1">
      <c r="H8156" s="24"/>
    </row>
    <row r="8157" spans="8:8" ht="15" customHeight="1">
      <c r="H8157" s="24"/>
    </row>
    <row r="8158" spans="8:8" ht="15" customHeight="1">
      <c r="H8158" s="24"/>
    </row>
    <row r="8159" spans="8:8" ht="15" customHeight="1">
      <c r="H8159" s="24"/>
    </row>
    <row r="8160" spans="8:8" ht="15" customHeight="1">
      <c r="H8160" s="24"/>
    </row>
    <row r="8161" spans="8:8" ht="15" customHeight="1">
      <c r="H8161" s="24"/>
    </row>
    <row r="8162" spans="8:8" ht="15" customHeight="1">
      <c r="H8162" s="24"/>
    </row>
    <row r="8163" spans="8:8" ht="15" customHeight="1">
      <c r="H8163" s="24"/>
    </row>
    <row r="8164" spans="8:8" ht="15" customHeight="1">
      <c r="H8164" s="24"/>
    </row>
    <row r="8165" spans="8:8" ht="15" customHeight="1">
      <c r="H8165" s="24"/>
    </row>
    <row r="8166" spans="8:8" ht="15" customHeight="1">
      <c r="H8166" s="24"/>
    </row>
    <row r="8167" spans="8:8" ht="15" customHeight="1">
      <c r="H8167" s="24"/>
    </row>
    <row r="8168" spans="8:8" ht="15" customHeight="1">
      <c r="H8168" s="24"/>
    </row>
    <row r="8169" spans="8:8" ht="15" customHeight="1">
      <c r="H8169" s="24"/>
    </row>
    <row r="8170" spans="8:8" ht="15" customHeight="1">
      <c r="H8170" s="24"/>
    </row>
    <row r="8171" spans="8:8" ht="15" customHeight="1">
      <c r="H8171" s="24"/>
    </row>
    <row r="8172" spans="8:8" ht="15" customHeight="1">
      <c r="H8172" s="24"/>
    </row>
    <row r="8173" spans="8:8" ht="15" customHeight="1">
      <c r="H8173" s="24"/>
    </row>
    <row r="8174" spans="8:8" ht="15" customHeight="1">
      <c r="H8174" s="24"/>
    </row>
    <row r="8175" spans="8:8" ht="15" customHeight="1">
      <c r="H8175" s="24"/>
    </row>
    <row r="8176" spans="8:8" ht="15" customHeight="1">
      <c r="H8176" s="24"/>
    </row>
    <row r="8177" spans="8:8" ht="15" customHeight="1">
      <c r="H8177" s="24"/>
    </row>
    <row r="8178" spans="8:8" ht="15" customHeight="1">
      <c r="H8178" s="24"/>
    </row>
    <row r="8179" spans="8:8" ht="15" customHeight="1">
      <c r="H8179" s="24"/>
    </row>
    <row r="8180" spans="8:8" ht="15" customHeight="1">
      <c r="H8180" s="24"/>
    </row>
    <row r="8181" spans="8:8" ht="15" customHeight="1">
      <c r="H8181" s="24"/>
    </row>
    <row r="8182" spans="8:8" ht="15" customHeight="1">
      <c r="H8182" s="24"/>
    </row>
    <row r="8183" spans="8:8" ht="15" customHeight="1">
      <c r="H8183" s="24"/>
    </row>
    <row r="8184" spans="8:8" ht="15" customHeight="1">
      <c r="H8184" s="24"/>
    </row>
    <row r="8185" spans="8:8" ht="15" customHeight="1">
      <c r="H8185" s="24"/>
    </row>
    <row r="8186" spans="8:8" ht="15" customHeight="1">
      <c r="H8186" s="24"/>
    </row>
    <row r="8187" spans="8:8" ht="15" customHeight="1">
      <c r="H8187" s="24"/>
    </row>
    <row r="8188" spans="8:8" ht="15" customHeight="1">
      <c r="H8188" s="24"/>
    </row>
    <row r="8189" spans="8:8" ht="15" customHeight="1">
      <c r="H8189" s="24"/>
    </row>
    <row r="8190" spans="8:8" ht="15" customHeight="1">
      <c r="H8190" s="24"/>
    </row>
    <row r="8191" spans="8:8" ht="15" customHeight="1">
      <c r="H8191" s="24"/>
    </row>
    <row r="8192" spans="8:8" ht="15" customHeight="1">
      <c r="H8192" s="24"/>
    </row>
    <row r="8193" spans="8:8" ht="15" customHeight="1">
      <c r="H8193" s="24"/>
    </row>
    <row r="8194" spans="8:8" ht="15" customHeight="1">
      <c r="H8194" s="24"/>
    </row>
    <row r="8195" spans="8:8" ht="15" customHeight="1">
      <c r="H8195" s="24"/>
    </row>
    <row r="8196" spans="8:8" ht="15" customHeight="1">
      <c r="H8196" s="24"/>
    </row>
    <row r="8197" spans="8:8" ht="15" customHeight="1">
      <c r="H8197" s="24"/>
    </row>
    <row r="8198" spans="8:8" ht="15" customHeight="1">
      <c r="H8198" s="24"/>
    </row>
    <row r="8199" spans="8:8" ht="15" customHeight="1">
      <c r="H8199" s="24"/>
    </row>
    <row r="8200" spans="8:8" ht="15" customHeight="1">
      <c r="H8200" s="24"/>
    </row>
    <row r="8201" spans="8:8" ht="15" customHeight="1">
      <c r="H8201" s="24"/>
    </row>
    <row r="8202" spans="8:8" ht="15" customHeight="1">
      <c r="H8202" s="24"/>
    </row>
    <row r="8203" spans="8:8" ht="15" customHeight="1">
      <c r="H8203" s="24"/>
    </row>
    <row r="8204" spans="8:8" ht="15" customHeight="1">
      <c r="H8204" s="24"/>
    </row>
    <row r="8205" spans="8:8" ht="15" customHeight="1">
      <c r="H8205" s="24"/>
    </row>
    <row r="8206" spans="8:8" ht="15" customHeight="1">
      <c r="H8206" s="24"/>
    </row>
    <row r="8207" spans="8:8" ht="15" customHeight="1">
      <c r="H8207" s="24"/>
    </row>
    <row r="8208" spans="8:8" ht="15" customHeight="1">
      <c r="H8208" s="24"/>
    </row>
    <row r="8209" spans="8:8" ht="15" customHeight="1">
      <c r="H8209" s="24"/>
    </row>
    <row r="8210" spans="8:8" ht="15" customHeight="1">
      <c r="H8210" s="24"/>
    </row>
    <row r="8211" spans="8:8" ht="15" customHeight="1">
      <c r="H8211" s="24"/>
    </row>
    <row r="8212" spans="8:8" ht="15" customHeight="1">
      <c r="H8212" s="24"/>
    </row>
    <row r="8213" spans="8:8" ht="15" customHeight="1">
      <c r="H8213" s="24"/>
    </row>
    <row r="8214" spans="8:8" ht="15" customHeight="1">
      <c r="H8214" s="24"/>
    </row>
    <row r="8215" spans="8:8" ht="15" customHeight="1">
      <c r="H8215" s="24"/>
    </row>
    <row r="8216" spans="8:8" ht="15" customHeight="1">
      <c r="H8216" s="24"/>
    </row>
    <row r="8217" spans="8:8" ht="15" customHeight="1">
      <c r="H8217" s="24"/>
    </row>
    <row r="8218" spans="8:8" ht="15" customHeight="1">
      <c r="H8218" s="24"/>
    </row>
    <row r="8219" spans="8:8" ht="15" customHeight="1">
      <c r="H8219" s="24"/>
    </row>
    <row r="8220" spans="8:8" ht="15" customHeight="1">
      <c r="H8220" s="24"/>
    </row>
    <row r="8221" spans="8:8" ht="15" customHeight="1">
      <c r="H8221" s="24"/>
    </row>
    <row r="8222" spans="8:8" ht="15" customHeight="1">
      <c r="H8222" s="24"/>
    </row>
    <row r="8223" spans="8:8" ht="15" customHeight="1">
      <c r="H8223" s="24"/>
    </row>
    <row r="8224" spans="8:8" ht="15" customHeight="1">
      <c r="H8224" s="24"/>
    </row>
    <row r="8225" spans="8:8" ht="15" customHeight="1">
      <c r="H8225" s="24"/>
    </row>
    <row r="8226" spans="8:8" ht="15" customHeight="1">
      <c r="H8226" s="24"/>
    </row>
    <row r="8227" spans="8:8" ht="15" customHeight="1">
      <c r="H8227" s="24"/>
    </row>
    <row r="8228" spans="8:8" ht="15" customHeight="1">
      <c r="H8228" s="24"/>
    </row>
    <row r="8229" spans="8:8" ht="15" customHeight="1">
      <c r="H8229" s="24"/>
    </row>
    <row r="8230" spans="8:8" ht="15" customHeight="1">
      <c r="H8230" s="24"/>
    </row>
    <row r="8231" spans="8:8" ht="15" customHeight="1">
      <c r="H8231" s="24"/>
    </row>
    <row r="8232" spans="8:8" ht="15" customHeight="1">
      <c r="H8232" s="24"/>
    </row>
    <row r="8233" spans="8:8" ht="15" customHeight="1">
      <c r="H8233" s="24"/>
    </row>
    <row r="8234" spans="8:8" ht="15" customHeight="1">
      <c r="H8234" s="24"/>
    </row>
    <row r="8235" spans="8:8" ht="15" customHeight="1">
      <c r="H8235" s="24"/>
    </row>
    <row r="8236" spans="8:8" ht="15" customHeight="1">
      <c r="H8236" s="24"/>
    </row>
    <row r="8237" spans="8:8" ht="15" customHeight="1">
      <c r="H8237" s="24"/>
    </row>
    <row r="8238" spans="8:8" ht="15" customHeight="1">
      <c r="H8238" s="24"/>
    </row>
    <row r="8239" spans="8:8" ht="15" customHeight="1">
      <c r="H8239" s="24"/>
    </row>
    <row r="8240" spans="8:8" ht="15" customHeight="1">
      <c r="H8240" s="24"/>
    </row>
    <row r="8241" spans="8:8" ht="15" customHeight="1">
      <c r="H8241" s="24"/>
    </row>
    <row r="8242" spans="8:8" ht="15" customHeight="1">
      <c r="H8242" s="24"/>
    </row>
    <row r="8243" spans="8:8" ht="15" customHeight="1">
      <c r="H8243" s="24"/>
    </row>
    <row r="8244" spans="8:8" ht="15" customHeight="1">
      <c r="H8244" s="24"/>
    </row>
    <row r="8245" spans="8:8" ht="15" customHeight="1">
      <c r="H8245" s="24"/>
    </row>
    <row r="8246" spans="8:8" ht="15" customHeight="1">
      <c r="H8246" s="24"/>
    </row>
    <row r="8247" spans="8:8" ht="15" customHeight="1">
      <c r="H8247" s="24"/>
    </row>
    <row r="8248" spans="8:8" ht="15" customHeight="1">
      <c r="H8248" s="24"/>
    </row>
    <row r="8249" spans="8:8" ht="15" customHeight="1">
      <c r="H8249" s="24"/>
    </row>
    <row r="8250" spans="8:8" ht="15" customHeight="1">
      <c r="H8250" s="24"/>
    </row>
    <row r="8251" spans="8:8" ht="15" customHeight="1">
      <c r="H8251" s="24"/>
    </row>
    <row r="8252" spans="8:8" ht="15" customHeight="1">
      <c r="H8252" s="24"/>
    </row>
    <row r="8253" spans="8:8" ht="15" customHeight="1">
      <c r="H8253" s="24"/>
    </row>
    <row r="8254" spans="8:8" ht="15" customHeight="1">
      <c r="H8254" s="24"/>
    </row>
    <row r="8255" spans="8:8" ht="15" customHeight="1">
      <c r="H8255" s="24"/>
    </row>
    <row r="8256" spans="8:8" ht="15" customHeight="1">
      <c r="H8256" s="24"/>
    </row>
    <row r="8257" spans="8:8" ht="15" customHeight="1">
      <c r="H8257" s="24"/>
    </row>
    <row r="8258" spans="8:8" ht="15" customHeight="1">
      <c r="H8258" s="24"/>
    </row>
    <row r="8259" spans="8:8" ht="15" customHeight="1">
      <c r="H8259" s="24"/>
    </row>
    <row r="8260" spans="8:8" ht="15" customHeight="1">
      <c r="H8260" s="24"/>
    </row>
    <row r="8261" spans="8:8" ht="15" customHeight="1">
      <c r="H8261" s="24"/>
    </row>
    <row r="8262" spans="8:8" ht="15" customHeight="1">
      <c r="H8262" s="24"/>
    </row>
    <row r="8263" spans="8:8" ht="15" customHeight="1">
      <c r="H8263" s="24"/>
    </row>
    <row r="8264" spans="8:8" ht="15" customHeight="1">
      <c r="H8264" s="24"/>
    </row>
    <row r="8265" spans="8:8" ht="15" customHeight="1">
      <c r="H8265" s="24"/>
    </row>
    <row r="8266" spans="8:8" ht="15" customHeight="1">
      <c r="H8266" s="24"/>
    </row>
    <row r="8267" spans="8:8" ht="15" customHeight="1">
      <c r="H8267" s="24"/>
    </row>
    <row r="8268" spans="8:8" ht="15" customHeight="1">
      <c r="H8268" s="24"/>
    </row>
    <row r="8269" spans="8:8" ht="15" customHeight="1">
      <c r="H8269" s="24"/>
    </row>
    <row r="8270" spans="8:8" ht="15" customHeight="1">
      <c r="H8270" s="24"/>
    </row>
    <row r="8271" spans="8:8" ht="15" customHeight="1">
      <c r="H8271" s="24"/>
    </row>
    <row r="8272" spans="8:8" ht="15" customHeight="1">
      <c r="H8272" s="24"/>
    </row>
    <row r="8273" spans="8:8" ht="15" customHeight="1">
      <c r="H8273" s="24"/>
    </row>
    <row r="8274" spans="8:8" ht="15" customHeight="1">
      <c r="H8274" s="24"/>
    </row>
    <row r="8275" spans="8:8" ht="15" customHeight="1">
      <c r="H8275" s="24"/>
    </row>
    <row r="8276" spans="8:8" ht="15" customHeight="1">
      <c r="H8276" s="24"/>
    </row>
    <row r="8277" spans="8:8" ht="15" customHeight="1">
      <c r="H8277" s="24"/>
    </row>
    <row r="8278" spans="8:8" ht="15" customHeight="1">
      <c r="H8278" s="24"/>
    </row>
    <row r="8279" spans="8:8" ht="15" customHeight="1">
      <c r="H8279" s="24"/>
    </row>
    <row r="8280" spans="8:8" ht="15" customHeight="1">
      <c r="H8280" s="24"/>
    </row>
    <row r="8281" spans="8:8" ht="15" customHeight="1">
      <c r="H8281" s="24"/>
    </row>
    <row r="8282" spans="8:8" ht="15" customHeight="1">
      <c r="H8282" s="24"/>
    </row>
    <row r="8283" spans="8:8" ht="15" customHeight="1">
      <c r="H8283" s="24"/>
    </row>
    <row r="8284" spans="8:8" ht="15" customHeight="1">
      <c r="H8284" s="24"/>
    </row>
    <row r="8285" spans="8:8" ht="15" customHeight="1">
      <c r="H8285" s="24"/>
    </row>
    <row r="8286" spans="8:8" ht="15" customHeight="1">
      <c r="H8286" s="24"/>
    </row>
    <row r="8287" spans="8:8" ht="15" customHeight="1">
      <c r="H8287" s="24"/>
    </row>
    <row r="8288" spans="8:8" ht="15" customHeight="1">
      <c r="H8288" s="24"/>
    </row>
    <row r="8289" spans="8:8" ht="15" customHeight="1">
      <c r="H8289" s="24"/>
    </row>
    <row r="8290" spans="8:8" ht="15" customHeight="1">
      <c r="H8290" s="24"/>
    </row>
    <row r="8291" spans="8:8" ht="15" customHeight="1">
      <c r="H8291" s="24"/>
    </row>
    <row r="8292" spans="8:8" ht="15" customHeight="1">
      <c r="H8292" s="24"/>
    </row>
    <row r="8293" spans="8:8" ht="15" customHeight="1">
      <c r="H8293" s="24"/>
    </row>
    <row r="8294" spans="8:8" ht="15" customHeight="1">
      <c r="H8294" s="24"/>
    </row>
    <row r="8295" spans="8:8" ht="15" customHeight="1">
      <c r="H8295" s="24"/>
    </row>
    <row r="8296" spans="8:8" ht="15" customHeight="1">
      <c r="H8296" s="24"/>
    </row>
    <row r="8297" spans="8:8" ht="15" customHeight="1">
      <c r="H8297" s="24"/>
    </row>
    <row r="8298" spans="8:8" ht="15" customHeight="1">
      <c r="H8298" s="24"/>
    </row>
    <row r="8299" spans="8:8" ht="15" customHeight="1">
      <c r="H8299" s="24"/>
    </row>
    <row r="8300" spans="8:8" ht="15" customHeight="1">
      <c r="H8300" s="24"/>
    </row>
    <row r="8301" spans="8:8" ht="15" customHeight="1">
      <c r="H8301" s="24"/>
    </row>
    <row r="8302" spans="8:8" ht="15" customHeight="1">
      <c r="H8302" s="24"/>
    </row>
    <row r="8303" spans="8:8" ht="15" customHeight="1">
      <c r="H8303" s="24"/>
    </row>
    <row r="8304" spans="8:8" ht="15" customHeight="1">
      <c r="H8304" s="24"/>
    </row>
    <row r="8305" spans="8:8" ht="15" customHeight="1">
      <c r="H8305" s="24"/>
    </row>
    <row r="8306" spans="8:8" ht="15" customHeight="1">
      <c r="H8306" s="24"/>
    </row>
    <row r="8307" spans="8:8" ht="15" customHeight="1">
      <c r="H8307" s="24"/>
    </row>
    <row r="8308" spans="8:8" ht="15" customHeight="1">
      <c r="H8308" s="24"/>
    </row>
    <row r="8309" spans="8:8" ht="15" customHeight="1">
      <c r="H8309" s="24"/>
    </row>
    <row r="8310" spans="8:8" ht="15" customHeight="1">
      <c r="H8310" s="24"/>
    </row>
    <row r="8311" spans="8:8" ht="15" customHeight="1">
      <c r="H8311" s="24"/>
    </row>
    <row r="8312" spans="8:8" ht="15" customHeight="1">
      <c r="H8312" s="24"/>
    </row>
    <row r="8313" spans="8:8" ht="15" customHeight="1">
      <c r="H8313" s="24"/>
    </row>
    <row r="8314" spans="8:8" ht="15" customHeight="1">
      <c r="H8314" s="24"/>
    </row>
    <row r="8315" spans="8:8" ht="15" customHeight="1">
      <c r="H8315" s="24"/>
    </row>
    <row r="8316" spans="8:8" ht="15" customHeight="1">
      <c r="H8316" s="24"/>
    </row>
    <row r="8317" spans="8:8" ht="15" customHeight="1">
      <c r="H8317" s="24"/>
    </row>
    <row r="8318" spans="8:8" ht="15" customHeight="1">
      <c r="H8318" s="24"/>
    </row>
    <row r="8319" spans="8:8" ht="15" customHeight="1">
      <c r="H8319" s="24"/>
    </row>
    <row r="8320" spans="8:8" ht="15" customHeight="1">
      <c r="H8320" s="24"/>
    </row>
    <row r="8321" spans="8:8" ht="15" customHeight="1">
      <c r="H8321" s="24"/>
    </row>
    <row r="8322" spans="8:8" ht="15" customHeight="1">
      <c r="H8322" s="24"/>
    </row>
    <row r="8323" spans="8:8" ht="15" customHeight="1">
      <c r="H8323" s="24"/>
    </row>
    <row r="8324" spans="8:8" ht="15" customHeight="1">
      <c r="H8324" s="24"/>
    </row>
    <row r="8325" spans="8:8" ht="15" customHeight="1">
      <c r="H8325" s="24"/>
    </row>
    <row r="8326" spans="8:8" ht="15" customHeight="1">
      <c r="H8326" s="24"/>
    </row>
    <row r="8327" spans="8:8" ht="15" customHeight="1">
      <c r="H8327" s="24"/>
    </row>
    <row r="8328" spans="8:8" ht="15" customHeight="1">
      <c r="H8328" s="24"/>
    </row>
    <row r="8329" spans="8:8" ht="15" customHeight="1">
      <c r="H8329" s="24"/>
    </row>
    <row r="8330" spans="8:8" ht="15" customHeight="1">
      <c r="H8330" s="24"/>
    </row>
    <row r="8331" spans="8:8" ht="15" customHeight="1">
      <c r="H8331" s="24"/>
    </row>
    <row r="8332" spans="8:8" ht="15" customHeight="1">
      <c r="H8332" s="24"/>
    </row>
    <row r="8333" spans="8:8" ht="15" customHeight="1">
      <c r="H8333" s="24"/>
    </row>
    <row r="8334" spans="8:8" ht="15" customHeight="1">
      <c r="H8334" s="24"/>
    </row>
    <row r="8335" spans="8:8" ht="15" customHeight="1">
      <c r="H8335" s="24"/>
    </row>
    <row r="8336" spans="8:8" ht="15" customHeight="1">
      <c r="H8336" s="24"/>
    </row>
    <row r="8337" spans="8:8" ht="15" customHeight="1">
      <c r="H8337" s="24"/>
    </row>
    <row r="8338" spans="8:8" ht="15" customHeight="1">
      <c r="H8338" s="24"/>
    </row>
    <row r="8339" spans="8:8" ht="15" customHeight="1">
      <c r="H8339" s="24"/>
    </row>
    <row r="8340" spans="8:8" ht="15" customHeight="1">
      <c r="H8340" s="24"/>
    </row>
    <row r="8341" spans="8:8" ht="15" customHeight="1">
      <c r="H8341" s="24"/>
    </row>
    <row r="8342" spans="8:8" ht="15" customHeight="1">
      <c r="H8342" s="24"/>
    </row>
    <row r="8343" spans="8:8" ht="15" customHeight="1">
      <c r="H8343" s="24"/>
    </row>
    <row r="8344" spans="8:8" ht="15" customHeight="1">
      <c r="H8344" s="24"/>
    </row>
    <row r="8345" spans="8:8" ht="15" customHeight="1">
      <c r="H8345" s="24"/>
    </row>
    <row r="8346" spans="8:8" ht="15" customHeight="1">
      <c r="H8346" s="24"/>
    </row>
    <row r="8347" spans="8:8" ht="15" customHeight="1">
      <c r="H8347" s="24"/>
    </row>
    <row r="8348" spans="8:8" ht="15" customHeight="1">
      <c r="H8348" s="24"/>
    </row>
    <row r="8349" spans="8:8" ht="15" customHeight="1">
      <c r="H8349" s="24"/>
    </row>
    <row r="8350" spans="8:8" ht="15" customHeight="1">
      <c r="H8350" s="24"/>
    </row>
    <row r="8351" spans="8:8" ht="15" customHeight="1">
      <c r="H8351" s="24"/>
    </row>
    <row r="8352" spans="8:8" ht="15" customHeight="1">
      <c r="H8352" s="24"/>
    </row>
    <row r="8353" spans="8:8" ht="15" customHeight="1">
      <c r="H8353" s="24"/>
    </row>
    <row r="8354" spans="8:8" ht="15" customHeight="1">
      <c r="H8354" s="24"/>
    </row>
    <row r="8355" spans="8:8" ht="15" customHeight="1">
      <c r="H8355" s="24"/>
    </row>
    <row r="8356" spans="8:8" ht="15" customHeight="1">
      <c r="H8356" s="24"/>
    </row>
    <row r="8357" spans="8:8" ht="15" customHeight="1">
      <c r="H8357" s="24"/>
    </row>
    <row r="8358" spans="8:8" ht="15" customHeight="1">
      <c r="H8358" s="24"/>
    </row>
    <row r="8359" spans="8:8" ht="15" customHeight="1">
      <c r="H8359" s="24"/>
    </row>
    <row r="8360" spans="8:8" ht="15" customHeight="1">
      <c r="H8360" s="24"/>
    </row>
    <row r="8361" spans="8:8" ht="15" customHeight="1">
      <c r="H8361" s="24"/>
    </row>
    <row r="8362" spans="8:8" ht="15" customHeight="1">
      <c r="H8362" s="24"/>
    </row>
    <row r="8363" spans="8:8" ht="15" customHeight="1">
      <c r="H8363" s="24"/>
    </row>
    <row r="8364" spans="8:8" ht="15" customHeight="1">
      <c r="H8364" s="24"/>
    </row>
    <row r="8365" spans="8:8" ht="15" customHeight="1">
      <c r="H8365" s="24"/>
    </row>
    <row r="8366" spans="8:8" ht="15" customHeight="1">
      <c r="H8366" s="24"/>
    </row>
    <row r="8367" spans="8:8" ht="15" customHeight="1">
      <c r="H8367" s="24"/>
    </row>
    <row r="8368" spans="8:8" ht="15" customHeight="1">
      <c r="H8368" s="24"/>
    </row>
    <row r="8369" spans="8:8" ht="15" customHeight="1">
      <c r="H8369" s="24"/>
    </row>
    <row r="8370" spans="8:8" ht="15" customHeight="1">
      <c r="H8370" s="24"/>
    </row>
    <row r="8371" spans="8:8" ht="15" customHeight="1">
      <c r="H8371" s="24"/>
    </row>
    <row r="8372" spans="8:8" ht="15" customHeight="1">
      <c r="H8372" s="24"/>
    </row>
    <row r="8373" spans="8:8" ht="15" customHeight="1">
      <c r="H8373" s="24"/>
    </row>
    <row r="8374" spans="8:8" ht="15" customHeight="1">
      <c r="H8374" s="24"/>
    </row>
    <row r="8375" spans="8:8" ht="15" customHeight="1">
      <c r="H8375" s="24"/>
    </row>
    <row r="8376" spans="8:8" ht="15" customHeight="1">
      <c r="H8376" s="24"/>
    </row>
    <row r="8377" spans="8:8" ht="15" customHeight="1">
      <c r="H8377" s="24"/>
    </row>
    <row r="8378" spans="8:8" ht="15" customHeight="1">
      <c r="H8378" s="24"/>
    </row>
    <row r="8379" spans="8:8" ht="15" customHeight="1">
      <c r="H8379" s="24"/>
    </row>
    <row r="8380" spans="8:8" ht="15" customHeight="1">
      <c r="H8380" s="24"/>
    </row>
    <row r="8381" spans="8:8" ht="15" customHeight="1">
      <c r="H8381" s="24"/>
    </row>
    <row r="8382" spans="8:8" ht="15" customHeight="1">
      <c r="H8382" s="24"/>
    </row>
    <row r="8383" spans="8:8" ht="15" customHeight="1">
      <c r="H8383" s="24"/>
    </row>
    <row r="8384" spans="8:8" ht="15" customHeight="1">
      <c r="H8384" s="24"/>
    </row>
    <row r="8385" spans="8:8" ht="15" customHeight="1">
      <c r="H8385" s="24"/>
    </row>
    <row r="8386" spans="8:8" ht="15" customHeight="1">
      <c r="H8386" s="24"/>
    </row>
    <row r="8387" spans="8:8" ht="15" customHeight="1">
      <c r="H8387" s="24"/>
    </row>
    <row r="8388" spans="8:8" ht="15" customHeight="1">
      <c r="H8388" s="24"/>
    </row>
    <row r="8389" spans="8:8" ht="15" customHeight="1">
      <c r="H8389" s="24"/>
    </row>
    <row r="8390" spans="8:8" ht="15" customHeight="1">
      <c r="H8390" s="24"/>
    </row>
    <row r="8391" spans="8:8" ht="15" customHeight="1">
      <c r="H8391" s="24"/>
    </row>
    <row r="8392" spans="8:8" ht="15" customHeight="1">
      <c r="H8392" s="24"/>
    </row>
    <row r="8393" spans="8:8" ht="15" customHeight="1">
      <c r="H8393" s="24"/>
    </row>
    <row r="8394" spans="8:8" ht="15" customHeight="1">
      <c r="H8394" s="24"/>
    </row>
    <row r="8395" spans="8:8" ht="15" customHeight="1">
      <c r="H8395" s="24"/>
    </row>
    <row r="8396" spans="8:8" ht="15" customHeight="1">
      <c r="H8396" s="24"/>
    </row>
    <row r="8397" spans="8:8" ht="15" customHeight="1">
      <c r="H8397" s="24"/>
    </row>
    <row r="8398" spans="8:8" ht="15" customHeight="1">
      <c r="H8398" s="24"/>
    </row>
    <row r="8399" spans="8:8" ht="15" customHeight="1">
      <c r="H8399" s="24"/>
    </row>
    <row r="8400" spans="8:8" ht="15" customHeight="1">
      <c r="H8400" s="24"/>
    </row>
    <row r="8401" spans="8:8" ht="15" customHeight="1">
      <c r="H8401" s="24"/>
    </row>
    <row r="8402" spans="8:8" ht="15" customHeight="1">
      <c r="H8402" s="24"/>
    </row>
    <row r="8403" spans="8:8" ht="15" customHeight="1">
      <c r="H8403" s="24"/>
    </row>
    <row r="8404" spans="8:8" ht="15" customHeight="1">
      <c r="H8404" s="24"/>
    </row>
    <row r="8405" spans="8:8" ht="15" customHeight="1">
      <c r="H8405" s="24"/>
    </row>
    <row r="8406" spans="8:8" ht="15" customHeight="1">
      <c r="H8406" s="24"/>
    </row>
    <row r="8407" spans="8:8" ht="15" customHeight="1">
      <c r="H8407" s="24"/>
    </row>
    <row r="8408" spans="8:8" ht="15" customHeight="1">
      <c r="H8408" s="24"/>
    </row>
    <row r="8409" spans="8:8" ht="15" customHeight="1">
      <c r="H8409" s="24"/>
    </row>
    <row r="8410" spans="8:8" ht="15" customHeight="1">
      <c r="H8410" s="24"/>
    </row>
    <row r="8411" spans="8:8" ht="15" customHeight="1">
      <c r="H8411" s="24"/>
    </row>
    <row r="8412" spans="8:8" ht="15" customHeight="1">
      <c r="H8412" s="24"/>
    </row>
    <row r="8413" spans="8:8" ht="15" customHeight="1">
      <c r="H8413" s="24"/>
    </row>
    <row r="8414" spans="8:8" ht="15" customHeight="1">
      <c r="H8414" s="24"/>
    </row>
    <row r="8415" spans="8:8" ht="15" customHeight="1">
      <c r="H8415" s="24"/>
    </row>
    <row r="8416" spans="8:8" ht="15" customHeight="1">
      <c r="H8416" s="24"/>
    </row>
    <row r="8417" spans="8:8" ht="15" customHeight="1">
      <c r="H8417" s="24"/>
    </row>
    <row r="8418" spans="8:8" ht="15" customHeight="1">
      <c r="H8418" s="24"/>
    </row>
    <row r="8419" spans="8:8" ht="15" customHeight="1">
      <c r="H8419" s="24"/>
    </row>
    <row r="8420" spans="8:8" ht="15" customHeight="1">
      <c r="H8420" s="24"/>
    </row>
    <row r="8421" spans="8:8" ht="15" customHeight="1">
      <c r="H8421" s="24"/>
    </row>
    <row r="8422" spans="8:8" ht="15" customHeight="1">
      <c r="H8422" s="24"/>
    </row>
    <row r="8423" spans="8:8" ht="15" customHeight="1">
      <c r="H8423" s="24"/>
    </row>
    <row r="8424" spans="8:8" ht="15" customHeight="1">
      <c r="H8424" s="24"/>
    </row>
    <row r="8425" spans="8:8" ht="15" customHeight="1">
      <c r="H8425" s="24"/>
    </row>
    <row r="8426" spans="8:8" ht="15" customHeight="1">
      <c r="H8426" s="24"/>
    </row>
    <row r="8427" spans="8:8" ht="15" customHeight="1">
      <c r="H8427" s="24"/>
    </row>
    <row r="8428" spans="8:8" ht="15" customHeight="1">
      <c r="H8428" s="24"/>
    </row>
    <row r="8429" spans="8:8" ht="15" customHeight="1">
      <c r="H8429" s="24"/>
    </row>
    <row r="8430" spans="8:8" ht="15" customHeight="1">
      <c r="H8430" s="24"/>
    </row>
    <row r="8431" spans="8:8" ht="15" customHeight="1">
      <c r="H8431" s="24"/>
    </row>
    <row r="8432" spans="8:8" ht="15" customHeight="1">
      <c r="H8432" s="24"/>
    </row>
    <row r="8433" spans="8:8" ht="15" customHeight="1">
      <c r="H8433" s="24"/>
    </row>
    <row r="8434" spans="8:8" ht="15" customHeight="1">
      <c r="H8434" s="24"/>
    </row>
    <row r="8435" spans="8:8" ht="15" customHeight="1">
      <c r="H8435" s="24"/>
    </row>
    <row r="8436" spans="8:8" ht="15" customHeight="1">
      <c r="H8436" s="24"/>
    </row>
    <row r="8437" spans="8:8" ht="15" customHeight="1">
      <c r="H8437" s="24"/>
    </row>
    <row r="8438" spans="8:8" ht="15" customHeight="1">
      <c r="H8438" s="24"/>
    </row>
    <row r="8439" spans="8:8" ht="15" customHeight="1">
      <c r="H8439" s="24"/>
    </row>
    <row r="8440" spans="8:8" ht="15" customHeight="1">
      <c r="H8440" s="24"/>
    </row>
    <row r="8441" spans="8:8" ht="15" customHeight="1">
      <c r="H8441" s="24"/>
    </row>
    <row r="8442" spans="8:8" ht="15" customHeight="1">
      <c r="H8442" s="24"/>
    </row>
    <row r="8443" spans="8:8" ht="15" customHeight="1">
      <c r="H8443" s="24"/>
    </row>
    <row r="8444" spans="8:8" ht="15" customHeight="1">
      <c r="H8444" s="24"/>
    </row>
    <row r="8445" spans="8:8" ht="15" customHeight="1">
      <c r="H8445" s="24"/>
    </row>
    <row r="8446" spans="8:8" ht="15" customHeight="1">
      <c r="H8446" s="24"/>
    </row>
    <row r="8447" spans="8:8" ht="15" customHeight="1">
      <c r="H8447" s="24"/>
    </row>
    <row r="8448" spans="8:8" ht="15" customHeight="1">
      <c r="H8448" s="24"/>
    </row>
    <row r="8449" spans="8:8" ht="15" customHeight="1">
      <c r="H8449" s="24"/>
    </row>
    <row r="8450" spans="8:8" ht="15" customHeight="1">
      <c r="H8450" s="24"/>
    </row>
    <row r="8451" spans="8:8" ht="15" customHeight="1">
      <c r="H8451" s="24"/>
    </row>
    <row r="8452" spans="8:8" ht="15" customHeight="1">
      <c r="H8452" s="24"/>
    </row>
    <row r="8453" spans="8:8" ht="15" customHeight="1">
      <c r="H8453" s="24"/>
    </row>
    <row r="8454" spans="8:8" ht="15" customHeight="1">
      <c r="H8454" s="24"/>
    </row>
    <row r="8455" spans="8:8" ht="15" customHeight="1">
      <c r="H8455" s="24"/>
    </row>
    <row r="8456" spans="8:8" ht="15" customHeight="1">
      <c r="H8456" s="24"/>
    </row>
    <row r="8457" spans="8:8" ht="15" customHeight="1">
      <c r="H8457" s="24"/>
    </row>
    <row r="8458" spans="8:8" ht="15" customHeight="1">
      <c r="H8458" s="24"/>
    </row>
    <row r="8459" spans="8:8" ht="15" customHeight="1">
      <c r="H8459" s="24"/>
    </row>
    <row r="8460" spans="8:8" ht="15" customHeight="1">
      <c r="H8460" s="24"/>
    </row>
    <row r="8461" spans="8:8" ht="15" customHeight="1">
      <c r="H8461" s="24"/>
    </row>
    <row r="8462" spans="8:8" ht="15" customHeight="1">
      <c r="H8462" s="24"/>
    </row>
    <row r="8463" spans="8:8" ht="15" customHeight="1">
      <c r="H8463" s="24"/>
    </row>
    <row r="8464" spans="8:8" ht="15" customHeight="1">
      <c r="H8464" s="24"/>
    </row>
    <row r="8465" spans="8:8" ht="15" customHeight="1">
      <c r="H8465" s="24"/>
    </row>
    <row r="8466" spans="8:8" ht="15" customHeight="1">
      <c r="H8466" s="24"/>
    </row>
    <row r="8467" spans="8:8" ht="15" customHeight="1">
      <c r="H8467" s="24"/>
    </row>
    <row r="8468" spans="8:8" ht="15" customHeight="1">
      <c r="H8468" s="24"/>
    </row>
    <row r="8469" spans="8:8" ht="15" customHeight="1">
      <c r="H8469" s="24"/>
    </row>
    <row r="8470" spans="8:8" ht="15" customHeight="1">
      <c r="H8470" s="24"/>
    </row>
    <row r="8471" spans="8:8" ht="15" customHeight="1">
      <c r="H8471" s="24"/>
    </row>
    <row r="8472" spans="8:8" ht="15" customHeight="1">
      <c r="H8472" s="24"/>
    </row>
    <row r="8473" spans="8:8" ht="15" customHeight="1">
      <c r="H8473" s="24"/>
    </row>
    <row r="8474" spans="8:8" ht="15" customHeight="1">
      <c r="H8474" s="24"/>
    </row>
    <row r="8475" spans="8:8" ht="15" customHeight="1">
      <c r="H8475" s="24"/>
    </row>
    <row r="8476" spans="8:8" ht="15" customHeight="1">
      <c r="H8476" s="24"/>
    </row>
    <row r="8477" spans="8:8" ht="15" customHeight="1">
      <c r="H8477" s="24"/>
    </row>
    <row r="8478" spans="8:8" ht="15" customHeight="1">
      <c r="H8478" s="24"/>
    </row>
    <row r="8479" spans="8:8" ht="15" customHeight="1">
      <c r="H8479" s="24"/>
    </row>
    <row r="8480" spans="8:8" ht="15" customHeight="1">
      <c r="H8480" s="24"/>
    </row>
    <row r="8481" spans="8:8" ht="15" customHeight="1">
      <c r="H8481" s="24"/>
    </row>
    <row r="8482" spans="8:8" ht="15" customHeight="1">
      <c r="H8482" s="24"/>
    </row>
    <row r="8483" spans="8:8" ht="15" customHeight="1">
      <c r="H8483" s="24"/>
    </row>
    <row r="8484" spans="8:8" ht="15" customHeight="1">
      <c r="H8484" s="24"/>
    </row>
    <row r="8485" spans="8:8" ht="15" customHeight="1">
      <c r="H8485" s="24"/>
    </row>
    <row r="8486" spans="8:8" ht="15" customHeight="1">
      <c r="H8486" s="24"/>
    </row>
    <row r="8487" spans="8:8" ht="15" customHeight="1">
      <c r="H8487" s="24"/>
    </row>
    <row r="8488" spans="8:8" ht="15" customHeight="1">
      <c r="H8488" s="24"/>
    </row>
    <row r="8489" spans="8:8" ht="15" customHeight="1">
      <c r="H8489" s="24"/>
    </row>
    <row r="8490" spans="8:8" ht="15" customHeight="1">
      <c r="H8490" s="24"/>
    </row>
    <row r="8491" spans="8:8" ht="15" customHeight="1">
      <c r="H8491" s="24"/>
    </row>
    <row r="8492" spans="8:8" ht="15" customHeight="1">
      <c r="H8492" s="24"/>
    </row>
    <row r="8493" spans="8:8" ht="15" customHeight="1">
      <c r="H8493" s="24"/>
    </row>
    <row r="8494" spans="8:8" ht="15" customHeight="1">
      <c r="H8494" s="24"/>
    </row>
    <row r="8495" spans="8:8" ht="15" customHeight="1">
      <c r="H8495" s="24"/>
    </row>
    <row r="8496" spans="8:8" ht="15" customHeight="1">
      <c r="H8496" s="24"/>
    </row>
    <row r="8497" spans="8:8" ht="15" customHeight="1">
      <c r="H8497" s="24"/>
    </row>
    <row r="8498" spans="8:8" ht="15" customHeight="1">
      <c r="H8498" s="24"/>
    </row>
    <row r="8499" spans="8:8" ht="15" customHeight="1">
      <c r="H8499" s="24"/>
    </row>
    <row r="8500" spans="8:8" ht="15" customHeight="1">
      <c r="H8500" s="24"/>
    </row>
    <row r="8501" spans="8:8" ht="15" customHeight="1">
      <c r="H8501" s="24"/>
    </row>
    <row r="8502" spans="8:8" ht="15" customHeight="1">
      <c r="H8502" s="24"/>
    </row>
    <row r="8503" spans="8:8" ht="15" customHeight="1">
      <c r="H8503" s="24"/>
    </row>
    <row r="8504" spans="8:8" ht="15" customHeight="1">
      <c r="H8504" s="24"/>
    </row>
    <row r="8505" spans="8:8" ht="15" customHeight="1">
      <c r="H8505" s="24"/>
    </row>
    <row r="8506" spans="8:8" ht="15" customHeight="1">
      <c r="H8506" s="24"/>
    </row>
    <row r="8507" spans="8:8" ht="15" customHeight="1">
      <c r="H8507" s="24"/>
    </row>
    <row r="8508" spans="8:8" ht="15" customHeight="1">
      <c r="H8508" s="24"/>
    </row>
    <row r="8509" spans="8:8" ht="15" customHeight="1">
      <c r="H8509" s="24"/>
    </row>
    <row r="8510" spans="8:8" ht="15" customHeight="1">
      <c r="H8510" s="24"/>
    </row>
    <row r="8511" spans="8:8" ht="15" customHeight="1">
      <c r="H8511" s="24"/>
    </row>
    <row r="8512" spans="8:8" ht="15" customHeight="1">
      <c r="H8512" s="24"/>
    </row>
    <row r="8513" spans="8:8" ht="15" customHeight="1">
      <c r="H8513" s="24"/>
    </row>
    <row r="8514" spans="8:8" ht="15" customHeight="1">
      <c r="H8514" s="24"/>
    </row>
    <row r="8515" spans="8:8" ht="15" customHeight="1">
      <c r="H8515" s="24"/>
    </row>
    <row r="8516" spans="8:8" ht="15" customHeight="1">
      <c r="H8516" s="24"/>
    </row>
    <row r="8517" spans="8:8" ht="15" customHeight="1">
      <c r="H8517" s="24"/>
    </row>
    <row r="8518" spans="8:8" ht="15" customHeight="1">
      <c r="H8518" s="24"/>
    </row>
    <row r="8519" spans="8:8" ht="15" customHeight="1">
      <c r="H8519" s="24"/>
    </row>
    <row r="8520" spans="8:8" ht="15" customHeight="1">
      <c r="H8520" s="24"/>
    </row>
    <row r="8521" spans="8:8" ht="15" customHeight="1">
      <c r="H8521" s="24"/>
    </row>
    <row r="8522" spans="8:8" ht="15" customHeight="1">
      <c r="H8522" s="24"/>
    </row>
    <row r="8523" spans="8:8" ht="15" customHeight="1">
      <c r="H8523" s="24"/>
    </row>
    <row r="8524" spans="8:8" ht="15" customHeight="1">
      <c r="H8524" s="24"/>
    </row>
    <row r="8525" spans="8:8" ht="15" customHeight="1">
      <c r="H8525" s="24"/>
    </row>
    <row r="8526" spans="8:8" ht="15" customHeight="1">
      <c r="H8526" s="24"/>
    </row>
    <row r="8527" spans="8:8" ht="15" customHeight="1">
      <c r="H8527" s="24"/>
    </row>
    <row r="8528" spans="8:8" ht="15" customHeight="1">
      <c r="H8528" s="24"/>
    </row>
    <row r="8529" spans="8:8" ht="15" customHeight="1">
      <c r="H8529" s="24"/>
    </row>
    <row r="8530" spans="8:8" ht="15" customHeight="1">
      <c r="H8530" s="24"/>
    </row>
    <row r="8531" spans="8:8" ht="15" customHeight="1">
      <c r="H8531" s="24"/>
    </row>
    <row r="8532" spans="8:8" ht="15" customHeight="1">
      <c r="H8532" s="24"/>
    </row>
    <row r="8533" spans="8:8" ht="15" customHeight="1">
      <c r="H8533" s="24"/>
    </row>
    <row r="8534" spans="8:8" ht="15" customHeight="1">
      <c r="H8534" s="24"/>
    </row>
    <row r="8535" spans="8:8" ht="15" customHeight="1">
      <c r="H8535" s="24"/>
    </row>
    <row r="8536" spans="8:8" ht="15" customHeight="1">
      <c r="H8536" s="24"/>
    </row>
    <row r="8537" spans="8:8" ht="15" customHeight="1">
      <c r="H8537" s="24"/>
    </row>
    <row r="8538" spans="8:8" ht="15" customHeight="1">
      <c r="H8538" s="24"/>
    </row>
    <row r="8539" spans="8:8" ht="15" customHeight="1">
      <c r="H8539" s="24"/>
    </row>
    <row r="8540" spans="8:8" ht="15" customHeight="1">
      <c r="H8540" s="24"/>
    </row>
    <row r="8541" spans="8:8" ht="15" customHeight="1">
      <c r="H8541" s="24"/>
    </row>
    <row r="8542" spans="8:8" ht="15" customHeight="1">
      <c r="H8542" s="24"/>
    </row>
    <row r="8543" spans="8:8" ht="15" customHeight="1">
      <c r="H8543" s="24"/>
    </row>
    <row r="8544" spans="8:8" ht="15" customHeight="1">
      <c r="H8544" s="24"/>
    </row>
    <row r="8545" spans="8:8" ht="15" customHeight="1">
      <c r="H8545" s="24"/>
    </row>
    <row r="8546" spans="8:8" ht="15" customHeight="1">
      <c r="H8546" s="24"/>
    </row>
    <row r="8547" spans="8:8" ht="15" customHeight="1">
      <c r="H8547" s="24"/>
    </row>
    <row r="8548" spans="8:8" ht="15" customHeight="1">
      <c r="H8548" s="24"/>
    </row>
    <row r="8549" spans="8:8" ht="15" customHeight="1">
      <c r="H8549" s="24"/>
    </row>
    <row r="8550" spans="8:8" ht="15" customHeight="1">
      <c r="H8550" s="24"/>
    </row>
    <row r="8551" spans="8:8" ht="15" customHeight="1">
      <c r="H8551" s="24"/>
    </row>
    <row r="8552" spans="8:8" ht="15" customHeight="1">
      <c r="H8552" s="24"/>
    </row>
    <row r="8553" spans="8:8" ht="15" customHeight="1">
      <c r="H8553" s="24"/>
    </row>
    <row r="8554" spans="8:8" ht="15" customHeight="1">
      <c r="H8554" s="24"/>
    </row>
    <row r="8555" spans="8:8" ht="15" customHeight="1">
      <c r="H8555" s="24"/>
    </row>
    <row r="8556" spans="8:8" ht="15" customHeight="1">
      <c r="H8556" s="24"/>
    </row>
    <row r="8557" spans="8:8" ht="15" customHeight="1">
      <c r="H8557" s="24"/>
    </row>
    <row r="8558" spans="8:8" ht="15" customHeight="1">
      <c r="H8558" s="24"/>
    </row>
    <row r="8559" spans="8:8" ht="15" customHeight="1">
      <c r="H8559" s="24"/>
    </row>
    <row r="8560" spans="8:8" ht="15" customHeight="1">
      <c r="H8560" s="24"/>
    </row>
    <row r="8561" spans="8:8" ht="15" customHeight="1">
      <c r="H8561" s="24"/>
    </row>
    <row r="8562" spans="8:8" ht="15" customHeight="1">
      <c r="H8562" s="24"/>
    </row>
    <row r="8563" spans="8:8" ht="15" customHeight="1">
      <c r="H8563" s="24"/>
    </row>
    <row r="8564" spans="8:8" ht="15" customHeight="1">
      <c r="H8564" s="24"/>
    </row>
    <row r="8565" spans="8:8" ht="15" customHeight="1">
      <c r="H8565" s="24"/>
    </row>
    <row r="8566" spans="8:8" ht="15" customHeight="1">
      <c r="H8566" s="24"/>
    </row>
    <row r="8567" spans="8:8" ht="15" customHeight="1">
      <c r="H8567" s="24"/>
    </row>
    <row r="8568" spans="8:8" ht="15" customHeight="1">
      <c r="H8568" s="24"/>
    </row>
    <row r="8569" spans="8:8" ht="15" customHeight="1">
      <c r="H8569" s="24"/>
    </row>
    <row r="8570" spans="8:8" ht="15" customHeight="1">
      <c r="H8570" s="24"/>
    </row>
    <row r="8571" spans="8:8" ht="15" customHeight="1">
      <c r="H8571" s="24"/>
    </row>
    <row r="8572" spans="8:8" ht="15" customHeight="1">
      <c r="H8572" s="24"/>
    </row>
    <row r="8573" spans="8:8" ht="15" customHeight="1">
      <c r="H8573" s="24"/>
    </row>
    <row r="8574" spans="8:8" ht="15" customHeight="1">
      <c r="H8574" s="24"/>
    </row>
    <row r="8575" spans="8:8" ht="15" customHeight="1">
      <c r="H8575" s="24"/>
    </row>
    <row r="8576" spans="8:8" ht="15" customHeight="1">
      <c r="H8576" s="24"/>
    </row>
    <row r="8577" spans="8:8" ht="15" customHeight="1">
      <c r="H8577" s="24"/>
    </row>
    <row r="8578" spans="8:8" ht="15" customHeight="1">
      <c r="H8578" s="24"/>
    </row>
    <row r="8579" spans="8:8" ht="15" customHeight="1">
      <c r="H8579" s="24"/>
    </row>
    <row r="8580" spans="8:8" ht="15" customHeight="1">
      <c r="H8580" s="24"/>
    </row>
    <row r="8581" spans="8:8" ht="15" customHeight="1">
      <c r="H8581" s="24"/>
    </row>
    <row r="8582" spans="8:8" ht="15" customHeight="1">
      <c r="H8582" s="24"/>
    </row>
    <row r="8583" spans="8:8" ht="15" customHeight="1">
      <c r="H8583" s="24"/>
    </row>
    <row r="8584" spans="8:8" ht="15" customHeight="1">
      <c r="H8584" s="24"/>
    </row>
    <row r="8585" spans="8:8" ht="15" customHeight="1">
      <c r="H8585" s="24"/>
    </row>
    <row r="8586" spans="8:8" ht="15" customHeight="1">
      <c r="H8586" s="24"/>
    </row>
    <row r="8587" spans="8:8" ht="15" customHeight="1">
      <c r="H8587" s="24"/>
    </row>
    <row r="8588" spans="8:8" ht="15" customHeight="1">
      <c r="H8588" s="24"/>
    </row>
    <row r="8589" spans="8:8" ht="15" customHeight="1">
      <c r="H8589" s="24"/>
    </row>
    <row r="8590" spans="8:8" ht="15" customHeight="1">
      <c r="H8590" s="24"/>
    </row>
    <row r="8591" spans="8:8" ht="15" customHeight="1">
      <c r="H8591" s="24"/>
    </row>
    <row r="8592" spans="8:8" ht="15" customHeight="1">
      <c r="H8592" s="24"/>
    </row>
    <row r="8593" spans="8:8" ht="15" customHeight="1">
      <c r="H8593" s="24"/>
    </row>
    <row r="8594" spans="8:8" ht="15" customHeight="1">
      <c r="H8594" s="24"/>
    </row>
    <row r="8595" spans="8:8" ht="15" customHeight="1">
      <c r="H8595" s="24"/>
    </row>
    <row r="8596" spans="8:8" ht="15" customHeight="1">
      <c r="H8596" s="24"/>
    </row>
    <row r="8597" spans="8:8" ht="15" customHeight="1">
      <c r="H8597" s="24"/>
    </row>
    <row r="8598" spans="8:8" ht="15" customHeight="1">
      <c r="H8598" s="24"/>
    </row>
    <row r="8599" spans="8:8" ht="15" customHeight="1">
      <c r="H8599" s="24"/>
    </row>
    <row r="8600" spans="8:8" ht="15" customHeight="1">
      <c r="H8600" s="24"/>
    </row>
    <row r="8601" spans="8:8" ht="15" customHeight="1">
      <c r="H8601" s="24"/>
    </row>
    <row r="8602" spans="8:8" ht="15" customHeight="1">
      <c r="H8602" s="24"/>
    </row>
    <row r="8603" spans="8:8" ht="15" customHeight="1">
      <c r="H8603" s="24"/>
    </row>
    <row r="8604" spans="8:8" ht="15" customHeight="1">
      <c r="H8604" s="24"/>
    </row>
    <row r="8605" spans="8:8" ht="15" customHeight="1">
      <c r="H8605" s="24"/>
    </row>
    <row r="8606" spans="8:8" ht="15" customHeight="1">
      <c r="H8606" s="24"/>
    </row>
    <row r="8607" spans="8:8" ht="15" customHeight="1">
      <c r="H8607" s="24"/>
    </row>
    <row r="8608" spans="8:8" ht="15" customHeight="1">
      <c r="H8608" s="24"/>
    </row>
    <row r="8609" spans="8:8" ht="15" customHeight="1">
      <c r="H8609" s="24"/>
    </row>
    <row r="8610" spans="8:8" ht="15" customHeight="1">
      <c r="H8610" s="24"/>
    </row>
    <row r="8611" spans="8:8" ht="15" customHeight="1">
      <c r="H8611" s="24"/>
    </row>
    <row r="8612" spans="8:8" ht="15" customHeight="1">
      <c r="H8612" s="24"/>
    </row>
    <row r="8613" spans="8:8" ht="15" customHeight="1">
      <c r="H8613" s="24"/>
    </row>
    <row r="8614" spans="8:8" ht="15" customHeight="1">
      <c r="H8614" s="24"/>
    </row>
    <row r="8615" spans="8:8" ht="15" customHeight="1">
      <c r="H8615" s="24"/>
    </row>
    <row r="8616" spans="8:8" ht="15" customHeight="1">
      <c r="H8616" s="24"/>
    </row>
    <row r="8617" spans="8:8" ht="15" customHeight="1">
      <c r="H8617" s="24"/>
    </row>
    <row r="8618" spans="8:8" ht="15" customHeight="1">
      <c r="H8618" s="24"/>
    </row>
    <row r="8619" spans="8:8" ht="15" customHeight="1">
      <c r="H8619" s="24"/>
    </row>
    <row r="8620" spans="8:8" ht="15" customHeight="1">
      <c r="H8620" s="24"/>
    </row>
    <row r="8621" spans="8:8" ht="15" customHeight="1">
      <c r="H8621" s="24"/>
    </row>
    <row r="8622" spans="8:8" ht="15" customHeight="1">
      <c r="H8622" s="24"/>
    </row>
    <row r="8623" spans="8:8" ht="15" customHeight="1">
      <c r="H8623" s="24"/>
    </row>
    <row r="8624" spans="8:8" ht="15" customHeight="1">
      <c r="H8624" s="24"/>
    </row>
    <row r="8625" spans="8:8" ht="15" customHeight="1">
      <c r="H8625" s="24"/>
    </row>
    <row r="8626" spans="8:8" ht="15" customHeight="1">
      <c r="H8626" s="24"/>
    </row>
    <row r="8627" spans="8:8" ht="15" customHeight="1">
      <c r="H8627" s="24"/>
    </row>
    <row r="8628" spans="8:8" ht="15" customHeight="1">
      <c r="H8628" s="24"/>
    </row>
    <row r="8629" spans="8:8" ht="15" customHeight="1">
      <c r="H8629" s="24"/>
    </row>
    <row r="8630" spans="8:8" ht="15" customHeight="1">
      <c r="H8630" s="24"/>
    </row>
    <row r="8631" spans="8:8" ht="15" customHeight="1">
      <c r="H8631" s="24"/>
    </row>
    <row r="8632" spans="8:8" ht="15" customHeight="1">
      <c r="H8632" s="24"/>
    </row>
    <row r="8633" spans="8:8" ht="15" customHeight="1">
      <c r="H8633" s="24"/>
    </row>
    <row r="8634" spans="8:8" ht="15" customHeight="1">
      <c r="H8634" s="24"/>
    </row>
    <row r="8635" spans="8:8" ht="15" customHeight="1">
      <c r="H8635" s="24"/>
    </row>
    <row r="8636" spans="8:8" ht="15" customHeight="1">
      <c r="H8636" s="24"/>
    </row>
    <row r="8637" spans="8:8" ht="15" customHeight="1">
      <c r="H8637" s="24"/>
    </row>
    <row r="8638" spans="8:8" ht="15" customHeight="1">
      <c r="H8638" s="24"/>
    </row>
    <row r="8639" spans="8:8" ht="15" customHeight="1">
      <c r="H8639" s="24"/>
    </row>
    <row r="8640" spans="8:8" ht="15" customHeight="1">
      <c r="H8640" s="24"/>
    </row>
    <row r="8641" spans="8:8" ht="15" customHeight="1">
      <c r="H8641" s="24"/>
    </row>
    <row r="8642" spans="8:8" ht="15" customHeight="1">
      <c r="H8642" s="24"/>
    </row>
    <row r="8643" spans="8:8" ht="15" customHeight="1">
      <c r="H8643" s="24"/>
    </row>
    <row r="8644" spans="8:8" ht="15" customHeight="1">
      <c r="H8644" s="24"/>
    </row>
    <row r="8645" spans="8:8" ht="15" customHeight="1">
      <c r="H8645" s="24"/>
    </row>
    <row r="8646" spans="8:8" ht="15" customHeight="1">
      <c r="H8646" s="24"/>
    </row>
    <row r="8647" spans="8:8" ht="15" customHeight="1">
      <c r="H8647" s="24"/>
    </row>
    <row r="8648" spans="8:8" ht="15" customHeight="1">
      <c r="H8648" s="24"/>
    </row>
    <row r="8649" spans="8:8" ht="15" customHeight="1">
      <c r="H8649" s="24"/>
    </row>
    <row r="8650" spans="8:8" ht="15" customHeight="1">
      <c r="H8650" s="24"/>
    </row>
    <row r="8651" spans="8:8" ht="15" customHeight="1">
      <c r="H8651" s="24"/>
    </row>
    <row r="8652" spans="8:8" ht="15" customHeight="1">
      <c r="H8652" s="24"/>
    </row>
    <row r="8653" spans="8:8" ht="15" customHeight="1">
      <c r="H8653" s="24"/>
    </row>
    <row r="8654" spans="8:8" ht="15" customHeight="1">
      <c r="H8654" s="24"/>
    </row>
    <row r="8655" spans="8:8" ht="15" customHeight="1">
      <c r="H8655" s="24"/>
    </row>
    <row r="8656" spans="8:8" ht="15" customHeight="1">
      <c r="H8656" s="24"/>
    </row>
    <row r="8657" spans="8:8" ht="15" customHeight="1">
      <c r="H8657" s="24"/>
    </row>
    <row r="8658" spans="8:8" ht="15" customHeight="1">
      <c r="H8658" s="24"/>
    </row>
    <row r="8659" spans="8:8" ht="15" customHeight="1">
      <c r="H8659" s="24"/>
    </row>
    <row r="8660" spans="8:8" ht="15" customHeight="1">
      <c r="H8660" s="24"/>
    </row>
    <row r="8661" spans="8:8" ht="15" customHeight="1">
      <c r="H8661" s="24"/>
    </row>
    <row r="8662" spans="8:8" ht="15" customHeight="1">
      <c r="H8662" s="24"/>
    </row>
    <row r="8663" spans="8:8" ht="15" customHeight="1">
      <c r="H8663" s="24"/>
    </row>
    <row r="8664" spans="8:8" ht="15" customHeight="1">
      <c r="H8664" s="24"/>
    </row>
    <row r="8665" spans="8:8" ht="15" customHeight="1">
      <c r="H8665" s="24"/>
    </row>
    <row r="8666" spans="8:8" ht="15" customHeight="1">
      <c r="H8666" s="24"/>
    </row>
    <row r="8667" spans="8:8" ht="15" customHeight="1">
      <c r="H8667" s="24"/>
    </row>
    <row r="8668" spans="8:8" ht="15" customHeight="1">
      <c r="H8668" s="24"/>
    </row>
    <row r="8669" spans="8:8" ht="15" customHeight="1">
      <c r="H8669" s="24"/>
    </row>
    <row r="8670" spans="8:8" ht="15" customHeight="1">
      <c r="H8670" s="24"/>
    </row>
    <row r="8671" spans="8:8" ht="15" customHeight="1">
      <c r="H8671" s="24"/>
    </row>
    <row r="8672" spans="8:8" ht="15" customHeight="1">
      <c r="H8672" s="24"/>
    </row>
    <row r="8673" spans="8:8" ht="15" customHeight="1">
      <c r="H8673" s="24"/>
    </row>
    <row r="8674" spans="8:8" ht="15" customHeight="1">
      <c r="H8674" s="24"/>
    </row>
    <row r="8675" spans="8:8" ht="15" customHeight="1">
      <c r="H8675" s="24"/>
    </row>
    <row r="8676" spans="8:8" ht="15" customHeight="1">
      <c r="H8676" s="24"/>
    </row>
    <row r="8677" spans="8:8" ht="15" customHeight="1">
      <c r="H8677" s="24"/>
    </row>
    <row r="8678" spans="8:8" ht="15" customHeight="1">
      <c r="H8678" s="24"/>
    </row>
    <row r="8679" spans="8:8" ht="15" customHeight="1">
      <c r="H8679" s="24"/>
    </row>
    <row r="8680" spans="8:8" ht="15" customHeight="1">
      <c r="H8680" s="24"/>
    </row>
    <row r="8681" spans="8:8" ht="15" customHeight="1">
      <c r="H8681" s="24"/>
    </row>
    <row r="8682" spans="8:8" ht="15" customHeight="1">
      <c r="H8682" s="24"/>
    </row>
    <row r="8683" spans="8:8" ht="15" customHeight="1">
      <c r="H8683" s="24"/>
    </row>
    <row r="8684" spans="8:8" ht="15" customHeight="1">
      <c r="H8684" s="24"/>
    </row>
    <row r="8685" spans="8:8" ht="15" customHeight="1">
      <c r="H8685" s="24"/>
    </row>
    <row r="8686" spans="8:8" ht="15" customHeight="1">
      <c r="H8686" s="24"/>
    </row>
    <row r="8687" spans="8:8" ht="15" customHeight="1">
      <c r="H8687" s="24"/>
    </row>
    <row r="8688" spans="8:8" ht="15" customHeight="1">
      <c r="H8688" s="24"/>
    </row>
    <row r="8689" spans="8:8" ht="15" customHeight="1">
      <c r="H8689" s="24"/>
    </row>
    <row r="8690" spans="8:8" ht="15" customHeight="1">
      <c r="H8690" s="24"/>
    </row>
    <row r="8691" spans="8:8" ht="15" customHeight="1">
      <c r="H8691" s="24"/>
    </row>
    <row r="8692" spans="8:8" ht="15" customHeight="1">
      <c r="H8692" s="24"/>
    </row>
    <row r="8693" spans="8:8" ht="15" customHeight="1">
      <c r="H8693" s="24"/>
    </row>
    <row r="8694" spans="8:8" ht="15" customHeight="1">
      <c r="H8694" s="24"/>
    </row>
    <row r="8695" spans="8:8" ht="15" customHeight="1">
      <c r="H8695" s="24"/>
    </row>
    <row r="8696" spans="8:8" ht="15" customHeight="1">
      <c r="H8696" s="24"/>
    </row>
    <row r="8697" spans="8:8" ht="15" customHeight="1">
      <c r="H8697" s="24"/>
    </row>
    <row r="8698" spans="8:8" ht="15" customHeight="1">
      <c r="H8698" s="24"/>
    </row>
    <row r="8699" spans="8:8" ht="15" customHeight="1">
      <c r="H8699" s="24"/>
    </row>
    <row r="8700" spans="8:8" ht="15" customHeight="1">
      <c r="H8700" s="24"/>
    </row>
    <row r="8701" spans="8:8" ht="15" customHeight="1">
      <c r="H8701" s="24"/>
    </row>
    <row r="8702" spans="8:8" ht="15" customHeight="1">
      <c r="H8702" s="24"/>
    </row>
    <row r="8703" spans="8:8" ht="15" customHeight="1">
      <c r="H8703" s="24"/>
    </row>
    <row r="8704" spans="8:8" ht="15" customHeight="1">
      <c r="H8704" s="24"/>
    </row>
    <row r="8705" spans="8:8" ht="15" customHeight="1">
      <c r="H8705" s="24"/>
    </row>
    <row r="8706" spans="8:8" ht="15" customHeight="1">
      <c r="H8706" s="24"/>
    </row>
    <row r="8707" spans="8:8" ht="15" customHeight="1">
      <c r="H8707" s="24"/>
    </row>
    <row r="8708" spans="8:8" ht="15" customHeight="1">
      <c r="H8708" s="24"/>
    </row>
    <row r="8709" spans="8:8" ht="15" customHeight="1">
      <c r="H8709" s="24"/>
    </row>
    <row r="8710" spans="8:8" ht="15" customHeight="1">
      <c r="H8710" s="24"/>
    </row>
    <row r="8711" spans="8:8" ht="15" customHeight="1">
      <c r="H8711" s="24"/>
    </row>
    <row r="8712" spans="8:8" ht="15" customHeight="1">
      <c r="H8712" s="24"/>
    </row>
    <row r="8713" spans="8:8" ht="15" customHeight="1">
      <c r="H8713" s="24"/>
    </row>
    <row r="8714" spans="8:8" ht="15" customHeight="1">
      <c r="H8714" s="24"/>
    </row>
    <row r="8715" spans="8:8" ht="15" customHeight="1">
      <c r="H8715" s="24"/>
    </row>
    <row r="8716" spans="8:8" ht="15" customHeight="1">
      <c r="H8716" s="24"/>
    </row>
    <row r="8717" spans="8:8" ht="15" customHeight="1">
      <c r="H8717" s="24"/>
    </row>
    <row r="8718" spans="8:8" ht="15" customHeight="1">
      <c r="H8718" s="24"/>
    </row>
    <row r="8719" spans="8:8" ht="15" customHeight="1">
      <c r="H8719" s="24"/>
    </row>
    <row r="8720" spans="8:8" ht="15" customHeight="1">
      <c r="H8720" s="24"/>
    </row>
    <row r="8721" spans="8:8" ht="15" customHeight="1">
      <c r="H8721" s="24"/>
    </row>
    <row r="8722" spans="8:8" ht="15" customHeight="1">
      <c r="H8722" s="24"/>
    </row>
    <row r="8723" spans="8:8" ht="15" customHeight="1">
      <c r="H8723" s="24"/>
    </row>
    <row r="8724" spans="8:8" ht="15" customHeight="1">
      <c r="H8724" s="24"/>
    </row>
    <row r="8725" spans="8:8" ht="15" customHeight="1">
      <c r="H8725" s="24"/>
    </row>
    <row r="8726" spans="8:8" ht="15" customHeight="1">
      <c r="H8726" s="24"/>
    </row>
    <row r="8727" spans="8:8" ht="15" customHeight="1">
      <c r="H8727" s="24"/>
    </row>
    <row r="8728" spans="8:8" ht="15" customHeight="1">
      <c r="H8728" s="24"/>
    </row>
    <row r="8729" spans="8:8" ht="15" customHeight="1">
      <c r="H8729" s="24"/>
    </row>
    <row r="8730" spans="8:8" ht="15" customHeight="1">
      <c r="H8730" s="24"/>
    </row>
    <row r="8731" spans="8:8" ht="15" customHeight="1">
      <c r="H8731" s="24"/>
    </row>
    <row r="8732" spans="8:8" ht="15" customHeight="1">
      <c r="H8732" s="24"/>
    </row>
    <row r="8733" spans="8:8" ht="15" customHeight="1">
      <c r="H8733" s="24"/>
    </row>
    <row r="8734" spans="8:8" ht="15" customHeight="1">
      <c r="H8734" s="24"/>
    </row>
    <row r="8735" spans="8:8" ht="15" customHeight="1">
      <c r="H8735" s="24"/>
    </row>
    <row r="8736" spans="8:8" ht="15" customHeight="1">
      <c r="H8736" s="24"/>
    </row>
    <row r="8737" spans="8:8" ht="15" customHeight="1">
      <c r="H8737" s="24"/>
    </row>
    <row r="8738" spans="8:8" ht="15" customHeight="1">
      <c r="H8738" s="24"/>
    </row>
    <row r="8739" spans="8:8" ht="15" customHeight="1">
      <c r="H8739" s="24"/>
    </row>
    <row r="8740" spans="8:8" ht="15" customHeight="1">
      <c r="H8740" s="24"/>
    </row>
    <row r="8741" spans="8:8" ht="15" customHeight="1">
      <c r="H8741" s="24"/>
    </row>
    <row r="8742" spans="8:8" ht="15" customHeight="1">
      <c r="H8742" s="24"/>
    </row>
    <row r="8743" spans="8:8" ht="15" customHeight="1">
      <c r="H8743" s="24"/>
    </row>
    <row r="8744" spans="8:8" ht="15" customHeight="1">
      <c r="H8744" s="24"/>
    </row>
    <row r="8745" spans="8:8" ht="15" customHeight="1">
      <c r="H8745" s="24"/>
    </row>
    <row r="8746" spans="8:8" ht="15" customHeight="1">
      <c r="H8746" s="24"/>
    </row>
    <row r="8747" spans="8:8" ht="15" customHeight="1">
      <c r="H8747" s="24"/>
    </row>
    <row r="8748" spans="8:8" ht="15" customHeight="1">
      <c r="H8748" s="24"/>
    </row>
    <row r="8749" spans="8:8" ht="15" customHeight="1">
      <c r="H8749" s="24"/>
    </row>
    <row r="8750" spans="8:8" ht="15" customHeight="1">
      <c r="H8750" s="24"/>
    </row>
    <row r="8751" spans="8:8" ht="15" customHeight="1">
      <c r="H8751" s="24"/>
    </row>
    <row r="8752" spans="8:8" ht="15" customHeight="1">
      <c r="H8752" s="24"/>
    </row>
    <row r="8753" spans="8:8" ht="15" customHeight="1">
      <c r="H8753" s="24"/>
    </row>
    <row r="8754" spans="8:8" ht="15" customHeight="1">
      <c r="H8754" s="24"/>
    </row>
    <row r="8755" spans="8:8" ht="15" customHeight="1">
      <c r="H8755" s="24"/>
    </row>
    <row r="8756" spans="8:8" ht="15" customHeight="1">
      <c r="H8756" s="24"/>
    </row>
    <row r="8757" spans="8:8" ht="15" customHeight="1">
      <c r="H8757" s="24"/>
    </row>
    <row r="8758" spans="8:8" ht="15" customHeight="1">
      <c r="H8758" s="24"/>
    </row>
    <row r="8759" spans="8:8" ht="15" customHeight="1">
      <c r="H8759" s="24"/>
    </row>
    <row r="8760" spans="8:8" ht="15" customHeight="1">
      <c r="H8760" s="24"/>
    </row>
    <row r="8761" spans="8:8" ht="15" customHeight="1">
      <c r="H8761" s="24"/>
    </row>
    <row r="8762" spans="8:8" ht="15" customHeight="1">
      <c r="H8762" s="24"/>
    </row>
    <row r="8763" spans="8:8" ht="15" customHeight="1">
      <c r="H8763" s="24"/>
    </row>
    <row r="8764" spans="8:8" ht="15" customHeight="1">
      <c r="H8764" s="24"/>
    </row>
    <row r="8765" spans="8:8" ht="15" customHeight="1">
      <c r="H8765" s="24"/>
    </row>
    <row r="8766" spans="8:8" ht="15" customHeight="1">
      <c r="H8766" s="24"/>
    </row>
    <row r="8767" spans="8:8" ht="15" customHeight="1">
      <c r="H8767" s="24"/>
    </row>
    <row r="8768" spans="8:8" ht="15" customHeight="1">
      <c r="H8768" s="24"/>
    </row>
    <row r="8769" spans="8:8" ht="15" customHeight="1">
      <c r="H8769" s="24"/>
    </row>
    <row r="8770" spans="8:8" ht="15" customHeight="1">
      <c r="H8770" s="24"/>
    </row>
    <row r="8771" spans="8:8" ht="15" customHeight="1">
      <c r="H8771" s="24"/>
    </row>
    <row r="8772" spans="8:8" ht="15" customHeight="1">
      <c r="H8772" s="24"/>
    </row>
    <row r="8773" spans="8:8" ht="15" customHeight="1">
      <c r="H8773" s="24"/>
    </row>
    <row r="8774" spans="8:8" ht="15" customHeight="1">
      <c r="H8774" s="24"/>
    </row>
    <row r="8775" spans="8:8" ht="15" customHeight="1">
      <c r="H8775" s="24"/>
    </row>
    <row r="8776" spans="8:8" ht="15" customHeight="1">
      <c r="H8776" s="24"/>
    </row>
    <row r="8777" spans="8:8" ht="15" customHeight="1">
      <c r="H8777" s="24"/>
    </row>
    <row r="8778" spans="8:8" ht="15" customHeight="1">
      <c r="H8778" s="24"/>
    </row>
    <row r="8779" spans="8:8" ht="15" customHeight="1">
      <c r="H8779" s="24"/>
    </row>
    <row r="8780" spans="8:8" ht="15" customHeight="1">
      <c r="H8780" s="24"/>
    </row>
    <row r="8781" spans="8:8" ht="15" customHeight="1">
      <c r="H8781" s="24"/>
    </row>
    <row r="8782" spans="8:8" ht="15" customHeight="1">
      <c r="H8782" s="24"/>
    </row>
    <row r="8783" spans="8:8" ht="15" customHeight="1">
      <c r="H8783" s="24"/>
    </row>
    <row r="8784" spans="8:8" ht="15" customHeight="1">
      <c r="H8784" s="24"/>
    </row>
    <row r="8785" spans="8:8" ht="15" customHeight="1">
      <c r="H8785" s="24"/>
    </row>
    <row r="8786" spans="8:8" ht="15" customHeight="1">
      <c r="H8786" s="24"/>
    </row>
    <row r="8787" spans="8:8" ht="15" customHeight="1">
      <c r="H8787" s="24"/>
    </row>
    <row r="8788" spans="8:8" ht="15" customHeight="1">
      <c r="H8788" s="24"/>
    </row>
    <row r="8789" spans="8:8" ht="15" customHeight="1">
      <c r="H8789" s="24"/>
    </row>
    <row r="8790" spans="8:8" ht="15" customHeight="1">
      <c r="H8790" s="24"/>
    </row>
    <row r="8791" spans="8:8" ht="15" customHeight="1">
      <c r="H8791" s="24"/>
    </row>
    <row r="8792" spans="8:8" ht="15" customHeight="1">
      <c r="H8792" s="24"/>
    </row>
    <row r="8793" spans="8:8" ht="15" customHeight="1">
      <c r="H8793" s="24"/>
    </row>
    <row r="8794" spans="8:8" ht="15" customHeight="1">
      <c r="H8794" s="24"/>
    </row>
    <row r="8795" spans="8:8" ht="15" customHeight="1">
      <c r="H8795" s="24"/>
    </row>
    <row r="8796" spans="8:8" ht="15" customHeight="1">
      <c r="H8796" s="24"/>
    </row>
    <row r="8797" spans="8:8" ht="15" customHeight="1">
      <c r="H8797" s="24"/>
    </row>
    <row r="8798" spans="8:8" ht="15" customHeight="1">
      <c r="H8798" s="24"/>
    </row>
    <row r="8799" spans="8:8" ht="15" customHeight="1">
      <c r="H8799" s="24"/>
    </row>
    <row r="8800" spans="8:8" ht="15" customHeight="1">
      <c r="H8800" s="24"/>
    </row>
    <row r="8801" spans="8:8" ht="15" customHeight="1">
      <c r="H8801" s="24"/>
    </row>
    <row r="8802" spans="8:8" ht="15" customHeight="1">
      <c r="H8802" s="24"/>
    </row>
    <row r="8803" spans="8:8" ht="15" customHeight="1">
      <c r="H8803" s="24"/>
    </row>
    <row r="8804" spans="8:8" ht="15" customHeight="1">
      <c r="H8804" s="24"/>
    </row>
    <row r="8805" spans="8:8" ht="15" customHeight="1">
      <c r="H8805" s="24"/>
    </row>
    <row r="8806" spans="8:8" ht="15" customHeight="1">
      <c r="H8806" s="24"/>
    </row>
    <row r="8807" spans="8:8" ht="15" customHeight="1">
      <c r="H8807" s="24"/>
    </row>
    <row r="8808" spans="8:8" ht="15" customHeight="1">
      <c r="H8808" s="24"/>
    </row>
    <row r="8809" spans="8:8" ht="15" customHeight="1">
      <c r="H8809" s="24"/>
    </row>
    <row r="8810" spans="8:8" ht="15" customHeight="1">
      <c r="H8810" s="24"/>
    </row>
    <row r="8811" spans="8:8" ht="15" customHeight="1">
      <c r="H8811" s="24"/>
    </row>
    <row r="8812" spans="8:8" ht="15" customHeight="1">
      <c r="H8812" s="24"/>
    </row>
    <row r="8813" spans="8:8" ht="15" customHeight="1">
      <c r="H8813" s="24"/>
    </row>
    <row r="8814" spans="8:8" ht="15" customHeight="1">
      <c r="H8814" s="24"/>
    </row>
    <row r="8815" spans="8:8" ht="15" customHeight="1">
      <c r="H8815" s="24"/>
    </row>
    <row r="8816" spans="8:8" ht="15" customHeight="1">
      <c r="H8816" s="24"/>
    </row>
    <row r="8817" spans="8:8" ht="15" customHeight="1">
      <c r="H8817" s="24"/>
    </row>
    <row r="8818" spans="8:8" ht="15" customHeight="1">
      <c r="H8818" s="24"/>
    </row>
    <row r="8819" spans="8:8" ht="15" customHeight="1">
      <c r="H8819" s="24"/>
    </row>
    <row r="8820" spans="8:8" ht="15" customHeight="1">
      <c r="H8820" s="24"/>
    </row>
    <row r="8821" spans="8:8" ht="15" customHeight="1">
      <c r="H8821" s="24"/>
    </row>
    <row r="8822" spans="8:8" ht="15" customHeight="1">
      <c r="H8822" s="24"/>
    </row>
    <row r="8823" spans="8:8" ht="15" customHeight="1">
      <c r="H8823" s="24"/>
    </row>
    <row r="8824" spans="8:8" ht="15" customHeight="1">
      <c r="H8824" s="24"/>
    </row>
    <row r="8825" spans="8:8" ht="15" customHeight="1">
      <c r="H8825" s="24"/>
    </row>
    <row r="8826" spans="8:8" ht="15" customHeight="1">
      <c r="H8826" s="24"/>
    </row>
    <row r="8827" spans="8:8" ht="15" customHeight="1">
      <c r="H8827" s="24"/>
    </row>
    <row r="8828" spans="8:8" ht="15" customHeight="1">
      <c r="H8828" s="24"/>
    </row>
    <row r="8829" spans="8:8" ht="15" customHeight="1">
      <c r="H8829" s="24"/>
    </row>
    <row r="8830" spans="8:8" ht="15" customHeight="1">
      <c r="H8830" s="24"/>
    </row>
    <row r="8831" spans="8:8" ht="15" customHeight="1">
      <c r="H8831" s="24"/>
    </row>
    <row r="8832" spans="8:8" ht="15" customHeight="1">
      <c r="H8832" s="24"/>
    </row>
    <row r="8833" spans="8:8" ht="15" customHeight="1">
      <c r="H8833" s="24"/>
    </row>
    <row r="8834" spans="8:8" ht="15" customHeight="1">
      <c r="H8834" s="24"/>
    </row>
    <row r="8835" spans="8:8" ht="15" customHeight="1">
      <c r="H8835" s="24"/>
    </row>
    <row r="8836" spans="8:8" ht="15" customHeight="1">
      <c r="H8836" s="24"/>
    </row>
    <row r="8837" spans="8:8" ht="15" customHeight="1">
      <c r="H8837" s="24"/>
    </row>
    <row r="8838" spans="8:8" ht="15" customHeight="1">
      <c r="H8838" s="24"/>
    </row>
    <row r="8839" spans="8:8" ht="15" customHeight="1">
      <c r="H8839" s="24"/>
    </row>
    <row r="8840" spans="8:8" ht="15" customHeight="1">
      <c r="H8840" s="24"/>
    </row>
    <row r="8841" spans="8:8" ht="15" customHeight="1">
      <c r="H8841" s="24"/>
    </row>
    <row r="8842" spans="8:8" ht="15" customHeight="1">
      <c r="H8842" s="24"/>
    </row>
    <row r="8843" spans="8:8" ht="15" customHeight="1">
      <c r="H8843" s="24"/>
    </row>
    <row r="8844" spans="8:8" ht="15" customHeight="1">
      <c r="H8844" s="24"/>
    </row>
    <row r="8845" spans="8:8" ht="15" customHeight="1">
      <c r="H8845" s="24"/>
    </row>
    <row r="8846" spans="8:8" ht="15" customHeight="1">
      <c r="H8846" s="24"/>
    </row>
    <row r="8847" spans="8:8" ht="15" customHeight="1">
      <c r="H8847" s="24"/>
    </row>
    <row r="8848" spans="8:8" ht="15" customHeight="1">
      <c r="H8848" s="24"/>
    </row>
    <row r="8849" spans="8:8" ht="15" customHeight="1">
      <c r="H8849" s="24"/>
    </row>
    <row r="8850" spans="8:8" ht="15" customHeight="1">
      <c r="H8850" s="24"/>
    </row>
    <row r="8851" spans="8:8" ht="15" customHeight="1">
      <c r="H8851" s="24"/>
    </row>
    <row r="8852" spans="8:8" ht="15" customHeight="1">
      <c r="H8852" s="24"/>
    </row>
    <row r="8853" spans="8:8" ht="15" customHeight="1">
      <c r="H8853" s="24"/>
    </row>
    <row r="8854" spans="8:8" ht="15" customHeight="1">
      <c r="H8854" s="24"/>
    </row>
    <row r="8855" spans="8:8" ht="15" customHeight="1">
      <c r="H8855" s="24"/>
    </row>
    <row r="8856" spans="8:8" ht="15" customHeight="1">
      <c r="H8856" s="24"/>
    </row>
    <row r="8857" spans="8:8" ht="15" customHeight="1">
      <c r="H8857" s="24"/>
    </row>
    <row r="8858" spans="8:8" ht="15" customHeight="1">
      <c r="H8858" s="24"/>
    </row>
    <row r="8859" spans="8:8" ht="15" customHeight="1">
      <c r="H8859" s="24"/>
    </row>
    <row r="8860" spans="8:8" ht="15" customHeight="1">
      <c r="H8860" s="24"/>
    </row>
    <row r="8861" spans="8:8" ht="15" customHeight="1">
      <c r="H8861" s="24"/>
    </row>
    <row r="8862" spans="8:8" ht="15" customHeight="1">
      <c r="H8862" s="24"/>
    </row>
    <row r="8863" spans="8:8" ht="15" customHeight="1">
      <c r="H8863" s="24"/>
    </row>
    <row r="8864" spans="8:8" ht="15" customHeight="1">
      <c r="H8864" s="24"/>
    </row>
    <row r="8865" spans="8:8" ht="15" customHeight="1">
      <c r="H8865" s="24"/>
    </row>
    <row r="8866" spans="8:8" ht="15" customHeight="1">
      <c r="H8866" s="24"/>
    </row>
    <row r="8867" spans="8:8" ht="15" customHeight="1">
      <c r="H8867" s="24"/>
    </row>
    <row r="8868" spans="8:8" ht="15" customHeight="1">
      <c r="H8868" s="24"/>
    </row>
    <row r="8869" spans="8:8" ht="15" customHeight="1">
      <c r="H8869" s="24"/>
    </row>
    <row r="8870" spans="8:8" ht="15" customHeight="1">
      <c r="H8870" s="24"/>
    </row>
    <row r="8871" spans="8:8" ht="15" customHeight="1">
      <c r="H8871" s="24"/>
    </row>
    <row r="8872" spans="8:8" ht="15" customHeight="1">
      <c r="H8872" s="24"/>
    </row>
    <row r="8873" spans="8:8" ht="15" customHeight="1">
      <c r="H8873" s="24"/>
    </row>
    <row r="8874" spans="8:8" ht="15" customHeight="1">
      <c r="H8874" s="24"/>
    </row>
    <row r="8875" spans="8:8" ht="15" customHeight="1">
      <c r="H8875" s="24"/>
    </row>
    <row r="8876" spans="8:8" ht="15" customHeight="1">
      <c r="H8876" s="24"/>
    </row>
    <row r="8877" spans="8:8" ht="15" customHeight="1">
      <c r="H8877" s="24"/>
    </row>
    <row r="8878" spans="8:8" ht="15" customHeight="1">
      <c r="H8878" s="24"/>
    </row>
    <row r="8879" spans="8:8" ht="15" customHeight="1">
      <c r="H8879" s="24"/>
    </row>
    <row r="8880" spans="8:8" ht="15" customHeight="1">
      <c r="H8880" s="24"/>
    </row>
    <row r="8881" spans="8:8" ht="15" customHeight="1">
      <c r="H8881" s="24"/>
    </row>
    <row r="8882" spans="8:8" ht="15" customHeight="1">
      <c r="H8882" s="24"/>
    </row>
    <row r="8883" spans="8:8" ht="15" customHeight="1">
      <c r="H8883" s="24"/>
    </row>
    <row r="8884" spans="8:8" ht="15" customHeight="1">
      <c r="H8884" s="24"/>
    </row>
    <row r="8885" spans="8:8" ht="15" customHeight="1">
      <c r="H8885" s="24"/>
    </row>
    <row r="8886" spans="8:8" ht="15" customHeight="1">
      <c r="H8886" s="24"/>
    </row>
    <row r="8887" spans="8:8" ht="15" customHeight="1">
      <c r="H8887" s="24"/>
    </row>
    <row r="8888" spans="8:8" ht="15" customHeight="1">
      <c r="H8888" s="24"/>
    </row>
    <row r="8889" spans="8:8" ht="15" customHeight="1">
      <c r="H8889" s="24"/>
    </row>
    <row r="8890" spans="8:8" ht="15" customHeight="1">
      <c r="H8890" s="24"/>
    </row>
    <row r="8891" spans="8:8" ht="15" customHeight="1">
      <c r="H8891" s="24"/>
    </row>
    <row r="8892" spans="8:8" ht="15" customHeight="1">
      <c r="H8892" s="24"/>
    </row>
    <row r="8893" spans="8:8" ht="15" customHeight="1">
      <c r="H8893" s="24"/>
    </row>
    <row r="8894" spans="8:8" ht="15" customHeight="1">
      <c r="H8894" s="24"/>
    </row>
    <row r="8895" spans="8:8" ht="15" customHeight="1">
      <c r="H8895" s="24"/>
    </row>
    <row r="8896" spans="8:8" ht="15" customHeight="1">
      <c r="H8896" s="24"/>
    </row>
    <row r="8897" spans="8:8" ht="15" customHeight="1">
      <c r="H8897" s="24"/>
    </row>
    <row r="8898" spans="8:8" ht="15" customHeight="1">
      <c r="H8898" s="24"/>
    </row>
    <row r="8899" spans="8:8" ht="15" customHeight="1">
      <c r="H8899" s="24"/>
    </row>
    <row r="8900" spans="8:8" ht="15" customHeight="1">
      <c r="H8900" s="24"/>
    </row>
    <row r="8901" spans="8:8" ht="15" customHeight="1">
      <c r="H8901" s="24"/>
    </row>
    <row r="8902" spans="8:8" ht="15" customHeight="1">
      <c r="H8902" s="24"/>
    </row>
    <row r="8903" spans="8:8" ht="15" customHeight="1">
      <c r="H8903" s="24"/>
    </row>
    <row r="8904" spans="8:8" ht="15" customHeight="1">
      <c r="H8904" s="24"/>
    </row>
    <row r="8905" spans="8:8" ht="15" customHeight="1">
      <c r="H8905" s="24"/>
    </row>
    <row r="8906" spans="8:8" ht="15" customHeight="1">
      <c r="H8906" s="24"/>
    </row>
    <row r="8907" spans="8:8" ht="15" customHeight="1">
      <c r="H8907" s="24"/>
    </row>
    <row r="8908" spans="8:8" ht="15" customHeight="1">
      <c r="H8908" s="24"/>
    </row>
    <row r="8909" spans="8:8" ht="15" customHeight="1">
      <c r="H8909" s="24"/>
    </row>
    <row r="8910" spans="8:8" ht="15" customHeight="1">
      <c r="H8910" s="24"/>
    </row>
    <row r="8911" spans="8:8" ht="15" customHeight="1">
      <c r="H8911" s="24"/>
    </row>
    <row r="8912" spans="8:8" ht="15" customHeight="1">
      <c r="H8912" s="24"/>
    </row>
    <row r="8913" spans="8:8" ht="15" customHeight="1">
      <c r="H8913" s="24"/>
    </row>
    <row r="8914" spans="8:8" ht="15" customHeight="1">
      <c r="H8914" s="24"/>
    </row>
    <row r="8915" spans="8:8" ht="15" customHeight="1">
      <c r="H8915" s="24"/>
    </row>
    <row r="8916" spans="8:8" ht="15" customHeight="1">
      <c r="H8916" s="24"/>
    </row>
    <row r="8917" spans="8:8" ht="15" customHeight="1">
      <c r="H8917" s="24"/>
    </row>
    <row r="8918" spans="8:8" ht="15" customHeight="1">
      <c r="H8918" s="24"/>
    </row>
    <row r="8919" spans="8:8" ht="15" customHeight="1">
      <c r="H8919" s="24"/>
    </row>
    <row r="8920" spans="8:8" ht="15" customHeight="1">
      <c r="H8920" s="24"/>
    </row>
    <row r="8921" spans="8:8" ht="15" customHeight="1">
      <c r="H8921" s="24"/>
    </row>
    <row r="8922" spans="8:8" ht="15" customHeight="1">
      <c r="H8922" s="24"/>
    </row>
    <row r="8923" spans="8:8" ht="15" customHeight="1">
      <c r="H8923" s="24"/>
    </row>
    <row r="8924" spans="8:8" ht="15" customHeight="1">
      <c r="H8924" s="24"/>
    </row>
    <row r="8925" spans="8:8" ht="15" customHeight="1">
      <c r="H8925" s="24"/>
    </row>
    <row r="8926" spans="8:8" ht="15" customHeight="1">
      <c r="H8926" s="24"/>
    </row>
    <row r="8927" spans="8:8" ht="15" customHeight="1">
      <c r="H8927" s="24"/>
    </row>
    <row r="8928" spans="8:8" ht="15" customHeight="1">
      <c r="H8928" s="24"/>
    </row>
    <row r="8929" spans="8:8" ht="15" customHeight="1">
      <c r="H8929" s="24"/>
    </row>
    <row r="8930" spans="8:8" ht="15" customHeight="1">
      <c r="H8930" s="24"/>
    </row>
    <row r="8931" spans="8:8" ht="15" customHeight="1">
      <c r="H8931" s="24"/>
    </row>
    <row r="8932" spans="8:8" ht="15" customHeight="1">
      <c r="H8932" s="24"/>
    </row>
    <row r="8933" spans="8:8" ht="15" customHeight="1">
      <c r="H8933" s="24"/>
    </row>
    <row r="8934" spans="8:8" ht="15" customHeight="1">
      <c r="H8934" s="24"/>
    </row>
    <row r="8935" spans="8:8" ht="15" customHeight="1">
      <c r="H8935" s="24"/>
    </row>
    <row r="8936" spans="8:8" ht="15" customHeight="1">
      <c r="H8936" s="24"/>
    </row>
    <row r="8937" spans="8:8" ht="15" customHeight="1">
      <c r="H8937" s="24"/>
    </row>
    <row r="8938" spans="8:8" ht="15" customHeight="1">
      <c r="H8938" s="24"/>
    </row>
    <row r="8939" spans="8:8" ht="15" customHeight="1">
      <c r="H8939" s="24"/>
    </row>
    <row r="8940" spans="8:8" ht="15" customHeight="1">
      <c r="H8940" s="24"/>
    </row>
    <row r="8941" spans="8:8" ht="15" customHeight="1">
      <c r="H8941" s="24"/>
    </row>
    <row r="8942" spans="8:8" ht="15" customHeight="1">
      <c r="H8942" s="24"/>
    </row>
    <row r="8943" spans="8:8" ht="15" customHeight="1">
      <c r="H8943" s="24"/>
    </row>
    <row r="8944" spans="8:8" ht="15" customHeight="1">
      <c r="H8944" s="24"/>
    </row>
    <row r="8945" spans="8:8" ht="15" customHeight="1">
      <c r="H8945" s="24"/>
    </row>
    <row r="8946" spans="8:8" ht="15" customHeight="1">
      <c r="H8946" s="24"/>
    </row>
    <row r="8947" spans="8:8" ht="15" customHeight="1">
      <c r="H8947" s="24"/>
    </row>
    <row r="8948" spans="8:8" ht="15" customHeight="1">
      <c r="H8948" s="24"/>
    </row>
    <row r="8949" spans="8:8" ht="15" customHeight="1">
      <c r="H8949" s="24"/>
    </row>
    <row r="8950" spans="8:8" ht="15" customHeight="1">
      <c r="H8950" s="24"/>
    </row>
    <row r="8951" spans="8:8" ht="15" customHeight="1">
      <c r="H8951" s="24"/>
    </row>
    <row r="8952" spans="8:8" ht="15" customHeight="1">
      <c r="H8952" s="24"/>
    </row>
    <row r="8953" spans="8:8" ht="15" customHeight="1">
      <c r="H8953" s="24"/>
    </row>
    <row r="8954" spans="8:8" ht="15" customHeight="1">
      <c r="H8954" s="24"/>
    </row>
    <row r="8955" spans="8:8" ht="15" customHeight="1">
      <c r="H8955" s="24"/>
    </row>
    <row r="8956" spans="8:8" ht="15" customHeight="1">
      <c r="H8956" s="24"/>
    </row>
    <row r="8957" spans="8:8" ht="15" customHeight="1">
      <c r="H8957" s="24"/>
    </row>
    <row r="8958" spans="8:8" ht="15" customHeight="1">
      <c r="H8958" s="24"/>
    </row>
    <row r="8959" spans="8:8" ht="15" customHeight="1">
      <c r="H8959" s="24"/>
    </row>
    <row r="8960" spans="8:8" ht="15" customHeight="1">
      <c r="H8960" s="24"/>
    </row>
    <row r="8961" spans="8:8" ht="15" customHeight="1">
      <c r="H8961" s="24"/>
    </row>
    <row r="8962" spans="8:8" ht="15" customHeight="1">
      <c r="H8962" s="24"/>
    </row>
    <row r="8963" spans="8:8" ht="15" customHeight="1">
      <c r="H8963" s="24"/>
    </row>
    <row r="8964" spans="8:8" ht="15" customHeight="1">
      <c r="H8964" s="24"/>
    </row>
    <row r="8965" spans="8:8" ht="15" customHeight="1">
      <c r="H8965" s="24"/>
    </row>
    <row r="8966" spans="8:8" ht="15" customHeight="1">
      <c r="H8966" s="24"/>
    </row>
    <row r="8967" spans="8:8" ht="15" customHeight="1">
      <c r="H8967" s="24"/>
    </row>
    <row r="8968" spans="8:8" ht="15" customHeight="1">
      <c r="H8968" s="24"/>
    </row>
    <row r="8969" spans="8:8" ht="15" customHeight="1">
      <c r="H8969" s="24"/>
    </row>
    <row r="8970" spans="8:8" ht="15" customHeight="1">
      <c r="H8970" s="24"/>
    </row>
    <row r="8971" spans="8:8" ht="15" customHeight="1">
      <c r="H8971" s="24"/>
    </row>
    <row r="8972" spans="8:8" ht="15" customHeight="1">
      <c r="H8972" s="24"/>
    </row>
    <row r="8973" spans="8:8" ht="15" customHeight="1">
      <c r="H8973" s="24"/>
    </row>
    <row r="8974" spans="8:8" ht="15" customHeight="1">
      <c r="H8974" s="24"/>
    </row>
    <row r="8975" spans="8:8" ht="15" customHeight="1">
      <c r="H8975" s="24"/>
    </row>
    <row r="8976" spans="8:8" ht="15" customHeight="1">
      <c r="H8976" s="24"/>
    </row>
    <row r="8977" spans="8:8" ht="15" customHeight="1">
      <c r="H8977" s="24"/>
    </row>
    <row r="8978" spans="8:8" ht="15" customHeight="1">
      <c r="H8978" s="24"/>
    </row>
    <row r="8979" spans="8:8" ht="15" customHeight="1">
      <c r="H8979" s="24"/>
    </row>
    <row r="8980" spans="8:8" ht="15" customHeight="1">
      <c r="H8980" s="24"/>
    </row>
    <row r="8981" spans="8:8" ht="15" customHeight="1">
      <c r="H8981" s="24"/>
    </row>
    <row r="8982" spans="8:8" ht="15" customHeight="1">
      <c r="H8982" s="24"/>
    </row>
    <row r="8983" spans="8:8" ht="15" customHeight="1">
      <c r="H8983" s="24"/>
    </row>
    <row r="8984" spans="8:8" ht="15" customHeight="1">
      <c r="H8984" s="24"/>
    </row>
    <row r="8985" spans="8:8" ht="15" customHeight="1">
      <c r="H8985" s="24"/>
    </row>
    <row r="8986" spans="8:8" ht="15" customHeight="1">
      <c r="H8986" s="24"/>
    </row>
    <row r="8987" spans="8:8" ht="15" customHeight="1">
      <c r="H8987" s="24"/>
    </row>
    <row r="8988" spans="8:8" ht="15" customHeight="1">
      <c r="H8988" s="24"/>
    </row>
    <row r="8989" spans="8:8" ht="15" customHeight="1">
      <c r="H8989" s="24"/>
    </row>
    <row r="8990" spans="8:8" ht="15" customHeight="1">
      <c r="H8990" s="24"/>
    </row>
    <row r="8991" spans="8:8" ht="15" customHeight="1">
      <c r="H8991" s="24"/>
    </row>
    <row r="8992" spans="8:8" ht="15" customHeight="1">
      <c r="H8992" s="24"/>
    </row>
    <row r="8993" spans="8:8" ht="15" customHeight="1">
      <c r="H8993" s="24"/>
    </row>
    <row r="8994" spans="8:8" ht="15" customHeight="1">
      <c r="H8994" s="24"/>
    </row>
    <row r="8995" spans="8:8" ht="15" customHeight="1">
      <c r="H8995" s="24"/>
    </row>
    <row r="8996" spans="8:8" ht="15" customHeight="1">
      <c r="H8996" s="24"/>
    </row>
    <row r="8997" spans="8:8" ht="15" customHeight="1">
      <c r="H8997" s="24"/>
    </row>
    <row r="8998" spans="8:8" ht="15" customHeight="1">
      <c r="H8998" s="24"/>
    </row>
    <row r="8999" spans="8:8" ht="15" customHeight="1">
      <c r="H8999" s="24"/>
    </row>
    <row r="9000" spans="8:8" ht="15" customHeight="1">
      <c r="H9000" s="24"/>
    </row>
    <row r="9001" spans="8:8" ht="15" customHeight="1">
      <c r="H9001" s="24"/>
    </row>
    <row r="9002" spans="8:8" ht="15" customHeight="1">
      <c r="H9002" s="24"/>
    </row>
    <row r="9003" spans="8:8" ht="15" customHeight="1">
      <c r="H9003" s="24"/>
    </row>
    <row r="9004" spans="8:8" ht="15" customHeight="1">
      <c r="H9004" s="24"/>
    </row>
    <row r="9005" spans="8:8" ht="15" customHeight="1">
      <c r="H9005" s="24"/>
    </row>
    <row r="9006" spans="8:8" ht="15" customHeight="1">
      <c r="H9006" s="24"/>
    </row>
    <row r="9007" spans="8:8" ht="15" customHeight="1">
      <c r="H9007" s="24"/>
    </row>
    <row r="9008" spans="8:8" ht="15" customHeight="1">
      <c r="H9008" s="24"/>
    </row>
    <row r="9009" spans="8:8" ht="15" customHeight="1">
      <c r="H9009" s="24"/>
    </row>
    <row r="9010" spans="8:8" ht="15" customHeight="1">
      <c r="H9010" s="24"/>
    </row>
    <row r="9011" spans="8:8" ht="15" customHeight="1">
      <c r="H9011" s="24"/>
    </row>
    <row r="9012" spans="8:8" ht="15" customHeight="1">
      <c r="H9012" s="24"/>
    </row>
    <row r="9013" spans="8:8" ht="15" customHeight="1">
      <c r="H9013" s="24"/>
    </row>
    <row r="9014" spans="8:8" ht="15" customHeight="1">
      <c r="H9014" s="24"/>
    </row>
    <row r="9015" spans="8:8" ht="15" customHeight="1">
      <c r="H9015" s="24"/>
    </row>
    <row r="9016" spans="8:8" ht="15" customHeight="1">
      <c r="H9016" s="24"/>
    </row>
    <row r="9017" spans="8:8" ht="15" customHeight="1">
      <c r="H9017" s="24"/>
    </row>
    <row r="9018" spans="8:8" ht="15" customHeight="1">
      <c r="H9018" s="24"/>
    </row>
    <row r="9019" spans="8:8" ht="15" customHeight="1">
      <c r="H9019" s="24"/>
    </row>
    <row r="9020" spans="8:8" ht="15" customHeight="1">
      <c r="H9020" s="24"/>
    </row>
    <row r="9021" spans="8:8" ht="15" customHeight="1">
      <c r="H9021" s="24"/>
    </row>
    <row r="9022" spans="8:8" ht="15" customHeight="1">
      <c r="H9022" s="24"/>
    </row>
    <row r="9023" spans="8:8" ht="15" customHeight="1">
      <c r="H9023" s="24"/>
    </row>
    <row r="9024" spans="8:8" ht="15" customHeight="1">
      <c r="H9024" s="24"/>
    </row>
    <row r="9025" spans="8:8" ht="15" customHeight="1">
      <c r="H9025" s="24"/>
    </row>
    <row r="9026" spans="8:8" ht="15" customHeight="1">
      <c r="H9026" s="24"/>
    </row>
    <row r="9027" spans="8:8" ht="15" customHeight="1">
      <c r="H9027" s="24"/>
    </row>
    <row r="9028" spans="8:8" ht="15" customHeight="1">
      <c r="H9028" s="24"/>
    </row>
    <row r="9029" spans="8:8" ht="15" customHeight="1">
      <c r="H9029" s="24"/>
    </row>
    <row r="9030" spans="8:8" ht="15" customHeight="1">
      <c r="H9030" s="24"/>
    </row>
    <row r="9031" spans="8:8" ht="15" customHeight="1">
      <c r="H9031" s="24"/>
    </row>
    <row r="9032" spans="8:8" ht="15" customHeight="1">
      <c r="H9032" s="24"/>
    </row>
    <row r="9033" spans="8:8" ht="15" customHeight="1">
      <c r="H9033" s="24"/>
    </row>
    <row r="9034" spans="8:8" ht="15" customHeight="1">
      <c r="H9034" s="24"/>
    </row>
    <row r="9035" spans="8:8" ht="15" customHeight="1">
      <c r="H9035" s="24"/>
    </row>
    <row r="9036" spans="8:8" ht="15" customHeight="1">
      <c r="H9036" s="24"/>
    </row>
    <row r="9037" spans="8:8" ht="15" customHeight="1">
      <c r="H9037" s="24"/>
    </row>
    <row r="9038" spans="8:8" ht="15" customHeight="1">
      <c r="H9038" s="24"/>
    </row>
    <row r="9039" spans="8:8" ht="15" customHeight="1">
      <c r="H9039" s="24"/>
    </row>
    <row r="9040" spans="8:8" ht="15" customHeight="1">
      <c r="H9040" s="24"/>
    </row>
    <row r="9041" spans="8:8" ht="15" customHeight="1">
      <c r="H9041" s="24"/>
    </row>
    <row r="9042" spans="8:8" ht="15" customHeight="1">
      <c r="H9042" s="24"/>
    </row>
    <row r="9043" spans="8:8" ht="15" customHeight="1">
      <c r="H9043" s="24"/>
    </row>
    <row r="9044" spans="8:8" ht="15" customHeight="1">
      <c r="H9044" s="24"/>
    </row>
    <row r="9045" spans="8:8" ht="15" customHeight="1">
      <c r="H9045" s="24"/>
    </row>
    <row r="9046" spans="8:8" ht="15" customHeight="1">
      <c r="H9046" s="24"/>
    </row>
    <row r="9047" spans="8:8" ht="15" customHeight="1">
      <c r="H9047" s="24"/>
    </row>
    <row r="9048" spans="8:8" ht="15" customHeight="1">
      <c r="H9048" s="24"/>
    </row>
    <row r="9049" spans="8:8" ht="15" customHeight="1">
      <c r="H9049" s="24"/>
    </row>
    <row r="9050" spans="8:8" ht="15" customHeight="1">
      <c r="H9050" s="24"/>
    </row>
    <row r="9051" spans="8:8" ht="15" customHeight="1">
      <c r="H9051" s="24"/>
    </row>
    <row r="9052" spans="8:8" ht="15" customHeight="1">
      <c r="H9052" s="24"/>
    </row>
    <row r="9053" spans="8:8" ht="15" customHeight="1">
      <c r="H9053" s="24"/>
    </row>
    <row r="9054" spans="8:8" ht="15" customHeight="1">
      <c r="H9054" s="24"/>
    </row>
    <row r="9055" spans="8:8" ht="15" customHeight="1">
      <c r="H9055" s="24"/>
    </row>
    <row r="9056" spans="8:8" ht="15" customHeight="1">
      <c r="H9056" s="24"/>
    </row>
    <row r="9057" spans="8:8" ht="15" customHeight="1">
      <c r="H9057" s="24"/>
    </row>
    <row r="9058" spans="8:8" ht="15" customHeight="1">
      <c r="H9058" s="24"/>
    </row>
    <row r="9059" spans="8:8" ht="15" customHeight="1">
      <c r="H9059" s="24"/>
    </row>
    <row r="9060" spans="8:8" ht="15" customHeight="1">
      <c r="H9060" s="24"/>
    </row>
    <row r="9061" spans="8:8" ht="15" customHeight="1">
      <c r="H9061" s="24"/>
    </row>
    <row r="9062" spans="8:8" ht="15" customHeight="1">
      <c r="H9062" s="24"/>
    </row>
    <row r="9063" spans="8:8" ht="15" customHeight="1">
      <c r="H9063" s="24"/>
    </row>
    <row r="9064" spans="8:8" ht="15" customHeight="1">
      <c r="H9064" s="24"/>
    </row>
    <row r="9065" spans="8:8" ht="15" customHeight="1">
      <c r="H9065" s="24"/>
    </row>
    <row r="9066" spans="8:8" ht="15" customHeight="1">
      <c r="H9066" s="24"/>
    </row>
    <row r="9067" spans="8:8" ht="15" customHeight="1">
      <c r="H9067" s="24"/>
    </row>
    <row r="9068" spans="8:8" ht="15" customHeight="1">
      <c r="H9068" s="24"/>
    </row>
    <row r="9069" spans="8:8" ht="15" customHeight="1">
      <c r="H9069" s="24"/>
    </row>
    <row r="9070" spans="8:8" ht="15" customHeight="1">
      <c r="H9070" s="24"/>
    </row>
    <row r="9071" spans="8:8" ht="15" customHeight="1">
      <c r="H9071" s="24"/>
    </row>
    <row r="9072" spans="8:8" ht="15" customHeight="1">
      <c r="H9072" s="24"/>
    </row>
    <row r="9073" spans="8:8" ht="15" customHeight="1">
      <c r="H9073" s="24"/>
    </row>
    <row r="9074" spans="8:8" ht="15" customHeight="1">
      <c r="H9074" s="24"/>
    </row>
    <row r="9075" spans="8:8" ht="15" customHeight="1">
      <c r="H9075" s="24"/>
    </row>
    <row r="9076" spans="8:8" ht="15" customHeight="1">
      <c r="H9076" s="24"/>
    </row>
    <row r="9077" spans="8:8" ht="15" customHeight="1">
      <c r="H9077" s="24"/>
    </row>
    <row r="9078" spans="8:8" ht="15" customHeight="1">
      <c r="H9078" s="24"/>
    </row>
    <row r="9079" spans="8:8" ht="15" customHeight="1">
      <c r="H9079" s="24"/>
    </row>
    <row r="9080" spans="8:8" ht="15" customHeight="1">
      <c r="H9080" s="24"/>
    </row>
    <row r="9081" spans="8:8" ht="15" customHeight="1">
      <c r="H9081" s="24"/>
    </row>
    <row r="9082" spans="8:8" ht="15" customHeight="1">
      <c r="H9082" s="24"/>
    </row>
    <row r="9083" spans="8:8" ht="15" customHeight="1">
      <c r="H9083" s="24"/>
    </row>
    <row r="9084" spans="8:8" ht="15" customHeight="1">
      <c r="H9084" s="24"/>
    </row>
    <row r="9085" spans="8:8" ht="15" customHeight="1">
      <c r="H9085" s="24"/>
    </row>
    <row r="9086" spans="8:8" ht="15" customHeight="1">
      <c r="H9086" s="24"/>
    </row>
    <row r="9087" spans="8:8" ht="15" customHeight="1">
      <c r="H9087" s="24"/>
    </row>
    <row r="9088" spans="8:8" ht="15" customHeight="1">
      <c r="H9088" s="24"/>
    </row>
    <row r="9089" spans="8:8" ht="15" customHeight="1">
      <c r="H9089" s="24"/>
    </row>
    <row r="9090" spans="8:8" ht="15" customHeight="1">
      <c r="H9090" s="24"/>
    </row>
    <row r="9091" spans="8:8" ht="15" customHeight="1">
      <c r="H9091" s="24"/>
    </row>
    <row r="9092" spans="8:8" ht="15" customHeight="1">
      <c r="H9092" s="24"/>
    </row>
    <row r="9093" spans="8:8" ht="15" customHeight="1">
      <c r="H9093" s="24"/>
    </row>
    <row r="9094" spans="8:8" ht="15" customHeight="1">
      <c r="H9094" s="24"/>
    </row>
    <row r="9095" spans="8:8" ht="15" customHeight="1">
      <c r="H9095" s="24"/>
    </row>
    <row r="9096" spans="8:8" ht="15" customHeight="1">
      <c r="H9096" s="24"/>
    </row>
    <row r="9097" spans="8:8" ht="15" customHeight="1">
      <c r="H9097" s="24"/>
    </row>
    <row r="9098" spans="8:8" ht="15" customHeight="1">
      <c r="H9098" s="24"/>
    </row>
    <row r="9099" spans="8:8" ht="15" customHeight="1">
      <c r="H9099" s="24"/>
    </row>
    <row r="9100" spans="8:8" ht="15" customHeight="1">
      <c r="H9100" s="24"/>
    </row>
    <row r="9101" spans="8:8" ht="15" customHeight="1">
      <c r="H9101" s="24"/>
    </row>
    <row r="9102" spans="8:8" ht="15" customHeight="1">
      <c r="H9102" s="24"/>
    </row>
    <row r="9103" spans="8:8" ht="15" customHeight="1">
      <c r="H9103" s="24"/>
    </row>
    <row r="9104" spans="8:8" ht="15" customHeight="1">
      <c r="H9104" s="24"/>
    </row>
    <row r="9105" spans="8:8" ht="15" customHeight="1">
      <c r="H9105" s="24"/>
    </row>
    <row r="9106" spans="8:8" ht="15" customHeight="1">
      <c r="H9106" s="24"/>
    </row>
    <row r="9107" spans="8:8" ht="15" customHeight="1">
      <c r="H9107" s="24"/>
    </row>
    <row r="9108" spans="8:8" ht="15" customHeight="1">
      <c r="H9108" s="24"/>
    </row>
    <row r="9109" spans="8:8" ht="15" customHeight="1">
      <c r="H9109" s="24"/>
    </row>
    <row r="9110" spans="8:8" ht="15" customHeight="1">
      <c r="H9110" s="24"/>
    </row>
    <row r="9111" spans="8:8" ht="15" customHeight="1">
      <c r="H9111" s="24"/>
    </row>
    <row r="9112" spans="8:8" ht="15" customHeight="1">
      <c r="H9112" s="24"/>
    </row>
    <row r="9113" spans="8:8" ht="15" customHeight="1">
      <c r="H9113" s="24"/>
    </row>
    <row r="9114" spans="8:8" ht="15" customHeight="1">
      <c r="H9114" s="24"/>
    </row>
    <row r="9115" spans="8:8" ht="15" customHeight="1">
      <c r="H9115" s="24"/>
    </row>
    <row r="9116" spans="8:8" ht="15" customHeight="1">
      <c r="H9116" s="24"/>
    </row>
    <row r="9117" spans="8:8" ht="15" customHeight="1">
      <c r="H9117" s="24"/>
    </row>
    <row r="9118" spans="8:8" ht="15" customHeight="1">
      <c r="H9118" s="24"/>
    </row>
    <row r="9119" spans="8:8" ht="15" customHeight="1">
      <c r="H9119" s="24"/>
    </row>
    <row r="9120" spans="8:8" ht="15" customHeight="1">
      <c r="H9120" s="24"/>
    </row>
    <row r="9121" spans="8:8" ht="15" customHeight="1">
      <c r="H9121" s="24"/>
    </row>
    <row r="9122" spans="8:8" ht="15" customHeight="1">
      <c r="H9122" s="24"/>
    </row>
    <row r="9123" spans="8:8" ht="15" customHeight="1">
      <c r="H9123" s="24"/>
    </row>
    <row r="9124" spans="8:8" ht="15" customHeight="1">
      <c r="H9124" s="24"/>
    </row>
    <row r="9125" spans="8:8" ht="15" customHeight="1">
      <c r="H9125" s="24"/>
    </row>
    <row r="9126" spans="8:8" ht="15" customHeight="1">
      <c r="H9126" s="24"/>
    </row>
    <row r="9127" spans="8:8" ht="15" customHeight="1">
      <c r="H9127" s="24"/>
    </row>
    <row r="9128" spans="8:8" ht="15" customHeight="1">
      <c r="H9128" s="24"/>
    </row>
    <row r="9129" spans="8:8" ht="15" customHeight="1">
      <c r="H9129" s="24"/>
    </row>
    <row r="9130" spans="8:8" ht="15" customHeight="1">
      <c r="H9130" s="24"/>
    </row>
    <row r="9131" spans="8:8" ht="15" customHeight="1">
      <c r="H9131" s="24"/>
    </row>
    <row r="9132" spans="8:8" ht="15" customHeight="1">
      <c r="H9132" s="24"/>
    </row>
    <row r="9133" spans="8:8" ht="15" customHeight="1">
      <c r="H9133" s="24"/>
    </row>
    <row r="9134" spans="8:8" ht="15" customHeight="1">
      <c r="H9134" s="24"/>
    </row>
    <row r="9135" spans="8:8" ht="15" customHeight="1">
      <c r="H9135" s="24"/>
    </row>
    <row r="9136" spans="8:8" ht="15" customHeight="1">
      <c r="H9136" s="24"/>
    </row>
    <row r="9137" spans="8:8" ht="15" customHeight="1">
      <c r="H9137" s="24"/>
    </row>
    <row r="9138" spans="8:8" ht="15" customHeight="1">
      <c r="H9138" s="24"/>
    </row>
    <row r="9139" spans="8:8" ht="15" customHeight="1">
      <c r="H9139" s="24"/>
    </row>
    <row r="9140" spans="8:8" ht="15" customHeight="1">
      <c r="H9140" s="24"/>
    </row>
    <row r="9141" spans="8:8" ht="15" customHeight="1">
      <c r="H9141" s="24"/>
    </row>
    <row r="9142" spans="8:8" ht="15" customHeight="1">
      <c r="H9142" s="24"/>
    </row>
    <row r="9143" spans="8:8" ht="15" customHeight="1">
      <c r="H9143" s="24"/>
    </row>
    <row r="9144" spans="8:8" ht="15" customHeight="1">
      <c r="H9144" s="24"/>
    </row>
    <row r="9145" spans="8:8" ht="15" customHeight="1">
      <c r="H9145" s="24"/>
    </row>
    <row r="9146" spans="8:8" ht="15" customHeight="1">
      <c r="H9146" s="24"/>
    </row>
    <row r="9147" spans="8:8" ht="15" customHeight="1">
      <c r="H9147" s="24"/>
    </row>
    <row r="9148" spans="8:8" ht="15" customHeight="1">
      <c r="H9148" s="24"/>
    </row>
    <row r="9149" spans="8:8" ht="15" customHeight="1">
      <c r="H9149" s="24"/>
    </row>
    <row r="9150" spans="8:8" ht="15" customHeight="1">
      <c r="H9150" s="24"/>
    </row>
    <row r="9151" spans="8:8" ht="15" customHeight="1">
      <c r="H9151" s="24"/>
    </row>
    <row r="9152" spans="8:8" ht="15" customHeight="1">
      <c r="H9152" s="24"/>
    </row>
    <row r="9153" spans="8:8" ht="15" customHeight="1">
      <c r="H9153" s="24"/>
    </row>
    <row r="9154" spans="8:8" ht="15" customHeight="1">
      <c r="H9154" s="24"/>
    </row>
    <row r="9155" spans="8:8" ht="15" customHeight="1">
      <c r="H9155" s="24"/>
    </row>
    <row r="9156" spans="8:8" ht="15" customHeight="1">
      <c r="H9156" s="24"/>
    </row>
    <row r="9157" spans="8:8" ht="15" customHeight="1">
      <c r="H9157" s="24"/>
    </row>
    <row r="9158" spans="8:8" ht="15" customHeight="1">
      <c r="H9158" s="24"/>
    </row>
    <row r="9159" spans="8:8" ht="15" customHeight="1">
      <c r="H9159" s="24"/>
    </row>
    <row r="9160" spans="8:8" ht="15" customHeight="1">
      <c r="H9160" s="24"/>
    </row>
    <row r="9161" spans="8:8" ht="15" customHeight="1">
      <c r="H9161" s="24"/>
    </row>
    <row r="9162" spans="8:8" ht="15" customHeight="1">
      <c r="H9162" s="24"/>
    </row>
    <row r="9163" spans="8:8" ht="15" customHeight="1">
      <c r="H9163" s="24"/>
    </row>
    <row r="9164" spans="8:8" ht="15" customHeight="1">
      <c r="H9164" s="24"/>
    </row>
    <row r="9165" spans="8:8" ht="15" customHeight="1">
      <c r="H9165" s="24"/>
    </row>
    <row r="9166" spans="8:8" ht="15" customHeight="1">
      <c r="H9166" s="24"/>
    </row>
    <row r="9167" spans="8:8" ht="15" customHeight="1">
      <c r="H9167" s="24"/>
    </row>
    <row r="9168" spans="8:8" ht="15" customHeight="1">
      <c r="H9168" s="24"/>
    </row>
    <row r="9169" spans="8:8" ht="15" customHeight="1">
      <c r="H9169" s="24"/>
    </row>
    <row r="9170" spans="8:8" ht="15" customHeight="1">
      <c r="H9170" s="24"/>
    </row>
    <row r="9171" spans="8:8" ht="15" customHeight="1">
      <c r="H9171" s="24"/>
    </row>
    <row r="9172" spans="8:8" ht="15" customHeight="1">
      <c r="H9172" s="24"/>
    </row>
    <row r="9173" spans="8:8" ht="15" customHeight="1">
      <c r="H9173" s="24"/>
    </row>
    <row r="9174" spans="8:8" ht="15" customHeight="1">
      <c r="H9174" s="24"/>
    </row>
    <row r="9175" spans="8:8" ht="15" customHeight="1">
      <c r="H9175" s="24"/>
    </row>
    <row r="9176" spans="8:8" ht="15" customHeight="1">
      <c r="H9176" s="24"/>
    </row>
    <row r="9177" spans="8:8" ht="15" customHeight="1">
      <c r="H9177" s="24"/>
    </row>
    <row r="9178" spans="8:8" ht="15" customHeight="1">
      <c r="H9178" s="24"/>
    </row>
    <row r="9179" spans="8:8" ht="15" customHeight="1">
      <c r="H9179" s="24"/>
    </row>
    <row r="9180" spans="8:8" ht="15" customHeight="1">
      <c r="H9180" s="24"/>
    </row>
    <row r="9181" spans="8:8" ht="15" customHeight="1">
      <c r="H9181" s="24"/>
    </row>
    <row r="9182" spans="8:8" ht="15" customHeight="1">
      <c r="H9182" s="24"/>
    </row>
    <row r="9183" spans="8:8" ht="15" customHeight="1">
      <c r="H9183" s="24"/>
    </row>
    <row r="9184" spans="8:8" ht="15" customHeight="1">
      <c r="H9184" s="24"/>
    </row>
    <row r="9185" spans="8:8" ht="15" customHeight="1">
      <c r="H9185" s="24"/>
    </row>
    <row r="9186" spans="8:8" ht="15" customHeight="1">
      <c r="H9186" s="24"/>
    </row>
    <row r="9187" spans="8:8" ht="15" customHeight="1">
      <c r="H9187" s="24"/>
    </row>
    <row r="9188" spans="8:8" ht="15" customHeight="1">
      <c r="H9188" s="24"/>
    </row>
    <row r="9189" spans="8:8" ht="15" customHeight="1">
      <c r="H9189" s="24"/>
    </row>
    <row r="9190" spans="8:8" ht="15" customHeight="1">
      <c r="H9190" s="24"/>
    </row>
    <row r="9191" spans="8:8" ht="15" customHeight="1">
      <c r="H9191" s="24"/>
    </row>
    <row r="9192" spans="8:8" ht="15" customHeight="1">
      <c r="H9192" s="24"/>
    </row>
    <row r="9193" spans="8:8" ht="15" customHeight="1">
      <c r="H9193" s="24"/>
    </row>
    <row r="9194" spans="8:8" ht="15" customHeight="1">
      <c r="H9194" s="24"/>
    </row>
    <row r="9195" spans="8:8" ht="15" customHeight="1">
      <c r="H9195" s="24"/>
    </row>
    <row r="9196" spans="8:8" ht="15" customHeight="1">
      <c r="H9196" s="24"/>
    </row>
    <row r="9197" spans="8:8" ht="15" customHeight="1">
      <c r="H9197" s="24"/>
    </row>
    <row r="9198" spans="8:8" ht="15" customHeight="1">
      <c r="H9198" s="24"/>
    </row>
    <row r="9199" spans="8:8" ht="15" customHeight="1">
      <c r="H9199" s="24"/>
    </row>
    <row r="9200" spans="8:8" ht="15" customHeight="1">
      <c r="H9200" s="24"/>
    </row>
    <row r="9201" spans="8:8" ht="15" customHeight="1">
      <c r="H9201" s="24"/>
    </row>
    <row r="9202" spans="8:8" ht="15" customHeight="1">
      <c r="H9202" s="24"/>
    </row>
    <row r="9203" spans="8:8" ht="15" customHeight="1">
      <c r="H9203" s="24"/>
    </row>
    <row r="9204" spans="8:8" ht="15" customHeight="1">
      <c r="H9204" s="24"/>
    </row>
    <row r="9205" spans="8:8" ht="15" customHeight="1">
      <c r="H9205" s="24"/>
    </row>
    <row r="9206" spans="8:8" ht="15" customHeight="1">
      <c r="H9206" s="24"/>
    </row>
    <row r="9207" spans="8:8" ht="15" customHeight="1">
      <c r="H9207" s="24"/>
    </row>
    <row r="9208" spans="8:8" ht="15" customHeight="1">
      <c r="H9208" s="24"/>
    </row>
    <row r="9209" spans="8:8" ht="15" customHeight="1">
      <c r="H9209" s="24"/>
    </row>
    <row r="9210" spans="8:8" ht="15" customHeight="1">
      <c r="H9210" s="24"/>
    </row>
    <row r="9211" spans="8:8" ht="15" customHeight="1">
      <c r="H9211" s="24"/>
    </row>
    <row r="9212" spans="8:8" ht="15" customHeight="1">
      <c r="H9212" s="24"/>
    </row>
    <row r="9213" spans="8:8" ht="15" customHeight="1">
      <c r="H9213" s="24"/>
    </row>
    <row r="9214" spans="8:8" ht="15" customHeight="1">
      <c r="H9214" s="24"/>
    </row>
    <row r="9215" spans="8:8" ht="15" customHeight="1">
      <c r="H9215" s="24"/>
    </row>
    <row r="9216" spans="8:8" ht="15" customHeight="1">
      <c r="H9216" s="24"/>
    </row>
    <row r="9217" spans="8:8" ht="15" customHeight="1">
      <c r="H9217" s="24"/>
    </row>
    <row r="9218" spans="8:8" ht="15" customHeight="1">
      <c r="H9218" s="24"/>
    </row>
    <row r="9219" spans="8:8" ht="15" customHeight="1">
      <c r="H9219" s="24"/>
    </row>
    <row r="9220" spans="8:8" ht="15" customHeight="1">
      <c r="H9220" s="24"/>
    </row>
    <row r="9221" spans="8:8" ht="15" customHeight="1">
      <c r="H9221" s="24"/>
    </row>
    <row r="9222" spans="8:8" ht="15" customHeight="1">
      <c r="H9222" s="24"/>
    </row>
    <row r="9223" spans="8:8" ht="15" customHeight="1">
      <c r="H9223" s="24"/>
    </row>
    <row r="9224" spans="8:8" ht="15" customHeight="1">
      <c r="H9224" s="24"/>
    </row>
    <row r="9225" spans="8:8" ht="15" customHeight="1">
      <c r="H9225" s="24"/>
    </row>
    <row r="9226" spans="8:8" ht="15" customHeight="1">
      <c r="H9226" s="24"/>
    </row>
    <row r="9227" spans="8:8" ht="15" customHeight="1">
      <c r="H9227" s="24"/>
    </row>
    <row r="9228" spans="8:8" ht="15" customHeight="1">
      <c r="H9228" s="24"/>
    </row>
    <row r="9229" spans="8:8" ht="15" customHeight="1">
      <c r="H9229" s="24"/>
    </row>
    <row r="9230" spans="8:8" ht="15" customHeight="1">
      <c r="H9230" s="24"/>
    </row>
    <row r="9231" spans="8:8" ht="15" customHeight="1">
      <c r="H9231" s="24"/>
    </row>
    <row r="9232" spans="8:8" ht="15" customHeight="1">
      <c r="H9232" s="24"/>
    </row>
    <row r="9233" spans="8:8" ht="15" customHeight="1">
      <c r="H9233" s="24"/>
    </row>
    <row r="9234" spans="8:8" ht="15" customHeight="1">
      <c r="H9234" s="24"/>
    </row>
    <row r="9235" spans="8:8" ht="15" customHeight="1">
      <c r="H9235" s="24"/>
    </row>
    <row r="9236" spans="8:8" ht="15" customHeight="1">
      <c r="H9236" s="24"/>
    </row>
    <row r="9237" spans="8:8" ht="15" customHeight="1">
      <c r="H9237" s="24"/>
    </row>
    <row r="9238" spans="8:8" ht="15" customHeight="1">
      <c r="H9238" s="24"/>
    </row>
    <row r="9239" spans="8:8" ht="15" customHeight="1">
      <c r="H9239" s="24"/>
    </row>
    <row r="9240" spans="8:8" ht="15" customHeight="1">
      <c r="H9240" s="24"/>
    </row>
    <row r="9241" spans="8:8" ht="15" customHeight="1">
      <c r="H9241" s="24"/>
    </row>
    <row r="9242" spans="8:8" ht="15" customHeight="1">
      <c r="H9242" s="24"/>
    </row>
    <row r="9243" spans="8:8" ht="15" customHeight="1">
      <c r="H9243" s="24"/>
    </row>
    <row r="9244" spans="8:8" ht="15" customHeight="1">
      <c r="H9244" s="24"/>
    </row>
    <row r="9245" spans="8:8" ht="15" customHeight="1">
      <c r="H9245" s="24"/>
    </row>
    <row r="9246" spans="8:8" ht="15" customHeight="1">
      <c r="H9246" s="24"/>
    </row>
    <row r="9247" spans="8:8" ht="15" customHeight="1">
      <c r="H9247" s="24"/>
    </row>
    <row r="9248" spans="8:8" ht="15" customHeight="1">
      <c r="H9248" s="24"/>
    </row>
    <row r="9249" spans="8:8" ht="15" customHeight="1">
      <c r="H9249" s="24"/>
    </row>
    <row r="9250" spans="8:8" ht="15" customHeight="1">
      <c r="H9250" s="24"/>
    </row>
    <row r="9251" spans="8:8" ht="15" customHeight="1">
      <c r="H9251" s="24"/>
    </row>
    <row r="9252" spans="8:8" ht="15" customHeight="1">
      <c r="H9252" s="24"/>
    </row>
    <row r="9253" spans="8:8" ht="15" customHeight="1">
      <c r="H9253" s="24"/>
    </row>
    <row r="9254" spans="8:8" ht="15" customHeight="1">
      <c r="H9254" s="24"/>
    </row>
    <row r="9255" spans="8:8" ht="15" customHeight="1">
      <c r="H9255" s="24"/>
    </row>
    <row r="9256" spans="8:8" ht="15" customHeight="1">
      <c r="H9256" s="24"/>
    </row>
    <row r="9257" spans="8:8" ht="15" customHeight="1">
      <c r="H9257" s="24"/>
    </row>
    <row r="9258" spans="8:8" ht="15" customHeight="1">
      <c r="H9258" s="24"/>
    </row>
    <row r="9259" spans="8:8" ht="15" customHeight="1">
      <c r="H9259" s="24"/>
    </row>
    <row r="9260" spans="8:8" ht="15" customHeight="1">
      <c r="H9260" s="24"/>
    </row>
    <row r="9261" spans="8:8" ht="15" customHeight="1">
      <c r="H9261" s="24"/>
    </row>
    <row r="9262" spans="8:8" ht="15" customHeight="1">
      <c r="H9262" s="24"/>
    </row>
    <row r="9263" spans="8:8" ht="15" customHeight="1">
      <c r="H9263" s="24"/>
    </row>
    <row r="9264" spans="8:8" ht="15" customHeight="1">
      <c r="H9264" s="24"/>
    </row>
    <row r="9265" spans="8:8" ht="15" customHeight="1">
      <c r="H9265" s="24"/>
    </row>
    <row r="9266" spans="8:8" ht="15" customHeight="1">
      <c r="H9266" s="24"/>
    </row>
    <row r="9267" spans="8:8" ht="15" customHeight="1">
      <c r="H9267" s="24"/>
    </row>
    <row r="9268" spans="8:8" ht="15" customHeight="1">
      <c r="H9268" s="24"/>
    </row>
    <row r="9269" spans="8:8" ht="15" customHeight="1">
      <c r="H9269" s="24"/>
    </row>
    <row r="9270" spans="8:8" ht="15" customHeight="1">
      <c r="H9270" s="24"/>
    </row>
    <row r="9271" spans="8:8" ht="15" customHeight="1">
      <c r="H9271" s="24"/>
    </row>
    <row r="9272" spans="8:8" ht="15" customHeight="1">
      <c r="H9272" s="24"/>
    </row>
    <row r="9273" spans="8:8" ht="15" customHeight="1">
      <c r="H9273" s="24"/>
    </row>
    <row r="9274" spans="8:8" ht="15" customHeight="1">
      <c r="H9274" s="24"/>
    </row>
    <row r="9275" spans="8:8" ht="15" customHeight="1">
      <c r="H9275" s="24"/>
    </row>
    <row r="9276" spans="8:8" ht="15" customHeight="1">
      <c r="H9276" s="24"/>
    </row>
    <row r="9277" spans="8:8" ht="15" customHeight="1">
      <c r="H9277" s="24"/>
    </row>
    <row r="9278" spans="8:8" ht="15" customHeight="1">
      <c r="H9278" s="24"/>
    </row>
    <row r="9279" spans="8:8" ht="15" customHeight="1">
      <c r="H9279" s="24"/>
    </row>
    <row r="9280" spans="8:8" ht="15" customHeight="1">
      <c r="H9280" s="24"/>
    </row>
    <row r="9281" spans="8:8" ht="15" customHeight="1">
      <c r="H9281" s="24"/>
    </row>
    <row r="9282" spans="8:8" ht="15" customHeight="1">
      <c r="H9282" s="24"/>
    </row>
    <row r="9283" spans="8:8" ht="15" customHeight="1">
      <c r="H9283" s="24"/>
    </row>
    <row r="9284" spans="8:8" ht="15" customHeight="1">
      <c r="H9284" s="24"/>
    </row>
    <row r="9285" spans="8:8" ht="15" customHeight="1">
      <c r="H9285" s="24"/>
    </row>
    <row r="9286" spans="8:8" ht="15" customHeight="1">
      <c r="H9286" s="24"/>
    </row>
    <row r="9287" spans="8:8" ht="15" customHeight="1">
      <c r="H9287" s="24"/>
    </row>
    <row r="9288" spans="8:8" ht="15" customHeight="1">
      <c r="H9288" s="24"/>
    </row>
    <row r="9289" spans="8:8" ht="15" customHeight="1">
      <c r="H9289" s="24"/>
    </row>
    <row r="9290" spans="8:8" ht="15" customHeight="1">
      <c r="H9290" s="24"/>
    </row>
    <row r="9291" spans="8:8" ht="15" customHeight="1">
      <c r="H9291" s="24"/>
    </row>
    <row r="9292" spans="8:8" ht="15" customHeight="1">
      <c r="H9292" s="24"/>
    </row>
    <row r="9293" spans="8:8" ht="15" customHeight="1">
      <c r="H9293" s="24"/>
    </row>
    <row r="9294" spans="8:8" ht="15" customHeight="1">
      <c r="H9294" s="24"/>
    </row>
    <row r="9295" spans="8:8" ht="15" customHeight="1">
      <c r="H9295" s="24"/>
    </row>
    <row r="9296" spans="8:8" ht="15" customHeight="1">
      <c r="H9296" s="24"/>
    </row>
    <row r="9297" spans="8:8" ht="15" customHeight="1">
      <c r="H9297" s="24"/>
    </row>
    <row r="9298" spans="8:8" ht="15" customHeight="1">
      <c r="H9298" s="24"/>
    </row>
    <row r="9299" spans="8:8" ht="15" customHeight="1">
      <c r="H9299" s="24"/>
    </row>
    <row r="9300" spans="8:8" ht="15" customHeight="1">
      <c r="H9300" s="24"/>
    </row>
    <row r="9301" spans="8:8" ht="15" customHeight="1">
      <c r="H9301" s="24"/>
    </row>
    <row r="9302" spans="8:8" ht="15" customHeight="1">
      <c r="H9302" s="24"/>
    </row>
    <row r="9303" spans="8:8" ht="15" customHeight="1">
      <c r="H9303" s="24"/>
    </row>
    <row r="9304" spans="8:8" ht="15" customHeight="1">
      <c r="H9304" s="24"/>
    </row>
    <row r="9305" spans="8:8" ht="15" customHeight="1">
      <c r="H9305" s="24"/>
    </row>
    <row r="9306" spans="8:8" ht="15" customHeight="1">
      <c r="H9306" s="24"/>
    </row>
    <row r="9307" spans="8:8" ht="15" customHeight="1">
      <c r="H9307" s="24"/>
    </row>
    <row r="9308" spans="8:8" ht="15" customHeight="1">
      <c r="H9308" s="24"/>
    </row>
    <row r="9309" spans="8:8" ht="15" customHeight="1">
      <c r="H9309" s="24"/>
    </row>
    <row r="9310" spans="8:8" ht="15" customHeight="1">
      <c r="H9310" s="24"/>
    </row>
    <row r="9311" spans="8:8" ht="15" customHeight="1">
      <c r="H9311" s="24"/>
    </row>
    <row r="9312" spans="8:8" ht="15" customHeight="1">
      <c r="H9312" s="24"/>
    </row>
    <row r="9313" spans="8:8" ht="15" customHeight="1">
      <c r="H9313" s="24"/>
    </row>
    <row r="9314" spans="8:8" ht="15" customHeight="1">
      <c r="H9314" s="24"/>
    </row>
    <row r="9315" spans="8:8" ht="15" customHeight="1">
      <c r="H9315" s="24"/>
    </row>
    <row r="9316" spans="8:8" ht="15" customHeight="1">
      <c r="H9316" s="24"/>
    </row>
    <row r="9317" spans="8:8" ht="15" customHeight="1">
      <c r="H9317" s="24"/>
    </row>
    <row r="9318" spans="8:8" ht="15" customHeight="1">
      <c r="H9318" s="24"/>
    </row>
    <row r="9319" spans="8:8" ht="15" customHeight="1">
      <c r="H9319" s="24"/>
    </row>
    <row r="9320" spans="8:8" ht="15" customHeight="1">
      <c r="H9320" s="24"/>
    </row>
    <row r="9321" spans="8:8" ht="15" customHeight="1">
      <c r="H9321" s="24"/>
    </row>
    <row r="9322" spans="8:8" ht="15" customHeight="1">
      <c r="H9322" s="24"/>
    </row>
    <row r="9323" spans="8:8" ht="15" customHeight="1">
      <c r="H9323" s="24"/>
    </row>
    <row r="9324" spans="8:8" ht="15" customHeight="1">
      <c r="H9324" s="24"/>
    </row>
    <row r="9325" spans="8:8" ht="15" customHeight="1">
      <c r="H9325" s="24"/>
    </row>
    <row r="9326" spans="8:8" ht="15" customHeight="1">
      <c r="H9326" s="24"/>
    </row>
    <row r="9327" spans="8:8" ht="15" customHeight="1">
      <c r="H9327" s="24"/>
    </row>
    <row r="9328" spans="8:8" ht="15" customHeight="1">
      <c r="H9328" s="24"/>
    </row>
    <row r="9329" spans="8:8" ht="15" customHeight="1">
      <c r="H9329" s="24"/>
    </row>
    <row r="9330" spans="8:8" ht="15" customHeight="1">
      <c r="H9330" s="24"/>
    </row>
    <row r="9331" spans="8:8" ht="15" customHeight="1">
      <c r="H9331" s="24"/>
    </row>
    <row r="9332" spans="8:8" ht="15" customHeight="1">
      <c r="H9332" s="24"/>
    </row>
    <row r="9333" spans="8:8" ht="15" customHeight="1">
      <c r="H9333" s="24"/>
    </row>
    <row r="9334" spans="8:8" ht="15" customHeight="1">
      <c r="H9334" s="24"/>
    </row>
    <row r="9335" spans="8:8" ht="15" customHeight="1">
      <c r="H9335" s="24"/>
    </row>
    <row r="9336" spans="8:8" ht="15" customHeight="1">
      <c r="H9336" s="24"/>
    </row>
    <row r="9337" spans="8:8" ht="15" customHeight="1">
      <c r="H9337" s="24"/>
    </row>
    <row r="9338" spans="8:8" ht="15" customHeight="1">
      <c r="H9338" s="24"/>
    </row>
    <row r="9339" spans="8:8" ht="15" customHeight="1">
      <c r="H9339" s="24"/>
    </row>
    <row r="9340" spans="8:8" ht="15" customHeight="1">
      <c r="H9340" s="24"/>
    </row>
    <row r="9341" spans="8:8" ht="15" customHeight="1">
      <c r="H9341" s="24"/>
    </row>
    <row r="9342" spans="8:8" ht="15" customHeight="1">
      <c r="H9342" s="24"/>
    </row>
    <row r="9343" spans="8:8" ht="15" customHeight="1">
      <c r="H9343" s="24"/>
    </row>
    <row r="9344" spans="8:8" ht="15" customHeight="1">
      <c r="H9344" s="24"/>
    </row>
    <row r="9345" spans="8:8" ht="15" customHeight="1">
      <c r="H9345" s="24"/>
    </row>
    <row r="9346" spans="8:8" ht="15" customHeight="1">
      <c r="H9346" s="24"/>
    </row>
    <row r="9347" spans="8:8" ht="15" customHeight="1">
      <c r="H9347" s="24"/>
    </row>
    <row r="9348" spans="8:8" ht="15" customHeight="1">
      <c r="H9348" s="24"/>
    </row>
    <row r="9349" spans="8:8" ht="15" customHeight="1">
      <c r="H9349" s="24"/>
    </row>
    <row r="9350" spans="8:8" ht="15" customHeight="1">
      <c r="H9350" s="24"/>
    </row>
    <row r="9351" spans="8:8" ht="15" customHeight="1">
      <c r="H9351" s="24"/>
    </row>
    <row r="9352" spans="8:8" ht="15" customHeight="1">
      <c r="H9352" s="24"/>
    </row>
    <row r="9353" spans="8:8" ht="15" customHeight="1">
      <c r="H9353" s="24"/>
    </row>
    <row r="9354" spans="8:8" ht="15" customHeight="1">
      <c r="H9354" s="24"/>
    </row>
    <row r="9355" spans="8:8" ht="15" customHeight="1">
      <c r="H9355" s="24"/>
    </row>
    <row r="9356" spans="8:8" ht="15" customHeight="1">
      <c r="H9356" s="24"/>
    </row>
    <row r="9357" spans="8:8" ht="15" customHeight="1">
      <c r="H9357" s="24"/>
    </row>
    <row r="9358" spans="8:8" ht="15" customHeight="1">
      <c r="H9358" s="24"/>
    </row>
    <row r="9359" spans="8:8" ht="15" customHeight="1">
      <c r="H9359" s="24"/>
    </row>
    <row r="9360" spans="8:8" ht="15" customHeight="1">
      <c r="H9360" s="24"/>
    </row>
    <row r="9361" spans="8:8" ht="15" customHeight="1">
      <c r="H9361" s="24"/>
    </row>
    <row r="9362" spans="8:8" ht="15" customHeight="1">
      <c r="H9362" s="24"/>
    </row>
    <row r="9363" spans="8:8" ht="15" customHeight="1">
      <c r="H9363" s="24"/>
    </row>
    <row r="9364" spans="8:8" ht="15" customHeight="1">
      <c r="H9364" s="24"/>
    </row>
    <row r="9365" spans="8:8" ht="15" customHeight="1">
      <c r="H9365" s="24"/>
    </row>
    <row r="9366" spans="8:8" ht="15" customHeight="1">
      <c r="H9366" s="24"/>
    </row>
    <row r="9367" spans="8:8" ht="15" customHeight="1">
      <c r="H9367" s="24"/>
    </row>
    <row r="9368" spans="8:8" ht="15" customHeight="1">
      <c r="H9368" s="24"/>
    </row>
    <row r="9369" spans="8:8" ht="15" customHeight="1">
      <c r="H9369" s="24"/>
    </row>
    <row r="9370" spans="8:8" ht="15" customHeight="1">
      <c r="H9370" s="24"/>
    </row>
    <row r="9371" spans="8:8" ht="15" customHeight="1">
      <c r="H9371" s="24"/>
    </row>
    <row r="9372" spans="8:8" ht="15" customHeight="1">
      <c r="H9372" s="24"/>
    </row>
    <row r="9373" spans="8:8" ht="15" customHeight="1">
      <c r="H9373" s="24"/>
    </row>
    <row r="9374" spans="8:8" ht="15" customHeight="1">
      <c r="H9374" s="24"/>
    </row>
    <row r="9375" spans="8:8" ht="15" customHeight="1">
      <c r="H9375" s="24"/>
    </row>
    <row r="9376" spans="8:8" ht="15" customHeight="1">
      <c r="H9376" s="24"/>
    </row>
    <row r="9377" spans="8:8" ht="15" customHeight="1">
      <c r="H9377" s="24"/>
    </row>
    <row r="9378" spans="8:8" ht="15" customHeight="1">
      <c r="H9378" s="24"/>
    </row>
    <row r="9379" spans="8:8" ht="15" customHeight="1">
      <c r="H9379" s="24"/>
    </row>
    <row r="9380" spans="8:8" ht="15" customHeight="1">
      <c r="H9380" s="24"/>
    </row>
    <row r="9381" spans="8:8" ht="15" customHeight="1">
      <c r="H9381" s="24"/>
    </row>
    <row r="9382" spans="8:8" ht="15" customHeight="1">
      <c r="H9382" s="24"/>
    </row>
    <row r="9383" spans="8:8" ht="15" customHeight="1">
      <c r="H9383" s="24"/>
    </row>
    <row r="9384" spans="8:8" ht="15" customHeight="1">
      <c r="H9384" s="24"/>
    </row>
    <row r="9385" spans="8:8" ht="15" customHeight="1">
      <c r="H9385" s="24"/>
    </row>
    <row r="9386" spans="8:8" ht="15" customHeight="1">
      <c r="H9386" s="24"/>
    </row>
    <row r="9387" spans="8:8" ht="15" customHeight="1">
      <c r="H9387" s="24"/>
    </row>
    <row r="9388" spans="8:8" ht="15" customHeight="1">
      <c r="H9388" s="24"/>
    </row>
    <row r="9389" spans="8:8" ht="15" customHeight="1">
      <c r="H9389" s="24"/>
    </row>
    <row r="9390" spans="8:8" ht="15" customHeight="1">
      <c r="H9390" s="24"/>
    </row>
    <row r="9391" spans="8:8" ht="15" customHeight="1">
      <c r="H9391" s="24"/>
    </row>
    <row r="9392" spans="8:8" ht="15" customHeight="1">
      <c r="H9392" s="24"/>
    </row>
    <row r="9393" spans="8:8" ht="15" customHeight="1">
      <c r="H9393" s="24"/>
    </row>
    <row r="9394" spans="8:8" ht="15" customHeight="1">
      <c r="H9394" s="24"/>
    </row>
    <row r="9395" spans="8:8" ht="15" customHeight="1">
      <c r="H9395" s="24"/>
    </row>
    <row r="9396" spans="8:8" ht="15" customHeight="1">
      <c r="H9396" s="24"/>
    </row>
    <row r="9397" spans="8:8" ht="15" customHeight="1">
      <c r="H9397" s="24"/>
    </row>
    <row r="9398" spans="8:8" ht="15" customHeight="1">
      <c r="H9398" s="24"/>
    </row>
    <row r="9399" spans="8:8" ht="15" customHeight="1">
      <c r="H9399" s="24"/>
    </row>
    <row r="9400" spans="8:8" ht="15" customHeight="1">
      <c r="H9400" s="24"/>
    </row>
    <row r="9401" spans="8:8" ht="15" customHeight="1">
      <c r="H9401" s="24"/>
    </row>
    <row r="9402" spans="8:8" ht="15" customHeight="1">
      <c r="H9402" s="24"/>
    </row>
    <row r="9403" spans="8:8" ht="15" customHeight="1">
      <c r="H9403" s="24"/>
    </row>
    <row r="9404" spans="8:8" ht="15" customHeight="1">
      <c r="H9404" s="24"/>
    </row>
    <row r="9405" spans="8:8" ht="15" customHeight="1">
      <c r="H9405" s="24"/>
    </row>
    <row r="9406" spans="8:8" ht="15" customHeight="1">
      <c r="H9406" s="24"/>
    </row>
    <row r="9407" spans="8:8" ht="15" customHeight="1">
      <c r="H9407" s="24"/>
    </row>
    <row r="9408" spans="8:8" ht="15" customHeight="1">
      <c r="H9408" s="24"/>
    </row>
    <row r="9409" spans="8:8" ht="15" customHeight="1">
      <c r="H9409" s="24"/>
    </row>
    <row r="9410" spans="8:8" ht="15" customHeight="1">
      <c r="H9410" s="24"/>
    </row>
    <row r="9411" spans="8:8" ht="15" customHeight="1">
      <c r="H9411" s="24"/>
    </row>
    <row r="9412" spans="8:8" ht="15" customHeight="1">
      <c r="H9412" s="24"/>
    </row>
    <row r="9413" spans="8:8" ht="15" customHeight="1">
      <c r="H9413" s="24"/>
    </row>
    <row r="9414" spans="8:8" ht="15" customHeight="1">
      <c r="H9414" s="24"/>
    </row>
    <row r="9415" spans="8:8" ht="15" customHeight="1">
      <c r="H9415" s="24"/>
    </row>
    <row r="9416" spans="8:8" ht="15" customHeight="1">
      <c r="H9416" s="24"/>
    </row>
    <row r="9417" spans="8:8" ht="15" customHeight="1">
      <c r="H9417" s="24"/>
    </row>
    <row r="9418" spans="8:8" ht="15" customHeight="1">
      <c r="H9418" s="24"/>
    </row>
    <row r="9419" spans="8:8" ht="15" customHeight="1">
      <c r="H9419" s="24"/>
    </row>
    <row r="9420" spans="8:8" ht="15" customHeight="1">
      <c r="H9420" s="24"/>
    </row>
    <row r="9421" spans="8:8" ht="15" customHeight="1">
      <c r="H9421" s="24"/>
    </row>
    <row r="9422" spans="8:8" ht="15" customHeight="1">
      <c r="H9422" s="24"/>
    </row>
    <row r="9423" spans="8:8" ht="15" customHeight="1">
      <c r="H9423" s="24"/>
    </row>
    <row r="9424" spans="8:8" ht="15" customHeight="1">
      <c r="H9424" s="24"/>
    </row>
    <row r="9425" spans="8:8" ht="15" customHeight="1">
      <c r="H9425" s="24"/>
    </row>
    <row r="9426" spans="8:8" ht="15" customHeight="1">
      <c r="H9426" s="24"/>
    </row>
    <row r="9427" spans="8:8" ht="15" customHeight="1">
      <c r="H9427" s="24"/>
    </row>
    <row r="9428" spans="8:8" ht="15" customHeight="1">
      <c r="H9428" s="24"/>
    </row>
    <row r="9429" spans="8:8" ht="15" customHeight="1">
      <c r="H9429" s="24"/>
    </row>
    <row r="9430" spans="8:8" ht="15" customHeight="1">
      <c r="H9430" s="24"/>
    </row>
    <row r="9431" spans="8:8" ht="15" customHeight="1">
      <c r="H9431" s="24"/>
    </row>
    <row r="9432" spans="8:8" ht="15" customHeight="1">
      <c r="H9432" s="24"/>
    </row>
    <row r="9433" spans="8:8" ht="15" customHeight="1">
      <c r="H9433" s="24"/>
    </row>
    <row r="9434" spans="8:8" ht="15" customHeight="1">
      <c r="H9434" s="24"/>
    </row>
    <row r="9435" spans="8:8" ht="15" customHeight="1">
      <c r="H9435" s="24"/>
    </row>
    <row r="9436" spans="8:8" ht="15" customHeight="1">
      <c r="H9436" s="24"/>
    </row>
    <row r="9437" spans="8:8" ht="15" customHeight="1">
      <c r="H9437" s="24"/>
    </row>
    <row r="9438" spans="8:8" ht="15" customHeight="1">
      <c r="H9438" s="24"/>
    </row>
    <row r="9439" spans="8:8" ht="15" customHeight="1">
      <c r="H9439" s="24"/>
    </row>
    <row r="9440" spans="8:8" ht="15" customHeight="1">
      <c r="H9440" s="24"/>
    </row>
    <row r="9441" spans="8:8" ht="15" customHeight="1">
      <c r="H9441" s="24"/>
    </row>
    <row r="9442" spans="8:8" ht="15" customHeight="1">
      <c r="H9442" s="24"/>
    </row>
    <row r="9443" spans="8:8" ht="15" customHeight="1">
      <c r="H9443" s="24"/>
    </row>
    <row r="9444" spans="8:8" ht="15" customHeight="1">
      <c r="H9444" s="24"/>
    </row>
    <row r="9445" spans="8:8" ht="15" customHeight="1">
      <c r="H9445" s="24"/>
    </row>
    <row r="9446" spans="8:8" ht="15" customHeight="1">
      <c r="H9446" s="24"/>
    </row>
    <row r="9447" spans="8:8" ht="15" customHeight="1">
      <c r="H9447" s="24"/>
    </row>
    <row r="9448" spans="8:8" ht="15" customHeight="1">
      <c r="H9448" s="24"/>
    </row>
    <row r="9449" spans="8:8" ht="15" customHeight="1">
      <c r="H9449" s="24"/>
    </row>
    <row r="9450" spans="8:8" ht="15" customHeight="1">
      <c r="H9450" s="24"/>
    </row>
    <row r="9451" spans="8:8" ht="15" customHeight="1">
      <c r="H9451" s="24"/>
    </row>
    <row r="9452" spans="8:8" ht="15" customHeight="1">
      <c r="H9452" s="24"/>
    </row>
    <row r="9453" spans="8:8" ht="15" customHeight="1">
      <c r="H9453" s="24"/>
    </row>
    <row r="9454" spans="8:8" ht="15" customHeight="1">
      <c r="H9454" s="24"/>
    </row>
    <row r="9455" spans="8:8" ht="15" customHeight="1">
      <c r="H9455" s="24"/>
    </row>
    <row r="9456" spans="8:8" ht="15" customHeight="1">
      <c r="H9456" s="24"/>
    </row>
    <row r="9457" spans="8:8" ht="15" customHeight="1">
      <c r="H9457" s="24"/>
    </row>
    <row r="9458" spans="8:8" ht="15" customHeight="1">
      <c r="H9458" s="24"/>
    </row>
    <row r="9459" spans="8:8" ht="15" customHeight="1">
      <c r="H9459" s="24"/>
    </row>
    <row r="9460" spans="8:8" ht="15" customHeight="1">
      <c r="H9460" s="24"/>
    </row>
    <row r="9461" spans="8:8" ht="15" customHeight="1">
      <c r="H9461" s="24"/>
    </row>
    <row r="9462" spans="8:8" ht="15" customHeight="1">
      <c r="H9462" s="24"/>
    </row>
    <row r="9463" spans="8:8" ht="15" customHeight="1">
      <c r="H9463" s="24"/>
    </row>
    <row r="9464" spans="8:8" ht="15" customHeight="1">
      <c r="H9464" s="24"/>
    </row>
    <row r="9465" spans="8:8" ht="15" customHeight="1">
      <c r="H9465" s="24"/>
    </row>
    <row r="9466" spans="8:8" ht="15" customHeight="1">
      <c r="H9466" s="24"/>
    </row>
    <row r="9467" spans="8:8" ht="15" customHeight="1">
      <c r="H9467" s="24"/>
    </row>
    <row r="9468" spans="8:8" ht="15" customHeight="1">
      <c r="H9468" s="24"/>
    </row>
    <row r="9469" spans="8:8" ht="15" customHeight="1">
      <c r="H9469" s="24"/>
    </row>
    <row r="9470" spans="8:8" ht="15" customHeight="1">
      <c r="H9470" s="24"/>
    </row>
    <row r="9471" spans="8:8" ht="15" customHeight="1">
      <c r="H9471" s="24"/>
    </row>
    <row r="9472" spans="8:8" ht="15" customHeight="1">
      <c r="H9472" s="24"/>
    </row>
    <row r="9473" spans="8:8" ht="15" customHeight="1">
      <c r="H9473" s="24"/>
    </row>
    <row r="9474" spans="8:8" ht="15" customHeight="1">
      <c r="H9474" s="24"/>
    </row>
    <row r="9475" spans="8:8" ht="15" customHeight="1">
      <c r="H9475" s="24"/>
    </row>
    <row r="9476" spans="8:8" ht="15" customHeight="1">
      <c r="H9476" s="24"/>
    </row>
    <row r="9477" spans="8:8" ht="15" customHeight="1">
      <c r="H9477" s="24"/>
    </row>
    <row r="9478" spans="8:8" ht="15" customHeight="1">
      <c r="H9478" s="24"/>
    </row>
    <row r="9479" spans="8:8" ht="15" customHeight="1">
      <c r="H9479" s="24"/>
    </row>
    <row r="9480" spans="8:8" ht="15" customHeight="1">
      <c r="H9480" s="24"/>
    </row>
    <row r="9481" spans="8:8" ht="15" customHeight="1">
      <c r="H9481" s="24"/>
    </row>
    <row r="9482" spans="8:8" ht="15" customHeight="1">
      <c r="H9482" s="24"/>
    </row>
    <row r="9483" spans="8:8" ht="15" customHeight="1">
      <c r="H9483" s="24"/>
    </row>
    <row r="9484" spans="8:8" ht="15" customHeight="1">
      <c r="H9484" s="24"/>
    </row>
    <row r="9485" spans="8:8" ht="15" customHeight="1">
      <c r="H9485" s="24"/>
    </row>
    <row r="9486" spans="8:8" ht="15" customHeight="1">
      <c r="H9486" s="24"/>
    </row>
    <row r="9487" spans="8:8" ht="15" customHeight="1">
      <c r="H9487" s="24"/>
    </row>
    <row r="9488" spans="8:8" ht="15" customHeight="1">
      <c r="H9488" s="24"/>
    </row>
    <row r="9489" spans="8:8" ht="15" customHeight="1">
      <c r="H9489" s="24"/>
    </row>
    <row r="9490" spans="8:8" ht="15" customHeight="1">
      <c r="H9490" s="24"/>
    </row>
    <row r="9491" spans="8:8" ht="15" customHeight="1">
      <c r="H9491" s="24"/>
    </row>
    <row r="9492" spans="8:8" ht="15" customHeight="1">
      <c r="H9492" s="24"/>
    </row>
    <row r="9493" spans="8:8" ht="15" customHeight="1">
      <c r="H9493" s="24"/>
    </row>
    <row r="9494" spans="8:8" ht="15" customHeight="1">
      <c r="H9494" s="24"/>
    </row>
    <row r="9495" spans="8:8" ht="15" customHeight="1">
      <c r="H9495" s="24"/>
    </row>
    <row r="9496" spans="8:8" ht="15" customHeight="1">
      <c r="H9496" s="24"/>
    </row>
    <row r="9497" spans="8:8" ht="15" customHeight="1">
      <c r="H9497" s="24"/>
    </row>
    <row r="9498" spans="8:8" ht="15" customHeight="1">
      <c r="H9498" s="24"/>
    </row>
    <row r="9499" spans="8:8" ht="15" customHeight="1">
      <c r="H9499" s="24"/>
    </row>
    <row r="9500" spans="8:8" ht="15" customHeight="1">
      <c r="H9500" s="24"/>
    </row>
    <row r="9501" spans="8:8" ht="15" customHeight="1">
      <c r="H9501" s="24"/>
    </row>
    <row r="9502" spans="8:8" ht="15" customHeight="1">
      <c r="H9502" s="24"/>
    </row>
    <row r="9503" spans="8:8" ht="15" customHeight="1">
      <c r="H9503" s="24"/>
    </row>
    <row r="9504" spans="8:8" ht="15" customHeight="1">
      <c r="H9504" s="24"/>
    </row>
    <row r="9505" spans="8:8" ht="15" customHeight="1">
      <c r="H9505" s="24"/>
    </row>
    <row r="9506" spans="8:8" ht="15" customHeight="1">
      <c r="H9506" s="24"/>
    </row>
    <row r="9507" spans="8:8" ht="15" customHeight="1">
      <c r="H9507" s="24"/>
    </row>
    <row r="9508" spans="8:8" ht="15" customHeight="1">
      <c r="H9508" s="24"/>
    </row>
    <row r="9509" spans="8:8" ht="15" customHeight="1">
      <c r="H9509" s="24"/>
    </row>
    <row r="9510" spans="8:8" ht="15" customHeight="1">
      <c r="H9510" s="24"/>
    </row>
    <row r="9511" spans="8:8" ht="15" customHeight="1">
      <c r="H9511" s="24"/>
    </row>
    <row r="9512" spans="8:8" ht="15" customHeight="1">
      <c r="H9512" s="24"/>
    </row>
    <row r="9513" spans="8:8" ht="15" customHeight="1">
      <c r="H9513" s="24"/>
    </row>
    <row r="9514" spans="8:8" ht="15" customHeight="1">
      <c r="H9514" s="24"/>
    </row>
    <row r="9515" spans="8:8" ht="15" customHeight="1">
      <c r="H9515" s="24"/>
    </row>
    <row r="9516" spans="8:8" ht="15" customHeight="1">
      <c r="H9516" s="24"/>
    </row>
    <row r="9517" spans="8:8" ht="15" customHeight="1">
      <c r="H9517" s="24"/>
    </row>
    <row r="9518" spans="8:8" ht="15" customHeight="1">
      <c r="H9518" s="24"/>
    </row>
    <row r="9519" spans="8:8" ht="15" customHeight="1">
      <c r="H9519" s="24"/>
    </row>
    <row r="9520" spans="8:8" ht="15" customHeight="1">
      <c r="H9520" s="24"/>
    </row>
    <row r="9521" spans="8:8" ht="15" customHeight="1">
      <c r="H9521" s="24"/>
    </row>
    <row r="9522" spans="8:8" ht="15" customHeight="1">
      <c r="H9522" s="24"/>
    </row>
    <row r="9523" spans="8:8" ht="15" customHeight="1">
      <c r="H9523" s="24"/>
    </row>
    <row r="9524" spans="8:8" ht="15" customHeight="1">
      <c r="H9524" s="24"/>
    </row>
    <row r="9525" spans="8:8" ht="15" customHeight="1">
      <c r="H9525" s="24"/>
    </row>
    <row r="9526" spans="8:8" ht="15" customHeight="1">
      <c r="H9526" s="24"/>
    </row>
    <row r="9527" spans="8:8" ht="15" customHeight="1">
      <c r="H9527" s="24"/>
    </row>
    <row r="9528" spans="8:8" ht="15" customHeight="1">
      <c r="H9528" s="24"/>
    </row>
    <row r="9529" spans="8:8" ht="15" customHeight="1">
      <c r="H9529" s="24"/>
    </row>
    <row r="9530" spans="8:8" ht="15" customHeight="1">
      <c r="H9530" s="24"/>
    </row>
    <row r="9531" spans="8:8" ht="15" customHeight="1">
      <c r="H9531" s="24"/>
    </row>
    <row r="9532" spans="8:8" ht="15" customHeight="1">
      <c r="H9532" s="24"/>
    </row>
    <row r="9533" spans="8:8" ht="15" customHeight="1">
      <c r="H9533" s="24"/>
    </row>
    <row r="9534" spans="8:8" ht="15" customHeight="1">
      <c r="H9534" s="24"/>
    </row>
    <row r="9535" spans="8:8" ht="15" customHeight="1">
      <c r="H9535" s="24"/>
    </row>
    <row r="9536" spans="8:8" ht="15" customHeight="1">
      <c r="H9536" s="24"/>
    </row>
    <row r="9537" spans="8:8" ht="15" customHeight="1">
      <c r="H9537" s="24"/>
    </row>
    <row r="9538" spans="8:8" ht="15" customHeight="1">
      <c r="H9538" s="24"/>
    </row>
    <row r="9539" spans="8:8" ht="15" customHeight="1">
      <c r="H9539" s="24"/>
    </row>
    <row r="9540" spans="8:8" ht="15" customHeight="1">
      <c r="H9540" s="24"/>
    </row>
    <row r="9541" spans="8:8" ht="15" customHeight="1">
      <c r="H9541" s="24"/>
    </row>
    <row r="9542" spans="8:8" ht="15" customHeight="1">
      <c r="H9542" s="24"/>
    </row>
    <row r="9543" spans="8:8" ht="15" customHeight="1">
      <c r="H9543" s="24"/>
    </row>
    <row r="9544" spans="8:8" ht="15" customHeight="1">
      <c r="H9544" s="24"/>
    </row>
    <row r="9545" spans="8:8" ht="15" customHeight="1">
      <c r="H9545" s="24"/>
    </row>
    <row r="9546" spans="8:8" ht="15" customHeight="1">
      <c r="H9546" s="24"/>
    </row>
    <row r="9547" spans="8:8" ht="15" customHeight="1">
      <c r="H9547" s="24"/>
    </row>
    <row r="9548" spans="8:8" ht="15" customHeight="1">
      <c r="H9548" s="24"/>
    </row>
    <row r="9549" spans="8:8" ht="15" customHeight="1">
      <c r="H9549" s="24"/>
    </row>
    <row r="9550" spans="8:8" ht="15" customHeight="1">
      <c r="H9550" s="24"/>
    </row>
    <row r="9551" spans="8:8" ht="15" customHeight="1">
      <c r="H9551" s="24"/>
    </row>
    <row r="9552" spans="8:8" ht="15" customHeight="1">
      <c r="H9552" s="24"/>
    </row>
    <row r="9553" spans="8:8" ht="15" customHeight="1">
      <c r="H9553" s="24"/>
    </row>
    <row r="9554" spans="8:8" ht="15" customHeight="1">
      <c r="H9554" s="24"/>
    </row>
    <row r="9555" spans="8:8" ht="15" customHeight="1">
      <c r="H9555" s="24"/>
    </row>
    <row r="9556" spans="8:8" ht="15" customHeight="1">
      <c r="H9556" s="24"/>
    </row>
    <row r="9557" spans="8:8" ht="15" customHeight="1">
      <c r="H9557" s="24"/>
    </row>
    <row r="9558" spans="8:8" ht="15" customHeight="1">
      <c r="H9558" s="24"/>
    </row>
    <row r="9559" spans="8:8" ht="15" customHeight="1">
      <c r="H9559" s="24"/>
    </row>
    <row r="9560" spans="8:8" ht="15" customHeight="1">
      <c r="H9560" s="24"/>
    </row>
    <row r="9561" spans="8:8" ht="15" customHeight="1">
      <c r="H9561" s="24"/>
    </row>
    <row r="9562" spans="8:8" ht="15" customHeight="1">
      <c r="H9562" s="24"/>
    </row>
    <row r="9563" spans="8:8" ht="15" customHeight="1">
      <c r="H9563" s="24"/>
    </row>
    <row r="9564" spans="8:8" ht="15" customHeight="1">
      <c r="H9564" s="24"/>
    </row>
    <row r="9565" spans="8:8" ht="15" customHeight="1">
      <c r="H9565" s="24"/>
    </row>
    <row r="9566" spans="8:8" ht="15" customHeight="1">
      <c r="H9566" s="24"/>
    </row>
    <row r="9567" spans="8:8" ht="15" customHeight="1">
      <c r="H9567" s="24"/>
    </row>
    <row r="9568" spans="8:8" ht="15" customHeight="1">
      <c r="H9568" s="24"/>
    </row>
    <row r="9569" spans="8:8" ht="15" customHeight="1">
      <c r="H9569" s="24"/>
    </row>
    <row r="9570" spans="8:8" ht="15" customHeight="1">
      <c r="H9570" s="24"/>
    </row>
    <row r="9571" spans="8:8" ht="15" customHeight="1">
      <c r="H9571" s="24"/>
    </row>
    <row r="9572" spans="8:8" ht="15" customHeight="1">
      <c r="H9572" s="24"/>
    </row>
    <row r="9573" spans="8:8" ht="15" customHeight="1">
      <c r="H9573" s="24"/>
    </row>
    <row r="9574" spans="8:8" ht="15" customHeight="1">
      <c r="H9574" s="24"/>
    </row>
    <row r="9575" spans="8:8" ht="15" customHeight="1">
      <c r="H9575" s="24"/>
    </row>
    <row r="9576" spans="8:8" ht="15" customHeight="1">
      <c r="H9576" s="24"/>
    </row>
    <row r="9577" spans="8:8" ht="15" customHeight="1">
      <c r="H9577" s="24"/>
    </row>
    <row r="9578" spans="8:8" ht="15" customHeight="1">
      <c r="H9578" s="24"/>
    </row>
    <row r="9579" spans="8:8" ht="15" customHeight="1">
      <c r="H9579" s="24"/>
    </row>
    <row r="9580" spans="8:8" ht="15" customHeight="1">
      <c r="H9580" s="24"/>
    </row>
    <row r="9581" spans="8:8" ht="15" customHeight="1">
      <c r="H9581" s="24"/>
    </row>
    <row r="9582" spans="8:8" ht="15" customHeight="1">
      <c r="H9582" s="24"/>
    </row>
    <row r="9583" spans="8:8" ht="15" customHeight="1">
      <c r="H9583" s="24"/>
    </row>
    <row r="9584" spans="8:8" ht="15" customHeight="1">
      <c r="H9584" s="24"/>
    </row>
    <row r="9585" spans="8:8" ht="15" customHeight="1">
      <c r="H9585" s="24"/>
    </row>
    <row r="9586" spans="8:8" ht="15" customHeight="1">
      <c r="H9586" s="24"/>
    </row>
    <row r="9587" spans="8:8" ht="15" customHeight="1">
      <c r="H9587" s="24"/>
    </row>
    <row r="9588" spans="8:8" ht="15" customHeight="1">
      <c r="H9588" s="24"/>
    </row>
    <row r="9589" spans="8:8" ht="15" customHeight="1">
      <c r="H9589" s="24"/>
    </row>
    <row r="9590" spans="8:8" ht="15" customHeight="1">
      <c r="H9590" s="24"/>
    </row>
    <row r="9591" spans="8:8" ht="15" customHeight="1">
      <c r="H9591" s="24"/>
    </row>
    <row r="9592" spans="8:8" ht="15" customHeight="1">
      <c r="H9592" s="24"/>
    </row>
    <row r="9593" spans="8:8" ht="15" customHeight="1">
      <c r="H9593" s="24"/>
    </row>
    <row r="9594" spans="8:8" ht="15" customHeight="1">
      <c r="H9594" s="24"/>
    </row>
    <row r="9595" spans="8:8" ht="15" customHeight="1">
      <c r="H9595" s="24"/>
    </row>
    <row r="9596" spans="8:8" ht="15" customHeight="1">
      <c r="H9596" s="24"/>
    </row>
    <row r="9597" spans="8:8" ht="15" customHeight="1">
      <c r="H9597" s="24"/>
    </row>
    <row r="9598" spans="8:8" ht="15" customHeight="1">
      <c r="H9598" s="24"/>
    </row>
    <row r="9599" spans="8:8" ht="15" customHeight="1">
      <c r="H9599" s="24"/>
    </row>
    <row r="9600" spans="8:8" ht="15" customHeight="1">
      <c r="H9600" s="24"/>
    </row>
    <row r="9601" spans="8:8" ht="15" customHeight="1">
      <c r="H9601" s="24"/>
    </row>
    <row r="9602" spans="8:8" ht="15" customHeight="1">
      <c r="H9602" s="24"/>
    </row>
    <row r="9603" spans="8:8" ht="15" customHeight="1">
      <c r="H9603" s="24"/>
    </row>
    <row r="9604" spans="8:8" ht="15" customHeight="1">
      <c r="H9604" s="24"/>
    </row>
    <row r="9605" spans="8:8" ht="15" customHeight="1">
      <c r="H9605" s="24"/>
    </row>
    <row r="9606" spans="8:8" ht="15" customHeight="1">
      <c r="H9606" s="24"/>
    </row>
    <row r="9607" spans="8:8" ht="15" customHeight="1">
      <c r="H9607" s="24"/>
    </row>
    <row r="9608" spans="8:8" ht="15" customHeight="1">
      <c r="H9608" s="24"/>
    </row>
    <row r="9609" spans="8:8" ht="15" customHeight="1">
      <c r="H9609" s="24"/>
    </row>
    <row r="9610" spans="8:8" ht="15" customHeight="1">
      <c r="H9610" s="24"/>
    </row>
    <row r="9611" spans="8:8" ht="15" customHeight="1">
      <c r="H9611" s="24"/>
    </row>
    <row r="9612" spans="8:8" ht="15" customHeight="1">
      <c r="H9612" s="24"/>
    </row>
    <row r="9613" spans="8:8" ht="15" customHeight="1">
      <c r="H9613" s="24"/>
    </row>
    <row r="9614" spans="8:8" ht="15" customHeight="1">
      <c r="H9614" s="24"/>
    </row>
    <row r="9615" spans="8:8" ht="15" customHeight="1">
      <c r="H9615" s="24"/>
    </row>
    <row r="9616" spans="8:8" ht="15" customHeight="1">
      <c r="H9616" s="24"/>
    </row>
    <row r="9617" spans="8:8" ht="15" customHeight="1">
      <c r="H9617" s="24"/>
    </row>
    <row r="9618" spans="8:8" ht="15" customHeight="1">
      <c r="H9618" s="24"/>
    </row>
    <row r="9619" spans="8:8" ht="15" customHeight="1">
      <c r="H9619" s="24"/>
    </row>
    <row r="9620" spans="8:8" ht="15" customHeight="1">
      <c r="H9620" s="24"/>
    </row>
    <row r="9621" spans="8:8" ht="15" customHeight="1">
      <c r="H9621" s="24"/>
    </row>
    <row r="9622" spans="8:8" ht="15" customHeight="1">
      <c r="H9622" s="24"/>
    </row>
    <row r="9623" spans="8:8" ht="15" customHeight="1">
      <c r="H9623" s="24"/>
    </row>
    <row r="9624" spans="8:8" ht="15" customHeight="1">
      <c r="H9624" s="24"/>
    </row>
    <row r="9625" spans="8:8" ht="15" customHeight="1">
      <c r="H9625" s="24"/>
    </row>
    <row r="9626" spans="8:8" ht="15" customHeight="1">
      <c r="H9626" s="24"/>
    </row>
    <row r="9627" spans="8:8" ht="15" customHeight="1">
      <c r="H9627" s="24"/>
    </row>
    <row r="9628" spans="8:8" ht="15" customHeight="1">
      <c r="H9628" s="24"/>
    </row>
    <row r="9629" spans="8:8" ht="15" customHeight="1">
      <c r="H9629" s="24"/>
    </row>
    <row r="9630" spans="8:8" ht="15" customHeight="1">
      <c r="H9630" s="24"/>
    </row>
    <row r="9631" spans="8:8" ht="15" customHeight="1">
      <c r="H9631" s="24"/>
    </row>
    <row r="9632" spans="8:8" ht="15" customHeight="1">
      <c r="H9632" s="24"/>
    </row>
    <row r="9633" spans="8:8" ht="15" customHeight="1">
      <c r="H9633" s="24"/>
    </row>
    <row r="9634" spans="8:8" ht="15" customHeight="1">
      <c r="H9634" s="24"/>
    </row>
    <row r="9635" spans="8:8" ht="15" customHeight="1">
      <c r="H9635" s="24"/>
    </row>
    <row r="9636" spans="8:8" ht="15" customHeight="1">
      <c r="H9636" s="24"/>
    </row>
    <row r="9637" spans="8:8" ht="15" customHeight="1">
      <c r="H9637" s="24"/>
    </row>
    <row r="9638" spans="8:8" ht="15" customHeight="1">
      <c r="H9638" s="24"/>
    </row>
    <row r="9639" spans="8:8" ht="15" customHeight="1">
      <c r="H9639" s="24"/>
    </row>
    <row r="9640" spans="8:8" ht="15" customHeight="1">
      <c r="H9640" s="24"/>
    </row>
    <row r="9641" spans="8:8" ht="15" customHeight="1">
      <c r="H9641" s="24"/>
    </row>
    <row r="9642" spans="8:8" ht="15" customHeight="1">
      <c r="H9642" s="24"/>
    </row>
    <row r="9643" spans="8:8" ht="15" customHeight="1">
      <c r="H9643" s="24"/>
    </row>
    <row r="9644" spans="8:8" ht="15" customHeight="1">
      <c r="H9644" s="24"/>
    </row>
    <row r="9645" spans="8:8" ht="15" customHeight="1">
      <c r="H9645" s="24"/>
    </row>
    <row r="9646" spans="8:8" ht="15" customHeight="1">
      <c r="H9646" s="24"/>
    </row>
    <row r="9647" spans="8:8" ht="15" customHeight="1">
      <c r="H9647" s="24"/>
    </row>
    <row r="9648" spans="8:8" ht="15" customHeight="1">
      <c r="H9648" s="24"/>
    </row>
    <row r="9649" spans="8:8" ht="15" customHeight="1">
      <c r="H9649" s="24"/>
    </row>
    <row r="9650" spans="8:8" ht="15" customHeight="1">
      <c r="H9650" s="24"/>
    </row>
    <row r="9651" spans="8:8" ht="15" customHeight="1">
      <c r="H9651" s="24"/>
    </row>
    <row r="9652" spans="8:8" ht="15" customHeight="1">
      <c r="H9652" s="24"/>
    </row>
    <row r="9653" spans="8:8" ht="15" customHeight="1">
      <c r="H9653" s="24"/>
    </row>
    <row r="9654" spans="8:8" ht="15" customHeight="1">
      <c r="H9654" s="24"/>
    </row>
    <row r="9655" spans="8:8" ht="15" customHeight="1">
      <c r="H9655" s="24"/>
    </row>
    <row r="9656" spans="8:8" ht="15" customHeight="1">
      <c r="H9656" s="24"/>
    </row>
    <row r="9657" spans="8:8" ht="15" customHeight="1">
      <c r="H9657" s="24"/>
    </row>
    <row r="9658" spans="8:8" ht="15" customHeight="1">
      <c r="H9658" s="24"/>
    </row>
    <row r="9659" spans="8:8" ht="15" customHeight="1">
      <c r="H9659" s="24"/>
    </row>
    <row r="9660" spans="8:8" ht="15" customHeight="1">
      <c r="H9660" s="24"/>
    </row>
    <row r="9661" spans="8:8" ht="15" customHeight="1">
      <c r="H9661" s="24"/>
    </row>
    <row r="9662" spans="8:8" ht="15" customHeight="1">
      <c r="H9662" s="24"/>
    </row>
    <row r="9663" spans="8:8" ht="15" customHeight="1">
      <c r="H9663" s="24"/>
    </row>
    <row r="9664" spans="8:8" ht="15" customHeight="1">
      <c r="H9664" s="24"/>
    </row>
    <row r="9665" spans="8:8" ht="15" customHeight="1">
      <c r="H9665" s="24"/>
    </row>
    <row r="9666" spans="8:8" ht="15" customHeight="1">
      <c r="H9666" s="24"/>
    </row>
    <row r="9667" spans="8:8" ht="15" customHeight="1">
      <c r="H9667" s="24"/>
    </row>
    <row r="9668" spans="8:8" ht="15" customHeight="1">
      <c r="H9668" s="24"/>
    </row>
    <row r="9669" spans="8:8" ht="15" customHeight="1">
      <c r="H9669" s="24"/>
    </row>
    <row r="9670" spans="8:8" ht="15" customHeight="1">
      <c r="H9670" s="24"/>
    </row>
    <row r="9671" spans="8:8" ht="15" customHeight="1">
      <c r="H9671" s="24"/>
    </row>
    <row r="9672" spans="8:8" ht="15" customHeight="1">
      <c r="H9672" s="24"/>
    </row>
    <row r="9673" spans="8:8" ht="15" customHeight="1">
      <c r="H9673" s="24"/>
    </row>
    <row r="9674" spans="8:8" ht="15" customHeight="1">
      <c r="H9674" s="24"/>
    </row>
    <row r="9675" spans="8:8" ht="15" customHeight="1">
      <c r="H9675" s="24"/>
    </row>
    <row r="9676" spans="8:8" ht="15" customHeight="1">
      <c r="H9676" s="24"/>
    </row>
    <row r="9677" spans="8:8" ht="15" customHeight="1">
      <c r="H9677" s="24"/>
    </row>
    <row r="9678" spans="8:8" ht="15" customHeight="1">
      <c r="H9678" s="24"/>
    </row>
    <row r="9679" spans="8:8" ht="15" customHeight="1">
      <c r="H9679" s="24"/>
    </row>
    <row r="9680" spans="8:8" ht="15" customHeight="1">
      <c r="H9680" s="24"/>
    </row>
    <row r="9681" spans="8:8" ht="15" customHeight="1">
      <c r="H9681" s="24"/>
    </row>
    <row r="9682" spans="8:8" ht="15" customHeight="1">
      <c r="H9682" s="24"/>
    </row>
    <row r="9683" spans="8:8" ht="15" customHeight="1">
      <c r="H9683" s="24"/>
    </row>
    <row r="9684" spans="8:8" ht="15" customHeight="1">
      <c r="H9684" s="24"/>
    </row>
    <row r="9685" spans="8:8" ht="15" customHeight="1">
      <c r="H9685" s="24"/>
    </row>
    <row r="9686" spans="8:8" ht="15" customHeight="1">
      <c r="H9686" s="24"/>
    </row>
    <row r="9687" spans="8:8" ht="15" customHeight="1">
      <c r="H9687" s="24"/>
    </row>
    <row r="9688" spans="8:8" ht="15" customHeight="1">
      <c r="H9688" s="24"/>
    </row>
    <row r="9689" spans="8:8" ht="15" customHeight="1">
      <c r="H9689" s="24"/>
    </row>
    <row r="9690" spans="8:8" ht="15" customHeight="1">
      <c r="H9690" s="24"/>
    </row>
    <row r="9691" spans="8:8" ht="15" customHeight="1">
      <c r="H9691" s="24"/>
    </row>
    <row r="9692" spans="8:8" ht="15" customHeight="1">
      <c r="H9692" s="24"/>
    </row>
    <row r="9693" spans="8:8" ht="15" customHeight="1">
      <c r="H9693" s="24"/>
    </row>
    <row r="9694" spans="8:8" ht="15" customHeight="1">
      <c r="H9694" s="24"/>
    </row>
    <row r="9695" spans="8:8" ht="15" customHeight="1">
      <c r="H9695" s="24"/>
    </row>
    <row r="9696" spans="8:8" ht="15" customHeight="1">
      <c r="H9696" s="24"/>
    </row>
    <row r="9697" spans="8:8" ht="15" customHeight="1">
      <c r="H9697" s="24"/>
    </row>
    <row r="9698" spans="8:8" ht="15" customHeight="1">
      <c r="H9698" s="24"/>
    </row>
    <row r="9699" spans="8:8" ht="15" customHeight="1">
      <c r="H9699" s="24"/>
    </row>
    <row r="9700" spans="8:8" ht="15" customHeight="1">
      <c r="H9700" s="24"/>
    </row>
    <row r="9701" spans="8:8" ht="15" customHeight="1">
      <c r="H9701" s="24"/>
    </row>
    <row r="9702" spans="8:8" ht="15" customHeight="1">
      <c r="H9702" s="24"/>
    </row>
    <row r="9703" spans="8:8" ht="15" customHeight="1">
      <c r="H9703" s="24"/>
    </row>
    <row r="9704" spans="8:8" ht="15" customHeight="1">
      <c r="H9704" s="24"/>
    </row>
    <row r="9705" spans="8:8" ht="15" customHeight="1">
      <c r="H9705" s="24"/>
    </row>
    <row r="9706" spans="8:8" ht="15" customHeight="1">
      <c r="H9706" s="24"/>
    </row>
    <row r="9707" spans="8:8" ht="15" customHeight="1">
      <c r="H9707" s="24"/>
    </row>
    <row r="9708" spans="8:8" ht="15" customHeight="1">
      <c r="H9708" s="24"/>
    </row>
    <row r="9709" spans="8:8" ht="15" customHeight="1">
      <c r="H9709" s="24"/>
    </row>
    <row r="9710" spans="8:8" ht="15" customHeight="1">
      <c r="H9710" s="24"/>
    </row>
    <row r="9711" spans="8:8" ht="15" customHeight="1">
      <c r="H9711" s="24"/>
    </row>
    <row r="9712" spans="8:8" ht="15" customHeight="1">
      <c r="H9712" s="24"/>
    </row>
    <row r="9713" spans="8:8" ht="15" customHeight="1">
      <c r="H9713" s="24"/>
    </row>
    <row r="9714" spans="8:8" ht="15" customHeight="1">
      <c r="H9714" s="24"/>
    </row>
    <row r="9715" spans="8:8" ht="15" customHeight="1">
      <c r="H9715" s="24"/>
    </row>
    <row r="9716" spans="8:8" ht="15" customHeight="1">
      <c r="H9716" s="24"/>
    </row>
    <row r="9717" spans="8:8" ht="15" customHeight="1">
      <c r="H9717" s="24"/>
    </row>
    <row r="9718" spans="8:8" ht="15" customHeight="1">
      <c r="H9718" s="24"/>
    </row>
    <row r="9719" spans="8:8" ht="15" customHeight="1">
      <c r="H9719" s="24"/>
    </row>
    <row r="9720" spans="8:8" ht="15" customHeight="1">
      <c r="H9720" s="24"/>
    </row>
    <row r="9721" spans="8:8" ht="15" customHeight="1">
      <c r="H9721" s="24"/>
    </row>
    <row r="9722" spans="8:8" ht="15" customHeight="1">
      <c r="H9722" s="24"/>
    </row>
    <row r="9723" spans="8:8" ht="15" customHeight="1">
      <c r="H9723" s="24"/>
    </row>
    <row r="9724" spans="8:8" ht="15" customHeight="1">
      <c r="H9724" s="24"/>
    </row>
    <row r="9725" spans="8:8" ht="15" customHeight="1">
      <c r="H9725" s="24"/>
    </row>
    <row r="9726" spans="8:8" ht="15" customHeight="1">
      <c r="H9726" s="24"/>
    </row>
    <row r="9727" spans="8:8" ht="15" customHeight="1">
      <c r="H9727" s="24"/>
    </row>
    <row r="9728" spans="8:8" ht="15" customHeight="1">
      <c r="H9728" s="24"/>
    </row>
    <row r="9729" spans="8:8" ht="15" customHeight="1">
      <c r="H9729" s="24"/>
    </row>
    <row r="9730" spans="8:8" ht="15" customHeight="1">
      <c r="H9730" s="24"/>
    </row>
    <row r="9731" spans="8:8" ht="15" customHeight="1">
      <c r="H9731" s="24"/>
    </row>
    <row r="9732" spans="8:8" ht="15" customHeight="1">
      <c r="H9732" s="24"/>
    </row>
    <row r="9733" spans="8:8" ht="15" customHeight="1">
      <c r="H9733" s="24"/>
    </row>
    <row r="9734" spans="8:8" ht="15" customHeight="1">
      <c r="H9734" s="24"/>
    </row>
    <row r="9735" spans="8:8" ht="15" customHeight="1">
      <c r="H9735" s="24"/>
    </row>
    <row r="9736" spans="8:8" ht="15" customHeight="1">
      <c r="H9736" s="24"/>
    </row>
    <row r="9737" spans="8:8" ht="15" customHeight="1">
      <c r="H9737" s="24"/>
    </row>
    <row r="9738" spans="8:8" ht="15" customHeight="1">
      <c r="H9738" s="24"/>
    </row>
    <row r="9739" spans="8:8" ht="15" customHeight="1">
      <c r="H9739" s="24"/>
    </row>
    <row r="9740" spans="8:8" ht="15" customHeight="1">
      <c r="H9740" s="24"/>
    </row>
    <row r="9741" spans="8:8" ht="15" customHeight="1">
      <c r="H9741" s="24"/>
    </row>
    <row r="9742" spans="8:8" ht="15" customHeight="1">
      <c r="H9742" s="24"/>
    </row>
    <row r="9743" spans="8:8" ht="15" customHeight="1">
      <c r="H9743" s="24"/>
    </row>
    <row r="9744" spans="8:8" ht="15" customHeight="1">
      <c r="H9744" s="24"/>
    </row>
    <row r="9745" spans="8:8" ht="15" customHeight="1">
      <c r="H9745" s="24"/>
    </row>
    <row r="9746" spans="8:8" ht="15" customHeight="1">
      <c r="H9746" s="24"/>
    </row>
    <row r="9747" spans="8:8" ht="15" customHeight="1">
      <c r="H9747" s="24"/>
    </row>
    <row r="9748" spans="8:8" ht="15" customHeight="1">
      <c r="H9748" s="24"/>
    </row>
    <row r="9749" spans="8:8" ht="15" customHeight="1">
      <c r="H9749" s="24"/>
    </row>
    <row r="9750" spans="8:8" ht="15" customHeight="1">
      <c r="H9750" s="24"/>
    </row>
    <row r="9751" spans="8:8" ht="15" customHeight="1">
      <c r="H9751" s="24"/>
    </row>
    <row r="9752" spans="8:8" ht="15" customHeight="1">
      <c r="H9752" s="24"/>
    </row>
    <row r="9753" spans="8:8" ht="15" customHeight="1">
      <c r="H9753" s="24"/>
    </row>
    <row r="9754" spans="8:8" ht="15" customHeight="1">
      <c r="H9754" s="24"/>
    </row>
    <row r="9755" spans="8:8" ht="15" customHeight="1">
      <c r="H9755" s="24"/>
    </row>
    <row r="9756" spans="8:8" ht="15" customHeight="1">
      <c r="H9756" s="24"/>
    </row>
    <row r="9757" spans="8:8" ht="15" customHeight="1">
      <c r="H9757" s="24"/>
    </row>
    <row r="9758" spans="8:8" ht="15" customHeight="1">
      <c r="H9758" s="24"/>
    </row>
    <row r="9759" spans="8:8" ht="15" customHeight="1">
      <c r="H9759" s="24"/>
    </row>
    <row r="9760" spans="8:8" ht="15" customHeight="1">
      <c r="H9760" s="24"/>
    </row>
    <row r="9761" spans="8:8" ht="15" customHeight="1">
      <c r="H9761" s="24"/>
    </row>
    <row r="9762" spans="8:8" ht="15" customHeight="1">
      <c r="H9762" s="24"/>
    </row>
    <row r="9763" spans="8:8" ht="15" customHeight="1">
      <c r="H9763" s="24"/>
    </row>
    <row r="9764" spans="8:8" ht="15" customHeight="1">
      <c r="H9764" s="24"/>
    </row>
    <row r="9765" spans="8:8" ht="15" customHeight="1">
      <c r="H9765" s="24"/>
    </row>
    <row r="9766" spans="8:8" ht="15" customHeight="1">
      <c r="H9766" s="24"/>
    </row>
    <row r="9767" spans="8:8" ht="15" customHeight="1">
      <c r="H9767" s="24"/>
    </row>
    <row r="9768" spans="8:8" ht="15" customHeight="1">
      <c r="H9768" s="24"/>
    </row>
    <row r="9769" spans="8:8" ht="15" customHeight="1">
      <c r="H9769" s="24"/>
    </row>
    <row r="9770" spans="8:8" ht="15" customHeight="1">
      <c r="H9770" s="24"/>
    </row>
    <row r="9771" spans="8:8" ht="15" customHeight="1">
      <c r="H9771" s="24"/>
    </row>
    <row r="9772" spans="8:8" ht="15" customHeight="1">
      <c r="H9772" s="24"/>
    </row>
    <row r="9773" spans="8:8" ht="15" customHeight="1">
      <c r="H9773" s="24"/>
    </row>
    <row r="9774" spans="8:8" ht="15" customHeight="1">
      <c r="H9774" s="24"/>
    </row>
    <row r="9775" spans="8:8" ht="15" customHeight="1">
      <c r="H9775" s="24"/>
    </row>
    <row r="9776" spans="8:8" ht="15" customHeight="1">
      <c r="H9776" s="24"/>
    </row>
    <row r="9777" spans="8:8" ht="15" customHeight="1">
      <c r="H9777" s="24"/>
    </row>
    <row r="9778" spans="8:8" ht="15" customHeight="1">
      <c r="H9778" s="24"/>
    </row>
    <row r="9779" spans="8:8" ht="15" customHeight="1">
      <c r="H9779" s="24"/>
    </row>
    <row r="9780" spans="8:8" ht="15" customHeight="1">
      <c r="H9780" s="24"/>
    </row>
    <row r="9781" spans="8:8" ht="15" customHeight="1">
      <c r="H9781" s="24"/>
    </row>
    <row r="9782" spans="8:8" ht="15" customHeight="1">
      <c r="H9782" s="24"/>
    </row>
    <row r="9783" spans="8:8" ht="15" customHeight="1">
      <c r="H9783" s="24"/>
    </row>
    <row r="9784" spans="8:8" ht="15" customHeight="1">
      <c r="H9784" s="24"/>
    </row>
    <row r="9785" spans="8:8" ht="15" customHeight="1">
      <c r="H9785" s="24"/>
    </row>
    <row r="9786" spans="8:8" ht="15" customHeight="1">
      <c r="H9786" s="24"/>
    </row>
    <row r="9787" spans="8:8" ht="15" customHeight="1">
      <c r="H9787" s="24"/>
    </row>
    <row r="9788" spans="8:8" ht="15" customHeight="1">
      <c r="H9788" s="24"/>
    </row>
    <row r="9789" spans="8:8" ht="15" customHeight="1">
      <c r="H9789" s="24"/>
    </row>
    <row r="9790" spans="8:8" ht="15" customHeight="1">
      <c r="H9790" s="24"/>
    </row>
    <row r="9791" spans="8:8" ht="15" customHeight="1">
      <c r="H9791" s="24"/>
    </row>
    <row r="9792" spans="8:8" ht="15" customHeight="1">
      <c r="H9792" s="24"/>
    </row>
    <row r="9793" spans="8:8" ht="15" customHeight="1">
      <c r="H9793" s="24"/>
    </row>
    <row r="9794" spans="8:8" ht="15" customHeight="1">
      <c r="H9794" s="24"/>
    </row>
    <row r="9795" spans="8:8" ht="15" customHeight="1">
      <c r="H9795" s="24"/>
    </row>
    <row r="9796" spans="8:8" ht="15" customHeight="1">
      <c r="H9796" s="24"/>
    </row>
    <row r="9797" spans="8:8" ht="15" customHeight="1">
      <c r="H9797" s="24"/>
    </row>
    <row r="9798" spans="8:8" ht="15" customHeight="1">
      <c r="H9798" s="24"/>
    </row>
    <row r="9799" spans="8:8" ht="15" customHeight="1">
      <c r="H9799" s="24"/>
    </row>
    <row r="9800" spans="8:8" ht="15" customHeight="1">
      <c r="H9800" s="24"/>
    </row>
    <row r="9801" spans="8:8" ht="15" customHeight="1">
      <c r="H9801" s="24"/>
    </row>
    <row r="9802" spans="8:8" ht="15" customHeight="1">
      <c r="H9802" s="24"/>
    </row>
    <row r="9803" spans="8:8" ht="15" customHeight="1">
      <c r="H9803" s="24"/>
    </row>
    <row r="9804" spans="8:8" ht="15" customHeight="1">
      <c r="H9804" s="24"/>
    </row>
    <row r="9805" spans="8:8" ht="15" customHeight="1">
      <c r="H9805" s="24"/>
    </row>
    <row r="9806" spans="8:8" ht="15" customHeight="1">
      <c r="H9806" s="24"/>
    </row>
    <row r="9807" spans="8:8" ht="15" customHeight="1">
      <c r="H9807" s="24"/>
    </row>
    <row r="9808" spans="8:8" ht="15" customHeight="1">
      <c r="H9808" s="24"/>
    </row>
    <row r="9809" spans="8:8" ht="15" customHeight="1">
      <c r="H9809" s="24"/>
    </row>
    <row r="9810" spans="8:8" ht="15" customHeight="1">
      <c r="H9810" s="24"/>
    </row>
    <row r="9811" spans="8:8" ht="15" customHeight="1">
      <c r="H9811" s="24"/>
    </row>
    <row r="9812" spans="8:8" ht="15" customHeight="1">
      <c r="H9812" s="24"/>
    </row>
    <row r="9813" spans="8:8" ht="15" customHeight="1">
      <c r="H9813" s="24"/>
    </row>
    <row r="9814" spans="8:8" ht="15" customHeight="1">
      <c r="H9814" s="24"/>
    </row>
    <row r="9815" spans="8:8" ht="15" customHeight="1">
      <c r="H9815" s="24"/>
    </row>
    <row r="9816" spans="8:8" ht="15" customHeight="1">
      <c r="H9816" s="24"/>
    </row>
    <row r="9817" spans="8:8" ht="15" customHeight="1">
      <c r="H9817" s="24"/>
    </row>
    <row r="9818" spans="8:8" ht="15" customHeight="1">
      <c r="H9818" s="24"/>
    </row>
    <row r="9819" spans="8:8" ht="15" customHeight="1">
      <c r="H9819" s="24"/>
    </row>
    <row r="9820" spans="8:8" ht="15" customHeight="1">
      <c r="H9820" s="24"/>
    </row>
    <row r="9821" spans="8:8" ht="15" customHeight="1">
      <c r="H9821" s="24"/>
    </row>
    <row r="9822" spans="8:8" ht="15" customHeight="1">
      <c r="H9822" s="24"/>
    </row>
    <row r="9823" spans="8:8" ht="15" customHeight="1">
      <c r="H9823" s="24"/>
    </row>
    <row r="9824" spans="8:8" ht="15" customHeight="1">
      <c r="H9824" s="24"/>
    </row>
    <row r="9825" spans="8:8" ht="15" customHeight="1">
      <c r="H9825" s="24"/>
    </row>
    <row r="9826" spans="8:8" ht="15" customHeight="1">
      <c r="H9826" s="24"/>
    </row>
    <row r="9827" spans="8:8" ht="15" customHeight="1">
      <c r="H9827" s="24"/>
    </row>
    <row r="9828" spans="8:8" ht="15" customHeight="1">
      <c r="H9828" s="24"/>
    </row>
    <row r="9829" spans="8:8" ht="15" customHeight="1">
      <c r="H9829" s="24"/>
    </row>
    <row r="9830" spans="8:8" ht="15" customHeight="1">
      <c r="H9830" s="24"/>
    </row>
    <row r="9831" spans="8:8" ht="15" customHeight="1">
      <c r="H9831" s="24"/>
    </row>
    <row r="9832" spans="8:8" ht="15" customHeight="1">
      <c r="H9832" s="24"/>
    </row>
    <row r="9833" spans="8:8" ht="15" customHeight="1">
      <c r="H9833" s="24"/>
    </row>
    <row r="9834" spans="8:8" ht="15" customHeight="1">
      <c r="H9834" s="24"/>
    </row>
    <row r="9835" spans="8:8" ht="15" customHeight="1">
      <c r="H9835" s="24"/>
    </row>
    <row r="9836" spans="8:8" ht="15" customHeight="1">
      <c r="H9836" s="24"/>
    </row>
    <row r="9837" spans="8:8" ht="15" customHeight="1">
      <c r="H9837" s="24"/>
    </row>
    <row r="9838" spans="8:8" ht="15" customHeight="1">
      <c r="H9838" s="24"/>
    </row>
    <row r="9839" spans="8:8" ht="15" customHeight="1">
      <c r="H9839" s="24"/>
    </row>
    <row r="9840" spans="8:8" ht="15" customHeight="1">
      <c r="H9840" s="24"/>
    </row>
    <row r="9841" spans="8:8" ht="15" customHeight="1">
      <c r="H9841" s="24"/>
    </row>
    <row r="9842" spans="8:8" ht="15" customHeight="1">
      <c r="H9842" s="24"/>
    </row>
    <row r="9843" spans="8:8" ht="15" customHeight="1">
      <c r="H9843" s="24"/>
    </row>
    <row r="9844" spans="8:8" ht="15" customHeight="1">
      <c r="H9844" s="24"/>
    </row>
    <row r="9845" spans="8:8" ht="15" customHeight="1">
      <c r="H9845" s="24"/>
    </row>
    <row r="9846" spans="8:8" ht="15" customHeight="1">
      <c r="H9846" s="24"/>
    </row>
    <row r="9847" spans="8:8" ht="15" customHeight="1">
      <c r="H9847" s="24"/>
    </row>
    <row r="9848" spans="8:8" ht="15" customHeight="1">
      <c r="H9848" s="24"/>
    </row>
    <row r="9849" spans="8:8" ht="15" customHeight="1">
      <c r="H9849" s="24"/>
    </row>
    <row r="9850" spans="8:8" ht="15" customHeight="1">
      <c r="H9850" s="24"/>
    </row>
    <row r="9851" spans="8:8" ht="15" customHeight="1">
      <c r="H9851" s="24"/>
    </row>
    <row r="9852" spans="8:8" ht="15" customHeight="1">
      <c r="H9852" s="24"/>
    </row>
    <row r="9853" spans="8:8" ht="15" customHeight="1">
      <c r="H9853" s="24"/>
    </row>
    <row r="9854" spans="8:8" ht="15" customHeight="1">
      <c r="H9854" s="24"/>
    </row>
    <row r="9855" spans="8:8" ht="15" customHeight="1">
      <c r="H9855" s="24"/>
    </row>
    <row r="9856" spans="8:8" ht="15" customHeight="1">
      <c r="H9856" s="24"/>
    </row>
    <row r="9857" spans="8:8" ht="15" customHeight="1">
      <c r="H9857" s="24"/>
    </row>
    <row r="9858" spans="8:8" ht="15" customHeight="1">
      <c r="H9858" s="24"/>
    </row>
    <row r="9859" spans="8:8" ht="15" customHeight="1">
      <c r="H9859" s="24"/>
    </row>
    <row r="9860" spans="8:8" ht="15" customHeight="1">
      <c r="H9860" s="24"/>
    </row>
    <row r="9861" spans="8:8" ht="15" customHeight="1">
      <c r="H9861" s="24"/>
    </row>
    <row r="9862" spans="8:8" ht="15" customHeight="1">
      <c r="H9862" s="24"/>
    </row>
    <row r="9863" spans="8:8" ht="15" customHeight="1">
      <c r="H9863" s="24"/>
    </row>
    <row r="9864" spans="8:8" ht="15" customHeight="1">
      <c r="H9864" s="24"/>
    </row>
    <row r="9865" spans="8:8" ht="15" customHeight="1">
      <c r="H9865" s="24"/>
    </row>
    <row r="9866" spans="8:8" ht="15" customHeight="1">
      <c r="H9866" s="24"/>
    </row>
    <row r="9867" spans="8:8" ht="15" customHeight="1">
      <c r="H9867" s="24"/>
    </row>
    <row r="9868" spans="8:8" ht="15" customHeight="1">
      <c r="H9868" s="24"/>
    </row>
    <row r="9869" spans="8:8" ht="15" customHeight="1">
      <c r="H9869" s="24"/>
    </row>
    <row r="9870" spans="8:8" ht="15" customHeight="1">
      <c r="H9870" s="24"/>
    </row>
    <row r="9871" spans="8:8" ht="15" customHeight="1">
      <c r="H9871" s="24"/>
    </row>
    <row r="9872" spans="8:8" ht="15" customHeight="1">
      <c r="H9872" s="24"/>
    </row>
    <row r="9873" spans="8:8" ht="15" customHeight="1">
      <c r="H9873" s="24"/>
    </row>
    <row r="9874" spans="8:8" ht="15" customHeight="1">
      <c r="H9874" s="24"/>
    </row>
    <row r="9875" spans="8:8" ht="15" customHeight="1">
      <c r="H9875" s="24"/>
    </row>
    <row r="9876" spans="8:8" ht="15" customHeight="1">
      <c r="H9876" s="24"/>
    </row>
    <row r="9877" spans="8:8" ht="15" customHeight="1">
      <c r="H9877" s="24"/>
    </row>
    <row r="9878" spans="8:8" ht="15" customHeight="1">
      <c r="H9878" s="24"/>
    </row>
    <row r="9879" spans="8:8" ht="15" customHeight="1">
      <c r="H9879" s="24"/>
    </row>
    <row r="9880" spans="8:8" ht="15" customHeight="1">
      <c r="H9880" s="24"/>
    </row>
    <row r="9881" spans="8:8" ht="15" customHeight="1">
      <c r="H9881" s="24"/>
    </row>
    <row r="9882" spans="8:8" ht="15" customHeight="1">
      <c r="H9882" s="24"/>
    </row>
    <row r="9883" spans="8:8" ht="15" customHeight="1">
      <c r="H9883" s="24"/>
    </row>
    <row r="9884" spans="8:8" ht="15" customHeight="1">
      <c r="H9884" s="24"/>
    </row>
    <row r="9885" spans="8:8" ht="15" customHeight="1">
      <c r="H9885" s="24"/>
    </row>
    <row r="9886" spans="8:8" ht="15" customHeight="1">
      <c r="H9886" s="24"/>
    </row>
    <row r="9887" spans="8:8" ht="15" customHeight="1">
      <c r="H9887" s="24"/>
    </row>
    <row r="9888" spans="8:8" ht="15" customHeight="1">
      <c r="H9888" s="24"/>
    </row>
    <row r="9889" spans="8:8" ht="15" customHeight="1">
      <c r="H9889" s="24"/>
    </row>
    <row r="9890" spans="8:8" ht="15" customHeight="1">
      <c r="H9890" s="24"/>
    </row>
    <row r="9891" spans="8:8" ht="15" customHeight="1">
      <c r="H9891" s="24"/>
    </row>
    <row r="9892" spans="8:8" ht="15" customHeight="1">
      <c r="H9892" s="24"/>
    </row>
    <row r="9893" spans="8:8" ht="15" customHeight="1">
      <c r="H9893" s="24"/>
    </row>
    <row r="9894" spans="8:8" ht="15" customHeight="1">
      <c r="H9894" s="24"/>
    </row>
    <row r="9895" spans="8:8" ht="15" customHeight="1">
      <c r="H9895" s="24"/>
    </row>
    <row r="9896" spans="8:8" ht="15" customHeight="1">
      <c r="H9896" s="24"/>
    </row>
    <row r="9897" spans="8:8" ht="15" customHeight="1">
      <c r="H9897" s="24"/>
    </row>
    <row r="9898" spans="8:8" ht="15" customHeight="1">
      <c r="H9898" s="24"/>
    </row>
    <row r="9899" spans="8:8" ht="15" customHeight="1">
      <c r="H9899" s="24"/>
    </row>
    <row r="9900" spans="8:8" ht="15" customHeight="1">
      <c r="H9900" s="24"/>
    </row>
    <row r="9901" spans="8:8" ht="15" customHeight="1">
      <c r="H9901" s="24"/>
    </row>
    <row r="9902" spans="8:8" ht="15" customHeight="1">
      <c r="H9902" s="24"/>
    </row>
    <row r="9903" spans="8:8" ht="15" customHeight="1">
      <c r="H9903" s="24"/>
    </row>
    <row r="9904" spans="8:8" ht="15" customHeight="1">
      <c r="H9904" s="24"/>
    </row>
    <row r="9905" spans="8:8" ht="15" customHeight="1">
      <c r="H9905" s="24"/>
    </row>
    <row r="9906" spans="8:8" ht="15" customHeight="1">
      <c r="H9906" s="24"/>
    </row>
    <row r="9907" spans="8:8" ht="15" customHeight="1">
      <c r="H9907" s="24"/>
    </row>
    <row r="9908" spans="8:8" ht="15" customHeight="1">
      <c r="H9908" s="24"/>
    </row>
    <row r="9909" spans="8:8" ht="15" customHeight="1">
      <c r="H9909" s="24"/>
    </row>
    <row r="9910" spans="8:8" ht="15" customHeight="1">
      <c r="H9910" s="24"/>
    </row>
    <row r="9911" spans="8:8" ht="15" customHeight="1">
      <c r="H9911" s="24"/>
    </row>
    <row r="9912" spans="8:8" ht="15" customHeight="1">
      <c r="H9912" s="24"/>
    </row>
    <row r="9913" spans="8:8" ht="15" customHeight="1">
      <c r="H9913" s="24"/>
    </row>
    <row r="9914" spans="8:8" ht="15" customHeight="1">
      <c r="H9914" s="24"/>
    </row>
    <row r="9915" spans="8:8" ht="15" customHeight="1">
      <c r="H9915" s="24"/>
    </row>
    <row r="9916" spans="8:8" ht="15" customHeight="1">
      <c r="H9916" s="24"/>
    </row>
    <row r="9917" spans="8:8" ht="15" customHeight="1">
      <c r="H9917" s="24"/>
    </row>
    <row r="9918" spans="8:8" ht="15" customHeight="1">
      <c r="H9918" s="24"/>
    </row>
    <row r="9919" spans="8:8" ht="15" customHeight="1">
      <c r="H9919" s="24"/>
    </row>
    <row r="9920" spans="8:8" ht="15" customHeight="1">
      <c r="H9920" s="24"/>
    </row>
    <row r="9921" spans="8:8" ht="15" customHeight="1">
      <c r="H9921" s="24"/>
    </row>
    <row r="9922" spans="8:8" ht="15" customHeight="1">
      <c r="H9922" s="24"/>
    </row>
    <row r="9923" spans="8:8" ht="15" customHeight="1">
      <c r="H9923" s="24"/>
    </row>
    <row r="9924" spans="8:8" ht="15" customHeight="1">
      <c r="H9924" s="24"/>
    </row>
    <row r="9925" spans="8:8" ht="15" customHeight="1">
      <c r="H9925" s="24"/>
    </row>
    <row r="9926" spans="8:8" ht="15" customHeight="1">
      <c r="H9926" s="24"/>
    </row>
    <row r="9927" spans="8:8" ht="15" customHeight="1">
      <c r="H9927" s="24"/>
    </row>
    <row r="9928" spans="8:8" ht="15" customHeight="1">
      <c r="H9928" s="24"/>
    </row>
    <row r="9929" spans="8:8" ht="15" customHeight="1">
      <c r="H9929" s="24"/>
    </row>
    <row r="9930" spans="8:8" ht="15" customHeight="1">
      <c r="H9930" s="24"/>
    </row>
    <row r="9931" spans="8:8" ht="15" customHeight="1">
      <c r="H9931" s="24"/>
    </row>
    <row r="9932" spans="8:8" ht="15" customHeight="1">
      <c r="H9932" s="24"/>
    </row>
    <row r="9933" spans="8:8" ht="15" customHeight="1">
      <c r="H9933" s="24"/>
    </row>
    <row r="9934" spans="8:8" ht="15" customHeight="1">
      <c r="H9934" s="24"/>
    </row>
    <row r="9935" spans="8:8" ht="15" customHeight="1">
      <c r="H9935" s="24"/>
    </row>
    <row r="9936" spans="8:8" ht="15" customHeight="1">
      <c r="H9936" s="24"/>
    </row>
    <row r="9937" spans="8:8" ht="15" customHeight="1">
      <c r="H9937" s="24"/>
    </row>
    <row r="9938" spans="8:8" ht="15" customHeight="1">
      <c r="H9938" s="24"/>
    </row>
    <row r="9939" spans="8:8" ht="15" customHeight="1">
      <c r="H9939" s="24"/>
    </row>
    <row r="9940" spans="8:8" ht="15" customHeight="1">
      <c r="H9940" s="24"/>
    </row>
    <row r="9941" spans="8:8" ht="15" customHeight="1">
      <c r="H9941" s="24"/>
    </row>
    <row r="9942" spans="8:8" ht="15" customHeight="1">
      <c r="H9942" s="24"/>
    </row>
    <row r="9943" spans="8:8" ht="15" customHeight="1">
      <c r="H9943" s="24"/>
    </row>
    <row r="9944" spans="8:8" ht="15" customHeight="1">
      <c r="H9944" s="24"/>
    </row>
    <row r="9945" spans="8:8" ht="15" customHeight="1">
      <c r="H9945" s="24"/>
    </row>
    <row r="9946" spans="8:8" ht="15" customHeight="1">
      <c r="H9946" s="24"/>
    </row>
    <row r="9947" spans="8:8" ht="15" customHeight="1">
      <c r="H9947" s="24"/>
    </row>
    <row r="9948" spans="8:8" ht="15" customHeight="1">
      <c r="H9948" s="24"/>
    </row>
    <row r="9949" spans="8:8" ht="15" customHeight="1">
      <c r="H9949" s="24"/>
    </row>
    <row r="9950" spans="8:8" ht="15" customHeight="1">
      <c r="H9950" s="24"/>
    </row>
    <row r="9951" spans="8:8" ht="15" customHeight="1">
      <c r="H9951" s="24"/>
    </row>
    <row r="9952" spans="8:8" ht="15" customHeight="1">
      <c r="H9952" s="24"/>
    </row>
    <row r="9953" spans="8:8" ht="15" customHeight="1">
      <c r="H9953" s="24"/>
    </row>
    <row r="9954" spans="8:8" ht="15" customHeight="1">
      <c r="H9954" s="24"/>
    </row>
    <row r="9955" spans="8:8" ht="15" customHeight="1">
      <c r="H9955" s="24"/>
    </row>
    <row r="9956" spans="8:8" ht="15" customHeight="1">
      <c r="H9956" s="24"/>
    </row>
    <row r="9957" spans="8:8" ht="15" customHeight="1">
      <c r="H9957" s="24"/>
    </row>
    <row r="9958" spans="8:8" ht="15" customHeight="1">
      <c r="H9958" s="24"/>
    </row>
    <row r="9959" spans="8:8" ht="15" customHeight="1">
      <c r="H9959" s="24"/>
    </row>
    <row r="9960" spans="8:8" ht="15" customHeight="1">
      <c r="H9960" s="24"/>
    </row>
    <row r="9961" spans="8:8" ht="15" customHeight="1">
      <c r="H9961" s="24"/>
    </row>
    <row r="9962" spans="8:8" ht="15" customHeight="1">
      <c r="H9962" s="24"/>
    </row>
    <row r="9963" spans="8:8" ht="15" customHeight="1">
      <c r="H9963" s="24"/>
    </row>
    <row r="9964" spans="8:8" ht="15" customHeight="1">
      <c r="H9964" s="24"/>
    </row>
    <row r="9965" spans="8:8" ht="15" customHeight="1">
      <c r="H9965" s="24"/>
    </row>
    <row r="9966" spans="8:8" ht="15" customHeight="1">
      <c r="H9966" s="24"/>
    </row>
    <row r="9967" spans="8:8" ht="15" customHeight="1">
      <c r="H9967" s="24"/>
    </row>
    <row r="9968" spans="8:8" ht="15" customHeight="1">
      <c r="H9968" s="24"/>
    </row>
    <row r="9969" spans="8:8" ht="15" customHeight="1">
      <c r="H9969" s="24"/>
    </row>
    <row r="9970" spans="8:8" ht="15" customHeight="1">
      <c r="H9970" s="24"/>
    </row>
    <row r="9971" spans="8:8" ht="15" customHeight="1">
      <c r="H9971" s="24"/>
    </row>
    <row r="9972" spans="8:8" ht="15" customHeight="1">
      <c r="H9972" s="24"/>
    </row>
    <row r="9973" spans="8:8" ht="15" customHeight="1">
      <c r="H9973" s="24"/>
    </row>
    <row r="9974" spans="8:8" ht="15" customHeight="1">
      <c r="H9974" s="24"/>
    </row>
    <row r="9975" spans="8:8" ht="15" customHeight="1">
      <c r="H9975" s="24"/>
    </row>
    <row r="9976" spans="8:8" ht="15" customHeight="1">
      <c r="H9976" s="24"/>
    </row>
    <row r="9977" spans="8:8" ht="15" customHeight="1">
      <c r="H9977" s="24"/>
    </row>
    <row r="9978" spans="8:8" ht="15" customHeight="1">
      <c r="H9978" s="24"/>
    </row>
    <row r="9979" spans="8:8" ht="15" customHeight="1">
      <c r="H9979" s="24"/>
    </row>
    <row r="9980" spans="8:8" ht="15" customHeight="1">
      <c r="H9980" s="24"/>
    </row>
    <row r="9981" spans="8:8" ht="15" customHeight="1">
      <c r="H9981" s="24"/>
    </row>
    <row r="9982" spans="8:8" ht="15" customHeight="1">
      <c r="H9982" s="24"/>
    </row>
    <row r="9983" spans="8:8" ht="15" customHeight="1">
      <c r="H9983" s="24"/>
    </row>
    <row r="9984" spans="8:8" ht="15" customHeight="1">
      <c r="H9984" s="24"/>
    </row>
    <row r="9985" spans="8:8" ht="15" customHeight="1">
      <c r="H9985" s="24"/>
    </row>
    <row r="9986" spans="8:8" ht="15" customHeight="1">
      <c r="H9986" s="24"/>
    </row>
    <row r="9987" spans="8:8" ht="15" customHeight="1">
      <c r="H9987" s="24"/>
    </row>
    <row r="9988" spans="8:8" ht="15" customHeight="1">
      <c r="H9988" s="24"/>
    </row>
    <row r="9989" spans="8:8" ht="15" customHeight="1">
      <c r="H9989" s="24"/>
    </row>
    <row r="9990" spans="8:8" ht="15" customHeight="1">
      <c r="H9990" s="24"/>
    </row>
    <row r="9991" spans="8:8" ht="15" customHeight="1">
      <c r="H9991" s="24"/>
    </row>
    <row r="9992" spans="8:8" ht="15" customHeight="1">
      <c r="H9992" s="24"/>
    </row>
    <row r="9993" spans="8:8" ht="15" customHeight="1">
      <c r="H9993" s="24"/>
    </row>
    <row r="9994" spans="8:8" ht="15" customHeight="1">
      <c r="H9994" s="24"/>
    </row>
    <row r="9995" spans="8:8" ht="15" customHeight="1">
      <c r="H9995" s="24"/>
    </row>
    <row r="9996" spans="8:8" ht="15" customHeight="1">
      <c r="H9996" s="24"/>
    </row>
    <row r="9997" spans="8:8" ht="15" customHeight="1">
      <c r="H9997" s="24"/>
    </row>
    <row r="9998" spans="8:8" ht="15" customHeight="1">
      <c r="H9998" s="24"/>
    </row>
    <row r="9999" spans="8:8" ht="15" customHeight="1">
      <c r="H9999" s="24"/>
    </row>
    <row r="10000" spans="8:8" ht="15" customHeight="1">
      <c r="H10000" s="24"/>
    </row>
    <row r="10001" spans="8:8" ht="15" customHeight="1">
      <c r="H10001" s="24"/>
    </row>
    <row r="10002" spans="8:8" ht="15" customHeight="1">
      <c r="H10002" s="24"/>
    </row>
    <row r="10003" spans="8:8" ht="15" customHeight="1">
      <c r="H10003" s="24"/>
    </row>
    <row r="10004" spans="8:8" ht="15" customHeight="1">
      <c r="H10004" s="24"/>
    </row>
    <row r="10005" spans="8:8" ht="15" customHeight="1">
      <c r="H10005" s="24"/>
    </row>
    <row r="10006" spans="8:8" ht="15" customHeight="1">
      <c r="H10006" s="24"/>
    </row>
    <row r="10007" spans="8:8" ht="15" customHeight="1">
      <c r="H10007" s="24"/>
    </row>
    <row r="10008" spans="8:8" ht="15" customHeight="1">
      <c r="H10008" s="24"/>
    </row>
    <row r="10009" spans="8:8" ht="15" customHeight="1">
      <c r="H10009" s="24"/>
    </row>
    <row r="10010" spans="8:8" ht="15" customHeight="1">
      <c r="H10010" s="24"/>
    </row>
    <row r="10011" spans="8:8" ht="15" customHeight="1">
      <c r="H10011" s="24"/>
    </row>
    <row r="10012" spans="8:8" ht="15" customHeight="1">
      <c r="H10012" s="24"/>
    </row>
    <row r="10013" spans="8:8" ht="15" customHeight="1">
      <c r="H10013" s="24"/>
    </row>
    <row r="10014" spans="8:8" ht="15" customHeight="1">
      <c r="H10014" s="24"/>
    </row>
    <row r="10015" spans="8:8" ht="15" customHeight="1">
      <c r="H10015" s="24"/>
    </row>
    <row r="10016" spans="8:8" ht="15" customHeight="1">
      <c r="H10016" s="24"/>
    </row>
    <row r="10017" spans="8:8" ht="15" customHeight="1">
      <c r="H10017" s="24"/>
    </row>
    <row r="10018" spans="8:8" ht="15" customHeight="1">
      <c r="H10018" s="24"/>
    </row>
    <row r="10019" spans="8:8" ht="15" customHeight="1">
      <c r="H10019" s="24"/>
    </row>
    <row r="10020" spans="8:8" ht="15" customHeight="1">
      <c r="H10020" s="24"/>
    </row>
    <row r="10021" spans="8:8" ht="15" customHeight="1">
      <c r="H10021" s="24"/>
    </row>
    <row r="10022" spans="8:8" ht="15" customHeight="1">
      <c r="H10022" s="24"/>
    </row>
    <row r="10023" spans="8:8" ht="15" customHeight="1">
      <c r="H10023" s="24"/>
    </row>
    <row r="10024" spans="8:8" ht="15" customHeight="1">
      <c r="H10024" s="24"/>
    </row>
    <row r="10025" spans="8:8" ht="15" customHeight="1">
      <c r="H10025" s="24"/>
    </row>
    <row r="10026" spans="8:8" ht="15" customHeight="1">
      <c r="H10026" s="24"/>
    </row>
    <row r="10027" spans="8:8" ht="15" customHeight="1">
      <c r="H10027" s="24"/>
    </row>
    <row r="10028" spans="8:8" ht="15" customHeight="1">
      <c r="H10028" s="24"/>
    </row>
    <row r="10029" spans="8:8" ht="15" customHeight="1">
      <c r="H10029" s="24"/>
    </row>
    <row r="10030" spans="8:8" ht="15" customHeight="1">
      <c r="H10030" s="24"/>
    </row>
    <row r="10031" spans="8:8" ht="15" customHeight="1">
      <c r="H10031" s="24"/>
    </row>
    <row r="10032" spans="8:8" ht="15" customHeight="1">
      <c r="H10032" s="24"/>
    </row>
    <row r="10033" spans="8:8" ht="15" customHeight="1">
      <c r="H10033" s="24"/>
    </row>
    <row r="10034" spans="8:8" ht="15" customHeight="1">
      <c r="H10034" s="24"/>
    </row>
    <row r="10035" spans="8:8" ht="15" customHeight="1">
      <c r="H10035" s="24"/>
    </row>
    <row r="10036" spans="8:8" ht="15" customHeight="1">
      <c r="H10036" s="24"/>
    </row>
    <row r="10037" spans="8:8" ht="15" customHeight="1">
      <c r="H10037" s="24"/>
    </row>
    <row r="10038" spans="8:8" ht="15" customHeight="1">
      <c r="H10038" s="24"/>
    </row>
    <row r="10039" spans="8:8" ht="15" customHeight="1">
      <c r="H10039" s="24"/>
    </row>
    <row r="10040" spans="8:8" ht="15" customHeight="1">
      <c r="H10040" s="24"/>
    </row>
    <row r="10041" spans="8:8" ht="15" customHeight="1">
      <c r="H10041" s="24"/>
    </row>
    <row r="10042" spans="8:8" ht="15" customHeight="1">
      <c r="H10042" s="24"/>
    </row>
    <row r="10043" spans="8:8" ht="15" customHeight="1">
      <c r="H10043" s="24"/>
    </row>
    <row r="10044" spans="8:8" ht="15" customHeight="1">
      <c r="H10044" s="24"/>
    </row>
    <row r="10045" spans="8:8" ht="15" customHeight="1">
      <c r="H10045" s="24"/>
    </row>
    <row r="10046" spans="8:8" ht="15" customHeight="1">
      <c r="H10046" s="24"/>
    </row>
    <row r="10047" spans="8:8" ht="15" customHeight="1">
      <c r="H10047" s="24"/>
    </row>
    <row r="10048" spans="8:8" ht="15" customHeight="1">
      <c r="H10048" s="24"/>
    </row>
    <row r="10049" spans="8:8" ht="15" customHeight="1">
      <c r="H10049" s="24"/>
    </row>
    <row r="10050" spans="8:8" ht="15" customHeight="1">
      <c r="H10050" s="24"/>
    </row>
    <row r="10051" spans="8:8" ht="15" customHeight="1">
      <c r="H10051" s="24"/>
    </row>
    <row r="10052" spans="8:8" ht="15" customHeight="1">
      <c r="H10052" s="24"/>
    </row>
    <row r="10053" spans="8:8" ht="15" customHeight="1">
      <c r="H10053" s="24"/>
    </row>
    <row r="10054" spans="8:8" ht="15" customHeight="1">
      <c r="H10054" s="24"/>
    </row>
    <row r="10055" spans="8:8" ht="15" customHeight="1">
      <c r="H10055" s="24"/>
    </row>
    <row r="10056" spans="8:8" ht="15" customHeight="1">
      <c r="H10056" s="24"/>
    </row>
    <row r="10057" spans="8:8" ht="15" customHeight="1">
      <c r="H10057" s="24"/>
    </row>
    <row r="10058" spans="8:8" ht="15" customHeight="1">
      <c r="H10058" s="24"/>
    </row>
    <row r="10059" spans="8:8" ht="15" customHeight="1">
      <c r="H10059" s="24"/>
    </row>
    <row r="10060" spans="8:8" ht="15" customHeight="1">
      <c r="H10060" s="24"/>
    </row>
    <row r="10061" spans="8:8" ht="15" customHeight="1">
      <c r="H10061" s="24"/>
    </row>
    <row r="10062" spans="8:8" ht="15" customHeight="1">
      <c r="H10062" s="24"/>
    </row>
    <row r="10063" spans="8:8" ht="15" customHeight="1">
      <c r="H10063" s="24"/>
    </row>
    <row r="10064" spans="8:8" ht="15" customHeight="1">
      <c r="H10064" s="24"/>
    </row>
    <row r="10065" spans="8:8" ht="15" customHeight="1">
      <c r="H10065" s="24"/>
    </row>
    <row r="10066" spans="8:8" ht="15" customHeight="1">
      <c r="H10066" s="24"/>
    </row>
    <row r="10067" spans="8:8" ht="15" customHeight="1">
      <c r="H10067" s="24"/>
    </row>
    <row r="10068" spans="8:8" ht="15" customHeight="1">
      <c r="H10068" s="24"/>
    </row>
    <row r="10069" spans="8:8" ht="15" customHeight="1">
      <c r="H10069" s="24"/>
    </row>
    <row r="10070" spans="8:8" ht="15" customHeight="1">
      <c r="H10070" s="24"/>
    </row>
    <row r="10071" spans="8:8" ht="15" customHeight="1">
      <c r="H10071" s="24"/>
    </row>
    <row r="10072" spans="8:8" ht="15" customHeight="1">
      <c r="H10072" s="24"/>
    </row>
    <row r="10073" spans="8:8" ht="15" customHeight="1">
      <c r="H10073" s="24"/>
    </row>
    <row r="10074" spans="8:8" ht="15" customHeight="1">
      <c r="H10074" s="24"/>
    </row>
    <row r="10075" spans="8:8" ht="15" customHeight="1">
      <c r="H10075" s="24"/>
    </row>
    <row r="10076" spans="8:8" ht="15" customHeight="1">
      <c r="H10076" s="24"/>
    </row>
    <row r="10077" spans="8:8" ht="15" customHeight="1">
      <c r="H10077" s="24"/>
    </row>
    <row r="10078" spans="8:8" ht="15" customHeight="1">
      <c r="H10078" s="24"/>
    </row>
    <row r="10079" spans="8:8" ht="15" customHeight="1">
      <c r="H10079" s="24"/>
    </row>
    <row r="10080" spans="8:8" ht="15" customHeight="1">
      <c r="H10080" s="24"/>
    </row>
    <row r="10081" spans="8:8" ht="15" customHeight="1">
      <c r="H10081" s="24"/>
    </row>
    <row r="10082" spans="8:8" ht="15" customHeight="1">
      <c r="H10082" s="24"/>
    </row>
    <row r="10083" spans="8:8" ht="15" customHeight="1">
      <c r="H10083" s="24"/>
    </row>
    <row r="10084" spans="8:8" ht="15" customHeight="1">
      <c r="H10084" s="24"/>
    </row>
    <row r="10085" spans="8:8" ht="15" customHeight="1">
      <c r="H10085" s="24"/>
    </row>
    <row r="10086" spans="8:8" ht="15" customHeight="1">
      <c r="H10086" s="24"/>
    </row>
    <row r="10087" spans="8:8" ht="15" customHeight="1">
      <c r="H10087" s="24"/>
    </row>
    <row r="10088" spans="8:8" ht="15" customHeight="1">
      <c r="H10088" s="24"/>
    </row>
    <row r="10089" spans="8:8" ht="15" customHeight="1">
      <c r="H10089" s="24"/>
    </row>
    <row r="10090" spans="8:8" ht="15" customHeight="1">
      <c r="H10090" s="24"/>
    </row>
    <row r="10091" spans="8:8" ht="15" customHeight="1">
      <c r="H10091" s="24"/>
    </row>
    <row r="10092" spans="8:8" ht="15" customHeight="1">
      <c r="H10092" s="24"/>
    </row>
    <row r="10093" spans="8:8" ht="15" customHeight="1">
      <c r="H10093" s="24"/>
    </row>
    <row r="10094" spans="8:8" ht="15" customHeight="1">
      <c r="H10094" s="24"/>
    </row>
    <row r="10095" spans="8:8" ht="15" customHeight="1">
      <c r="H10095" s="24"/>
    </row>
    <row r="10096" spans="8:8" ht="15" customHeight="1">
      <c r="H10096" s="24"/>
    </row>
    <row r="10097" spans="8:8" ht="15" customHeight="1">
      <c r="H10097" s="24"/>
    </row>
    <row r="10098" spans="8:8" ht="15" customHeight="1">
      <c r="H10098" s="24"/>
    </row>
    <row r="10099" spans="8:8" ht="15" customHeight="1">
      <c r="H10099" s="24"/>
    </row>
    <row r="10100" spans="8:8" ht="15" customHeight="1">
      <c r="H10100" s="24"/>
    </row>
    <row r="10101" spans="8:8" ht="15" customHeight="1">
      <c r="H10101" s="24"/>
    </row>
    <row r="10102" spans="8:8" ht="15" customHeight="1">
      <c r="H10102" s="24"/>
    </row>
    <row r="10103" spans="8:8" ht="15" customHeight="1">
      <c r="H10103" s="24"/>
    </row>
    <row r="10104" spans="8:8" ht="15" customHeight="1">
      <c r="H10104" s="24"/>
    </row>
    <row r="10105" spans="8:8" ht="15" customHeight="1">
      <c r="H10105" s="24"/>
    </row>
    <row r="10106" spans="8:8" ht="15" customHeight="1">
      <c r="H10106" s="24"/>
    </row>
    <row r="10107" spans="8:8" ht="15" customHeight="1">
      <c r="H10107" s="24"/>
    </row>
    <row r="10108" spans="8:8" ht="15" customHeight="1">
      <c r="H10108" s="24"/>
    </row>
    <row r="10109" spans="8:8" ht="15" customHeight="1">
      <c r="H10109" s="24"/>
    </row>
    <row r="10110" spans="8:8" ht="15" customHeight="1">
      <c r="H10110" s="24"/>
    </row>
    <row r="10111" spans="8:8" ht="15" customHeight="1">
      <c r="H10111" s="24"/>
    </row>
    <row r="10112" spans="8:8" ht="15" customHeight="1">
      <c r="H10112" s="24"/>
    </row>
    <row r="10113" spans="8:8" ht="15" customHeight="1">
      <c r="H10113" s="24"/>
    </row>
    <row r="10114" spans="8:8" ht="15" customHeight="1">
      <c r="H10114" s="24"/>
    </row>
    <row r="10115" spans="8:8" ht="15" customHeight="1">
      <c r="H10115" s="24"/>
    </row>
    <row r="10116" spans="8:8" ht="15" customHeight="1">
      <c r="H10116" s="24"/>
    </row>
    <row r="10117" spans="8:8" ht="15" customHeight="1">
      <c r="H10117" s="24"/>
    </row>
    <row r="10118" spans="8:8" ht="15" customHeight="1">
      <c r="H10118" s="24"/>
    </row>
    <row r="10119" spans="8:8" ht="15" customHeight="1">
      <c r="H10119" s="24"/>
    </row>
    <row r="10120" spans="8:8" ht="15" customHeight="1">
      <c r="H10120" s="24"/>
    </row>
    <row r="10121" spans="8:8" ht="15" customHeight="1">
      <c r="H10121" s="24"/>
    </row>
    <row r="10122" spans="8:8" ht="15" customHeight="1">
      <c r="H10122" s="24"/>
    </row>
    <row r="10123" spans="8:8" ht="15" customHeight="1">
      <c r="H10123" s="24"/>
    </row>
    <row r="10124" spans="8:8" ht="15" customHeight="1">
      <c r="H10124" s="24"/>
    </row>
    <row r="10125" spans="8:8" ht="15" customHeight="1">
      <c r="H10125" s="24"/>
    </row>
    <row r="10126" spans="8:8" ht="15" customHeight="1">
      <c r="H10126" s="24"/>
    </row>
    <row r="10127" spans="8:8" ht="15" customHeight="1">
      <c r="H10127" s="24"/>
    </row>
    <row r="10128" spans="8:8" ht="15" customHeight="1">
      <c r="H10128" s="24"/>
    </row>
    <row r="10129" spans="8:8" ht="15" customHeight="1">
      <c r="H10129" s="24"/>
    </row>
    <row r="10130" spans="8:8" ht="15" customHeight="1">
      <c r="H10130" s="24"/>
    </row>
    <row r="10131" spans="8:8" ht="15" customHeight="1">
      <c r="H10131" s="24"/>
    </row>
    <row r="10132" spans="8:8" ht="15" customHeight="1">
      <c r="H10132" s="24"/>
    </row>
    <row r="10133" spans="8:8" ht="15" customHeight="1">
      <c r="H10133" s="24"/>
    </row>
    <row r="10134" spans="8:8" ht="15" customHeight="1">
      <c r="H10134" s="24"/>
    </row>
    <row r="10135" spans="8:8" ht="15" customHeight="1">
      <c r="H10135" s="24"/>
    </row>
    <row r="10136" spans="8:8" ht="15" customHeight="1">
      <c r="H10136" s="24"/>
    </row>
    <row r="10137" spans="8:8" ht="15" customHeight="1">
      <c r="H10137" s="24"/>
    </row>
    <row r="10138" spans="8:8" ht="15" customHeight="1">
      <c r="H10138" s="24"/>
    </row>
    <row r="10139" spans="8:8" ht="15" customHeight="1">
      <c r="H10139" s="24"/>
    </row>
    <row r="10140" spans="8:8" ht="15" customHeight="1">
      <c r="H10140" s="24"/>
    </row>
    <row r="10141" spans="8:8" ht="15" customHeight="1">
      <c r="H10141" s="24"/>
    </row>
    <row r="10142" spans="8:8" ht="15" customHeight="1">
      <c r="H10142" s="24"/>
    </row>
    <row r="10143" spans="8:8" ht="15" customHeight="1">
      <c r="H10143" s="24"/>
    </row>
    <row r="10144" spans="8:8" ht="15" customHeight="1">
      <c r="H10144" s="24"/>
    </row>
    <row r="10145" spans="8:8" ht="15" customHeight="1">
      <c r="H10145" s="24"/>
    </row>
    <row r="10146" spans="8:8" ht="15" customHeight="1">
      <c r="H10146" s="24"/>
    </row>
    <row r="10147" spans="8:8" ht="15" customHeight="1">
      <c r="H10147" s="24"/>
    </row>
    <row r="10148" spans="8:8" ht="15" customHeight="1">
      <c r="H10148" s="24"/>
    </row>
    <row r="10149" spans="8:8" ht="15" customHeight="1">
      <c r="H10149" s="24"/>
    </row>
    <row r="10150" spans="8:8" ht="15" customHeight="1">
      <c r="H10150" s="24"/>
    </row>
    <row r="10151" spans="8:8" ht="15" customHeight="1">
      <c r="H10151" s="24"/>
    </row>
    <row r="10152" spans="8:8" ht="15" customHeight="1">
      <c r="H10152" s="24"/>
    </row>
    <row r="10153" spans="8:8" ht="15" customHeight="1">
      <c r="H10153" s="24"/>
    </row>
    <row r="10154" spans="8:8" ht="15" customHeight="1">
      <c r="H10154" s="24"/>
    </row>
    <row r="10155" spans="8:8" ht="15" customHeight="1">
      <c r="H10155" s="24"/>
    </row>
    <row r="10156" spans="8:8" ht="15" customHeight="1">
      <c r="H10156" s="24"/>
    </row>
    <row r="10157" spans="8:8" ht="15" customHeight="1">
      <c r="H10157" s="24"/>
    </row>
    <row r="10158" spans="8:8" ht="15" customHeight="1">
      <c r="H10158" s="24"/>
    </row>
    <row r="10159" spans="8:8" ht="15" customHeight="1">
      <c r="H10159" s="24"/>
    </row>
    <row r="10160" spans="8:8" ht="15" customHeight="1">
      <c r="H10160" s="24"/>
    </row>
    <row r="10161" spans="8:8" ht="15" customHeight="1">
      <c r="H10161" s="24"/>
    </row>
    <row r="10162" spans="8:8" ht="15" customHeight="1">
      <c r="H10162" s="24"/>
    </row>
    <row r="10163" spans="8:8" ht="15" customHeight="1">
      <c r="H10163" s="24"/>
    </row>
    <row r="10164" spans="8:8" ht="15" customHeight="1">
      <c r="H10164" s="24"/>
    </row>
    <row r="10165" spans="8:8" ht="15" customHeight="1">
      <c r="H10165" s="24"/>
    </row>
    <row r="10166" spans="8:8" ht="15" customHeight="1">
      <c r="H10166" s="24"/>
    </row>
    <row r="10167" spans="8:8" ht="15" customHeight="1">
      <c r="H10167" s="24"/>
    </row>
    <row r="10168" spans="8:8" ht="15" customHeight="1">
      <c r="H10168" s="24"/>
    </row>
    <row r="10169" spans="8:8" ht="15" customHeight="1">
      <c r="H10169" s="24"/>
    </row>
    <row r="10170" spans="8:8" ht="15" customHeight="1">
      <c r="H10170" s="24"/>
    </row>
    <row r="10171" spans="8:8" ht="15" customHeight="1">
      <c r="H10171" s="24"/>
    </row>
    <row r="10172" spans="8:8" ht="15" customHeight="1">
      <c r="H10172" s="24"/>
    </row>
    <row r="10173" spans="8:8" ht="15" customHeight="1">
      <c r="H10173" s="24"/>
    </row>
    <row r="10174" spans="8:8" ht="15" customHeight="1">
      <c r="H10174" s="24"/>
    </row>
    <row r="10175" spans="8:8" ht="15" customHeight="1">
      <c r="H10175" s="24"/>
    </row>
    <row r="10176" spans="8:8" ht="15" customHeight="1">
      <c r="H10176" s="24"/>
    </row>
    <row r="10177" spans="8:8" ht="15" customHeight="1">
      <c r="H10177" s="24"/>
    </row>
    <row r="10178" spans="8:8" ht="15" customHeight="1">
      <c r="H10178" s="24"/>
    </row>
    <row r="10179" spans="8:8" ht="15" customHeight="1">
      <c r="H10179" s="24"/>
    </row>
    <row r="10180" spans="8:8" ht="15" customHeight="1">
      <c r="H10180" s="24"/>
    </row>
    <row r="10181" spans="8:8" ht="15" customHeight="1">
      <c r="H10181" s="24"/>
    </row>
    <row r="10182" spans="8:8" ht="15" customHeight="1">
      <c r="H10182" s="24"/>
    </row>
    <row r="10183" spans="8:8" ht="15" customHeight="1">
      <c r="H10183" s="24"/>
    </row>
    <row r="10184" spans="8:8" ht="15" customHeight="1">
      <c r="H10184" s="24"/>
    </row>
    <row r="10185" spans="8:8" ht="15" customHeight="1">
      <c r="H10185" s="24"/>
    </row>
    <row r="10186" spans="8:8" ht="15" customHeight="1">
      <c r="H10186" s="24"/>
    </row>
    <row r="10187" spans="8:8" ht="15" customHeight="1">
      <c r="H10187" s="24"/>
    </row>
    <row r="10188" spans="8:8" ht="15" customHeight="1">
      <c r="H10188" s="24"/>
    </row>
    <row r="10189" spans="8:8" ht="15" customHeight="1">
      <c r="H10189" s="24"/>
    </row>
    <row r="10190" spans="8:8" ht="15" customHeight="1">
      <c r="H10190" s="24"/>
    </row>
    <row r="10191" spans="8:8" ht="15" customHeight="1">
      <c r="H10191" s="24"/>
    </row>
    <row r="10192" spans="8:8" ht="15" customHeight="1">
      <c r="H10192" s="24"/>
    </row>
    <row r="10193" spans="8:8" ht="15" customHeight="1">
      <c r="H10193" s="24"/>
    </row>
    <row r="10194" spans="8:8" ht="15" customHeight="1">
      <c r="H10194" s="24"/>
    </row>
    <row r="10195" spans="8:8" ht="15" customHeight="1">
      <c r="H10195" s="24"/>
    </row>
    <row r="10196" spans="8:8" ht="15" customHeight="1">
      <c r="H10196" s="24"/>
    </row>
    <row r="10197" spans="8:8" ht="15" customHeight="1">
      <c r="H10197" s="24"/>
    </row>
    <row r="10198" spans="8:8" ht="15" customHeight="1">
      <c r="H10198" s="24"/>
    </row>
    <row r="10199" spans="8:8" ht="15" customHeight="1">
      <c r="H10199" s="24"/>
    </row>
    <row r="10200" spans="8:8" ht="15" customHeight="1">
      <c r="H10200" s="24"/>
    </row>
    <row r="10201" spans="8:8" ht="15" customHeight="1">
      <c r="H10201" s="24"/>
    </row>
    <row r="10202" spans="8:8" ht="15" customHeight="1">
      <c r="H10202" s="24"/>
    </row>
    <row r="10203" spans="8:8" ht="15" customHeight="1">
      <c r="H10203" s="24"/>
    </row>
    <row r="10204" spans="8:8" ht="15" customHeight="1">
      <c r="H10204" s="24"/>
    </row>
    <row r="10205" spans="8:8" ht="15" customHeight="1">
      <c r="H10205" s="24"/>
    </row>
    <row r="10206" spans="8:8" ht="15" customHeight="1">
      <c r="H10206" s="24"/>
    </row>
    <row r="10207" spans="8:8" ht="15" customHeight="1">
      <c r="H10207" s="24"/>
    </row>
    <row r="10208" spans="8:8" ht="15" customHeight="1">
      <c r="H10208" s="24"/>
    </row>
    <row r="10209" spans="8:8" ht="15" customHeight="1">
      <c r="H10209" s="24"/>
    </row>
    <row r="10210" spans="8:8" ht="15" customHeight="1">
      <c r="H10210" s="24"/>
    </row>
    <row r="10211" spans="8:8" ht="15" customHeight="1">
      <c r="H10211" s="24"/>
    </row>
    <row r="10212" spans="8:8" ht="15" customHeight="1">
      <c r="H10212" s="24"/>
    </row>
    <row r="10213" spans="8:8" ht="15" customHeight="1">
      <c r="H10213" s="24"/>
    </row>
    <row r="10214" spans="8:8" ht="15" customHeight="1">
      <c r="H10214" s="24"/>
    </row>
    <row r="10215" spans="8:8" ht="15" customHeight="1">
      <c r="H10215" s="24"/>
    </row>
    <row r="10216" spans="8:8" ht="15" customHeight="1">
      <c r="H10216" s="24"/>
    </row>
    <row r="10217" spans="8:8" ht="15" customHeight="1">
      <c r="H10217" s="24"/>
    </row>
    <row r="10218" spans="8:8" ht="15" customHeight="1">
      <c r="H10218" s="24"/>
    </row>
    <row r="10219" spans="8:8" ht="15" customHeight="1">
      <c r="H10219" s="24"/>
    </row>
    <row r="10220" spans="8:8" ht="15" customHeight="1">
      <c r="H10220" s="24"/>
    </row>
    <row r="10221" spans="8:8" ht="15" customHeight="1">
      <c r="H10221" s="24"/>
    </row>
    <row r="10222" spans="8:8" ht="15" customHeight="1">
      <c r="H10222" s="24"/>
    </row>
    <row r="10223" spans="8:8" ht="15" customHeight="1">
      <c r="H10223" s="24"/>
    </row>
    <row r="10224" spans="8:8" ht="15" customHeight="1">
      <c r="H10224" s="24"/>
    </row>
    <row r="10225" spans="8:8" ht="15" customHeight="1">
      <c r="H10225" s="24"/>
    </row>
    <row r="10226" spans="8:8" ht="15" customHeight="1">
      <c r="H10226" s="24"/>
    </row>
    <row r="10227" spans="8:8" ht="15" customHeight="1">
      <c r="H10227" s="24"/>
    </row>
    <row r="10228" spans="8:8" ht="15" customHeight="1">
      <c r="H10228" s="24"/>
    </row>
    <row r="10229" spans="8:8" ht="15" customHeight="1">
      <c r="H10229" s="24"/>
    </row>
    <row r="10230" spans="8:8" ht="15" customHeight="1">
      <c r="H10230" s="24"/>
    </row>
    <row r="10231" spans="8:8" ht="15" customHeight="1">
      <c r="H10231" s="24"/>
    </row>
    <row r="10232" spans="8:8" ht="15" customHeight="1">
      <c r="H10232" s="24"/>
    </row>
    <row r="10233" spans="8:8" ht="15" customHeight="1">
      <c r="H10233" s="24"/>
    </row>
    <row r="10234" spans="8:8" ht="15" customHeight="1">
      <c r="H10234" s="24"/>
    </row>
    <row r="10235" spans="8:8" ht="15" customHeight="1">
      <c r="H10235" s="24"/>
    </row>
    <row r="10236" spans="8:8" ht="15" customHeight="1">
      <c r="H10236" s="24"/>
    </row>
    <row r="10237" spans="8:8" ht="15" customHeight="1">
      <c r="H10237" s="24"/>
    </row>
    <row r="10238" spans="8:8" ht="15" customHeight="1">
      <c r="H10238" s="24"/>
    </row>
    <row r="10239" spans="8:8" ht="15" customHeight="1">
      <c r="H10239" s="24"/>
    </row>
    <row r="10240" spans="8:8" ht="15" customHeight="1">
      <c r="H10240" s="24"/>
    </row>
    <row r="10241" spans="8:8" ht="15" customHeight="1">
      <c r="H10241" s="24"/>
    </row>
    <row r="10242" spans="8:8" ht="15" customHeight="1">
      <c r="H10242" s="24"/>
    </row>
    <row r="10243" spans="8:8" ht="15" customHeight="1">
      <c r="H10243" s="24"/>
    </row>
    <row r="10244" spans="8:8" ht="15" customHeight="1">
      <c r="H10244" s="24"/>
    </row>
    <row r="10245" spans="8:8" ht="15" customHeight="1">
      <c r="H10245" s="24"/>
    </row>
    <row r="10246" spans="8:8" ht="15" customHeight="1">
      <c r="H10246" s="24"/>
    </row>
    <row r="10247" spans="8:8" ht="15" customHeight="1">
      <c r="H10247" s="24"/>
    </row>
    <row r="10248" spans="8:8" ht="15" customHeight="1">
      <c r="H10248" s="24"/>
    </row>
    <row r="10249" spans="8:8" ht="15" customHeight="1">
      <c r="H10249" s="24"/>
    </row>
    <row r="10250" spans="8:8" ht="15" customHeight="1">
      <c r="H10250" s="24"/>
    </row>
    <row r="10251" spans="8:8" ht="15" customHeight="1">
      <c r="H10251" s="24"/>
    </row>
    <row r="10252" spans="8:8" ht="15" customHeight="1">
      <c r="H10252" s="24"/>
    </row>
    <row r="10253" spans="8:8" ht="15" customHeight="1">
      <c r="H10253" s="24"/>
    </row>
    <row r="10254" spans="8:8" ht="15" customHeight="1">
      <c r="H10254" s="24"/>
    </row>
    <row r="10255" spans="8:8" ht="15" customHeight="1">
      <c r="H10255" s="24"/>
    </row>
    <row r="10256" spans="8:8" ht="15" customHeight="1">
      <c r="H10256" s="24"/>
    </row>
    <row r="10257" spans="8:8" ht="15" customHeight="1">
      <c r="H10257" s="24"/>
    </row>
    <row r="10258" spans="8:8" ht="15" customHeight="1">
      <c r="H10258" s="24"/>
    </row>
    <row r="10259" spans="8:8" ht="15" customHeight="1">
      <c r="H10259" s="24"/>
    </row>
    <row r="10260" spans="8:8" ht="15" customHeight="1">
      <c r="H10260" s="24"/>
    </row>
    <row r="10261" spans="8:8" ht="15" customHeight="1">
      <c r="H10261" s="24"/>
    </row>
    <row r="10262" spans="8:8" ht="15" customHeight="1">
      <c r="H10262" s="24"/>
    </row>
    <row r="10263" spans="8:8" ht="15" customHeight="1">
      <c r="H10263" s="24"/>
    </row>
    <row r="10264" spans="8:8" ht="15" customHeight="1">
      <c r="H10264" s="24"/>
    </row>
    <row r="10265" spans="8:8" ht="15" customHeight="1">
      <c r="H10265" s="24"/>
    </row>
    <row r="10266" spans="8:8" ht="15" customHeight="1">
      <c r="H10266" s="24"/>
    </row>
    <row r="10267" spans="8:8" ht="15" customHeight="1">
      <c r="H10267" s="24"/>
    </row>
    <row r="10268" spans="8:8" ht="15" customHeight="1">
      <c r="H10268" s="24"/>
    </row>
    <row r="10269" spans="8:8" ht="15" customHeight="1">
      <c r="H10269" s="24"/>
    </row>
    <row r="10270" spans="8:8" ht="15" customHeight="1">
      <c r="H10270" s="24"/>
    </row>
    <row r="10271" spans="8:8" ht="15" customHeight="1">
      <c r="H10271" s="24"/>
    </row>
    <row r="10272" spans="8:8" ht="15" customHeight="1">
      <c r="H10272" s="24"/>
    </row>
    <row r="10273" spans="8:8" ht="15" customHeight="1">
      <c r="H10273" s="24"/>
    </row>
    <row r="10274" spans="8:8" ht="15" customHeight="1">
      <c r="H10274" s="24"/>
    </row>
    <row r="10275" spans="8:8" ht="15" customHeight="1">
      <c r="H10275" s="24"/>
    </row>
    <row r="10276" spans="8:8" ht="15" customHeight="1">
      <c r="H10276" s="24"/>
    </row>
    <row r="10277" spans="8:8" ht="15" customHeight="1">
      <c r="H10277" s="24"/>
    </row>
    <row r="10278" spans="8:8" ht="15" customHeight="1">
      <c r="H10278" s="24"/>
    </row>
    <row r="10279" spans="8:8" ht="15" customHeight="1">
      <c r="H10279" s="24"/>
    </row>
    <row r="10280" spans="8:8" ht="15" customHeight="1">
      <c r="H10280" s="24"/>
    </row>
    <row r="10281" spans="8:8" ht="15" customHeight="1">
      <c r="H10281" s="24"/>
    </row>
    <row r="10282" spans="8:8" ht="15" customHeight="1">
      <c r="H10282" s="24"/>
    </row>
    <row r="10283" spans="8:8" ht="15" customHeight="1">
      <c r="H10283" s="24"/>
    </row>
    <row r="10284" spans="8:8" ht="15" customHeight="1">
      <c r="H10284" s="24"/>
    </row>
    <row r="10285" spans="8:8" ht="15" customHeight="1">
      <c r="H10285" s="24"/>
    </row>
    <row r="10286" spans="8:8" ht="15" customHeight="1">
      <c r="H10286" s="24"/>
    </row>
    <row r="10287" spans="8:8" ht="15" customHeight="1">
      <c r="H10287" s="24"/>
    </row>
    <row r="10288" spans="8:8" ht="15" customHeight="1">
      <c r="H10288" s="24"/>
    </row>
    <row r="10289" spans="8:8" ht="15" customHeight="1">
      <c r="H10289" s="24"/>
    </row>
    <row r="10290" spans="8:8" ht="15" customHeight="1">
      <c r="H10290" s="24"/>
    </row>
    <row r="10291" spans="8:8" ht="15" customHeight="1">
      <c r="H10291" s="24"/>
    </row>
    <row r="10292" spans="8:8" ht="15" customHeight="1">
      <c r="H10292" s="24"/>
    </row>
    <row r="10293" spans="8:8" ht="15" customHeight="1">
      <c r="H10293" s="24"/>
    </row>
    <row r="10294" spans="8:8" ht="15" customHeight="1">
      <c r="H10294" s="24"/>
    </row>
    <row r="10295" spans="8:8" ht="15" customHeight="1">
      <c r="H10295" s="24"/>
    </row>
    <row r="10296" spans="8:8" ht="15" customHeight="1">
      <c r="H10296" s="24"/>
    </row>
    <row r="10297" spans="8:8" ht="15" customHeight="1">
      <c r="H10297" s="24"/>
    </row>
    <row r="10298" spans="8:8" ht="15" customHeight="1">
      <c r="H10298" s="24"/>
    </row>
    <row r="10299" spans="8:8" ht="15" customHeight="1">
      <c r="H10299" s="24"/>
    </row>
    <row r="10300" spans="8:8" ht="15" customHeight="1">
      <c r="H10300" s="24"/>
    </row>
    <row r="10301" spans="8:8" ht="15" customHeight="1">
      <c r="H10301" s="24"/>
    </row>
    <row r="10302" spans="8:8" ht="15" customHeight="1">
      <c r="H10302" s="24"/>
    </row>
    <row r="10303" spans="8:8" ht="15" customHeight="1">
      <c r="H10303" s="24"/>
    </row>
    <row r="10304" spans="8:8" ht="15" customHeight="1">
      <c r="H10304" s="24"/>
    </row>
    <row r="10305" spans="8:8" ht="15" customHeight="1">
      <c r="H10305" s="24"/>
    </row>
    <row r="10306" spans="8:8" ht="15" customHeight="1">
      <c r="H10306" s="24"/>
    </row>
    <row r="10307" spans="8:8" ht="15" customHeight="1">
      <c r="H10307" s="24"/>
    </row>
    <row r="10308" spans="8:8" ht="15" customHeight="1">
      <c r="H10308" s="24"/>
    </row>
    <row r="10309" spans="8:8" ht="15" customHeight="1">
      <c r="H10309" s="24"/>
    </row>
    <row r="10310" spans="8:8" ht="15" customHeight="1">
      <c r="H10310" s="24"/>
    </row>
    <row r="10311" spans="8:8" ht="15" customHeight="1">
      <c r="H10311" s="24"/>
    </row>
    <row r="10312" spans="8:8" ht="15" customHeight="1">
      <c r="H10312" s="24"/>
    </row>
    <row r="10313" spans="8:8" ht="15" customHeight="1">
      <c r="H10313" s="24"/>
    </row>
    <row r="10314" spans="8:8" ht="15" customHeight="1">
      <c r="H10314" s="24"/>
    </row>
    <row r="10315" spans="8:8" ht="15" customHeight="1">
      <c r="H10315" s="24"/>
    </row>
    <row r="10316" spans="8:8" ht="15" customHeight="1">
      <c r="H10316" s="24"/>
    </row>
    <row r="10317" spans="8:8" ht="15" customHeight="1">
      <c r="H10317" s="24"/>
    </row>
    <row r="10318" spans="8:8" ht="15" customHeight="1">
      <c r="H10318" s="24"/>
    </row>
    <row r="10319" spans="8:8" ht="15" customHeight="1">
      <c r="H10319" s="24"/>
    </row>
    <row r="10320" spans="8:8" ht="15" customHeight="1">
      <c r="H10320" s="24"/>
    </row>
    <row r="10321" spans="8:8" ht="15" customHeight="1">
      <c r="H10321" s="24"/>
    </row>
    <row r="10322" spans="8:8" ht="15" customHeight="1">
      <c r="H10322" s="24"/>
    </row>
    <row r="10323" spans="8:8" ht="15" customHeight="1">
      <c r="H10323" s="24"/>
    </row>
    <row r="10324" spans="8:8" ht="15" customHeight="1">
      <c r="H10324" s="24"/>
    </row>
    <row r="10325" spans="8:8" ht="15" customHeight="1">
      <c r="H10325" s="24"/>
    </row>
    <row r="10326" spans="8:8" ht="15" customHeight="1">
      <c r="H10326" s="24"/>
    </row>
    <row r="10327" spans="8:8" ht="15" customHeight="1">
      <c r="H10327" s="24"/>
    </row>
    <row r="10328" spans="8:8" ht="15" customHeight="1">
      <c r="H10328" s="24"/>
    </row>
    <row r="10329" spans="8:8" ht="15" customHeight="1">
      <c r="H10329" s="24"/>
    </row>
    <row r="10330" spans="8:8" ht="15" customHeight="1">
      <c r="H10330" s="24"/>
    </row>
    <row r="10331" spans="8:8" ht="15" customHeight="1">
      <c r="H10331" s="24"/>
    </row>
    <row r="10332" spans="8:8" ht="15" customHeight="1">
      <c r="H10332" s="24"/>
    </row>
    <row r="10333" spans="8:8" ht="15" customHeight="1">
      <c r="H10333" s="24"/>
    </row>
    <row r="10334" spans="8:8" ht="15" customHeight="1">
      <c r="H10334" s="24"/>
    </row>
    <row r="10335" spans="8:8" ht="15" customHeight="1">
      <c r="H10335" s="24"/>
    </row>
    <row r="10336" spans="8:8" ht="15" customHeight="1">
      <c r="H10336" s="24"/>
    </row>
    <row r="10337" spans="8:8" ht="15" customHeight="1">
      <c r="H10337" s="24"/>
    </row>
    <row r="10338" spans="8:8" ht="15" customHeight="1">
      <c r="H10338" s="24"/>
    </row>
    <row r="10339" spans="8:8" ht="15" customHeight="1">
      <c r="H10339" s="24"/>
    </row>
    <row r="10340" spans="8:8" ht="15" customHeight="1">
      <c r="H10340" s="24"/>
    </row>
    <row r="10341" spans="8:8" ht="15" customHeight="1">
      <c r="H10341" s="24"/>
    </row>
    <row r="10342" spans="8:8" ht="15" customHeight="1">
      <c r="H10342" s="24"/>
    </row>
    <row r="10343" spans="8:8" ht="15" customHeight="1">
      <c r="H10343" s="24"/>
    </row>
    <row r="10344" spans="8:8" ht="15" customHeight="1">
      <c r="H10344" s="24"/>
    </row>
    <row r="10345" spans="8:8" ht="15" customHeight="1">
      <c r="H10345" s="24"/>
    </row>
    <row r="10346" spans="8:8" ht="15" customHeight="1">
      <c r="H10346" s="24"/>
    </row>
    <row r="10347" spans="8:8" ht="15" customHeight="1">
      <c r="H10347" s="24"/>
    </row>
    <row r="10348" spans="8:8" ht="15" customHeight="1">
      <c r="H10348" s="24"/>
    </row>
    <row r="10349" spans="8:8" ht="15" customHeight="1">
      <c r="H10349" s="24"/>
    </row>
    <row r="10350" spans="8:8" ht="15" customHeight="1">
      <c r="H10350" s="24"/>
    </row>
    <row r="10351" spans="8:8" ht="15" customHeight="1">
      <c r="H10351" s="24"/>
    </row>
    <row r="10352" spans="8:8" ht="15" customHeight="1">
      <c r="H10352" s="24"/>
    </row>
    <row r="10353" spans="8:8" ht="15" customHeight="1">
      <c r="H10353" s="24"/>
    </row>
    <row r="10354" spans="8:8" ht="15" customHeight="1">
      <c r="H10354" s="24"/>
    </row>
    <row r="10355" spans="8:8" ht="15" customHeight="1">
      <c r="H10355" s="24"/>
    </row>
    <row r="10356" spans="8:8" ht="15" customHeight="1">
      <c r="H10356" s="24"/>
    </row>
    <row r="10357" spans="8:8" ht="15" customHeight="1">
      <c r="H10357" s="24"/>
    </row>
    <row r="10358" spans="8:8" ht="15" customHeight="1">
      <c r="H10358" s="24"/>
    </row>
    <row r="10359" spans="8:8" ht="15" customHeight="1">
      <c r="H10359" s="24"/>
    </row>
    <row r="10360" spans="8:8" ht="15" customHeight="1">
      <c r="H10360" s="24"/>
    </row>
    <row r="10361" spans="8:8" ht="15" customHeight="1">
      <c r="H10361" s="24"/>
    </row>
    <row r="10362" spans="8:8" ht="15" customHeight="1">
      <c r="H10362" s="24"/>
    </row>
    <row r="10363" spans="8:8" ht="15" customHeight="1">
      <c r="H10363" s="24"/>
    </row>
    <row r="10364" spans="8:8" ht="15" customHeight="1">
      <c r="H10364" s="24"/>
    </row>
    <row r="10365" spans="8:8" ht="15" customHeight="1">
      <c r="H10365" s="24"/>
    </row>
    <row r="10366" spans="8:8" ht="15" customHeight="1">
      <c r="H10366" s="24"/>
    </row>
    <row r="10367" spans="8:8" ht="15" customHeight="1">
      <c r="H10367" s="24"/>
    </row>
    <row r="10368" spans="8:8" ht="15" customHeight="1">
      <c r="H10368" s="24"/>
    </row>
    <row r="10369" spans="8:8" ht="15" customHeight="1">
      <c r="H10369" s="24"/>
    </row>
    <row r="10370" spans="8:8" ht="15" customHeight="1">
      <c r="H10370" s="24"/>
    </row>
    <row r="10371" spans="8:8" ht="15" customHeight="1">
      <c r="H10371" s="24"/>
    </row>
    <row r="10372" spans="8:8" ht="15" customHeight="1">
      <c r="H10372" s="24"/>
    </row>
    <row r="10373" spans="8:8" ht="15" customHeight="1">
      <c r="H10373" s="24"/>
    </row>
    <row r="10374" spans="8:8" ht="15" customHeight="1">
      <c r="H10374" s="24"/>
    </row>
    <row r="10375" spans="8:8" ht="15" customHeight="1">
      <c r="H10375" s="24"/>
    </row>
    <row r="10376" spans="8:8" ht="15" customHeight="1">
      <c r="H10376" s="24"/>
    </row>
    <row r="10377" spans="8:8" ht="15" customHeight="1">
      <c r="H10377" s="24"/>
    </row>
    <row r="10378" spans="8:8" ht="15" customHeight="1">
      <c r="H10378" s="24"/>
    </row>
    <row r="10379" spans="8:8" ht="15" customHeight="1">
      <c r="H10379" s="24"/>
    </row>
    <row r="10380" spans="8:8" ht="15" customHeight="1">
      <c r="H10380" s="24"/>
    </row>
    <row r="10381" spans="8:8" ht="15" customHeight="1">
      <c r="H10381" s="24"/>
    </row>
    <row r="10382" spans="8:8" ht="15" customHeight="1">
      <c r="H10382" s="24"/>
    </row>
    <row r="10383" spans="8:8" ht="15" customHeight="1">
      <c r="H10383" s="24"/>
    </row>
    <row r="10384" spans="8:8" ht="15" customHeight="1">
      <c r="H10384" s="24"/>
    </row>
    <row r="10385" spans="8:8" ht="15" customHeight="1">
      <c r="H10385" s="24"/>
    </row>
    <row r="10386" spans="8:8" ht="15" customHeight="1">
      <c r="H10386" s="24"/>
    </row>
    <row r="10387" spans="8:8" ht="15" customHeight="1">
      <c r="H10387" s="24"/>
    </row>
    <row r="10388" spans="8:8" ht="15" customHeight="1">
      <c r="H10388" s="24"/>
    </row>
    <row r="10389" spans="8:8" ht="15" customHeight="1">
      <c r="H10389" s="24"/>
    </row>
    <row r="10390" spans="8:8" ht="15" customHeight="1">
      <c r="H10390" s="24"/>
    </row>
    <row r="10391" spans="8:8" ht="15" customHeight="1">
      <c r="H10391" s="24"/>
    </row>
    <row r="10392" spans="8:8" ht="15" customHeight="1">
      <c r="H10392" s="24"/>
    </row>
    <row r="10393" spans="8:8" ht="15" customHeight="1">
      <c r="H10393" s="24"/>
    </row>
    <row r="10394" spans="8:8" ht="15" customHeight="1">
      <c r="H10394" s="24"/>
    </row>
    <row r="10395" spans="8:8" ht="15" customHeight="1">
      <c r="H10395" s="24"/>
    </row>
    <row r="10396" spans="8:8" ht="15" customHeight="1">
      <c r="H10396" s="24"/>
    </row>
    <row r="10397" spans="8:8" ht="15" customHeight="1">
      <c r="H10397" s="24"/>
    </row>
    <row r="10398" spans="8:8" ht="15" customHeight="1">
      <c r="H10398" s="24"/>
    </row>
    <row r="10399" spans="8:8" ht="15" customHeight="1">
      <c r="H10399" s="24"/>
    </row>
    <row r="10400" spans="8:8" ht="15" customHeight="1">
      <c r="H10400" s="24"/>
    </row>
    <row r="10401" spans="8:8" ht="15" customHeight="1">
      <c r="H10401" s="24"/>
    </row>
    <row r="10402" spans="8:8" ht="15" customHeight="1">
      <c r="H10402" s="24"/>
    </row>
    <row r="10403" spans="8:8" ht="15" customHeight="1">
      <c r="H10403" s="24"/>
    </row>
    <row r="10404" spans="8:8" ht="15" customHeight="1">
      <c r="H10404" s="24"/>
    </row>
    <row r="10405" spans="8:8" ht="15" customHeight="1">
      <c r="H10405" s="24"/>
    </row>
    <row r="10406" spans="8:8" ht="15" customHeight="1">
      <c r="H10406" s="24"/>
    </row>
    <row r="10407" spans="8:8" ht="15" customHeight="1">
      <c r="H10407" s="24"/>
    </row>
    <row r="10408" spans="8:8" ht="15" customHeight="1">
      <c r="H10408" s="24"/>
    </row>
    <row r="10409" spans="8:8" ht="15" customHeight="1">
      <c r="H10409" s="24"/>
    </row>
    <row r="10410" spans="8:8" ht="15" customHeight="1">
      <c r="H10410" s="24"/>
    </row>
    <row r="10411" spans="8:8" ht="15" customHeight="1">
      <c r="H10411" s="24"/>
    </row>
    <row r="10412" spans="8:8" ht="15" customHeight="1">
      <c r="H10412" s="24"/>
    </row>
    <row r="10413" spans="8:8" ht="15" customHeight="1">
      <c r="H10413" s="24"/>
    </row>
    <row r="10414" spans="8:8" ht="15" customHeight="1">
      <c r="H10414" s="24"/>
    </row>
    <row r="10415" spans="8:8" ht="15" customHeight="1">
      <c r="H10415" s="24"/>
    </row>
    <row r="10416" spans="8:8" ht="15" customHeight="1">
      <c r="H10416" s="24"/>
    </row>
    <row r="10417" spans="8:8" ht="15" customHeight="1">
      <c r="H10417" s="24"/>
    </row>
    <row r="10418" spans="8:8" ht="15" customHeight="1">
      <c r="H10418" s="24"/>
    </row>
    <row r="10419" spans="8:8" ht="15" customHeight="1">
      <c r="H10419" s="24"/>
    </row>
    <row r="10420" spans="8:8" ht="15" customHeight="1">
      <c r="H10420" s="24"/>
    </row>
    <row r="10421" spans="8:8" ht="15" customHeight="1">
      <c r="H10421" s="24"/>
    </row>
    <row r="10422" spans="8:8" ht="15" customHeight="1">
      <c r="H10422" s="24"/>
    </row>
    <row r="10423" spans="8:8" ht="15" customHeight="1">
      <c r="H10423" s="24"/>
    </row>
    <row r="10424" spans="8:8" ht="15" customHeight="1">
      <c r="H10424" s="24"/>
    </row>
    <row r="10425" spans="8:8" ht="15" customHeight="1">
      <c r="H10425" s="24"/>
    </row>
    <row r="10426" spans="8:8" ht="15" customHeight="1">
      <c r="H10426" s="24"/>
    </row>
    <row r="10427" spans="8:8" ht="15" customHeight="1">
      <c r="H10427" s="24"/>
    </row>
    <row r="10428" spans="8:8" ht="15" customHeight="1">
      <c r="H10428" s="24"/>
    </row>
    <row r="10429" spans="8:8" ht="15" customHeight="1">
      <c r="H10429" s="24"/>
    </row>
    <row r="10430" spans="8:8" ht="15" customHeight="1">
      <c r="H10430" s="24"/>
    </row>
    <row r="10431" spans="8:8" ht="15" customHeight="1">
      <c r="H10431" s="24"/>
    </row>
    <row r="10432" spans="8:8" ht="15" customHeight="1">
      <c r="H10432" s="24"/>
    </row>
    <row r="10433" spans="8:8" ht="15" customHeight="1">
      <c r="H10433" s="24"/>
    </row>
    <row r="10434" spans="8:8" ht="15" customHeight="1">
      <c r="H10434" s="24"/>
    </row>
    <row r="10435" spans="8:8" ht="15" customHeight="1">
      <c r="H10435" s="24"/>
    </row>
    <row r="10436" spans="8:8" ht="15" customHeight="1">
      <c r="H10436" s="24"/>
    </row>
    <row r="10437" spans="8:8" ht="15" customHeight="1">
      <c r="H10437" s="24"/>
    </row>
    <row r="10438" spans="8:8" ht="15" customHeight="1">
      <c r="H10438" s="24"/>
    </row>
    <row r="10439" spans="8:8" ht="15" customHeight="1">
      <c r="H10439" s="24"/>
    </row>
    <row r="10440" spans="8:8" ht="15" customHeight="1">
      <c r="H10440" s="24"/>
    </row>
    <row r="10441" spans="8:8" ht="15" customHeight="1">
      <c r="H10441" s="24"/>
    </row>
    <row r="10442" spans="8:8" ht="15" customHeight="1">
      <c r="H10442" s="24"/>
    </row>
    <row r="10443" spans="8:8" ht="15" customHeight="1">
      <c r="H10443" s="24"/>
    </row>
    <row r="10444" spans="8:8" ht="15" customHeight="1">
      <c r="H10444" s="24"/>
    </row>
    <row r="10445" spans="8:8" ht="15" customHeight="1">
      <c r="H10445" s="24"/>
    </row>
    <row r="10446" spans="8:8" ht="15" customHeight="1">
      <c r="H10446" s="24"/>
    </row>
    <row r="10447" spans="8:8" ht="15" customHeight="1">
      <c r="H10447" s="24"/>
    </row>
    <row r="10448" spans="8:8" ht="15" customHeight="1">
      <c r="H10448" s="24"/>
    </row>
    <row r="10449" spans="8:8" ht="15" customHeight="1">
      <c r="H10449" s="24"/>
    </row>
    <row r="10450" spans="8:8" ht="15" customHeight="1">
      <c r="H10450" s="24"/>
    </row>
    <row r="10451" spans="8:8" ht="15" customHeight="1">
      <c r="H10451" s="24"/>
    </row>
    <row r="10452" spans="8:8" ht="15" customHeight="1">
      <c r="H10452" s="24"/>
    </row>
    <row r="10453" spans="8:8" ht="15" customHeight="1">
      <c r="H10453" s="24"/>
    </row>
    <row r="10454" spans="8:8" ht="15" customHeight="1">
      <c r="H10454" s="24"/>
    </row>
    <row r="10455" spans="8:8" ht="15" customHeight="1">
      <c r="H10455" s="24"/>
    </row>
    <row r="10456" spans="8:8" ht="15" customHeight="1">
      <c r="H10456" s="24"/>
    </row>
    <row r="10457" spans="8:8" ht="15" customHeight="1">
      <c r="H10457" s="24"/>
    </row>
    <row r="10458" spans="8:8" ht="15" customHeight="1">
      <c r="H10458" s="24"/>
    </row>
    <row r="10459" spans="8:8" ht="15" customHeight="1">
      <c r="H10459" s="24"/>
    </row>
    <row r="10460" spans="8:8" ht="15" customHeight="1">
      <c r="H10460" s="24"/>
    </row>
    <row r="10461" spans="8:8" ht="15" customHeight="1">
      <c r="H10461" s="24"/>
    </row>
    <row r="10462" spans="8:8" ht="15" customHeight="1">
      <c r="H10462" s="24"/>
    </row>
    <row r="10463" spans="8:8" ht="15" customHeight="1">
      <c r="H10463" s="24"/>
    </row>
    <row r="10464" spans="8:8" ht="15" customHeight="1">
      <c r="H10464" s="24"/>
    </row>
    <row r="10465" spans="8:8" ht="15" customHeight="1">
      <c r="H10465" s="24"/>
    </row>
    <row r="10466" spans="8:8" ht="15" customHeight="1">
      <c r="H10466" s="24"/>
    </row>
    <row r="10467" spans="8:8" ht="15" customHeight="1">
      <c r="H10467" s="24"/>
    </row>
    <row r="10468" spans="8:8" ht="15" customHeight="1">
      <c r="H10468" s="24"/>
    </row>
    <row r="10469" spans="8:8" ht="15" customHeight="1">
      <c r="H10469" s="24"/>
    </row>
    <row r="10470" spans="8:8" ht="15" customHeight="1">
      <c r="H10470" s="24"/>
    </row>
    <row r="10471" spans="8:8" ht="15" customHeight="1">
      <c r="H10471" s="24"/>
    </row>
    <row r="10472" spans="8:8" ht="15" customHeight="1">
      <c r="H10472" s="24"/>
    </row>
    <row r="10473" spans="8:8" ht="15" customHeight="1">
      <c r="H10473" s="24"/>
    </row>
    <row r="10474" spans="8:8" ht="15" customHeight="1">
      <c r="H10474" s="24"/>
    </row>
    <row r="10475" spans="8:8" ht="15" customHeight="1">
      <c r="H10475" s="24"/>
    </row>
    <row r="10476" spans="8:8" ht="15" customHeight="1">
      <c r="H10476" s="24"/>
    </row>
    <row r="10477" spans="8:8" ht="15" customHeight="1">
      <c r="H10477" s="24"/>
    </row>
    <row r="10478" spans="8:8" ht="15" customHeight="1">
      <c r="H10478" s="24"/>
    </row>
    <row r="10479" spans="8:8" ht="15" customHeight="1">
      <c r="H10479" s="24"/>
    </row>
    <row r="10480" spans="8:8" ht="15" customHeight="1">
      <c r="H10480" s="24"/>
    </row>
    <row r="10481" spans="8:8" ht="15" customHeight="1">
      <c r="H10481" s="24"/>
    </row>
    <row r="10482" spans="8:8" ht="15" customHeight="1">
      <c r="H10482" s="24"/>
    </row>
    <row r="10483" spans="8:8" ht="15" customHeight="1">
      <c r="H10483" s="24"/>
    </row>
    <row r="10484" spans="8:8" ht="15" customHeight="1">
      <c r="H10484" s="24"/>
    </row>
    <row r="10485" spans="8:8" ht="15" customHeight="1">
      <c r="H10485" s="24"/>
    </row>
    <row r="10486" spans="8:8" ht="15" customHeight="1">
      <c r="H10486" s="24"/>
    </row>
    <row r="10487" spans="8:8" ht="15" customHeight="1">
      <c r="H10487" s="24"/>
    </row>
    <row r="10488" spans="8:8" ht="15" customHeight="1">
      <c r="H10488" s="24"/>
    </row>
    <row r="10489" spans="8:8" ht="15" customHeight="1">
      <c r="H10489" s="24"/>
    </row>
    <row r="10490" spans="8:8" ht="15" customHeight="1">
      <c r="H10490" s="24"/>
    </row>
    <row r="10491" spans="8:8" ht="15" customHeight="1">
      <c r="H10491" s="24"/>
    </row>
    <row r="10492" spans="8:8" ht="15" customHeight="1">
      <c r="H10492" s="24"/>
    </row>
    <row r="10493" spans="8:8" ht="15" customHeight="1">
      <c r="H10493" s="24"/>
    </row>
    <row r="10494" spans="8:8" ht="15" customHeight="1">
      <c r="H10494" s="24"/>
    </row>
    <row r="10495" spans="8:8" ht="15" customHeight="1">
      <c r="H10495" s="24"/>
    </row>
    <row r="10496" spans="8:8" ht="15" customHeight="1">
      <c r="H10496" s="24"/>
    </row>
    <row r="10497" spans="8:8" ht="15" customHeight="1">
      <c r="H10497" s="24"/>
    </row>
    <row r="10498" spans="8:8" ht="15" customHeight="1">
      <c r="H10498" s="24"/>
    </row>
    <row r="10499" spans="8:8" ht="15" customHeight="1">
      <c r="H10499" s="24"/>
    </row>
    <row r="10500" spans="8:8" ht="15" customHeight="1">
      <c r="H10500" s="24"/>
    </row>
    <row r="10501" spans="8:8" ht="15" customHeight="1">
      <c r="H10501" s="24"/>
    </row>
    <row r="10502" spans="8:8" ht="15" customHeight="1">
      <c r="H10502" s="24"/>
    </row>
    <row r="10503" spans="8:8" ht="15" customHeight="1">
      <c r="H10503" s="24"/>
    </row>
    <row r="10504" spans="8:8" ht="15" customHeight="1">
      <c r="H10504" s="24"/>
    </row>
    <row r="10505" spans="8:8" ht="15" customHeight="1">
      <c r="H10505" s="24"/>
    </row>
    <row r="10506" spans="8:8" ht="15" customHeight="1">
      <c r="H10506" s="24"/>
    </row>
    <row r="10507" spans="8:8" ht="15" customHeight="1">
      <c r="H10507" s="24"/>
    </row>
    <row r="10508" spans="8:8" ht="15" customHeight="1">
      <c r="H10508" s="24"/>
    </row>
    <row r="10509" spans="8:8" ht="15" customHeight="1">
      <c r="H10509" s="24"/>
    </row>
    <row r="10510" spans="8:8" ht="15" customHeight="1">
      <c r="H10510" s="24"/>
    </row>
    <row r="10511" spans="8:8" ht="15" customHeight="1">
      <c r="H10511" s="24"/>
    </row>
    <row r="10512" spans="8:8" ht="15" customHeight="1">
      <c r="H10512" s="24"/>
    </row>
    <row r="10513" spans="8:8" ht="15" customHeight="1">
      <c r="H10513" s="24"/>
    </row>
    <row r="10514" spans="8:8" ht="15" customHeight="1">
      <c r="H10514" s="24"/>
    </row>
    <row r="10515" spans="8:8" ht="15" customHeight="1">
      <c r="H10515" s="24"/>
    </row>
    <row r="10516" spans="8:8" ht="15" customHeight="1">
      <c r="H10516" s="24"/>
    </row>
    <row r="10517" spans="8:8" ht="15" customHeight="1">
      <c r="H10517" s="24"/>
    </row>
    <row r="10518" spans="8:8" ht="15" customHeight="1">
      <c r="H10518" s="24"/>
    </row>
    <row r="10519" spans="8:8" ht="15" customHeight="1">
      <c r="H10519" s="24"/>
    </row>
    <row r="10520" spans="8:8" ht="15" customHeight="1">
      <c r="H10520" s="24"/>
    </row>
    <row r="10521" spans="8:8" ht="15" customHeight="1">
      <c r="H10521" s="24"/>
    </row>
    <row r="10522" spans="8:8" ht="15" customHeight="1">
      <c r="H10522" s="24"/>
    </row>
    <row r="10523" spans="8:8" ht="15" customHeight="1">
      <c r="H10523" s="24"/>
    </row>
    <row r="10524" spans="8:8" ht="15" customHeight="1">
      <c r="H10524" s="24"/>
    </row>
    <row r="10525" spans="8:8" ht="15" customHeight="1">
      <c r="H10525" s="24"/>
    </row>
    <row r="10526" spans="8:8" ht="15" customHeight="1">
      <c r="H10526" s="24"/>
    </row>
    <row r="10527" spans="8:8" ht="15" customHeight="1">
      <c r="H10527" s="24"/>
    </row>
    <row r="10528" spans="8:8" ht="15" customHeight="1">
      <c r="H10528" s="24"/>
    </row>
    <row r="10529" spans="8:8" ht="15" customHeight="1">
      <c r="H10529" s="24"/>
    </row>
    <row r="10530" spans="8:8" ht="15" customHeight="1">
      <c r="H10530" s="24"/>
    </row>
    <row r="10531" spans="8:8" ht="15" customHeight="1">
      <c r="H10531" s="24"/>
    </row>
    <row r="10532" spans="8:8" ht="15" customHeight="1">
      <c r="H10532" s="24"/>
    </row>
    <row r="10533" spans="8:8" ht="15" customHeight="1">
      <c r="H10533" s="24"/>
    </row>
    <row r="10534" spans="8:8" ht="15" customHeight="1">
      <c r="H10534" s="24"/>
    </row>
    <row r="10535" spans="8:8" ht="15" customHeight="1">
      <c r="H10535" s="24"/>
    </row>
    <row r="10536" spans="8:8" ht="15" customHeight="1">
      <c r="H10536" s="24"/>
    </row>
    <row r="10537" spans="8:8" ht="15" customHeight="1">
      <c r="H10537" s="24"/>
    </row>
    <row r="10538" spans="8:8" ht="15" customHeight="1">
      <c r="H10538" s="24"/>
    </row>
    <row r="10539" spans="8:8" ht="15" customHeight="1">
      <c r="H10539" s="24"/>
    </row>
    <row r="10540" spans="8:8" ht="15" customHeight="1">
      <c r="H10540" s="24"/>
    </row>
    <row r="10541" spans="8:8" ht="15" customHeight="1">
      <c r="H10541" s="24"/>
    </row>
    <row r="10542" spans="8:8" ht="15" customHeight="1">
      <c r="H10542" s="24"/>
    </row>
    <row r="10543" spans="8:8" ht="15" customHeight="1">
      <c r="H10543" s="24"/>
    </row>
    <row r="10544" spans="8:8" ht="15" customHeight="1">
      <c r="H10544" s="24"/>
    </row>
    <row r="10545" spans="8:8" ht="15" customHeight="1">
      <c r="H10545" s="24"/>
    </row>
    <row r="10546" spans="8:8" ht="15" customHeight="1">
      <c r="H10546" s="24"/>
    </row>
    <row r="10547" spans="8:8" ht="15" customHeight="1">
      <c r="H10547" s="24"/>
    </row>
    <row r="10548" spans="8:8" ht="15" customHeight="1">
      <c r="H10548" s="24"/>
    </row>
    <row r="10549" spans="8:8" ht="15" customHeight="1">
      <c r="H10549" s="24"/>
    </row>
    <row r="10550" spans="8:8" ht="15" customHeight="1">
      <c r="H10550" s="24"/>
    </row>
    <row r="10551" spans="8:8" ht="15" customHeight="1">
      <c r="H10551" s="24"/>
    </row>
    <row r="10552" spans="8:8" ht="15" customHeight="1">
      <c r="H10552" s="24"/>
    </row>
    <row r="10553" spans="8:8" ht="15" customHeight="1">
      <c r="H10553" s="24"/>
    </row>
    <row r="10554" spans="8:8" ht="15" customHeight="1">
      <c r="H10554" s="24"/>
    </row>
    <row r="10555" spans="8:8" ht="15" customHeight="1">
      <c r="H10555" s="24"/>
    </row>
    <row r="10556" spans="8:8" ht="15" customHeight="1">
      <c r="H10556" s="24"/>
    </row>
    <row r="10557" spans="8:8" ht="15" customHeight="1">
      <c r="H10557" s="24"/>
    </row>
    <row r="10558" spans="8:8" ht="15" customHeight="1">
      <c r="H10558" s="24"/>
    </row>
    <row r="10559" spans="8:8" ht="15" customHeight="1">
      <c r="H10559" s="24"/>
    </row>
    <row r="10560" spans="8:8" ht="15" customHeight="1">
      <c r="H10560" s="24"/>
    </row>
    <row r="10561" spans="8:8" ht="15" customHeight="1">
      <c r="H10561" s="24"/>
    </row>
    <row r="10562" spans="8:8" ht="15" customHeight="1">
      <c r="H10562" s="24"/>
    </row>
    <row r="10563" spans="8:8" ht="15" customHeight="1">
      <c r="H10563" s="24"/>
    </row>
    <row r="10564" spans="8:8" ht="15" customHeight="1">
      <c r="H10564" s="24"/>
    </row>
    <row r="10565" spans="8:8" ht="15" customHeight="1">
      <c r="H10565" s="24"/>
    </row>
    <row r="10566" spans="8:8" ht="15" customHeight="1">
      <c r="H10566" s="24"/>
    </row>
    <row r="10567" spans="8:8" ht="15" customHeight="1">
      <c r="H10567" s="24"/>
    </row>
    <row r="10568" spans="8:8" ht="15" customHeight="1">
      <c r="H10568" s="24"/>
    </row>
    <row r="10569" spans="8:8" ht="15" customHeight="1">
      <c r="H10569" s="24"/>
    </row>
    <row r="10570" spans="8:8" ht="15" customHeight="1">
      <c r="H10570" s="24"/>
    </row>
    <row r="10571" spans="8:8" ht="15" customHeight="1">
      <c r="H10571" s="24"/>
    </row>
    <row r="10572" spans="8:8" ht="15" customHeight="1">
      <c r="H10572" s="24"/>
    </row>
    <row r="10573" spans="8:8" ht="15" customHeight="1">
      <c r="H10573" s="24"/>
    </row>
    <row r="10574" spans="8:8" ht="15" customHeight="1">
      <c r="H10574" s="24"/>
    </row>
    <row r="10575" spans="8:8" ht="15" customHeight="1">
      <c r="H10575" s="24"/>
    </row>
    <row r="10576" spans="8:8" ht="15" customHeight="1">
      <c r="H10576" s="24"/>
    </row>
    <row r="10577" spans="8:8" ht="15" customHeight="1">
      <c r="H10577" s="24"/>
    </row>
    <row r="10578" spans="8:8" ht="15" customHeight="1">
      <c r="H10578" s="24"/>
    </row>
    <row r="10579" spans="8:8" ht="15" customHeight="1">
      <c r="H10579" s="24"/>
    </row>
    <row r="10580" spans="8:8" ht="15" customHeight="1">
      <c r="H10580" s="24"/>
    </row>
    <row r="10581" spans="8:8" ht="15" customHeight="1">
      <c r="H10581" s="24"/>
    </row>
    <row r="10582" spans="8:8" ht="15" customHeight="1">
      <c r="H10582" s="24"/>
    </row>
    <row r="10583" spans="8:8" ht="15" customHeight="1">
      <c r="H10583" s="24"/>
    </row>
    <row r="10584" spans="8:8" ht="15" customHeight="1">
      <c r="H10584" s="24"/>
    </row>
    <row r="10585" spans="8:8" ht="15" customHeight="1">
      <c r="H10585" s="24"/>
    </row>
    <row r="10586" spans="8:8" ht="15" customHeight="1">
      <c r="H10586" s="24"/>
    </row>
    <row r="10587" spans="8:8" ht="15" customHeight="1">
      <c r="H10587" s="24"/>
    </row>
    <row r="10588" spans="8:8" ht="15" customHeight="1">
      <c r="H10588" s="24"/>
    </row>
    <row r="10589" spans="8:8" ht="15" customHeight="1">
      <c r="H10589" s="24"/>
    </row>
    <row r="10590" spans="8:8" ht="15" customHeight="1">
      <c r="H10590" s="24"/>
    </row>
    <row r="10591" spans="8:8" ht="15" customHeight="1">
      <c r="H10591" s="24"/>
    </row>
    <row r="10592" spans="8:8" ht="15" customHeight="1">
      <c r="H10592" s="24"/>
    </row>
    <row r="10593" spans="8:8" ht="15" customHeight="1">
      <c r="H10593" s="24"/>
    </row>
    <row r="10594" spans="8:8" ht="15" customHeight="1">
      <c r="H10594" s="24"/>
    </row>
    <row r="10595" spans="8:8" ht="15" customHeight="1">
      <c r="H10595" s="24"/>
    </row>
    <row r="10596" spans="8:8" ht="15" customHeight="1">
      <c r="H10596" s="24"/>
    </row>
    <row r="10597" spans="8:8" ht="15" customHeight="1">
      <c r="H10597" s="24"/>
    </row>
    <row r="10598" spans="8:8" ht="15" customHeight="1">
      <c r="H10598" s="24"/>
    </row>
    <row r="10599" spans="8:8" ht="15" customHeight="1">
      <c r="H10599" s="24"/>
    </row>
    <row r="10600" spans="8:8" ht="15" customHeight="1">
      <c r="H10600" s="24"/>
    </row>
    <row r="10601" spans="8:8" ht="15" customHeight="1">
      <c r="H10601" s="24"/>
    </row>
    <row r="10602" spans="8:8" ht="15" customHeight="1">
      <c r="H10602" s="24"/>
    </row>
    <row r="10603" spans="8:8" ht="15" customHeight="1">
      <c r="H10603" s="24"/>
    </row>
    <row r="10604" spans="8:8" ht="15" customHeight="1">
      <c r="H10604" s="24"/>
    </row>
    <row r="10605" spans="8:8" ht="15" customHeight="1">
      <c r="H10605" s="24"/>
    </row>
    <row r="10606" spans="8:8" ht="15" customHeight="1">
      <c r="H10606" s="24"/>
    </row>
    <row r="10607" spans="8:8" ht="15" customHeight="1">
      <c r="H10607" s="24"/>
    </row>
    <row r="10608" spans="8:8" ht="15" customHeight="1">
      <c r="H10608" s="24"/>
    </row>
    <row r="10609" spans="8:8" ht="15" customHeight="1">
      <c r="H10609" s="24"/>
    </row>
    <row r="10610" spans="8:8" ht="15" customHeight="1">
      <c r="H10610" s="24"/>
    </row>
    <row r="10611" spans="8:8" ht="15" customHeight="1">
      <c r="H10611" s="24"/>
    </row>
    <row r="10612" spans="8:8" ht="15" customHeight="1">
      <c r="H10612" s="24"/>
    </row>
    <row r="10613" spans="8:8" ht="15" customHeight="1">
      <c r="H10613" s="24"/>
    </row>
    <row r="10614" spans="8:8" ht="15" customHeight="1">
      <c r="H10614" s="24"/>
    </row>
    <row r="10615" spans="8:8" ht="15" customHeight="1">
      <c r="H10615" s="24"/>
    </row>
    <row r="10616" spans="8:8" ht="15" customHeight="1">
      <c r="H10616" s="24"/>
    </row>
    <row r="10617" spans="8:8" ht="15" customHeight="1">
      <c r="H10617" s="24"/>
    </row>
    <row r="10618" spans="8:8" ht="15" customHeight="1">
      <c r="H10618" s="24"/>
    </row>
    <row r="10619" spans="8:8" ht="15" customHeight="1">
      <c r="H10619" s="24"/>
    </row>
    <row r="10620" spans="8:8" ht="15" customHeight="1">
      <c r="H10620" s="24"/>
    </row>
    <row r="10621" spans="8:8" ht="15" customHeight="1">
      <c r="H10621" s="24"/>
    </row>
    <row r="10622" spans="8:8" ht="15" customHeight="1">
      <c r="H10622" s="24"/>
    </row>
    <row r="10623" spans="8:8" ht="15" customHeight="1">
      <c r="H10623" s="24"/>
    </row>
    <row r="10624" spans="8:8" ht="15" customHeight="1">
      <c r="H10624" s="24"/>
    </row>
    <row r="10625" spans="8:8" ht="15" customHeight="1">
      <c r="H10625" s="24"/>
    </row>
    <row r="10626" spans="8:8" ht="15" customHeight="1">
      <c r="H10626" s="24"/>
    </row>
    <row r="10627" spans="8:8" ht="15" customHeight="1">
      <c r="H10627" s="24"/>
    </row>
    <row r="10628" spans="8:8" ht="15" customHeight="1">
      <c r="H10628" s="24"/>
    </row>
    <row r="10629" spans="8:8" ht="15" customHeight="1">
      <c r="H10629" s="24"/>
    </row>
    <row r="10630" spans="8:8" ht="15" customHeight="1">
      <c r="H10630" s="24"/>
    </row>
    <row r="10631" spans="8:8" ht="15" customHeight="1">
      <c r="H10631" s="24"/>
    </row>
    <row r="10632" spans="8:8" ht="15" customHeight="1">
      <c r="H10632" s="24"/>
    </row>
    <row r="10633" spans="8:8" ht="15" customHeight="1">
      <c r="H10633" s="24"/>
    </row>
    <row r="10634" spans="8:8" ht="15" customHeight="1">
      <c r="H10634" s="24"/>
    </row>
    <row r="10635" spans="8:8" ht="15" customHeight="1">
      <c r="H10635" s="24"/>
    </row>
    <row r="10636" spans="8:8" ht="15" customHeight="1">
      <c r="H10636" s="24"/>
    </row>
    <row r="10637" spans="8:8" ht="15" customHeight="1">
      <c r="H10637" s="24"/>
    </row>
    <row r="10638" spans="8:8" ht="15" customHeight="1">
      <c r="H10638" s="24"/>
    </row>
    <row r="10639" spans="8:8" ht="15" customHeight="1">
      <c r="H10639" s="24"/>
    </row>
    <row r="10640" spans="8:8" ht="15" customHeight="1">
      <c r="H10640" s="24"/>
    </row>
    <row r="10641" spans="8:8" ht="15" customHeight="1">
      <c r="H10641" s="24"/>
    </row>
    <row r="10642" spans="8:8" ht="15" customHeight="1">
      <c r="H10642" s="24"/>
    </row>
    <row r="10643" spans="8:8" ht="15" customHeight="1">
      <c r="H10643" s="24"/>
    </row>
    <row r="10644" spans="8:8" ht="15" customHeight="1">
      <c r="H10644" s="24"/>
    </row>
    <row r="10645" spans="8:8" ht="15" customHeight="1">
      <c r="H10645" s="24"/>
    </row>
    <row r="10646" spans="8:8" ht="15" customHeight="1">
      <c r="H10646" s="24"/>
    </row>
    <row r="10647" spans="8:8" ht="15" customHeight="1">
      <c r="H10647" s="24"/>
    </row>
    <row r="10648" spans="8:8" ht="15" customHeight="1">
      <c r="H10648" s="24"/>
    </row>
    <row r="10649" spans="8:8" ht="15" customHeight="1">
      <c r="H10649" s="24"/>
    </row>
    <row r="10650" spans="8:8" ht="15" customHeight="1">
      <c r="H10650" s="24"/>
    </row>
    <row r="10651" spans="8:8" ht="15" customHeight="1">
      <c r="H10651" s="24"/>
    </row>
    <row r="10652" spans="8:8" ht="15" customHeight="1">
      <c r="H10652" s="24"/>
    </row>
    <row r="10653" spans="8:8" ht="15" customHeight="1">
      <c r="H10653" s="24"/>
    </row>
    <row r="10654" spans="8:8" ht="15" customHeight="1">
      <c r="H10654" s="24"/>
    </row>
    <row r="10655" spans="8:8" ht="15" customHeight="1">
      <c r="H10655" s="24"/>
    </row>
    <row r="10656" spans="8:8" ht="15" customHeight="1">
      <c r="H10656" s="24"/>
    </row>
    <row r="10657" spans="8:8" ht="15" customHeight="1">
      <c r="H10657" s="24"/>
    </row>
    <row r="10658" spans="8:8" ht="15" customHeight="1">
      <c r="H10658" s="24"/>
    </row>
    <row r="10659" spans="8:8" ht="15" customHeight="1">
      <c r="H10659" s="24"/>
    </row>
    <row r="10660" spans="8:8" ht="15" customHeight="1">
      <c r="H10660" s="24"/>
    </row>
    <row r="10661" spans="8:8" ht="15" customHeight="1">
      <c r="H10661" s="24"/>
    </row>
    <row r="10662" spans="8:8" ht="15" customHeight="1">
      <c r="H10662" s="24"/>
    </row>
    <row r="10663" spans="8:8" ht="15" customHeight="1">
      <c r="H10663" s="24"/>
    </row>
    <row r="10664" spans="8:8" ht="15" customHeight="1">
      <c r="H10664" s="24"/>
    </row>
    <row r="10665" spans="8:8" ht="15" customHeight="1">
      <c r="H10665" s="24"/>
    </row>
    <row r="10666" spans="8:8" ht="15" customHeight="1">
      <c r="H10666" s="24"/>
    </row>
    <row r="10667" spans="8:8" ht="15" customHeight="1">
      <c r="H10667" s="24"/>
    </row>
    <row r="10668" spans="8:8" ht="15" customHeight="1">
      <c r="H10668" s="24"/>
    </row>
    <row r="10669" spans="8:8" ht="15" customHeight="1">
      <c r="H10669" s="24"/>
    </row>
    <row r="10670" spans="8:8" ht="15" customHeight="1">
      <c r="H10670" s="24"/>
    </row>
    <row r="10671" spans="8:8" ht="15" customHeight="1">
      <c r="H10671" s="24"/>
    </row>
    <row r="10672" spans="8:8" ht="15" customHeight="1">
      <c r="H10672" s="24"/>
    </row>
    <row r="10673" spans="8:8" ht="15" customHeight="1">
      <c r="H10673" s="24"/>
    </row>
    <row r="10674" spans="8:8" ht="15" customHeight="1">
      <c r="H10674" s="24"/>
    </row>
    <row r="10675" spans="8:8" ht="15" customHeight="1">
      <c r="H10675" s="24"/>
    </row>
    <row r="10676" spans="8:8" ht="15" customHeight="1">
      <c r="H10676" s="24"/>
    </row>
    <row r="10677" spans="8:8" ht="15" customHeight="1">
      <c r="H10677" s="24"/>
    </row>
    <row r="10678" spans="8:8" ht="15" customHeight="1">
      <c r="H10678" s="24"/>
    </row>
    <row r="10679" spans="8:8" ht="15" customHeight="1">
      <c r="H10679" s="24"/>
    </row>
    <row r="10680" spans="8:8" ht="15" customHeight="1">
      <c r="H10680" s="24"/>
    </row>
    <row r="10681" spans="8:8" ht="15" customHeight="1">
      <c r="H10681" s="24"/>
    </row>
    <row r="10682" spans="8:8" ht="15" customHeight="1">
      <c r="H10682" s="24"/>
    </row>
    <row r="10683" spans="8:8" ht="15" customHeight="1">
      <c r="H10683" s="24"/>
    </row>
    <row r="10684" spans="8:8" ht="15" customHeight="1">
      <c r="H10684" s="24"/>
    </row>
    <row r="10685" spans="8:8" ht="15" customHeight="1">
      <c r="H10685" s="24"/>
    </row>
    <row r="10686" spans="8:8" ht="15" customHeight="1">
      <c r="H10686" s="24"/>
    </row>
    <row r="10687" spans="8:8" ht="15" customHeight="1">
      <c r="H10687" s="24"/>
    </row>
    <row r="10688" spans="8:8" ht="15" customHeight="1">
      <c r="H10688" s="24"/>
    </row>
    <row r="10689" spans="8:8" ht="15" customHeight="1">
      <c r="H10689" s="24"/>
    </row>
    <row r="10690" spans="8:8" ht="15" customHeight="1">
      <c r="H10690" s="24"/>
    </row>
    <row r="10691" spans="8:8" ht="15" customHeight="1">
      <c r="H10691" s="24"/>
    </row>
    <row r="10692" spans="8:8" ht="15" customHeight="1">
      <c r="H10692" s="24"/>
    </row>
    <row r="10693" spans="8:8" ht="15" customHeight="1">
      <c r="H10693" s="24"/>
    </row>
    <row r="10694" spans="8:8" ht="15" customHeight="1">
      <c r="H10694" s="24"/>
    </row>
    <row r="10695" spans="8:8" ht="15" customHeight="1">
      <c r="H10695" s="24"/>
    </row>
    <row r="10696" spans="8:8" ht="15" customHeight="1">
      <c r="H10696" s="24"/>
    </row>
    <row r="10697" spans="8:8" ht="15" customHeight="1">
      <c r="H10697" s="24"/>
    </row>
    <row r="10698" spans="8:8" ht="15" customHeight="1">
      <c r="H10698" s="24"/>
    </row>
    <row r="10699" spans="8:8" ht="15" customHeight="1">
      <c r="H10699" s="24"/>
    </row>
    <row r="10700" spans="8:8" ht="15" customHeight="1">
      <c r="H10700" s="24"/>
    </row>
    <row r="10701" spans="8:8" ht="15" customHeight="1">
      <c r="H10701" s="24"/>
    </row>
    <row r="10702" spans="8:8" ht="15" customHeight="1">
      <c r="H10702" s="24"/>
    </row>
    <row r="10703" spans="8:8" ht="15" customHeight="1">
      <c r="H10703" s="24"/>
    </row>
    <row r="10704" spans="8:8" ht="15" customHeight="1">
      <c r="H10704" s="24"/>
    </row>
    <row r="10705" spans="8:8" ht="15" customHeight="1">
      <c r="H10705" s="24"/>
    </row>
    <row r="10706" spans="8:8" ht="15" customHeight="1">
      <c r="H10706" s="24"/>
    </row>
    <row r="10707" spans="8:8" ht="15" customHeight="1">
      <c r="H10707" s="24"/>
    </row>
    <row r="10708" spans="8:8" ht="15" customHeight="1">
      <c r="H10708" s="24"/>
    </row>
    <row r="10709" spans="8:8" ht="15" customHeight="1">
      <c r="H10709" s="24"/>
    </row>
    <row r="10710" spans="8:8" ht="15" customHeight="1">
      <c r="H10710" s="24"/>
    </row>
    <row r="10711" spans="8:8" ht="15" customHeight="1">
      <c r="H10711" s="24"/>
    </row>
    <row r="10712" spans="8:8" ht="15" customHeight="1">
      <c r="H10712" s="24"/>
    </row>
    <row r="10713" spans="8:8" ht="15" customHeight="1">
      <c r="H10713" s="24"/>
    </row>
    <row r="10714" spans="8:8" ht="15" customHeight="1">
      <c r="H10714" s="24"/>
    </row>
    <row r="10715" spans="8:8" ht="15" customHeight="1">
      <c r="H10715" s="24"/>
    </row>
    <row r="10716" spans="8:8" ht="15" customHeight="1">
      <c r="H10716" s="24"/>
    </row>
    <row r="10717" spans="8:8" ht="15" customHeight="1">
      <c r="H10717" s="24"/>
    </row>
    <row r="10718" spans="8:8" ht="15" customHeight="1">
      <c r="H10718" s="24"/>
    </row>
    <row r="10719" spans="8:8" ht="15" customHeight="1">
      <c r="H10719" s="24"/>
    </row>
    <row r="10720" spans="8:8" ht="15" customHeight="1">
      <c r="H10720" s="24"/>
    </row>
    <row r="10721" spans="8:8" ht="15" customHeight="1">
      <c r="H10721" s="24"/>
    </row>
    <row r="10722" spans="8:8" ht="15" customHeight="1">
      <c r="H10722" s="24"/>
    </row>
    <row r="10723" spans="8:8" ht="15" customHeight="1">
      <c r="H10723" s="24"/>
    </row>
    <row r="10724" spans="8:8" ht="15" customHeight="1">
      <c r="H10724" s="24"/>
    </row>
    <row r="10725" spans="8:8" ht="15" customHeight="1">
      <c r="H10725" s="24"/>
    </row>
    <row r="10726" spans="8:8" ht="15" customHeight="1">
      <c r="H10726" s="24"/>
    </row>
    <row r="10727" spans="8:8" ht="15" customHeight="1">
      <c r="H10727" s="24"/>
    </row>
    <row r="10728" spans="8:8" ht="15" customHeight="1">
      <c r="H10728" s="24"/>
    </row>
    <row r="10729" spans="8:8" ht="15" customHeight="1">
      <c r="H10729" s="24"/>
    </row>
    <row r="10730" spans="8:8" ht="15" customHeight="1">
      <c r="H10730" s="24"/>
    </row>
    <row r="10731" spans="8:8" ht="15" customHeight="1">
      <c r="H10731" s="24"/>
    </row>
    <row r="10732" spans="8:8" ht="15" customHeight="1">
      <c r="H10732" s="24"/>
    </row>
    <row r="10733" spans="8:8" ht="15" customHeight="1">
      <c r="H10733" s="24"/>
    </row>
    <row r="10734" spans="8:8" ht="15" customHeight="1">
      <c r="H10734" s="24"/>
    </row>
    <row r="10735" spans="8:8" ht="15" customHeight="1">
      <c r="H10735" s="24"/>
    </row>
    <row r="10736" spans="8:8" ht="15" customHeight="1">
      <c r="H10736" s="24"/>
    </row>
    <row r="10737" spans="8:8" ht="15" customHeight="1">
      <c r="H10737" s="24"/>
    </row>
    <row r="10738" spans="8:8" ht="15" customHeight="1">
      <c r="H10738" s="24"/>
    </row>
    <row r="10739" spans="8:8" ht="15" customHeight="1">
      <c r="H10739" s="24"/>
    </row>
    <row r="10740" spans="8:8" ht="15" customHeight="1">
      <c r="H10740" s="24"/>
    </row>
    <row r="10741" spans="8:8" ht="15" customHeight="1">
      <c r="H10741" s="24"/>
    </row>
    <row r="10742" spans="8:8" ht="15" customHeight="1">
      <c r="H10742" s="24"/>
    </row>
    <row r="10743" spans="8:8" ht="15" customHeight="1">
      <c r="H10743" s="24"/>
    </row>
    <row r="10744" spans="8:8" ht="15" customHeight="1">
      <c r="H10744" s="24"/>
    </row>
    <row r="10745" spans="8:8" ht="15" customHeight="1">
      <c r="H10745" s="24"/>
    </row>
    <row r="10746" spans="8:8" ht="15" customHeight="1">
      <c r="H10746" s="24"/>
    </row>
    <row r="10747" spans="8:8" ht="15" customHeight="1">
      <c r="H10747" s="24"/>
    </row>
    <row r="10748" spans="8:8" ht="15" customHeight="1">
      <c r="H10748" s="24"/>
    </row>
    <row r="10749" spans="8:8" ht="15" customHeight="1">
      <c r="H10749" s="24"/>
    </row>
    <row r="10750" spans="8:8" ht="15" customHeight="1">
      <c r="H10750" s="24"/>
    </row>
    <row r="10751" spans="8:8" ht="15" customHeight="1">
      <c r="H10751" s="24"/>
    </row>
    <row r="10752" spans="8:8" ht="15" customHeight="1">
      <c r="H10752" s="24"/>
    </row>
    <row r="10753" spans="8:8" ht="15" customHeight="1">
      <c r="H10753" s="24"/>
    </row>
    <row r="10754" spans="8:8" ht="15" customHeight="1">
      <c r="H10754" s="24"/>
    </row>
    <row r="10755" spans="8:8" ht="15" customHeight="1">
      <c r="H10755" s="24"/>
    </row>
    <row r="10756" spans="8:8" ht="15" customHeight="1">
      <c r="H10756" s="24"/>
    </row>
    <row r="10757" spans="8:8" ht="15" customHeight="1">
      <c r="H10757" s="24"/>
    </row>
    <row r="10758" spans="8:8" ht="15" customHeight="1">
      <c r="H10758" s="24"/>
    </row>
    <row r="10759" spans="8:8" ht="15" customHeight="1">
      <c r="H10759" s="24"/>
    </row>
    <row r="10760" spans="8:8" ht="15" customHeight="1">
      <c r="H10760" s="24"/>
    </row>
    <row r="10761" spans="8:8" ht="15" customHeight="1">
      <c r="H10761" s="24"/>
    </row>
    <row r="10762" spans="8:8" ht="15" customHeight="1">
      <c r="H10762" s="24"/>
    </row>
    <row r="10763" spans="8:8" ht="15" customHeight="1">
      <c r="H10763" s="24"/>
    </row>
    <row r="10764" spans="8:8" ht="15" customHeight="1">
      <c r="H10764" s="24"/>
    </row>
    <row r="10765" spans="8:8" ht="15" customHeight="1">
      <c r="H10765" s="24"/>
    </row>
    <row r="10766" spans="8:8" ht="15" customHeight="1">
      <c r="H10766" s="24"/>
    </row>
    <row r="10767" spans="8:8" ht="15" customHeight="1">
      <c r="H10767" s="24"/>
    </row>
    <row r="10768" spans="8:8" ht="15" customHeight="1">
      <c r="H10768" s="24"/>
    </row>
    <row r="10769" spans="8:8" ht="15" customHeight="1">
      <c r="H10769" s="24"/>
    </row>
    <row r="10770" spans="8:8" ht="15" customHeight="1">
      <c r="H10770" s="24"/>
    </row>
    <row r="10771" spans="8:8" ht="15" customHeight="1">
      <c r="H10771" s="24"/>
    </row>
    <row r="10772" spans="8:8" ht="15" customHeight="1">
      <c r="H10772" s="24"/>
    </row>
    <row r="10773" spans="8:8" ht="15" customHeight="1">
      <c r="H10773" s="24"/>
    </row>
    <row r="10774" spans="8:8" ht="15" customHeight="1">
      <c r="H10774" s="24"/>
    </row>
    <row r="10775" spans="8:8" ht="15" customHeight="1">
      <c r="H10775" s="24"/>
    </row>
    <row r="10776" spans="8:8" ht="15" customHeight="1">
      <c r="H10776" s="24"/>
    </row>
    <row r="10777" spans="8:8" ht="15" customHeight="1">
      <c r="H10777" s="24"/>
    </row>
    <row r="10778" spans="8:8" ht="15" customHeight="1">
      <c r="H10778" s="24"/>
    </row>
    <row r="10779" spans="8:8" ht="15" customHeight="1">
      <c r="H10779" s="24"/>
    </row>
    <row r="10780" spans="8:8" ht="15" customHeight="1">
      <c r="H10780" s="24"/>
    </row>
    <row r="10781" spans="8:8" ht="15" customHeight="1">
      <c r="H10781" s="24"/>
    </row>
    <row r="10782" spans="8:8" ht="15" customHeight="1">
      <c r="H10782" s="24"/>
    </row>
    <row r="10783" spans="8:8" ht="15" customHeight="1">
      <c r="H10783" s="24"/>
    </row>
    <row r="10784" spans="8:8" ht="15" customHeight="1">
      <c r="H10784" s="24"/>
    </row>
    <row r="10785" spans="8:8" ht="15" customHeight="1">
      <c r="H10785" s="24"/>
    </row>
    <row r="10786" spans="8:8" ht="15" customHeight="1">
      <c r="H10786" s="24"/>
    </row>
    <row r="10787" spans="8:8" ht="15" customHeight="1">
      <c r="H10787" s="24"/>
    </row>
    <row r="10788" spans="8:8" ht="15" customHeight="1">
      <c r="H10788" s="24"/>
    </row>
    <row r="10789" spans="8:8" ht="15" customHeight="1">
      <c r="H10789" s="24"/>
    </row>
    <row r="10790" spans="8:8" ht="15" customHeight="1">
      <c r="H10790" s="24"/>
    </row>
    <row r="10791" spans="8:8" ht="15" customHeight="1">
      <c r="H10791" s="24"/>
    </row>
    <row r="10792" spans="8:8" ht="15" customHeight="1">
      <c r="H10792" s="24"/>
    </row>
    <row r="10793" spans="8:8" ht="15" customHeight="1">
      <c r="H10793" s="24"/>
    </row>
    <row r="10794" spans="8:8" ht="15" customHeight="1">
      <c r="H10794" s="24"/>
    </row>
    <row r="10795" spans="8:8" ht="15" customHeight="1">
      <c r="H10795" s="24"/>
    </row>
    <row r="10796" spans="8:8" ht="15" customHeight="1">
      <c r="H10796" s="24"/>
    </row>
    <row r="10797" spans="8:8" ht="15" customHeight="1">
      <c r="H10797" s="24"/>
    </row>
    <row r="10798" spans="8:8" ht="15" customHeight="1">
      <c r="H10798" s="24"/>
    </row>
    <row r="10799" spans="8:8" ht="15" customHeight="1">
      <c r="H10799" s="24"/>
    </row>
    <row r="10800" spans="8:8" ht="15" customHeight="1">
      <c r="H10800" s="24"/>
    </row>
    <row r="10801" spans="8:8" ht="15" customHeight="1">
      <c r="H10801" s="24"/>
    </row>
    <row r="10802" spans="8:8" ht="15" customHeight="1">
      <c r="H10802" s="24"/>
    </row>
    <row r="10803" spans="8:8" ht="15" customHeight="1">
      <c r="H10803" s="24"/>
    </row>
    <row r="10804" spans="8:8" ht="15" customHeight="1">
      <c r="H10804" s="24"/>
    </row>
    <row r="10805" spans="8:8" ht="15" customHeight="1">
      <c r="H10805" s="24"/>
    </row>
    <row r="10806" spans="8:8" ht="15" customHeight="1">
      <c r="H10806" s="24"/>
    </row>
    <row r="10807" spans="8:8" ht="15" customHeight="1">
      <c r="H10807" s="24"/>
    </row>
    <row r="10808" spans="8:8" ht="15" customHeight="1">
      <c r="H10808" s="24"/>
    </row>
    <row r="10809" spans="8:8" ht="15" customHeight="1">
      <c r="H10809" s="24"/>
    </row>
    <row r="10810" spans="8:8" ht="15" customHeight="1">
      <c r="H10810" s="24"/>
    </row>
    <row r="10811" spans="8:8" ht="15" customHeight="1">
      <c r="H10811" s="24"/>
    </row>
    <row r="10812" spans="8:8" ht="15" customHeight="1">
      <c r="H10812" s="24"/>
    </row>
    <row r="10813" spans="8:8" ht="15" customHeight="1">
      <c r="H10813" s="24"/>
    </row>
    <row r="10814" spans="8:8" ht="15" customHeight="1">
      <c r="H10814" s="24"/>
    </row>
    <row r="10815" spans="8:8" ht="15" customHeight="1">
      <c r="H10815" s="24"/>
    </row>
    <row r="10816" spans="8:8" ht="15" customHeight="1">
      <c r="H10816" s="24"/>
    </row>
    <row r="10817" spans="8:8" ht="15" customHeight="1">
      <c r="H10817" s="24"/>
    </row>
    <row r="10818" spans="8:8" ht="15" customHeight="1">
      <c r="H10818" s="24"/>
    </row>
    <row r="10819" spans="8:8" ht="15" customHeight="1">
      <c r="H10819" s="24"/>
    </row>
    <row r="10820" spans="8:8" ht="15" customHeight="1">
      <c r="H10820" s="24"/>
    </row>
    <row r="10821" spans="8:8" ht="15" customHeight="1">
      <c r="H10821" s="24"/>
    </row>
    <row r="10822" spans="8:8" ht="15" customHeight="1">
      <c r="H10822" s="24"/>
    </row>
    <row r="10823" spans="8:8" ht="15" customHeight="1">
      <c r="H10823" s="24"/>
    </row>
    <row r="10824" spans="8:8" ht="15" customHeight="1">
      <c r="H10824" s="24"/>
    </row>
    <row r="10825" spans="8:8" ht="15" customHeight="1">
      <c r="H10825" s="24"/>
    </row>
    <row r="10826" spans="8:8" ht="15" customHeight="1">
      <c r="H10826" s="24"/>
    </row>
    <row r="10827" spans="8:8" ht="15" customHeight="1">
      <c r="H10827" s="24"/>
    </row>
    <row r="10828" spans="8:8" ht="15" customHeight="1">
      <c r="H10828" s="24"/>
    </row>
    <row r="10829" spans="8:8" ht="15" customHeight="1">
      <c r="H10829" s="24"/>
    </row>
    <row r="10830" spans="8:8" ht="15" customHeight="1">
      <c r="H10830" s="24"/>
    </row>
    <row r="10831" spans="8:8" ht="15" customHeight="1">
      <c r="H10831" s="24"/>
    </row>
    <row r="10832" spans="8:8" ht="15" customHeight="1">
      <c r="H10832" s="24"/>
    </row>
    <row r="10833" spans="8:8" ht="15" customHeight="1">
      <c r="H10833" s="24"/>
    </row>
    <row r="10834" spans="8:8" ht="15" customHeight="1">
      <c r="H10834" s="24"/>
    </row>
    <row r="10835" spans="8:8" ht="15" customHeight="1">
      <c r="H10835" s="24"/>
    </row>
    <row r="10836" spans="8:8" ht="15" customHeight="1">
      <c r="H10836" s="24"/>
    </row>
    <row r="10837" spans="8:8" ht="15" customHeight="1">
      <c r="H10837" s="24"/>
    </row>
    <row r="10838" spans="8:8" ht="15" customHeight="1">
      <c r="H10838" s="24"/>
    </row>
    <row r="10839" spans="8:8" ht="15" customHeight="1">
      <c r="H10839" s="24"/>
    </row>
    <row r="10840" spans="8:8" ht="15" customHeight="1">
      <c r="H10840" s="24"/>
    </row>
    <row r="10841" spans="8:8" ht="15" customHeight="1">
      <c r="H10841" s="24"/>
    </row>
    <row r="10842" spans="8:8" ht="15" customHeight="1">
      <c r="H10842" s="24"/>
    </row>
    <row r="10843" spans="8:8" ht="15" customHeight="1">
      <c r="H10843" s="24"/>
    </row>
    <row r="10844" spans="8:8" ht="15" customHeight="1">
      <c r="H10844" s="24"/>
    </row>
    <row r="10845" spans="8:8" ht="15" customHeight="1">
      <c r="H10845" s="24"/>
    </row>
    <row r="10846" spans="8:8" ht="15" customHeight="1">
      <c r="H10846" s="24"/>
    </row>
    <row r="10847" spans="8:8" ht="15" customHeight="1">
      <c r="H10847" s="24"/>
    </row>
    <row r="10848" spans="8:8" ht="15" customHeight="1">
      <c r="H10848" s="24"/>
    </row>
    <row r="10849" spans="8:8" ht="15" customHeight="1">
      <c r="H10849" s="24"/>
    </row>
    <row r="10850" spans="8:8" ht="15" customHeight="1">
      <c r="H10850" s="24"/>
    </row>
    <row r="10851" spans="8:8" ht="15" customHeight="1">
      <c r="H10851" s="24"/>
    </row>
    <row r="10852" spans="8:8" ht="15" customHeight="1">
      <c r="H10852" s="24"/>
    </row>
    <row r="10853" spans="8:8" ht="15" customHeight="1">
      <c r="H10853" s="24"/>
    </row>
    <row r="10854" spans="8:8" ht="15" customHeight="1">
      <c r="H10854" s="24"/>
    </row>
    <row r="10855" spans="8:8" ht="15" customHeight="1">
      <c r="H10855" s="24"/>
    </row>
    <row r="10856" spans="8:8" ht="15" customHeight="1">
      <c r="H10856" s="24"/>
    </row>
    <row r="10857" spans="8:8" ht="15" customHeight="1">
      <c r="H10857" s="24"/>
    </row>
    <row r="10858" spans="8:8" ht="15" customHeight="1">
      <c r="H10858" s="24"/>
    </row>
    <row r="10859" spans="8:8" ht="15" customHeight="1">
      <c r="H10859" s="24"/>
    </row>
    <row r="10860" spans="8:8" ht="15" customHeight="1">
      <c r="H10860" s="24"/>
    </row>
    <row r="10861" spans="8:8" ht="15" customHeight="1">
      <c r="H10861" s="24"/>
    </row>
    <row r="10862" spans="8:8" ht="15" customHeight="1">
      <c r="H10862" s="24"/>
    </row>
    <row r="10863" spans="8:8" ht="15" customHeight="1">
      <c r="H10863" s="24"/>
    </row>
    <row r="10864" spans="8:8" ht="15" customHeight="1">
      <c r="H10864" s="24"/>
    </row>
    <row r="10865" spans="8:8" ht="15" customHeight="1">
      <c r="H10865" s="24"/>
    </row>
    <row r="10866" spans="8:8" ht="15" customHeight="1">
      <c r="H10866" s="24"/>
    </row>
    <row r="10867" spans="8:8" ht="15" customHeight="1">
      <c r="H10867" s="24"/>
    </row>
    <row r="10868" spans="8:8" ht="15" customHeight="1">
      <c r="H10868" s="24"/>
    </row>
    <row r="10869" spans="8:8" ht="15" customHeight="1">
      <c r="H10869" s="24"/>
    </row>
    <row r="10870" spans="8:8" ht="15" customHeight="1">
      <c r="H10870" s="24"/>
    </row>
    <row r="10871" spans="8:8" ht="15" customHeight="1">
      <c r="H10871" s="24"/>
    </row>
    <row r="10872" spans="8:8" ht="15" customHeight="1">
      <c r="H10872" s="24"/>
    </row>
    <row r="10873" spans="8:8" ht="15" customHeight="1">
      <c r="H10873" s="24"/>
    </row>
    <row r="10874" spans="8:8" ht="15" customHeight="1">
      <c r="H10874" s="24"/>
    </row>
    <row r="10875" spans="8:8" ht="15" customHeight="1">
      <c r="H10875" s="24"/>
    </row>
    <row r="10876" spans="8:8" ht="15" customHeight="1">
      <c r="H10876" s="24"/>
    </row>
    <row r="10877" spans="8:8" ht="15" customHeight="1">
      <c r="H10877" s="24"/>
    </row>
    <row r="10878" spans="8:8" ht="15" customHeight="1">
      <c r="H10878" s="24"/>
    </row>
    <row r="10879" spans="8:8" ht="15" customHeight="1">
      <c r="H10879" s="24"/>
    </row>
    <row r="10880" spans="8:8" ht="15" customHeight="1">
      <c r="H10880" s="24"/>
    </row>
    <row r="10881" spans="8:8" ht="15" customHeight="1">
      <c r="H10881" s="24"/>
    </row>
    <row r="10882" spans="8:8" ht="15" customHeight="1">
      <c r="H10882" s="24"/>
    </row>
    <row r="10883" spans="8:8" ht="15" customHeight="1">
      <c r="H10883" s="24"/>
    </row>
    <row r="10884" spans="8:8" ht="15" customHeight="1">
      <c r="H10884" s="24"/>
    </row>
    <row r="10885" spans="8:8" ht="15" customHeight="1">
      <c r="H10885" s="24"/>
    </row>
    <row r="10886" spans="8:8" ht="15" customHeight="1">
      <c r="H10886" s="24"/>
    </row>
    <row r="10887" spans="8:8" ht="15" customHeight="1">
      <c r="H10887" s="24"/>
    </row>
    <row r="10888" spans="8:8" ht="15" customHeight="1">
      <c r="H10888" s="24"/>
    </row>
    <row r="10889" spans="8:8" ht="15" customHeight="1">
      <c r="H10889" s="24"/>
    </row>
    <row r="10890" spans="8:8" ht="15" customHeight="1">
      <c r="H10890" s="24"/>
    </row>
    <row r="10891" spans="8:8" ht="15" customHeight="1">
      <c r="H10891" s="24"/>
    </row>
    <row r="10892" spans="8:8" ht="15" customHeight="1">
      <c r="H10892" s="24"/>
    </row>
    <row r="10893" spans="8:8" ht="15" customHeight="1">
      <c r="H10893" s="24"/>
    </row>
    <row r="10894" spans="8:8" ht="15" customHeight="1">
      <c r="H10894" s="24"/>
    </row>
    <row r="10895" spans="8:8" ht="15" customHeight="1">
      <c r="H10895" s="24"/>
    </row>
    <row r="10896" spans="8:8" ht="15" customHeight="1">
      <c r="H10896" s="24"/>
    </row>
    <row r="10897" spans="8:8" ht="15" customHeight="1">
      <c r="H10897" s="24"/>
    </row>
    <row r="10898" spans="8:8" ht="15" customHeight="1">
      <c r="H10898" s="24"/>
    </row>
    <row r="10899" spans="8:8" ht="15" customHeight="1">
      <c r="H10899" s="24"/>
    </row>
    <row r="10900" spans="8:8" ht="15" customHeight="1">
      <c r="H10900" s="24"/>
    </row>
    <row r="10901" spans="8:8" ht="15" customHeight="1">
      <c r="H10901" s="24"/>
    </row>
    <row r="10902" spans="8:8" ht="15" customHeight="1">
      <c r="H10902" s="24"/>
    </row>
    <row r="10903" spans="8:8" ht="15" customHeight="1">
      <c r="H10903" s="24"/>
    </row>
    <row r="10904" spans="8:8" ht="15" customHeight="1">
      <c r="H10904" s="24"/>
    </row>
    <row r="10905" spans="8:8" ht="15" customHeight="1">
      <c r="H10905" s="24"/>
    </row>
    <row r="10906" spans="8:8" ht="15" customHeight="1">
      <c r="H10906" s="24"/>
    </row>
    <row r="10907" spans="8:8" ht="15" customHeight="1">
      <c r="H10907" s="24"/>
    </row>
    <row r="10908" spans="8:8" ht="15" customHeight="1">
      <c r="H10908" s="24"/>
    </row>
    <row r="10909" spans="8:8" ht="15" customHeight="1">
      <c r="H10909" s="24"/>
    </row>
    <row r="10910" spans="8:8" ht="15" customHeight="1">
      <c r="H10910" s="24"/>
    </row>
    <row r="10911" spans="8:8" ht="15" customHeight="1">
      <c r="H10911" s="24"/>
    </row>
    <row r="10912" spans="8:8" ht="15" customHeight="1">
      <c r="H10912" s="24"/>
    </row>
    <row r="10913" spans="8:8" ht="15" customHeight="1">
      <c r="H10913" s="24"/>
    </row>
    <row r="10914" spans="8:8" ht="15" customHeight="1">
      <c r="H10914" s="24"/>
    </row>
    <row r="10915" spans="8:8" ht="15" customHeight="1">
      <c r="H10915" s="24"/>
    </row>
    <row r="10916" spans="8:8" ht="15" customHeight="1">
      <c r="H10916" s="24"/>
    </row>
    <row r="10917" spans="8:8" ht="15" customHeight="1">
      <c r="H10917" s="24"/>
    </row>
    <row r="10918" spans="8:8" ht="15" customHeight="1">
      <c r="H10918" s="24"/>
    </row>
    <row r="10919" spans="8:8" ht="15" customHeight="1">
      <c r="H10919" s="24"/>
    </row>
    <row r="10920" spans="8:8" ht="15" customHeight="1">
      <c r="H10920" s="24"/>
    </row>
    <row r="10921" spans="8:8" ht="15" customHeight="1">
      <c r="H10921" s="24"/>
    </row>
    <row r="10922" spans="8:8" ht="15" customHeight="1">
      <c r="H10922" s="24"/>
    </row>
    <row r="10923" spans="8:8" ht="15" customHeight="1">
      <c r="H10923" s="24"/>
    </row>
    <row r="10924" spans="8:8" ht="15" customHeight="1">
      <c r="H10924" s="24"/>
    </row>
    <row r="10925" spans="8:8" ht="15" customHeight="1">
      <c r="H10925" s="24"/>
    </row>
    <row r="10926" spans="8:8" ht="15" customHeight="1">
      <c r="H10926" s="24"/>
    </row>
    <row r="10927" spans="8:8" ht="15" customHeight="1">
      <c r="H10927" s="24"/>
    </row>
    <row r="10928" spans="8:8" ht="15" customHeight="1">
      <c r="H10928" s="24"/>
    </row>
    <row r="10929" spans="8:8" ht="15" customHeight="1">
      <c r="H10929" s="24"/>
    </row>
    <row r="10930" spans="8:8" ht="15" customHeight="1">
      <c r="H10930" s="24"/>
    </row>
    <row r="10931" spans="8:8" ht="15" customHeight="1">
      <c r="H10931" s="24"/>
    </row>
    <row r="10932" spans="8:8" ht="15" customHeight="1">
      <c r="H10932" s="24"/>
    </row>
    <row r="10933" spans="8:8" ht="15" customHeight="1">
      <c r="H10933" s="24"/>
    </row>
    <row r="10934" spans="8:8" ht="15" customHeight="1">
      <c r="H10934" s="24"/>
    </row>
    <row r="10935" spans="8:8" ht="15" customHeight="1">
      <c r="H10935" s="24"/>
    </row>
    <row r="10936" spans="8:8" ht="15" customHeight="1">
      <c r="H10936" s="24"/>
    </row>
    <row r="10937" spans="8:8" ht="15" customHeight="1">
      <c r="H10937" s="24"/>
    </row>
    <row r="10938" spans="8:8" ht="15" customHeight="1">
      <c r="H10938" s="24"/>
    </row>
    <row r="10939" spans="8:8" ht="15" customHeight="1">
      <c r="H10939" s="24"/>
    </row>
    <row r="10940" spans="8:8" ht="15" customHeight="1">
      <c r="H10940" s="24"/>
    </row>
    <row r="10941" spans="8:8" ht="15" customHeight="1">
      <c r="H10941" s="24"/>
    </row>
    <row r="10942" spans="8:8" ht="15" customHeight="1">
      <c r="H10942" s="24"/>
    </row>
    <row r="10943" spans="8:8" ht="15" customHeight="1">
      <c r="H10943" s="24"/>
    </row>
    <row r="10944" spans="8:8" ht="15" customHeight="1">
      <c r="H10944" s="24"/>
    </row>
    <row r="10945" spans="8:8" ht="15" customHeight="1">
      <c r="H10945" s="24"/>
    </row>
    <row r="10946" spans="8:8" ht="15" customHeight="1">
      <c r="H10946" s="24"/>
    </row>
    <row r="10947" spans="8:8" ht="15" customHeight="1">
      <c r="H10947" s="24"/>
    </row>
    <row r="10948" spans="8:8" ht="15" customHeight="1">
      <c r="H10948" s="24"/>
    </row>
    <row r="10949" spans="8:8" ht="15" customHeight="1">
      <c r="H10949" s="24"/>
    </row>
    <row r="10950" spans="8:8" ht="15" customHeight="1">
      <c r="H10950" s="24"/>
    </row>
    <row r="10951" spans="8:8" ht="15" customHeight="1">
      <c r="H10951" s="24"/>
    </row>
    <row r="10952" spans="8:8" ht="15" customHeight="1">
      <c r="H10952" s="24"/>
    </row>
    <row r="10953" spans="8:8" ht="15" customHeight="1">
      <c r="H10953" s="24"/>
    </row>
    <row r="10954" spans="8:8" ht="15" customHeight="1">
      <c r="H10954" s="24"/>
    </row>
    <row r="10955" spans="8:8" ht="15" customHeight="1">
      <c r="H10955" s="24"/>
    </row>
    <row r="10956" spans="8:8" ht="15" customHeight="1">
      <c r="H10956" s="24"/>
    </row>
    <row r="10957" spans="8:8" ht="15" customHeight="1">
      <c r="H10957" s="24"/>
    </row>
    <row r="10958" spans="8:8" ht="15" customHeight="1">
      <c r="H10958" s="24"/>
    </row>
    <row r="10959" spans="8:8" ht="15" customHeight="1">
      <c r="H10959" s="24"/>
    </row>
    <row r="10960" spans="8:8" ht="15" customHeight="1">
      <c r="H10960" s="24"/>
    </row>
    <row r="10961" spans="8:8" ht="15" customHeight="1">
      <c r="H10961" s="24"/>
    </row>
    <row r="10962" spans="8:8" ht="15" customHeight="1">
      <c r="H10962" s="24"/>
    </row>
    <row r="10963" spans="8:8" ht="15" customHeight="1">
      <c r="H10963" s="24"/>
    </row>
    <row r="10964" spans="8:8" ht="15" customHeight="1">
      <c r="H10964" s="24"/>
    </row>
    <row r="10965" spans="8:8" ht="15" customHeight="1">
      <c r="H10965" s="24"/>
    </row>
    <row r="10966" spans="8:8" ht="15" customHeight="1">
      <c r="H10966" s="24"/>
    </row>
    <row r="10967" spans="8:8" ht="15" customHeight="1">
      <c r="H10967" s="24"/>
    </row>
    <row r="10968" spans="8:8" ht="15" customHeight="1">
      <c r="H10968" s="24"/>
    </row>
    <row r="10969" spans="8:8" ht="15" customHeight="1">
      <c r="H10969" s="24"/>
    </row>
    <row r="10970" spans="8:8" ht="15" customHeight="1">
      <c r="H10970" s="24"/>
    </row>
    <row r="10971" spans="8:8" ht="15" customHeight="1">
      <c r="H10971" s="24"/>
    </row>
    <row r="10972" spans="8:8" ht="15" customHeight="1">
      <c r="H10972" s="24"/>
    </row>
    <row r="10973" spans="8:8" ht="15" customHeight="1">
      <c r="H10973" s="24"/>
    </row>
    <row r="10974" spans="8:8" ht="15" customHeight="1">
      <c r="H10974" s="24"/>
    </row>
    <row r="10975" spans="8:8" ht="15" customHeight="1">
      <c r="H10975" s="24"/>
    </row>
    <row r="10976" spans="8:8" ht="15" customHeight="1">
      <c r="H10976" s="24"/>
    </row>
    <row r="10977" spans="8:8" ht="15" customHeight="1">
      <c r="H10977" s="24"/>
    </row>
    <row r="10978" spans="8:8" ht="15" customHeight="1">
      <c r="H10978" s="24"/>
    </row>
    <row r="10979" spans="8:8" ht="15" customHeight="1">
      <c r="H10979" s="24"/>
    </row>
    <row r="10980" spans="8:8" ht="15" customHeight="1">
      <c r="H10980" s="24"/>
    </row>
    <row r="10981" spans="8:8" ht="15" customHeight="1">
      <c r="H10981" s="24"/>
    </row>
    <row r="10982" spans="8:8" ht="15" customHeight="1">
      <c r="H10982" s="24"/>
    </row>
    <row r="10983" spans="8:8" ht="15" customHeight="1">
      <c r="H10983" s="24"/>
    </row>
    <row r="10984" spans="8:8" ht="15" customHeight="1">
      <c r="H10984" s="24"/>
    </row>
    <row r="10985" spans="8:8" ht="15" customHeight="1">
      <c r="H10985" s="24"/>
    </row>
    <row r="10986" spans="8:8" ht="15" customHeight="1">
      <c r="H10986" s="24"/>
    </row>
    <row r="10987" spans="8:8" ht="15" customHeight="1">
      <c r="H10987" s="24"/>
    </row>
    <row r="10988" spans="8:8" ht="15" customHeight="1">
      <c r="H10988" s="24"/>
    </row>
    <row r="10989" spans="8:8" ht="15" customHeight="1">
      <c r="H10989" s="24"/>
    </row>
    <row r="10990" spans="8:8" ht="15" customHeight="1">
      <c r="H10990" s="24"/>
    </row>
    <row r="10991" spans="8:8" ht="15" customHeight="1">
      <c r="H10991" s="24"/>
    </row>
    <row r="10992" spans="8:8" ht="15" customHeight="1">
      <c r="H10992" s="24"/>
    </row>
    <row r="10993" spans="8:8" ht="15" customHeight="1">
      <c r="H10993" s="24"/>
    </row>
    <row r="10994" spans="8:8" ht="15" customHeight="1">
      <c r="H10994" s="24"/>
    </row>
    <row r="10995" spans="8:8" ht="15" customHeight="1">
      <c r="H10995" s="24"/>
    </row>
    <row r="10996" spans="8:8" ht="15" customHeight="1">
      <c r="H10996" s="24"/>
    </row>
    <row r="10997" spans="8:8" ht="15" customHeight="1">
      <c r="H10997" s="24"/>
    </row>
    <row r="10998" spans="8:8" ht="15" customHeight="1">
      <c r="H10998" s="24"/>
    </row>
    <row r="10999" spans="8:8" ht="15" customHeight="1">
      <c r="H10999" s="24"/>
    </row>
    <row r="11000" spans="8:8" ht="15" customHeight="1">
      <c r="H11000" s="24"/>
    </row>
    <row r="11001" spans="8:8" ht="15" customHeight="1">
      <c r="H11001" s="24"/>
    </row>
    <row r="11002" spans="8:8" ht="15" customHeight="1">
      <c r="H11002" s="24"/>
    </row>
    <row r="11003" spans="8:8" ht="15" customHeight="1">
      <c r="H11003" s="24"/>
    </row>
    <row r="11004" spans="8:8" ht="15" customHeight="1">
      <c r="H11004" s="24"/>
    </row>
    <row r="11005" spans="8:8" ht="15" customHeight="1">
      <c r="H11005" s="24"/>
    </row>
    <row r="11006" spans="8:8" ht="15" customHeight="1">
      <c r="H11006" s="24"/>
    </row>
    <row r="11007" spans="8:8" ht="15" customHeight="1">
      <c r="H11007" s="24"/>
    </row>
    <row r="11008" spans="8:8" ht="15" customHeight="1">
      <c r="H11008" s="24"/>
    </row>
    <row r="11009" spans="8:8" ht="15" customHeight="1">
      <c r="H11009" s="24"/>
    </row>
    <row r="11010" spans="8:8" ht="15" customHeight="1">
      <c r="H11010" s="24"/>
    </row>
    <row r="11011" spans="8:8" ht="15" customHeight="1">
      <c r="H11011" s="24"/>
    </row>
    <row r="11012" spans="8:8" ht="15" customHeight="1">
      <c r="H11012" s="24"/>
    </row>
    <row r="11013" spans="8:8" ht="15" customHeight="1">
      <c r="H11013" s="24"/>
    </row>
    <row r="11014" spans="8:8" ht="15" customHeight="1">
      <c r="H11014" s="24"/>
    </row>
    <row r="11015" spans="8:8" ht="15" customHeight="1">
      <c r="H11015" s="24"/>
    </row>
    <row r="11016" spans="8:8" ht="15" customHeight="1">
      <c r="H11016" s="24"/>
    </row>
    <row r="11017" spans="8:8" ht="15" customHeight="1">
      <c r="H11017" s="24"/>
    </row>
    <row r="11018" spans="8:8" ht="15" customHeight="1">
      <c r="H11018" s="24"/>
    </row>
    <row r="11019" spans="8:8" ht="15" customHeight="1">
      <c r="H11019" s="24"/>
    </row>
    <row r="11020" spans="8:8" ht="15" customHeight="1">
      <c r="H11020" s="24"/>
    </row>
    <row r="11021" spans="8:8" ht="15" customHeight="1">
      <c r="H11021" s="24"/>
    </row>
    <row r="11022" spans="8:8" ht="15" customHeight="1">
      <c r="H11022" s="24"/>
    </row>
    <row r="11023" spans="8:8" ht="15" customHeight="1">
      <c r="H11023" s="24"/>
    </row>
    <row r="11024" spans="8:8" ht="15" customHeight="1">
      <c r="H11024" s="24"/>
    </row>
    <row r="11025" spans="8:8" ht="15" customHeight="1">
      <c r="H11025" s="24"/>
    </row>
    <row r="11026" spans="8:8" ht="15" customHeight="1">
      <c r="H11026" s="24"/>
    </row>
    <row r="11027" spans="8:8" ht="15" customHeight="1">
      <c r="H11027" s="24"/>
    </row>
    <row r="11028" spans="8:8" ht="15" customHeight="1">
      <c r="H11028" s="24"/>
    </row>
    <row r="11029" spans="8:8" ht="15" customHeight="1">
      <c r="H11029" s="24"/>
    </row>
    <row r="11030" spans="8:8" ht="15" customHeight="1">
      <c r="H11030" s="24"/>
    </row>
    <row r="11031" spans="8:8" ht="15" customHeight="1">
      <c r="H11031" s="24"/>
    </row>
    <row r="11032" spans="8:8" ht="15" customHeight="1">
      <c r="H11032" s="24"/>
    </row>
    <row r="11033" spans="8:8" ht="15" customHeight="1">
      <c r="H11033" s="24"/>
    </row>
    <row r="11034" spans="8:8" ht="15" customHeight="1">
      <c r="H11034" s="24"/>
    </row>
    <row r="11035" spans="8:8" ht="15" customHeight="1">
      <c r="H11035" s="24"/>
    </row>
    <row r="11036" spans="8:8" ht="15" customHeight="1">
      <c r="H11036" s="24"/>
    </row>
    <row r="11037" spans="8:8" ht="15" customHeight="1">
      <c r="H11037" s="24"/>
    </row>
    <row r="11038" spans="8:8" ht="15" customHeight="1">
      <c r="H11038" s="24"/>
    </row>
    <row r="11039" spans="8:8" ht="15" customHeight="1">
      <c r="H11039" s="24"/>
    </row>
    <row r="11040" spans="8:8" ht="15" customHeight="1">
      <c r="H11040" s="24"/>
    </row>
    <row r="11041" spans="8:8" ht="15" customHeight="1">
      <c r="H11041" s="24"/>
    </row>
    <row r="11042" spans="8:8" ht="15" customHeight="1">
      <c r="H11042" s="24"/>
    </row>
    <row r="11043" spans="8:8" ht="15" customHeight="1">
      <c r="H11043" s="24"/>
    </row>
    <row r="11044" spans="8:8" ht="15" customHeight="1">
      <c r="H11044" s="24"/>
    </row>
    <row r="11045" spans="8:8" ht="15" customHeight="1">
      <c r="H11045" s="24"/>
    </row>
    <row r="11046" spans="8:8" ht="15" customHeight="1">
      <c r="H11046" s="24"/>
    </row>
    <row r="11047" spans="8:8" ht="15" customHeight="1">
      <c r="H11047" s="24"/>
    </row>
    <row r="11048" spans="8:8" ht="15" customHeight="1">
      <c r="H11048" s="24"/>
    </row>
    <row r="11049" spans="8:8" ht="15" customHeight="1">
      <c r="H11049" s="24"/>
    </row>
    <row r="11050" spans="8:8" ht="15" customHeight="1">
      <c r="H11050" s="24"/>
    </row>
    <row r="11051" spans="8:8" ht="15" customHeight="1">
      <c r="H11051" s="24"/>
    </row>
    <row r="11052" spans="8:8" ht="15" customHeight="1">
      <c r="H11052" s="24"/>
    </row>
    <row r="11053" spans="8:8" ht="15" customHeight="1">
      <c r="H11053" s="24"/>
    </row>
    <row r="11054" spans="8:8" ht="15" customHeight="1">
      <c r="H11054" s="24"/>
    </row>
    <row r="11055" spans="8:8" ht="15" customHeight="1">
      <c r="H11055" s="24"/>
    </row>
    <row r="11056" spans="8:8" ht="15" customHeight="1">
      <c r="H11056" s="24"/>
    </row>
    <row r="11057" spans="8:8" ht="15" customHeight="1">
      <c r="H11057" s="24"/>
    </row>
    <row r="11058" spans="8:8" ht="15" customHeight="1">
      <c r="H11058" s="24"/>
    </row>
    <row r="11059" spans="8:8" ht="15" customHeight="1">
      <c r="H11059" s="24"/>
    </row>
    <row r="11060" spans="8:8" ht="15" customHeight="1">
      <c r="H11060" s="24"/>
    </row>
    <row r="11061" spans="8:8" ht="15" customHeight="1">
      <c r="H11061" s="24"/>
    </row>
    <row r="11062" spans="8:8" ht="15" customHeight="1">
      <c r="H11062" s="24"/>
    </row>
    <row r="11063" spans="8:8" ht="15" customHeight="1">
      <c r="H11063" s="24"/>
    </row>
    <row r="11064" spans="8:8" ht="15" customHeight="1">
      <c r="H11064" s="24"/>
    </row>
    <row r="11065" spans="8:8" ht="15" customHeight="1">
      <c r="H11065" s="24"/>
    </row>
    <row r="11066" spans="8:8" ht="15" customHeight="1">
      <c r="H11066" s="24"/>
    </row>
    <row r="11067" spans="8:8" ht="15" customHeight="1">
      <c r="H11067" s="24"/>
    </row>
    <row r="11068" spans="8:8" ht="15" customHeight="1">
      <c r="H11068" s="24"/>
    </row>
    <row r="11069" spans="8:8" ht="15" customHeight="1">
      <c r="H11069" s="24"/>
    </row>
    <row r="11070" spans="8:8" ht="15" customHeight="1">
      <c r="H11070" s="24"/>
    </row>
    <row r="11071" spans="8:8" ht="15" customHeight="1">
      <c r="H11071" s="24"/>
    </row>
    <row r="11072" spans="8:8" ht="15" customHeight="1">
      <c r="H11072" s="24"/>
    </row>
    <row r="11073" spans="8:8" ht="15" customHeight="1">
      <c r="H11073" s="24"/>
    </row>
    <row r="11074" spans="8:8" ht="15" customHeight="1">
      <c r="H11074" s="24"/>
    </row>
    <row r="11075" spans="8:8" ht="15" customHeight="1">
      <c r="H11075" s="24"/>
    </row>
    <row r="11076" spans="8:8" ht="15" customHeight="1">
      <c r="H11076" s="24"/>
    </row>
    <row r="11077" spans="8:8" ht="15" customHeight="1">
      <c r="H11077" s="24"/>
    </row>
    <row r="11078" spans="8:8" ht="15" customHeight="1">
      <c r="H11078" s="24"/>
    </row>
    <row r="11079" spans="8:8" ht="15" customHeight="1">
      <c r="H11079" s="24"/>
    </row>
    <row r="11080" spans="8:8" ht="15" customHeight="1">
      <c r="H11080" s="24"/>
    </row>
    <row r="11081" spans="8:8" ht="15" customHeight="1">
      <c r="H11081" s="24"/>
    </row>
    <row r="11082" spans="8:8" ht="15" customHeight="1">
      <c r="H11082" s="24"/>
    </row>
    <row r="11083" spans="8:8" ht="15" customHeight="1">
      <c r="H11083" s="24"/>
    </row>
    <row r="11084" spans="8:8" ht="15" customHeight="1">
      <c r="H11084" s="24"/>
    </row>
    <row r="11085" spans="8:8" ht="15" customHeight="1">
      <c r="H11085" s="24"/>
    </row>
    <row r="11086" spans="8:8" ht="15" customHeight="1">
      <c r="H11086" s="24"/>
    </row>
    <row r="11087" spans="8:8" ht="15" customHeight="1">
      <c r="H11087" s="24"/>
    </row>
    <row r="11088" spans="8:8" ht="15" customHeight="1">
      <c r="H11088" s="24"/>
    </row>
    <row r="11089" spans="8:8" ht="15" customHeight="1">
      <c r="H11089" s="24"/>
    </row>
    <row r="11090" spans="8:8" ht="15" customHeight="1">
      <c r="H11090" s="24"/>
    </row>
    <row r="11091" spans="8:8" ht="15" customHeight="1">
      <c r="H11091" s="24"/>
    </row>
    <row r="11092" spans="8:8" ht="15" customHeight="1">
      <c r="H11092" s="24"/>
    </row>
    <row r="11093" spans="8:8" ht="15" customHeight="1">
      <c r="H11093" s="24"/>
    </row>
    <row r="11094" spans="8:8" ht="15" customHeight="1">
      <c r="H11094" s="24"/>
    </row>
    <row r="11095" spans="8:8" ht="15" customHeight="1">
      <c r="H11095" s="24"/>
    </row>
    <row r="11096" spans="8:8" ht="15" customHeight="1">
      <c r="H11096" s="24"/>
    </row>
    <row r="11097" spans="8:8" ht="15" customHeight="1">
      <c r="H11097" s="24"/>
    </row>
    <row r="11098" spans="8:8" ht="15" customHeight="1">
      <c r="H11098" s="24"/>
    </row>
    <row r="11099" spans="8:8" ht="15" customHeight="1">
      <c r="H11099" s="24"/>
    </row>
    <row r="11100" spans="8:8" ht="15" customHeight="1">
      <c r="H11100" s="24"/>
    </row>
    <row r="11101" spans="8:8" ht="15" customHeight="1">
      <c r="H11101" s="24"/>
    </row>
    <row r="11102" spans="8:8" ht="15" customHeight="1">
      <c r="H11102" s="24"/>
    </row>
    <row r="11103" spans="8:8" ht="15" customHeight="1">
      <c r="H11103" s="24"/>
    </row>
    <row r="11104" spans="8:8" ht="15" customHeight="1">
      <c r="H11104" s="24"/>
    </row>
    <row r="11105" spans="8:8" ht="15" customHeight="1">
      <c r="H11105" s="24"/>
    </row>
    <row r="11106" spans="8:8" ht="15" customHeight="1">
      <c r="H11106" s="24"/>
    </row>
    <row r="11107" spans="8:8" ht="15" customHeight="1">
      <c r="H11107" s="24"/>
    </row>
    <row r="11108" spans="8:8" ht="15" customHeight="1">
      <c r="H11108" s="24"/>
    </row>
    <row r="11109" spans="8:8" ht="15" customHeight="1">
      <c r="H11109" s="24"/>
    </row>
    <row r="11110" spans="8:8" ht="15" customHeight="1">
      <c r="H11110" s="24"/>
    </row>
    <row r="11111" spans="8:8" ht="15" customHeight="1">
      <c r="H11111" s="24"/>
    </row>
    <row r="11112" spans="8:8" ht="15" customHeight="1">
      <c r="H11112" s="24"/>
    </row>
    <row r="11113" spans="8:8" ht="15" customHeight="1">
      <c r="H11113" s="24"/>
    </row>
    <row r="11114" spans="8:8" ht="15" customHeight="1">
      <c r="H11114" s="24"/>
    </row>
    <row r="11115" spans="8:8" ht="15" customHeight="1">
      <c r="H11115" s="24"/>
    </row>
    <row r="11116" spans="8:8" ht="15" customHeight="1">
      <c r="H11116" s="24"/>
    </row>
    <row r="11117" spans="8:8" ht="15" customHeight="1">
      <c r="H11117" s="24"/>
    </row>
    <row r="11118" spans="8:8" ht="15" customHeight="1">
      <c r="H11118" s="24"/>
    </row>
    <row r="11119" spans="8:8" ht="15" customHeight="1">
      <c r="H11119" s="24"/>
    </row>
    <row r="11120" spans="8:8" ht="15" customHeight="1">
      <c r="H11120" s="24"/>
    </row>
    <row r="11121" spans="8:8" ht="15" customHeight="1">
      <c r="H11121" s="24"/>
    </row>
    <row r="11122" spans="8:8" ht="15" customHeight="1">
      <c r="H11122" s="24"/>
    </row>
    <row r="11123" spans="8:8" ht="15" customHeight="1">
      <c r="H11123" s="24"/>
    </row>
    <row r="11124" spans="8:8" ht="15" customHeight="1">
      <c r="H11124" s="24"/>
    </row>
    <row r="11125" spans="8:8" ht="15" customHeight="1">
      <c r="H11125" s="24"/>
    </row>
    <row r="11126" spans="8:8" ht="15" customHeight="1">
      <c r="H11126" s="24"/>
    </row>
    <row r="11127" spans="8:8" ht="15" customHeight="1">
      <c r="H11127" s="24"/>
    </row>
    <row r="11128" spans="8:8" ht="15" customHeight="1">
      <c r="H11128" s="24"/>
    </row>
    <row r="11129" spans="8:8" ht="15" customHeight="1">
      <c r="H11129" s="24"/>
    </row>
    <row r="11130" spans="8:8" ht="15" customHeight="1">
      <c r="H11130" s="24"/>
    </row>
    <row r="11131" spans="8:8" ht="15" customHeight="1">
      <c r="H11131" s="24"/>
    </row>
    <row r="11132" spans="8:8" ht="15" customHeight="1">
      <c r="H11132" s="24"/>
    </row>
    <row r="11133" spans="8:8" ht="15" customHeight="1">
      <c r="H11133" s="24"/>
    </row>
    <row r="11134" spans="8:8" ht="15" customHeight="1">
      <c r="H11134" s="24"/>
    </row>
    <row r="11135" spans="8:8" ht="15" customHeight="1">
      <c r="H11135" s="24"/>
    </row>
    <row r="11136" spans="8:8" ht="15" customHeight="1">
      <c r="H11136" s="24"/>
    </row>
    <row r="11137" spans="8:8" ht="15" customHeight="1">
      <c r="H11137" s="24"/>
    </row>
    <row r="11138" spans="8:8" ht="15" customHeight="1">
      <c r="H11138" s="24"/>
    </row>
    <row r="11139" spans="8:8" ht="15" customHeight="1">
      <c r="H11139" s="24"/>
    </row>
    <row r="11140" spans="8:8" ht="15" customHeight="1">
      <c r="H11140" s="24"/>
    </row>
    <row r="11141" spans="8:8" ht="15" customHeight="1">
      <c r="H11141" s="24"/>
    </row>
    <row r="11142" spans="8:8" ht="15" customHeight="1">
      <c r="H11142" s="24"/>
    </row>
    <row r="11143" spans="8:8" ht="15" customHeight="1">
      <c r="H11143" s="24"/>
    </row>
    <row r="11144" spans="8:8" ht="15" customHeight="1">
      <c r="H11144" s="24"/>
    </row>
    <row r="11145" spans="8:8" ht="15" customHeight="1">
      <c r="H11145" s="24"/>
    </row>
    <row r="11146" spans="8:8" ht="15" customHeight="1">
      <c r="H11146" s="24"/>
    </row>
    <row r="11147" spans="8:8" ht="15" customHeight="1">
      <c r="H11147" s="24"/>
    </row>
    <row r="11148" spans="8:8" ht="15" customHeight="1">
      <c r="H11148" s="24"/>
    </row>
    <row r="11149" spans="8:8" ht="15" customHeight="1">
      <c r="H11149" s="24"/>
    </row>
    <row r="11150" spans="8:8" ht="15" customHeight="1">
      <c r="H11150" s="24"/>
    </row>
    <row r="11151" spans="8:8" ht="15" customHeight="1">
      <c r="H11151" s="24"/>
    </row>
    <row r="11152" spans="8:8" ht="15" customHeight="1">
      <c r="H11152" s="24"/>
    </row>
    <row r="11153" spans="8:8" ht="15" customHeight="1">
      <c r="H11153" s="24"/>
    </row>
    <row r="11154" spans="8:8" ht="15" customHeight="1">
      <c r="H11154" s="24"/>
    </row>
    <row r="11155" spans="8:8" ht="15" customHeight="1">
      <c r="H11155" s="24"/>
    </row>
    <row r="11156" spans="8:8" ht="15" customHeight="1">
      <c r="H11156" s="24"/>
    </row>
    <row r="11157" spans="8:8" ht="15" customHeight="1">
      <c r="H11157" s="24"/>
    </row>
    <row r="11158" spans="8:8" ht="15" customHeight="1">
      <c r="H11158" s="24"/>
    </row>
    <row r="11159" spans="8:8" ht="15" customHeight="1">
      <c r="H11159" s="24"/>
    </row>
    <row r="11160" spans="8:8" ht="15" customHeight="1">
      <c r="H11160" s="24"/>
    </row>
    <row r="11161" spans="8:8" ht="15" customHeight="1">
      <c r="H11161" s="24"/>
    </row>
    <row r="11162" spans="8:8" ht="15" customHeight="1">
      <c r="H11162" s="24"/>
    </row>
    <row r="11163" spans="8:8" ht="15" customHeight="1">
      <c r="H11163" s="24"/>
    </row>
    <row r="11164" spans="8:8" ht="15" customHeight="1">
      <c r="H11164" s="24"/>
    </row>
    <row r="11165" spans="8:8" ht="15" customHeight="1">
      <c r="H11165" s="24"/>
    </row>
    <row r="11166" spans="8:8" ht="15" customHeight="1">
      <c r="H11166" s="24"/>
    </row>
    <row r="11167" spans="8:8" ht="15" customHeight="1">
      <c r="H11167" s="24"/>
    </row>
    <row r="11168" spans="8:8" ht="15" customHeight="1">
      <c r="H11168" s="24"/>
    </row>
    <row r="11169" spans="8:8" ht="15" customHeight="1">
      <c r="H11169" s="24"/>
    </row>
    <row r="11170" spans="8:8" ht="15" customHeight="1">
      <c r="H11170" s="24"/>
    </row>
    <row r="11171" spans="8:8" ht="15" customHeight="1">
      <c r="H11171" s="24"/>
    </row>
    <row r="11172" spans="8:8" ht="15" customHeight="1">
      <c r="H11172" s="24"/>
    </row>
    <row r="11173" spans="8:8" ht="15" customHeight="1">
      <c r="H11173" s="24"/>
    </row>
    <row r="11174" spans="8:8" ht="15" customHeight="1">
      <c r="H11174" s="24"/>
    </row>
    <row r="11175" spans="8:8" ht="15" customHeight="1">
      <c r="H11175" s="24"/>
    </row>
    <row r="11176" spans="8:8" ht="15" customHeight="1">
      <c r="H11176" s="24"/>
    </row>
    <row r="11177" spans="8:8" ht="15" customHeight="1">
      <c r="H11177" s="24"/>
    </row>
    <row r="11178" spans="8:8" ht="15" customHeight="1">
      <c r="H11178" s="24"/>
    </row>
    <row r="11179" spans="8:8" ht="15" customHeight="1">
      <c r="H11179" s="24"/>
    </row>
    <row r="11180" spans="8:8" ht="15" customHeight="1">
      <c r="H11180" s="24"/>
    </row>
    <row r="11181" spans="8:8" ht="15" customHeight="1">
      <c r="H11181" s="24"/>
    </row>
    <row r="11182" spans="8:8" ht="15" customHeight="1">
      <c r="H11182" s="24"/>
    </row>
    <row r="11183" spans="8:8" ht="15" customHeight="1">
      <c r="H11183" s="24"/>
    </row>
    <row r="11184" spans="8:8" ht="15" customHeight="1">
      <c r="H11184" s="24"/>
    </row>
    <row r="11185" spans="8:8" ht="15" customHeight="1">
      <c r="H11185" s="24"/>
    </row>
    <row r="11186" spans="8:8" ht="15" customHeight="1">
      <c r="H11186" s="24"/>
    </row>
    <row r="11187" spans="8:8" ht="15" customHeight="1">
      <c r="H11187" s="24"/>
    </row>
    <row r="11188" spans="8:8" ht="15" customHeight="1">
      <c r="H11188" s="24"/>
    </row>
    <row r="11189" spans="8:8" ht="15" customHeight="1">
      <c r="H11189" s="24"/>
    </row>
    <row r="11190" spans="8:8" ht="15" customHeight="1">
      <c r="H11190" s="24"/>
    </row>
    <row r="11191" spans="8:8" ht="15" customHeight="1">
      <c r="H11191" s="24"/>
    </row>
    <row r="11192" spans="8:8" ht="15" customHeight="1">
      <c r="H11192" s="24"/>
    </row>
    <row r="11193" spans="8:8" ht="15" customHeight="1">
      <c r="H11193" s="24"/>
    </row>
    <row r="11194" spans="8:8" ht="15" customHeight="1">
      <c r="H11194" s="24"/>
    </row>
    <row r="11195" spans="8:8" ht="15" customHeight="1">
      <c r="H11195" s="24"/>
    </row>
    <row r="11196" spans="8:8" ht="15" customHeight="1">
      <c r="H11196" s="24"/>
    </row>
    <row r="11197" spans="8:8" ht="15" customHeight="1">
      <c r="H11197" s="24"/>
    </row>
    <row r="11198" spans="8:8" ht="15" customHeight="1">
      <c r="H11198" s="24"/>
    </row>
    <row r="11199" spans="8:8" ht="15" customHeight="1">
      <c r="H11199" s="24"/>
    </row>
    <row r="11200" spans="8:8" ht="15" customHeight="1">
      <c r="H11200" s="24"/>
    </row>
    <row r="11201" spans="8:8" ht="15" customHeight="1">
      <c r="H11201" s="24"/>
    </row>
    <row r="11202" spans="8:8" ht="15" customHeight="1">
      <c r="H11202" s="24"/>
    </row>
    <row r="11203" spans="8:8" ht="15" customHeight="1">
      <c r="H11203" s="24"/>
    </row>
    <row r="11204" spans="8:8" ht="15" customHeight="1">
      <c r="H11204" s="24"/>
    </row>
    <row r="11205" spans="8:8" ht="15" customHeight="1">
      <c r="H11205" s="24"/>
    </row>
    <row r="11206" spans="8:8" ht="15" customHeight="1">
      <c r="H11206" s="24"/>
    </row>
    <row r="11207" spans="8:8" ht="15" customHeight="1">
      <c r="H11207" s="24"/>
    </row>
    <row r="11208" spans="8:8" ht="15" customHeight="1">
      <c r="H11208" s="24"/>
    </row>
    <row r="11209" spans="8:8" ht="15" customHeight="1">
      <c r="H11209" s="24"/>
    </row>
    <row r="11210" spans="8:8" ht="15" customHeight="1">
      <c r="H11210" s="24"/>
    </row>
    <row r="11211" spans="8:8" ht="15" customHeight="1">
      <c r="H11211" s="24"/>
    </row>
    <row r="11212" spans="8:8" ht="15" customHeight="1">
      <c r="H11212" s="24"/>
    </row>
    <row r="11213" spans="8:8" ht="15" customHeight="1">
      <c r="H11213" s="24"/>
    </row>
    <row r="11214" spans="8:8" ht="15" customHeight="1">
      <c r="H11214" s="24"/>
    </row>
    <row r="11215" spans="8:8" ht="15" customHeight="1">
      <c r="H11215" s="24"/>
    </row>
    <row r="11216" spans="8:8" ht="15" customHeight="1">
      <c r="H11216" s="24"/>
    </row>
    <row r="11217" spans="8:8" ht="15" customHeight="1">
      <c r="H11217" s="24"/>
    </row>
    <row r="11218" spans="8:8" ht="15" customHeight="1">
      <c r="H11218" s="24"/>
    </row>
    <row r="11219" spans="8:8" ht="15" customHeight="1">
      <c r="H11219" s="24"/>
    </row>
    <row r="11220" spans="8:8" ht="15" customHeight="1">
      <c r="H11220" s="24"/>
    </row>
    <row r="11221" spans="8:8" ht="15" customHeight="1">
      <c r="H11221" s="24"/>
    </row>
    <row r="11222" spans="8:8" ht="15" customHeight="1">
      <c r="H11222" s="24"/>
    </row>
    <row r="11223" spans="8:8" ht="15" customHeight="1">
      <c r="H11223" s="24"/>
    </row>
    <row r="11224" spans="8:8" ht="15" customHeight="1">
      <c r="H11224" s="24"/>
    </row>
    <row r="11225" spans="8:8" ht="15" customHeight="1">
      <c r="H11225" s="24"/>
    </row>
    <row r="11226" spans="8:8" ht="15" customHeight="1">
      <c r="H11226" s="24"/>
    </row>
    <row r="11227" spans="8:8" ht="15" customHeight="1">
      <c r="H11227" s="24"/>
    </row>
    <row r="11228" spans="8:8" ht="15" customHeight="1">
      <c r="H11228" s="24"/>
    </row>
    <row r="11229" spans="8:8" ht="15" customHeight="1">
      <c r="H11229" s="24"/>
    </row>
    <row r="11230" spans="8:8" ht="15" customHeight="1">
      <c r="H11230" s="24"/>
    </row>
    <row r="11231" spans="8:8" ht="15" customHeight="1">
      <c r="H11231" s="24"/>
    </row>
    <row r="11232" spans="8:8" ht="15" customHeight="1">
      <c r="H11232" s="24"/>
    </row>
    <row r="11233" spans="8:8" ht="15" customHeight="1">
      <c r="H11233" s="24"/>
    </row>
    <row r="11234" spans="8:8" ht="15" customHeight="1">
      <c r="H11234" s="24"/>
    </row>
    <row r="11235" spans="8:8" ht="15" customHeight="1">
      <c r="H11235" s="24"/>
    </row>
    <row r="11236" spans="8:8" ht="15" customHeight="1">
      <c r="H11236" s="24"/>
    </row>
    <row r="11237" spans="8:8" ht="15" customHeight="1">
      <c r="H11237" s="24"/>
    </row>
    <row r="11238" spans="8:8" ht="15" customHeight="1">
      <c r="H11238" s="24"/>
    </row>
    <row r="11239" spans="8:8" ht="15" customHeight="1">
      <c r="H11239" s="24"/>
    </row>
    <row r="11240" spans="8:8" ht="15" customHeight="1">
      <c r="H11240" s="24"/>
    </row>
    <row r="11241" spans="8:8" ht="15" customHeight="1">
      <c r="H11241" s="24"/>
    </row>
    <row r="11242" spans="8:8" ht="15" customHeight="1">
      <c r="H11242" s="24"/>
    </row>
    <row r="11243" spans="8:8" ht="15" customHeight="1">
      <c r="H11243" s="24"/>
    </row>
    <row r="11244" spans="8:8" ht="15" customHeight="1">
      <c r="H11244" s="24"/>
    </row>
    <row r="11245" spans="8:8" ht="15" customHeight="1">
      <c r="H11245" s="24"/>
    </row>
    <row r="11246" spans="8:8" ht="15" customHeight="1">
      <c r="H11246" s="24"/>
    </row>
    <row r="11247" spans="8:8" ht="15" customHeight="1">
      <c r="H11247" s="24"/>
    </row>
    <row r="11248" spans="8:8" ht="15" customHeight="1">
      <c r="H11248" s="24"/>
    </row>
    <row r="11249" spans="8:8" ht="15" customHeight="1">
      <c r="H11249" s="24"/>
    </row>
    <row r="11250" spans="8:8" ht="15" customHeight="1">
      <c r="H11250" s="24"/>
    </row>
    <row r="11251" spans="8:8" ht="15" customHeight="1">
      <c r="H11251" s="24"/>
    </row>
    <row r="11252" spans="8:8" ht="15" customHeight="1">
      <c r="H11252" s="24"/>
    </row>
    <row r="11253" spans="8:8" ht="15" customHeight="1">
      <c r="H11253" s="24"/>
    </row>
    <row r="11254" spans="8:8" ht="15" customHeight="1">
      <c r="H11254" s="24"/>
    </row>
    <row r="11255" spans="8:8" ht="15" customHeight="1">
      <c r="H11255" s="24"/>
    </row>
    <row r="11256" spans="8:8" ht="15" customHeight="1">
      <c r="H11256" s="24"/>
    </row>
    <row r="11257" spans="8:8" ht="15" customHeight="1">
      <c r="H11257" s="24"/>
    </row>
    <row r="11258" spans="8:8" ht="15" customHeight="1">
      <c r="H11258" s="24"/>
    </row>
    <row r="11259" spans="8:8" ht="15" customHeight="1">
      <c r="H11259" s="24"/>
    </row>
    <row r="11260" spans="8:8" ht="15" customHeight="1">
      <c r="H11260" s="24"/>
    </row>
    <row r="11261" spans="8:8" ht="15" customHeight="1">
      <c r="H11261" s="24"/>
    </row>
    <row r="11262" spans="8:8" ht="15" customHeight="1">
      <c r="H11262" s="24"/>
    </row>
    <row r="11263" spans="8:8" ht="15" customHeight="1">
      <c r="H11263" s="24"/>
    </row>
    <row r="11264" spans="8:8" ht="15" customHeight="1">
      <c r="H11264" s="24"/>
    </row>
    <row r="11265" spans="8:8" ht="15" customHeight="1">
      <c r="H11265" s="24"/>
    </row>
    <row r="11266" spans="8:8" ht="15" customHeight="1">
      <c r="H11266" s="24"/>
    </row>
    <row r="11267" spans="8:8" ht="15" customHeight="1">
      <c r="H11267" s="24"/>
    </row>
    <row r="11268" spans="8:8" ht="15" customHeight="1">
      <c r="H11268" s="24"/>
    </row>
    <row r="11269" spans="8:8" ht="15" customHeight="1">
      <c r="H11269" s="24"/>
    </row>
    <row r="11270" spans="8:8" ht="15" customHeight="1">
      <c r="H11270" s="24"/>
    </row>
    <row r="11271" spans="8:8" ht="15" customHeight="1">
      <c r="H11271" s="24"/>
    </row>
    <row r="11272" spans="8:8" ht="15" customHeight="1">
      <c r="H11272" s="24"/>
    </row>
    <row r="11273" spans="8:8" ht="15" customHeight="1">
      <c r="H11273" s="24"/>
    </row>
    <row r="11274" spans="8:8" ht="15" customHeight="1">
      <c r="H11274" s="24"/>
    </row>
    <row r="11275" spans="8:8" ht="15" customHeight="1">
      <c r="H11275" s="24"/>
    </row>
    <row r="11276" spans="8:8" ht="15" customHeight="1">
      <c r="H11276" s="24"/>
    </row>
    <row r="11277" spans="8:8" ht="15" customHeight="1">
      <c r="H11277" s="24"/>
    </row>
    <row r="11278" spans="8:8" ht="15" customHeight="1">
      <c r="H11278" s="24"/>
    </row>
    <row r="11279" spans="8:8" ht="15" customHeight="1">
      <c r="H11279" s="24"/>
    </row>
    <row r="11280" spans="8:8" ht="15" customHeight="1">
      <c r="H11280" s="24"/>
    </row>
    <row r="11281" spans="8:8" ht="15" customHeight="1">
      <c r="H11281" s="24"/>
    </row>
    <row r="11282" spans="8:8" ht="15" customHeight="1">
      <c r="H11282" s="24"/>
    </row>
    <row r="11283" spans="8:8" ht="15" customHeight="1">
      <c r="H11283" s="24"/>
    </row>
    <row r="11284" spans="8:8" ht="15" customHeight="1">
      <c r="H11284" s="24"/>
    </row>
    <row r="11285" spans="8:8" ht="15" customHeight="1">
      <c r="H11285" s="24"/>
    </row>
    <row r="11286" spans="8:8" ht="15" customHeight="1">
      <c r="H11286" s="24"/>
    </row>
    <row r="11287" spans="8:8" ht="15" customHeight="1">
      <c r="H11287" s="24"/>
    </row>
    <row r="11288" spans="8:8" ht="15" customHeight="1">
      <c r="H11288" s="24"/>
    </row>
    <row r="11289" spans="8:8" ht="15" customHeight="1">
      <c r="H11289" s="24"/>
    </row>
    <row r="11290" spans="8:8" ht="15" customHeight="1">
      <c r="H11290" s="24"/>
    </row>
    <row r="11291" spans="8:8" ht="15" customHeight="1">
      <c r="H11291" s="24"/>
    </row>
    <row r="11292" spans="8:8" ht="15" customHeight="1">
      <c r="H11292" s="24"/>
    </row>
    <row r="11293" spans="8:8" ht="15" customHeight="1">
      <c r="H11293" s="24"/>
    </row>
    <row r="11294" spans="8:8" ht="15" customHeight="1">
      <c r="H11294" s="24"/>
    </row>
    <row r="11295" spans="8:8" ht="15" customHeight="1">
      <c r="H11295" s="24"/>
    </row>
    <row r="11296" spans="8:8" ht="15" customHeight="1">
      <c r="H11296" s="24"/>
    </row>
    <row r="11297" spans="8:8" ht="15" customHeight="1">
      <c r="H11297" s="24"/>
    </row>
    <row r="11298" spans="8:8" ht="15" customHeight="1">
      <c r="H11298" s="24"/>
    </row>
    <row r="11299" spans="8:8" ht="15" customHeight="1">
      <c r="H11299" s="24"/>
    </row>
    <row r="11300" spans="8:8" ht="15" customHeight="1">
      <c r="H11300" s="24"/>
    </row>
    <row r="11301" spans="8:8" ht="15" customHeight="1">
      <c r="H11301" s="24"/>
    </row>
    <row r="11302" spans="8:8" ht="15" customHeight="1">
      <c r="H11302" s="24"/>
    </row>
    <row r="11303" spans="8:8" ht="15" customHeight="1">
      <c r="H11303" s="24"/>
    </row>
    <row r="11304" spans="8:8" ht="15" customHeight="1">
      <c r="H11304" s="24"/>
    </row>
    <row r="11305" spans="8:8" ht="15" customHeight="1">
      <c r="H11305" s="24"/>
    </row>
    <row r="11306" spans="8:8" ht="15" customHeight="1">
      <c r="H11306" s="24"/>
    </row>
    <row r="11307" spans="8:8" ht="15" customHeight="1">
      <c r="H11307" s="24"/>
    </row>
    <row r="11308" spans="8:8" ht="15" customHeight="1">
      <c r="H11308" s="24"/>
    </row>
    <row r="11309" spans="8:8" ht="15" customHeight="1">
      <c r="H11309" s="24"/>
    </row>
    <row r="11310" spans="8:8" ht="15" customHeight="1">
      <c r="H11310" s="24"/>
    </row>
    <row r="11311" spans="8:8" ht="15" customHeight="1">
      <c r="H11311" s="24"/>
    </row>
    <row r="11312" spans="8:8" ht="15" customHeight="1">
      <c r="H11312" s="24"/>
    </row>
    <row r="11313" spans="8:8" ht="15" customHeight="1">
      <c r="H11313" s="24"/>
    </row>
    <row r="11314" spans="8:8" ht="15" customHeight="1">
      <c r="H11314" s="24"/>
    </row>
    <row r="11315" spans="8:8" ht="15" customHeight="1">
      <c r="H11315" s="24"/>
    </row>
    <row r="11316" spans="8:8" ht="15" customHeight="1">
      <c r="H11316" s="24"/>
    </row>
    <row r="11317" spans="8:8" ht="15" customHeight="1">
      <c r="H11317" s="24"/>
    </row>
    <row r="11318" spans="8:8" ht="15" customHeight="1">
      <c r="H11318" s="24"/>
    </row>
    <row r="11319" spans="8:8" ht="15" customHeight="1">
      <c r="H11319" s="24"/>
    </row>
    <row r="11320" spans="8:8" ht="15" customHeight="1">
      <c r="H11320" s="24"/>
    </row>
    <row r="11321" spans="8:8" ht="15" customHeight="1">
      <c r="H11321" s="24"/>
    </row>
    <row r="11322" spans="8:8" ht="15" customHeight="1">
      <c r="H11322" s="24"/>
    </row>
    <row r="11323" spans="8:8" ht="15" customHeight="1">
      <c r="H11323" s="24"/>
    </row>
    <row r="11324" spans="8:8" ht="15" customHeight="1">
      <c r="H11324" s="24"/>
    </row>
    <row r="11325" spans="8:8" ht="15" customHeight="1">
      <c r="H11325" s="24"/>
    </row>
    <row r="11326" spans="8:8" ht="15" customHeight="1">
      <c r="H11326" s="24"/>
    </row>
    <row r="11327" spans="8:8" ht="15" customHeight="1">
      <c r="H11327" s="24"/>
    </row>
    <row r="11328" spans="8:8" ht="15" customHeight="1">
      <c r="H11328" s="24"/>
    </row>
    <row r="11329" spans="8:8" ht="15" customHeight="1">
      <c r="H11329" s="24"/>
    </row>
    <row r="11330" spans="8:8" ht="15" customHeight="1">
      <c r="H11330" s="24"/>
    </row>
    <row r="11331" spans="8:8" ht="15" customHeight="1">
      <c r="H11331" s="24"/>
    </row>
    <row r="11332" spans="8:8" ht="15" customHeight="1">
      <c r="H11332" s="24"/>
    </row>
    <row r="11333" spans="8:8" ht="15" customHeight="1">
      <c r="H11333" s="24"/>
    </row>
    <row r="11334" spans="8:8" ht="15" customHeight="1">
      <c r="H11334" s="24"/>
    </row>
    <row r="11335" spans="8:8" ht="15" customHeight="1">
      <c r="H11335" s="24"/>
    </row>
    <row r="11336" spans="8:8" ht="15" customHeight="1">
      <c r="H11336" s="24"/>
    </row>
    <row r="11337" spans="8:8" ht="15" customHeight="1">
      <c r="H11337" s="24"/>
    </row>
    <row r="11338" spans="8:8" ht="15" customHeight="1">
      <c r="H11338" s="24"/>
    </row>
    <row r="11339" spans="8:8" ht="15" customHeight="1">
      <c r="H11339" s="24"/>
    </row>
    <row r="11340" spans="8:8" ht="15" customHeight="1">
      <c r="H11340" s="24"/>
    </row>
    <row r="11341" spans="8:8" ht="15" customHeight="1">
      <c r="H11341" s="24"/>
    </row>
    <row r="11342" spans="8:8" ht="15" customHeight="1">
      <c r="H11342" s="24"/>
    </row>
    <row r="11343" spans="8:8" ht="15" customHeight="1">
      <c r="H11343" s="24"/>
    </row>
    <row r="11344" spans="8:8" ht="15" customHeight="1">
      <c r="H11344" s="24"/>
    </row>
    <row r="11345" spans="8:8" ht="15" customHeight="1">
      <c r="H11345" s="24"/>
    </row>
    <row r="11346" spans="8:8" ht="15" customHeight="1">
      <c r="H11346" s="24"/>
    </row>
    <row r="11347" spans="8:8" ht="15" customHeight="1">
      <c r="H11347" s="24"/>
    </row>
    <row r="11348" spans="8:8" ht="15" customHeight="1">
      <c r="H11348" s="24"/>
    </row>
    <row r="11349" spans="8:8" ht="15" customHeight="1">
      <c r="H11349" s="24"/>
    </row>
    <row r="11350" spans="8:8" ht="15" customHeight="1">
      <c r="H11350" s="24"/>
    </row>
    <row r="11351" spans="8:8" ht="15" customHeight="1">
      <c r="H11351" s="24"/>
    </row>
    <row r="11352" spans="8:8" ht="15" customHeight="1">
      <c r="H11352" s="24"/>
    </row>
    <row r="11353" spans="8:8" ht="15" customHeight="1">
      <c r="H11353" s="24"/>
    </row>
    <row r="11354" spans="8:8" ht="15" customHeight="1">
      <c r="H11354" s="24"/>
    </row>
    <row r="11355" spans="8:8" ht="15" customHeight="1">
      <c r="H11355" s="24"/>
    </row>
    <row r="11356" spans="8:8" ht="15" customHeight="1">
      <c r="H11356" s="24"/>
    </row>
    <row r="11357" spans="8:8" ht="15" customHeight="1">
      <c r="H11357" s="24"/>
    </row>
    <row r="11358" spans="8:8" ht="15" customHeight="1">
      <c r="H11358" s="24"/>
    </row>
    <row r="11359" spans="8:8" ht="15" customHeight="1">
      <c r="H11359" s="24"/>
    </row>
    <row r="11360" spans="8:8" ht="15" customHeight="1">
      <c r="H11360" s="24"/>
    </row>
    <row r="11361" spans="8:8" ht="15" customHeight="1">
      <c r="H11361" s="24"/>
    </row>
    <row r="11362" spans="8:8" ht="15" customHeight="1">
      <c r="H11362" s="24"/>
    </row>
    <row r="11363" spans="8:8" ht="15" customHeight="1">
      <c r="H11363" s="24"/>
    </row>
    <row r="11364" spans="8:8" ht="15" customHeight="1">
      <c r="H11364" s="24"/>
    </row>
    <row r="11365" spans="8:8" ht="15" customHeight="1">
      <c r="H11365" s="24"/>
    </row>
    <row r="11366" spans="8:8" ht="15" customHeight="1">
      <c r="H11366" s="24"/>
    </row>
    <row r="11367" spans="8:8" ht="15" customHeight="1">
      <c r="H11367" s="24"/>
    </row>
    <row r="11368" spans="8:8" ht="15" customHeight="1">
      <c r="H11368" s="24"/>
    </row>
    <row r="11369" spans="8:8" ht="15" customHeight="1">
      <c r="H11369" s="24"/>
    </row>
    <row r="11370" spans="8:8" ht="15" customHeight="1">
      <c r="H11370" s="24"/>
    </row>
    <row r="11371" spans="8:8" ht="15" customHeight="1">
      <c r="H11371" s="24"/>
    </row>
    <row r="11372" spans="8:8" ht="15" customHeight="1">
      <c r="H11372" s="24"/>
    </row>
    <row r="11373" spans="8:8" ht="15" customHeight="1">
      <c r="H11373" s="24"/>
    </row>
    <row r="11374" spans="8:8" ht="15" customHeight="1">
      <c r="H11374" s="24"/>
    </row>
    <row r="11375" spans="8:8" ht="15" customHeight="1">
      <c r="H11375" s="24"/>
    </row>
    <row r="11376" spans="8:8" ht="15" customHeight="1">
      <c r="H11376" s="24"/>
    </row>
    <row r="11377" spans="8:8" ht="15" customHeight="1">
      <c r="H11377" s="24"/>
    </row>
    <row r="11378" spans="8:8" ht="15" customHeight="1">
      <c r="H11378" s="24"/>
    </row>
    <row r="11379" spans="8:8" ht="15" customHeight="1">
      <c r="H11379" s="24"/>
    </row>
    <row r="11380" spans="8:8" ht="15" customHeight="1">
      <c r="H11380" s="24"/>
    </row>
    <row r="11381" spans="8:8" ht="15" customHeight="1">
      <c r="H11381" s="24"/>
    </row>
    <row r="11382" spans="8:8" ht="15" customHeight="1">
      <c r="H11382" s="24"/>
    </row>
    <row r="11383" spans="8:8" ht="15" customHeight="1">
      <c r="H11383" s="24"/>
    </row>
    <row r="11384" spans="8:8" ht="15" customHeight="1">
      <c r="H11384" s="24"/>
    </row>
    <row r="11385" spans="8:8" ht="15" customHeight="1">
      <c r="H11385" s="24"/>
    </row>
    <row r="11386" spans="8:8" ht="15" customHeight="1">
      <c r="H11386" s="24"/>
    </row>
    <row r="11387" spans="8:8" ht="15" customHeight="1">
      <c r="H11387" s="24"/>
    </row>
    <row r="11388" spans="8:8" ht="15" customHeight="1">
      <c r="H11388" s="24"/>
    </row>
    <row r="11389" spans="8:8" ht="15" customHeight="1">
      <c r="H11389" s="24"/>
    </row>
    <row r="11390" spans="8:8" ht="15" customHeight="1">
      <c r="H11390" s="24"/>
    </row>
    <row r="11391" spans="8:8" ht="15" customHeight="1">
      <c r="H11391" s="24"/>
    </row>
    <row r="11392" spans="8:8" ht="15" customHeight="1">
      <c r="H11392" s="24"/>
    </row>
    <row r="11393" spans="8:8" ht="15" customHeight="1">
      <c r="H11393" s="24"/>
    </row>
    <row r="11394" spans="8:8" ht="15" customHeight="1">
      <c r="H11394" s="24"/>
    </row>
    <row r="11395" spans="8:8" ht="15" customHeight="1">
      <c r="H11395" s="24"/>
    </row>
    <row r="11396" spans="8:8" ht="15" customHeight="1">
      <c r="H11396" s="24"/>
    </row>
    <row r="11397" spans="8:8" ht="15" customHeight="1">
      <c r="H11397" s="24"/>
    </row>
    <row r="11398" spans="8:8" ht="15" customHeight="1">
      <c r="H11398" s="24"/>
    </row>
    <row r="11399" spans="8:8" ht="15" customHeight="1">
      <c r="H11399" s="24"/>
    </row>
    <row r="11400" spans="8:8" ht="15" customHeight="1">
      <c r="H11400" s="24"/>
    </row>
    <row r="11401" spans="8:8" ht="15" customHeight="1">
      <c r="H11401" s="24"/>
    </row>
    <row r="11402" spans="8:8" ht="15" customHeight="1">
      <c r="H11402" s="24"/>
    </row>
    <row r="11403" spans="8:8" ht="15" customHeight="1">
      <c r="H11403" s="24"/>
    </row>
    <row r="11404" spans="8:8" ht="15" customHeight="1">
      <c r="H11404" s="24"/>
    </row>
    <row r="11405" spans="8:8" ht="15" customHeight="1">
      <c r="H11405" s="24"/>
    </row>
    <row r="11406" spans="8:8" ht="15" customHeight="1">
      <c r="H11406" s="24"/>
    </row>
    <row r="11407" spans="8:8" ht="15" customHeight="1">
      <c r="H11407" s="24"/>
    </row>
    <row r="11408" spans="8:8" ht="15" customHeight="1">
      <c r="H11408" s="24"/>
    </row>
    <row r="11409" spans="8:8" ht="15" customHeight="1">
      <c r="H11409" s="24"/>
    </row>
    <row r="11410" spans="8:8" ht="15" customHeight="1">
      <c r="H11410" s="24"/>
    </row>
    <row r="11411" spans="8:8" ht="15" customHeight="1">
      <c r="H11411" s="24"/>
    </row>
    <row r="11412" spans="8:8" ht="15" customHeight="1">
      <c r="H11412" s="24"/>
    </row>
    <row r="11413" spans="8:8" ht="15" customHeight="1">
      <c r="H11413" s="24"/>
    </row>
    <row r="11414" spans="8:8" ht="15" customHeight="1">
      <c r="H11414" s="24"/>
    </row>
    <row r="11415" spans="8:8" ht="15" customHeight="1">
      <c r="H11415" s="24"/>
    </row>
    <row r="11416" spans="8:8" ht="15" customHeight="1">
      <c r="H11416" s="24"/>
    </row>
    <row r="11417" spans="8:8" ht="15" customHeight="1">
      <c r="H11417" s="24"/>
    </row>
    <row r="11418" spans="8:8" ht="15" customHeight="1">
      <c r="H11418" s="24"/>
    </row>
    <row r="11419" spans="8:8" ht="15" customHeight="1">
      <c r="H11419" s="24"/>
    </row>
    <row r="11420" spans="8:8" ht="15" customHeight="1">
      <c r="H11420" s="24"/>
    </row>
    <row r="11421" spans="8:8" ht="15" customHeight="1">
      <c r="H11421" s="24"/>
    </row>
    <row r="11422" spans="8:8" ht="15" customHeight="1">
      <c r="H11422" s="24"/>
    </row>
    <row r="11423" spans="8:8" ht="15" customHeight="1">
      <c r="H11423" s="24"/>
    </row>
    <row r="11424" spans="8:8" ht="15" customHeight="1">
      <c r="H11424" s="24"/>
    </row>
    <row r="11425" spans="8:8" ht="15" customHeight="1">
      <c r="H11425" s="24"/>
    </row>
    <row r="11426" spans="8:8" ht="15" customHeight="1">
      <c r="H11426" s="24"/>
    </row>
    <row r="11427" spans="8:8" ht="15" customHeight="1">
      <c r="H11427" s="24"/>
    </row>
    <row r="11428" spans="8:8" ht="15" customHeight="1">
      <c r="H11428" s="24"/>
    </row>
    <row r="11429" spans="8:8" ht="15" customHeight="1">
      <c r="H11429" s="24"/>
    </row>
    <row r="11430" spans="8:8" ht="15" customHeight="1">
      <c r="H11430" s="24"/>
    </row>
    <row r="11431" spans="8:8" ht="15" customHeight="1">
      <c r="H11431" s="24"/>
    </row>
    <row r="11432" spans="8:8" ht="15" customHeight="1">
      <c r="H11432" s="24"/>
    </row>
    <row r="11433" spans="8:8" ht="15" customHeight="1">
      <c r="H11433" s="24"/>
    </row>
    <row r="11434" spans="8:8" ht="15" customHeight="1">
      <c r="H11434" s="24"/>
    </row>
    <row r="11435" spans="8:8" ht="15" customHeight="1">
      <c r="H11435" s="24"/>
    </row>
    <row r="11436" spans="8:8" ht="15" customHeight="1">
      <c r="H11436" s="24"/>
    </row>
    <row r="11437" spans="8:8" ht="15" customHeight="1">
      <c r="H11437" s="24"/>
    </row>
    <row r="11438" spans="8:8" ht="15" customHeight="1">
      <c r="H11438" s="24"/>
    </row>
    <row r="11439" spans="8:8" ht="15" customHeight="1">
      <c r="H11439" s="24"/>
    </row>
    <row r="11440" spans="8:8" ht="15" customHeight="1">
      <c r="H11440" s="24"/>
    </row>
    <row r="11441" spans="8:8" ht="15" customHeight="1">
      <c r="H11441" s="24"/>
    </row>
    <row r="11442" spans="8:8" ht="15" customHeight="1">
      <c r="H11442" s="24"/>
    </row>
    <row r="11443" spans="8:8" ht="15" customHeight="1">
      <c r="H11443" s="24"/>
    </row>
    <row r="11444" spans="8:8" ht="15" customHeight="1">
      <c r="H11444" s="24"/>
    </row>
    <row r="11445" spans="8:8" ht="15" customHeight="1">
      <c r="H11445" s="24"/>
    </row>
    <row r="11446" spans="8:8" ht="15" customHeight="1">
      <c r="H11446" s="24"/>
    </row>
    <row r="11447" spans="8:8" ht="15" customHeight="1">
      <c r="H11447" s="24"/>
    </row>
    <row r="11448" spans="8:8" ht="15" customHeight="1">
      <c r="H11448" s="24"/>
    </row>
    <row r="11449" spans="8:8" ht="15" customHeight="1">
      <c r="H11449" s="24"/>
    </row>
    <row r="11450" spans="8:8" ht="15" customHeight="1">
      <c r="H11450" s="24"/>
    </row>
    <row r="11451" spans="8:8" ht="15" customHeight="1">
      <c r="H11451" s="24"/>
    </row>
    <row r="11452" spans="8:8" ht="15" customHeight="1">
      <c r="H11452" s="24"/>
    </row>
    <row r="11453" spans="8:8" ht="15" customHeight="1">
      <c r="H11453" s="24"/>
    </row>
    <row r="11454" spans="8:8" ht="15" customHeight="1">
      <c r="H11454" s="24"/>
    </row>
    <row r="11455" spans="8:8" ht="15" customHeight="1">
      <c r="H11455" s="24"/>
    </row>
    <row r="11456" spans="8:8" ht="15" customHeight="1">
      <c r="H11456" s="24"/>
    </row>
    <row r="11457" spans="8:8" ht="15" customHeight="1">
      <c r="H11457" s="24"/>
    </row>
    <row r="11458" spans="8:8" ht="15" customHeight="1">
      <c r="H11458" s="24"/>
    </row>
    <row r="11459" spans="8:8" ht="15" customHeight="1">
      <c r="H11459" s="24"/>
    </row>
    <row r="11460" spans="8:8" ht="15" customHeight="1">
      <c r="H11460" s="24"/>
    </row>
    <row r="11461" spans="8:8" ht="15" customHeight="1">
      <c r="H11461" s="24"/>
    </row>
    <row r="11462" spans="8:8" ht="15" customHeight="1">
      <c r="H11462" s="24"/>
    </row>
    <row r="11463" spans="8:8" ht="15" customHeight="1">
      <c r="H11463" s="24"/>
    </row>
    <row r="11464" spans="8:8" ht="15" customHeight="1">
      <c r="H11464" s="24"/>
    </row>
    <row r="11465" spans="8:8" ht="15" customHeight="1">
      <c r="H11465" s="24"/>
    </row>
    <row r="11466" spans="8:8" ht="15" customHeight="1">
      <c r="H11466" s="24"/>
    </row>
    <row r="11467" spans="8:8" ht="15" customHeight="1">
      <c r="H11467" s="24"/>
    </row>
    <row r="11468" spans="8:8" ht="15" customHeight="1">
      <c r="H11468" s="24"/>
    </row>
    <row r="11469" spans="8:8" ht="15" customHeight="1">
      <c r="H11469" s="24"/>
    </row>
    <row r="11470" spans="8:8" ht="15" customHeight="1">
      <c r="H11470" s="24"/>
    </row>
    <row r="11471" spans="8:8" ht="15" customHeight="1">
      <c r="H11471" s="24"/>
    </row>
    <row r="11472" spans="8:8" ht="15" customHeight="1">
      <c r="H11472" s="24"/>
    </row>
    <row r="11473" spans="8:8" ht="15" customHeight="1">
      <c r="H11473" s="24"/>
    </row>
    <row r="11474" spans="8:8" ht="15" customHeight="1">
      <c r="H11474" s="24"/>
    </row>
    <row r="11475" spans="8:8" ht="15" customHeight="1">
      <c r="H11475" s="24"/>
    </row>
    <row r="11476" spans="8:8" ht="15" customHeight="1">
      <c r="H11476" s="24"/>
    </row>
    <row r="11477" spans="8:8" ht="15" customHeight="1">
      <c r="H11477" s="24"/>
    </row>
    <row r="11478" spans="8:8" ht="15" customHeight="1">
      <c r="H11478" s="24"/>
    </row>
    <row r="11479" spans="8:8" ht="15" customHeight="1">
      <c r="H11479" s="24"/>
    </row>
    <row r="11480" spans="8:8" ht="15" customHeight="1">
      <c r="H11480" s="24"/>
    </row>
    <row r="11481" spans="8:8" ht="15" customHeight="1">
      <c r="H11481" s="24"/>
    </row>
    <row r="11482" spans="8:8" ht="15" customHeight="1">
      <c r="H11482" s="24"/>
    </row>
    <row r="11483" spans="8:8" ht="15" customHeight="1">
      <c r="H11483" s="24"/>
    </row>
    <row r="11484" spans="8:8" ht="15" customHeight="1">
      <c r="H11484" s="24"/>
    </row>
    <row r="11485" spans="8:8" ht="15" customHeight="1">
      <c r="H11485" s="24"/>
    </row>
    <row r="11486" spans="8:8" ht="15" customHeight="1">
      <c r="H11486" s="24"/>
    </row>
    <row r="11487" spans="8:8" ht="15" customHeight="1">
      <c r="H11487" s="24"/>
    </row>
    <row r="11488" spans="8:8" ht="15" customHeight="1">
      <c r="H11488" s="24"/>
    </row>
    <row r="11489" spans="8:8" ht="15" customHeight="1">
      <c r="H11489" s="24"/>
    </row>
    <row r="11490" spans="8:8" ht="15" customHeight="1">
      <c r="H11490" s="24"/>
    </row>
    <row r="11491" spans="8:8" ht="15" customHeight="1">
      <c r="H11491" s="24"/>
    </row>
    <row r="11492" spans="8:8" ht="15" customHeight="1">
      <c r="H11492" s="24"/>
    </row>
    <row r="11493" spans="8:8" ht="15" customHeight="1">
      <c r="H11493" s="24"/>
    </row>
    <row r="11494" spans="8:8" ht="15" customHeight="1">
      <c r="H11494" s="24"/>
    </row>
    <row r="11495" spans="8:8" ht="15" customHeight="1">
      <c r="H11495" s="24"/>
    </row>
    <row r="11496" spans="8:8" ht="15" customHeight="1">
      <c r="H11496" s="24"/>
    </row>
    <row r="11497" spans="8:8" ht="15" customHeight="1">
      <c r="H11497" s="24"/>
    </row>
    <row r="11498" spans="8:8" ht="15" customHeight="1">
      <c r="H11498" s="24"/>
    </row>
    <row r="11499" spans="8:8" ht="15" customHeight="1">
      <c r="H11499" s="24"/>
    </row>
    <row r="11500" spans="8:8" ht="15" customHeight="1">
      <c r="H11500" s="24"/>
    </row>
    <row r="11501" spans="8:8" ht="15" customHeight="1">
      <c r="H11501" s="24"/>
    </row>
    <row r="11502" spans="8:8" ht="15" customHeight="1">
      <c r="H11502" s="24"/>
    </row>
    <row r="11503" spans="8:8" ht="15" customHeight="1">
      <c r="H11503" s="24"/>
    </row>
    <row r="11504" spans="8:8" ht="15" customHeight="1">
      <c r="H11504" s="24"/>
    </row>
    <row r="11505" spans="8:8" ht="15" customHeight="1">
      <c r="H11505" s="24"/>
    </row>
    <row r="11506" spans="8:8" ht="15" customHeight="1">
      <c r="H11506" s="24"/>
    </row>
    <row r="11507" spans="8:8" ht="15" customHeight="1">
      <c r="H11507" s="24"/>
    </row>
    <row r="11508" spans="8:8" ht="15" customHeight="1">
      <c r="H11508" s="24"/>
    </row>
    <row r="11509" spans="8:8" ht="15" customHeight="1">
      <c r="H11509" s="24"/>
    </row>
    <row r="11510" spans="8:8" ht="15" customHeight="1">
      <c r="H11510" s="24"/>
    </row>
    <row r="11511" spans="8:8" ht="15" customHeight="1">
      <c r="H11511" s="24"/>
    </row>
    <row r="11512" spans="8:8" ht="15" customHeight="1">
      <c r="H11512" s="24"/>
    </row>
    <row r="11513" spans="8:8" ht="15" customHeight="1">
      <c r="H11513" s="24"/>
    </row>
    <row r="11514" spans="8:8" ht="15" customHeight="1">
      <c r="H11514" s="24"/>
    </row>
    <row r="11515" spans="8:8" ht="15" customHeight="1">
      <c r="H11515" s="24"/>
    </row>
    <row r="11516" spans="8:8" ht="15" customHeight="1">
      <c r="H11516" s="24"/>
    </row>
    <row r="11517" spans="8:8" ht="15" customHeight="1">
      <c r="H11517" s="24"/>
    </row>
    <row r="11518" spans="8:8" ht="15" customHeight="1">
      <c r="H11518" s="24"/>
    </row>
    <row r="11519" spans="8:8" ht="15" customHeight="1">
      <c r="H11519" s="24"/>
    </row>
    <row r="11520" spans="8:8" ht="15" customHeight="1">
      <c r="H11520" s="24"/>
    </row>
    <row r="11521" spans="8:8" ht="15" customHeight="1">
      <c r="H11521" s="24"/>
    </row>
    <row r="11522" spans="8:8" ht="15" customHeight="1">
      <c r="H11522" s="24"/>
    </row>
    <row r="11523" spans="8:8" ht="15" customHeight="1">
      <c r="H11523" s="24"/>
    </row>
    <row r="11524" spans="8:8" ht="15" customHeight="1">
      <c r="H11524" s="24"/>
    </row>
    <row r="11525" spans="8:8" ht="15" customHeight="1">
      <c r="H11525" s="24"/>
    </row>
    <row r="11526" spans="8:8" ht="15" customHeight="1">
      <c r="H11526" s="24"/>
    </row>
    <row r="11527" spans="8:8" ht="15" customHeight="1">
      <c r="H11527" s="24"/>
    </row>
    <row r="11528" spans="8:8" ht="15" customHeight="1">
      <c r="H11528" s="24"/>
    </row>
    <row r="11529" spans="8:8" ht="15" customHeight="1">
      <c r="H11529" s="24"/>
    </row>
    <row r="11530" spans="8:8" ht="15" customHeight="1">
      <c r="H11530" s="24"/>
    </row>
    <row r="11531" spans="8:8" ht="15" customHeight="1">
      <c r="H11531" s="24"/>
    </row>
    <row r="11532" spans="8:8" ht="15" customHeight="1">
      <c r="H11532" s="24"/>
    </row>
    <row r="11533" spans="8:8" ht="15" customHeight="1">
      <c r="H11533" s="24"/>
    </row>
    <row r="11534" spans="8:8" ht="15" customHeight="1">
      <c r="H11534" s="24"/>
    </row>
    <row r="11535" spans="8:8" ht="15" customHeight="1">
      <c r="H11535" s="24"/>
    </row>
    <row r="11536" spans="8:8" ht="15" customHeight="1">
      <c r="H11536" s="24"/>
    </row>
    <row r="11537" spans="8:8" ht="15" customHeight="1">
      <c r="H11537" s="24"/>
    </row>
    <row r="11538" spans="8:8" ht="15" customHeight="1">
      <c r="H11538" s="24"/>
    </row>
    <row r="11539" spans="8:8" ht="15" customHeight="1">
      <c r="H11539" s="24"/>
    </row>
    <row r="11540" spans="8:8" ht="15" customHeight="1">
      <c r="H11540" s="24"/>
    </row>
    <row r="11541" spans="8:8" ht="15" customHeight="1">
      <c r="H11541" s="24"/>
    </row>
    <row r="11542" spans="8:8" ht="15" customHeight="1">
      <c r="H11542" s="24"/>
    </row>
    <row r="11543" spans="8:8" ht="15" customHeight="1">
      <c r="H11543" s="24"/>
    </row>
    <row r="11544" spans="8:8" ht="15" customHeight="1">
      <c r="H11544" s="24"/>
    </row>
    <row r="11545" spans="8:8" ht="15" customHeight="1">
      <c r="H11545" s="24"/>
    </row>
    <row r="11546" spans="8:8" ht="15" customHeight="1">
      <c r="H11546" s="24"/>
    </row>
    <row r="11547" spans="8:8" ht="15" customHeight="1">
      <c r="H11547" s="24"/>
    </row>
    <row r="11548" spans="8:8" ht="15" customHeight="1">
      <c r="H11548" s="24"/>
    </row>
    <row r="11549" spans="8:8" ht="15" customHeight="1">
      <c r="H11549" s="24"/>
    </row>
    <row r="11550" spans="8:8" ht="15" customHeight="1">
      <c r="H11550" s="24"/>
    </row>
    <row r="11551" spans="8:8" ht="15" customHeight="1">
      <c r="H11551" s="24"/>
    </row>
    <row r="11552" spans="8:8" ht="15" customHeight="1">
      <c r="H11552" s="24"/>
    </row>
    <row r="11553" spans="8:8" ht="15" customHeight="1">
      <c r="H11553" s="24"/>
    </row>
    <row r="11554" spans="8:8" ht="15" customHeight="1">
      <c r="H11554" s="24"/>
    </row>
    <row r="11555" spans="8:8" ht="15" customHeight="1">
      <c r="H11555" s="24"/>
    </row>
    <row r="11556" spans="8:8" ht="15" customHeight="1">
      <c r="H11556" s="24"/>
    </row>
    <row r="11557" spans="8:8" ht="15" customHeight="1">
      <c r="H11557" s="24"/>
    </row>
    <row r="11558" spans="8:8" ht="15" customHeight="1">
      <c r="H11558" s="24"/>
    </row>
    <row r="11559" spans="8:8" ht="15" customHeight="1">
      <c r="H11559" s="24"/>
    </row>
    <row r="11560" spans="8:8" ht="15" customHeight="1">
      <c r="H11560" s="24"/>
    </row>
    <row r="11561" spans="8:8" ht="15" customHeight="1">
      <c r="H11561" s="24"/>
    </row>
    <row r="11562" spans="8:8" ht="15" customHeight="1">
      <c r="H11562" s="24"/>
    </row>
    <row r="11563" spans="8:8" ht="15" customHeight="1">
      <c r="H11563" s="24"/>
    </row>
    <row r="11564" spans="8:8" ht="15" customHeight="1">
      <c r="H11564" s="24"/>
    </row>
    <row r="11565" spans="8:8" ht="15" customHeight="1">
      <c r="H11565" s="24"/>
    </row>
    <row r="11566" spans="8:8" ht="15" customHeight="1">
      <c r="H11566" s="24"/>
    </row>
    <row r="11567" spans="8:8" ht="15" customHeight="1">
      <c r="H11567" s="24"/>
    </row>
    <row r="11568" spans="8:8" ht="15" customHeight="1">
      <c r="H11568" s="24"/>
    </row>
    <row r="11569" spans="8:8" ht="15" customHeight="1">
      <c r="H11569" s="24"/>
    </row>
    <row r="11570" spans="8:8" ht="15" customHeight="1">
      <c r="H11570" s="24"/>
    </row>
    <row r="11571" spans="8:8" ht="15" customHeight="1">
      <c r="H11571" s="24"/>
    </row>
    <row r="11572" spans="8:8" ht="15" customHeight="1">
      <c r="H11572" s="24"/>
    </row>
    <row r="11573" spans="8:8" ht="15" customHeight="1">
      <c r="H11573" s="24"/>
    </row>
    <row r="11574" spans="8:8" ht="15" customHeight="1">
      <c r="H11574" s="24"/>
    </row>
    <row r="11575" spans="8:8" ht="15" customHeight="1">
      <c r="H11575" s="24"/>
    </row>
    <row r="11576" spans="8:8" ht="15" customHeight="1">
      <c r="H11576" s="24"/>
    </row>
    <row r="11577" spans="8:8" ht="15" customHeight="1">
      <c r="H11577" s="24"/>
    </row>
    <row r="11578" spans="8:8" ht="15" customHeight="1">
      <c r="H11578" s="24"/>
    </row>
    <row r="11579" spans="8:8" ht="15" customHeight="1">
      <c r="H11579" s="24"/>
    </row>
    <row r="11580" spans="8:8" ht="15" customHeight="1">
      <c r="H11580" s="24"/>
    </row>
    <row r="11581" spans="8:8" ht="15" customHeight="1">
      <c r="H11581" s="24"/>
    </row>
    <row r="11582" spans="8:8" ht="15" customHeight="1">
      <c r="H11582" s="24"/>
    </row>
    <row r="11583" spans="8:8" ht="15" customHeight="1">
      <c r="H11583" s="24"/>
    </row>
    <row r="11584" spans="8:8" ht="15" customHeight="1">
      <c r="H11584" s="24"/>
    </row>
    <row r="11585" spans="8:8" ht="15" customHeight="1">
      <c r="H11585" s="24"/>
    </row>
    <row r="11586" spans="8:8" ht="15" customHeight="1">
      <c r="H11586" s="24"/>
    </row>
    <row r="11587" spans="8:8" ht="15" customHeight="1">
      <c r="H11587" s="24"/>
    </row>
    <row r="11588" spans="8:8" ht="15" customHeight="1">
      <c r="H11588" s="24"/>
    </row>
    <row r="11589" spans="8:8" ht="15" customHeight="1">
      <c r="H11589" s="24"/>
    </row>
    <row r="11590" spans="8:8" ht="15" customHeight="1">
      <c r="H11590" s="24"/>
    </row>
    <row r="11591" spans="8:8" ht="15" customHeight="1">
      <c r="H11591" s="24"/>
    </row>
    <row r="11592" spans="8:8" ht="15" customHeight="1">
      <c r="H11592" s="24"/>
    </row>
    <row r="11593" spans="8:8" ht="15" customHeight="1">
      <c r="H11593" s="24"/>
    </row>
    <row r="11594" spans="8:8" ht="15" customHeight="1">
      <c r="H11594" s="24"/>
    </row>
    <row r="11595" spans="8:8" ht="15" customHeight="1">
      <c r="H11595" s="24"/>
    </row>
    <row r="11596" spans="8:8" ht="15" customHeight="1">
      <c r="H11596" s="24"/>
    </row>
    <row r="11597" spans="8:8" ht="15" customHeight="1">
      <c r="H11597" s="24"/>
    </row>
    <row r="11598" spans="8:8" ht="15" customHeight="1">
      <c r="H11598" s="24"/>
    </row>
    <row r="11599" spans="8:8" ht="15" customHeight="1">
      <c r="H11599" s="24"/>
    </row>
    <row r="11600" spans="8:8" ht="15" customHeight="1">
      <c r="H11600" s="24"/>
    </row>
    <row r="11601" spans="8:8" ht="15" customHeight="1">
      <c r="H11601" s="24"/>
    </row>
    <row r="11602" spans="8:8" ht="15" customHeight="1">
      <c r="H11602" s="24"/>
    </row>
    <row r="11603" spans="8:8" ht="15" customHeight="1">
      <c r="H11603" s="24"/>
    </row>
    <row r="11604" spans="8:8" ht="15" customHeight="1">
      <c r="H11604" s="24"/>
    </row>
    <row r="11605" spans="8:8" ht="15" customHeight="1">
      <c r="H11605" s="24"/>
    </row>
    <row r="11606" spans="8:8" ht="15" customHeight="1">
      <c r="H11606" s="24"/>
    </row>
    <row r="11607" spans="8:8" ht="15" customHeight="1">
      <c r="H11607" s="24"/>
    </row>
    <row r="11608" spans="8:8" ht="15" customHeight="1">
      <c r="H11608" s="24"/>
    </row>
    <row r="11609" spans="8:8" ht="15" customHeight="1">
      <c r="H11609" s="24"/>
    </row>
    <row r="11610" spans="8:8" ht="15" customHeight="1">
      <c r="H11610" s="24"/>
    </row>
    <row r="11611" spans="8:8" ht="15" customHeight="1">
      <c r="H11611" s="24"/>
    </row>
    <row r="11612" spans="8:8" ht="15" customHeight="1">
      <c r="H11612" s="24"/>
    </row>
    <row r="11613" spans="8:8" ht="15" customHeight="1">
      <c r="H11613" s="24"/>
    </row>
    <row r="11614" spans="8:8" ht="15" customHeight="1">
      <c r="H11614" s="24"/>
    </row>
    <row r="11615" spans="8:8" ht="15" customHeight="1">
      <c r="H11615" s="24"/>
    </row>
    <row r="11616" spans="8:8" ht="15" customHeight="1">
      <c r="H11616" s="24"/>
    </row>
    <row r="11617" spans="8:8" ht="15" customHeight="1">
      <c r="H11617" s="24"/>
    </row>
    <row r="11618" spans="8:8" ht="15" customHeight="1">
      <c r="H11618" s="24"/>
    </row>
    <row r="11619" spans="8:8" ht="15" customHeight="1">
      <c r="H11619" s="24"/>
    </row>
    <row r="11620" spans="8:8" ht="15" customHeight="1">
      <c r="H11620" s="24"/>
    </row>
    <row r="11621" spans="8:8" ht="15" customHeight="1">
      <c r="H11621" s="24"/>
    </row>
    <row r="11622" spans="8:8" ht="15" customHeight="1">
      <c r="H11622" s="24"/>
    </row>
    <row r="11623" spans="8:8" ht="15" customHeight="1">
      <c r="H11623" s="24"/>
    </row>
    <row r="11624" spans="8:8" ht="15" customHeight="1">
      <c r="H11624" s="24"/>
    </row>
    <row r="11625" spans="8:8" ht="15" customHeight="1">
      <c r="H11625" s="24"/>
    </row>
    <row r="11626" spans="8:8" ht="15" customHeight="1">
      <c r="H11626" s="24"/>
    </row>
    <row r="11627" spans="8:8" ht="15" customHeight="1">
      <c r="H11627" s="24"/>
    </row>
    <row r="11628" spans="8:8" ht="15" customHeight="1">
      <c r="H11628" s="24"/>
    </row>
    <row r="11629" spans="8:8" ht="15" customHeight="1">
      <c r="H11629" s="24"/>
    </row>
    <row r="11630" spans="8:8" ht="15" customHeight="1">
      <c r="H11630" s="24"/>
    </row>
    <row r="11631" spans="8:8" ht="15" customHeight="1">
      <c r="H11631" s="24"/>
    </row>
    <row r="11632" spans="8:8" ht="15" customHeight="1">
      <c r="H11632" s="24"/>
    </row>
    <row r="11633" spans="8:8" ht="15" customHeight="1">
      <c r="H11633" s="24"/>
    </row>
    <row r="11634" spans="8:8" ht="15" customHeight="1">
      <c r="H11634" s="24"/>
    </row>
    <row r="11635" spans="8:8" ht="15" customHeight="1">
      <c r="H11635" s="24"/>
    </row>
    <row r="11636" spans="8:8" ht="15" customHeight="1">
      <c r="H11636" s="24"/>
    </row>
    <row r="11637" spans="8:8" ht="15" customHeight="1">
      <c r="H11637" s="24"/>
    </row>
    <row r="11638" spans="8:8" ht="15" customHeight="1">
      <c r="H11638" s="24"/>
    </row>
    <row r="11639" spans="8:8" ht="15" customHeight="1">
      <c r="H11639" s="24"/>
    </row>
    <row r="11640" spans="8:8" ht="15" customHeight="1">
      <c r="H11640" s="24"/>
    </row>
    <row r="11641" spans="8:8" ht="15" customHeight="1">
      <c r="H11641" s="24"/>
    </row>
    <row r="11642" spans="8:8" ht="15" customHeight="1">
      <c r="H11642" s="24"/>
    </row>
    <row r="11643" spans="8:8" ht="15" customHeight="1">
      <c r="H11643" s="24"/>
    </row>
    <row r="11644" spans="8:8" ht="15" customHeight="1">
      <c r="H11644" s="24"/>
    </row>
    <row r="11645" spans="8:8" ht="15" customHeight="1">
      <c r="H11645" s="24"/>
    </row>
    <row r="11646" spans="8:8" ht="15" customHeight="1">
      <c r="H11646" s="24"/>
    </row>
    <row r="11647" spans="8:8" ht="15" customHeight="1">
      <c r="H11647" s="24"/>
    </row>
    <row r="11648" spans="8:8" ht="15" customHeight="1">
      <c r="H11648" s="24"/>
    </row>
    <row r="11649" spans="8:8" ht="15" customHeight="1">
      <c r="H11649" s="24"/>
    </row>
    <row r="11650" spans="8:8" ht="15" customHeight="1">
      <c r="H11650" s="24"/>
    </row>
    <row r="11651" spans="8:8" ht="15" customHeight="1">
      <c r="H11651" s="24"/>
    </row>
    <row r="11652" spans="8:8" ht="15" customHeight="1">
      <c r="H11652" s="24"/>
    </row>
    <row r="11653" spans="8:8" ht="15" customHeight="1">
      <c r="H11653" s="24"/>
    </row>
    <row r="11654" spans="8:8" ht="15" customHeight="1">
      <c r="H11654" s="24"/>
    </row>
    <row r="11655" spans="8:8" ht="15" customHeight="1">
      <c r="H11655" s="24"/>
    </row>
    <row r="11656" spans="8:8" ht="15" customHeight="1">
      <c r="H11656" s="24"/>
    </row>
    <row r="11657" spans="8:8" ht="15" customHeight="1">
      <c r="H11657" s="24"/>
    </row>
    <row r="11658" spans="8:8" ht="15" customHeight="1">
      <c r="H11658" s="24"/>
    </row>
    <row r="11659" spans="8:8" ht="15" customHeight="1">
      <c r="H11659" s="24"/>
    </row>
    <row r="11660" spans="8:8" ht="15" customHeight="1">
      <c r="H11660" s="24"/>
    </row>
    <row r="11661" spans="8:8" ht="15" customHeight="1">
      <c r="H11661" s="24"/>
    </row>
    <row r="11662" spans="8:8" ht="15" customHeight="1">
      <c r="H11662" s="24"/>
    </row>
    <row r="11663" spans="8:8" ht="15" customHeight="1">
      <c r="H11663" s="24"/>
    </row>
    <row r="11664" spans="8:8" ht="15" customHeight="1">
      <c r="H11664" s="24"/>
    </row>
    <row r="11665" spans="8:8" ht="15" customHeight="1">
      <c r="H11665" s="24"/>
    </row>
    <row r="11666" spans="8:8" ht="15" customHeight="1">
      <c r="H11666" s="24"/>
    </row>
    <row r="11667" spans="8:8" ht="15" customHeight="1">
      <c r="H11667" s="24"/>
    </row>
    <row r="11668" spans="8:8" ht="15" customHeight="1">
      <c r="H11668" s="24"/>
    </row>
    <row r="11669" spans="8:8" ht="15" customHeight="1">
      <c r="H11669" s="24"/>
    </row>
    <row r="11670" spans="8:8" ht="15" customHeight="1">
      <c r="H11670" s="24"/>
    </row>
    <row r="11671" spans="8:8" ht="15" customHeight="1">
      <c r="H11671" s="24"/>
    </row>
    <row r="11672" spans="8:8" ht="15" customHeight="1">
      <c r="H11672" s="24"/>
    </row>
    <row r="11673" spans="8:8" ht="15" customHeight="1">
      <c r="H11673" s="24"/>
    </row>
    <row r="11674" spans="8:8" ht="15" customHeight="1">
      <c r="H11674" s="24"/>
    </row>
    <row r="11675" spans="8:8" ht="15" customHeight="1">
      <c r="H11675" s="24"/>
    </row>
    <row r="11676" spans="8:8" ht="15" customHeight="1">
      <c r="H11676" s="24"/>
    </row>
    <row r="11677" spans="8:8" ht="15" customHeight="1">
      <c r="H11677" s="24"/>
    </row>
    <row r="11678" spans="8:8" ht="15" customHeight="1">
      <c r="H11678" s="24"/>
    </row>
    <row r="11679" spans="8:8" ht="15" customHeight="1">
      <c r="H11679" s="24"/>
    </row>
    <row r="11680" spans="8:8" ht="15" customHeight="1">
      <c r="H11680" s="24"/>
    </row>
    <row r="11681" spans="8:8" ht="15" customHeight="1">
      <c r="H11681" s="24"/>
    </row>
    <row r="11682" spans="8:8" ht="15" customHeight="1">
      <c r="H11682" s="24"/>
    </row>
    <row r="11683" spans="8:8" ht="15" customHeight="1">
      <c r="H11683" s="24"/>
    </row>
    <row r="11684" spans="8:8" ht="15" customHeight="1">
      <c r="H11684" s="24"/>
    </row>
    <row r="11685" spans="8:8" ht="15" customHeight="1">
      <c r="H11685" s="24"/>
    </row>
    <row r="11686" spans="8:8" ht="15" customHeight="1">
      <c r="H11686" s="24"/>
    </row>
    <row r="11687" spans="8:8" ht="15" customHeight="1">
      <c r="H11687" s="24"/>
    </row>
    <row r="11688" spans="8:8" ht="15" customHeight="1">
      <c r="H11688" s="24"/>
    </row>
    <row r="11689" spans="8:8" ht="15" customHeight="1">
      <c r="H11689" s="24"/>
    </row>
    <row r="11690" spans="8:8" ht="15" customHeight="1">
      <c r="H11690" s="24"/>
    </row>
    <row r="11691" spans="8:8" ht="15" customHeight="1">
      <c r="H11691" s="24"/>
    </row>
    <row r="11692" spans="8:8" ht="15" customHeight="1">
      <c r="H11692" s="24"/>
    </row>
    <row r="11693" spans="8:8" ht="15" customHeight="1">
      <c r="H11693" s="24"/>
    </row>
    <row r="11694" spans="8:8" ht="15" customHeight="1">
      <c r="H11694" s="24"/>
    </row>
    <row r="11695" spans="8:8" ht="15" customHeight="1">
      <c r="H11695" s="24"/>
    </row>
    <row r="11696" spans="8:8" ht="15" customHeight="1">
      <c r="H11696" s="24"/>
    </row>
    <row r="11697" spans="8:8" ht="15" customHeight="1">
      <c r="H11697" s="24"/>
    </row>
    <row r="11698" spans="8:8" ht="15" customHeight="1">
      <c r="H11698" s="24"/>
    </row>
    <row r="11699" spans="8:8" ht="15" customHeight="1">
      <c r="H11699" s="24"/>
    </row>
    <row r="11700" spans="8:8" ht="15" customHeight="1">
      <c r="H11700" s="24"/>
    </row>
    <row r="11701" spans="8:8" ht="15" customHeight="1">
      <c r="H11701" s="24"/>
    </row>
    <row r="11702" spans="8:8" ht="15" customHeight="1">
      <c r="H11702" s="24"/>
    </row>
    <row r="11703" spans="8:8" ht="15" customHeight="1">
      <c r="H11703" s="24"/>
    </row>
    <row r="11704" spans="8:8" ht="15" customHeight="1">
      <c r="H11704" s="24"/>
    </row>
    <row r="11705" spans="8:8" ht="15" customHeight="1">
      <c r="H11705" s="24"/>
    </row>
    <row r="11706" spans="8:8" ht="15" customHeight="1">
      <c r="H11706" s="24"/>
    </row>
    <row r="11707" spans="8:8" ht="15" customHeight="1">
      <c r="H11707" s="24"/>
    </row>
    <row r="11708" spans="8:8" ht="15" customHeight="1">
      <c r="H11708" s="24"/>
    </row>
    <row r="11709" spans="8:8" ht="15" customHeight="1">
      <c r="H11709" s="24"/>
    </row>
    <row r="11710" spans="8:8" ht="15" customHeight="1">
      <c r="H11710" s="24"/>
    </row>
    <row r="11711" spans="8:8" ht="15" customHeight="1">
      <c r="H11711" s="24"/>
    </row>
    <row r="11712" spans="8:8" ht="15" customHeight="1">
      <c r="H11712" s="24"/>
    </row>
    <row r="11713" spans="8:8" ht="15" customHeight="1">
      <c r="H11713" s="24"/>
    </row>
    <row r="11714" spans="8:8" ht="15" customHeight="1">
      <c r="H11714" s="24"/>
    </row>
    <row r="11715" spans="8:8" ht="15" customHeight="1">
      <c r="H11715" s="24"/>
    </row>
    <row r="11716" spans="8:8" ht="15" customHeight="1">
      <c r="H11716" s="24"/>
    </row>
    <row r="11717" spans="8:8" ht="15" customHeight="1">
      <c r="H11717" s="24"/>
    </row>
    <row r="11718" spans="8:8" ht="15" customHeight="1">
      <c r="H11718" s="24"/>
    </row>
    <row r="11719" spans="8:8" ht="15" customHeight="1">
      <c r="H11719" s="24"/>
    </row>
    <row r="11720" spans="8:8" ht="15" customHeight="1">
      <c r="H11720" s="24"/>
    </row>
    <row r="11721" spans="8:8" ht="15" customHeight="1">
      <c r="H11721" s="24"/>
    </row>
    <row r="11722" spans="8:8" ht="15" customHeight="1">
      <c r="H11722" s="24"/>
    </row>
    <row r="11723" spans="8:8" ht="15" customHeight="1">
      <c r="H11723" s="24"/>
    </row>
    <row r="11724" spans="8:8" ht="15" customHeight="1">
      <c r="H11724" s="24"/>
    </row>
    <row r="11725" spans="8:8" ht="15" customHeight="1">
      <c r="H11725" s="24"/>
    </row>
    <row r="11726" spans="8:8" ht="15" customHeight="1">
      <c r="H11726" s="24"/>
    </row>
    <row r="11727" spans="8:8" ht="15" customHeight="1">
      <c r="H11727" s="24"/>
    </row>
    <row r="11728" spans="8:8" ht="15" customHeight="1">
      <c r="H11728" s="24"/>
    </row>
    <row r="11729" spans="8:8" ht="15" customHeight="1">
      <c r="H11729" s="24"/>
    </row>
    <row r="11730" spans="8:8" ht="15" customHeight="1">
      <c r="H11730" s="24"/>
    </row>
    <row r="11731" spans="8:8" ht="15" customHeight="1">
      <c r="H11731" s="24"/>
    </row>
    <row r="11732" spans="8:8" ht="15" customHeight="1">
      <c r="H11732" s="24"/>
    </row>
    <row r="11733" spans="8:8" ht="15" customHeight="1">
      <c r="H11733" s="24"/>
    </row>
    <row r="11734" spans="8:8" ht="15" customHeight="1">
      <c r="H11734" s="24"/>
    </row>
    <row r="11735" spans="8:8" ht="15" customHeight="1">
      <c r="H11735" s="24"/>
    </row>
    <row r="11736" spans="8:8" ht="15" customHeight="1">
      <c r="H11736" s="24"/>
    </row>
    <row r="11737" spans="8:8" ht="15" customHeight="1">
      <c r="H11737" s="24"/>
    </row>
    <row r="11738" spans="8:8" ht="15" customHeight="1">
      <c r="H11738" s="24"/>
    </row>
    <row r="11739" spans="8:8" ht="15" customHeight="1">
      <c r="H11739" s="24"/>
    </row>
    <row r="11740" spans="8:8" ht="15" customHeight="1">
      <c r="H11740" s="24"/>
    </row>
    <row r="11741" spans="8:8" ht="15" customHeight="1">
      <c r="H11741" s="24"/>
    </row>
    <row r="11742" spans="8:8" ht="15" customHeight="1">
      <c r="H11742" s="24"/>
    </row>
    <row r="11743" spans="8:8" ht="15" customHeight="1">
      <c r="H11743" s="24"/>
    </row>
    <row r="11744" spans="8:8" ht="15" customHeight="1">
      <c r="H11744" s="24"/>
    </row>
    <row r="11745" spans="8:8" ht="15" customHeight="1">
      <c r="H11745" s="24"/>
    </row>
    <row r="11746" spans="8:8" ht="15" customHeight="1">
      <c r="H11746" s="24"/>
    </row>
    <row r="11747" spans="8:8" ht="15" customHeight="1">
      <c r="H11747" s="24"/>
    </row>
    <row r="11748" spans="8:8" ht="15" customHeight="1">
      <c r="H11748" s="24"/>
    </row>
    <row r="11749" spans="8:8" ht="15" customHeight="1">
      <c r="H11749" s="24"/>
    </row>
    <row r="11750" spans="8:8" ht="15" customHeight="1">
      <c r="H11750" s="24"/>
    </row>
    <row r="11751" spans="8:8" ht="15" customHeight="1">
      <c r="H11751" s="24"/>
    </row>
    <row r="11752" spans="8:8" ht="15" customHeight="1">
      <c r="H11752" s="24"/>
    </row>
    <row r="11753" spans="8:8" ht="15" customHeight="1">
      <c r="H11753" s="24"/>
    </row>
    <row r="11754" spans="8:8" ht="15" customHeight="1">
      <c r="H11754" s="24"/>
    </row>
    <row r="11755" spans="8:8" ht="15" customHeight="1">
      <c r="H11755" s="24"/>
    </row>
    <row r="11756" spans="8:8" ht="15" customHeight="1">
      <c r="H11756" s="24"/>
    </row>
    <row r="11757" spans="8:8" ht="15" customHeight="1">
      <c r="H11757" s="24"/>
    </row>
    <row r="11758" spans="8:8" ht="15" customHeight="1">
      <c r="H11758" s="24"/>
    </row>
    <row r="11759" spans="8:8" ht="15" customHeight="1">
      <c r="H11759" s="24"/>
    </row>
    <row r="11760" spans="8:8" ht="15" customHeight="1">
      <c r="H11760" s="24"/>
    </row>
    <row r="11761" spans="8:8" ht="15" customHeight="1">
      <c r="H11761" s="24"/>
    </row>
    <row r="11762" spans="8:8" ht="15" customHeight="1">
      <c r="H11762" s="24"/>
    </row>
    <row r="11763" spans="8:8" ht="15" customHeight="1">
      <c r="H11763" s="24"/>
    </row>
    <row r="11764" spans="8:8" ht="15" customHeight="1">
      <c r="H11764" s="24"/>
    </row>
    <row r="11765" spans="8:8" ht="15" customHeight="1">
      <c r="H11765" s="24"/>
    </row>
    <row r="11766" spans="8:8" ht="15" customHeight="1">
      <c r="H11766" s="24"/>
    </row>
    <row r="11767" spans="8:8" ht="15" customHeight="1">
      <c r="H11767" s="24"/>
    </row>
    <row r="11768" spans="8:8" ht="15" customHeight="1">
      <c r="H11768" s="24"/>
    </row>
    <row r="11769" spans="8:8" ht="15" customHeight="1">
      <c r="H11769" s="24"/>
    </row>
    <row r="11770" spans="8:8" ht="15" customHeight="1">
      <c r="H11770" s="24"/>
    </row>
    <row r="11771" spans="8:8" ht="15" customHeight="1">
      <c r="H11771" s="24"/>
    </row>
    <row r="11772" spans="8:8" ht="15" customHeight="1">
      <c r="H11772" s="24"/>
    </row>
    <row r="11773" spans="8:8" ht="15" customHeight="1">
      <c r="H11773" s="24"/>
    </row>
    <row r="11774" spans="8:8" ht="15" customHeight="1">
      <c r="H11774" s="24"/>
    </row>
    <row r="11775" spans="8:8" ht="15" customHeight="1">
      <c r="H11775" s="24"/>
    </row>
    <row r="11776" spans="8:8" ht="15" customHeight="1">
      <c r="H11776" s="24"/>
    </row>
    <row r="11777" spans="8:8" ht="15" customHeight="1">
      <c r="H11777" s="24"/>
    </row>
    <row r="11778" spans="8:8" ht="15" customHeight="1">
      <c r="H11778" s="24"/>
    </row>
    <row r="11779" spans="8:8" ht="15" customHeight="1">
      <c r="H11779" s="24"/>
    </row>
    <row r="11780" spans="8:8" ht="15" customHeight="1">
      <c r="H11780" s="24"/>
    </row>
    <row r="11781" spans="8:8" ht="15" customHeight="1">
      <c r="H11781" s="24"/>
    </row>
    <row r="11782" spans="8:8" ht="15" customHeight="1">
      <c r="H11782" s="24"/>
    </row>
    <row r="11783" spans="8:8" ht="15" customHeight="1">
      <c r="H11783" s="24"/>
    </row>
    <row r="11784" spans="8:8" ht="15" customHeight="1">
      <c r="H11784" s="24"/>
    </row>
    <row r="11785" spans="8:8" ht="15" customHeight="1">
      <c r="H11785" s="24"/>
    </row>
    <row r="11786" spans="8:8" ht="15" customHeight="1">
      <c r="H11786" s="24"/>
    </row>
    <row r="11787" spans="8:8" ht="15" customHeight="1">
      <c r="H11787" s="24"/>
    </row>
    <row r="11788" spans="8:8" ht="15" customHeight="1">
      <c r="H11788" s="24"/>
    </row>
    <row r="11789" spans="8:8" ht="15" customHeight="1">
      <c r="H11789" s="24"/>
    </row>
    <row r="11790" spans="8:8" ht="15" customHeight="1">
      <c r="H11790" s="24"/>
    </row>
    <row r="11791" spans="8:8" ht="15" customHeight="1">
      <c r="H11791" s="24"/>
    </row>
    <row r="11792" spans="8:8" ht="15" customHeight="1">
      <c r="H11792" s="24"/>
    </row>
    <row r="11793" spans="8:8" ht="15" customHeight="1">
      <c r="H11793" s="24"/>
    </row>
    <row r="11794" spans="8:8" ht="15" customHeight="1">
      <c r="H11794" s="24"/>
    </row>
    <row r="11795" spans="8:8" ht="15" customHeight="1">
      <c r="H11795" s="24"/>
    </row>
    <row r="11796" spans="8:8" ht="15" customHeight="1">
      <c r="H11796" s="24"/>
    </row>
    <row r="11797" spans="8:8" ht="15" customHeight="1">
      <c r="H11797" s="24"/>
    </row>
    <row r="11798" spans="8:8" ht="15" customHeight="1">
      <c r="H11798" s="24"/>
    </row>
    <row r="11799" spans="8:8" ht="15" customHeight="1">
      <c r="H11799" s="24"/>
    </row>
    <row r="11800" spans="8:8" ht="15" customHeight="1">
      <c r="H11800" s="24"/>
    </row>
    <row r="11801" spans="8:8" ht="15" customHeight="1">
      <c r="H11801" s="24"/>
    </row>
    <row r="11802" spans="8:8" ht="15" customHeight="1">
      <c r="H11802" s="24"/>
    </row>
    <row r="11803" spans="8:8" ht="15" customHeight="1">
      <c r="H11803" s="24"/>
    </row>
    <row r="11804" spans="8:8" ht="15" customHeight="1">
      <c r="H11804" s="24"/>
    </row>
    <row r="11805" spans="8:8" ht="15" customHeight="1">
      <c r="H11805" s="24"/>
    </row>
    <row r="11806" spans="8:8" ht="15" customHeight="1">
      <c r="H11806" s="24"/>
    </row>
    <row r="11807" spans="8:8" ht="15" customHeight="1">
      <c r="H11807" s="24"/>
    </row>
    <row r="11808" spans="8:8" ht="15" customHeight="1">
      <c r="H11808" s="24"/>
    </row>
    <row r="11809" spans="8:8" ht="15" customHeight="1">
      <c r="H11809" s="24"/>
    </row>
    <row r="11810" spans="8:8" ht="15" customHeight="1">
      <c r="H11810" s="24"/>
    </row>
    <row r="11811" spans="8:8" ht="15" customHeight="1">
      <c r="H11811" s="24"/>
    </row>
    <row r="11812" spans="8:8" ht="15" customHeight="1">
      <c r="H11812" s="24"/>
    </row>
    <row r="11813" spans="8:8" ht="15" customHeight="1">
      <c r="H11813" s="24"/>
    </row>
    <row r="11814" spans="8:8" ht="15" customHeight="1">
      <c r="H11814" s="24"/>
    </row>
    <row r="11815" spans="8:8" ht="15" customHeight="1">
      <c r="H11815" s="24"/>
    </row>
    <row r="11816" spans="8:8" ht="15" customHeight="1">
      <c r="H11816" s="24"/>
    </row>
    <row r="11817" spans="8:8" ht="15" customHeight="1">
      <c r="H11817" s="24"/>
    </row>
    <row r="11818" spans="8:8" ht="15" customHeight="1">
      <c r="H11818" s="24"/>
    </row>
    <row r="11819" spans="8:8" ht="15" customHeight="1">
      <c r="H11819" s="24"/>
    </row>
    <row r="11820" spans="8:8" ht="15" customHeight="1">
      <c r="H11820" s="24"/>
    </row>
    <row r="11821" spans="8:8" ht="15" customHeight="1">
      <c r="H11821" s="24"/>
    </row>
    <row r="11822" spans="8:8" ht="15" customHeight="1">
      <c r="H11822" s="24"/>
    </row>
    <row r="11823" spans="8:8" ht="15" customHeight="1">
      <c r="H11823" s="24"/>
    </row>
    <row r="11824" spans="8:8" ht="15" customHeight="1">
      <c r="H11824" s="24"/>
    </row>
    <row r="11825" spans="8:8" ht="15" customHeight="1">
      <c r="H11825" s="24"/>
    </row>
    <row r="11826" spans="8:8" ht="15" customHeight="1">
      <c r="H11826" s="24"/>
    </row>
    <row r="11827" spans="8:8" ht="15" customHeight="1">
      <c r="H11827" s="24"/>
    </row>
    <row r="11828" spans="8:8" ht="15" customHeight="1">
      <c r="H11828" s="24"/>
    </row>
    <row r="11829" spans="8:8" ht="15" customHeight="1">
      <c r="H11829" s="24"/>
    </row>
    <row r="11830" spans="8:8" ht="15" customHeight="1">
      <c r="H11830" s="24"/>
    </row>
    <row r="11831" spans="8:8" ht="15" customHeight="1">
      <c r="H11831" s="24"/>
    </row>
    <row r="11832" spans="8:8" ht="15" customHeight="1">
      <c r="H11832" s="24"/>
    </row>
    <row r="11833" spans="8:8" ht="15" customHeight="1">
      <c r="H11833" s="24"/>
    </row>
    <row r="11834" spans="8:8" ht="15" customHeight="1">
      <c r="H11834" s="24"/>
    </row>
    <row r="11835" spans="8:8" ht="15" customHeight="1">
      <c r="H11835" s="24"/>
    </row>
    <row r="11836" spans="8:8" ht="15" customHeight="1">
      <c r="H11836" s="24"/>
    </row>
    <row r="11837" spans="8:8" ht="15" customHeight="1">
      <c r="H11837" s="24"/>
    </row>
    <row r="11838" spans="8:8" ht="15" customHeight="1">
      <c r="H11838" s="24"/>
    </row>
    <row r="11839" spans="8:8" ht="15" customHeight="1">
      <c r="H11839" s="24"/>
    </row>
    <row r="11840" spans="8:8" ht="15" customHeight="1">
      <c r="H11840" s="24"/>
    </row>
    <row r="11841" spans="8:8" ht="15" customHeight="1">
      <c r="H11841" s="24"/>
    </row>
    <row r="11842" spans="8:8" ht="15" customHeight="1">
      <c r="H11842" s="24"/>
    </row>
    <row r="11843" spans="8:8" ht="15" customHeight="1">
      <c r="H11843" s="24"/>
    </row>
    <row r="11844" spans="8:8" ht="15" customHeight="1">
      <c r="H11844" s="24"/>
    </row>
    <row r="11845" spans="8:8" ht="15" customHeight="1">
      <c r="H11845" s="24"/>
    </row>
    <row r="11846" spans="8:8" ht="15" customHeight="1">
      <c r="H11846" s="24"/>
    </row>
    <row r="11847" spans="8:8" ht="15" customHeight="1">
      <c r="H11847" s="24"/>
    </row>
    <row r="11848" spans="8:8" ht="15" customHeight="1">
      <c r="H11848" s="24"/>
    </row>
    <row r="11849" spans="8:8" ht="15" customHeight="1">
      <c r="H11849" s="24"/>
    </row>
    <row r="11850" spans="8:8" ht="15" customHeight="1">
      <c r="H11850" s="24"/>
    </row>
    <row r="11851" spans="8:8" ht="15" customHeight="1">
      <c r="H11851" s="24"/>
    </row>
    <row r="11852" spans="8:8" ht="15" customHeight="1">
      <c r="H11852" s="24"/>
    </row>
    <row r="11853" spans="8:8" ht="15" customHeight="1">
      <c r="H11853" s="24"/>
    </row>
    <row r="11854" spans="8:8" ht="15" customHeight="1">
      <c r="H11854" s="24"/>
    </row>
    <row r="11855" spans="8:8" ht="15" customHeight="1">
      <c r="H11855" s="24"/>
    </row>
    <row r="11856" spans="8:8" ht="15" customHeight="1">
      <c r="H11856" s="24"/>
    </row>
    <row r="11857" spans="8:8" ht="15" customHeight="1">
      <c r="H11857" s="24"/>
    </row>
    <row r="11858" spans="8:8" ht="15" customHeight="1">
      <c r="H11858" s="24"/>
    </row>
    <row r="11859" spans="8:8" ht="15" customHeight="1">
      <c r="H11859" s="24"/>
    </row>
    <row r="11860" spans="8:8" ht="15" customHeight="1">
      <c r="H11860" s="24"/>
    </row>
    <row r="11861" spans="8:8" ht="15" customHeight="1">
      <c r="H11861" s="24"/>
    </row>
    <row r="11862" spans="8:8" ht="15" customHeight="1">
      <c r="H11862" s="24"/>
    </row>
    <row r="11863" spans="8:8" ht="15" customHeight="1">
      <c r="H11863" s="24"/>
    </row>
    <row r="11864" spans="8:8" ht="15" customHeight="1">
      <c r="H11864" s="24"/>
    </row>
    <row r="11865" spans="8:8" ht="15" customHeight="1">
      <c r="H11865" s="24"/>
    </row>
    <row r="11866" spans="8:8" ht="15" customHeight="1">
      <c r="H11866" s="24"/>
    </row>
    <row r="11867" spans="8:8" ht="15" customHeight="1">
      <c r="H11867" s="24"/>
    </row>
    <row r="11868" spans="8:8" ht="15" customHeight="1">
      <c r="H11868" s="24"/>
    </row>
    <row r="11869" spans="8:8" ht="15" customHeight="1">
      <c r="H11869" s="24"/>
    </row>
    <row r="11870" spans="8:8" ht="15" customHeight="1">
      <c r="H11870" s="24"/>
    </row>
    <row r="11871" spans="8:8" ht="15" customHeight="1">
      <c r="H11871" s="24"/>
    </row>
    <row r="11872" spans="8:8" ht="15" customHeight="1">
      <c r="H11872" s="24"/>
    </row>
    <row r="11873" spans="8:8" ht="15" customHeight="1">
      <c r="H11873" s="24"/>
    </row>
    <row r="11874" spans="8:8" ht="15" customHeight="1">
      <c r="H11874" s="24"/>
    </row>
    <row r="11875" spans="8:8" ht="15" customHeight="1">
      <c r="H11875" s="24"/>
    </row>
    <row r="11876" spans="8:8" ht="15" customHeight="1">
      <c r="H11876" s="24"/>
    </row>
    <row r="11877" spans="8:8" ht="15" customHeight="1">
      <c r="H11877" s="24"/>
    </row>
    <row r="11878" spans="8:8" ht="15" customHeight="1">
      <c r="H11878" s="24"/>
    </row>
    <row r="11879" spans="8:8" ht="15" customHeight="1">
      <c r="H11879" s="24"/>
    </row>
    <row r="11880" spans="8:8" ht="15" customHeight="1">
      <c r="H11880" s="24"/>
    </row>
    <row r="11881" spans="8:8" ht="15" customHeight="1">
      <c r="H11881" s="24"/>
    </row>
    <row r="11882" spans="8:8" ht="15" customHeight="1">
      <c r="H11882" s="24"/>
    </row>
    <row r="11883" spans="8:8" ht="15" customHeight="1">
      <c r="H11883" s="24"/>
    </row>
    <row r="11884" spans="8:8" ht="15" customHeight="1">
      <c r="H11884" s="24"/>
    </row>
    <row r="11885" spans="8:8" ht="15" customHeight="1">
      <c r="H11885" s="24"/>
    </row>
    <row r="11886" spans="8:8" ht="15" customHeight="1">
      <c r="H11886" s="24"/>
    </row>
    <row r="11887" spans="8:8" ht="15" customHeight="1">
      <c r="H11887" s="24"/>
    </row>
    <row r="11888" spans="8:8" ht="15" customHeight="1">
      <c r="H11888" s="24"/>
    </row>
    <row r="11889" spans="8:8" ht="15" customHeight="1">
      <c r="H11889" s="24"/>
    </row>
    <row r="11890" spans="8:8" ht="15" customHeight="1">
      <c r="H11890" s="24"/>
    </row>
    <row r="11891" spans="8:8" ht="15" customHeight="1">
      <c r="H11891" s="24"/>
    </row>
    <row r="11892" spans="8:8" ht="15" customHeight="1">
      <c r="H11892" s="24"/>
    </row>
    <row r="11893" spans="8:8" ht="15" customHeight="1">
      <c r="H11893" s="24"/>
    </row>
    <row r="11894" spans="8:8" ht="15" customHeight="1">
      <c r="H11894" s="24"/>
    </row>
    <row r="11895" spans="8:8" ht="15" customHeight="1">
      <c r="H11895" s="24"/>
    </row>
    <row r="11896" spans="8:8" ht="15" customHeight="1">
      <c r="H11896" s="24"/>
    </row>
    <row r="11897" spans="8:8" ht="15" customHeight="1">
      <c r="H11897" s="24"/>
    </row>
    <row r="11898" spans="8:8" ht="15" customHeight="1">
      <c r="H11898" s="24"/>
    </row>
    <row r="11899" spans="8:8" ht="15" customHeight="1">
      <c r="H11899" s="24"/>
    </row>
    <row r="11900" spans="8:8" ht="15" customHeight="1">
      <c r="H11900" s="24"/>
    </row>
    <row r="11901" spans="8:8" ht="15" customHeight="1">
      <c r="H11901" s="24"/>
    </row>
    <row r="11902" spans="8:8" ht="15" customHeight="1">
      <c r="H11902" s="24"/>
    </row>
    <row r="11903" spans="8:8" ht="15" customHeight="1">
      <c r="H11903" s="24"/>
    </row>
    <row r="11904" spans="8:8" ht="15" customHeight="1">
      <c r="H11904" s="24"/>
    </row>
    <row r="11905" spans="8:8" ht="15" customHeight="1">
      <c r="H11905" s="24"/>
    </row>
    <row r="11906" spans="8:8" ht="15" customHeight="1">
      <c r="H11906" s="24"/>
    </row>
    <row r="11907" spans="8:8" ht="15" customHeight="1">
      <c r="H11907" s="24"/>
    </row>
    <row r="11908" spans="8:8" ht="15" customHeight="1">
      <c r="H11908" s="24"/>
    </row>
    <row r="11909" spans="8:8" ht="15" customHeight="1">
      <c r="H11909" s="24"/>
    </row>
    <row r="11910" spans="8:8" ht="15" customHeight="1">
      <c r="H11910" s="24"/>
    </row>
    <row r="11911" spans="8:8" ht="15" customHeight="1">
      <c r="H11911" s="24"/>
    </row>
    <row r="11912" spans="8:8" ht="15" customHeight="1">
      <c r="H11912" s="24"/>
    </row>
    <row r="11913" spans="8:8" ht="15" customHeight="1">
      <c r="H11913" s="24"/>
    </row>
    <row r="11914" spans="8:8" ht="15" customHeight="1">
      <c r="H11914" s="24"/>
    </row>
    <row r="11915" spans="8:8" ht="15" customHeight="1">
      <c r="H11915" s="24"/>
    </row>
    <row r="11916" spans="8:8" ht="15" customHeight="1">
      <c r="H11916" s="24"/>
    </row>
    <row r="11917" spans="8:8" ht="15" customHeight="1">
      <c r="H11917" s="24"/>
    </row>
    <row r="11918" spans="8:8" ht="15" customHeight="1">
      <c r="H11918" s="24"/>
    </row>
    <row r="11919" spans="8:8" ht="15" customHeight="1">
      <c r="H11919" s="24"/>
    </row>
    <row r="11920" spans="8:8" ht="15" customHeight="1">
      <c r="H11920" s="24"/>
    </row>
    <row r="11921" spans="8:8" ht="15" customHeight="1">
      <c r="H11921" s="24"/>
    </row>
    <row r="11922" spans="8:8" ht="15" customHeight="1">
      <c r="H11922" s="24"/>
    </row>
    <row r="11923" spans="8:8" ht="15" customHeight="1">
      <c r="H11923" s="24"/>
    </row>
    <row r="11924" spans="8:8" ht="15" customHeight="1">
      <c r="H11924" s="24"/>
    </row>
    <row r="11925" spans="8:8" ht="15" customHeight="1">
      <c r="H11925" s="24"/>
    </row>
    <row r="11926" spans="8:8" ht="15" customHeight="1">
      <c r="H11926" s="24"/>
    </row>
    <row r="11927" spans="8:8" ht="15" customHeight="1">
      <c r="H11927" s="24"/>
    </row>
    <row r="11928" spans="8:8" ht="15" customHeight="1">
      <c r="H11928" s="24"/>
    </row>
    <row r="11929" spans="8:8" ht="15" customHeight="1">
      <c r="H11929" s="24"/>
    </row>
    <row r="11930" spans="8:8" ht="15" customHeight="1">
      <c r="H11930" s="24"/>
    </row>
    <row r="11931" spans="8:8" ht="15" customHeight="1">
      <c r="H11931" s="24"/>
    </row>
    <row r="11932" spans="8:8" ht="15" customHeight="1">
      <c r="H11932" s="24"/>
    </row>
    <row r="11933" spans="8:8" ht="15" customHeight="1">
      <c r="H11933" s="24"/>
    </row>
    <row r="11934" spans="8:8" ht="15" customHeight="1">
      <c r="H11934" s="24"/>
    </row>
    <row r="11935" spans="8:8" ht="15" customHeight="1">
      <c r="H11935" s="24"/>
    </row>
    <row r="11936" spans="8:8" ht="15" customHeight="1">
      <c r="H11936" s="24"/>
    </row>
    <row r="11937" spans="8:8" ht="15" customHeight="1">
      <c r="H11937" s="24"/>
    </row>
    <row r="11938" spans="8:8" ht="15" customHeight="1">
      <c r="H11938" s="24"/>
    </row>
    <row r="11939" spans="8:8" ht="15" customHeight="1">
      <c r="H11939" s="24"/>
    </row>
    <row r="11940" spans="8:8" ht="15" customHeight="1">
      <c r="H11940" s="24"/>
    </row>
    <row r="11941" spans="8:8" ht="15" customHeight="1">
      <c r="H11941" s="24"/>
    </row>
    <row r="11942" spans="8:8" ht="15" customHeight="1">
      <c r="H11942" s="24"/>
    </row>
    <row r="11943" spans="8:8" ht="15" customHeight="1">
      <c r="H11943" s="24"/>
    </row>
    <row r="11944" spans="8:8" ht="15" customHeight="1">
      <c r="H11944" s="24"/>
    </row>
    <row r="11945" spans="8:8" ht="15" customHeight="1">
      <c r="H11945" s="24"/>
    </row>
    <row r="11946" spans="8:8" ht="15" customHeight="1">
      <c r="H11946" s="24"/>
    </row>
    <row r="11947" spans="8:8" ht="15" customHeight="1">
      <c r="H11947" s="24"/>
    </row>
    <row r="11948" spans="8:8" ht="15" customHeight="1">
      <c r="H11948" s="24"/>
    </row>
    <row r="11949" spans="8:8" ht="15" customHeight="1">
      <c r="H11949" s="24"/>
    </row>
    <row r="11950" spans="8:8" ht="15" customHeight="1">
      <c r="H11950" s="24"/>
    </row>
    <row r="11951" spans="8:8" ht="15" customHeight="1">
      <c r="H11951" s="24"/>
    </row>
    <row r="11952" spans="8:8" ht="15" customHeight="1">
      <c r="H11952" s="24"/>
    </row>
    <row r="11953" spans="8:8" ht="15" customHeight="1">
      <c r="H11953" s="24"/>
    </row>
    <row r="11954" spans="8:8" ht="15" customHeight="1">
      <c r="H11954" s="24"/>
    </row>
    <row r="11955" spans="8:8" ht="15" customHeight="1">
      <c r="H11955" s="24"/>
    </row>
    <row r="11956" spans="8:8" ht="15" customHeight="1">
      <c r="H11956" s="24"/>
    </row>
    <row r="11957" spans="8:8" ht="15" customHeight="1">
      <c r="H11957" s="24"/>
    </row>
    <row r="11958" spans="8:8" ht="15" customHeight="1">
      <c r="H11958" s="24"/>
    </row>
    <row r="11959" spans="8:8" ht="15" customHeight="1">
      <c r="H11959" s="24"/>
    </row>
    <row r="11960" spans="8:8" ht="15" customHeight="1">
      <c r="H11960" s="24"/>
    </row>
    <row r="11961" spans="8:8" ht="15" customHeight="1">
      <c r="H11961" s="24"/>
    </row>
    <row r="11962" spans="8:8" ht="15" customHeight="1">
      <c r="H11962" s="24"/>
    </row>
    <row r="11963" spans="8:8" ht="15" customHeight="1">
      <c r="H11963" s="24"/>
    </row>
    <row r="11964" spans="8:8" ht="15" customHeight="1">
      <c r="H11964" s="24"/>
    </row>
    <row r="11965" spans="8:8" ht="15" customHeight="1">
      <c r="H11965" s="24"/>
    </row>
    <row r="11966" spans="8:8" ht="15" customHeight="1">
      <c r="H11966" s="24"/>
    </row>
    <row r="11967" spans="8:8" ht="15" customHeight="1">
      <c r="H11967" s="24"/>
    </row>
    <row r="11968" spans="8:8" ht="15" customHeight="1">
      <c r="H11968" s="24"/>
    </row>
    <row r="11969" spans="8:8" ht="15" customHeight="1">
      <c r="H11969" s="24"/>
    </row>
    <row r="11970" spans="8:8" ht="15" customHeight="1">
      <c r="H11970" s="24"/>
    </row>
    <row r="11971" spans="8:8" ht="15" customHeight="1">
      <c r="H11971" s="24"/>
    </row>
    <row r="11972" spans="8:8" ht="15" customHeight="1">
      <c r="H11972" s="24"/>
    </row>
    <row r="11973" spans="8:8" ht="15" customHeight="1">
      <c r="H11973" s="24"/>
    </row>
    <row r="11974" spans="8:8" ht="15" customHeight="1">
      <c r="H11974" s="24"/>
    </row>
    <row r="11975" spans="8:8" ht="15" customHeight="1">
      <c r="H11975" s="24"/>
    </row>
    <row r="11976" spans="8:8" ht="15" customHeight="1">
      <c r="H11976" s="24"/>
    </row>
    <row r="11977" spans="8:8" ht="15" customHeight="1">
      <c r="H11977" s="24"/>
    </row>
    <row r="11978" spans="8:8" ht="15" customHeight="1">
      <c r="H11978" s="24"/>
    </row>
    <row r="11979" spans="8:8" ht="15" customHeight="1">
      <c r="H11979" s="24"/>
    </row>
    <row r="11980" spans="8:8" ht="15" customHeight="1">
      <c r="H11980" s="24"/>
    </row>
    <row r="11981" spans="8:8" ht="15" customHeight="1">
      <c r="H11981" s="24"/>
    </row>
    <row r="11982" spans="8:8" ht="15" customHeight="1">
      <c r="H11982" s="24"/>
    </row>
    <row r="11983" spans="8:8" ht="15" customHeight="1">
      <c r="H11983" s="24"/>
    </row>
    <row r="11984" spans="8:8" ht="15" customHeight="1">
      <c r="H11984" s="24"/>
    </row>
    <row r="11985" spans="8:8" ht="15" customHeight="1">
      <c r="H11985" s="24"/>
    </row>
    <row r="11986" spans="8:8" ht="15" customHeight="1">
      <c r="H11986" s="24"/>
    </row>
    <row r="11987" spans="8:8" ht="15" customHeight="1">
      <c r="H11987" s="24"/>
    </row>
    <row r="11988" spans="8:8" ht="15" customHeight="1">
      <c r="H11988" s="24"/>
    </row>
    <row r="11989" spans="8:8" ht="15" customHeight="1">
      <c r="H11989" s="24"/>
    </row>
    <row r="11990" spans="8:8" ht="15" customHeight="1">
      <c r="H11990" s="24"/>
    </row>
    <row r="11991" spans="8:8" ht="15" customHeight="1">
      <c r="H11991" s="24"/>
    </row>
    <row r="11992" spans="8:8" ht="15" customHeight="1">
      <c r="H11992" s="24"/>
    </row>
    <row r="11993" spans="8:8" ht="15" customHeight="1">
      <c r="H11993" s="24"/>
    </row>
    <row r="11994" spans="8:8" ht="15" customHeight="1">
      <c r="H11994" s="24"/>
    </row>
    <row r="11995" spans="8:8" ht="15" customHeight="1">
      <c r="H11995" s="24"/>
    </row>
    <row r="11996" spans="8:8" ht="15" customHeight="1">
      <c r="H11996" s="24"/>
    </row>
    <row r="11997" spans="8:8" ht="15" customHeight="1">
      <c r="H11997" s="24"/>
    </row>
    <row r="11998" spans="8:8" ht="15" customHeight="1">
      <c r="H11998" s="24"/>
    </row>
    <row r="11999" spans="8:8" ht="15" customHeight="1">
      <c r="H11999" s="24"/>
    </row>
    <row r="12000" spans="8:8" ht="15" customHeight="1">
      <c r="H12000" s="24"/>
    </row>
    <row r="12001" spans="8:8" ht="15" customHeight="1">
      <c r="H12001" s="24"/>
    </row>
    <row r="12002" spans="8:8" ht="15" customHeight="1">
      <c r="H12002" s="24"/>
    </row>
    <row r="12003" spans="8:8" ht="15" customHeight="1">
      <c r="H12003" s="24"/>
    </row>
    <row r="12004" spans="8:8" ht="15" customHeight="1">
      <c r="H12004" s="24"/>
    </row>
    <row r="12005" spans="8:8" ht="15" customHeight="1">
      <c r="H12005" s="24"/>
    </row>
    <row r="12006" spans="8:8" ht="15" customHeight="1">
      <c r="H12006" s="24"/>
    </row>
    <row r="12007" spans="8:8" ht="15" customHeight="1">
      <c r="H12007" s="24"/>
    </row>
    <row r="12008" spans="8:8" ht="15" customHeight="1">
      <c r="H12008" s="24"/>
    </row>
    <row r="12009" spans="8:8" ht="15" customHeight="1">
      <c r="H12009" s="24"/>
    </row>
    <row r="12010" spans="8:8" ht="15" customHeight="1">
      <c r="H12010" s="24"/>
    </row>
    <row r="12011" spans="8:8" ht="15" customHeight="1">
      <c r="H12011" s="24"/>
    </row>
    <row r="12012" spans="8:8" ht="15" customHeight="1">
      <c r="H12012" s="24"/>
    </row>
    <row r="12013" spans="8:8" ht="15" customHeight="1">
      <c r="H12013" s="24"/>
    </row>
    <row r="12014" spans="8:8" ht="15" customHeight="1">
      <c r="H12014" s="24"/>
    </row>
    <row r="12015" spans="8:8" ht="15" customHeight="1">
      <c r="H12015" s="24"/>
    </row>
    <row r="12016" spans="8:8" ht="15" customHeight="1">
      <c r="H12016" s="24"/>
    </row>
    <row r="12017" spans="8:8" ht="15" customHeight="1">
      <c r="H12017" s="24"/>
    </row>
    <row r="12018" spans="8:8" ht="15" customHeight="1">
      <c r="H12018" s="24"/>
    </row>
    <row r="12019" spans="8:8" ht="15" customHeight="1">
      <c r="H12019" s="24"/>
    </row>
    <row r="12020" spans="8:8" ht="15" customHeight="1">
      <c r="H12020" s="24"/>
    </row>
    <row r="12021" spans="8:8" ht="15" customHeight="1">
      <c r="H12021" s="24"/>
    </row>
    <row r="12022" spans="8:8" ht="15" customHeight="1">
      <c r="H12022" s="24"/>
    </row>
    <row r="12023" spans="8:8" ht="15" customHeight="1">
      <c r="H12023" s="24"/>
    </row>
    <row r="12024" spans="8:8" ht="15" customHeight="1">
      <c r="H12024" s="24"/>
    </row>
    <row r="12025" spans="8:8" ht="15" customHeight="1">
      <c r="H12025" s="24"/>
    </row>
    <row r="12026" spans="8:8" ht="15" customHeight="1">
      <c r="H12026" s="24"/>
    </row>
    <row r="12027" spans="8:8" ht="15" customHeight="1">
      <c r="H12027" s="24"/>
    </row>
    <row r="12028" spans="8:8" ht="15" customHeight="1">
      <c r="H12028" s="24"/>
    </row>
    <row r="12029" spans="8:8" ht="15" customHeight="1">
      <c r="H12029" s="24"/>
    </row>
    <row r="12030" spans="8:8" ht="15" customHeight="1">
      <c r="H12030" s="24"/>
    </row>
    <row r="12031" spans="8:8" ht="15" customHeight="1">
      <c r="H12031" s="24"/>
    </row>
    <row r="12032" spans="8:8" ht="15" customHeight="1">
      <c r="H12032" s="24"/>
    </row>
    <row r="12033" spans="8:8" ht="15" customHeight="1">
      <c r="H12033" s="24"/>
    </row>
    <row r="12034" spans="8:8" ht="15" customHeight="1">
      <c r="H12034" s="24"/>
    </row>
    <row r="12035" spans="8:8" ht="15" customHeight="1">
      <c r="H12035" s="24"/>
    </row>
    <row r="12036" spans="8:8" ht="15" customHeight="1">
      <c r="H12036" s="24"/>
    </row>
    <row r="12037" spans="8:8" ht="15" customHeight="1">
      <c r="H12037" s="24"/>
    </row>
    <row r="12038" spans="8:8" ht="15" customHeight="1">
      <c r="H12038" s="24"/>
    </row>
    <row r="12039" spans="8:8" ht="15" customHeight="1">
      <c r="H12039" s="24"/>
    </row>
    <row r="12040" spans="8:8" ht="15" customHeight="1">
      <c r="H12040" s="24"/>
    </row>
    <row r="12041" spans="8:8" ht="15" customHeight="1">
      <c r="H12041" s="24"/>
    </row>
    <row r="12042" spans="8:8" ht="15" customHeight="1">
      <c r="H12042" s="24"/>
    </row>
    <row r="12043" spans="8:8" ht="15" customHeight="1">
      <c r="H12043" s="24"/>
    </row>
    <row r="12044" spans="8:8" ht="15" customHeight="1">
      <c r="H12044" s="24"/>
    </row>
    <row r="12045" spans="8:8" ht="15" customHeight="1">
      <c r="H12045" s="24"/>
    </row>
    <row r="12046" spans="8:8" ht="15" customHeight="1">
      <c r="H12046" s="24"/>
    </row>
    <row r="12047" spans="8:8" ht="15" customHeight="1">
      <c r="H12047" s="24"/>
    </row>
    <row r="12048" spans="8:8" ht="15" customHeight="1">
      <c r="H12048" s="24"/>
    </row>
    <row r="12049" spans="8:8" ht="15" customHeight="1">
      <c r="H12049" s="24"/>
    </row>
    <row r="12050" spans="8:8" ht="15" customHeight="1">
      <c r="H12050" s="24"/>
    </row>
    <row r="12051" spans="8:8" ht="15" customHeight="1">
      <c r="H12051" s="24"/>
    </row>
    <row r="12052" spans="8:8" ht="15" customHeight="1">
      <c r="H12052" s="24"/>
    </row>
    <row r="12053" spans="8:8" ht="15" customHeight="1">
      <c r="H12053" s="24"/>
    </row>
    <row r="12054" spans="8:8" ht="15" customHeight="1">
      <c r="H12054" s="24"/>
    </row>
    <row r="12055" spans="8:8" ht="15" customHeight="1">
      <c r="H12055" s="24"/>
    </row>
    <row r="12056" spans="8:8" ht="15" customHeight="1">
      <c r="H12056" s="24"/>
    </row>
    <row r="12057" spans="8:8" ht="15" customHeight="1">
      <c r="H12057" s="24"/>
    </row>
    <row r="12058" spans="8:8" ht="15" customHeight="1">
      <c r="H12058" s="24"/>
    </row>
    <row r="12059" spans="8:8" ht="15" customHeight="1">
      <c r="H12059" s="24"/>
    </row>
    <row r="12060" spans="8:8" ht="15" customHeight="1">
      <c r="H12060" s="24"/>
    </row>
    <row r="12061" spans="8:8" ht="15" customHeight="1">
      <c r="H12061" s="24"/>
    </row>
    <row r="12062" spans="8:8" ht="15" customHeight="1">
      <c r="H12062" s="24"/>
    </row>
    <row r="12063" spans="8:8" ht="15" customHeight="1">
      <c r="H12063" s="24"/>
    </row>
    <row r="12064" spans="8:8" ht="15" customHeight="1">
      <c r="H12064" s="24"/>
    </row>
    <row r="12065" spans="8:8" ht="15" customHeight="1">
      <c r="H12065" s="24"/>
    </row>
    <row r="12066" spans="8:8" ht="15" customHeight="1">
      <c r="H12066" s="24"/>
    </row>
    <row r="12067" spans="8:8" ht="15" customHeight="1">
      <c r="H12067" s="24"/>
    </row>
    <row r="12068" spans="8:8" ht="15" customHeight="1">
      <c r="H12068" s="24"/>
    </row>
    <row r="12069" spans="8:8" ht="15" customHeight="1">
      <c r="H12069" s="24"/>
    </row>
    <row r="12070" spans="8:8" ht="15" customHeight="1">
      <c r="H12070" s="24"/>
    </row>
    <row r="12071" spans="8:8" ht="15" customHeight="1">
      <c r="H12071" s="24"/>
    </row>
    <row r="12072" spans="8:8" ht="15" customHeight="1">
      <c r="H12072" s="24"/>
    </row>
    <row r="12073" spans="8:8" ht="15" customHeight="1">
      <c r="H12073" s="24"/>
    </row>
    <row r="12074" spans="8:8" ht="15" customHeight="1">
      <c r="H12074" s="24"/>
    </row>
    <row r="12075" spans="8:8" ht="15" customHeight="1">
      <c r="H12075" s="24"/>
    </row>
    <row r="12076" spans="8:8" ht="15" customHeight="1">
      <c r="H12076" s="24"/>
    </row>
    <row r="12077" spans="8:8" ht="15" customHeight="1">
      <c r="H12077" s="24"/>
    </row>
    <row r="12078" spans="8:8" ht="15" customHeight="1">
      <c r="H12078" s="24"/>
    </row>
    <row r="12079" spans="8:8" ht="15" customHeight="1">
      <c r="H12079" s="24"/>
    </row>
    <row r="12080" spans="8:8" ht="15" customHeight="1">
      <c r="H12080" s="24"/>
    </row>
    <row r="12081" spans="8:8" ht="15" customHeight="1">
      <c r="H12081" s="24"/>
    </row>
    <row r="12082" spans="8:8" ht="15" customHeight="1">
      <c r="H12082" s="24"/>
    </row>
    <row r="12083" spans="8:8" ht="15" customHeight="1">
      <c r="H12083" s="24"/>
    </row>
    <row r="12084" spans="8:8" ht="15" customHeight="1">
      <c r="H12084" s="24"/>
    </row>
    <row r="12085" spans="8:8" ht="15" customHeight="1">
      <c r="H12085" s="24"/>
    </row>
    <row r="12086" spans="8:8" ht="15" customHeight="1">
      <c r="H12086" s="24"/>
    </row>
    <row r="12087" spans="8:8" ht="15" customHeight="1">
      <c r="H12087" s="24"/>
    </row>
    <row r="12088" spans="8:8" ht="15" customHeight="1">
      <c r="H12088" s="24"/>
    </row>
    <row r="12089" spans="8:8" ht="15" customHeight="1">
      <c r="H12089" s="24"/>
    </row>
    <row r="12090" spans="8:8" ht="15" customHeight="1">
      <c r="H12090" s="24"/>
    </row>
    <row r="12091" spans="8:8" ht="15" customHeight="1">
      <c r="H12091" s="24"/>
    </row>
    <row r="12092" spans="8:8" ht="15" customHeight="1">
      <c r="H12092" s="24"/>
    </row>
    <row r="12093" spans="8:8" ht="15" customHeight="1">
      <c r="H12093" s="24"/>
    </row>
    <row r="12094" spans="8:8" ht="15" customHeight="1">
      <c r="H12094" s="24"/>
    </row>
    <row r="12095" spans="8:8" ht="15" customHeight="1">
      <c r="H12095" s="24"/>
    </row>
    <row r="12096" spans="8:8" ht="15" customHeight="1">
      <c r="H12096" s="24"/>
    </row>
    <row r="12097" spans="8:8" ht="15" customHeight="1">
      <c r="H12097" s="24"/>
    </row>
    <row r="12098" spans="8:8" ht="15" customHeight="1">
      <c r="H12098" s="24"/>
    </row>
    <row r="12099" spans="8:8" ht="15" customHeight="1">
      <c r="H12099" s="24"/>
    </row>
    <row r="12100" spans="8:8" ht="15" customHeight="1">
      <c r="H12100" s="24"/>
    </row>
    <row r="12101" spans="8:8" ht="15" customHeight="1">
      <c r="H12101" s="24"/>
    </row>
    <row r="12102" spans="8:8" ht="15" customHeight="1">
      <c r="H12102" s="24"/>
    </row>
    <row r="12103" spans="8:8" ht="15" customHeight="1">
      <c r="H12103" s="24"/>
    </row>
    <row r="12104" spans="8:8" ht="15" customHeight="1">
      <c r="H12104" s="24"/>
    </row>
    <row r="12105" spans="8:8" ht="15" customHeight="1">
      <c r="H12105" s="24"/>
    </row>
    <row r="12106" spans="8:8" ht="15" customHeight="1">
      <c r="H12106" s="24"/>
    </row>
    <row r="12107" spans="8:8" ht="15" customHeight="1">
      <c r="H12107" s="24"/>
    </row>
    <row r="12108" spans="8:8" ht="15" customHeight="1">
      <c r="H12108" s="24"/>
    </row>
    <row r="12109" spans="8:8" ht="15" customHeight="1">
      <c r="H12109" s="24"/>
    </row>
    <row r="12110" spans="8:8" ht="15" customHeight="1">
      <c r="H12110" s="24"/>
    </row>
    <row r="12111" spans="8:8" ht="15" customHeight="1">
      <c r="H12111" s="24"/>
    </row>
    <row r="12112" spans="8:8" ht="15" customHeight="1">
      <c r="H12112" s="24"/>
    </row>
    <row r="12113" spans="8:8" ht="15" customHeight="1">
      <c r="H12113" s="24"/>
    </row>
    <row r="12114" spans="8:8" ht="15" customHeight="1">
      <c r="H12114" s="24"/>
    </row>
    <row r="12115" spans="8:8" ht="15" customHeight="1">
      <c r="H12115" s="24"/>
    </row>
    <row r="12116" spans="8:8" ht="15" customHeight="1">
      <c r="H12116" s="24"/>
    </row>
    <row r="12117" spans="8:8" ht="15" customHeight="1">
      <c r="H12117" s="24"/>
    </row>
    <row r="12118" spans="8:8" ht="15" customHeight="1">
      <c r="H12118" s="24"/>
    </row>
    <row r="12119" spans="8:8" ht="15" customHeight="1">
      <c r="H12119" s="24"/>
    </row>
    <row r="12120" spans="8:8" ht="15" customHeight="1">
      <c r="H12120" s="24"/>
    </row>
    <row r="12121" spans="8:8" ht="15" customHeight="1">
      <c r="H12121" s="24"/>
    </row>
    <row r="12122" spans="8:8" ht="15" customHeight="1">
      <c r="H12122" s="24"/>
    </row>
    <row r="12123" spans="8:8" ht="15" customHeight="1">
      <c r="H12123" s="24"/>
    </row>
    <row r="12124" spans="8:8" ht="15" customHeight="1">
      <c r="H12124" s="24"/>
    </row>
    <row r="12125" spans="8:8" ht="15" customHeight="1">
      <c r="H12125" s="24"/>
    </row>
    <row r="12126" spans="8:8" ht="15" customHeight="1">
      <c r="H12126" s="24"/>
    </row>
    <row r="12127" spans="8:8" ht="15" customHeight="1">
      <c r="H12127" s="24"/>
    </row>
    <row r="12128" spans="8:8" ht="15" customHeight="1">
      <c r="H12128" s="24"/>
    </row>
    <row r="12129" spans="8:8" ht="15" customHeight="1">
      <c r="H12129" s="24"/>
    </row>
    <row r="12130" spans="8:8" ht="15" customHeight="1">
      <c r="H12130" s="24"/>
    </row>
    <row r="12131" spans="8:8" ht="15" customHeight="1">
      <c r="H12131" s="24"/>
    </row>
    <row r="12132" spans="8:8" ht="15" customHeight="1">
      <c r="H12132" s="24"/>
    </row>
    <row r="12133" spans="8:8" ht="15" customHeight="1">
      <c r="H12133" s="24"/>
    </row>
    <row r="12134" spans="8:8" ht="15" customHeight="1">
      <c r="H12134" s="24"/>
    </row>
    <row r="12135" spans="8:8" ht="15" customHeight="1">
      <c r="H12135" s="24"/>
    </row>
    <row r="12136" spans="8:8" ht="15" customHeight="1">
      <c r="H12136" s="24"/>
    </row>
    <row r="12137" spans="8:8" ht="15" customHeight="1">
      <c r="H12137" s="24"/>
    </row>
    <row r="12138" spans="8:8" ht="15" customHeight="1">
      <c r="H12138" s="24"/>
    </row>
    <row r="12139" spans="8:8" ht="15" customHeight="1">
      <c r="H12139" s="24"/>
    </row>
    <row r="12140" spans="8:8" ht="15" customHeight="1">
      <c r="H12140" s="24"/>
    </row>
    <row r="12141" spans="8:8" ht="15" customHeight="1">
      <c r="H12141" s="24"/>
    </row>
    <row r="12142" spans="8:8" ht="15" customHeight="1">
      <c r="H12142" s="24"/>
    </row>
    <row r="12143" spans="8:8" ht="15" customHeight="1">
      <c r="H12143" s="24"/>
    </row>
    <row r="12144" spans="8:8" ht="15" customHeight="1">
      <c r="H12144" s="24"/>
    </row>
    <row r="12145" spans="8:8" ht="15" customHeight="1">
      <c r="H12145" s="24"/>
    </row>
    <row r="12146" spans="8:8" ht="15" customHeight="1">
      <c r="H12146" s="24"/>
    </row>
    <row r="12147" spans="8:8" ht="15" customHeight="1">
      <c r="H12147" s="24"/>
    </row>
    <row r="12148" spans="8:8" ht="15" customHeight="1">
      <c r="H12148" s="24"/>
    </row>
    <row r="12149" spans="8:8" ht="15" customHeight="1">
      <c r="H12149" s="24"/>
    </row>
    <row r="12150" spans="8:8" ht="15" customHeight="1">
      <c r="H12150" s="24"/>
    </row>
    <row r="12151" spans="8:8" ht="15" customHeight="1">
      <c r="H12151" s="24"/>
    </row>
    <row r="12152" spans="8:8" ht="15" customHeight="1">
      <c r="H12152" s="24"/>
    </row>
    <row r="12153" spans="8:8" ht="15" customHeight="1">
      <c r="H12153" s="24"/>
    </row>
    <row r="12154" spans="8:8" ht="15" customHeight="1">
      <c r="H12154" s="24"/>
    </row>
    <row r="12155" spans="8:8" ht="15" customHeight="1">
      <c r="H12155" s="24"/>
    </row>
    <row r="12156" spans="8:8" ht="15" customHeight="1">
      <c r="H12156" s="24"/>
    </row>
    <row r="12157" spans="8:8" ht="15" customHeight="1">
      <c r="H12157" s="24"/>
    </row>
    <row r="12158" spans="8:8" ht="15" customHeight="1">
      <c r="H12158" s="24"/>
    </row>
    <row r="12159" spans="8:8" ht="15" customHeight="1">
      <c r="H12159" s="24"/>
    </row>
    <row r="12160" spans="8:8" ht="15" customHeight="1">
      <c r="H12160" s="24"/>
    </row>
    <row r="12161" spans="8:8" ht="15" customHeight="1">
      <c r="H12161" s="24"/>
    </row>
    <row r="12162" spans="8:8" ht="15" customHeight="1">
      <c r="H12162" s="24"/>
    </row>
    <row r="12163" spans="8:8" ht="15" customHeight="1">
      <c r="H12163" s="24"/>
    </row>
    <row r="12164" spans="8:8" ht="15" customHeight="1">
      <c r="H12164" s="24"/>
    </row>
    <row r="12165" spans="8:8" ht="15" customHeight="1">
      <c r="H12165" s="24"/>
    </row>
    <row r="12166" spans="8:8" ht="15" customHeight="1">
      <c r="H12166" s="24"/>
    </row>
    <row r="12167" spans="8:8" ht="15" customHeight="1">
      <c r="H12167" s="24"/>
    </row>
    <row r="12168" spans="8:8" ht="15" customHeight="1">
      <c r="H12168" s="24"/>
    </row>
    <row r="12169" spans="8:8" ht="15" customHeight="1">
      <c r="H12169" s="24"/>
    </row>
    <row r="12170" spans="8:8" ht="15" customHeight="1">
      <c r="H12170" s="24"/>
    </row>
    <row r="12171" spans="8:8" ht="15" customHeight="1">
      <c r="H12171" s="24"/>
    </row>
    <row r="12172" spans="8:8" ht="15" customHeight="1">
      <c r="H12172" s="24"/>
    </row>
    <row r="12173" spans="8:8" ht="15" customHeight="1">
      <c r="H12173" s="24"/>
    </row>
    <row r="12174" spans="8:8" ht="15" customHeight="1">
      <c r="H12174" s="24"/>
    </row>
    <row r="12175" spans="8:8" ht="15" customHeight="1">
      <c r="H12175" s="24"/>
    </row>
    <row r="12176" spans="8:8" ht="15" customHeight="1">
      <c r="H12176" s="24"/>
    </row>
    <row r="12177" spans="8:8" ht="15" customHeight="1">
      <c r="H12177" s="24"/>
    </row>
    <row r="12178" spans="8:8" ht="15" customHeight="1">
      <c r="H12178" s="24"/>
    </row>
    <row r="12179" spans="8:8" ht="15" customHeight="1">
      <c r="H12179" s="24"/>
    </row>
    <row r="12180" spans="8:8" ht="15" customHeight="1">
      <c r="H12180" s="24"/>
    </row>
    <row r="12181" spans="8:8" ht="15" customHeight="1">
      <c r="H12181" s="24"/>
    </row>
    <row r="12182" spans="8:8" ht="15" customHeight="1">
      <c r="H12182" s="24"/>
    </row>
    <row r="12183" spans="8:8" ht="15" customHeight="1">
      <c r="H12183" s="24"/>
    </row>
    <row r="12184" spans="8:8" ht="15" customHeight="1">
      <c r="H12184" s="24"/>
    </row>
    <row r="12185" spans="8:8" ht="15" customHeight="1">
      <c r="H12185" s="24"/>
    </row>
    <row r="12186" spans="8:8" ht="15" customHeight="1">
      <c r="H12186" s="24"/>
    </row>
    <row r="12187" spans="8:8" ht="15" customHeight="1">
      <c r="H12187" s="24"/>
    </row>
    <row r="12188" spans="8:8" ht="15" customHeight="1">
      <c r="H12188" s="24"/>
    </row>
    <row r="12189" spans="8:8" ht="15" customHeight="1">
      <c r="H12189" s="24"/>
    </row>
    <row r="12190" spans="8:8" ht="15" customHeight="1">
      <c r="H12190" s="24"/>
    </row>
    <row r="12191" spans="8:8" ht="15" customHeight="1">
      <c r="H12191" s="24"/>
    </row>
    <row r="12192" spans="8:8" ht="15" customHeight="1">
      <c r="H12192" s="24"/>
    </row>
    <row r="12193" spans="8:8" ht="15" customHeight="1">
      <c r="H12193" s="24"/>
    </row>
    <row r="12194" spans="8:8" ht="15" customHeight="1">
      <c r="H12194" s="24"/>
    </row>
    <row r="12195" spans="8:8" ht="15" customHeight="1">
      <c r="H12195" s="24"/>
    </row>
    <row r="12196" spans="8:8" ht="15" customHeight="1">
      <c r="H12196" s="24"/>
    </row>
    <row r="12197" spans="8:8" ht="15" customHeight="1">
      <c r="H12197" s="24"/>
    </row>
    <row r="12198" spans="8:8" ht="15" customHeight="1">
      <c r="H12198" s="24"/>
    </row>
    <row r="12199" spans="8:8" ht="15" customHeight="1">
      <c r="H12199" s="24"/>
    </row>
    <row r="12200" spans="8:8" ht="15" customHeight="1">
      <c r="H12200" s="24"/>
    </row>
    <row r="12201" spans="8:8" ht="15" customHeight="1">
      <c r="H12201" s="24"/>
    </row>
    <row r="12202" spans="8:8" ht="15" customHeight="1">
      <c r="H12202" s="24"/>
    </row>
    <row r="12203" spans="8:8" ht="15" customHeight="1">
      <c r="H12203" s="24"/>
    </row>
    <row r="12204" spans="8:8" ht="15" customHeight="1">
      <c r="H12204" s="24"/>
    </row>
    <row r="12205" spans="8:8" ht="15" customHeight="1">
      <c r="H12205" s="24"/>
    </row>
    <row r="12206" spans="8:8" ht="15" customHeight="1">
      <c r="H12206" s="24"/>
    </row>
    <row r="12207" spans="8:8" ht="15" customHeight="1">
      <c r="H12207" s="24"/>
    </row>
    <row r="12208" spans="8:8" ht="15" customHeight="1">
      <c r="H12208" s="24"/>
    </row>
    <row r="12209" spans="8:8" ht="15" customHeight="1">
      <c r="H12209" s="24"/>
    </row>
    <row r="12210" spans="8:8" ht="15" customHeight="1">
      <c r="H12210" s="24"/>
    </row>
    <row r="12211" spans="8:8" ht="15" customHeight="1">
      <c r="H12211" s="24"/>
    </row>
    <row r="12212" spans="8:8" ht="15" customHeight="1">
      <c r="H12212" s="24"/>
    </row>
    <row r="12213" spans="8:8" ht="15" customHeight="1">
      <c r="H12213" s="24"/>
    </row>
    <row r="12214" spans="8:8" ht="15" customHeight="1">
      <c r="H12214" s="24"/>
    </row>
    <row r="12215" spans="8:8" ht="15" customHeight="1">
      <c r="H12215" s="24"/>
    </row>
    <row r="12216" spans="8:8" ht="15" customHeight="1">
      <c r="H12216" s="24"/>
    </row>
    <row r="12217" spans="8:8" ht="15" customHeight="1">
      <c r="H12217" s="24"/>
    </row>
    <row r="12218" spans="8:8" ht="15" customHeight="1">
      <c r="H12218" s="24"/>
    </row>
    <row r="12219" spans="8:8" ht="15" customHeight="1">
      <c r="H12219" s="24"/>
    </row>
    <row r="12220" spans="8:8" ht="15" customHeight="1">
      <c r="H12220" s="24"/>
    </row>
    <row r="12221" spans="8:8" ht="15" customHeight="1">
      <c r="H12221" s="24"/>
    </row>
    <row r="12222" spans="8:8" ht="15" customHeight="1">
      <c r="H12222" s="24"/>
    </row>
    <row r="12223" spans="8:8" ht="15" customHeight="1">
      <c r="H12223" s="24"/>
    </row>
    <row r="12224" spans="8:8" ht="15" customHeight="1">
      <c r="H12224" s="24"/>
    </row>
    <row r="12225" spans="8:8" ht="15" customHeight="1">
      <c r="H12225" s="24"/>
    </row>
    <row r="12226" spans="8:8" ht="15" customHeight="1">
      <c r="H12226" s="24"/>
    </row>
    <row r="12227" spans="8:8" ht="15" customHeight="1">
      <c r="H12227" s="24"/>
    </row>
    <row r="12228" spans="8:8" ht="15" customHeight="1">
      <c r="H12228" s="24"/>
    </row>
    <row r="12229" spans="8:8" ht="15" customHeight="1">
      <c r="H12229" s="24"/>
    </row>
    <row r="12230" spans="8:8" ht="15" customHeight="1">
      <c r="H12230" s="24"/>
    </row>
    <row r="12231" spans="8:8" ht="15" customHeight="1">
      <c r="H12231" s="24"/>
    </row>
    <row r="12232" spans="8:8" ht="15" customHeight="1">
      <c r="H12232" s="24"/>
    </row>
    <row r="12233" spans="8:8" ht="15" customHeight="1">
      <c r="H12233" s="24"/>
    </row>
    <row r="12234" spans="8:8" ht="15" customHeight="1">
      <c r="H12234" s="24"/>
    </row>
    <row r="12235" spans="8:8" ht="15" customHeight="1">
      <c r="H12235" s="24"/>
    </row>
    <row r="12236" spans="8:8" ht="15" customHeight="1">
      <c r="H12236" s="24"/>
    </row>
    <row r="12237" spans="8:8" ht="15" customHeight="1">
      <c r="H12237" s="24"/>
    </row>
    <row r="12238" spans="8:8" ht="15" customHeight="1">
      <c r="H12238" s="24"/>
    </row>
    <row r="12239" spans="8:8" ht="15" customHeight="1">
      <c r="H12239" s="24"/>
    </row>
    <row r="12240" spans="8:8" ht="15" customHeight="1">
      <c r="H12240" s="24"/>
    </row>
    <row r="12241" spans="8:8" ht="15" customHeight="1">
      <c r="H12241" s="24"/>
    </row>
    <row r="12242" spans="8:8" ht="15" customHeight="1">
      <c r="H12242" s="24"/>
    </row>
    <row r="12243" spans="8:8" ht="15" customHeight="1">
      <c r="H12243" s="24"/>
    </row>
    <row r="12244" spans="8:8" ht="15" customHeight="1">
      <c r="H12244" s="24"/>
    </row>
    <row r="12245" spans="8:8" ht="15" customHeight="1">
      <c r="H12245" s="24"/>
    </row>
    <row r="12246" spans="8:8" ht="15" customHeight="1">
      <c r="H12246" s="24"/>
    </row>
    <row r="12247" spans="8:8" ht="15" customHeight="1">
      <c r="H12247" s="24"/>
    </row>
    <row r="12248" spans="8:8" ht="15" customHeight="1">
      <c r="H12248" s="24"/>
    </row>
    <row r="12249" spans="8:8" ht="15" customHeight="1">
      <c r="H12249" s="24"/>
    </row>
    <row r="12250" spans="8:8" ht="15" customHeight="1">
      <c r="H12250" s="24"/>
    </row>
    <row r="12251" spans="8:8" ht="15" customHeight="1">
      <c r="H12251" s="24"/>
    </row>
    <row r="12252" spans="8:8" ht="15" customHeight="1">
      <c r="H12252" s="24"/>
    </row>
    <row r="12253" spans="8:8" ht="15" customHeight="1">
      <c r="H12253" s="24"/>
    </row>
    <row r="12254" spans="8:8" ht="15" customHeight="1">
      <c r="H12254" s="24"/>
    </row>
    <row r="12255" spans="8:8" ht="15" customHeight="1">
      <c r="H12255" s="24"/>
    </row>
    <row r="12256" spans="8:8" ht="15" customHeight="1">
      <c r="H12256" s="24"/>
    </row>
    <row r="12257" spans="8:8" ht="15" customHeight="1">
      <c r="H12257" s="24"/>
    </row>
    <row r="12258" spans="8:8" ht="15" customHeight="1">
      <c r="H12258" s="24"/>
    </row>
    <row r="12259" spans="8:8" ht="15" customHeight="1">
      <c r="H12259" s="24"/>
    </row>
    <row r="12260" spans="8:8" ht="15" customHeight="1">
      <c r="H12260" s="24"/>
    </row>
    <row r="12261" spans="8:8" ht="15" customHeight="1">
      <c r="H12261" s="24"/>
    </row>
    <row r="12262" spans="8:8" ht="15" customHeight="1">
      <c r="H12262" s="24"/>
    </row>
    <row r="12263" spans="8:8" ht="15" customHeight="1">
      <c r="H12263" s="24"/>
    </row>
    <row r="12264" spans="8:8" ht="15" customHeight="1">
      <c r="H12264" s="24"/>
    </row>
    <row r="12265" spans="8:8" ht="15" customHeight="1">
      <c r="H12265" s="24"/>
    </row>
    <row r="12266" spans="8:8" ht="15" customHeight="1">
      <c r="H12266" s="24"/>
    </row>
    <row r="12267" spans="8:8" ht="15" customHeight="1">
      <c r="H12267" s="24"/>
    </row>
    <row r="12268" spans="8:8" ht="15" customHeight="1">
      <c r="H12268" s="24"/>
    </row>
    <row r="12269" spans="8:8" ht="15" customHeight="1">
      <c r="H12269" s="24"/>
    </row>
    <row r="12270" spans="8:8" ht="15" customHeight="1">
      <c r="H12270" s="24"/>
    </row>
    <row r="12271" spans="8:8" ht="15" customHeight="1">
      <c r="H12271" s="24"/>
    </row>
    <row r="12272" spans="8:8" ht="15" customHeight="1">
      <c r="H12272" s="24"/>
    </row>
    <row r="12273" spans="8:8" ht="15" customHeight="1">
      <c r="H12273" s="24"/>
    </row>
    <row r="12274" spans="8:8" ht="15" customHeight="1">
      <c r="H12274" s="24"/>
    </row>
    <row r="12275" spans="8:8" ht="15" customHeight="1">
      <c r="H12275" s="24"/>
    </row>
    <row r="12276" spans="8:8" ht="15" customHeight="1">
      <c r="H12276" s="24"/>
    </row>
    <row r="12277" spans="8:8" ht="15" customHeight="1">
      <c r="H12277" s="24"/>
    </row>
    <row r="12278" spans="8:8" ht="15" customHeight="1">
      <c r="H12278" s="24"/>
    </row>
    <row r="12279" spans="8:8" ht="15" customHeight="1">
      <c r="H12279" s="24"/>
    </row>
    <row r="12280" spans="8:8" ht="15" customHeight="1">
      <c r="H12280" s="24"/>
    </row>
    <row r="12281" spans="8:8" ht="15" customHeight="1">
      <c r="H12281" s="24"/>
    </row>
    <row r="12282" spans="8:8" ht="15" customHeight="1">
      <c r="H12282" s="24"/>
    </row>
    <row r="12283" spans="8:8" ht="15" customHeight="1">
      <c r="H12283" s="24"/>
    </row>
    <row r="12284" spans="8:8" ht="15" customHeight="1">
      <c r="H12284" s="24"/>
    </row>
    <row r="12285" spans="8:8" ht="15" customHeight="1">
      <c r="H12285" s="24"/>
    </row>
    <row r="12286" spans="8:8" ht="15" customHeight="1">
      <c r="H12286" s="24"/>
    </row>
    <row r="12287" spans="8:8" ht="15" customHeight="1">
      <c r="H12287" s="24"/>
    </row>
    <row r="12288" spans="8:8" ht="15" customHeight="1">
      <c r="H12288" s="24"/>
    </row>
    <row r="12289" spans="8:8" ht="15" customHeight="1">
      <c r="H12289" s="24"/>
    </row>
    <row r="12290" spans="8:8" ht="15" customHeight="1">
      <c r="H12290" s="24"/>
    </row>
    <row r="12291" spans="8:8" ht="15" customHeight="1">
      <c r="H12291" s="24"/>
    </row>
    <row r="12292" spans="8:8" ht="15" customHeight="1">
      <c r="H12292" s="24"/>
    </row>
    <row r="12293" spans="8:8" ht="15" customHeight="1">
      <c r="H12293" s="24"/>
    </row>
    <row r="12294" spans="8:8" ht="15" customHeight="1">
      <c r="H12294" s="24"/>
    </row>
    <row r="12295" spans="8:8" ht="15" customHeight="1">
      <c r="H12295" s="24"/>
    </row>
    <row r="12296" spans="8:8" ht="15" customHeight="1">
      <c r="H12296" s="24"/>
    </row>
    <row r="12297" spans="8:8" ht="15" customHeight="1">
      <c r="H12297" s="24"/>
    </row>
    <row r="12298" spans="8:8" ht="15" customHeight="1">
      <c r="H12298" s="24"/>
    </row>
    <row r="12299" spans="8:8" ht="15" customHeight="1">
      <c r="H12299" s="24"/>
    </row>
    <row r="12300" spans="8:8" ht="15" customHeight="1">
      <c r="H12300" s="24"/>
    </row>
    <row r="12301" spans="8:8" ht="15" customHeight="1">
      <c r="H12301" s="24"/>
    </row>
    <row r="12302" spans="8:8" ht="15" customHeight="1">
      <c r="H12302" s="24"/>
    </row>
    <row r="12303" spans="8:8" ht="15" customHeight="1">
      <c r="H12303" s="24"/>
    </row>
    <row r="12304" spans="8:8" ht="15" customHeight="1">
      <c r="H12304" s="24"/>
    </row>
    <row r="12305" spans="8:8" ht="15" customHeight="1">
      <c r="H12305" s="24"/>
    </row>
    <row r="12306" spans="8:8" ht="15" customHeight="1">
      <c r="H12306" s="24"/>
    </row>
    <row r="12307" spans="8:8" ht="15" customHeight="1">
      <c r="H12307" s="24"/>
    </row>
    <row r="12308" spans="8:8" ht="15" customHeight="1">
      <c r="H12308" s="24"/>
    </row>
    <row r="12309" spans="8:8" ht="15" customHeight="1">
      <c r="H12309" s="24"/>
    </row>
    <row r="12310" spans="8:8" ht="15" customHeight="1">
      <c r="H12310" s="24"/>
    </row>
    <row r="12311" spans="8:8" ht="15" customHeight="1">
      <c r="H12311" s="24"/>
    </row>
    <row r="12312" spans="8:8" ht="15" customHeight="1">
      <c r="H12312" s="24"/>
    </row>
    <row r="12313" spans="8:8" ht="15" customHeight="1">
      <c r="H12313" s="24"/>
    </row>
    <row r="12314" spans="8:8" ht="15" customHeight="1">
      <c r="H12314" s="24"/>
    </row>
    <row r="12315" spans="8:8" ht="15" customHeight="1">
      <c r="H12315" s="24"/>
    </row>
    <row r="12316" spans="8:8" ht="15" customHeight="1">
      <c r="H12316" s="24"/>
    </row>
    <row r="12317" spans="8:8" ht="15" customHeight="1">
      <c r="H12317" s="24"/>
    </row>
    <row r="12318" spans="8:8" ht="15" customHeight="1">
      <c r="H12318" s="24"/>
    </row>
    <row r="12319" spans="8:8" ht="15" customHeight="1">
      <c r="H12319" s="24"/>
    </row>
    <row r="12320" spans="8:8" ht="15" customHeight="1">
      <c r="H12320" s="24"/>
    </row>
    <row r="12321" spans="8:8" ht="15" customHeight="1">
      <c r="H12321" s="24"/>
    </row>
    <row r="12322" spans="8:8" ht="15" customHeight="1">
      <c r="H12322" s="24"/>
    </row>
    <row r="12323" spans="8:8" ht="15" customHeight="1">
      <c r="H12323" s="24"/>
    </row>
    <row r="12324" spans="8:8" ht="15" customHeight="1">
      <c r="H12324" s="24"/>
    </row>
    <row r="12325" spans="8:8" ht="15" customHeight="1">
      <c r="H12325" s="24"/>
    </row>
    <row r="12326" spans="8:8" ht="15" customHeight="1">
      <c r="H12326" s="24"/>
    </row>
    <row r="12327" spans="8:8" ht="15" customHeight="1">
      <c r="H12327" s="24"/>
    </row>
    <row r="12328" spans="8:8" ht="15" customHeight="1">
      <c r="H12328" s="24"/>
    </row>
    <row r="12329" spans="8:8" ht="15" customHeight="1">
      <c r="H12329" s="24"/>
    </row>
    <row r="12330" spans="8:8" ht="15" customHeight="1">
      <c r="H12330" s="24"/>
    </row>
    <row r="12331" spans="8:8" ht="15" customHeight="1">
      <c r="H12331" s="24"/>
    </row>
    <row r="12332" spans="8:8" ht="15" customHeight="1">
      <c r="H12332" s="24"/>
    </row>
    <row r="12333" spans="8:8" ht="15" customHeight="1">
      <c r="H12333" s="24"/>
    </row>
    <row r="12334" spans="8:8" ht="15" customHeight="1">
      <c r="H12334" s="24"/>
    </row>
    <row r="12335" spans="8:8" ht="15" customHeight="1">
      <c r="H12335" s="24"/>
    </row>
    <row r="12336" spans="8:8" ht="15" customHeight="1">
      <c r="H12336" s="24"/>
    </row>
    <row r="12337" spans="8:8" ht="15" customHeight="1">
      <c r="H12337" s="24"/>
    </row>
    <row r="12338" spans="8:8" ht="15" customHeight="1">
      <c r="H12338" s="24"/>
    </row>
    <row r="12339" spans="8:8" ht="15" customHeight="1">
      <c r="H12339" s="24"/>
    </row>
    <row r="12340" spans="8:8" ht="15" customHeight="1">
      <c r="H12340" s="24"/>
    </row>
    <row r="12341" spans="8:8" ht="15" customHeight="1">
      <c r="H12341" s="24"/>
    </row>
    <row r="12342" spans="8:8" ht="15" customHeight="1">
      <c r="H12342" s="24"/>
    </row>
    <row r="12343" spans="8:8" ht="15" customHeight="1">
      <c r="H12343" s="24"/>
    </row>
    <row r="12344" spans="8:8" ht="15" customHeight="1">
      <c r="H12344" s="24"/>
    </row>
    <row r="12345" spans="8:8" ht="15" customHeight="1">
      <c r="H12345" s="24"/>
    </row>
    <row r="12346" spans="8:8" ht="15" customHeight="1">
      <c r="H12346" s="24"/>
    </row>
    <row r="12347" spans="8:8" ht="15" customHeight="1">
      <c r="H12347" s="24"/>
    </row>
    <row r="12348" spans="8:8" ht="15" customHeight="1">
      <c r="H12348" s="24"/>
    </row>
    <row r="12349" spans="8:8" ht="15" customHeight="1">
      <c r="H12349" s="24"/>
    </row>
    <row r="12350" spans="8:8" ht="15" customHeight="1">
      <c r="H12350" s="24"/>
    </row>
    <row r="12351" spans="8:8" ht="15" customHeight="1">
      <c r="H12351" s="24"/>
    </row>
    <row r="12352" spans="8:8" ht="15" customHeight="1">
      <c r="H12352" s="24"/>
    </row>
    <row r="12353" spans="8:8" ht="15" customHeight="1">
      <c r="H12353" s="24"/>
    </row>
    <row r="12354" spans="8:8" ht="15" customHeight="1">
      <c r="H12354" s="24"/>
    </row>
    <row r="12355" spans="8:8" ht="15" customHeight="1">
      <c r="H12355" s="24"/>
    </row>
    <row r="12356" spans="8:8" ht="15" customHeight="1">
      <c r="H12356" s="24"/>
    </row>
    <row r="12357" spans="8:8" ht="15" customHeight="1">
      <c r="H12357" s="24"/>
    </row>
    <row r="12358" spans="8:8" ht="15" customHeight="1">
      <c r="H12358" s="24"/>
    </row>
    <row r="12359" spans="8:8" ht="15" customHeight="1">
      <c r="H12359" s="24"/>
    </row>
    <row r="12360" spans="8:8" ht="15" customHeight="1">
      <c r="H12360" s="24"/>
    </row>
    <row r="12361" spans="8:8" ht="15" customHeight="1">
      <c r="H12361" s="24"/>
    </row>
    <row r="12362" spans="8:8" ht="15" customHeight="1">
      <c r="H12362" s="24"/>
    </row>
    <row r="12363" spans="8:8" ht="15" customHeight="1">
      <c r="H12363" s="24"/>
    </row>
    <row r="12364" spans="8:8" ht="15" customHeight="1">
      <c r="H12364" s="24"/>
    </row>
    <row r="12365" spans="8:8" ht="15" customHeight="1">
      <c r="H12365" s="24"/>
    </row>
    <row r="12366" spans="8:8" ht="15" customHeight="1">
      <c r="H12366" s="24"/>
    </row>
    <row r="12367" spans="8:8" ht="15" customHeight="1">
      <c r="H12367" s="24"/>
    </row>
    <row r="12368" spans="8:8" ht="15" customHeight="1">
      <c r="H12368" s="24"/>
    </row>
    <row r="12369" spans="8:8" ht="15" customHeight="1">
      <c r="H12369" s="24"/>
    </row>
    <row r="12370" spans="8:8" ht="15" customHeight="1">
      <c r="H12370" s="24"/>
    </row>
    <row r="12371" spans="8:8" ht="15" customHeight="1">
      <c r="H12371" s="24"/>
    </row>
    <row r="12372" spans="8:8" ht="15" customHeight="1">
      <c r="H12372" s="24"/>
    </row>
    <row r="12373" spans="8:8" ht="15" customHeight="1">
      <c r="H12373" s="24"/>
    </row>
    <row r="12374" spans="8:8" ht="15" customHeight="1">
      <c r="H12374" s="24"/>
    </row>
    <row r="12375" spans="8:8" ht="15" customHeight="1">
      <c r="H12375" s="24"/>
    </row>
    <row r="12376" spans="8:8" ht="15" customHeight="1">
      <c r="H12376" s="24"/>
    </row>
    <row r="12377" spans="8:8" ht="15" customHeight="1">
      <c r="H12377" s="24"/>
    </row>
    <row r="12378" spans="8:8" ht="15" customHeight="1">
      <c r="H12378" s="24"/>
    </row>
    <row r="12379" spans="8:8" ht="15" customHeight="1">
      <c r="H12379" s="24"/>
    </row>
    <row r="12380" spans="8:8" ht="15" customHeight="1">
      <c r="H12380" s="24"/>
    </row>
    <row r="12381" spans="8:8" ht="15" customHeight="1">
      <c r="H12381" s="24"/>
    </row>
    <row r="12382" spans="8:8" ht="15" customHeight="1">
      <c r="H12382" s="24"/>
    </row>
    <row r="12383" spans="8:8" ht="15" customHeight="1">
      <c r="H12383" s="24"/>
    </row>
    <row r="12384" spans="8:8" ht="15" customHeight="1">
      <c r="H12384" s="24"/>
    </row>
    <row r="12385" spans="8:8" ht="15" customHeight="1">
      <c r="H12385" s="24"/>
    </row>
    <row r="12386" spans="8:8" ht="15" customHeight="1">
      <c r="H12386" s="24"/>
    </row>
    <row r="12387" spans="8:8" ht="15" customHeight="1">
      <c r="H12387" s="24"/>
    </row>
    <row r="12388" spans="8:8" ht="15" customHeight="1">
      <c r="H12388" s="24"/>
    </row>
    <row r="12389" spans="8:8" ht="15" customHeight="1">
      <c r="H12389" s="24"/>
    </row>
    <row r="12390" spans="8:8" ht="15" customHeight="1">
      <c r="H12390" s="24"/>
    </row>
    <row r="12391" spans="8:8" ht="15" customHeight="1">
      <c r="H12391" s="24"/>
    </row>
    <row r="12392" spans="8:8" ht="15" customHeight="1">
      <c r="H12392" s="24"/>
    </row>
    <row r="12393" spans="8:8" ht="15" customHeight="1">
      <c r="H12393" s="24"/>
    </row>
    <row r="12394" spans="8:8" ht="15" customHeight="1">
      <c r="H12394" s="24"/>
    </row>
    <row r="12395" spans="8:8" ht="15" customHeight="1">
      <c r="H12395" s="24"/>
    </row>
    <row r="12396" spans="8:8" ht="15" customHeight="1">
      <c r="H12396" s="24"/>
    </row>
    <row r="12397" spans="8:8" ht="15" customHeight="1">
      <c r="H12397" s="24"/>
    </row>
    <row r="12398" spans="8:8" ht="15" customHeight="1">
      <c r="H12398" s="24"/>
    </row>
    <row r="12399" spans="8:8" ht="15" customHeight="1">
      <c r="H12399" s="24"/>
    </row>
    <row r="12400" spans="8:8" ht="15" customHeight="1">
      <c r="H12400" s="24"/>
    </row>
    <row r="12401" spans="8:8" ht="15" customHeight="1">
      <c r="H12401" s="24"/>
    </row>
    <row r="12402" spans="8:8" ht="15" customHeight="1">
      <c r="H12402" s="24"/>
    </row>
    <row r="12403" spans="8:8" ht="15" customHeight="1">
      <c r="H12403" s="24"/>
    </row>
    <row r="12404" spans="8:8" ht="15" customHeight="1">
      <c r="H12404" s="24"/>
    </row>
    <row r="12405" spans="8:8" ht="15" customHeight="1">
      <c r="H12405" s="24"/>
    </row>
    <row r="12406" spans="8:8" ht="15" customHeight="1">
      <c r="H12406" s="24"/>
    </row>
    <row r="12407" spans="8:8" ht="15" customHeight="1">
      <c r="H12407" s="24"/>
    </row>
    <row r="12408" spans="8:8" ht="15" customHeight="1">
      <c r="H12408" s="24"/>
    </row>
    <row r="12409" spans="8:8" ht="15" customHeight="1">
      <c r="H12409" s="24"/>
    </row>
    <row r="12410" spans="8:8" ht="15" customHeight="1">
      <c r="H12410" s="24"/>
    </row>
    <row r="12411" spans="8:8" ht="15" customHeight="1">
      <c r="H12411" s="24"/>
    </row>
    <row r="12412" spans="8:8" ht="15" customHeight="1">
      <c r="H12412" s="24"/>
    </row>
    <row r="12413" spans="8:8" ht="15" customHeight="1">
      <c r="H12413" s="24"/>
    </row>
    <row r="12414" spans="8:8" ht="15" customHeight="1">
      <c r="H12414" s="24"/>
    </row>
    <row r="12415" spans="8:8" ht="15" customHeight="1">
      <c r="H12415" s="24"/>
    </row>
    <row r="12416" spans="8:8" ht="15" customHeight="1">
      <c r="H12416" s="24"/>
    </row>
    <row r="12417" spans="8:8" ht="15" customHeight="1">
      <c r="H12417" s="24"/>
    </row>
    <row r="12418" spans="8:8" ht="15" customHeight="1">
      <c r="H12418" s="24"/>
    </row>
    <row r="12419" spans="8:8" ht="15" customHeight="1">
      <c r="H12419" s="24"/>
    </row>
    <row r="12420" spans="8:8" ht="15" customHeight="1">
      <c r="H12420" s="24"/>
    </row>
    <row r="12421" spans="8:8" ht="15" customHeight="1">
      <c r="H12421" s="24"/>
    </row>
    <row r="12422" spans="8:8" ht="15" customHeight="1">
      <c r="H12422" s="24"/>
    </row>
    <row r="12423" spans="8:8" ht="15" customHeight="1">
      <c r="H12423" s="24"/>
    </row>
    <row r="12424" spans="8:8" ht="15" customHeight="1">
      <c r="H12424" s="24"/>
    </row>
    <row r="12425" spans="8:8" ht="15" customHeight="1">
      <c r="H12425" s="24"/>
    </row>
    <row r="12426" spans="8:8" ht="15" customHeight="1">
      <c r="H12426" s="24"/>
    </row>
    <row r="12427" spans="8:8" ht="15" customHeight="1">
      <c r="H12427" s="24"/>
    </row>
    <row r="12428" spans="8:8" ht="15" customHeight="1">
      <c r="H12428" s="24"/>
    </row>
    <row r="12429" spans="8:8" ht="15" customHeight="1">
      <c r="H12429" s="24"/>
    </row>
    <row r="12430" spans="8:8" ht="15" customHeight="1">
      <c r="H12430" s="24"/>
    </row>
    <row r="12431" spans="8:8" ht="15" customHeight="1">
      <c r="H12431" s="24"/>
    </row>
    <row r="12432" spans="8:8" ht="15" customHeight="1">
      <c r="H12432" s="24"/>
    </row>
    <row r="12433" spans="8:8" ht="15" customHeight="1">
      <c r="H12433" s="24"/>
    </row>
    <row r="12434" spans="8:8" ht="15" customHeight="1">
      <c r="H12434" s="24"/>
    </row>
    <row r="12435" spans="8:8" ht="15" customHeight="1">
      <c r="H12435" s="24"/>
    </row>
    <row r="12436" spans="8:8" ht="15" customHeight="1">
      <c r="H12436" s="24"/>
    </row>
    <row r="12437" spans="8:8" ht="15" customHeight="1">
      <c r="H12437" s="24"/>
    </row>
    <row r="12438" spans="8:8" ht="15" customHeight="1">
      <c r="H12438" s="24"/>
    </row>
    <row r="12439" spans="8:8" ht="15" customHeight="1">
      <c r="H12439" s="24"/>
    </row>
    <row r="12440" spans="8:8" ht="15" customHeight="1">
      <c r="H12440" s="24"/>
    </row>
    <row r="12441" spans="8:8" ht="15" customHeight="1">
      <c r="H12441" s="24"/>
    </row>
    <row r="12442" spans="8:8" ht="15" customHeight="1">
      <c r="H12442" s="24"/>
    </row>
    <row r="12443" spans="8:8" ht="15" customHeight="1">
      <c r="H12443" s="24"/>
    </row>
    <row r="12444" spans="8:8" ht="15" customHeight="1">
      <c r="H12444" s="24"/>
    </row>
    <row r="12445" spans="8:8" ht="15" customHeight="1">
      <c r="H12445" s="24"/>
    </row>
    <row r="12446" spans="8:8" ht="15" customHeight="1">
      <c r="H12446" s="24"/>
    </row>
    <row r="12447" spans="8:8" ht="15" customHeight="1">
      <c r="H12447" s="24"/>
    </row>
    <row r="12448" spans="8:8" ht="15" customHeight="1">
      <c r="H12448" s="24"/>
    </row>
    <row r="12449" spans="8:8" ht="15" customHeight="1">
      <c r="H12449" s="24"/>
    </row>
    <row r="12450" spans="8:8" ht="15" customHeight="1">
      <c r="H12450" s="24"/>
    </row>
    <row r="12451" spans="8:8" ht="15" customHeight="1">
      <c r="H12451" s="24"/>
    </row>
    <row r="12452" spans="8:8" ht="15" customHeight="1">
      <c r="H12452" s="24"/>
    </row>
    <row r="12453" spans="8:8" ht="15" customHeight="1">
      <c r="H12453" s="24"/>
    </row>
    <row r="12454" spans="8:8" ht="15" customHeight="1">
      <c r="H12454" s="24"/>
    </row>
    <row r="12455" spans="8:8" ht="15" customHeight="1">
      <c r="H12455" s="24"/>
    </row>
    <row r="12456" spans="8:8" ht="15" customHeight="1">
      <c r="H12456" s="24"/>
    </row>
    <row r="12457" spans="8:8" ht="15" customHeight="1">
      <c r="H12457" s="24"/>
    </row>
    <row r="12458" spans="8:8" ht="15" customHeight="1">
      <c r="H12458" s="24"/>
    </row>
    <row r="12459" spans="8:8" ht="15" customHeight="1">
      <c r="H12459" s="24"/>
    </row>
    <row r="12460" spans="8:8" ht="15" customHeight="1">
      <c r="H12460" s="24"/>
    </row>
    <row r="12461" spans="8:8" ht="15" customHeight="1">
      <c r="H12461" s="24"/>
    </row>
    <row r="12462" spans="8:8" ht="15" customHeight="1">
      <c r="H12462" s="24"/>
    </row>
    <row r="12463" spans="8:8" ht="15" customHeight="1">
      <c r="H12463" s="24"/>
    </row>
    <row r="12464" spans="8:8" ht="15" customHeight="1">
      <c r="H12464" s="24"/>
    </row>
    <row r="12465" spans="8:8" ht="15" customHeight="1">
      <c r="H12465" s="24"/>
    </row>
    <row r="12466" spans="8:8" ht="15" customHeight="1">
      <c r="H12466" s="24"/>
    </row>
    <row r="12467" spans="8:8" ht="15" customHeight="1">
      <c r="H12467" s="24"/>
    </row>
    <row r="12468" spans="8:8" ht="15" customHeight="1">
      <c r="H12468" s="24"/>
    </row>
    <row r="12469" spans="8:8" ht="15" customHeight="1">
      <c r="H12469" s="24"/>
    </row>
    <row r="12470" spans="8:8" ht="15" customHeight="1">
      <c r="H12470" s="24"/>
    </row>
    <row r="12471" spans="8:8" ht="15" customHeight="1">
      <c r="H12471" s="24"/>
    </row>
    <row r="12472" spans="8:8" ht="15" customHeight="1">
      <c r="H12472" s="24"/>
    </row>
    <row r="12473" spans="8:8" ht="15" customHeight="1">
      <c r="H12473" s="24"/>
    </row>
    <row r="12474" spans="8:8" ht="15" customHeight="1">
      <c r="H12474" s="24"/>
    </row>
    <row r="12475" spans="8:8" ht="15" customHeight="1">
      <c r="H12475" s="24"/>
    </row>
    <row r="12476" spans="8:8" ht="15" customHeight="1">
      <c r="H12476" s="24"/>
    </row>
    <row r="12477" spans="8:8" ht="15" customHeight="1">
      <c r="H12477" s="24"/>
    </row>
    <row r="12478" spans="8:8" ht="15" customHeight="1">
      <c r="H12478" s="24"/>
    </row>
    <row r="12479" spans="8:8" ht="15" customHeight="1">
      <c r="H12479" s="24"/>
    </row>
    <row r="12480" spans="8:8" ht="15" customHeight="1">
      <c r="H12480" s="24"/>
    </row>
    <row r="12481" spans="8:8" ht="15" customHeight="1">
      <c r="H12481" s="24"/>
    </row>
    <row r="12482" spans="8:8" ht="15" customHeight="1">
      <c r="H12482" s="24"/>
    </row>
    <row r="12483" spans="8:8" ht="15" customHeight="1">
      <c r="H12483" s="24"/>
    </row>
    <row r="12484" spans="8:8" ht="15" customHeight="1">
      <c r="H12484" s="24"/>
    </row>
    <row r="12485" spans="8:8" ht="15" customHeight="1">
      <c r="H12485" s="24"/>
    </row>
    <row r="12486" spans="8:8" ht="15" customHeight="1">
      <c r="H12486" s="24"/>
    </row>
    <row r="12487" spans="8:8" ht="15" customHeight="1">
      <c r="H12487" s="24"/>
    </row>
    <row r="12488" spans="8:8" ht="15" customHeight="1">
      <c r="H12488" s="24"/>
    </row>
    <row r="12489" spans="8:8" ht="15" customHeight="1">
      <c r="H12489" s="24"/>
    </row>
    <row r="12490" spans="8:8" ht="15" customHeight="1">
      <c r="H12490" s="24"/>
    </row>
    <row r="12491" spans="8:8" ht="15" customHeight="1">
      <c r="H12491" s="24"/>
    </row>
    <row r="12492" spans="8:8" ht="15" customHeight="1">
      <c r="H12492" s="24"/>
    </row>
    <row r="12493" spans="8:8" ht="15" customHeight="1">
      <c r="H12493" s="24"/>
    </row>
    <row r="12494" spans="8:8" ht="15" customHeight="1">
      <c r="H12494" s="24"/>
    </row>
    <row r="12495" spans="8:8" ht="15" customHeight="1">
      <c r="H12495" s="24"/>
    </row>
    <row r="12496" spans="8:8" ht="15" customHeight="1">
      <c r="H12496" s="24"/>
    </row>
    <row r="12497" spans="8:8" ht="15" customHeight="1">
      <c r="H12497" s="24"/>
    </row>
    <row r="12498" spans="8:8" ht="15" customHeight="1">
      <c r="H12498" s="24"/>
    </row>
    <row r="12499" spans="8:8" ht="15" customHeight="1">
      <c r="H12499" s="24"/>
    </row>
    <row r="12500" spans="8:8" ht="15" customHeight="1">
      <c r="H12500" s="24"/>
    </row>
    <row r="12501" spans="8:8" ht="15" customHeight="1">
      <c r="H12501" s="24"/>
    </row>
    <row r="12502" spans="8:8" ht="15" customHeight="1">
      <c r="H12502" s="24"/>
    </row>
    <row r="12503" spans="8:8" ht="15" customHeight="1">
      <c r="H12503" s="24"/>
    </row>
    <row r="12504" spans="8:8" ht="15" customHeight="1">
      <c r="H12504" s="24"/>
    </row>
    <row r="12505" spans="8:8" ht="15" customHeight="1">
      <c r="H12505" s="24"/>
    </row>
    <row r="12506" spans="8:8" ht="15" customHeight="1">
      <c r="H12506" s="24"/>
    </row>
    <row r="12507" spans="8:8" ht="15" customHeight="1">
      <c r="H12507" s="24"/>
    </row>
    <row r="12508" spans="8:8" ht="15" customHeight="1">
      <c r="H12508" s="24"/>
    </row>
    <row r="12509" spans="8:8" ht="15" customHeight="1">
      <c r="H12509" s="24"/>
    </row>
    <row r="12510" spans="8:8" ht="15" customHeight="1">
      <c r="H12510" s="24"/>
    </row>
    <row r="12511" spans="8:8" ht="15" customHeight="1">
      <c r="H12511" s="24"/>
    </row>
    <row r="12512" spans="8:8" ht="15" customHeight="1">
      <c r="H12512" s="24"/>
    </row>
    <row r="12513" spans="8:8" ht="15" customHeight="1">
      <c r="H12513" s="24"/>
    </row>
    <row r="12514" spans="8:8" ht="15" customHeight="1">
      <c r="H12514" s="24"/>
    </row>
    <row r="12515" spans="8:8" ht="15" customHeight="1">
      <c r="H12515" s="24"/>
    </row>
    <row r="12516" spans="8:8" ht="15" customHeight="1">
      <c r="H12516" s="24"/>
    </row>
    <row r="12517" spans="8:8" ht="15" customHeight="1">
      <c r="H12517" s="24"/>
    </row>
    <row r="12518" spans="8:8" ht="15" customHeight="1">
      <c r="H12518" s="24"/>
    </row>
    <row r="12519" spans="8:8" ht="15" customHeight="1">
      <c r="H12519" s="24"/>
    </row>
    <row r="12520" spans="8:8" ht="15" customHeight="1">
      <c r="H12520" s="24"/>
    </row>
    <row r="12521" spans="8:8" ht="15" customHeight="1">
      <c r="H12521" s="24"/>
    </row>
    <row r="12522" spans="8:8" ht="15" customHeight="1">
      <c r="H12522" s="24"/>
    </row>
    <row r="12523" spans="8:8" ht="15" customHeight="1">
      <c r="H12523" s="24"/>
    </row>
    <row r="12524" spans="8:8" ht="15" customHeight="1">
      <c r="H12524" s="24"/>
    </row>
    <row r="12525" spans="8:8" ht="15" customHeight="1">
      <c r="H12525" s="24"/>
    </row>
    <row r="12526" spans="8:8" ht="15" customHeight="1">
      <c r="H12526" s="24"/>
    </row>
    <row r="12527" spans="8:8" ht="15" customHeight="1">
      <c r="H12527" s="24"/>
    </row>
    <row r="12528" spans="8:8" ht="15" customHeight="1">
      <c r="H12528" s="24"/>
    </row>
    <row r="12529" spans="8:8" ht="15" customHeight="1">
      <c r="H12529" s="24"/>
    </row>
    <row r="12530" spans="8:8" ht="15" customHeight="1">
      <c r="H12530" s="24"/>
    </row>
    <row r="12531" spans="8:8" ht="15" customHeight="1">
      <c r="H12531" s="24"/>
    </row>
    <row r="12532" spans="8:8" ht="15" customHeight="1">
      <c r="H12532" s="24"/>
    </row>
    <row r="12533" spans="8:8" ht="15" customHeight="1">
      <c r="H12533" s="24"/>
    </row>
    <row r="12534" spans="8:8" ht="15" customHeight="1">
      <c r="H12534" s="24"/>
    </row>
    <row r="12535" spans="8:8" ht="15" customHeight="1">
      <c r="H12535" s="24"/>
    </row>
    <row r="12536" spans="8:8" ht="15" customHeight="1">
      <c r="H12536" s="24"/>
    </row>
    <row r="12537" spans="8:8" ht="15" customHeight="1">
      <c r="H12537" s="24"/>
    </row>
    <row r="12538" spans="8:8" ht="15" customHeight="1">
      <c r="H12538" s="24"/>
    </row>
    <row r="12539" spans="8:8" ht="15" customHeight="1">
      <c r="H12539" s="24"/>
    </row>
    <row r="12540" spans="8:8" ht="15" customHeight="1">
      <c r="H12540" s="24"/>
    </row>
    <row r="12541" spans="8:8" ht="15" customHeight="1">
      <c r="H12541" s="24"/>
    </row>
    <row r="12542" spans="8:8" ht="15" customHeight="1">
      <c r="H12542" s="24"/>
    </row>
    <row r="12543" spans="8:8" ht="15" customHeight="1">
      <c r="H12543" s="24"/>
    </row>
    <row r="12544" spans="8:8" ht="15" customHeight="1">
      <c r="H12544" s="24"/>
    </row>
    <row r="12545" spans="8:8" ht="15" customHeight="1">
      <c r="H12545" s="24"/>
    </row>
    <row r="12546" spans="8:8" ht="15" customHeight="1">
      <c r="H12546" s="24"/>
    </row>
    <row r="12547" spans="8:8" ht="15" customHeight="1">
      <c r="H12547" s="24"/>
    </row>
    <row r="12548" spans="8:8" ht="15" customHeight="1">
      <c r="H12548" s="24"/>
    </row>
    <row r="12549" spans="8:8" ht="15" customHeight="1">
      <c r="H12549" s="24"/>
    </row>
    <row r="12550" spans="8:8" ht="15" customHeight="1">
      <c r="H12550" s="24"/>
    </row>
    <row r="12551" spans="8:8" ht="15" customHeight="1">
      <c r="H12551" s="24"/>
    </row>
    <row r="12552" spans="8:8" ht="15" customHeight="1">
      <c r="H12552" s="24"/>
    </row>
    <row r="12553" spans="8:8" ht="15" customHeight="1">
      <c r="H12553" s="24"/>
    </row>
    <row r="12554" spans="8:8" ht="15" customHeight="1">
      <c r="H12554" s="24"/>
    </row>
    <row r="12555" spans="8:8" ht="15" customHeight="1">
      <c r="H12555" s="24"/>
    </row>
    <row r="12556" spans="8:8" ht="15" customHeight="1">
      <c r="H12556" s="24"/>
    </row>
    <row r="12557" spans="8:8" ht="15" customHeight="1">
      <c r="H12557" s="24"/>
    </row>
    <row r="12558" spans="8:8" ht="15" customHeight="1">
      <c r="H12558" s="24"/>
    </row>
    <row r="12559" spans="8:8" ht="15" customHeight="1">
      <c r="H12559" s="24"/>
    </row>
    <row r="12560" spans="8:8" ht="15" customHeight="1">
      <c r="H12560" s="24"/>
    </row>
    <row r="12561" spans="8:8" ht="15" customHeight="1">
      <c r="H12561" s="24"/>
    </row>
    <row r="12562" spans="8:8" ht="15" customHeight="1">
      <c r="H12562" s="24"/>
    </row>
    <row r="12563" spans="8:8" ht="15" customHeight="1">
      <c r="H12563" s="24"/>
    </row>
    <row r="12564" spans="8:8" ht="15" customHeight="1">
      <c r="H12564" s="24"/>
    </row>
    <row r="12565" spans="8:8" ht="15" customHeight="1">
      <c r="H12565" s="24"/>
    </row>
    <row r="12566" spans="8:8" ht="15" customHeight="1">
      <c r="H12566" s="24"/>
    </row>
    <row r="12567" spans="8:8" ht="15" customHeight="1">
      <c r="H12567" s="24"/>
    </row>
    <row r="12568" spans="8:8" ht="15" customHeight="1">
      <c r="H12568" s="24"/>
    </row>
    <row r="12569" spans="8:8" ht="15" customHeight="1">
      <c r="H12569" s="24"/>
    </row>
    <row r="12570" spans="8:8" ht="15" customHeight="1">
      <c r="H12570" s="24"/>
    </row>
    <row r="12571" spans="8:8" ht="15" customHeight="1">
      <c r="H12571" s="24"/>
    </row>
    <row r="12572" spans="8:8" ht="15" customHeight="1">
      <c r="H12572" s="24"/>
    </row>
    <row r="12573" spans="8:8" ht="15" customHeight="1">
      <c r="H12573" s="24"/>
    </row>
    <row r="12574" spans="8:8" ht="15" customHeight="1">
      <c r="H12574" s="24"/>
    </row>
    <row r="12575" spans="8:8" ht="15" customHeight="1">
      <c r="H12575" s="24"/>
    </row>
    <row r="12576" spans="8:8" ht="15" customHeight="1">
      <c r="H12576" s="24"/>
    </row>
    <row r="12577" spans="8:8" ht="15" customHeight="1">
      <c r="H12577" s="24"/>
    </row>
    <row r="12578" spans="8:8" ht="15" customHeight="1">
      <c r="H12578" s="24"/>
    </row>
    <row r="12579" spans="8:8" ht="15" customHeight="1">
      <c r="H12579" s="24"/>
    </row>
    <row r="12580" spans="8:8" ht="15" customHeight="1">
      <c r="H12580" s="24"/>
    </row>
    <row r="12581" spans="8:8" ht="15" customHeight="1">
      <c r="H12581" s="24"/>
    </row>
    <row r="12582" spans="8:8" ht="15" customHeight="1">
      <c r="H12582" s="24"/>
    </row>
    <row r="12583" spans="8:8" ht="15" customHeight="1">
      <c r="H12583" s="24"/>
    </row>
    <row r="12584" spans="8:8" ht="15" customHeight="1">
      <c r="H12584" s="24"/>
    </row>
    <row r="12585" spans="8:8" ht="15" customHeight="1">
      <c r="H12585" s="24"/>
    </row>
    <row r="12586" spans="8:8" ht="15" customHeight="1">
      <c r="H12586" s="24"/>
    </row>
    <row r="12587" spans="8:8" ht="15" customHeight="1">
      <c r="H12587" s="24"/>
    </row>
    <row r="12588" spans="8:8" ht="15" customHeight="1">
      <c r="H12588" s="24"/>
    </row>
    <row r="12589" spans="8:8" ht="15" customHeight="1">
      <c r="H12589" s="24"/>
    </row>
    <row r="12590" spans="8:8" ht="15" customHeight="1">
      <c r="H12590" s="24"/>
    </row>
    <row r="12591" spans="8:8" ht="15" customHeight="1">
      <c r="H12591" s="24"/>
    </row>
    <row r="12592" spans="8:8" ht="15" customHeight="1">
      <c r="H12592" s="24"/>
    </row>
    <row r="12593" spans="8:8" ht="15" customHeight="1">
      <c r="H12593" s="24"/>
    </row>
    <row r="12594" spans="8:8" ht="15" customHeight="1">
      <c r="H12594" s="24"/>
    </row>
    <row r="12595" spans="8:8" ht="15" customHeight="1">
      <c r="H12595" s="24"/>
    </row>
    <row r="12596" spans="8:8" ht="15" customHeight="1">
      <c r="H12596" s="24"/>
    </row>
    <row r="12597" spans="8:8" ht="15" customHeight="1">
      <c r="H12597" s="24"/>
    </row>
    <row r="12598" spans="8:8" ht="15" customHeight="1">
      <c r="H12598" s="24"/>
    </row>
    <row r="12599" spans="8:8" ht="15" customHeight="1">
      <c r="H12599" s="24"/>
    </row>
    <row r="12600" spans="8:8" ht="15" customHeight="1">
      <c r="H12600" s="24"/>
    </row>
    <row r="12601" spans="8:8" ht="15" customHeight="1">
      <c r="H12601" s="24"/>
    </row>
    <row r="12602" spans="8:8" ht="15" customHeight="1">
      <c r="H12602" s="24"/>
    </row>
    <row r="12603" spans="8:8" ht="15" customHeight="1">
      <c r="H12603" s="24"/>
    </row>
    <row r="12604" spans="8:8" ht="15" customHeight="1">
      <c r="H12604" s="24"/>
    </row>
    <row r="12605" spans="8:8" ht="15" customHeight="1">
      <c r="H12605" s="24"/>
    </row>
    <row r="12606" spans="8:8" ht="15" customHeight="1">
      <c r="H12606" s="24"/>
    </row>
    <row r="12607" spans="8:8" ht="15" customHeight="1">
      <c r="H12607" s="24"/>
    </row>
    <row r="12608" spans="8:8" ht="15" customHeight="1">
      <c r="H12608" s="24"/>
    </row>
    <row r="12609" spans="8:8" ht="15" customHeight="1">
      <c r="H12609" s="24"/>
    </row>
    <row r="12610" spans="8:8" ht="15" customHeight="1">
      <c r="H12610" s="24"/>
    </row>
    <row r="12611" spans="8:8" ht="15" customHeight="1">
      <c r="H12611" s="24"/>
    </row>
    <row r="12612" spans="8:8" ht="15" customHeight="1">
      <c r="H12612" s="24"/>
    </row>
    <row r="12613" spans="8:8" ht="15" customHeight="1">
      <c r="H12613" s="24"/>
    </row>
    <row r="12614" spans="8:8" ht="15" customHeight="1">
      <c r="H12614" s="24"/>
    </row>
    <row r="12615" spans="8:8" ht="15" customHeight="1">
      <c r="H12615" s="24"/>
    </row>
    <row r="12616" spans="8:8" ht="15" customHeight="1">
      <c r="H12616" s="24"/>
    </row>
    <row r="12617" spans="8:8" ht="15" customHeight="1">
      <c r="H12617" s="24"/>
    </row>
    <row r="12618" spans="8:8" ht="15" customHeight="1">
      <c r="H12618" s="24"/>
    </row>
    <row r="12619" spans="8:8" ht="15" customHeight="1">
      <c r="H12619" s="24"/>
    </row>
    <row r="12620" spans="8:8" ht="15" customHeight="1">
      <c r="H12620" s="24"/>
    </row>
    <row r="12621" spans="8:8" ht="15" customHeight="1">
      <c r="H12621" s="24"/>
    </row>
    <row r="12622" spans="8:8" ht="15" customHeight="1">
      <c r="H12622" s="24"/>
    </row>
    <row r="12623" spans="8:8" ht="15" customHeight="1">
      <c r="H12623" s="24"/>
    </row>
    <row r="12624" spans="8:8" ht="15" customHeight="1">
      <c r="H12624" s="24"/>
    </row>
    <row r="12625" spans="8:8" ht="15" customHeight="1">
      <c r="H12625" s="24"/>
    </row>
    <row r="12626" spans="8:8" ht="15" customHeight="1">
      <c r="H12626" s="24"/>
    </row>
    <row r="12627" spans="8:8" ht="15" customHeight="1">
      <c r="H12627" s="24"/>
    </row>
    <row r="12628" spans="8:8" ht="15" customHeight="1">
      <c r="H12628" s="24"/>
    </row>
    <row r="12629" spans="8:8" ht="15" customHeight="1">
      <c r="H12629" s="24"/>
    </row>
    <row r="12630" spans="8:8" ht="15" customHeight="1">
      <c r="H12630" s="24"/>
    </row>
    <row r="12631" spans="8:8" ht="15" customHeight="1">
      <c r="H12631" s="24"/>
    </row>
    <row r="12632" spans="8:8" ht="15" customHeight="1">
      <c r="H12632" s="24"/>
    </row>
    <row r="12633" spans="8:8" ht="15" customHeight="1">
      <c r="H12633" s="24"/>
    </row>
    <row r="12634" spans="8:8" ht="15" customHeight="1">
      <c r="H12634" s="24"/>
    </row>
    <row r="12635" spans="8:8" ht="15" customHeight="1">
      <c r="H12635" s="24"/>
    </row>
    <row r="12636" spans="8:8" ht="15" customHeight="1">
      <c r="H12636" s="24"/>
    </row>
    <row r="12637" spans="8:8" ht="15" customHeight="1">
      <c r="H12637" s="24"/>
    </row>
    <row r="12638" spans="8:8" ht="15" customHeight="1">
      <c r="H12638" s="24"/>
    </row>
    <row r="12639" spans="8:8" ht="15" customHeight="1">
      <c r="H12639" s="24"/>
    </row>
    <row r="12640" spans="8:8" ht="15" customHeight="1">
      <c r="H12640" s="24"/>
    </row>
    <row r="12641" spans="8:8" ht="15" customHeight="1">
      <c r="H12641" s="24"/>
    </row>
    <row r="12642" spans="8:8" ht="15" customHeight="1">
      <c r="H12642" s="24"/>
    </row>
    <row r="12643" spans="8:8" ht="15" customHeight="1">
      <c r="H12643" s="24"/>
    </row>
    <row r="12644" spans="8:8" ht="15" customHeight="1">
      <c r="H12644" s="24"/>
    </row>
    <row r="12645" spans="8:8" ht="15" customHeight="1">
      <c r="H12645" s="24"/>
    </row>
    <row r="12646" spans="8:8" ht="15" customHeight="1">
      <c r="H12646" s="24"/>
    </row>
    <row r="12647" spans="8:8" ht="15" customHeight="1">
      <c r="H12647" s="24"/>
    </row>
    <row r="12648" spans="8:8" ht="15" customHeight="1">
      <c r="H12648" s="24"/>
    </row>
    <row r="12649" spans="8:8" ht="15" customHeight="1">
      <c r="H12649" s="24"/>
    </row>
    <row r="12650" spans="8:8" ht="15" customHeight="1">
      <c r="H12650" s="24"/>
    </row>
    <row r="12651" spans="8:8" ht="15" customHeight="1">
      <c r="H12651" s="24"/>
    </row>
    <row r="12652" spans="8:8" ht="15" customHeight="1">
      <c r="H12652" s="24"/>
    </row>
    <row r="12653" spans="8:8" ht="15" customHeight="1">
      <c r="H12653" s="24"/>
    </row>
    <row r="12654" spans="8:8" ht="15" customHeight="1">
      <c r="H12654" s="24"/>
    </row>
    <row r="12655" spans="8:8" ht="15" customHeight="1">
      <c r="H12655" s="24"/>
    </row>
    <row r="12656" spans="8:8" ht="15" customHeight="1">
      <c r="H12656" s="24"/>
    </row>
    <row r="12657" spans="8:8" ht="15" customHeight="1">
      <c r="H12657" s="24"/>
    </row>
    <row r="12658" spans="8:8" ht="15" customHeight="1">
      <c r="H12658" s="24"/>
    </row>
    <row r="12659" spans="8:8" ht="15" customHeight="1">
      <c r="H12659" s="24"/>
    </row>
    <row r="12660" spans="8:8" ht="15" customHeight="1">
      <c r="H12660" s="24"/>
    </row>
    <row r="12661" spans="8:8" ht="15" customHeight="1">
      <c r="H12661" s="24"/>
    </row>
    <row r="12662" spans="8:8" ht="15" customHeight="1">
      <c r="H12662" s="24"/>
    </row>
    <row r="12663" spans="8:8" ht="15" customHeight="1">
      <c r="H12663" s="24"/>
    </row>
    <row r="12664" spans="8:8" ht="15" customHeight="1">
      <c r="H12664" s="24"/>
    </row>
    <row r="12665" spans="8:8" ht="15" customHeight="1">
      <c r="H12665" s="24"/>
    </row>
    <row r="12666" spans="8:8" ht="15" customHeight="1">
      <c r="H12666" s="24"/>
    </row>
    <row r="12667" spans="8:8" ht="15" customHeight="1">
      <c r="H12667" s="24"/>
    </row>
    <row r="12668" spans="8:8" ht="15" customHeight="1">
      <c r="H12668" s="24"/>
    </row>
    <row r="12669" spans="8:8" ht="15" customHeight="1">
      <c r="H12669" s="24"/>
    </row>
    <row r="12670" spans="8:8" ht="15" customHeight="1">
      <c r="H12670" s="24"/>
    </row>
    <row r="12671" spans="8:8" ht="15" customHeight="1">
      <c r="H12671" s="24"/>
    </row>
    <row r="12672" spans="8:8" ht="15" customHeight="1">
      <c r="H12672" s="24"/>
    </row>
    <row r="12673" spans="8:8" ht="15" customHeight="1">
      <c r="H12673" s="24"/>
    </row>
    <row r="12674" spans="8:8" ht="15" customHeight="1">
      <c r="H12674" s="24"/>
    </row>
    <row r="12675" spans="8:8" ht="15" customHeight="1">
      <c r="H12675" s="24"/>
    </row>
    <row r="12676" spans="8:8" ht="15" customHeight="1">
      <c r="H12676" s="24"/>
    </row>
    <row r="12677" spans="8:8" ht="15" customHeight="1">
      <c r="H12677" s="24"/>
    </row>
    <row r="12678" spans="8:8" ht="15" customHeight="1">
      <c r="H12678" s="24"/>
    </row>
    <row r="12679" spans="8:8" ht="15" customHeight="1">
      <c r="H12679" s="24"/>
    </row>
    <row r="12680" spans="8:8" ht="15" customHeight="1">
      <c r="H12680" s="24"/>
    </row>
    <row r="12681" spans="8:8" ht="15" customHeight="1">
      <c r="H12681" s="24"/>
    </row>
    <row r="12682" spans="8:8" ht="15" customHeight="1">
      <c r="H12682" s="24"/>
    </row>
    <row r="12683" spans="8:8" ht="15" customHeight="1">
      <c r="H12683" s="24"/>
    </row>
    <row r="12684" spans="8:8" ht="15" customHeight="1">
      <c r="H12684" s="24"/>
    </row>
    <row r="12685" spans="8:8" ht="15" customHeight="1">
      <c r="H12685" s="24"/>
    </row>
    <row r="12686" spans="8:8" ht="15" customHeight="1">
      <c r="H12686" s="24"/>
    </row>
    <row r="12687" spans="8:8" ht="15" customHeight="1">
      <c r="H12687" s="24"/>
    </row>
    <row r="12688" spans="8:8" ht="15" customHeight="1">
      <c r="H12688" s="24"/>
    </row>
    <row r="12689" spans="8:8" ht="15" customHeight="1">
      <c r="H12689" s="24"/>
    </row>
    <row r="12690" spans="8:8" ht="15" customHeight="1">
      <c r="H12690" s="24"/>
    </row>
    <row r="12691" spans="8:8" ht="15" customHeight="1">
      <c r="H12691" s="24"/>
    </row>
    <row r="12692" spans="8:8" ht="15" customHeight="1">
      <c r="H12692" s="24"/>
    </row>
    <row r="12693" spans="8:8" ht="15" customHeight="1">
      <c r="H12693" s="24"/>
    </row>
    <row r="12694" spans="8:8" ht="15" customHeight="1">
      <c r="H12694" s="24"/>
    </row>
    <row r="12695" spans="8:8" ht="15" customHeight="1">
      <c r="H12695" s="24"/>
    </row>
    <row r="12696" spans="8:8" ht="15" customHeight="1">
      <c r="H12696" s="24"/>
    </row>
    <row r="12697" spans="8:8" ht="15" customHeight="1">
      <c r="H12697" s="24"/>
    </row>
    <row r="12698" spans="8:8" ht="15" customHeight="1">
      <c r="H12698" s="24"/>
    </row>
    <row r="12699" spans="8:8" ht="15" customHeight="1">
      <c r="H12699" s="24"/>
    </row>
    <row r="12700" spans="8:8" ht="15" customHeight="1">
      <c r="H12700" s="24"/>
    </row>
    <row r="12701" spans="8:8" ht="15" customHeight="1">
      <c r="H12701" s="24"/>
    </row>
    <row r="12702" spans="8:8" ht="15" customHeight="1">
      <c r="H12702" s="24"/>
    </row>
    <row r="12703" spans="8:8" ht="15" customHeight="1">
      <c r="H12703" s="24"/>
    </row>
    <row r="12704" spans="8:8" ht="15" customHeight="1">
      <c r="H12704" s="24"/>
    </row>
    <row r="12705" spans="8:8" ht="15" customHeight="1">
      <c r="H12705" s="24"/>
    </row>
    <row r="12706" spans="8:8" ht="15" customHeight="1">
      <c r="H12706" s="24"/>
    </row>
    <row r="12707" spans="8:8" ht="15" customHeight="1">
      <c r="H12707" s="24"/>
    </row>
    <row r="12708" spans="8:8" ht="15" customHeight="1">
      <c r="H12708" s="24"/>
    </row>
    <row r="12709" spans="8:8" ht="15" customHeight="1">
      <c r="H12709" s="24"/>
    </row>
    <row r="12710" spans="8:8" ht="15" customHeight="1">
      <c r="H12710" s="24"/>
    </row>
    <row r="12711" spans="8:8" ht="15" customHeight="1">
      <c r="H12711" s="24"/>
    </row>
    <row r="12712" spans="8:8" ht="15" customHeight="1">
      <c r="H12712" s="24"/>
    </row>
    <row r="12713" spans="8:8" ht="15" customHeight="1">
      <c r="H12713" s="24"/>
    </row>
    <row r="12714" spans="8:8" ht="15" customHeight="1">
      <c r="H12714" s="24"/>
    </row>
    <row r="12715" spans="8:8" ht="15" customHeight="1">
      <c r="H12715" s="24"/>
    </row>
    <row r="12716" spans="8:8" ht="15" customHeight="1">
      <c r="H12716" s="24"/>
    </row>
    <row r="12717" spans="8:8" ht="15" customHeight="1">
      <c r="H12717" s="24"/>
    </row>
    <row r="12718" spans="8:8" ht="15" customHeight="1">
      <c r="H12718" s="24"/>
    </row>
    <row r="12719" spans="8:8" ht="15" customHeight="1">
      <c r="H12719" s="24"/>
    </row>
    <row r="12720" spans="8:8" ht="15" customHeight="1">
      <c r="H12720" s="24"/>
    </row>
    <row r="12721" spans="8:8" ht="15" customHeight="1">
      <c r="H12721" s="24"/>
    </row>
    <row r="12722" spans="8:8" ht="15" customHeight="1">
      <c r="H12722" s="24"/>
    </row>
    <row r="12723" spans="8:8" ht="15" customHeight="1">
      <c r="H12723" s="24"/>
    </row>
    <row r="12724" spans="8:8" ht="15" customHeight="1">
      <c r="H12724" s="24"/>
    </row>
    <row r="12725" spans="8:8" ht="15" customHeight="1">
      <c r="H12725" s="24"/>
    </row>
    <row r="12726" spans="8:8" ht="15" customHeight="1">
      <c r="H12726" s="24"/>
    </row>
    <row r="12727" spans="8:8" ht="15" customHeight="1">
      <c r="H12727" s="24"/>
    </row>
    <row r="12728" spans="8:8" ht="15" customHeight="1">
      <c r="H12728" s="24"/>
    </row>
    <row r="12729" spans="8:8" ht="15" customHeight="1">
      <c r="H12729" s="24"/>
    </row>
    <row r="12730" spans="8:8" ht="15" customHeight="1">
      <c r="H12730" s="24"/>
    </row>
    <row r="12731" spans="8:8" ht="15" customHeight="1">
      <c r="H12731" s="24"/>
    </row>
    <row r="12732" spans="8:8" ht="15" customHeight="1">
      <c r="H12732" s="24"/>
    </row>
    <row r="12733" spans="8:8" ht="15" customHeight="1">
      <c r="H12733" s="24"/>
    </row>
    <row r="12734" spans="8:8" ht="15" customHeight="1">
      <c r="H12734" s="24"/>
    </row>
    <row r="12735" spans="8:8" ht="15" customHeight="1">
      <c r="H12735" s="24"/>
    </row>
    <row r="12736" spans="8:8" ht="15" customHeight="1">
      <c r="H12736" s="24"/>
    </row>
    <row r="12737" spans="8:8" ht="15" customHeight="1">
      <c r="H12737" s="24"/>
    </row>
    <row r="12738" spans="8:8" ht="15" customHeight="1">
      <c r="H12738" s="24"/>
    </row>
    <row r="12739" spans="8:8" ht="15" customHeight="1">
      <c r="H12739" s="24"/>
    </row>
    <row r="12740" spans="8:8" ht="15" customHeight="1">
      <c r="H12740" s="24"/>
    </row>
    <row r="12741" spans="8:8" ht="15" customHeight="1">
      <c r="H12741" s="24"/>
    </row>
    <row r="12742" spans="8:8" ht="15" customHeight="1">
      <c r="H12742" s="24"/>
    </row>
    <row r="12743" spans="8:8" ht="15" customHeight="1">
      <c r="H12743" s="24"/>
    </row>
    <row r="12744" spans="8:8" ht="15" customHeight="1">
      <c r="H12744" s="24"/>
    </row>
    <row r="12745" spans="8:8" ht="15" customHeight="1">
      <c r="H12745" s="24"/>
    </row>
    <row r="12746" spans="8:8" ht="15" customHeight="1">
      <c r="H12746" s="24"/>
    </row>
    <row r="12747" spans="8:8" ht="15" customHeight="1">
      <c r="H12747" s="24"/>
    </row>
    <row r="12748" spans="8:8" ht="15" customHeight="1">
      <c r="H12748" s="24"/>
    </row>
    <row r="12749" spans="8:8" ht="15" customHeight="1">
      <c r="H12749" s="24"/>
    </row>
    <row r="12750" spans="8:8" ht="15" customHeight="1">
      <c r="H12750" s="24"/>
    </row>
    <row r="12751" spans="8:8" ht="15" customHeight="1">
      <c r="H12751" s="24"/>
    </row>
    <row r="12752" spans="8:8" ht="15" customHeight="1">
      <c r="H12752" s="24"/>
    </row>
    <row r="12753" spans="8:8" ht="15" customHeight="1">
      <c r="H12753" s="24"/>
    </row>
    <row r="12754" spans="8:8" ht="15" customHeight="1">
      <c r="H12754" s="24"/>
    </row>
    <row r="12755" spans="8:8" ht="15" customHeight="1">
      <c r="H12755" s="24"/>
    </row>
    <row r="12756" spans="8:8" ht="15" customHeight="1">
      <c r="H12756" s="24"/>
    </row>
    <row r="12757" spans="8:8" ht="15" customHeight="1">
      <c r="H12757" s="24"/>
    </row>
    <row r="12758" spans="8:8" ht="15" customHeight="1">
      <c r="H12758" s="24"/>
    </row>
    <row r="12759" spans="8:8" ht="15" customHeight="1">
      <c r="H12759" s="24"/>
    </row>
    <row r="12760" spans="8:8" ht="15" customHeight="1">
      <c r="H12760" s="24"/>
    </row>
    <row r="12761" spans="8:8" ht="15" customHeight="1">
      <c r="H12761" s="24"/>
    </row>
    <row r="12762" spans="8:8" ht="15" customHeight="1">
      <c r="H12762" s="24"/>
    </row>
    <row r="12763" spans="8:8" ht="15" customHeight="1">
      <c r="H12763" s="24"/>
    </row>
    <row r="12764" spans="8:8" ht="15" customHeight="1">
      <c r="H12764" s="24"/>
    </row>
    <row r="12765" spans="8:8" ht="15" customHeight="1">
      <c r="H12765" s="24"/>
    </row>
    <row r="12766" spans="8:8" ht="15" customHeight="1">
      <c r="H12766" s="24"/>
    </row>
    <row r="12767" spans="8:8" ht="15" customHeight="1">
      <c r="H12767" s="24"/>
    </row>
    <row r="12768" spans="8:8" ht="15" customHeight="1">
      <c r="H12768" s="24"/>
    </row>
    <row r="12769" spans="8:8" ht="15" customHeight="1">
      <c r="H12769" s="24"/>
    </row>
    <row r="12770" spans="8:8" ht="15" customHeight="1">
      <c r="H12770" s="24"/>
    </row>
    <row r="12771" spans="8:8" ht="15" customHeight="1">
      <c r="H12771" s="24"/>
    </row>
    <row r="12772" spans="8:8" ht="15" customHeight="1">
      <c r="H12772" s="24"/>
    </row>
    <row r="12773" spans="8:8" ht="15" customHeight="1">
      <c r="H12773" s="24"/>
    </row>
    <row r="12774" spans="8:8" ht="15" customHeight="1">
      <c r="H12774" s="24"/>
    </row>
    <row r="12775" spans="8:8" ht="15" customHeight="1">
      <c r="H12775" s="24"/>
    </row>
    <row r="12776" spans="8:8" ht="15" customHeight="1">
      <c r="H12776" s="24"/>
    </row>
    <row r="12777" spans="8:8" ht="15" customHeight="1">
      <c r="H12777" s="24"/>
    </row>
    <row r="12778" spans="8:8" ht="15" customHeight="1">
      <c r="H12778" s="24"/>
    </row>
    <row r="12779" spans="8:8" ht="15" customHeight="1">
      <c r="H12779" s="24"/>
    </row>
    <row r="12780" spans="8:8" ht="15" customHeight="1">
      <c r="H12780" s="24"/>
    </row>
    <row r="12781" spans="8:8" ht="15" customHeight="1">
      <c r="H12781" s="24"/>
    </row>
    <row r="12782" spans="8:8" ht="15" customHeight="1">
      <c r="H12782" s="24"/>
    </row>
    <row r="12783" spans="8:8" ht="15" customHeight="1">
      <c r="H12783" s="24"/>
    </row>
    <row r="12784" spans="8:8" ht="15" customHeight="1">
      <c r="H12784" s="24"/>
    </row>
    <row r="12785" spans="8:8" ht="15" customHeight="1">
      <c r="H12785" s="24"/>
    </row>
    <row r="12786" spans="8:8" ht="15" customHeight="1">
      <c r="H12786" s="24"/>
    </row>
    <row r="12787" spans="8:8" ht="15" customHeight="1">
      <c r="H12787" s="24"/>
    </row>
    <row r="12788" spans="8:8" ht="15" customHeight="1">
      <c r="H12788" s="24"/>
    </row>
    <row r="12789" spans="8:8" ht="15" customHeight="1">
      <c r="H12789" s="24"/>
    </row>
    <row r="12790" spans="8:8" ht="15" customHeight="1">
      <c r="H12790" s="24"/>
    </row>
    <row r="12791" spans="8:8" ht="15" customHeight="1">
      <c r="H12791" s="24"/>
    </row>
    <row r="12792" spans="8:8" ht="15" customHeight="1">
      <c r="H12792" s="24"/>
    </row>
    <row r="12793" spans="8:8" ht="15" customHeight="1">
      <c r="H12793" s="24"/>
    </row>
    <row r="12794" spans="8:8" ht="15" customHeight="1">
      <c r="H12794" s="24"/>
    </row>
    <row r="12795" spans="8:8" ht="15" customHeight="1">
      <c r="H12795" s="24"/>
    </row>
    <row r="12796" spans="8:8" ht="15" customHeight="1">
      <c r="H12796" s="24"/>
    </row>
    <row r="12797" spans="8:8" ht="15" customHeight="1">
      <c r="H12797" s="24"/>
    </row>
    <row r="12798" spans="8:8" ht="15" customHeight="1">
      <c r="H12798" s="24"/>
    </row>
    <row r="12799" spans="8:8" ht="15" customHeight="1">
      <c r="H12799" s="24"/>
    </row>
    <row r="12800" spans="8:8" ht="15" customHeight="1">
      <c r="H12800" s="24"/>
    </row>
    <row r="12801" spans="8:8" ht="15" customHeight="1">
      <c r="H12801" s="24"/>
    </row>
    <row r="12802" spans="8:8" ht="15" customHeight="1">
      <c r="H12802" s="24"/>
    </row>
    <row r="12803" spans="8:8" ht="15" customHeight="1">
      <c r="H12803" s="24"/>
    </row>
    <row r="12804" spans="8:8" ht="15" customHeight="1">
      <c r="H12804" s="24"/>
    </row>
    <row r="12805" spans="8:8" ht="15" customHeight="1">
      <c r="H12805" s="24"/>
    </row>
    <row r="12806" spans="8:8" ht="15" customHeight="1">
      <c r="H12806" s="24"/>
    </row>
    <row r="12807" spans="8:8" ht="15" customHeight="1">
      <c r="H12807" s="24"/>
    </row>
    <row r="12808" spans="8:8" ht="15" customHeight="1">
      <c r="H12808" s="24"/>
    </row>
    <row r="12809" spans="8:8" ht="15" customHeight="1">
      <c r="H12809" s="24"/>
    </row>
    <row r="12810" spans="8:8" ht="15" customHeight="1">
      <c r="H12810" s="24"/>
    </row>
    <row r="12811" spans="8:8" ht="15" customHeight="1">
      <c r="H12811" s="24"/>
    </row>
    <row r="12812" spans="8:8" ht="15" customHeight="1">
      <c r="H12812" s="24"/>
    </row>
    <row r="12813" spans="8:8" ht="15" customHeight="1">
      <c r="H12813" s="24"/>
    </row>
    <row r="12814" spans="8:8" ht="15" customHeight="1">
      <c r="H12814" s="24"/>
    </row>
    <row r="12815" spans="8:8" ht="15" customHeight="1">
      <c r="H12815" s="24"/>
    </row>
    <row r="12816" spans="8:8" ht="15" customHeight="1">
      <c r="H12816" s="24"/>
    </row>
    <row r="12817" spans="8:8" ht="15" customHeight="1">
      <c r="H12817" s="24"/>
    </row>
    <row r="12818" spans="8:8" ht="15" customHeight="1">
      <c r="H12818" s="24"/>
    </row>
    <row r="12819" spans="8:8" ht="15" customHeight="1">
      <c r="H12819" s="24"/>
    </row>
    <row r="12820" spans="8:8" ht="15" customHeight="1">
      <c r="H12820" s="24"/>
    </row>
    <row r="12821" spans="8:8" ht="15" customHeight="1">
      <c r="H12821" s="24"/>
    </row>
    <row r="12822" spans="8:8" ht="15" customHeight="1">
      <c r="H12822" s="24"/>
    </row>
    <row r="12823" spans="8:8" ht="15" customHeight="1">
      <c r="H12823" s="24"/>
    </row>
    <row r="12824" spans="8:8" ht="15" customHeight="1">
      <c r="H12824" s="24"/>
    </row>
    <row r="12825" spans="8:8" ht="15" customHeight="1">
      <c r="H12825" s="24"/>
    </row>
    <row r="12826" spans="8:8" ht="15" customHeight="1">
      <c r="H12826" s="24"/>
    </row>
    <row r="12827" spans="8:8" ht="15" customHeight="1">
      <c r="H12827" s="24"/>
    </row>
    <row r="12828" spans="8:8" ht="15" customHeight="1">
      <c r="H12828" s="24"/>
    </row>
    <row r="12829" spans="8:8" ht="15" customHeight="1">
      <c r="H12829" s="24"/>
    </row>
    <row r="12830" spans="8:8" ht="15" customHeight="1">
      <c r="H12830" s="24"/>
    </row>
    <row r="12831" spans="8:8" ht="15" customHeight="1">
      <c r="H12831" s="24"/>
    </row>
    <row r="12832" spans="8:8" ht="15" customHeight="1">
      <c r="H12832" s="24"/>
    </row>
    <row r="12833" spans="8:8" ht="15" customHeight="1">
      <c r="H12833" s="24"/>
    </row>
    <row r="12834" spans="8:8" ht="15" customHeight="1">
      <c r="H12834" s="24"/>
    </row>
    <row r="12835" spans="8:8" ht="15" customHeight="1">
      <c r="H12835" s="24"/>
    </row>
    <row r="12836" spans="8:8" ht="15" customHeight="1">
      <c r="H12836" s="24"/>
    </row>
    <row r="12837" spans="8:8" ht="15" customHeight="1">
      <c r="H12837" s="24"/>
    </row>
    <row r="12838" spans="8:8" ht="15" customHeight="1">
      <c r="H12838" s="24"/>
    </row>
    <row r="12839" spans="8:8" ht="15" customHeight="1">
      <c r="H12839" s="24"/>
    </row>
    <row r="12840" spans="8:8" ht="15" customHeight="1">
      <c r="H12840" s="24"/>
    </row>
    <row r="12841" spans="8:8" ht="15" customHeight="1">
      <c r="H12841" s="24"/>
    </row>
    <row r="12842" spans="8:8" ht="15" customHeight="1">
      <c r="H12842" s="24"/>
    </row>
    <row r="12843" spans="8:8" ht="15" customHeight="1">
      <c r="H12843" s="24"/>
    </row>
    <row r="12844" spans="8:8" ht="15" customHeight="1">
      <c r="H12844" s="24"/>
    </row>
    <row r="12845" spans="8:8" ht="15" customHeight="1">
      <c r="H12845" s="24"/>
    </row>
    <row r="12846" spans="8:8" ht="15" customHeight="1">
      <c r="H12846" s="24"/>
    </row>
    <row r="12847" spans="8:8" ht="15" customHeight="1">
      <c r="H12847" s="24"/>
    </row>
    <row r="12848" spans="8:8" ht="15" customHeight="1">
      <c r="H12848" s="24"/>
    </row>
    <row r="12849" spans="8:8" ht="15" customHeight="1">
      <c r="H12849" s="24"/>
    </row>
    <row r="12850" spans="8:8" ht="15" customHeight="1">
      <c r="H12850" s="24"/>
    </row>
    <row r="12851" spans="8:8" ht="15" customHeight="1">
      <c r="H12851" s="24"/>
    </row>
    <row r="12852" spans="8:8" ht="15" customHeight="1">
      <c r="H12852" s="24"/>
    </row>
    <row r="12853" spans="8:8" ht="15" customHeight="1">
      <c r="H12853" s="24"/>
    </row>
    <row r="12854" spans="8:8" ht="15" customHeight="1">
      <c r="H12854" s="24"/>
    </row>
    <row r="12855" spans="8:8" ht="15" customHeight="1">
      <c r="H12855" s="24"/>
    </row>
    <row r="12856" spans="8:8" ht="15" customHeight="1">
      <c r="H12856" s="24"/>
    </row>
    <row r="12857" spans="8:8" ht="15" customHeight="1">
      <c r="H12857" s="24"/>
    </row>
    <row r="12858" spans="8:8" ht="15" customHeight="1">
      <c r="H12858" s="24"/>
    </row>
    <row r="12859" spans="8:8" ht="15" customHeight="1">
      <c r="H12859" s="24"/>
    </row>
    <row r="12860" spans="8:8" ht="15" customHeight="1">
      <c r="H12860" s="24"/>
    </row>
    <row r="12861" spans="8:8" ht="15" customHeight="1">
      <c r="H12861" s="24"/>
    </row>
    <row r="12862" spans="8:8" ht="15" customHeight="1">
      <c r="H12862" s="24"/>
    </row>
    <row r="12863" spans="8:8" ht="15" customHeight="1">
      <c r="H12863" s="24"/>
    </row>
    <row r="12864" spans="8:8" ht="15" customHeight="1">
      <c r="H12864" s="24"/>
    </row>
    <row r="12865" spans="8:8" ht="15" customHeight="1">
      <c r="H12865" s="24"/>
    </row>
    <row r="12866" spans="8:8" ht="15" customHeight="1">
      <c r="H12866" s="24"/>
    </row>
    <row r="12867" spans="8:8" ht="15" customHeight="1">
      <c r="H12867" s="24"/>
    </row>
    <row r="12868" spans="8:8" ht="15" customHeight="1">
      <c r="H12868" s="24"/>
    </row>
    <row r="12869" spans="8:8" ht="15" customHeight="1">
      <c r="H12869" s="24"/>
    </row>
    <row r="12870" spans="8:8" ht="15" customHeight="1">
      <c r="H12870" s="24"/>
    </row>
    <row r="12871" spans="8:8" ht="15" customHeight="1">
      <c r="H12871" s="24"/>
    </row>
    <row r="12872" spans="8:8" ht="15" customHeight="1">
      <c r="H12872" s="24"/>
    </row>
    <row r="12873" spans="8:8" ht="15" customHeight="1">
      <c r="H12873" s="24"/>
    </row>
    <row r="12874" spans="8:8" ht="15" customHeight="1">
      <c r="H12874" s="24"/>
    </row>
    <row r="12875" spans="8:8" ht="15" customHeight="1">
      <c r="H12875" s="24"/>
    </row>
    <row r="12876" spans="8:8" ht="15" customHeight="1">
      <c r="H12876" s="24"/>
    </row>
    <row r="12877" spans="8:8" ht="15" customHeight="1">
      <c r="H12877" s="24"/>
    </row>
    <row r="12878" spans="8:8" ht="15" customHeight="1">
      <c r="H12878" s="24"/>
    </row>
    <row r="12879" spans="8:8" ht="15" customHeight="1">
      <c r="H12879" s="24"/>
    </row>
    <row r="12880" spans="8:8" ht="15" customHeight="1">
      <c r="H12880" s="24"/>
    </row>
    <row r="12881" spans="8:8" ht="15" customHeight="1">
      <c r="H12881" s="24"/>
    </row>
    <row r="12882" spans="8:8" ht="15" customHeight="1">
      <c r="H12882" s="24"/>
    </row>
    <row r="12883" spans="8:8" ht="15" customHeight="1">
      <c r="H12883" s="24"/>
    </row>
    <row r="12884" spans="8:8" ht="15" customHeight="1">
      <c r="H12884" s="24"/>
    </row>
    <row r="12885" spans="8:8" ht="15" customHeight="1">
      <c r="H12885" s="24"/>
    </row>
    <row r="12886" spans="8:8" ht="15" customHeight="1">
      <c r="H12886" s="24"/>
    </row>
    <row r="12887" spans="8:8" ht="15" customHeight="1">
      <c r="H12887" s="24"/>
    </row>
    <row r="12888" spans="8:8" ht="15" customHeight="1">
      <c r="H12888" s="24"/>
    </row>
    <row r="12889" spans="8:8" ht="15" customHeight="1">
      <c r="H12889" s="24"/>
    </row>
    <row r="12890" spans="8:8" ht="15" customHeight="1">
      <c r="H12890" s="24"/>
    </row>
    <row r="12891" spans="8:8" ht="15" customHeight="1">
      <c r="H12891" s="24"/>
    </row>
    <row r="12892" spans="8:8" ht="15" customHeight="1">
      <c r="H12892" s="24"/>
    </row>
    <row r="12893" spans="8:8" ht="15" customHeight="1">
      <c r="H12893" s="24"/>
    </row>
    <row r="12894" spans="8:8" ht="15" customHeight="1">
      <c r="H12894" s="24"/>
    </row>
    <row r="12895" spans="8:8" ht="15" customHeight="1">
      <c r="H12895" s="24"/>
    </row>
    <row r="12896" spans="8:8" ht="15" customHeight="1">
      <c r="H12896" s="24"/>
    </row>
    <row r="12897" spans="8:8" ht="15" customHeight="1">
      <c r="H12897" s="24"/>
    </row>
    <row r="12898" spans="8:8" ht="15" customHeight="1">
      <c r="H12898" s="24"/>
    </row>
    <row r="12899" spans="8:8" ht="15" customHeight="1">
      <c r="H12899" s="24"/>
    </row>
    <row r="12900" spans="8:8" ht="15" customHeight="1">
      <c r="H12900" s="24"/>
    </row>
    <row r="12901" spans="8:8" ht="15" customHeight="1">
      <c r="H12901" s="24"/>
    </row>
    <row r="12902" spans="8:8" ht="15" customHeight="1">
      <c r="H12902" s="24"/>
    </row>
    <row r="12903" spans="8:8" ht="15" customHeight="1">
      <c r="H12903" s="24"/>
    </row>
    <row r="12904" spans="8:8" ht="15" customHeight="1">
      <c r="H12904" s="24"/>
    </row>
    <row r="12905" spans="8:8" ht="15" customHeight="1">
      <c r="H12905" s="24"/>
    </row>
    <row r="12906" spans="8:8" ht="15" customHeight="1">
      <c r="H12906" s="24"/>
    </row>
    <row r="12907" spans="8:8" ht="15" customHeight="1">
      <c r="H12907" s="24"/>
    </row>
    <row r="12908" spans="8:8" ht="15" customHeight="1">
      <c r="H12908" s="24"/>
    </row>
    <row r="12909" spans="8:8" ht="15" customHeight="1">
      <c r="H12909" s="24"/>
    </row>
    <row r="12910" spans="8:8" ht="15" customHeight="1">
      <c r="H12910" s="24"/>
    </row>
    <row r="12911" spans="8:8" ht="15" customHeight="1">
      <c r="H12911" s="24"/>
    </row>
    <row r="12912" spans="8:8" ht="15" customHeight="1">
      <c r="H12912" s="24"/>
    </row>
    <row r="12913" spans="8:8" ht="15" customHeight="1">
      <c r="H12913" s="24"/>
    </row>
    <row r="12914" spans="8:8" ht="15" customHeight="1">
      <c r="H12914" s="24"/>
    </row>
    <row r="12915" spans="8:8" ht="15" customHeight="1">
      <c r="H12915" s="24"/>
    </row>
    <row r="12916" spans="8:8" ht="15" customHeight="1">
      <c r="H12916" s="24"/>
    </row>
    <row r="12917" spans="8:8" ht="15" customHeight="1">
      <c r="H12917" s="24"/>
    </row>
    <row r="12918" spans="8:8" ht="15" customHeight="1">
      <c r="H12918" s="24"/>
    </row>
    <row r="12919" spans="8:8" ht="15" customHeight="1">
      <c r="H12919" s="24"/>
    </row>
    <row r="12920" spans="8:8" ht="15" customHeight="1">
      <c r="H12920" s="24"/>
    </row>
    <row r="12921" spans="8:8" ht="15" customHeight="1">
      <c r="H12921" s="24"/>
    </row>
    <row r="12922" spans="8:8" ht="15" customHeight="1">
      <c r="H12922" s="24"/>
    </row>
    <row r="12923" spans="8:8" ht="15" customHeight="1">
      <c r="H12923" s="24"/>
    </row>
    <row r="12924" spans="8:8" ht="15" customHeight="1">
      <c r="H12924" s="24"/>
    </row>
    <row r="12925" spans="8:8" ht="15" customHeight="1">
      <c r="H12925" s="24"/>
    </row>
    <row r="12926" spans="8:8" ht="15" customHeight="1">
      <c r="H12926" s="24"/>
    </row>
    <row r="12927" spans="8:8" ht="15" customHeight="1">
      <c r="H12927" s="24"/>
    </row>
    <row r="12928" spans="8:8" ht="15" customHeight="1">
      <c r="H12928" s="24"/>
    </row>
    <row r="12929" spans="8:8" ht="15" customHeight="1">
      <c r="H12929" s="24"/>
    </row>
    <row r="12930" spans="8:8" ht="15" customHeight="1">
      <c r="H12930" s="24"/>
    </row>
    <row r="12931" spans="8:8" ht="15" customHeight="1">
      <c r="H12931" s="24"/>
    </row>
    <row r="12932" spans="8:8" ht="15" customHeight="1">
      <c r="H12932" s="24"/>
    </row>
    <row r="12933" spans="8:8" ht="15" customHeight="1">
      <c r="H12933" s="24"/>
    </row>
    <row r="12934" spans="8:8" ht="15" customHeight="1">
      <c r="H12934" s="24"/>
    </row>
    <row r="12935" spans="8:8" ht="15" customHeight="1">
      <c r="H12935" s="24"/>
    </row>
    <row r="12936" spans="8:8" ht="15" customHeight="1">
      <c r="H12936" s="24"/>
    </row>
    <row r="12937" spans="8:8" ht="15" customHeight="1">
      <c r="H12937" s="24"/>
    </row>
    <row r="12938" spans="8:8" ht="15" customHeight="1">
      <c r="H12938" s="24"/>
    </row>
    <row r="12939" spans="8:8" ht="15" customHeight="1">
      <c r="H12939" s="24"/>
    </row>
    <row r="12940" spans="8:8" ht="15" customHeight="1">
      <c r="H12940" s="24"/>
    </row>
    <row r="12941" spans="8:8" ht="15" customHeight="1">
      <c r="H12941" s="24"/>
    </row>
    <row r="12942" spans="8:8" ht="15" customHeight="1">
      <c r="H12942" s="24"/>
    </row>
    <row r="12943" spans="8:8" ht="15" customHeight="1">
      <c r="H12943" s="24"/>
    </row>
    <row r="12944" spans="8:8" ht="15" customHeight="1">
      <c r="H12944" s="24"/>
    </row>
    <row r="12945" spans="8:8" ht="15" customHeight="1">
      <c r="H12945" s="24"/>
    </row>
    <row r="12946" spans="8:8" ht="15" customHeight="1">
      <c r="H12946" s="24"/>
    </row>
    <row r="12947" spans="8:8" ht="15" customHeight="1">
      <c r="H12947" s="24"/>
    </row>
    <row r="12948" spans="8:8" ht="15" customHeight="1">
      <c r="H12948" s="24"/>
    </row>
    <row r="12949" spans="8:8" ht="15" customHeight="1">
      <c r="H12949" s="24"/>
    </row>
    <row r="12950" spans="8:8" ht="15" customHeight="1">
      <c r="H12950" s="24"/>
    </row>
    <row r="12951" spans="8:8" ht="15" customHeight="1">
      <c r="H12951" s="24"/>
    </row>
    <row r="12952" spans="8:8" ht="15" customHeight="1">
      <c r="H12952" s="24"/>
    </row>
    <row r="12953" spans="8:8" ht="15" customHeight="1">
      <c r="H12953" s="24"/>
    </row>
    <row r="12954" spans="8:8" ht="15" customHeight="1">
      <c r="H12954" s="24"/>
    </row>
    <row r="12955" spans="8:8" ht="15" customHeight="1">
      <c r="H12955" s="24"/>
    </row>
    <row r="12956" spans="8:8" ht="15" customHeight="1">
      <c r="H12956" s="24"/>
    </row>
    <row r="12957" spans="8:8" ht="15" customHeight="1">
      <c r="H12957" s="24"/>
    </row>
    <row r="12958" spans="8:8" ht="15" customHeight="1">
      <c r="H12958" s="24"/>
    </row>
    <row r="12959" spans="8:8" ht="15" customHeight="1">
      <c r="H12959" s="24"/>
    </row>
    <row r="12960" spans="8:8" ht="15" customHeight="1">
      <c r="H12960" s="24"/>
    </row>
    <row r="12961" spans="8:8" ht="15" customHeight="1">
      <c r="H12961" s="24"/>
    </row>
    <row r="12962" spans="8:8" ht="15" customHeight="1">
      <c r="H12962" s="24"/>
    </row>
    <row r="12963" spans="8:8" ht="15" customHeight="1">
      <c r="H12963" s="24"/>
    </row>
    <row r="12964" spans="8:8" ht="15" customHeight="1">
      <c r="H12964" s="24"/>
    </row>
    <row r="12965" spans="8:8" ht="15" customHeight="1">
      <c r="H12965" s="24"/>
    </row>
    <row r="12966" spans="8:8" ht="15" customHeight="1">
      <c r="H12966" s="24"/>
    </row>
    <row r="12967" spans="8:8" ht="15" customHeight="1">
      <c r="H12967" s="24"/>
    </row>
    <row r="12968" spans="8:8" ht="15" customHeight="1">
      <c r="H12968" s="24"/>
    </row>
    <row r="12969" spans="8:8" ht="15" customHeight="1">
      <c r="H12969" s="24"/>
    </row>
    <row r="12970" spans="8:8" ht="15" customHeight="1">
      <c r="H12970" s="24"/>
    </row>
    <row r="12971" spans="8:8" ht="15" customHeight="1">
      <c r="H12971" s="24"/>
    </row>
    <row r="12972" spans="8:8" ht="15" customHeight="1">
      <c r="H12972" s="24"/>
    </row>
    <row r="12973" spans="8:8" ht="15" customHeight="1">
      <c r="H12973" s="24"/>
    </row>
    <row r="12974" spans="8:8" ht="15" customHeight="1">
      <c r="H12974" s="24"/>
    </row>
    <row r="12975" spans="8:8" ht="15" customHeight="1">
      <c r="H12975" s="24"/>
    </row>
    <row r="12976" spans="8:8" ht="15" customHeight="1">
      <c r="H12976" s="24"/>
    </row>
    <row r="12977" spans="8:8" ht="15" customHeight="1">
      <c r="H12977" s="24"/>
    </row>
    <row r="12978" spans="8:8" ht="15" customHeight="1">
      <c r="H12978" s="24"/>
    </row>
    <row r="12979" spans="8:8" ht="15" customHeight="1">
      <c r="H12979" s="24"/>
    </row>
    <row r="12980" spans="8:8" ht="15" customHeight="1">
      <c r="H12980" s="24"/>
    </row>
    <row r="12981" spans="8:8" ht="15" customHeight="1">
      <c r="H12981" s="24"/>
    </row>
    <row r="12982" spans="8:8" ht="15" customHeight="1">
      <c r="H12982" s="24"/>
    </row>
    <row r="12983" spans="8:8" ht="15" customHeight="1">
      <c r="H12983" s="24"/>
    </row>
    <row r="12984" spans="8:8" ht="15" customHeight="1">
      <c r="H12984" s="24"/>
    </row>
    <row r="12985" spans="8:8" ht="15" customHeight="1">
      <c r="H12985" s="24"/>
    </row>
    <row r="12986" spans="8:8" ht="15" customHeight="1">
      <c r="H12986" s="24"/>
    </row>
    <row r="12987" spans="8:8" ht="15" customHeight="1">
      <c r="H12987" s="24"/>
    </row>
    <row r="12988" spans="8:8" ht="15" customHeight="1">
      <c r="H12988" s="24"/>
    </row>
    <row r="12989" spans="8:8" ht="15" customHeight="1">
      <c r="H12989" s="24"/>
    </row>
    <row r="12990" spans="8:8" ht="15" customHeight="1">
      <c r="H12990" s="24"/>
    </row>
    <row r="12991" spans="8:8" ht="15" customHeight="1">
      <c r="H12991" s="24"/>
    </row>
    <row r="12992" spans="8:8" ht="15" customHeight="1">
      <c r="H12992" s="24"/>
    </row>
    <row r="12993" spans="8:8" ht="15" customHeight="1">
      <c r="H12993" s="24"/>
    </row>
    <row r="12994" spans="8:8" ht="15" customHeight="1">
      <c r="H12994" s="24"/>
    </row>
    <row r="12995" spans="8:8" ht="15" customHeight="1">
      <c r="H12995" s="24"/>
    </row>
    <row r="12996" spans="8:8" ht="15" customHeight="1">
      <c r="H12996" s="24"/>
    </row>
    <row r="12997" spans="8:8" ht="15" customHeight="1">
      <c r="H12997" s="24"/>
    </row>
    <row r="12998" spans="8:8" ht="15" customHeight="1">
      <c r="H12998" s="24"/>
    </row>
    <row r="12999" spans="8:8" ht="15" customHeight="1">
      <c r="H12999" s="24"/>
    </row>
    <row r="13000" spans="8:8" ht="15" customHeight="1">
      <c r="H13000" s="24"/>
    </row>
    <row r="13001" spans="8:8" ht="15" customHeight="1">
      <c r="H13001" s="24"/>
    </row>
    <row r="13002" spans="8:8" ht="15" customHeight="1">
      <c r="H13002" s="24"/>
    </row>
    <row r="13003" spans="8:8" ht="15" customHeight="1">
      <c r="H13003" s="24"/>
    </row>
    <row r="13004" spans="8:8" ht="15" customHeight="1">
      <c r="H13004" s="24"/>
    </row>
    <row r="13005" spans="8:8" ht="15" customHeight="1">
      <c r="H13005" s="24"/>
    </row>
    <row r="13006" spans="8:8" ht="15" customHeight="1">
      <c r="H13006" s="24"/>
    </row>
    <row r="13007" spans="8:8" ht="15" customHeight="1">
      <c r="H13007" s="24"/>
    </row>
    <row r="13008" spans="8:8" ht="15" customHeight="1">
      <c r="H13008" s="24"/>
    </row>
    <row r="13009" spans="8:8" ht="15" customHeight="1">
      <c r="H13009" s="24"/>
    </row>
    <row r="13010" spans="8:8" ht="15" customHeight="1">
      <c r="H13010" s="24"/>
    </row>
    <row r="13011" spans="8:8" ht="15" customHeight="1">
      <c r="H13011" s="24"/>
    </row>
    <row r="13012" spans="8:8" ht="15" customHeight="1">
      <c r="H13012" s="24"/>
    </row>
    <row r="13013" spans="8:8" ht="15" customHeight="1">
      <c r="H13013" s="24"/>
    </row>
    <row r="13014" spans="8:8" ht="15" customHeight="1">
      <c r="H13014" s="24"/>
    </row>
    <row r="13015" spans="8:8" ht="15" customHeight="1">
      <c r="H13015" s="24"/>
    </row>
    <row r="13016" spans="8:8" ht="15" customHeight="1">
      <c r="H13016" s="24"/>
    </row>
    <row r="13017" spans="8:8" ht="15" customHeight="1">
      <c r="H13017" s="24"/>
    </row>
    <row r="13018" spans="8:8" ht="15" customHeight="1">
      <c r="H13018" s="24"/>
    </row>
    <row r="13019" spans="8:8" ht="15" customHeight="1">
      <c r="H13019" s="24"/>
    </row>
    <row r="13020" spans="8:8" ht="15" customHeight="1">
      <c r="H13020" s="24"/>
    </row>
    <row r="13021" spans="8:8" ht="15" customHeight="1">
      <c r="H13021" s="24"/>
    </row>
    <row r="13022" spans="8:8" ht="15" customHeight="1">
      <c r="H13022" s="24"/>
    </row>
    <row r="13023" spans="8:8" ht="15" customHeight="1">
      <c r="H13023" s="24"/>
    </row>
    <row r="13024" spans="8:8" ht="15" customHeight="1">
      <c r="H13024" s="24"/>
    </row>
    <row r="13025" spans="8:8" ht="15" customHeight="1">
      <c r="H13025" s="24"/>
    </row>
    <row r="13026" spans="8:8" ht="15" customHeight="1">
      <c r="H13026" s="24"/>
    </row>
    <row r="13027" spans="8:8" ht="15" customHeight="1">
      <c r="H13027" s="24"/>
    </row>
    <row r="13028" spans="8:8" ht="15" customHeight="1">
      <c r="H13028" s="24"/>
    </row>
    <row r="13029" spans="8:8" ht="15" customHeight="1">
      <c r="H13029" s="24"/>
    </row>
    <row r="13030" spans="8:8" ht="15" customHeight="1">
      <c r="H13030" s="24"/>
    </row>
    <row r="13031" spans="8:8" ht="15" customHeight="1">
      <c r="H13031" s="24"/>
    </row>
    <row r="13032" spans="8:8" ht="15" customHeight="1">
      <c r="H13032" s="24"/>
    </row>
    <row r="13033" spans="8:8" ht="15" customHeight="1">
      <c r="H13033" s="24"/>
    </row>
    <row r="13034" spans="8:8" ht="15" customHeight="1">
      <c r="H13034" s="24"/>
    </row>
    <row r="13035" spans="8:8" ht="15" customHeight="1">
      <c r="H13035" s="24"/>
    </row>
    <row r="13036" spans="8:8" ht="15" customHeight="1">
      <c r="H13036" s="24"/>
    </row>
    <row r="13037" spans="8:8" ht="15" customHeight="1">
      <c r="H13037" s="24"/>
    </row>
    <row r="13038" spans="8:8" ht="15" customHeight="1">
      <c r="H13038" s="24"/>
    </row>
    <row r="13039" spans="8:8" ht="15" customHeight="1">
      <c r="H13039" s="24"/>
    </row>
    <row r="13040" spans="8:8" ht="15" customHeight="1">
      <c r="H13040" s="24"/>
    </row>
    <row r="13041" spans="8:8" ht="15" customHeight="1">
      <c r="H13041" s="24"/>
    </row>
    <row r="13042" spans="8:8" ht="15" customHeight="1">
      <c r="H13042" s="24"/>
    </row>
    <row r="13043" spans="8:8" ht="15" customHeight="1">
      <c r="H13043" s="24"/>
    </row>
    <row r="13044" spans="8:8" ht="15" customHeight="1">
      <c r="H13044" s="24"/>
    </row>
    <row r="13045" spans="8:8" ht="15" customHeight="1">
      <c r="H13045" s="24"/>
    </row>
    <row r="13046" spans="8:8" ht="15" customHeight="1">
      <c r="H13046" s="24"/>
    </row>
    <row r="13047" spans="8:8" ht="15" customHeight="1">
      <c r="H13047" s="24"/>
    </row>
    <row r="13048" spans="8:8" ht="15" customHeight="1">
      <c r="H13048" s="24"/>
    </row>
    <row r="13049" spans="8:8" ht="15" customHeight="1">
      <c r="H13049" s="24"/>
    </row>
    <row r="13050" spans="8:8" ht="15" customHeight="1">
      <c r="H13050" s="24"/>
    </row>
    <row r="13051" spans="8:8" ht="15" customHeight="1">
      <c r="H13051" s="24"/>
    </row>
    <row r="13052" spans="8:8" ht="15" customHeight="1">
      <c r="H13052" s="24"/>
    </row>
    <row r="13053" spans="8:8" ht="15" customHeight="1">
      <c r="H13053" s="24"/>
    </row>
    <row r="13054" spans="8:8" ht="15" customHeight="1">
      <c r="H13054" s="24"/>
    </row>
    <row r="13055" spans="8:8" ht="15" customHeight="1">
      <c r="H13055" s="24"/>
    </row>
    <row r="13056" spans="8:8" ht="15" customHeight="1">
      <c r="H13056" s="24"/>
    </row>
    <row r="13057" spans="8:8" ht="15" customHeight="1">
      <c r="H13057" s="24"/>
    </row>
    <row r="13058" spans="8:8" ht="15" customHeight="1">
      <c r="H13058" s="24"/>
    </row>
    <row r="13059" spans="8:8" ht="15" customHeight="1">
      <c r="H13059" s="24"/>
    </row>
    <row r="13060" spans="8:8" ht="15" customHeight="1">
      <c r="H13060" s="24"/>
    </row>
    <row r="13061" spans="8:8" ht="15" customHeight="1">
      <c r="H13061" s="24"/>
    </row>
    <row r="13062" spans="8:8" ht="15" customHeight="1">
      <c r="H13062" s="24"/>
    </row>
    <row r="13063" spans="8:8" ht="15" customHeight="1">
      <c r="H13063" s="24"/>
    </row>
    <row r="13064" spans="8:8" ht="15" customHeight="1">
      <c r="H13064" s="24"/>
    </row>
    <row r="13065" spans="8:8" ht="15" customHeight="1">
      <c r="H13065" s="24"/>
    </row>
    <row r="13066" spans="8:8" ht="15" customHeight="1">
      <c r="H13066" s="24"/>
    </row>
    <row r="13067" spans="8:8" ht="15" customHeight="1">
      <c r="H13067" s="24"/>
    </row>
    <row r="13068" spans="8:8" ht="15" customHeight="1">
      <c r="H13068" s="24"/>
    </row>
    <row r="13069" spans="8:8" ht="15" customHeight="1">
      <c r="H13069" s="24"/>
    </row>
    <row r="13070" spans="8:8" ht="15" customHeight="1">
      <c r="H13070" s="24"/>
    </row>
    <row r="13071" spans="8:8" ht="15" customHeight="1">
      <c r="H13071" s="24"/>
    </row>
    <row r="13072" spans="8:8" ht="15" customHeight="1">
      <c r="H13072" s="24"/>
    </row>
    <row r="13073" spans="8:8" ht="15" customHeight="1">
      <c r="H13073" s="24"/>
    </row>
    <row r="13074" spans="8:8" ht="15" customHeight="1">
      <c r="H13074" s="24"/>
    </row>
    <row r="13075" spans="8:8" ht="15" customHeight="1">
      <c r="H13075" s="24"/>
    </row>
    <row r="13076" spans="8:8" ht="15" customHeight="1">
      <c r="H13076" s="24"/>
    </row>
    <row r="13077" spans="8:8" ht="15" customHeight="1">
      <c r="H13077" s="24"/>
    </row>
    <row r="13078" spans="8:8" ht="15" customHeight="1">
      <c r="H13078" s="24"/>
    </row>
    <row r="13079" spans="8:8" ht="15" customHeight="1">
      <c r="H13079" s="24"/>
    </row>
    <row r="13080" spans="8:8" ht="15" customHeight="1">
      <c r="H13080" s="24"/>
    </row>
    <row r="13081" spans="8:8" ht="15" customHeight="1">
      <c r="H13081" s="24"/>
    </row>
    <row r="13082" spans="8:8" ht="15" customHeight="1">
      <c r="H13082" s="24"/>
    </row>
    <row r="13083" spans="8:8" ht="15" customHeight="1">
      <c r="H13083" s="24"/>
    </row>
    <row r="13084" spans="8:8" ht="15" customHeight="1">
      <c r="H13084" s="24"/>
    </row>
    <row r="13085" spans="8:8" ht="15" customHeight="1">
      <c r="H13085" s="24"/>
    </row>
    <row r="13086" spans="8:8" ht="15" customHeight="1">
      <c r="H13086" s="24"/>
    </row>
    <row r="13087" spans="8:8" ht="15" customHeight="1">
      <c r="H13087" s="24"/>
    </row>
    <row r="13088" spans="8:8" ht="15" customHeight="1">
      <c r="H13088" s="24"/>
    </row>
    <row r="13089" spans="8:8" ht="15" customHeight="1">
      <c r="H13089" s="24"/>
    </row>
    <row r="13090" spans="8:8" ht="15" customHeight="1">
      <c r="H13090" s="24"/>
    </row>
    <row r="13091" spans="8:8" ht="15" customHeight="1">
      <c r="H13091" s="24"/>
    </row>
    <row r="13092" spans="8:8" ht="15" customHeight="1">
      <c r="H13092" s="24"/>
    </row>
    <row r="13093" spans="8:8" ht="15" customHeight="1">
      <c r="H13093" s="24"/>
    </row>
    <row r="13094" spans="8:8" ht="15" customHeight="1">
      <c r="H13094" s="24"/>
    </row>
    <row r="13095" spans="8:8" ht="15" customHeight="1">
      <c r="H13095" s="24"/>
    </row>
    <row r="13096" spans="8:8" ht="15" customHeight="1">
      <c r="H13096" s="24"/>
    </row>
    <row r="13097" spans="8:8" ht="15" customHeight="1">
      <c r="H13097" s="24"/>
    </row>
    <row r="13098" spans="8:8" ht="15" customHeight="1">
      <c r="H13098" s="24"/>
    </row>
    <row r="13099" spans="8:8" ht="15" customHeight="1">
      <c r="H13099" s="24"/>
    </row>
    <row r="13100" spans="8:8" ht="15" customHeight="1">
      <c r="H13100" s="24"/>
    </row>
    <row r="13101" spans="8:8" ht="15" customHeight="1">
      <c r="H13101" s="24"/>
    </row>
    <row r="13102" spans="8:8" ht="15" customHeight="1">
      <c r="H13102" s="24"/>
    </row>
    <row r="13103" spans="8:8" ht="15" customHeight="1">
      <c r="H13103" s="24"/>
    </row>
    <row r="13104" spans="8:8" ht="15" customHeight="1">
      <c r="H13104" s="24"/>
    </row>
    <row r="13105" spans="8:8" ht="15" customHeight="1">
      <c r="H13105" s="24"/>
    </row>
    <row r="13106" spans="8:8" ht="15" customHeight="1">
      <c r="H13106" s="24"/>
    </row>
    <row r="13107" spans="8:8" ht="15" customHeight="1">
      <c r="H13107" s="24"/>
    </row>
    <row r="13108" spans="8:8" ht="15" customHeight="1">
      <c r="H13108" s="24"/>
    </row>
    <row r="13109" spans="8:8" ht="15" customHeight="1">
      <c r="H13109" s="24"/>
    </row>
    <row r="13110" spans="8:8" ht="15" customHeight="1">
      <c r="H13110" s="24"/>
    </row>
    <row r="13111" spans="8:8" ht="15" customHeight="1">
      <c r="H13111" s="24"/>
    </row>
    <row r="13112" spans="8:8" ht="15" customHeight="1">
      <c r="H13112" s="24"/>
    </row>
    <row r="13113" spans="8:8" ht="15" customHeight="1">
      <c r="H13113" s="24"/>
    </row>
    <row r="13114" spans="8:8" ht="15" customHeight="1">
      <c r="H13114" s="24"/>
    </row>
    <row r="13115" spans="8:8" ht="15" customHeight="1">
      <c r="H13115" s="24"/>
    </row>
    <row r="13116" spans="8:8" ht="15" customHeight="1">
      <c r="H13116" s="24"/>
    </row>
    <row r="13117" spans="8:8" ht="15" customHeight="1">
      <c r="H13117" s="24"/>
    </row>
    <row r="13118" spans="8:8" ht="15" customHeight="1">
      <c r="H13118" s="24"/>
    </row>
    <row r="13119" spans="8:8" ht="15" customHeight="1">
      <c r="H13119" s="24"/>
    </row>
    <row r="13120" spans="8:8" ht="15" customHeight="1">
      <c r="H13120" s="24"/>
    </row>
    <row r="13121" spans="8:8" ht="15" customHeight="1">
      <c r="H13121" s="24"/>
    </row>
    <row r="13122" spans="8:8" ht="15" customHeight="1">
      <c r="H13122" s="24"/>
    </row>
    <row r="13123" spans="8:8" ht="15" customHeight="1">
      <c r="H13123" s="24"/>
    </row>
    <row r="13124" spans="8:8" ht="15" customHeight="1">
      <c r="H13124" s="24"/>
    </row>
    <row r="13125" spans="8:8" ht="15" customHeight="1">
      <c r="H13125" s="24"/>
    </row>
    <row r="13126" spans="8:8" ht="15" customHeight="1">
      <c r="H13126" s="24"/>
    </row>
    <row r="13127" spans="8:8" ht="15" customHeight="1">
      <c r="H13127" s="24"/>
    </row>
    <row r="13128" spans="8:8" ht="15" customHeight="1">
      <c r="H13128" s="24"/>
    </row>
    <row r="13129" spans="8:8" ht="15" customHeight="1">
      <c r="H13129" s="24"/>
    </row>
    <row r="13130" spans="8:8" ht="15" customHeight="1">
      <c r="H13130" s="24"/>
    </row>
    <row r="13131" spans="8:8" ht="15" customHeight="1">
      <c r="H13131" s="24"/>
    </row>
    <row r="13132" spans="8:8" ht="15" customHeight="1">
      <c r="H13132" s="24"/>
    </row>
    <row r="13133" spans="8:8" ht="15" customHeight="1">
      <c r="H13133" s="24"/>
    </row>
    <row r="13134" spans="8:8" ht="15" customHeight="1">
      <c r="H13134" s="24"/>
    </row>
    <row r="13135" spans="8:8" ht="15" customHeight="1">
      <c r="H13135" s="24"/>
    </row>
    <row r="13136" spans="8:8" ht="15" customHeight="1">
      <c r="H13136" s="24"/>
    </row>
    <row r="13137" spans="8:8" ht="15" customHeight="1">
      <c r="H13137" s="24"/>
    </row>
    <row r="13138" spans="8:8" ht="15" customHeight="1">
      <c r="H13138" s="24"/>
    </row>
    <row r="13139" spans="8:8" ht="15" customHeight="1">
      <c r="H13139" s="24"/>
    </row>
    <row r="13140" spans="8:8" ht="15" customHeight="1">
      <c r="H13140" s="24"/>
    </row>
    <row r="13141" spans="8:8" ht="15" customHeight="1">
      <c r="H13141" s="24"/>
    </row>
    <row r="13142" spans="8:8" ht="15" customHeight="1">
      <c r="H13142" s="24"/>
    </row>
    <row r="13143" spans="8:8" ht="15" customHeight="1">
      <c r="H13143" s="24"/>
    </row>
    <row r="13144" spans="8:8" ht="15" customHeight="1">
      <c r="H13144" s="24"/>
    </row>
    <row r="13145" spans="8:8" ht="15" customHeight="1">
      <c r="H13145" s="24"/>
    </row>
    <row r="13146" spans="8:8" ht="15" customHeight="1">
      <c r="H13146" s="24"/>
    </row>
    <row r="13147" spans="8:8" ht="15" customHeight="1">
      <c r="H13147" s="24"/>
    </row>
    <row r="13148" spans="8:8" ht="15" customHeight="1">
      <c r="H13148" s="24"/>
    </row>
    <row r="13149" spans="8:8" ht="15" customHeight="1">
      <c r="H13149" s="24"/>
    </row>
    <row r="13150" spans="8:8" ht="15" customHeight="1">
      <c r="H13150" s="24"/>
    </row>
    <row r="13151" spans="8:8" ht="15" customHeight="1">
      <c r="H13151" s="24"/>
    </row>
    <row r="13152" spans="8:8" ht="15" customHeight="1">
      <c r="H13152" s="24"/>
    </row>
    <row r="13153" spans="8:8" ht="15" customHeight="1">
      <c r="H13153" s="24"/>
    </row>
    <row r="13154" spans="8:8" ht="15" customHeight="1">
      <c r="H13154" s="24"/>
    </row>
    <row r="13155" spans="8:8" ht="15" customHeight="1">
      <c r="H13155" s="24"/>
    </row>
    <row r="13156" spans="8:8" ht="15" customHeight="1">
      <c r="H13156" s="24"/>
    </row>
    <row r="13157" spans="8:8" ht="15" customHeight="1">
      <c r="H13157" s="24"/>
    </row>
    <row r="13158" spans="8:8" ht="15" customHeight="1">
      <c r="H13158" s="24"/>
    </row>
    <row r="13159" spans="8:8" ht="15" customHeight="1">
      <c r="H13159" s="24"/>
    </row>
    <row r="13160" spans="8:8" ht="15" customHeight="1">
      <c r="H13160" s="24"/>
    </row>
    <row r="13161" spans="8:8" ht="15" customHeight="1">
      <c r="H13161" s="24"/>
    </row>
    <row r="13162" spans="8:8" ht="15" customHeight="1">
      <c r="H13162" s="24"/>
    </row>
    <row r="13163" spans="8:8" ht="15" customHeight="1">
      <c r="H13163" s="24"/>
    </row>
    <row r="13164" spans="8:8" ht="15" customHeight="1">
      <c r="H13164" s="24"/>
    </row>
    <row r="13165" spans="8:8" ht="15" customHeight="1">
      <c r="H13165" s="24"/>
    </row>
    <row r="13166" spans="8:8" ht="15" customHeight="1">
      <c r="H13166" s="24"/>
    </row>
    <row r="13167" spans="8:8" ht="15" customHeight="1">
      <c r="H13167" s="24"/>
    </row>
    <row r="13168" spans="8:8" ht="15" customHeight="1">
      <c r="H13168" s="24"/>
    </row>
    <row r="13169" spans="8:8" ht="15" customHeight="1">
      <c r="H13169" s="24"/>
    </row>
    <row r="13170" spans="8:8" ht="15" customHeight="1">
      <c r="H13170" s="24"/>
    </row>
    <row r="13171" spans="8:8" ht="15" customHeight="1">
      <c r="H13171" s="24"/>
    </row>
    <row r="13172" spans="8:8" ht="15" customHeight="1">
      <c r="H13172" s="24"/>
    </row>
    <row r="13173" spans="8:8" ht="15" customHeight="1">
      <c r="H13173" s="24"/>
    </row>
    <row r="13174" spans="8:8" ht="15" customHeight="1">
      <c r="H13174" s="24"/>
    </row>
    <row r="13175" spans="8:8" ht="15" customHeight="1">
      <c r="H13175" s="24"/>
    </row>
    <row r="13176" spans="8:8" ht="15" customHeight="1">
      <c r="H13176" s="24"/>
    </row>
    <row r="13177" spans="8:8" ht="15" customHeight="1">
      <c r="H13177" s="24"/>
    </row>
    <row r="13178" spans="8:8" ht="15" customHeight="1">
      <c r="H13178" s="24"/>
    </row>
    <row r="13179" spans="8:8" ht="15" customHeight="1">
      <c r="H13179" s="24"/>
    </row>
    <row r="13180" spans="8:8" ht="15" customHeight="1">
      <c r="H13180" s="24"/>
    </row>
    <row r="13181" spans="8:8" ht="15" customHeight="1">
      <c r="H13181" s="24"/>
    </row>
    <row r="13182" spans="8:8" ht="15" customHeight="1">
      <c r="H13182" s="24"/>
    </row>
    <row r="13183" spans="8:8" ht="15" customHeight="1">
      <c r="H13183" s="24"/>
    </row>
    <row r="13184" spans="8:8" ht="15" customHeight="1">
      <c r="H13184" s="24"/>
    </row>
    <row r="13185" spans="8:8" ht="15" customHeight="1">
      <c r="H13185" s="24"/>
    </row>
    <row r="13186" spans="8:8" ht="15" customHeight="1">
      <c r="H13186" s="24"/>
    </row>
    <row r="13187" spans="8:8" ht="15" customHeight="1">
      <c r="H13187" s="24"/>
    </row>
    <row r="13188" spans="8:8" ht="15" customHeight="1">
      <c r="H13188" s="24"/>
    </row>
    <row r="13189" spans="8:8" ht="15" customHeight="1">
      <c r="H13189" s="24"/>
    </row>
    <row r="13190" spans="8:8" ht="15" customHeight="1">
      <c r="H13190" s="24"/>
    </row>
    <row r="13191" spans="8:8" ht="15" customHeight="1">
      <c r="H13191" s="24"/>
    </row>
    <row r="13192" spans="8:8" ht="15" customHeight="1">
      <c r="H13192" s="24"/>
    </row>
    <row r="13193" spans="8:8" ht="15" customHeight="1">
      <c r="H13193" s="24"/>
    </row>
    <row r="13194" spans="8:8" ht="15" customHeight="1">
      <c r="H13194" s="24"/>
    </row>
    <row r="13195" spans="8:8" ht="15" customHeight="1">
      <c r="H13195" s="24"/>
    </row>
    <row r="13196" spans="8:8" ht="15" customHeight="1">
      <c r="H13196" s="24"/>
    </row>
    <row r="13197" spans="8:8" ht="15" customHeight="1">
      <c r="H13197" s="24"/>
    </row>
    <row r="13198" spans="8:8" ht="15" customHeight="1">
      <c r="H13198" s="24"/>
    </row>
    <row r="13199" spans="8:8" ht="15" customHeight="1">
      <c r="H13199" s="24"/>
    </row>
    <row r="13200" spans="8:8" ht="15" customHeight="1">
      <c r="H13200" s="24"/>
    </row>
    <row r="13201" spans="8:8" ht="15" customHeight="1">
      <c r="H13201" s="24"/>
    </row>
    <row r="13202" spans="8:8" ht="15" customHeight="1">
      <c r="H13202" s="24"/>
    </row>
    <row r="13203" spans="8:8" ht="15" customHeight="1">
      <c r="H13203" s="24"/>
    </row>
    <row r="13204" spans="8:8" ht="15" customHeight="1">
      <c r="H13204" s="24"/>
    </row>
    <row r="13205" spans="8:8" ht="15" customHeight="1">
      <c r="H13205" s="24"/>
    </row>
    <row r="13206" spans="8:8" ht="15" customHeight="1">
      <c r="H13206" s="24"/>
    </row>
    <row r="13207" spans="8:8" ht="15" customHeight="1">
      <c r="H13207" s="24"/>
    </row>
    <row r="13208" spans="8:8" ht="15" customHeight="1">
      <c r="H13208" s="24"/>
    </row>
    <row r="13209" spans="8:8" ht="15" customHeight="1">
      <c r="H13209" s="24"/>
    </row>
    <row r="13210" spans="8:8" ht="15" customHeight="1">
      <c r="H13210" s="24"/>
    </row>
    <row r="13211" spans="8:8" ht="15" customHeight="1">
      <c r="H13211" s="24"/>
    </row>
    <row r="13212" spans="8:8" ht="15" customHeight="1">
      <c r="H13212" s="24"/>
    </row>
    <row r="13213" spans="8:8" ht="15" customHeight="1">
      <c r="H13213" s="24"/>
    </row>
    <row r="13214" spans="8:8" ht="15" customHeight="1">
      <c r="H13214" s="24"/>
    </row>
    <row r="13215" spans="8:8" ht="15" customHeight="1">
      <c r="H13215" s="24"/>
    </row>
    <row r="13216" spans="8:8" ht="15" customHeight="1">
      <c r="H13216" s="24"/>
    </row>
    <row r="13217" spans="8:8" ht="15" customHeight="1">
      <c r="H13217" s="24"/>
    </row>
    <row r="13218" spans="8:8" ht="15" customHeight="1">
      <c r="H13218" s="24"/>
    </row>
    <row r="13219" spans="8:8" ht="15" customHeight="1">
      <c r="H13219" s="24"/>
    </row>
    <row r="13220" spans="8:8" ht="15" customHeight="1">
      <c r="H13220" s="24"/>
    </row>
    <row r="13221" spans="8:8" ht="15" customHeight="1">
      <c r="H13221" s="24"/>
    </row>
    <row r="13222" spans="8:8" ht="15" customHeight="1">
      <c r="H13222" s="24"/>
    </row>
    <row r="13223" spans="8:8" ht="15" customHeight="1">
      <c r="H13223" s="24"/>
    </row>
    <row r="13224" spans="8:8" ht="15" customHeight="1">
      <c r="H13224" s="24"/>
    </row>
    <row r="13225" spans="8:8" ht="15" customHeight="1">
      <c r="H13225" s="24"/>
    </row>
    <row r="13226" spans="8:8" ht="15" customHeight="1">
      <c r="H13226" s="24"/>
    </row>
    <row r="13227" spans="8:8" ht="15" customHeight="1">
      <c r="H13227" s="24"/>
    </row>
    <row r="13228" spans="8:8" ht="15" customHeight="1">
      <c r="H13228" s="24"/>
    </row>
    <row r="13229" spans="8:8" ht="15" customHeight="1">
      <c r="H13229" s="24"/>
    </row>
    <row r="13230" spans="8:8" ht="15" customHeight="1">
      <c r="H13230" s="24"/>
    </row>
    <row r="13231" spans="8:8" ht="15" customHeight="1">
      <c r="H13231" s="24"/>
    </row>
    <row r="13232" spans="8:8" ht="15" customHeight="1">
      <c r="H13232" s="24"/>
    </row>
    <row r="13233" spans="8:8" ht="15" customHeight="1">
      <c r="H13233" s="24"/>
    </row>
    <row r="13234" spans="8:8" ht="15" customHeight="1">
      <c r="H13234" s="24"/>
    </row>
    <row r="13235" spans="8:8" ht="15" customHeight="1">
      <c r="H13235" s="24"/>
    </row>
    <row r="13236" spans="8:8" ht="15" customHeight="1">
      <c r="H13236" s="24"/>
    </row>
    <row r="13237" spans="8:8" ht="15" customHeight="1">
      <c r="H13237" s="24"/>
    </row>
    <row r="13238" spans="8:8" ht="15" customHeight="1">
      <c r="H13238" s="24"/>
    </row>
    <row r="13239" spans="8:8" ht="15" customHeight="1">
      <c r="H13239" s="24"/>
    </row>
    <row r="13240" spans="8:8" ht="15" customHeight="1">
      <c r="H13240" s="24"/>
    </row>
    <row r="13241" spans="8:8" ht="15" customHeight="1">
      <c r="H13241" s="24"/>
    </row>
    <row r="13242" spans="8:8" ht="15" customHeight="1">
      <c r="H13242" s="24"/>
    </row>
    <row r="13243" spans="8:8" ht="15" customHeight="1">
      <c r="H13243" s="24"/>
    </row>
    <row r="13244" spans="8:8" ht="15" customHeight="1">
      <c r="H13244" s="24"/>
    </row>
    <row r="13245" spans="8:8" ht="15" customHeight="1">
      <c r="H13245" s="24"/>
    </row>
    <row r="13246" spans="8:8" ht="15" customHeight="1">
      <c r="H13246" s="24"/>
    </row>
    <row r="13247" spans="8:8" ht="15" customHeight="1">
      <c r="H13247" s="24"/>
    </row>
    <row r="13248" spans="8:8" ht="15" customHeight="1">
      <c r="H13248" s="24"/>
    </row>
    <row r="13249" spans="8:8" ht="15" customHeight="1">
      <c r="H13249" s="24"/>
    </row>
    <row r="13250" spans="8:8" ht="15" customHeight="1">
      <c r="H13250" s="24"/>
    </row>
    <row r="13251" spans="8:8" ht="15" customHeight="1">
      <c r="H13251" s="24"/>
    </row>
    <row r="13252" spans="8:8" ht="15" customHeight="1">
      <c r="H13252" s="24"/>
    </row>
    <row r="13253" spans="8:8" ht="15" customHeight="1">
      <c r="H13253" s="24"/>
    </row>
    <row r="13254" spans="8:8" ht="15" customHeight="1">
      <c r="H13254" s="24"/>
    </row>
    <row r="13255" spans="8:8" ht="15" customHeight="1">
      <c r="H13255" s="24"/>
    </row>
    <row r="13256" spans="8:8" ht="15" customHeight="1">
      <c r="H13256" s="24"/>
    </row>
    <row r="13257" spans="8:8" ht="15" customHeight="1">
      <c r="H13257" s="24"/>
    </row>
    <row r="13258" spans="8:8" ht="15" customHeight="1">
      <c r="H13258" s="24"/>
    </row>
    <row r="13259" spans="8:8" ht="15" customHeight="1">
      <c r="H13259" s="24"/>
    </row>
    <row r="13260" spans="8:8" ht="15" customHeight="1">
      <c r="H13260" s="24"/>
    </row>
    <row r="13261" spans="8:8" ht="15" customHeight="1">
      <c r="H13261" s="24"/>
    </row>
    <row r="13262" spans="8:8" ht="15" customHeight="1">
      <c r="H13262" s="24"/>
    </row>
    <row r="13263" spans="8:8" ht="15" customHeight="1">
      <c r="H13263" s="24"/>
    </row>
    <row r="13264" spans="8:8" ht="15" customHeight="1">
      <c r="H13264" s="24"/>
    </row>
    <row r="13265" spans="8:8" ht="15" customHeight="1">
      <c r="H13265" s="24"/>
    </row>
    <row r="13266" spans="8:8" ht="15" customHeight="1">
      <c r="H13266" s="24"/>
    </row>
    <row r="13267" spans="8:8" ht="15" customHeight="1">
      <c r="H13267" s="24"/>
    </row>
    <row r="13268" spans="8:8" ht="15" customHeight="1">
      <c r="H13268" s="24"/>
    </row>
    <row r="13269" spans="8:8" ht="15" customHeight="1">
      <c r="H13269" s="24"/>
    </row>
    <row r="13270" spans="8:8" ht="15" customHeight="1">
      <c r="H13270" s="24"/>
    </row>
    <row r="13271" spans="8:8" ht="15" customHeight="1">
      <c r="H13271" s="24"/>
    </row>
    <row r="13272" spans="8:8" ht="15" customHeight="1">
      <c r="H13272" s="24"/>
    </row>
    <row r="13273" spans="8:8" ht="15" customHeight="1">
      <c r="H13273" s="24"/>
    </row>
    <row r="13274" spans="8:8" ht="15" customHeight="1">
      <c r="H13274" s="24"/>
    </row>
    <row r="13275" spans="8:8" ht="15" customHeight="1">
      <c r="H13275" s="24"/>
    </row>
    <row r="13276" spans="8:8" ht="15" customHeight="1">
      <c r="H13276" s="24"/>
    </row>
    <row r="13277" spans="8:8" ht="15" customHeight="1">
      <c r="H13277" s="24"/>
    </row>
    <row r="13278" spans="8:8" ht="15" customHeight="1">
      <c r="H13278" s="24"/>
    </row>
    <row r="13279" spans="8:8" ht="15" customHeight="1">
      <c r="H13279" s="24"/>
    </row>
    <row r="13280" spans="8:8" ht="15" customHeight="1">
      <c r="H13280" s="24"/>
    </row>
    <row r="13281" spans="8:8" ht="15" customHeight="1">
      <c r="H13281" s="24"/>
    </row>
    <row r="13282" spans="8:8" ht="15" customHeight="1">
      <c r="H13282" s="24"/>
    </row>
    <row r="13283" spans="8:8" ht="15" customHeight="1">
      <c r="H13283" s="24"/>
    </row>
    <row r="13284" spans="8:8" ht="15" customHeight="1">
      <c r="H13284" s="24"/>
    </row>
    <row r="13285" spans="8:8" ht="15" customHeight="1">
      <c r="H13285" s="24"/>
    </row>
    <row r="13286" spans="8:8" ht="15" customHeight="1">
      <c r="H13286" s="24"/>
    </row>
    <row r="13287" spans="8:8" ht="15" customHeight="1">
      <c r="H13287" s="24"/>
    </row>
    <row r="13288" spans="8:8" ht="15" customHeight="1">
      <c r="H13288" s="24"/>
    </row>
    <row r="13289" spans="8:8" ht="15" customHeight="1">
      <c r="H13289" s="24"/>
    </row>
    <row r="13290" spans="8:8" ht="15" customHeight="1">
      <c r="H13290" s="24"/>
    </row>
    <row r="13291" spans="8:8" ht="15" customHeight="1">
      <c r="H13291" s="24"/>
    </row>
    <row r="13292" spans="8:8" ht="15" customHeight="1">
      <c r="H13292" s="24"/>
    </row>
    <row r="13293" spans="8:8" ht="15" customHeight="1">
      <c r="H13293" s="24"/>
    </row>
    <row r="13294" spans="8:8" ht="15" customHeight="1">
      <c r="H13294" s="24"/>
    </row>
    <row r="13295" spans="8:8" ht="15" customHeight="1">
      <c r="H13295" s="24"/>
    </row>
    <row r="13296" spans="8:8" ht="15" customHeight="1">
      <c r="H13296" s="24"/>
    </row>
    <row r="13297" spans="8:8" ht="15" customHeight="1">
      <c r="H13297" s="24"/>
    </row>
    <row r="13298" spans="8:8" ht="15" customHeight="1">
      <c r="H13298" s="24"/>
    </row>
    <row r="13299" spans="8:8" ht="15" customHeight="1">
      <c r="H13299" s="24"/>
    </row>
    <row r="13300" spans="8:8" ht="15" customHeight="1">
      <c r="H13300" s="24"/>
    </row>
    <row r="13301" spans="8:8" ht="15" customHeight="1">
      <c r="H13301" s="24"/>
    </row>
    <row r="13302" spans="8:8" ht="15" customHeight="1">
      <c r="H13302" s="24"/>
    </row>
    <row r="13303" spans="8:8" ht="15" customHeight="1">
      <c r="H13303" s="24"/>
    </row>
    <row r="13304" spans="8:8" ht="15" customHeight="1">
      <c r="H13304" s="24"/>
    </row>
    <row r="13305" spans="8:8" ht="15" customHeight="1">
      <c r="H13305" s="24"/>
    </row>
    <row r="13306" spans="8:8" ht="15" customHeight="1">
      <c r="H13306" s="24"/>
    </row>
    <row r="13307" spans="8:8" ht="15" customHeight="1">
      <c r="H13307" s="24"/>
    </row>
    <row r="13308" spans="8:8" ht="15" customHeight="1">
      <c r="H13308" s="24"/>
    </row>
    <row r="13309" spans="8:8" ht="15" customHeight="1">
      <c r="H13309" s="24"/>
    </row>
    <row r="13310" spans="8:8" ht="15" customHeight="1">
      <c r="H13310" s="24"/>
    </row>
    <row r="13311" spans="8:8" ht="15" customHeight="1">
      <c r="H13311" s="24"/>
    </row>
    <row r="13312" spans="8:8" ht="15" customHeight="1">
      <c r="H13312" s="24"/>
    </row>
    <row r="13313" spans="8:8" ht="15" customHeight="1">
      <c r="H13313" s="24"/>
    </row>
    <row r="13314" spans="8:8" ht="15" customHeight="1">
      <c r="H13314" s="24"/>
    </row>
    <row r="13315" spans="8:8" ht="15" customHeight="1">
      <c r="H13315" s="24"/>
    </row>
    <row r="13316" spans="8:8" ht="15" customHeight="1">
      <c r="H13316" s="24"/>
    </row>
    <row r="13317" spans="8:8" ht="15" customHeight="1">
      <c r="H13317" s="24"/>
    </row>
    <row r="13318" spans="8:8" ht="15" customHeight="1">
      <c r="H13318" s="24"/>
    </row>
    <row r="13319" spans="8:8" ht="15" customHeight="1">
      <c r="H13319" s="24"/>
    </row>
    <row r="13320" spans="8:8" ht="15" customHeight="1">
      <c r="H13320" s="24"/>
    </row>
    <row r="13321" spans="8:8" ht="15" customHeight="1">
      <c r="H13321" s="24"/>
    </row>
    <row r="13322" spans="8:8" ht="15" customHeight="1">
      <c r="H13322" s="24"/>
    </row>
    <row r="13323" spans="8:8" ht="15" customHeight="1">
      <c r="H13323" s="24"/>
    </row>
    <row r="13324" spans="8:8" ht="15" customHeight="1">
      <c r="H13324" s="24"/>
    </row>
    <row r="13325" spans="8:8" ht="15" customHeight="1">
      <c r="H13325" s="24"/>
    </row>
    <row r="13326" spans="8:8" ht="15" customHeight="1">
      <c r="H13326" s="24"/>
    </row>
    <row r="13327" spans="8:8" ht="15" customHeight="1">
      <c r="H13327" s="24"/>
    </row>
    <row r="13328" spans="8:8" ht="15" customHeight="1">
      <c r="H13328" s="24"/>
    </row>
    <row r="13329" spans="8:8" ht="15" customHeight="1">
      <c r="H13329" s="24"/>
    </row>
    <row r="13330" spans="8:8" ht="15" customHeight="1">
      <c r="H13330" s="24"/>
    </row>
    <row r="13331" spans="8:8" ht="15" customHeight="1">
      <c r="H13331" s="24"/>
    </row>
    <row r="13332" spans="8:8" ht="15" customHeight="1">
      <c r="H13332" s="24"/>
    </row>
    <row r="13333" spans="8:8" ht="15" customHeight="1">
      <c r="H13333" s="24"/>
    </row>
    <row r="13334" spans="8:8" ht="15" customHeight="1">
      <c r="H13334" s="24"/>
    </row>
    <row r="13335" spans="8:8" ht="15" customHeight="1">
      <c r="H13335" s="24"/>
    </row>
    <row r="13336" spans="8:8" ht="15" customHeight="1">
      <c r="H13336" s="24"/>
    </row>
    <row r="13337" spans="8:8" ht="15" customHeight="1">
      <c r="H13337" s="24"/>
    </row>
    <row r="13338" spans="8:8" ht="15" customHeight="1">
      <c r="H13338" s="24"/>
    </row>
    <row r="13339" spans="8:8" ht="15" customHeight="1">
      <c r="H13339" s="24"/>
    </row>
    <row r="13340" spans="8:8" ht="15" customHeight="1">
      <c r="H13340" s="24"/>
    </row>
    <row r="13341" spans="8:8" ht="15" customHeight="1">
      <c r="H13341" s="24"/>
    </row>
    <row r="13342" spans="8:8" ht="15" customHeight="1">
      <c r="H13342" s="24"/>
    </row>
    <row r="13343" spans="8:8" ht="15" customHeight="1">
      <c r="H13343" s="24"/>
    </row>
    <row r="13344" spans="8:8" ht="15" customHeight="1">
      <c r="H13344" s="24"/>
    </row>
    <row r="13345" spans="8:8" ht="15" customHeight="1">
      <c r="H13345" s="24"/>
    </row>
    <row r="13346" spans="8:8" ht="15" customHeight="1">
      <c r="H13346" s="24"/>
    </row>
    <row r="13347" spans="8:8" ht="15" customHeight="1">
      <c r="H13347" s="24"/>
    </row>
    <row r="13348" spans="8:8" ht="15" customHeight="1">
      <c r="H13348" s="24"/>
    </row>
    <row r="13349" spans="8:8" ht="15" customHeight="1">
      <c r="H13349" s="24"/>
    </row>
    <row r="13350" spans="8:8" ht="15" customHeight="1">
      <c r="H13350" s="24"/>
    </row>
    <row r="13351" spans="8:8" ht="15" customHeight="1">
      <c r="H13351" s="24"/>
    </row>
    <row r="13352" spans="8:8" ht="15" customHeight="1">
      <c r="H13352" s="24"/>
    </row>
    <row r="13353" spans="8:8" ht="15" customHeight="1">
      <c r="H13353" s="24"/>
    </row>
    <row r="13354" spans="8:8" ht="15" customHeight="1">
      <c r="H13354" s="24"/>
    </row>
    <row r="13355" spans="8:8" ht="15" customHeight="1">
      <c r="H13355" s="24"/>
    </row>
    <row r="13356" spans="8:8" ht="15" customHeight="1">
      <c r="H13356" s="24"/>
    </row>
    <row r="13357" spans="8:8" ht="15" customHeight="1">
      <c r="H13357" s="24"/>
    </row>
    <row r="13358" spans="8:8" ht="15" customHeight="1">
      <c r="H13358" s="24"/>
    </row>
    <row r="13359" spans="8:8" ht="15" customHeight="1">
      <c r="H13359" s="24"/>
    </row>
    <row r="13360" spans="8:8" ht="15" customHeight="1">
      <c r="H13360" s="24"/>
    </row>
    <row r="13361" spans="8:8" ht="15" customHeight="1">
      <c r="H13361" s="24"/>
    </row>
    <row r="13362" spans="8:8" ht="15" customHeight="1">
      <c r="H13362" s="24"/>
    </row>
    <row r="13363" spans="8:8" ht="15" customHeight="1">
      <c r="H13363" s="24"/>
    </row>
    <row r="13364" spans="8:8" ht="15" customHeight="1">
      <c r="H13364" s="24"/>
    </row>
    <row r="13365" spans="8:8" ht="15" customHeight="1">
      <c r="H13365" s="24"/>
    </row>
    <row r="13366" spans="8:8" ht="15" customHeight="1">
      <c r="H13366" s="24"/>
    </row>
    <row r="13367" spans="8:8" ht="15" customHeight="1">
      <c r="H13367" s="24"/>
    </row>
    <row r="13368" spans="8:8" ht="15" customHeight="1">
      <c r="H13368" s="24"/>
    </row>
    <row r="13369" spans="8:8" ht="15" customHeight="1">
      <c r="H13369" s="24"/>
    </row>
    <row r="13370" spans="8:8" ht="15" customHeight="1">
      <c r="H13370" s="24"/>
    </row>
    <row r="13371" spans="8:8" ht="15" customHeight="1">
      <c r="H13371" s="24"/>
    </row>
    <row r="13372" spans="8:8" ht="15" customHeight="1">
      <c r="H13372" s="24"/>
    </row>
    <row r="13373" spans="8:8" ht="15" customHeight="1">
      <c r="H13373" s="24"/>
    </row>
    <row r="13374" spans="8:8" ht="15" customHeight="1">
      <c r="H13374" s="24"/>
    </row>
    <row r="13375" spans="8:8" ht="15" customHeight="1">
      <c r="H13375" s="24"/>
    </row>
    <row r="13376" spans="8:8" ht="15" customHeight="1">
      <c r="H13376" s="24"/>
    </row>
    <row r="13377" spans="8:8" ht="15" customHeight="1">
      <c r="H13377" s="24"/>
    </row>
    <row r="13378" spans="8:8" ht="15" customHeight="1">
      <c r="H13378" s="24"/>
    </row>
    <row r="13379" spans="8:8" ht="15" customHeight="1">
      <c r="H13379" s="24"/>
    </row>
    <row r="13380" spans="8:8" ht="15" customHeight="1">
      <c r="H13380" s="24"/>
    </row>
    <row r="13381" spans="8:8" ht="15" customHeight="1">
      <c r="H13381" s="24"/>
    </row>
    <row r="13382" spans="8:8" ht="15" customHeight="1">
      <c r="H13382" s="24"/>
    </row>
    <row r="13383" spans="8:8" ht="15" customHeight="1">
      <c r="H13383" s="24"/>
    </row>
    <row r="13384" spans="8:8" ht="15" customHeight="1">
      <c r="H13384" s="24"/>
    </row>
    <row r="13385" spans="8:8" ht="15" customHeight="1">
      <c r="H13385" s="24"/>
    </row>
    <row r="13386" spans="8:8" ht="15" customHeight="1">
      <c r="H13386" s="24"/>
    </row>
    <row r="13387" spans="8:8" ht="15" customHeight="1">
      <c r="H13387" s="24"/>
    </row>
    <row r="13388" spans="8:8" ht="15" customHeight="1">
      <c r="H13388" s="24"/>
    </row>
    <row r="13389" spans="8:8" ht="15" customHeight="1">
      <c r="H13389" s="24"/>
    </row>
    <row r="13390" spans="8:8" ht="15" customHeight="1">
      <c r="H13390" s="24"/>
    </row>
    <row r="13391" spans="8:8" ht="15" customHeight="1">
      <c r="H13391" s="24"/>
    </row>
    <row r="13392" spans="8:8" ht="15" customHeight="1">
      <c r="H13392" s="24"/>
    </row>
    <row r="13393" spans="8:8" ht="15" customHeight="1">
      <c r="H13393" s="24"/>
    </row>
    <row r="13394" spans="8:8" ht="15" customHeight="1">
      <c r="H13394" s="24"/>
    </row>
    <row r="13395" spans="8:8" ht="15" customHeight="1">
      <c r="H13395" s="24"/>
    </row>
    <row r="13396" spans="8:8" ht="15" customHeight="1">
      <c r="H13396" s="24"/>
    </row>
    <row r="13397" spans="8:8" ht="15" customHeight="1">
      <c r="H13397" s="24"/>
    </row>
    <row r="13398" spans="8:8" ht="15" customHeight="1">
      <c r="H13398" s="24"/>
    </row>
    <row r="13399" spans="8:8" ht="15" customHeight="1">
      <c r="H13399" s="24"/>
    </row>
    <row r="13400" spans="8:8" ht="15" customHeight="1">
      <c r="H13400" s="24"/>
    </row>
    <row r="13401" spans="8:8" ht="15" customHeight="1">
      <c r="H13401" s="24"/>
    </row>
    <row r="13402" spans="8:8" ht="15" customHeight="1">
      <c r="H13402" s="24"/>
    </row>
    <row r="13403" spans="8:8" ht="15" customHeight="1">
      <c r="H13403" s="24"/>
    </row>
    <row r="13404" spans="8:8" ht="15" customHeight="1">
      <c r="H13404" s="24"/>
    </row>
    <row r="13405" spans="8:8" ht="15" customHeight="1">
      <c r="H13405" s="24"/>
    </row>
    <row r="13406" spans="8:8" ht="15" customHeight="1">
      <c r="H13406" s="24"/>
    </row>
    <row r="13407" spans="8:8" ht="15" customHeight="1">
      <c r="H13407" s="24"/>
    </row>
    <row r="13408" spans="8:8" ht="15" customHeight="1">
      <c r="H13408" s="24"/>
    </row>
    <row r="13409" spans="8:8" ht="15" customHeight="1">
      <c r="H13409" s="24"/>
    </row>
    <row r="13410" spans="8:8" ht="15" customHeight="1">
      <c r="H13410" s="24"/>
    </row>
    <row r="13411" spans="8:8" ht="15" customHeight="1">
      <c r="H13411" s="24"/>
    </row>
    <row r="13412" spans="8:8" ht="15" customHeight="1">
      <c r="H13412" s="24"/>
    </row>
    <row r="13413" spans="8:8" ht="15" customHeight="1">
      <c r="H13413" s="24"/>
    </row>
    <row r="13414" spans="8:8" ht="15" customHeight="1">
      <c r="H13414" s="24"/>
    </row>
    <row r="13415" spans="8:8" ht="15" customHeight="1">
      <c r="H13415" s="24"/>
    </row>
    <row r="13416" spans="8:8" ht="15" customHeight="1">
      <c r="H13416" s="24"/>
    </row>
    <row r="13417" spans="8:8" ht="15" customHeight="1">
      <c r="H13417" s="24"/>
    </row>
    <row r="13418" spans="8:8" ht="15" customHeight="1">
      <c r="H13418" s="24"/>
    </row>
    <row r="13419" spans="8:8" ht="15" customHeight="1">
      <c r="H13419" s="24"/>
    </row>
    <row r="13420" spans="8:8" ht="15" customHeight="1">
      <c r="H13420" s="24"/>
    </row>
    <row r="13421" spans="8:8" ht="15" customHeight="1">
      <c r="H13421" s="24"/>
    </row>
    <row r="13422" spans="8:8" ht="15" customHeight="1">
      <c r="H13422" s="24"/>
    </row>
    <row r="13423" spans="8:8" ht="15" customHeight="1">
      <c r="H13423" s="24"/>
    </row>
    <row r="13424" spans="8:8" ht="15" customHeight="1">
      <c r="H13424" s="24"/>
    </row>
    <row r="13425" spans="8:8" ht="15" customHeight="1">
      <c r="H13425" s="24"/>
    </row>
    <row r="13426" spans="8:8" ht="15" customHeight="1">
      <c r="H13426" s="24"/>
    </row>
    <row r="13427" spans="8:8" ht="15" customHeight="1">
      <c r="H13427" s="24"/>
    </row>
    <row r="13428" spans="8:8" ht="15" customHeight="1">
      <c r="H13428" s="24"/>
    </row>
    <row r="13429" spans="8:8" ht="15" customHeight="1">
      <c r="H13429" s="24"/>
    </row>
    <row r="13430" spans="8:8" ht="15" customHeight="1">
      <c r="H13430" s="24"/>
    </row>
    <row r="13431" spans="8:8" ht="15" customHeight="1">
      <c r="H13431" s="24"/>
    </row>
    <row r="13432" spans="8:8" ht="15" customHeight="1">
      <c r="H13432" s="24"/>
    </row>
    <row r="13433" spans="8:8" ht="15" customHeight="1">
      <c r="H13433" s="24"/>
    </row>
    <row r="13434" spans="8:8" ht="15" customHeight="1">
      <c r="H13434" s="24"/>
    </row>
    <row r="13435" spans="8:8" ht="15" customHeight="1">
      <c r="H13435" s="24"/>
    </row>
    <row r="13436" spans="8:8" ht="15" customHeight="1">
      <c r="H13436" s="24"/>
    </row>
    <row r="13437" spans="8:8" ht="15" customHeight="1">
      <c r="H13437" s="24"/>
    </row>
    <row r="13438" spans="8:8" ht="15" customHeight="1">
      <c r="H13438" s="24"/>
    </row>
    <row r="13439" spans="8:8" ht="15" customHeight="1">
      <c r="H13439" s="24"/>
    </row>
    <row r="13440" spans="8:8" ht="15" customHeight="1">
      <c r="H13440" s="24"/>
    </row>
    <row r="13441" spans="8:8" ht="15" customHeight="1">
      <c r="H13441" s="24"/>
    </row>
    <row r="13442" spans="8:8" ht="15" customHeight="1">
      <c r="H13442" s="24"/>
    </row>
    <row r="13443" spans="8:8" ht="15" customHeight="1">
      <c r="H13443" s="24"/>
    </row>
    <row r="13444" spans="8:8" ht="15" customHeight="1">
      <c r="H13444" s="24"/>
    </row>
    <row r="13445" spans="8:8" ht="15" customHeight="1">
      <c r="H13445" s="24"/>
    </row>
    <row r="13446" spans="8:8" ht="15" customHeight="1">
      <c r="H13446" s="24"/>
    </row>
    <row r="13447" spans="8:8" ht="15" customHeight="1">
      <c r="H13447" s="24"/>
    </row>
    <row r="13448" spans="8:8" ht="15" customHeight="1">
      <c r="H13448" s="24"/>
    </row>
    <row r="13449" spans="8:8" ht="15" customHeight="1">
      <c r="H13449" s="24"/>
    </row>
    <row r="13450" spans="8:8" ht="15" customHeight="1">
      <c r="H13450" s="24"/>
    </row>
    <row r="13451" spans="8:8" ht="15" customHeight="1">
      <c r="H13451" s="24"/>
    </row>
    <row r="13452" spans="8:8" ht="15" customHeight="1">
      <c r="H13452" s="24"/>
    </row>
    <row r="13453" spans="8:8" ht="15" customHeight="1">
      <c r="H13453" s="24"/>
    </row>
    <row r="13454" spans="8:8" ht="15" customHeight="1">
      <c r="H13454" s="24"/>
    </row>
    <row r="13455" spans="8:8" ht="15" customHeight="1">
      <c r="H13455" s="24"/>
    </row>
    <row r="13456" spans="8:8" ht="15" customHeight="1">
      <c r="H13456" s="24"/>
    </row>
    <row r="13457" spans="8:8" ht="15" customHeight="1">
      <c r="H13457" s="24"/>
    </row>
    <row r="13458" spans="8:8" ht="15" customHeight="1">
      <c r="H13458" s="24"/>
    </row>
    <row r="13459" spans="8:8" ht="15" customHeight="1">
      <c r="H13459" s="24"/>
    </row>
    <row r="13460" spans="8:8" ht="15" customHeight="1">
      <c r="H13460" s="24"/>
    </row>
    <row r="13461" spans="8:8" ht="15" customHeight="1">
      <c r="H13461" s="24"/>
    </row>
    <row r="13462" spans="8:8" ht="15" customHeight="1">
      <c r="H13462" s="24"/>
    </row>
    <row r="13463" spans="8:8" ht="15" customHeight="1">
      <c r="H13463" s="24"/>
    </row>
    <row r="13464" spans="8:8" ht="15" customHeight="1">
      <c r="H13464" s="24"/>
    </row>
    <row r="13465" spans="8:8" ht="15" customHeight="1">
      <c r="H13465" s="24"/>
    </row>
    <row r="13466" spans="8:8" ht="15" customHeight="1">
      <c r="H13466" s="24"/>
    </row>
    <row r="13467" spans="8:8" ht="15" customHeight="1">
      <c r="H13467" s="24"/>
    </row>
    <row r="13468" spans="8:8" ht="15" customHeight="1">
      <c r="H13468" s="24"/>
    </row>
    <row r="13469" spans="8:8" ht="15" customHeight="1">
      <c r="H13469" s="24"/>
    </row>
    <row r="13470" spans="8:8" ht="15" customHeight="1">
      <c r="H13470" s="24"/>
    </row>
    <row r="13471" spans="8:8" ht="15" customHeight="1">
      <c r="H13471" s="24"/>
    </row>
    <row r="13472" spans="8:8" ht="15" customHeight="1">
      <c r="H13472" s="24"/>
    </row>
    <row r="13473" spans="8:8" ht="15" customHeight="1">
      <c r="H13473" s="24"/>
    </row>
    <row r="13474" spans="8:8" ht="15" customHeight="1">
      <c r="H13474" s="24"/>
    </row>
    <row r="13475" spans="8:8" ht="15" customHeight="1">
      <c r="H13475" s="24"/>
    </row>
    <row r="13476" spans="8:8" ht="15" customHeight="1">
      <c r="H13476" s="24"/>
    </row>
    <row r="13477" spans="8:8" ht="15" customHeight="1">
      <c r="H13477" s="24"/>
    </row>
    <row r="13478" spans="8:8" ht="15" customHeight="1">
      <c r="H13478" s="24"/>
    </row>
    <row r="13479" spans="8:8" ht="15" customHeight="1">
      <c r="H13479" s="24"/>
    </row>
    <row r="13480" spans="8:8" ht="15" customHeight="1">
      <c r="H13480" s="24"/>
    </row>
    <row r="13481" spans="8:8" ht="15" customHeight="1">
      <c r="H13481" s="24"/>
    </row>
    <row r="13482" spans="8:8" ht="15" customHeight="1">
      <c r="H13482" s="24"/>
    </row>
    <row r="13483" spans="8:8" ht="15" customHeight="1">
      <c r="H13483" s="24"/>
    </row>
    <row r="13484" spans="8:8" ht="15" customHeight="1">
      <c r="H13484" s="24"/>
    </row>
    <row r="13485" spans="8:8" ht="15" customHeight="1">
      <c r="H13485" s="24"/>
    </row>
    <row r="13486" spans="8:8" ht="15" customHeight="1">
      <c r="H13486" s="24"/>
    </row>
    <row r="13487" spans="8:8" ht="15" customHeight="1">
      <c r="H13487" s="24"/>
    </row>
    <row r="13488" spans="8:8" ht="15" customHeight="1">
      <c r="H13488" s="24"/>
    </row>
    <row r="13489" spans="8:8" ht="15" customHeight="1">
      <c r="H13489" s="24"/>
    </row>
    <row r="13490" spans="8:8" ht="15" customHeight="1">
      <c r="H13490" s="24"/>
    </row>
    <row r="13491" spans="8:8" ht="15" customHeight="1">
      <c r="H13491" s="24"/>
    </row>
    <row r="13492" spans="8:8" ht="15" customHeight="1">
      <c r="H13492" s="24"/>
    </row>
    <row r="13493" spans="8:8" ht="15" customHeight="1">
      <c r="H13493" s="24"/>
    </row>
    <row r="13494" spans="8:8" ht="15" customHeight="1">
      <c r="H13494" s="24"/>
    </row>
    <row r="13495" spans="8:8" ht="15" customHeight="1">
      <c r="H13495" s="24"/>
    </row>
    <row r="13496" spans="8:8" ht="15" customHeight="1">
      <c r="H13496" s="24"/>
    </row>
    <row r="13497" spans="8:8" ht="15" customHeight="1">
      <c r="H13497" s="24"/>
    </row>
    <row r="13498" spans="8:8" ht="15" customHeight="1">
      <c r="H13498" s="24"/>
    </row>
    <row r="13499" spans="8:8" ht="15" customHeight="1">
      <c r="H13499" s="24"/>
    </row>
    <row r="13500" spans="8:8" ht="15" customHeight="1">
      <c r="H13500" s="24"/>
    </row>
    <row r="13501" spans="8:8" ht="15" customHeight="1">
      <c r="H13501" s="24"/>
    </row>
    <row r="13502" spans="8:8" ht="15" customHeight="1">
      <c r="H13502" s="24"/>
    </row>
    <row r="13503" spans="8:8" ht="15" customHeight="1">
      <c r="H13503" s="24"/>
    </row>
    <row r="13504" spans="8:8" ht="15" customHeight="1">
      <c r="H13504" s="24"/>
    </row>
    <row r="13505" spans="8:8" ht="15" customHeight="1">
      <c r="H13505" s="24"/>
    </row>
    <row r="13506" spans="8:8" ht="15" customHeight="1">
      <c r="H13506" s="24"/>
    </row>
    <row r="13507" spans="8:8" ht="15" customHeight="1">
      <c r="H13507" s="24"/>
    </row>
    <row r="13508" spans="8:8" ht="15" customHeight="1">
      <c r="H13508" s="24"/>
    </row>
    <row r="13509" spans="8:8" ht="15" customHeight="1">
      <c r="H13509" s="24"/>
    </row>
    <row r="13510" spans="8:8" ht="15" customHeight="1">
      <c r="H13510" s="24"/>
    </row>
    <row r="13511" spans="8:8" ht="15" customHeight="1">
      <c r="H13511" s="24"/>
    </row>
    <row r="13512" spans="8:8" ht="15" customHeight="1">
      <c r="H13512" s="24"/>
    </row>
    <row r="13513" spans="8:8" ht="15" customHeight="1">
      <c r="H13513" s="24"/>
    </row>
    <row r="13514" spans="8:8" ht="15" customHeight="1">
      <c r="H13514" s="24"/>
    </row>
    <row r="13515" spans="8:8" ht="15" customHeight="1">
      <c r="H13515" s="24"/>
    </row>
    <row r="13516" spans="8:8" ht="15" customHeight="1">
      <c r="H13516" s="24"/>
    </row>
    <row r="13517" spans="8:8" ht="15" customHeight="1">
      <c r="H13517" s="24"/>
    </row>
    <row r="13518" spans="8:8" ht="15" customHeight="1">
      <c r="H13518" s="24"/>
    </row>
    <row r="13519" spans="8:8" ht="15" customHeight="1">
      <c r="H13519" s="24"/>
    </row>
    <row r="13520" spans="8:8" ht="15" customHeight="1">
      <c r="H13520" s="24"/>
    </row>
    <row r="13521" spans="8:8" ht="15" customHeight="1">
      <c r="H13521" s="24"/>
    </row>
    <row r="13522" spans="8:8" ht="15" customHeight="1">
      <c r="H13522" s="24"/>
    </row>
    <row r="13523" spans="8:8" ht="15" customHeight="1">
      <c r="H13523" s="24"/>
    </row>
    <row r="13524" spans="8:8" ht="15" customHeight="1">
      <c r="H13524" s="24"/>
    </row>
    <row r="13525" spans="8:8" ht="15" customHeight="1">
      <c r="H13525" s="24"/>
    </row>
    <row r="13526" spans="8:8" ht="15" customHeight="1">
      <c r="H13526" s="24"/>
    </row>
    <row r="13527" spans="8:8" ht="15" customHeight="1">
      <c r="H13527" s="24"/>
    </row>
    <row r="13528" spans="8:8" ht="15" customHeight="1">
      <c r="H13528" s="24"/>
    </row>
    <row r="13529" spans="8:8" ht="15" customHeight="1">
      <c r="H13529" s="24"/>
    </row>
    <row r="13530" spans="8:8" ht="15" customHeight="1">
      <c r="H13530" s="24"/>
    </row>
    <row r="13531" spans="8:8" ht="15" customHeight="1">
      <c r="H13531" s="24"/>
    </row>
    <row r="13532" spans="8:8" ht="15" customHeight="1">
      <c r="H13532" s="24"/>
    </row>
    <row r="13533" spans="8:8" ht="15" customHeight="1">
      <c r="H13533" s="24"/>
    </row>
    <row r="13534" spans="8:8" ht="15" customHeight="1">
      <c r="H13534" s="24"/>
    </row>
    <row r="13535" spans="8:8" ht="15" customHeight="1">
      <c r="H13535" s="24"/>
    </row>
    <row r="13536" spans="8:8" ht="15" customHeight="1">
      <c r="H13536" s="24"/>
    </row>
    <row r="13537" spans="8:8" ht="15" customHeight="1">
      <c r="H13537" s="24"/>
    </row>
    <row r="13538" spans="8:8" ht="15" customHeight="1">
      <c r="H13538" s="24"/>
    </row>
    <row r="13539" spans="8:8" ht="15" customHeight="1">
      <c r="H13539" s="24"/>
    </row>
    <row r="13540" spans="8:8" ht="15" customHeight="1">
      <c r="H13540" s="24"/>
    </row>
    <row r="13541" spans="8:8" ht="15" customHeight="1">
      <c r="H13541" s="24"/>
    </row>
    <row r="13542" spans="8:8" ht="15" customHeight="1">
      <c r="H13542" s="24"/>
    </row>
    <row r="13543" spans="8:8" ht="15" customHeight="1">
      <c r="H13543" s="24"/>
    </row>
    <row r="13544" spans="8:8" ht="15" customHeight="1">
      <c r="H13544" s="24"/>
    </row>
    <row r="13545" spans="8:8" ht="15" customHeight="1">
      <c r="H13545" s="24"/>
    </row>
    <row r="13546" spans="8:8" ht="15" customHeight="1">
      <c r="H13546" s="24"/>
    </row>
    <row r="13547" spans="8:8" ht="15" customHeight="1">
      <c r="H13547" s="24"/>
    </row>
    <row r="13548" spans="8:8" ht="15" customHeight="1">
      <c r="H13548" s="24"/>
    </row>
    <row r="13549" spans="8:8" ht="15" customHeight="1">
      <c r="H13549" s="24"/>
    </row>
    <row r="13550" spans="8:8" ht="15" customHeight="1">
      <c r="H13550" s="24"/>
    </row>
    <row r="13551" spans="8:8" ht="15" customHeight="1">
      <c r="H13551" s="24"/>
    </row>
    <row r="13552" spans="8:8" ht="15" customHeight="1">
      <c r="H13552" s="24"/>
    </row>
    <row r="13553" spans="8:8" ht="15" customHeight="1">
      <c r="H13553" s="24"/>
    </row>
    <row r="13554" spans="8:8" ht="15" customHeight="1">
      <c r="H13554" s="24"/>
    </row>
    <row r="13555" spans="8:8" ht="15" customHeight="1">
      <c r="H13555" s="24"/>
    </row>
    <row r="13556" spans="8:8" ht="15" customHeight="1">
      <c r="H13556" s="24"/>
    </row>
    <row r="13557" spans="8:8" ht="15" customHeight="1">
      <c r="H13557" s="24"/>
    </row>
    <row r="13558" spans="8:8" ht="15" customHeight="1">
      <c r="H13558" s="24"/>
    </row>
    <row r="13559" spans="8:8" ht="15" customHeight="1">
      <c r="H13559" s="24"/>
    </row>
    <row r="13560" spans="8:8" ht="15" customHeight="1">
      <c r="H13560" s="24"/>
    </row>
    <row r="13561" spans="8:8" ht="15" customHeight="1">
      <c r="H13561" s="24"/>
    </row>
    <row r="13562" spans="8:8" ht="15" customHeight="1">
      <c r="H13562" s="24"/>
    </row>
    <row r="13563" spans="8:8" ht="15" customHeight="1">
      <c r="H13563" s="24"/>
    </row>
    <row r="13564" spans="8:8" ht="15" customHeight="1">
      <c r="H13564" s="24"/>
    </row>
    <row r="13565" spans="8:8" ht="15" customHeight="1">
      <c r="H13565" s="24"/>
    </row>
    <row r="13566" spans="8:8" ht="15" customHeight="1">
      <c r="H13566" s="24"/>
    </row>
    <row r="13567" spans="8:8" ht="15" customHeight="1">
      <c r="H13567" s="24"/>
    </row>
    <row r="13568" spans="8:8" ht="15" customHeight="1">
      <c r="H13568" s="24"/>
    </row>
    <row r="13569" spans="8:8" ht="15" customHeight="1">
      <c r="H13569" s="24"/>
    </row>
    <row r="13570" spans="8:8" ht="15" customHeight="1">
      <c r="H13570" s="24"/>
    </row>
    <row r="13571" spans="8:8" ht="15" customHeight="1">
      <c r="H13571" s="24"/>
    </row>
    <row r="13572" spans="8:8" ht="15" customHeight="1">
      <c r="H13572" s="24"/>
    </row>
    <row r="13573" spans="8:8" ht="15" customHeight="1">
      <c r="H13573" s="24"/>
    </row>
    <row r="13574" spans="8:8" ht="15" customHeight="1">
      <c r="H13574" s="24"/>
    </row>
    <row r="13575" spans="8:8" ht="15" customHeight="1">
      <c r="H13575" s="24"/>
    </row>
    <row r="13576" spans="8:8" ht="15" customHeight="1">
      <c r="H13576" s="24"/>
    </row>
    <row r="13577" spans="8:8" ht="15" customHeight="1">
      <c r="H13577" s="24"/>
    </row>
    <row r="13578" spans="8:8" ht="15" customHeight="1">
      <c r="H13578" s="24"/>
    </row>
    <row r="13579" spans="8:8" ht="15" customHeight="1">
      <c r="H13579" s="24"/>
    </row>
    <row r="13580" spans="8:8" ht="15" customHeight="1">
      <c r="H13580" s="24"/>
    </row>
    <row r="13581" spans="8:8" ht="15" customHeight="1">
      <c r="H13581" s="24"/>
    </row>
    <row r="13582" spans="8:8" ht="15" customHeight="1">
      <c r="H13582" s="24"/>
    </row>
    <row r="13583" spans="8:8" ht="15" customHeight="1">
      <c r="H13583" s="24"/>
    </row>
    <row r="13584" spans="8:8" ht="15" customHeight="1">
      <c r="H13584" s="24"/>
    </row>
    <row r="13585" spans="8:8" ht="15" customHeight="1">
      <c r="H13585" s="24"/>
    </row>
    <row r="13586" spans="8:8" ht="15" customHeight="1">
      <c r="H13586" s="24"/>
    </row>
    <row r="13587" spans="8:8" ht="15" customHeight="1">
      <c r="H13587" s="24"/>
    </row>
    <row r="13588" spans="8:8" ht="15" customHeight="1">
      <c r="H13588" s="24"/>
    </row>
    <row r="13589" spans="8:8" ht="15" customHeight="1">
      <c r="H13589" s="24"/>
    </row>
    <row r="13590" spans="8:8" ht="15" customHeight="1">
      <c r="H13590" s="24"/>
    </row>
    <row r="13591" spans="8:8" ht="15" customHeight="1">
      <c r="H13591" s="24"/>
    </row>
    <row r="13592" spans="8:8" ht="15" customHeight="1">
      <c r="H13592" s="24"/>
    </row>
    <row r="13593" spans="8:8" ht="15" customHeight="1">
      <c r="H13593" s="24"/>
    </row>
    <row r="13594" spans="8:8" ht="15" customHeight="1">
      <c r="H13594" s="24"/>
    </row>
    <row r="13595" spans="8:8" ht="15" customHeight="1">
      <c r="H13595" s="24"/>
    </row>
    <row r="13596" spans="8:8" ht="15" customHeight="1">
      <c r="H13596" s="24"/>
    </row>
    <row r="13597" spans="8:8" ht="15" customHeight="1">
      <c r="H13597" s="24"/>
    </row>
    <row r="13598" spans="8:8" ht="15" customHeight="1">
      <c r="H13598" s="24"/>
    </row>
    <row r="13599" spans="8:8" ht="15" customHeight="1">
      <c r="H13599" s="24"/>
    </row>
    <row r="13600" spans="8:8" ht="15" customHeight="1">
      <c r="H13600" s="24"/>
    </row>
    <row r="13601" spans="8:8" ht="15" customHeight="1">
      <c r="H13601" s="24"/>
    </row>
    <row r="13602" spans="8:8" ht="15" customHeight="1">
      <c r="H13602" s="24"/>
    </row>
    <row r="13603" spans="8:8" ht="15" customHeight="1">
      <c r="H13603" s="24"/>
    </row>
    <row r="13604" spans="8:8" ht="15" customHeight="1">
      <c r="H13604" s="24"/>
    </row>
    <row r="13605" spans="8:8" ht="15" customHeight="1">
      <c r="H13605" s="24"/>
    </row>
    <row r="13606" spans="8:8" ht="15" customHeight="1">
      <c r="H13606" s="24"/>
    </row>
    <row r="13607" spans="8:8" ht="15" customHeight="1">
      <c r="H13607" s="24"/>
    </row>
    <row r="13608" spans="8:8" ht="15" customHeight="1">
      <c r="H13608" s="24"/>
    </row>
    <row r="13609" spans="8:8" ht="15" customHeight="1">
      <c r="H13609" s="24"/>
    </row>
    <row r="13610" spans="8:8" ht="15" customHeight="1">
      <c r="H13610" s="24"/>
    </row>
    <row r="13611" spans="8:8" ht="15" customHeight="1">
      <c r="H13611" s="24"/>
    </row>
    <row r="13612" spans="8:8" ht="15" customHeight="1">
      <c r="H13612" s="24"/>
    </row>
    <row r="13613" spans="8:8" ht="15" customHeight="1">
      <c r="H13613" s="24"/>
    </row>
    <row r="13614" spans="8:8" ht="15" customHeight="1">
      <c r="H13614" s="24"/>
    </row>
    <row r="13615" spans="8:8" ht="15" customHeight="1">
      <c r="H13615" s="24"/>
    </row>
    <row r="13616" spans="8:8" ht="15" customHeight="1">
      <c r="H13616" s="24"/>
    </row>
    <row r="13617" spans="8:8" ht="15" customHeight="1">
      <c r="H13617" s="24"/>
    </row>
    <row r="13618" spans="8:8" ht="15" customHeight="1">
      <c r="H13618" s="24"/>
    </row>
    <row r="13619" spans="8:8" ht="15" customHeight="1">
      <c r="H13619" s="24"/>
    </row>
    <row r="13620" spans="8:8" ht="15" customHeight="1">
      <c r="H13620" s="24"/>
    </row>
    <row r="13621" spans="8:8" ht="15" customHeight="1">
      <c r="H13621" s="24"/>
    </row>
    <row r="13622" spans="8:8" ht="15" customHeight="1">
      <c r="H13622" s="24"/>
    </row>
    <row r="13623" spans="8:8" ht="15" customHeight="1">
      <c r="H13623" s="24"/>
    </row>
    <row r="13624" spans="8:8" ht="15" customHeight="1">
      <c r="H13624" s="24"/>
    </row>
    <row r="13625" spans="8:8" ht="15" customHeight="1">
      <c r="H13625" s="24"/>
    </row>
    <row r="13626" spans="8:8" ht="15" customHeight="1">
      <c r="H13626" s="24"/>
    </row>
    <row r="13627" spans="8:8" ht="15" customHeight="1">
      <c r="H13627" s="24"/>
    </row>
    <row r="13628" spans="8:8" ht="15" customHeight="1">
      <c r="H13628" s="24"/>
    </row>
    <row r="13629" spans="8:8" ht="15" customHeight="1">
      <c r="H13629" s="24"/>
    </row>
    <row r="13630" spans="8:8" ht="15" customHeight="1">
      <c r="H13630" s="24"/>
    </row>
    <row r="13631" spans="8:8" ht="15" customHeight="1">
      <c r="H13631" s="24"/>
    </row>
    <row r="13632" spans="8:8" ht="15" customHeight="1">
      <c r="H13632" s="24"/>
    </row>
    <row r="13633" spans="8:8" ht="15" customHeight="1">
      <c r="H13633" s="24"/>
    </row>
    <row r="13634" spans="8:8" ht="15" customHeight="1">
      <c r="H13634" s="24"/>
    </row>
    <row r="13635" spans="8:8" ht="15" customHeight="1">
      <c r="H13635" s="24"/>
    </row>
    <row r="13636" spans="8:8" ht="15" customHeight="1">
      <c r="H13636" s="24"/>
    </row>
    <row r="13637" spans="8:8" ht="15" customHeight="1">
      <c r="H13637" s="24"/>
    </row>
    <row r="13638" spans="8:8" ht="15" customHeight="1">
      <c r="H13638" s="24"/>
    </row>
    <row r="13639" spans="8:8" ht="15" customHeight="1">
      <c r="H13639" s="24"/>
    </row>
    <row r="13640" spans="8:8" ht="15" customHeight="1">
      <c r="H13640" s="24"/>
    </row>
    <row r="13641" spans="8:8" ht="15" customHeight="1">
      <c r="H13641" s="24"/>
    </row>
    <row r="13642" spans="8:8" ht="15" customHeight="1">
      <c r="H13642" s="24"/>
    </row>
    <row r="13643" spans="8:8" ht="15" customHeight="1">
      <c r="H13643" s="24"/>
    </row>
    <row r="13644" spans="8:8" ht="15" customHeight="1">
      <c r="H13644" s="24"/>
    </row>
    <row r="13645" spans="8:8" ht="15" customHeight="1">
      <c r="H13645" s="24"/>
    </row>
    <row r="13646" spans="8:8" ht="15" customHeight="1">
      <c r="H13646" s="24"/>
    </row>
    <row r="13647" spans="8:8" ht="15" customHeight="1">
      <c r="H13647" s="24"/>
    </row>
    <row r="13648" spans="8:8" ht="15" customHeight="1">
      <c r="H13648" s="24"/>
    </row>
    <row r="13649" spans="8:8" ht="15" customHeight="1">
      <c r="H13649" s="24"/>
    </row>
    <row r="13650" spans="8:8" ht="15" customHeight="1">
      <c r="H13650" s="24"/>
    </row>
    <row r="13651" spans="8:8" ht="15" customHeight="1">
      <c r="H13651" s="24"/>
    </row>
    <row r="13652" spans="8:8" ht="15" customHeight="1">
      <c r="H13652" s="24"/>
    </row>
    <row r="13653" spans="8:8" ht="15" customHeight="1">
      <c r="H13653" s="24"/>
    </row>
    <row r="13654" spans="8:8" ht="15" customHeight="1">
      <c r="H13654" s="24"/>
    </row>
    <row r="13655" spans="8:8" ht="15" customHeight="1">
      <c r="H13655" s="24"/>
    </row>
    <row r="13656" spans="8:8" ht="15" customHeight="1">
      <c r="H13656" s="24"/>
    </row>
    <row r="13657" spans="8:8" ht="15" customHeight="1">
      <c r="H13657" s="24"/>
    </row>
    <row r="13658" spans="8:8" ht="15" customHeight="1">
      <c r="H13658" s="24"/>
    </row>
    <row r="13659" spans="8:8" ht="15" customHeight="1">
      <c r="H13659" s="24"/>
    </row>
    <row r="13660" spans="8:8" ht="15" customHeight="1">
      <c r="H13660" s="24"/>
    </row>
    <row r="13661" spans="8:8" ht="15" customHeight="1">
      <c r="H13661" s="24"/>
    </row>
    <row r="13662" spans="8:8" ht="15" customHeight="1">
      <c r="H13662" s="24"/>
    </row>
    <row r="13663" spans="8:8" ht="15" customHeight="1">
      <c r="H13663" s="24"/>
    </row>
    <row r="13664" spans="8:8" ht="15" customHeight="1">
      <c r="H13664" s="24"/>
    </row>
    <row r="13665" spans="8:8" ht="15" customHeight="1">
      <c r="H13665" s="24"/>
    </row>
    <row r="13666" spans="8:8" ht="15" customHeight="1">
      <c r="H13666" s="24"/>
    </row>
    <row r="13667" spans="8:8" ht="15" customHeight="1">
      <c r="H13667" s="24"/>
    </row>
    <row r="13668" spans="8:8" ht="15" customHeight="1">
      <c r="H13668" s="24"/>
    </row>
    <row r="13669" spans="8:8" ht="15" customHeight="1">
      <c r="H13669" s="24"/>
    </row>
    <row r="13670" spans="8:8" ht="15" customHeight="1">
      <c r="H13670" s="24"/>
    </row>
    <row r="13671" spans="8:8" ht="15" customHeight="1">
      <c r="H13671" s="24"/>
    </row>
    <row r="13672" spans="8:8" ht="15" customHeight="1">
      <c r="H13672" s="24"/>
    </row>
    <row r="13673" spans="8:8" ht="15" customHeight="1">
      <c r="H13673" s="24"/>
    </row>
    <row r="13674" spans="8:8" ht="15" customHeight="1">
      <c r="H13674" s="24"/>
    </row>
    <row r="13675" spans="8:8" ht="15" customHeight="1">
      <c r="H13675" s="24"/>
    </row>
    <row r="13676" spans="8:8" ht="15" customHeight="1">
      <c r="H13676" s="24"/>
    </row>
    <row r="13677" spans="8:8" ht="15" customHeight="1">
      <c r="H13677" s="24"/>
    </row>
    <row r="13678" spans="8:8" ht="15" customHeight="1">
      <c r="H13678" s="24"/>
    </row>
    <row r="13679" spans="8:8" ht="15" customHeight="1">
      <c r="H13679" s="24"/>
    </row>
    <row r="13680" spans="8:8" ht="15" customHeight="1">
      <c r="H13680" s="24"/>
    </row>
    <row r="13681" spans="8:8" ht="15" customHeight="1">
      <c r="H13681" s="24"/>
    </row>
    <row r="13682" spans="8:8" ht="15" customHeight="1">
      <c r="H13682" s="24"/>
    </row>
    <row r="13683" spans="8:8" ht="15" customHeight="1">
      <c r="H13683" s="24"/>
    </row>
    <row r="13684" spans="8:8" ht="15" customHeight="1">
      <c r="H13684" s="24"/>
    </row>
    <row r="13685" spans="8:8" ht="15" customHeight="1">
      <c r="H13685" s="24"/>
    </row>
    <row r="13686" spans="8:8" ht="15" customHeight="1">
      <c r="H13686" s="24"/>
    </row>
    <row r="13687" spans="8:8" ht="15" customHeight="1">
      <c r="H13687" s="24"/>
    </row>
    <row r="13688" spans="8:8" ht="15" customHeight="1">
      <c r="H13688" s="24"/>
    </row>
    <row r="13689" spans="8:8" ht="15" customHeight="1">
      <c r="H13689" s="24"/>
    </row>
    <row r="13690" spans="8:8" ht="15" customHeight="1">
      <c r="H13690" s="24"/>
    </row>
    <row r="13691" spans="8:8" ht="15" customHeight="1">
      <c r="H13691" s="24"/>
    </row>
    <row r="13692" spans="8:8" ht="15" customHeight="1">
      <c r="H13692" s="24"/>
    </row>
    <row r="13693" spans="8:8" ht="15" customHeight="1">
      <c r="H13693" s="24"/>
    </row>
    <row r="13694" spans="8:8" ht="15" customHeight="1">
      <c r="H13694" s="24"/>
    </row>
    <row r="13695" spans="8:8" ht="15" customHeight="1">
      <c r="H13695" s="24"/>
    </row>
    <row r="13696" spans="8:8" ht="15" customHeight="1">
      <c r="H13696" s="24"/>
    </row>
    <row r="13697" spans="8:8" ht="15" customHeight="1">
      <c r="H13697" s="24"/>
    </row>
    <row r="13698" spans="8:8" ht="15" customHeight="1">
      <c r="H13698" s="24"/>
    </row>
    <row r="13699" spans="8:8" ht="15" customHeight="1">
      <c r="H13699" s="24"/>
    </row>
    <row r="13700" spans="8:8" ht="15" customHeight="1">
      <c r="H13700" s="24"/>
    </row>
    <row r="13701" spans="8:8" ht="15" customHeight="1">
      <c r="H13701" s="24"/>
    </row>
    <row r="13702" spans="8:8" ht="15" customHeight="1">
      <c r="H13702" s="24"/>
    </row>
    <row r="13703" spans="8:8" ht="15" customHeight="1">
      <c r="H13703" s="24"/>
    </row>
    <row r="13704" spans="8:8" ht="15" customHeight="1">
      <c r="H13704" s="24"/>
    </row>
    <row r="13705" spans="8:8" ht="15" customHeight="1">
      <c r="H13705" s="24"/>
    </row>
    <row r="13706" spans="8:8" ht="15" customHeight="1">
      <c r="H13706" s="24"/>
    </row>
    <row r="13707" spans="8:8" ht="15" customHeight="1">
      <c r="H13707" s="24"/>
    </row>
    <row r="13708" spans="8:8" ht="15" customHeight="1">
      <c r="H13708" s="24"/>
    </row>
    <row r="13709" spans="8:8" ht="15" customHeight="1">
      <c r="H13709" s="24"/>
    </row>
    <row r="13710" spans="8:8" ht="15" customHeight="1">
      <c r="H13710" s="24"/>
    </row>
    <row r="13711" spans="8:8" ht="15" customHeight="1">
      <c r="H13711" s="24"/>
    </row>
    <row r="13712" spans="8:8" ht="15" customHeight="1">
      <c r="H13712" s="24"/>
    </row>
    <row r="13713" spans="8:8" ht="15" customHeight="1">
      <c r="H13713" s="24"/>
    </row>
    <row r="13714" spans="8:8" ht="15" customHeight="1">
      <c r="H13714" s="24"/>
    </row>
    <row r="13715" spans="8:8" ht="15" customHeight="1">
      <c r="H13715" s="24"/>
    </row>
    <row r="13716" spans="8:8" ht="15" customHeight="1">
      <c r="H13716" s="24"/>
    </row>
    <row r="13717" spans="8:8" ht="15" customHeight="1">
      <c r="H13717" s="24"/>
    </row>
    <row r="13718" spans="8:8" ht="15" customHeight="1">
      <c r="H13718" s="24"/>
    </row>
    <row r="13719" spans="8:8" ht="15" customHeight="1">
      <c r="H13719" s="24"/>
    </row>
    <row r="13720" spans="8:8" ht="15" customHeight="1">
      <c r="H13720" s="24"/>
    </row>
    <row r="13721" spans="8:8" ht="15" customHeight="1">
      <c r="H13721" s="24"/>
    </row>
    <row r="13722" spans="8:8" ht="15" customHeight="1">
      <c r="H13722" s="24"/>
    </row>
    <row r="13723" spans="8:8" ht="15" customHeight="1">
      <c r="H13723" s="24"/>
    </row>
    <row r="13724" spans="8:8" ht="15" customHeight="1">
      <c r="H13724" s="24"/>
    </row>
    <row r="13725" spans="8:8" ht="15" customHeight="1">
      <c r="H13725" s="24"/>
    </row>
    <row r="13726" spans="8:8" ht="15" customHeight="1">
      <c r="H13726" s="24"/>
    </row>
    <row r="13727" spans="8:8" ht="15" customHeight="1">
      <c r="H13727" s="24"/>
    </row>
    <row r="13728" spans="8:8" ht="15" customHeight="1">
      <c r="H13728" s="24"/>
    </row>
    <row r="13729" spans="8:8" ht="15" customHeight="1">
      <c r="H13729" s="24"/>
    </row>
    <row r="13730" spans="8:8" ht="15" customHeight="1">
      <c r="H13730" s="24"/>
    </row>
    <row r="13731" spans="8:8" ht="15" customHeight="1">
      <c r="H13731" s="24"/>
    </row>
    <row r="13732" spans="8:8" ht="15" customHeight="1">
      <c r="H13732" s="24"/>
    </row>
    <row r="13733" spans="8:8" ht="15" customHeight="1">
      <c r="H13733" s="24"/>
    </row>
    <row r="13734" spans="8:8" ht="15" customHeight="1">
      <c r="H13734" s="24"/>
    </row>
    <row r="13735" spans="8:8" ht="15" customHeight="1">
      <c r="H13735" s="24"/>
    </row>
    <row r="13736" spans="8:8" ht="15" customHeight="1">
      <c r="H13736" s="24"/>
    </row>
    <row r="13737" spans="8:8" ht="15" customHeight="1">
      <c r="H13737" s="24"/>
    </row>
    <row r="13738" spans="8:8" ht="15" customHeight="1">
      <c r="H13738" s="24"/>
    </row>
    <row r="13739" spans="8:8" ht="15" customHeight="1">
      <c r="H13739" s="24"/>
    </row>
    <row r="13740" spans="8:8" ht="15" customHeight="1">
      <c r="H13740" s="24"/>
    </row>
    <row r="13741" spans="8:8" ht="15" customHeight="1">
      <c r="H13741" s="24"/>
    </row>
    <row r="13742" spans="8:8" ht="15" customHeight="1">
      <c r="H13742" s="24"/>
    </row>
    <row r="13743" spans="8:8" ht="15" customHeight="1">
      <c r="H13743" s="24"/>
    </row>
    <row r="13744" spans="8:8" ht="15" customHeight="1">
      <c r="H13744" s="24"/>
    </row>
    <row r="13745" spans="8:8" ht="15" customHeight="1">
      <c r="H13745" s="24"/>
    </row>
    <row r="13746" spans="8:8" ht="15" customHeight="1">
      <c r="H13746" s="24"/>
    </row>
    <row r="13747" spans="8:8" ht="15" customHeight="1">
      <c r="H13747" s="24"/>
    </row>
    <row r="13748" spans="8:8" ht="15" customHeight="1">
      <c r="H13748" s="24"/>
    </row>
    <row r="13749" spans="8:8" ht="15" customHeight="1">
      <c r="H13749" s="24"/>
    </row>
    <row r="13750" spans="8:8" ht="15" customHeight="1">
      <c r="H13750" s="24"/>
    </row>
    <row r="13751" spans="8:8" ht="15" customHeight="1">
      <c r="H13751" s="24"/>
    </row>
    <row r="13752" spans="8:8" ht="15" customHeight="1">
      <c r="H13752" s="24"/>
    </row>
    <row r="13753" spans="8:8" ht="15" customHeight="1">
      <c r="H13753" s="24"/>
    </row>
    <row r="13754" spans="8:8" ht="15" customHeight="1">
      <c r="H13754" s="24"/>
    </row>
    <row r="13755" spans="8:8" ht="15" customHeight="1">
      <c r="H13755" s="24"/>
    </row>
    <row r="13756" spans="8:8" ht="15" customHeight="1">
      <c r="H13756" s="24"/>
    </row>
    <row r="13757" spans="8:8" ht="15" customHeight="1">
      <c r="H13757" s="24"/>
    </row>
    <row r="13758" spans="8:8" ht="15" customHeight="1">
      <c r="H13758" s="24"/>
    </row>
    <row r="13759" spans="8:8" ht="15" customHeight="1">
      <c r="H13759" s="24"/>
    </row>
    <row r="13760" spans="8:8" ht="15" customHeight="1">
      <c r="H13760" s="24"/>
    </row>
    <row r="13761" spans="8:8" ht="15" customHeight="1">
      <c r="H13761" s="24"/>
    </row>
    <row r="13762" spans="8:8" ht="15" customHeight="1">
      <c r="H13762" s="24"/>
    </row>
    <row r="13763" spans="8:8" ht="15" customHeight="1">
      <c r="H13763" s="24"/>
    </row>
    <row r="13764" spans="8:8" ht="15" customHeight="1">
      <c r="H13764" s="24"/>
    </row>
    <row r="13765" spans="8:8" ht="15" customHeight="1">
      <c r="H13765" s="24"/>
    </row>
    <row r="13766" spans="8:8" ht="15" customHeight="1">
      <c r="H13766" s="24"/>
    </row>
    <row r="13767" spans="8:8" ht="15" customHeight="1">
      <c r="H13767" s="24"/>
    </row>
    <row r="13768" spans="8:8" ht="15" customHeight="1">
      <c r="H13768" s="24"/>
    </row>
    <row r="13769" spans="8:8" ht="15" customHeight="1">
      <c r="H13769" s="24"/>
    </row>
    <row r="13770" spans="8:8" ht="15" customHeight="1">
      <c r="H13770" s="24"/>
    </row>
    <row r="13771" spans="8:8" ht="15" customHeight="1">
      <c r="H13771" s="24"/>
    </row>
    <row r="13772" spans="8:8" ht="15" customHeight="1">
      <c r="H13772" s="24"/>
    </row>
    <row r="13773" spans="8:8" ht="15" customHeight="1">
      <c r="H13773" s="24"/>
    </row>
    <row r="13774" spans="8:8" ht="15" customHeight="1">
      <c r="H13774" s="24"/>
    </row>
    <row r="13775" spans="8:8" ht="15" customHeight="1">
      <c r="H13775" s="24"/>
    </row>
    <row r="13776" spans="8:8" ht="15" customHeight="1">
      <c r="H13776" s="24"/>
    </row>
    <row r="13777" spans="8:8" ht="15" customHeight="1">
      <c r="H13777" s="24"/>
    </row>
    <row r="13778" spans="8:8" ht="15" customHeight="1">
      <c r="H13778" s="24"/>
    </row>
    <row r="13779" spans="8:8" ht="15" customHeight="1">
      <c r="H13779" s="24"/>
    </row>
    <row r="13780" spans="8:8" ht="15" customHeight="1">
      <c r="H13780" s="24"/>
    </row>
    <row r="13781" spans="8:8" ht="15" customHeight="1">
      <c r="H13781" s="24"/>
    </row>
    <row r="13782" spans="8:8" ht="15" customHeight="1">
      <c r="H13782" s="24"/>
    </row>
    <row r="13783" spans="8:8" ht="15" customHeight="1">
      <c r="H13783" s="24"/>
    </row>
    <row r="13784" spans="8:8" ht="15" customHeight="1">
      <c r="H13784" s="24"/>
    </row>
    <row r="13785" spans="8:8" ht="15" customHeight="1">
      <c r="H13785" s="24"/>
    </row>
    <row r="13786" spans="8:8" ht="15" customHeight="1">
      <c r="H13786" s="24"/>
    </row>
    <row r="13787" spans="8:8" ht="15" customHeight="1">
      <c r="H13787" s="24"/>
    </row>
    <row r="13788" spans="8:8" ht="15" customHeight="1">
      <c r="H13788" s="24"/>
    </row>
    <row r="13789" spans="8:8" ht="15" customHeight="1">
      <c r="H13789" s="24"/>
    </row>
    <row r="13790" spans="8:8" ht="15" customHeight="1">
      <c r="H13790" s="24"/>
    </row>
    <row r="13791" spans="8:8" ht="15" customHeight="1">
      <c r="H13791" s="24"/>
    </row>
    <row r="13792" spans="8:8" ht="15" customHeight="1">
      <c r="H13792" s="24"/>
    </row>
    <row r="13793" spans="8:8" ht="15" customHeight="1">
      <c r="H13793" s="24"/>
    </row>
    <row r="13794" spans="8:8" ht="15" customHeight="1">
      <c r="H13794" s="24"/>
    </row>
    <row r="13795" spans="8:8" ht="15" customHeight="1">
      <c r="H13795" s="24"/>
    </row>
    <row r="13796" spans="8:8" ht="15" customHeight="1">
      <c r="H13796" s="24"/>
    </row>
    <row r="13797" spans="8:8" ht="15" customHeight="1">
      <c r="H13797" s="24"/>
    </row>
    <row r="13798" spans="8:8" ht="15" customHeight="1">
      <c r="H13798" s="24"/>
    </row>
    <row r="13799" spans="8:8" ht="15" customHeight="1">
      <c r="H13799" s="24"/>
    </row>
    <row r="13800" spans="8:8" ht="15" customHeight="1">
      <c r="H13800" s="24"/>
    </row>
    <row r="13801" spans="8:8" ht="15" customHeight="1">
      <c r="H13801" s="24"/>
    </row>
    <row r="13802" spans="8:8" ht="15" customHeight="1">
      <c r="H13802" s="24"/>
    </row>
    <row r="13803" spans="8:8" ht="15" customHeight="1">
      <c r="H13803" s="24"/>
    </row>
    <row r="13804" spans="8:8" ht="15" customHeight="1">
      <c r="H13804" s="24"/>
    </row>
    <row r="13805" spans="8:8" ht="15" customHeight="1">
      <c r="H13805" s="24"/>
    </row>
    <row r="13806" spans="8:8" ht="15" customHeight="1">
      <c r="H13806" s="24"/>
    </row>
    <row r="13807" spans="8:8" ht="15" customHeight="1">
      <c r="H13807" s="24"/>
    </row>
    <row r="13808" spans="8:8" ht="15" customHeight="1">
      <c r="H13808" s="24"/>
    </row>
    <row r="13809" spans="8:8" ht="15" customHeight="1">
      <c r="H13809" s="24"/>
    </row>
    <row r="13810" spans="8:8" ht="15" customHeight="1">
      <c r="H13810" s="24"/>
    </row>
    <row r="13811" spans="8:8" ht="15" customHeight="1">
      <c r="H13811" s="24"/>
    </row>
    <row r="13812" spans="8:8" ht="15" customHeight="1">
      <c r="H13812" s="24"/>
    </row>
    <row r="13813" spans="8:8" ht="15" customHeight="1">
      <c r="H13813" s="24"/>
    </row>
    <row r="13814" spans="8:8" ht="15" customHeight="1">
      <c r="H13814" s="24"/>
    </row>
    <row r="13815" spans="8:8" ht="15" customHeight="1">
      <c r="H13815" s="24"/>
    </row>
    <row r="13816" spans="8:8" ht="15" customHeight="1">
      <c r="H13816" s="24"/>
    </row>
    <row r="13817" spans="8:8" ht="15" customHeight="1">
      <c r="H13817" s="24"/>
    </row>
    <row r="13818" spans="8:8" ht="15" customHeight="1">
      <c r="H13818" s="24"/>
    </row>
    <row r="13819" spans="8:8" ht="15" customHeight="1">
      <c r="H13819" s="24"/>
    </row>
    <row r="13820" spans="8:8" ht="15" customHeight="1">
      <c r="H13820" s="24"/>
    </row>
    <row r="13821" spans="8:8" ht="15" customHeight="1">
      <c r="H13821" s="24"/>
    </row>
    <row r="13822" spans="8:8" ht="15" customHeight="1">
      <c r="H13822" s="24"/>
    </row>
    <row r="13823" spans="8:8" ht="15" customHeight="1">
      <c r="H13823" s="24"/>
    </row>
    <row r="13824" spans="8:8" ht="15" customHeight="1">
      <c r="H13824" s="24"/>
    </row>
    <row r="13825" spans="8:8" ht="15" customHeight="1">
      <c r="H13825" s="24"/>
    </row>
    <row r="13826" spans="8:8" ht="15" customHeight="1">
      <c r="H13826" s="24"/>
    </row>
    <row r="13827" spans="8:8" ht="15" customHeight="1">
      <c r="H13827" s="24"/>
    </row>
    <row r="13828" spans="8:8" ht="15" customHeight="1">
      <c r="H13828" s="24"/>
    </row>
    <row r="13829" spans="8:8" ht="15" customHeight="1">
      <c r="H13829" s="24"/>
    </row>
    <row r="13830" spans="8:8" ht="15" customHeight="1">
      <c r="H13830" s="24"/>
    </row>
    <row r="13831" spans="8:8" ht="15" customHeight="1">
      <c r="H13831" s="24"/>
    </row>
    <row r="13832" spans="8:8" ht="15" customHeight="1">
      <c r="H13832" s="24"/>
    </row>
    <row r="13833" spans="8:8" ht="15" customHeight="1">
      <c r="H13833" s="24"/>
    </row>
    <row r="13834" spans="8:8" ht="15" customHeight="1">
      <c r="H13834" s="24"/>
    </row>
    <row r="13835" spans="8:8" ht="15" customHeight="1">
      <c r="H13835" s="24"/>
    </row>
    <row r="13836" spans="8:8" ht="15" customHeight="1">
      <c r="H13836" s="24"/>
    </row>
    <row r="13837" spans="8:8" ht="15" customHeight="1">
      <c r="H13837" s="24"/>
    </row>
    <row r="13838" spans="8:8" ht="15" customHeight="1">
      <c r="H13838" s="24"/>
    </row>
    <row r="13839" spans="8:8" ht="15" customHeight="1">
      <c r="H13839" s="24"/>
    </row>
    <row r="13840" spans="8:8" ht="15" customHeight="1">
      <c r="H13840" s="24"/>
    </row>
    <row r="13841" spans="8:8" ht="15" customHeight="1">
      <c r="H13841" s="24"/>
    </row>
    <row r="13842" spans="8:8" ht="15" customHeight="1">
      <c r="H13842" s="24"/>
    </row>
    <row r="13843" spans="8:8" ht="15" customHeight="1">
      <c r="H13843" s="24"/>
    </row>
    <row r="13844" spans="8:8" ht="15" customHeight="1">
      <c r="H13844" s="24"/>
    </row>
    <row r="13845" spans="8:8" ht="15" customHeight="1">
      <c r="H13845" s="24"/>
    </row>
    <row r="13846" spans="8:8" ht="15" customHeight="1">
      <c r="H13846" s="24"/>
    </row>
    <row r="13847" spans="8:8" ht="15" customHeight="1">
      <c r="H13847" s="24"/>
    </row>
    <row r="13848" spans="8:8" ht="15" customHeight="1">
      <c r="H13848" s="24"/>
    </row>
    <row r="13849" spans="8:8" ht="15" customHeight="1">
      <c r="H13849" s="24"/>
    </row>
    <row r="13850" spans="8:8" ht="15" customHeight="1">
      <c r="H13850" s="24"/>
    </row>
    <row r="13851" spans="8:8" ht="15" customHeight="1">
      <c r="H13851" s="24"/>
    </row>
    <row r="13852" spans="8:8" ht="15" customHeight="1">
      <c r="H13852" s="24"/>
    </row>
    <row r="13853" spans="8:8" ht="15" customHeight="1">
      <c r="H13853" s="24"/>
    </row>
    <row r="13854" spans="8:8" ht="15" customHeight="1">
      <c r="H13854" s="24"/>
    </row>
    <row r="13855" spans="8:8" ht="15" customHeight="1">
      <c r="H13855" s="24"/>
    </row>
    <row r="13856" spans="8:8" ht="15" customHeight="1">
      <c r="H13856" s="24"/>
    </row>
    <row r="13857" spans="8:8" ht="15" customHeight="1">
      <c r="H13857" s="24"/>
    </row>
    <row r="13858" spans="8:8" ht="15" customHeight="1">
      <c r="H13858" s="24"/>
    </row>
    <row r="13859" spans="8:8" ht="15" customHeight="1">
      <c r="H13859" s="24"/>
    </row>
    <row r="13860" spans="8:8" ht="15" customHeight="1">
      <c r="H13860" s="24"/>
    </row>
    <row r="13861" spans="8:8" ht="15" customHeight="1">
      <c r="H13861" s="24"/>
    </row>
    <row r="13862" spans="8:8" ht="15" customHeight="1">
      <c r="H13862" s="24"/>
    </row>
    <row r="13863" spans="8:8" ht="15" customHeight="1">
      <c r="H13863" s="24"/>
    </row>
    <row r="13864" spans="8:8" ht="15" customHeight="1">
      <c r="H13864" s="24"/>
    </row>
    <row r="13865" spans="8:8" ht="15" customHeight="1">
      <c r="H13865" s="24"/>
    </row>
    <row r="13866" spans="8:8" ht="15" customHeight="1">
      <c r="H13866" s="24"/>
    </row>
    <row r="13867" spans="8:8" ht="15" customHeight="1">
      <c r="H13867" s="24"/>
    </row>
    <row r="13868" spans="8:8" ht="15" customHeight="1">
      <c r="H13868" s="24"/>
    </row>
    <row r="13869" spans="8:8" ht="15" customHeight="1">
      <c r="H13869" s="24"/>
    </row>
    <row r="13870" spans="8:8" ht="15" customHeight="1">
      <c r="H13870" s="24"/>
    </row>
    <row r="13871" spans="8:8" ht="15" customHeight="1">
      <c r="H13871" s="24"/>
    </row>
    <row r="13872" spans="8:8" ht="15" customHeight="1">
      <c r="H13872" s="24"/>
    </row>
    <row r="13873" spans="8:8" ht="15" customHeight="1">
      <c r="H13873" s="24"/>
    </row>
    <row r="13874" spans="8:8" ht="15" customHeight="1">
      <c r="H13874" s="24"/>
    </row>
    <row r="13875" spans="8:8" ht="15" customHeight="1">
      <c r="H13875" s="24"/>
    </row>
    <row r="13876" spans="8:8" ht="15" customHeight="1">
      <c r="H13876" s="24"/>
    </row>
    <row r="13877" spans="8:8" ht="15" customHeight="1">
      <c r="H13877" s="24"/>
    </row>
    <row r="13878" spans="8:8" ht="15" customHeight="1">
      <c r="H13878" s="24"/>
    </row>
    <row r="13879" spans="8:8" ht="15" customHeight="1">
      <c r="H13879" s="24"/>
    </row>
    <row r="13880" spans="8:8" ht="15" customHeight="1">
      <c r="H13880" s="24"/>
    </row>
    <row r="13881" spans="8:8" ht="15" customHeight="1">
      <c r="H13881" s="24"/>
    </row>
    <row r="13882" spans="8:8" ht="15" customHeight="1">
      <c r="H13882" s="24"/>
    </row>
    <row r="13883" spans="8:8" ht="15" customHeight="1">
      <c r="H13883" s="24"/>
    </row>
    <row r="13884" spans="8:8" ht="15" customHeight="1">
      <c r="H13884" s="24"/>
    </row>
    <row r="13885" spans="8:8" ht="15" customHeight="1">
      <c r="H13885" s="24"/>
    </row>
    <row r="13886" spans="8:8" ht="15" customHeight="1">
      <c r="H13886" s="24"/>
    </row>
    <row r="13887" spans="8:8" ht="15" customHeight="1">
      <c r="H13887" s="24"/>
    </row>
    <row r="13888" spans="8:8" ht="15" customHeight="1">
      <c r="H13888" s="24"/>
    </row>
    <row r="13889" spans="8:8" ht="15" customHeight="1">
      <c r="H13889" s="24"/>
    </row>
    <row r="13890" spans="8:8" ht="15" customHeight="1">
      <c r="H13890" s="24"/>
    </row>
    <row r="13891" spans="8:8" ht="15" customHeight="1">
      <c r="H13891" s="24"/>
    </row>
    <row r="13892" spans="8:8" ht="15" customHeight="1">
      <c r="H13892" s="24"/>
    </row>
    <row r="13893" spans="8:8" ht="15" customHeight="1">
      <c r="H13893" s="24"/>
    </row>
    <row r="13894" spans="8:8" ht="15" customHeight="1">
      <c r="H13894" s="24"/>
    </row>
    <row r="13895" spans="8:8" ht="15" customHeight="1">
      <c r="H13895" s="24"/>
    </row>
    <row r="13896" spans="8:8" ht="15" customHeight="1">
      <c r="H13896" s="24"/>
    </row>
    <row r="13897" spans="8:8" ht="15" customHeight="1">
      <c r="H13897" s="24"/>
    </row>
    <row r="13898" spans="8:8" ht="15" customHeight="1">
      <c r="H13898" s="24"/>
    </row>
    <row r="13899" spans="8:8" ht="15" customHeight="1">
      <c r="H13899" s="24"/>
    </row>
    <row r="13900" spans="8:8" ht="15" customHeight="1">
      <c r="H13900" s="24"/>
    </row>
    <row r="13901" spans="8:8" ht="15" customHeight="1">
      <c r="H13901" s="24"/>
    </row>
    <row r="13902" spans="8:8" ht="15" customHeight="1">
      <c r="H13902" s="24"/>
    </row>
    <row r="13903" spans="8:8" ht="15" customHeight="1">
      <c r="H13903" s="24"/>
    </row>
    <row r="13904" spans="8:8" ht="15" customHeight="1">
      <c r="H13904" s="24"/>
    </row>
    <row r="13905" spans="8:8" ht="15" customHeight="1">
      <c r="H13905" s="24"/>
    </row>
    <row r="13906" spans="8:8" ht="15" customHeight="1">
      <c r="H13906" s="24"/>
    </row>
    <row r="13907" spans="8:8" ht="15" customHeight="1">
      <c r="H13907" s="24"/>
    </row>
    <row r="13908" spans="8:8" ht="15" customHeight="1">
      <c r="H13908" s="24"/>
    </row>
    <row r="13909" spans="8:8" ht="15" customHeight="1">
      <c r="H13909" s="24"/>
    </row>
    <row r="13910" spans="8:8" ht="15" customHeight="1">
      <c r="H13910" s="24"/>
    </row>
    <row r="13911" spans="8:8" ht="15" customHeight="1">
      <c r="H13911" s="24"/>
    </row>
    <row r="13912" spans="8:8" ht="15" customHeight="1">
      <c r="H13912" s="24"/>
    </row>
    <row r="13913" spans="8:8" ht="15" customHeight="1">
      <c r="H13913" s="24"/>
    </row>
    <row r="13914" spans="8:8" ht="15" customHeight="1">
      <c r="H13914" s="24"/>
    </row>
    <row r="13915" spans="8:8" ht="15" customHeight="1">
      <c r="H13915" s="24"/>
    </row>
    <row r="13916" spans="8:8" ht="15" customHeight="1">
      <c r="H13916" s="24"/>
    </row>
    <row r="13917" spans="8:8" ht="15" customHeight="1">
      <c r="H13917" s="24"/>
    </row>
    <row r="13918" spans="8:8" ht="15" customHeight="1">
      <c r="H13918" s="24"/>
    </row>
    <row r="13919" spans="8:8" ht="15" customHeight="1">
      <c r="H13919" s="24"/>
    </row>
    <row r="13920" spans="8:8" ht="15" customHeight="1">
      <c r="H13920" s="24"/>
    </row>
    <row r="13921" spans="8:8" ht="15" customHeight="1">
      <c r="H13921" s="24"/>
    </row>
    <row r="13922" spans="8:8" ht="15" customHeight="1">
      <c r="H13922" s="24"/>
    </row>
    <row r="13923" spans="8:8" ht="15" customHeight="1">
      <c r="H13923" s="24"/>
    </row>
    <row r="13924" spans="8:8" ht="15" customHeight="1">
      <c r="H13924" s="24"/>
    </row>
    <row r="13925" spans="8:8" ht="15" customHeight="1">
      <c r="H13925" s="24"/>
    </row>
    <row r="13926" spans="8:8" ht="15" customHeight="1">
      <c r="H13926" s="24"/>
    </row>
    <row r="13927" spans="8:8" ht="15" customHeight="1">
      <c r="H13927" s="24"/>
    </row>
    <row r="13928" spans="8:8" ht="15" customHeight="1">
      <c r="H13928" s="24"/>
    </row>
    <row r="13929" spans="8:8" ht="15" customHeight="1">
      <c r="H13929" s="24"/>
    </row>
    <row r="13930" spans="8:8" ht="15" customHeight="1">
      <c r="H13930" s="24"/>
    </row>
    <row r="13931" spans="8:8" ht="15" customHeight="1">
      <c r="H13931" s="24"/>
    </row>
    <row r="13932" spans="8:8" ht="15" customHeight="1">
      <c r="H13932" s="24"/>
    </row>
    <row r="13933" spans="8:8" ht="15" customHeight="1">
      <c r="H13933" s="24"/>
    </row>
    <row r="13934" spans="8:8" ht="15" customHeight="1">
      <c r="H13934" s="24"/>
    </row>
    <row r="13935" spans="8:8" ht="15" customHeight="1">
      <c r="H13935" s="24"/>
    </row>
    <row r="13936" spans="8:8" ht="15" customHeight="1">
      <c r="H13936" s="24"/>
    </row>
    <row r="13937" spans="8:8" ht="15" customHeight="1">
      <c r="H13937" s="24"/>
    </row>
    <row r="13938" spans="8:8" ht="15" customHeight="1">
      <c r="H13938" s="24"/>
    </row>
    <row r="13939" spans="8:8" ht="15" customHeight="1">
      <c r="H13939" s="24"/>
    </row>
    <row r="13940" spans="8:8" ht="15" customHeight="1">
      <c r="H13940" s="24"/>
    </row>
    <row r="13941" spans="8:8" ht="15" customHeight="1">
      <c r="H13941" s="24"/>
    </row>
    <row r="13942" spans="8:8" ht="15" customHeight="1">
      <c r="H13942" s="24"/>
    </row>
    <row r="13943" spans="8:8" ht="15" customHeight="1">
      <c r="H13943" s="24"/>
    </row>
    <row r="13944" spans="8:8" ht="15" customHeight="1">
      <c r="H13944" s="24"/>
    </row>
    <row r="13945" spans="8:8" ht="15" customHeight="1">
      <c r="H13945" s="24"/>
    </row>
    <row r="13946" spans="8:8" ht="15" customHeight="1">
      <c r="H13946" s="24"/>
    </row>
    <row r="13947" spans="8:8" ht="15" customHeight="1">
      <c r="H13947" s="24"/>
    </row>
    <row r="13948" spans="8:8" ht="15" customHeight="1">
      <c r="H13948" s="24"/>
    </row>
    <row r="13949" spans="8:8" ht="15" customHeight="1">
      <c r="H13949" s="24"/>
    </row>
    <row r="13950" spans="8:8" ht="15" customHeight="1">
      <c r="H13950" s="24"/>
    </row>
    <row r="13951" spans="8:8" ht="15" customHeight="1">
      <c r="H13951" s="24"/>
    </row>
    <row r="13952" spans="8:8" ht="15" customHeight="1">
      <c r="H13952" s="24"/>
    </row>
    <row r="13953" spans="8:8" ht="15" customHeight="1">
      <c r="H13953" s="24"/>
    </row>
    <row r="13954" spans="8:8" ht="15" customHeight="1">
      <c r="H13954" s="24"/>
    </row>
    <row r="13955" spans="8:8" ht="15" customHeight="1">
      <c r="H13955" s="24"/>
    </row>
    <row r="13956" spans="8:8" ht="15" customHeight="1">
      <c r="H13956" s="24"/>
    </row>
    <row r="13957" spans="8:8" ht="15" customHeight="1">
      <c r="H13957" s="24"/>
    </row>
    <row r="13958" spans="8:8" ht="15" customHeight="1">
      <c r="H13958" s="24"/>
    </row>
    <row r="13959" spans="8:8" ht="15" customHeight="1">
      <c r="H13959" s="24"/>
    </row>
    <row r="13960" spans="8:8" ht="15" customHeight="1">
      <c r="H13960" s="24"/>
    </row>
    <row r="13961" spans="8:8" ht="15" customHeight="1">
      <c r="H13961" s="24"/>
    </row>
    <row r="13962" spans="8:8" ht="15" customHeight="1">
      <c r="H13962" s="24"/>
    </row>
    <row r="13963" spans="8:8" ht="15" customHeight="1">
      <c r="H13963" s="24"/>
    </row>
    <row r="13964" spans="8:8" ht="15" customHeight="1">
      <c r="H13964" s="24"/>
    </row>
    <row r="13965" spans="8:8" ht="15" customHeight="1">
      <c r="H13965" s="24"/>
    </row>
    <row r="13966" spans="8:8" ht="15" customHeight="1">
      <c r="H13966" s="24"/>
    </row>
    <row r="13967" spans="8:8" ht="15" customHeight="1">
      <c r="H13967" s="24"/>
    </row>
    <row r="13968" spans="8:8" ht="15" customHeight="1">
      <c r="H13968" s="24"/>
    </row>
    <row r="13969" spans="8:8" ht="15" customHeight="1">
      <c r="H13969" s="24"/>
    </row>
    <row r="13970" spans="8:8" ht="15" customHeight="1">
      <c r="H13970" s="24"/>
    </row>
    <row r="13971" spans="8:8" ht="15" customHeight="1">
      <c r="H13971" s="24"/>
    </row>
    <row r="13972" spans="8:8" ht="15" customHeight="1">
      <c r="H13972" s="24"/>
    </row>
    <row r="13973" spans="8:8" ht="15" customHeight="1">
      <c r="H13973" s="24"/>
    </row>
    <row r="13974" spans="8:8" ht="15" customHeight="1">
      <c r="H13974" s="24"/>
    </row>
    <row r="13975" spans="8:8" ht="15" customHeight="1">
      <c r="H13975" s="24"/>
    </row>
    <row r="13976" spans="8:8" ht="15" customHeight="1">
      <c r="H13976" s="24"/>
    </row>
    <row r="13977" spans="8:8" ht="15" customHeight="1">
      <c r="H13977" s="24"/>
    </row>
    <row r="13978" spans="8:8" ht="15" customHeight="1">
      <c r="H13978" s="24"/>
    </row>
    <row r="13979" spans="8:8" ht="15" customHeight="1">
      <c r="H13979" s="24"/>
    </row>
    <row r="13980" spans="8:8" ht="15" customHeight="1">
      <c r="H13980" s="24"/>
    </row>
    <row r="13981" spans="8:8" ht="15" customHeight="1">
      <c r="H13981" s="24"/>
    </row>
    <row r="13982" spans="8:8" ht="15" customHeight="1">
      <c r="H13982" s="24"/>
    </row>
    <row r="13983" spans="8:8" ht="15" customHeight="1">
      <c r="H13983" s="24"/>
    </row>
    <row r="13984" spans="8:8" ht="15" customHeight="1">
      <c r="H13984" s="24"/>
    </row>
    <row r="13985" spans="8:8" ht="15" customHeight="1">
      <c r="H13985" s="24"/>
    </row>
    <row r="13986" spans="8:8" ht="15" customHeight="1">
      <c r="H13986" s="24"/>
    </row>
    <row r="13987" spans="8:8" ht="15" customHeight="1">
      <c r="H13987" s="24"/>
    </row>
    <row r="13988" spans="8:8" ht="15" customHeight="1">
      <c r="H13988" s="24"/>
    </row>
    <row r="13989" spans="8:8" ht="15" customHeight="1">
      <c r="H13989" s="24"/>
    </row>
    <row r="13990" spans="8:8" ht="15" customHeight="1">
      <c r="H13990" s="24"/>
    </row>
    <row r="13991" spans="8:8" ht="15" customHeight="1">
      <c r="H13991" s="24"/>
    </row>
    <row r="13992" spans="8:8" ht="15" customHeight="1">
      <c r="H13992" s="24"/>
    </row>
    <row r="13993" spans="8:8" ht="15" customHeight="1">
      <c r="H13993" s="24"/>
    </row>
    <row r="13994" spans="8:8" ht="15" customHeight="1">
      <c r="H13994" s="24"/>
    </row>
    <row r="13995" spans="8:8" ht="15" customHeight="1">
      <c r="H13995" s="24"/>
    </row>
    <row r="13996" spans="8:8" ht="15" customHeight="1">
      <c r="H13996" s="24"/>
    </row>
    <row r="13997" spans="8:8" ht="15" customHeight="1">
      <c r="H13997" s="24"/>
    </row>
    <row r="13998" spans="8:8" ht="15" customHeight="1">
      <c r="H13998" s="24"/>
    </row>
    <row r="13999" spans="8:8" ht="15" customHeight="1">
      <c r="H13999" s="24"/>
    </row>
    <row r="14000" spans="8:8" ht="15" customHeight="1">
      <c r="H14000" s="24"/>
    </row>
    <row r="14001" spans="8:8" ht="15" customHeight="1">
      <c r="H14001" s="24"/>
    </row>
    <row r="14002" spans="8:8" ht="15" customHeight="1">
      <c r="H14002" s="24"/>
    </row>
    <row r="14003" spans="8:8" ht="15" customHeight="1">
      <c r="H14003" s="24"/>
    </row>
    <row r="14004" spans="8:8" ht="15" customHeight="1">
      <c r="H14004" s="24"/>
    </row>
    <row r="14005" spans="8:8" ht="15" customHeight="1">
      <c r="H14005" s="24"/>
    </row>
    <row r="14006" spans="8:8" ht="15" customHeight="1">
      <c r="H14006" s="24"/>
    </row>
    <row r="14007" spans="8:8" ht="15" customHeight="1">
      <c r="H14007" s="24"/>
    </row>
    <row r="14008" spans="8:8" ht="15" customHeight="1">
      <c r="H14008" s="24"/>
    </row>
    <row r="14009" spans="8:8" ht="15" customHeight="1">
      <c r="H14009" s="24"/>
    </row>
    <row r="14010" spans="8:8" ht="15" customHeight="1">
      <c r="H14010" s="24"/>
    </row>
    <row r="14011" spans="8:8" ht="15" customHeight="1">
      <c r="H14011" s="24"/>
    </row>
    <row r="14012" spans="8:8" ht="15" customHeight="1">
      <c r="H14012" s="24"/>
    </row>
    <row r="14013" spans="8:8" ht="15" customHeight="1">
      <c r="H14013" s="24"/>
    </row>
    <row r="14014" spans="8:8" ht="15" customHeight="1">
      <c r="H14014" s="24"/>
    </row>
    <row r="14015" spans="8:8" ht="15" customHeight="1">
      <c r="H14015" s="24"/>
    </row>
    <row r="14016" spans="8:8" ht="15" customHeight="1">
      <c r="H14016" s="24"/>
    </row>
    <row r="14017" spans="8:8" ht="15" customHeight="1">
      <c r="H14017" s="24"/>
    </row>
    <row r="14018" spans="8:8" ht="15" customHeight="1">
      <c r="H14018" s="24"/>
    </row>
    <row r="14019" spans="8:8" ht="15" customHeight="1">
      <c r="H14019" s="24"/>
    </row>
    <row r="14020" spans="8:8" ht="15" customHeight="1">
      <c r="H14020" s="24"/>
    </row>
    <row r="14021" spans="8:8" ht="15" customHeight="1">
      <c r="H14021" s="24"/>
    </row>
    <row r="14022" spans="8:8" ht="15" customHeight="1">
      <c r="H14022" s="24"/>
    </row>
    <row r="14023" spans="8:8" ht="15" customHeight="1">
      <c r="H14023" s="24"/>
    </row>
    <row r="14024" spans="8:8" ht="15" customHeight="1">
      <c r="H14024" s="24"/>
    </row>
    <row r="14025" spans="8:8" ht="15" customHeight="1">
      <c r="H14025" s="24"/>
    </row>
    <row r="14026" spans="8:8" ht="15" customHeight="1">
      <c r="H14026" s="24"/>
    </row>
    <row r="14027" spans="8:8" ht="15" customHeight="1">
      <c r="H14027" s="24"/>
    </row>
    <row r="14028" spans="8:8" ht="15" customHeight="1">
      <c r="H14028" s="24"/>
    </row>
    <row r="14029" spans="8:8" ht="15" customHeight="1">
      <c r="H14029" s="24"/>
    </row>
    <row r="14030" spans="8:8" ht="15" customHeight="1">
      <c r="H14030" s="24"/>
    </row>
    <row r="14031" spans="8:8" ht="15" customHeight="1">
      <c r="H14031" s="24"/>
    </row>
    <row r="14032" spans="8:8" ht="15" customHeight="1">
      <c r="H14032" s="24"/>
    </row>
    <row r="14033" spans="8:8" ht="15" customHeight="1">
      <c r="H14033" s="24"/>
    </row>
    <row r="14034" spans="8:8" ht="15" customHeight="1">
      <c r="H14034" s="24"/>
    </row>
    <row r="14035" spans="8:8" ht="15" customHeight="1">
      <c r="H14035" s="24"/>
    </row>
    <row r="14036" spans="8:8" ht="15" customHeight="1">
      <c r="H14036" s="24"/>
    </row>
    <row r="14037" spans="8:8" ht="15" customHeight="1">
      <c r="H14037" s="24"/>
    </row>
    <row r="14038" spans="8:8" ht="15" customHeight="1">
      <c r="H14038" s="24"/>
    </row>
    <row r="14039" spans="8:8" ht="15" customHeight="1">
      <c r="H14039" s="24"/>
    </row>
    <row r="14040" spans="8:8" ht="15" customHeight="1">
      <c r="H14040" s="24"/>
    </row>
    <row r="14041" spans="8:8" ht="15" customHeight="1">
      <c r="H14041" s="24"/>
    </row>
    <row r="14042" spans="8:8" ht="15" customHeight="1">
      <c r="H14042" s="24"/>
    </row>
    <row r="14043" spans="8:8" ht="15" customHeight="1">
      <c r="H14043" s="24"/>
    </row>
    <row r="14044" spans="8:8" ht="15" customHeight="1">
      <c r="H14044" s="24"/>
    </row>
    <row r="14045" spans="8:8" ht="15" customHeight="1">
      <c r="H14045" s="24"/>
    </row>
    <row r="14046" spans="8:8" ht="15" customHeight="1">
      <c r="H14046" s="24"/>
    </row>
    <row r="14047" spans="8:8" ht="15" customHeight="1">
      <c r="H14047" s="24"/>
    </row>
    <row r="14048" spans="8:8" ht="15" customHeight="1">
      <c r="H14048" s="24"/>
    </row>
    <row r="14049" spans="8:8" ht="15" customHeight="1">
      <c r="H14049" s="24"/>
    </row>
    <row r="14050" spans="8:8" ht="15" customHeight="1">
      <c r="H14050" s="24"/>
    </row>
    <row r="14051" spans="8:8" ht="15" customHeight="1">
      <c r="H14051" s="24"/>
    </row>
    <row r="14052" spans="8:8" ht="15" customHeight="1">
      <c r="H14052" s="24"/>
    </row>
    <row r="14053" spans="8:8" ht="15" customHeight="1">
      <c r="H14053" s="24"/>
    </row>
    <row r="14054" spans="8:8" ht="15" customHeight="1">
      <c r="H14054" s="24"/>
    </row>
    <row r="14055" spans="8:8" ht="15" customHeight="1">
      <c r="H14055" s="24"/>
    </row>
    <row r="14056" spans="8:8" ht="15" customHeight="1">
      <c r="H14056" s="24"/>
    </row>
    <row r="14057" spans="8:8" ht="15" customHeight="1">
      <c r="H14057" s="24"/>
    </row>
    <row r="14058" spans="8:8" ht="15" customHeight="1">
      <c r="H14058" s="24"/>
    </row>
    <row r="14059" spans="8:8" ht="15" customHeight="1">
      <c r="H14059" s="24"/>
    </row>
    <row r="14060" spans="8:8" ht="15" customHeight="1">
      <c r="H14060" s="24"/>
    </row>
    <row r="14061" spans="8:8" ht="15" customHeight="1">
      <c r="H14061" s="24"/>
    </row>
    <row r="14062" spans="8:8" ht="15" customHeight="1">
      <c r="H14062" s="24"/>
    </row>
    <row r="14063" spans="8:8" ht="15" customHeight="1">
      <c r="H14063" s="24"/>
    </row>
    <row r="14064" spans="8:8" ht="15" customHeight="1">
      <c r="H14064" s="24"/>
    </row>
    <row r="14065" spans="8:8" ht="15" customHeight="1">
      <c r="H14065" s="24"/>
    </row>
    <row r="14066" spans="8:8" ht="15" customHeight="1">
      <c r="H14066" s="24"/>
    </row>
    <row r="14067" spans="8:8" ht="15" customHeight="1">
      <c r="H14067" s="24"/>
    </row>
    <row r="14068" spans="8:8" ht="15" customHeight="1">
      <c r="H14068" s="24"/>
    </row>
    <row r="14069" spans="8:8" ht="15" customHeight="1">
      <c r="H14069" s="24"/>
    </row>
    <row r="14070" spans="8:8" ht="15" customHeight="1">
      <c r="H14070" s="24"/>
    </row>
    <row r="14071" spans="8:8" ht="15" customHeight="1">
      <c r="H14071" s="24"/>
    </row>
    <row r="14072" spans="8:8" ht="15" customHeight="1">
      <c r="H14072" s="24"/>
    </row>
    <row r="14073" spans="8:8" ht="15" customHeight="1">
      <c r="H14073" s="24"/>
    </row>
    <row r="14074" spans="8:8" ht="15" customHeight="1">
      <c r="H14074" s="24"/>
    </row>
    <row r="14075" spans="8:8" ht="15" customHeight="1">
      <c r="H14075" s="24"/>
    </row>
    <row r="14076" spans="8:8" ht="15" customHeight="1">
      <c r="H14076" s="24"/>
    </row>
    <row r="14077" spans="8:8" ht="15" customHeight="1">
      <c r="H14077" s="24"/>
    </row>
    <row r="14078" spans="8:8" ht="15" customHeight="1">
      <c r="H14078" s="24"/>
    </row>
    <row r="14079" spans="8:8" ht="15" customHeight="1">
      <c r="H14079" s="24"/>
    </row>
    <row r="14080" spans="8:8" ht="15" customHeight="1">
      <c r="H14080" s="24"/>
    </row>
    <row r="14081" spans="8:8" ht="15" customHeight="1">
      <c r="H14081" s="24"/>
    </row>
    <row r="14082" spans="8:8" ht="15" customHeight="1">
      <c r="H14082" s="24"/>
    </row>
    <row r="14083" spans="8:8" ht="15" customHeight="1">
      <c r="H14083" s="24"/>
    </row>
    <row r="14084" spans="8:8" ht="15" customHeight="1">
      <c r="H14084" s="24"/>
    </row>
    <row r="14085" spans="8:8" ht="15" customHeight="1">
      <c r="H14085" s="24"/>
    </row>
    <row r="14086" spans="8:8" ht="15" customHeight="1">
      <c r="H14086" s="24"/>
    </row>
    <row r="14087" spans="8:8" ht="15" customHeight="1">
      <c r="H14087" s="24"/>
    </row>
    <row r="14088" spans="8:8" ht="15" customHeight="1">
      <c r="H14088" s="24"/>
    </row>
    <row r="14089" spans="8:8" ht="15" customHeight="1">
      <c r="H14089" s="24"/>
    </row>
    <row r="14090" spans="8:8" ht="15" customHeight="1">
      <c r="H14090" s="24"/>
    </row>
    <row r="14091" spans="8:8" ht="15" customHeight="1">
      <c r="H14091" s="24"/>
    </row>
    <row r="14092" spans="8:8" ht="15" customHeight="1">
      <c r="H14092" s="24"/>
    </row>
    <row r="14093" spans="8:8" ht="15" customHeight="1">
      <c r="H14093" s="24"/>
    </row>
    <row r="14094" spans="8:8" ht="15" customHeight="1">
      <c r="H14094" s="24"/>
    </row>
    <row r="14095" spans="8:8" ht="15" customHeight="1">
      <c r="H14095" s="24"/>
    </row>
    <row r="14096" spans="8:8" ht="15" customHeight="1">
      <c r="H14096" s="24"/>
    </row>
    <row r="14097" spans="8:8" ht="15" customHeight="1">
      <c r="H14097" s="24"/>
    </row>
    <row r="14098" spans="8:8" ht="15" customHeight="1">
      <c r="H14098" s="24"/>
    </row>
    <row r="14099" spans="8:8" ht="15" customHeight="1">
      <c r="H14099" s="24"/>
    </row>
    <row r="14100" spans="8:8" ht="15" customHeight="1">
      <c r="H14100" s="24"/>
    </row>
    <row r="14101" spans="8:8" ht="15" customHeight="1">
      <c r="H14101" s="24"/>
    </row>
    <row r="14102" spans="8:8" ht="15" customHeight="1">
      <c r="H14102" s="24"/>
    </row>
    <row r="14103" spans="8:8" ht="15" customHeight="1">
      <c r="H14103" s="24"/>
    </row>
    <row r="14104" spans="8:8" ht="15" customHeight="1">
      <c r="H14104" s="24"/>
    </row>
    <row r="14105" spans="8:8" ht="15" customHeight="1">
      <c r="H14105" s="24"/>
    </row>
    <row r="14106" spans="8:8" ht="15" customHeight="1">
      <c r="H14106" s="24"/>
    </row>
    <row r="14107" spans="8:8" ht="15" customHeight="1">
      <c r="H14107" s="24"/>
    </row>
    <row r="14108" spans="8:8" ht="15" customHeight="1">
      <c r="H14108" s="24"/>
    </row>
    <row r="14109" spans="8:8" ht="15" customHeight="1">
      <c r="H14109" s="24"/>
    </row>
    <row r="14110" spans="8:8" ht="15" customHeight="1">
      <c r="H14110" s="24"/>
    </row>
    <row r="14111" spans="8:8" ht="15" customHeight="1">
      <c r="H14111" s="24"/>
    </row>
    <row r="14112" spans="8:8" ht="15" customHeight="1">
      <c r="H14112" s="24"/>
    </row>
    <row r="14113" spans="8:8" ht="15" customHeight="1">
      <c r="H14113" s="24"/>
    </row>
    <row r="14114" spans="8:8" ht="15" customHeight="1">
      <c r="H14114" s="24"/>
    </row>
    <row r="14115" spans="8:8" ht="15" customHeight="1">
      <c r="H14115" s="24"/>
    </row>
    <row r="14116" spans="8:8" ht="15" customHeight="1">
      <c r="H14116" s="24"/>
    </row>
    <row r="14117" spans="8:8" ht="15" customHeight="1">
      <c r="H14117" s="24"/>
    </row>
    <row r="14118" spans="8:8" ht="15" customHeight="1">
      <c r="H14118" s="24"/>
    </row>
    <row r="14119" spans="8:8" ht="15" customHeight="1">
      <c r="H14119" s="24"/>
    </row>
    <row r="14120" spans="8:8" ht="15" customHeight="1">
      <c r="H14120" s="24"/>
    </row>
    <row r="14121" spans="8:8" ht="15" customHeight="1">
      <c r="H14121" s="24"/>
    </row>
    <row r="14122" spans="8:8" ht="15" customHeight="1">
      <c r="H14122" s="24"/>
    </row>
    <row r="14123" spans="8:8" ht="15" customHeight="1">
      <c r="H14123" s="24"/>
    </row>
    <row r="14124" spans="8:8" ht="15" customHeight="1">
      <c r="H14124" s="24"/>
    </row>
    <row r="14125" spans="8:8" ht="15" customHeight="1">
      <c r="H14125" s="24"/>
    </row>
    <row r="14126" spans="8:8" ht="15" customHeight="1">
      <c r="H14126" s="24"/>
    </row>
    <row r="14127" spans="8:8" ht="15" customHeight="1">
      <c r="H14127" s="24"/>
    </row>
    <row r="14128" spans="8:8" ht="15" customHeight="1">
      <c r="H14128" s="24"/>
    </row>
    <row r="14129" spans="8:8" ht="15" customHeight="1">
      <c r="H14129" s="24"/>
    </row>
    <row r="14130" spans="8:8" ht="15" customHeight="1">
      <c r="H14130" s="24"/>
    </row>
    <row r="14131" spans="8:8" ht="15" customHeight="1">
      <c r="H14131" s="24"/>
    </row>
    <row r="14132" spans="8:8" ht="15" customHeight="1">
      <c r="H14132" s="24"/>
    </row>
    <row r="14133" spans="8:8" ht="15" customHeight="1">
      <c r="H14133" s="24"/>
    </row>
    <row r="14134" spans="8:8" ht="15" customHeight="1">
      <c r="H14134" s="24"/>
    </row>
    <row r="14135" spans="8:8" ht="15" customHeight="1">
      <c r="H14135" s="24"/>
    </row>
    <row r="14136" spans="8:8" ht="15" customHeight="1">
      <c r="H14136" s="24"/>
    </row>
    <row r="14137" spans="8:8" ht="15" customHeight="1">
      <c r="H14137" s="24"/>
    </row>
    <row r="14138" spans="8:8" ht="15" customHeight="1">
      <c r="H14138" s="24"/>
    </row>
    <row r="14139" spans="8:8" ht="15" customHeight="1">
      <c r="H14139" s="24"/>
    </row>
    <row r="14140" spans="8:8" ht="15" customHeight="1">
      <c r="H14140" s="24"/>
    </row>
    <row r="14141" spans="8:8" ht="15" customHeight="1">
      <c r="H14141" s="24"/>
    </row>
    <row r="14142" spans="8:8" ht="15" customHeight="1">
      <c r="H14142" s="24"/>
    </row>
    <row r="14143" spans="8:8" ht="15" customHeight="1">
      <c r="H14143" s="24"/>
    </row>
    <row r="14144" spans="8:8" ht="15" customHeight="1">
      <c r="H14144" s="24"/>
    </row>
    <row r="14145" spans="8:8" ht="15" customHeight="1">
      <c r="H14145" s="24"/>
    </row>
    <row r="14146" spans="8:8" ht="15" customHeight="1">
      <c r="H14146" s="24"/>
    </row>
    <row r="14147" spans="8:8" ht="15" customHeight="1">
      <c r="H14147" s="24"/>
    </row>
    <row r="14148" spans="8:8" ht="15" customHeight="1">
      <c r="H14148" s="24"/>
    </row>
    <row r="14149" spans="8:8" ht="15" customHeight="1">
      <c r="H14149" s="24"/>
    </row>
    <row r="14150" spans="8:8" ht="15" customHeight="1">
      <c r="H14150" s="24"/>
    </row>
    <row r="14151" spans="8:8" ht="15" customHeight="1">
      <c r="H14151" s="24"/>
    </row>
    <row r="14152" spans="8:8" ht="15" customHeight="1">
      <c r="H14152" s="24"/>
    </row>
    <row r="14153" spans="8:8" ht="15" customHeight="1">
      <c r="H14153" s="24"/>
    </row>
    <row r="14154" spans="8:8" ht="15" customHeight="1">
      <c r="H14154" s="24"/>
    </row>
    <row r="14155" spans="8:8" ht="15" customHeight="1">
      <c r="H14155" s="24"/>
    </row>
    <row r="14156" spans="8:8" ht="15" customHeight="1">
      <c r="H14156" s="24"/>
    </row>
    <row r="14157" spans="8:8" ht="15" customHeight="1">
      <c r="H14157" s="24"/>
    </row>
    <row r="14158" spans="8:8" ht="15" customHeight="1">
      <c r="H14158" s="24"/>
    </row>
    <row r="14159" spans="8:8" ht="15" customHeight="1">
      <c r="H14159" s="24"/>
    </row>
    <row r="14160" spans="8:8" ht="15" customHeight="1">
      <c r="H14160" s="24"/>
    </row>
    <row r="14161" spans="8:8" ht="15" customHeight="1">
      <c r="H14161" s="24"/>
    </row>
    <row r="14162" spans="8:8" ht="15" customHeight="1">
      <c r="H14162" s="24"/>
    </row>
    <row r="14163" spans="8:8" ht="15" customHeight="1">
      <c r="H14163" s="24"/>
    </row>
    <row r="14164" spans="8:8" ht="15" customHeight="1">
      <c r="H14164" s="24"/>
    </row>
    <row r="14165" spans="8:8" ht="15" customHeight="1">
      <c r="H14165" s="24"/>
    </row>
    <row r="14166" spans="8:8" ht="15" customHeight="1">
      <c r="H14166" s="24"/>
    </row>
    <row r="14167" spans="8:8" ht="15" customHeight="1">
      <c r="H14167" s="24"/>
    </row>
    <row r="14168" spans="8:8" ht="15" customHeight="1">
      <c r="H14168" s="24"/>
    </row>
    <row r="14169" spans="8:8" ht="15" customHeight="1">
      <c r="H14169" s="24"/>
    </row>
    <row r="14170" spans="8:8" ht="15" customHeight="1">
      <c r="H14170" s="24"/>
    </row>
    <row r="14171" spans="8:8" ht="15" customHeight="1">
      <c r="H14171" s="24"/>
    </row>
    <row r="14172" spans="8:8" ht="15" customHeight="1">
      <c r="H14172" s="24"/>
    </row>
    <row r="14173" spans="8:8" ht="15" customHeight="1">
      <c r="H14173" s="24"/>
    </row>
    <row r="14174" spans="8:8" ht="15" customHeight="1">
      <c r="H14174" s="24"/>
    </row>
    <row r="14175" spans="8:8" ht="15" customHeight="1">
      <c r="H14175" s="24"/>
    </row>
    <row r="14176" spans="8:8" ht="15" customHeight="1">
      <c r="H14176" s="24"/>
    </row>
    <row r="14177" spans="8:8" ht="15" customHeight="1">
      <c r="H14177" s="24"/>
    </row>
    <row r="14178" spans="8:8" ht="15" customHeight="1">
      <c r="H14178" s="24"/>
    </row>
    <row r="14179" spans="8:8" ht="15" customHeight="1">
      <c r="H14179" s="24"/>
    </row>
    <row r="14180" spans="8:8" ht="15" customHeight="1">
      <c r="H14180" s="24"/>
    </row>
    <row r="14181" spans="8:8" ht="15" customHeight="1">
      <c r="H14181" s="24"/>
    </row>
    <row r="14182" spans="8:8" ht="15" customHeight="1">
      <c r="H14182" s="24"/>
    </row>
    <row r="14183" spans="8:8" ht="15" customHeight="1">
      <c r="H14183" s="24"/>
    </row>
    <row r="14184" spans="8:8" ht="15" customHeight="1">
      <c r="H14184" s="24"/>
    </row>
    <row r="14185" spans="8:8" ht="15" customHeight="1">
      <c r="H14185" s="24"/>
    </row>
    <row r="14186" spans="8:8" ht="15" customHeight="1">
      <c r="H14186" s="24"/>
    </row>
    <row r="14187" spans="8:8" ht="15" customHeight="1">
      <c r="H14187" s="24"/>
    </row>
    <row r="14188" spans="8:8" ht="15" customHeight="1">
      <c r="H14188" s="24"/>
    </row>
    <row r="14189" spans="8:8" ht="15" customHeight="1">
      <c r="H14189" s="24"/>
    </row>
    <row r="14190" spans="8:8" ht="15" customHeight="1">
      <c r="H14190" s="24"/>
    </row>
    <row r="14191" spans="8:8" ht="15" customHeight="1">
      <c r="H14191" s="24"/>
    </row>
    <row r="14192" spans="8:8" ht="15" customHeight="1">
      <c r="H14192" s="24"/>
    </row>
    <row r="14193" spans="8:8" ht="15" customHeight="1">
      <c r="H14193" s="24"/>
    </row>
    <row r="14194" spans="8:8" ht="15" customHeight="1">
      <c r="H14194" s="24"/>
    </row>
    <row r="14195" spans="8:8" ht="15" customHeight="1">
      <c r="H14195" s="24"/>
    </row>
    <row r="14196" spans="8:8" ht="15" customHeight="1">
      <c r="H14196" s="24"/>
    </row>
    <row r="14197" spans="8:8" ht="15" customHeight="1">
      <c r="H14197" s="24"/>
    </row>
    <row r="14198" spans="8:8" ht="15" customHeight="1">
      <c r="H14198" s="24"/>
    </row>
    <row r="14199" spans="8:8" ht="15" customHeight="1">
      <c r="H14199" s="24"/>
    </row>
    <row r="14200" spans="8:8" ht="15" customHeight="1">
      <c r="H14200" s="24"/>
    </row>
    <row r="14201" spans="8:8" ht="15" customHeight="1">
      <c r="H14201" s="24"/>
    </row>
    <row r="14202" spans="8:8" ht="15" customHeight="1">
      <c r="H14202" s="24"/>
    </row>
    <row r="14203" spans="8:8" ht="15" customHeight="1">
      <c r="H14203" s="24"/>
    </row>
    <row r="14204" spans="8:8" ht="15" customHeight="1">
      <c r="H14204" s="24"/>
    </row>
    <row r="14205" spans="8:8" ht="15" customHeight="1">
      <c r="H14205" s="24"/>
    </row>
    <row r="14206" spans="8:8" ht="15" customHeight="1">
      <c r="H14206" s="24"/>
    </row>
    <row r="14207" spans="8:8" ht="15" customHeight="1">
      <c r="H14207" s="24"/>
    </row>
    <row r="14208" spans="8:8" ht="15" customHeight="1">
      <c r="H14208" s="24"/>
    </row>
    <row r="14209" spans="8:8" ht="15" customHeight="1">
      <c r="H14209" s="24"/>
    </row>
    <row r="14210" spans="8:8" ht="15" customHeight="1">
      <c r="H14210" s="24"/>
    </row>
    <row r="14211" spans="8:8" ht="15" customHeight="1">
      <c r="H14211" s="24"/>
    </row>
    <row r="14212" spans="8:8" ht="15" customHeight="1">
      <c r="H14212" s="24"/>
    </row>
    <row r="14213" spans="8:8" ht="15" customHeight="1">
      <c r="H14213" s="24"/>
    </row>
    <row r="14214" spans="8:8" ht="15" customHeight="1">
      <c r="H14214" s="24"/>
    </row>
    <row r="14215" spans="8:8" ht="15" customHeight="1">
      <c r="H14215" s="24"/>
    </row>
    <row r="14216" spans="8:8" ht="15" customHeight="1">
      <c r="H14216" s="24"/>
    </row>
    <row r="14217" spans="8:8" ht="15" customHeight="1">
      <c r="H14217" s="24"/>
    </row>
    <row r="14218" spans="8:8" ht="15" customHeight="1">
      <c r="H14218" s="24"/>
    </row>
    <row r="14219" spans="8:8" ht="15" customHeight="1">
      <c r="H14219" s="24"/>
    </row>
    <row r="14220" spans="8:8" ht="15" customHeight="1">
      <c r="H14220" s="24"/>
    </row>
    <row r="14221" spans="8:8" ht="15" customHeight="1">
      <c r="H14221" s="24"/>
    </row>
    <row r="14222" spans="8:8" ht="15" customHeight="1">
      <c r="H14222" s="24"/>
    </row>
    <row r="14223" spans="8:8" ht="15" customHeight="1">
      <c r="H14223" s="24"/>
    </row>
    <row r="14224" spans="8:8" ht="15" customHeight="1">
      <c r="H14224" s="24"/>
    </row>
    <row r="14225" spans="8:8" ht="15" customHeight="1">
      <c r="H14225" s="24"/>
    </row>
    <row r="14226" spans="8:8" ht="15" customHeight="1">
      <c r="H14226" s="24"/>
    </row>
    <row r="14227" spans="8:8" ht="15" customHeight="1">
      <c r="H14227" s="24"/>
    </row>
    <row r="14228" spans="8:8" ht="15" customHeight="1">
      <c r="H14228" s="24"/>
    </row>
    <row r="14229" spans="8:8" ht="15" customHeight="1">
      <c r="H14229" s="24"/>
    </row>
    <row r="14230" spans="8:8" ht="15" customHeight="1">
      <c r="H14230" s="24"/>
    </row>
    <row r="14231" spans="8:8" ht="15" customHeight="1">
      <c r="H14231" s="24"/>
    </row>
    <row r="14232" spans="8:8" ht="15" customHeight="1">
      <c r="H14232" s="24"/>
    </row>
    <row r="14233" spans="8:8" ht="15" customHeight="1">
      <c r="H14233" s="24"/>
    </row>
    <row r="14234" spans="8:8" ht="15" customHeight="1">
      <c r="H14234" s="24"/>
    </row>
    <row r="14235" spans="8:8" ht="15" customHeight="1">
      <c r="H14235" s="24"/>
    </row>
    <row r="14236" spans="8:8" ht="15" customHeight="1">
      <c r="H14236" s="24"/>
    </row>
    <row r="14237" spans="8:8" ht="15" customHeight="1">
      <c r="H14237" s="24"/>
    </row>
    <row r="14238" spans="8:8" ht="15" customHeight="1">
      <c r="H14238" s="24"/>
    </row>
    <row r="14239" spans="8:8" ht="15" customHeight="1">
      <c r="H14239" s="24"/>
    </row>
    <row r="14240" spans="8:8" ht="15" customHeight="1">
      <c r="H14240" s="24"/>
    </row>
    <row r="14241" spans="8:8" ht="15" customHeight="1">
      <c r="H14241" s="24"/>
    </row>
    <row r="14242" spans="8:8" ht="15" customHeight="1">
      <c r="H14242" s="24"/>
    </row>
    <row r="14243" spans="8:8" ht="15" customHeight="1">
      <c r="H14243" s="24"/>
    </row>
    <row r="14244" spans="8:8" ht="15" customHeight="1">
      <c r="H14244" s="24"/>
    </row>
    <row r="14245" spans="8:8" ht="15" customHeight="1">
      <c r="H14245" s="24"/>
    </row>
    <row r="14246" spans="8:8" ht="15" customHeight="1">
      <c r="H14246" s="24"/>
    </row>
    <row r="14247" spans="8:8" ht="15" customHeight="1">
      <c r="H14247" s="24"/>
    </row>
    <row r="14248" spans="8:8" ht="15" customHeight="1">
      <c r="H14248" s="24"/>
    </row>
    <row r="14249" spans="8:8" ht="15" customHeight="1">
      <c r="H14249" s="24"/>
    </row>
    <row r="14250" spans="8:8" ht="15" customHeight="1">
      <c r="H14250" s="24"/>
    </row>
    <row r="14251" spans="8:8" ht="15" customHeight="1">
      <c r="H14251" s="24"/>
    </row>
    <row r="14252" spans="8:8" ht="15" customHeight="1">
      <c r="H14252" s="24"/>
    </row>
    <row r="14253" spans="8:8" ht="15" customHeight="1">
      <c r="H14253" s="24"/>
    </row>
    <row r="14254" spans="8:8" ht="15" customHeight="1">
      <c r="H14254" s="24"/>
    </row>
    <row r="14255" spans="8:8" ht="15" customHeight="1">
      <c r="H14255" s="24"/>
    </row>
    <row r="14256" spans="8:8" ht="15" customHeight="1">
      <c r="H14256" s="24"/>
    </row>
    <row r="14257" spans="8:8" ht="15" customHeight="1">
      <c r="H14257" s="24"/>
    </row>
    <row r="14258" spans="8:8" ht="15" customHeight="1">
      <c r="H14258" s="24"/>
    </row>
    <row r="14259" spans="8:8" ht="15" customHeight="1">
      <c r="H14259" s="24"/>
    </row>
    <row r="14260" spans="8:8" ht="15" customHeight="1">
      <c r="H14260" s="24"/>
    </row>
    <row r="14261" spans="8:8" ht="15" customHeight="1">
      <c r="H14261" s="24"/>
    </row>
    <row r="14262" spans="8:8" ht="15" customHeight="1">
      <c r="H14262" s="24"/>
    </row>
    <row r="14263" spans="8:8" ht="15" customHeight="1">
      <c r="H14263" s="24"/>
    </row>
    <row r="14264" spans="8:8" ht="15" customHeight="1">
      <c r="H14264" s="24"/>
    </row>
    <row r="14265" spans="8:8" ht="15" customHeight="1">
      <c r="H14265" s="24"/>
    </row>
    <row r="14266" spans="8:8" ht="15" customHeight="1">
      <c r="H14266" s="24"/>
    </row>
    <row r="14267" spans="8:8" ht="15" customHeight="1">
      <c r="H14267" s="24"/>
    </row>
    <row r="14268" spans="8:8" ht="15" customHeight="1">
      <c r="H14268" s="24"/>
    </row>
    <row r="14269" spans="8:8" ht="15" customHeight="1">
      <c r="H14269" s="24"/>
    </row>
    <row r="14270" spans="8:8" ht="15" customHeight="1">
      <c r="H14270" s="24"/>
    </row>
    <row r="14271" spans="8:8" ht="15" customHeight="1">
      <c r="H14271" s="24"/>
    </row>
    <row r="14272" spans="8:8" ht="15" customHeight="1">
      <c r="H14272" s="24"/>
    </row>
    <row r="14273" spans="8:8" ht="15" customHeight="1">
      <c r="H14273" s="24"/>
    </row>
    <row r="14274" spans="8:8" ht="15" customHeight="1">
      <c r="H14274" s="24"/>
    </row>
    <row r="14275" spans="8:8" ht="15" customHeight="1">
      <c r="H14275" s="24"/>
    </row>
    <row r="14276" spans="8:8" ht="15" customHeight="1">
      <c r="H14276" s="24"/>
    </row>
    <row r="14277" spans="8:8" ht="15" customHeight="1">
      <c r="H14277" s="24"/>
    </row>
    <row r="14278" spans="8:8" ht="15" customHeight="1">
      <c r="H14278" s="24"/>
    </row>
    <row r="14279" spans="8:8" ht="15" customHeight="1">
      <c r="H14279" s="24"/>
    </row>
    <row r="14280" spans="8:8" ht="15" customHeight="1">
      <c r="H14280" s="24"/>
    </row>
    <row r="14281" spans="8:8" ht="15" customHeight="1">
      <c r="H14281" s="24"/>
    </row>
    <row r="14282" spans="8:8" ht="15" customHeight="1">
      <c r="H14282" s="24"/>
    </row>
    <row r="14283" spans="8:8" ht="15" customHeight="1">
      <c r="H14283" s="24"/>
    </row>
    <row r="14284" spans="8:8" ht="15" customHeight="1">
      <c r="H14284" s="24"/>
    </row>
    <row r="14285" spans="8:8" ht="15" customHeight="1">
      <c r="H14285" s="24"/>
    </row>
    <row r="14286" spans="8:8" ht="15" customHeight="1">
      <c r="H14286" s="24"/>
    </row>
    <row r="14287" spans="8:8" ht="15" customHeight="1">
      <c r="H14287" s="24"/>
    </row>
    <row r="14288" spans="8:8" ht="15" customHeight="1">
      <c r="H14288" s="24"/>
    </row>
    <row r="14289" spans="8:8" ht="15" customHeight="1">
      <c r="H14289" s="24"/>
    </row>
    <row r="14290" spans="8:8" ht="15" customHeight="1">
      <c r="H14290" s="24"/>
    </row>
    <row r="14291" spans="8:8" ht="15" customHeight="1">
      <c r="H14291" s="24"/>
    </row>
    <row r="14292" spans="8:8" ht="15" customHeight="1">
      <c r="H14292" s="24"/>
    </row>
    <row r="14293" spans="8:8" ht="15" customHeight="1">
      <c r="H14293" s="24"/>
    </row>
    <row r="14294" spans="8:8" ht="15" customHeight="1">
      <c r="H14294" s="24"/>
    </row>
    <row r="14295" spans="8:8" ht="15" customHeight="1">
      <c r="H14295" s="24"/>
    </row>
    <row r="14296" spans="8:8" ht="15" customHeight="1">
      <c r="H14296" s="24"/>
    </row>
    <row r="14297" spans="8:8" ht="15" customHeight="1">
      <c r="H14297" s="24"/>
    </row>
    <row r="14298" spans="8:8" ht="15" customHeight="1">
      <c r="H14298" s="24"/>
    </row>
    <row r="14299" spans="8:8" ht="15" customHeight="1">
      <c r="H14299" s="24"/>
    </row>
    <row r="14300" spans="8:8" ht="15" customHeight="1">
      <c r="H14300" s="24"/>
    </row>
    <row r="14301" spans="8:8" ht="15" customHeight="1">
      <c r="H14301" s="24"/>
    </row>
    <row r="14302" spans="8:8" ht="15" customHeight="1">
      <c r="H14302" s="24"/>
    </row>
    <row r="14303" spans="8:8" ht="15" customHeight="1">
      <c r="H14303" s="24"/>
    </row>
    <row r="14304" spans="8:8" ht="15" customHeight="1">
      <c r="H14304" s="24"/>
    </row>
    <row r="14305" spans="8:8" ht="15" customHeight="1">
      <c r="H14305" s="24"/>
    </row>
    <row r="14306" spans="8:8" ht="15" customHeight="1">
      <c r="H14306" s="24"/>
    </row>
    <row r="14307" spans="8:8" ht="15" customHeight="1">
      <c r="H14307" s="24"/>
    </row>
    <row r="14308" spans="8:8" ht="15" customHeight="1">
      <c r="H14308" s="24"/>
    </row>
    <row r="14309" spans="8:8" ht="15" customHeight="1">
      <c r="H14309" s="24"/>
    </row>
    <row r="14310" spans="8:8" ht="15" customHeight="1">
      <c r="H14310" s="24"/>
    </row>
    <row r="14311" spans="8:8" ht="15" customHeight="1">
      <c r="H14311" s="24"/>
    </row>
    <row r="14312" spans="8:8" ht="15" customHeight="1">
      <c r="H14312" s="24"/>
    </row>
    <row r="14313" spans="8:8" ht="15" customHeight="1">
      <c r="H14313" s="24"/>
    </row>
    <row r="14314" spans="8:8" ht="15" customHeight="1">
      <c r="H14314" s="24"/>
    </row>
    <row r="14315" spans="8:8" ht="15" customHeight="1">
      <c r="H14315" s="24"/>
    </row>
    <row r="14316" spans="8:8" ht="15" customHeight="1">
      <c r="H14316" s="24"/>
    </row>
    <row r="14317" spans="8:8" ht="15" customHeight="1">
      <c r="H14317" s="24"/>
    </row>
    <row r="14318" spans="8:8" ht="15" customHeight="1">
      <c r="H14318" s="24"/>
    </row>
    <row r="14319" spans="8:8" ht="15" customHeight="1">
      <c r="H14319" s="24"/>
    </row>
    <row r="14320" spans="8:8" ht="15" customHeight="1">
      <c r="H14320" s="24"/>
    </row>
    <row r="14321" spans="8:8" ht="15" customHeight="1">
      <c r="H14321" s="24"/>
    </row>
    <row r="14322" spans="8:8" ht="15" customHeight="1">
      <c r="H14322" s="24"/>
    </row>
    <row r="14323" spans="8:8" ht="15" customHeight="1">
      <c r="H14323" s="24"/>
    </row>
    <row r="14324" spans="8:8" ht="15" customHeight="1">
      <c r="H14324" s="24"/>
    </row>
    <row r="14325" spans="8:8" ht="15" customHeight="1">
      <c r="H14325" s="24"/>
    </row>
    <row r="14326" spans="8:8" ht="15" customHeight="1">
      <c r="H14326" s="24"/>
    </row>
    <row r="14327" spans="8:8" ht="15" customHeight="1">
      <c r="H14327" s="24"/>
    </row>
    <row r="14328" spans="8:8" ht="15" customHeight="1">
      <c r="H14328" s="24"/>
    </row>
    <row r="14329" spans="8:8" ht="15" customHeight="1">
      <c r="H14329" s="24"/>
    </row>
    <row r="14330" spans="8:8" ht="15" customHeight="1">
      <c r="H14330" s="24"/>
    </row>
    <row r="14331" spans="8:8" ht="15" customHeight="1">
      <c r="H14331" s="24"/>
    </row>
    <row r="14332" spans="8:8" ht="15" customHeight="1">
      <c r="H14332" s="24"/>
    </row>
    <row r="14333" spans="8:8" ht="15" customHeight="1">
      <c r="H14333" s="24"/>
    </row>
    <row r="14334" spans="8:8" ht="15" customHeight="1">
      <c r="H14334" s="24"/>
    </row>
    <row r="14335" spans="8:8" ht="15" customHeight="1">
      <c r="H14335" s="24"/>
    </row>
    <row r="14336" spans="8:8" ht="15" customHeight="1">
      <c r="H14336" s="24"/>
    </row>
    <row r="14337" spans="8:8" ht="15" customHeight="1">
      <c r="H14337" s="24"/>
    </row>
    <row r="14338" spans="8:8" ht="15" customHeight="1">
      <c r="H14338" s="24"/>
    </row>
    <row r="14339" spans="8:8" ht="15" customHeight="1">
      <c r="H14339" s="24"/>
    </row>
    <row r="14340" spans="8:8" ht="15" customHeight="1">
      <c r="H14340" s="24"/>
    </row>
    <row r="14341" spans="8:8" ht="15" customHeight="1">
      <c r="H14341" s="24"/>
    </row>
    <row r="14342" spans="8:8" ht="15" customHeight="1">
      <c r="H14342" s="24"/>
    </row>
    <row r="14343" spans="8:8" ht="15" customHeight="1">
      <c r="H14343" s="24"/>
    </row>
    <row r="14344" spans="8:8" ht="15" customHeight="1">
      <c r="H14344" s="24"/>
    </row>
    <row r="14345" spans="8:8" ht="15" customHeight="1">
      <c r="H14345" s="24"/>
    </row>
    <row r="14346" spans="8:8" ht="15" customHeight="1">
      <c r="H14346" s="24"/>
    </row>
    <row r="14347" spans="8:8" ht="15" customHeight="1">
      <c r="H14347" s="24"/>
    </row>
    <row r="14348" spans="8:8" ht="15" customHeight="1">
      <c r="H14348" s="24"/>
    </row>
    <row r="14349" spans="8:8" ht="15" customHeight="1">
      <c r="H14349" s="24"/>
    </row>
    <row r="14350" spans="8:8" ht="15" customHeight="1">
      <c r="H14350" s="24"/>
    </row>
    <row r="14351" spans="8:8" ht="15" customHeight="1">
      <c r="H14351" s="24"/>
    </row>
    <row r="14352" spans="8:8" ht="15" customHeight="1">
      <c r="H14352" s="24"/>
    </row>
    <row r="14353" spans="8:8" ht="15" customHeight="1">
      <c r="H14353" s="24"/>
    </row>
    <row r="14354" spans="8:8" ht="15" customHeight="1">
      <c r="H14354" s="24"/>
    </row>
    <row r="14355" spans="8:8" ht="15" customHeight="1">
      <c r="H14355" s="24"/>
    </row>
    <row r="14356" spans="8:8" ht="15" customHeight="1">
      <c r="H14356" s="24"/>
    </row>
    <row r="14357" spans="8:8" ht="15" customHeight="1">
      <c r="H14357" s="24"/>
    </row>
    <row r="14358" spans="8:8" ht="15" customHeight="1">
      <c r="H14358" s="24"/>
    </row>
    <row r="14359" spans="8:8" ht="15" customHeight="1">
      <c r="H14359" s="24"/>
    </row>
    <row r="14360" spans="8:8" ht="15" customHeight="1">
      <c r="H14360" s="24"/>
    </row>
    <row r="14361" spans="8:8" ht="15" customHeight="1">
      <c r="H14361" s="24"/>
    </row>
    <row r="14362" spans="8:8" ht="15" customHeight="1">
      <c r="H14362" s="24"/>
    </row>
    <row r="14363" spans="8:8" ht="15" customHeight="1">
      <c r="H14363" s="24"/>
    </row>
    <row r="14364" spans="8:8" ht="15" customHeight="1">
      <c r="H14364" s="24"/>
    </row>
    <row r="14365" spans="8:8" ht="15" customHeight="1">
      <c r="H14365" s="24"/>
    </row>
    <row r="14366" spans="8:8" ht="15" customHeight="1">
      <c r="H14366" s="24"/>
    </row>
    <row r="14367" spans="8:8" ht="15" customHeight="1">
      <c r="H14367" s="24"/>
    </row>
    <row r="14368" spans="8:8" ht="15" customHeight="1">
      <c r="H14368" s="24"/>
    </row>
    <row r="14369" spans="8:8" ht="15" customHeight="1">
      <c r="H14369" s="24"/>
    </row>
    <row r="14370" spans="8:8" ht="15" customHeight="1">
      <c r="H14370" s="24"/>
    </row>
    <row r="14371" spans="8:8" ht="15" customHeight="1">
      <c r="H14371" s="24"/>
    </row>
    <row r="14372" spans="8:8" ht="15" customHeight="1">
      <c r="H14372" s="24"/>
    </row>
    <row r="14373" spans="8:8" ht="15" customHeight="1">
      <c r="H14373" s="24"/>
    </row>
    <row r="14374" spans="8:8" ht="15" customHeight="1">
      <c r="H14374" s="24"/>
    </row>
    <row r="14375" spans="8:8" ht="15" customHeight="1">
      <c r="H14375" s="24"/>
    </row>
    <row r="14376" spans="8:8" ht="15" customHeight="1">
      <c r="H14376" s="24"/>
    </row>
    <row r="14377" spans="8:8" ht="15" customHeight="1">
      <c r="H14377" s="24"/>
    </row>
    <row r="14378" spans="8:8" ht="15" customHeight="1">
      <c r="H14378" s="24"/>
    </row>
    <row r="14379" spans="8:8" ht="15" customHeight="1">
      <c r="H14379" s="24"/>
    </row>
    <row r="14380" spans="8:8" ht="15" customHeight="1">
      <c r="H14380" s="24"/>
    </row>
    <row r="14381" spans="8:8" ht="15" customHeight="1">
      <c r="H14381" s="24"/>
    </row>
    <row r="14382" spans="8:8" ht="15" customHeight="1">
      <c r="H14382" s="24"/>
    </row>
    <row r="14383" spans="8:8" ht="15" customHeight="1">
      <c r="H14383" s="24"/>
    </row>
    <row r="14384" spans="8:8" ht="15" customHeight="1">
      <c r="H14384" s="24"/>
    </row>
    <row r="14385" spans="8:8" ht="15" customHeight="1">
      <c r="H14385" s="24"/>
    </row>
    <row r="14386" spans="8:8" ht="15" customHeight="1">
      <c r="H14386" s="24"/>
    </row>
    <row r="14387" spans="8:8" ht="15" customHeight="1">
      <c r="H14387" s="24"/>
    </row>
    <row r="14388" spans="8:8" ht="15" customHeight="1">
      <c r="H14388" s="24"/>
    </row>
    <row r="14389" spans="8:8" ht="15" customHeight="1">
      <c r="H14389" s="24"/>
    </row>
    <row r="14390" spans="8:8" ht="15" customHeight="1">
      <c r="H14390" s="24"/>
    </row>
    <row r="14391" spans="8:8" ht="15" customHeight="1">
      <c r="H14391" s="24"/>
    </row>
    <row r="14392" spans="8:8" ht="15" customHeight="1">
      <c r="H14392" s="24"/>
    </row>
    <row r="14393" spans="8:8" ht="15" customHeight="1">
      <c r="H14393" s="24"/>
    </row>
    <row r="14394" spans="8:8" ht="15" customHeight="1">
      <c r="H14394" s="24"/>
    </row>
    <row r="14395" spans="8:8" ht="15" customHeight="1">
      <c r="H14395" s="24"/>
    </row>
    <row r="14396" spans="8:8" ht="15" customHeight="1">
      <c r="H14396" s="24"/>
    </row>
    <row r="14397" spans="8:8" ht="15" customHeight="1">
      <c r="H14397" s="24"/>
    </row>
    <row r="14398" spans="8:8" ht="15" customHeight="1">
      <c r="H14398" s="24"/>
    </row>
    <row r="14399" spans="8:8" ht="15" customHeight="1">
      <c r="H14399" s="24"/>
    </row>
    <row r="14400" spans="8:8" ht="15" customHeight="1">
      <c r="H14400" s="24"/>
    </row>
    <row r="14401" spans="8:8" ht="15" customHeight="1">
      <c r="H14401" s="24"/>
    </row>
    <row r="14402" spans="8:8" ht="15" customHeight="1">
      <c r="H14402" s="24"/>
    </row>
    <row r="14403" spans="8:8" ht="15" customHeight="1">
      <c r="H14403" s="24"/>
    </row>
    <row r="14404" spans="8:8" ht="15" customHeight="1">
      <c r="H14404" s="24"/>
    </row>
    <row r="14405" spans="8:8" ht="15" customHeight="1">
      <c r="H14405" s="24"/>
    </row>
    <row r="14406" spans="8:8" ht="15" customHeight="1">
      <c r="H14406" s="24"/>
    </row>
    <row r="14407" spans="8:8" ht="15" customHeight="1">
      <c r="H14407" s="24"/>
    </row>
    <row r="14408" spans="8:8" ht="15" customHeight="1">
      <c r="H14408" s="24"/>
    </row>
    <row r="14409" spans="8:8" ht="15" customHeight="1">
      <c r="H14409" s="24"/>
    </row>
    <row r="14410" spans="8:8" ht="15" customHeight="1">
      <c r="H14410" s="24"/>
    </row>
    <row r="14411" spans="8:8" ht="15" customHeight="1">
      <c r="H14411" s="24"/>
    </row>
    <row r="14412" spans="8:8" ht="15" customHeight="1">
      <c r="H14412" s="24"/>
    </row>
    <row r="14413" spans="8:8" ht="15" customHeight="1">
      <c r="H14413" s="24"/>
    </row>
    <row r="14414" spans="8:8" ht="15" customHeight="1">
      <c r="H14414" s="24"/>
    </row>
    <row r="14415" spans="8:8" ht="15" customHeight="1">
      <c r="H14415" s="24"/>
    </row>
    <row r="14416" spans="8:8" ht="15" customHeight="1">
      <c r="H14416" s="24"/>
    </row>
    <row r="14417" spans="8:8" ht="15" customHeight="1">
      <c r="H14417" s="24"/>
    </row>
    <row r="14418" spans="8:8" ht="15" customHeight="1">
      <c r="H14418" s="24"/>
    </row>
    <row r="14419" spans="8:8" ht="15" customHeight="1">
      <c r="H14419" s="24"/>
    </row>
    <row r="14420" spans="8:8" ht="15" customHeight="1">
      <c r="H14420" s="24"/>
    </row>
    <row r="14421" spans="8:8" ht="15" customHeight="1">
      <c r="H14421" s="24"/>
    </row>
    <row r="14422" spans="8:8" ht="15" customHeight="1">
      <c r="H14422" s="24"/>
    </row>
    <row r="14423" spans="8:8" ht="15" customHeight="1">
      <c r="H14423" s="24"/>
    </row>
    <row r="14424" spans="8:8" ht="15" customHeight="1">
      <c r="H14424" s="24"/>
    </row>
    <row r="14425" spans="8:8" ht="15" customHeight="1">
      <c r="H14425" s="24"/>
    </row>
    <row r="14426" spans="8:8" ht="15" customHeight="1">
      <c r="H14426" s="24"/>
    </row>
    <row r="14427" spans="8:8" ht="15" customHeight="1">
      <c r="H14427" s="24"/>
    </row>
    <row r="14428" spans="8:8" ht="15" customHeight="1">
      <c r="H14428" s="24"/>
    </row>
    <row r="14429" spans="8:8" ht="15" customHeight="1">
      <c r="H14429" s="24"/>
    </row>
    <row r="14430" spans="8:8" ht="15" customHeight="1">
      <c r="H14430" s="24"/>
    </row>
    <row r="14431" spans="8:8" ht="15" customHeight="1">
      <c r="H14431" s="24"/>
    </row>
    <row r="14432" spans="8:8" ht="15" customHeight="1">
      <c r="H14432" s="24"/>
    </row>
    <row r="14433" spans="8:8" ht="15" customHeight="1">
      <c r="H14433" s="24"/>
    </row>
    <row r="14434" spans="8:8" ht="15" customHeight="1">
      <c r="H14434" s="24"/>
    </row>
    <row r="14435" spans="8:8" ht="15" customHeight="1">
      <c r="H14435" s="24"/>
    </row>
    <row r="14436" spans="8:8" ht="15" customHeight="1">
      <c r="H14436" s="24"/>
    </row>
    <row r="14437" spans="8:8" ht="15" customHeight="1">
      <c r="H14437" s="24"/>
    </row>
    <row r="14438" spans="8:8" ht="15" customHeight="1">
      <c r="H14438" s="24"/>
    </row>
    <row r="14439" spans="8:8" ht="15" customHeight="1">
      <c r="H14439" s="24"/>
    </row>
    <row r="14440" spans="8:8" ht="15" customHeight="1">
      <c r="H14440" s="24"/>
    </row>
    <row r="14441" spans="8:8" ht="15" customHeight="1">
      <c r="H14441" s="24"/>
    </row>
    <row r="14442" spans="8:8" ht="15" customHeight="1">
      <c r="H14442" s="24"/>
    </row>
    <row r="14443" spans="8:8" ht="15" customHeight="1">
      <c r="H14443" s="24"/>
    </row>
    <row r="14444" spans="8:8" ht="15" customHeight="1">
      <c r="H14444" s="24"/>
    </row>
    <row r="14445" spans="8:8" ht="15" customHeight="1">
      <c r="H14445" s="24"/>
    </row>
    <row r="14446" spans="8:8" ht="15" customHeight="1">
      <c r="H14446" s="24"/>
    </row>
    <row r="14447" spans="8:8" ht="15" customHeight="1">
      <c r="H14447" s="24"/>
    </row>
    <row r="14448" spans="8:8" ht="15" customHeight="1">
      <c r="H14448" s="24"/>
    </row>
    <row r="14449" spans="8:8" ht="15" customHeight="1">
      <c r="H14449" s="24"/>
    </row>
    <row r="14450" spans="8:8" ht="15" customHeight="1">
      <c r="H14450" s="24"/>
    </row>
    <row r="14451" spans="8:8" ht="15" customHeight="1">
      <c r="H14451" s="24"/>
    </row>
    <row r="14452" spans="8:8" ht="15" customHeight="1">
      <c r="H14452" s="24"/>
    </row>
    <row r="14453" spans="8:8" ht="15" customHeight="1">
      <c r="H14453" s="24"/>
    </row>
    <row r="14454" spans="8:8" ht="15" customHeight="1">
      <c r="H14454" s="24"/>
    </row>
    <row r="14455" spans="8:8" ht="15" customHeight="1">
      <c r="H14455" s="24"/>
    </row>
    <row r="14456" spans="8:8" ht="15" customHeight="1">
      <c r="H14456" s="24"/>
    </row>
    <row r="14457" spans="8:8" ht="15" customHeight="1">
      <c r="H14457" s="24"/>
    </row>
    <row r="14458" spans="8:8" ht="15" customHeight="1">
      <c r="H14458" s="24"/>
    </row>
    <row r="14459" spans="8:8" ht="15" customHeight="1">
      <c r="H14459" s="24"/>
    </row>
    <row r="14460" spans="8:8" ht="15" customHeight="1">
      <c r="H14460" s="24"/>
    </row>
    <row r="14461" spans="8:8" ht="15" customHeight="1">
      <c r="H14461" s="24"/>
    </row>
    <row r="14462" spans="8:8" ht="15" customHeight="1">
      <c r="H14462" s="24"/>
    </row>
    <row r="14463" spans="8:8" ht="15" customHeight="1">
      <c r="H14463" s="24"/>
    </row>
    <row r="14464" spans="8:8" ht="15" customHeight="1">
      <c r="H14464" s="24"/>
    </row>
    <row r="14465" spans="8:8" ht="15" customHeight="1">
      <c r="H14465" s="24"/>
    </row>
    <row r="14466" spans="8:8" ht="15" customHeight="1">
      <c r="H14466" s="24"/>
    </row>
    <row r="14467" spans="8:8" ht="15" customHeight="1">
      <c r="H14467" s="24"/>
    </row>
    <row r="14468" spans="8:8" ht="15" customHeight="1">
      <c r="H14468" s="24"/>
    </row>
    <row r="14469" spans="8:8" ht="15" customHeight="1">
      <c r="H14469" s="24"/>
    </row>
    <row r="14470" spans="8:8" ht="15" customHeight="1">
      <c r="H14470" s="24"/>
    </row>
    <row r="14471" spans="8:8" ht="15" customHeight="1">
      <c r="H14471" s="24"/>
    </row>
    <row r="14472" spans="8:8" ht="15" customHeight="1">
      <c r="H14472" s="24"/>
    </row>
    <row r="14473" spans="8:8" ht="15" customHeight="1">
      <c r="H14473" s="24"/>
    </row>
    <row r="14474" spans="8:8" ht="15" customHeight="1">
      <c r="H14474" s="24"/>
    </row>
    <row r="14475" spans="8:8" ht="15" customHeight="1">
      <c r="H14475" s="24"/>
    </row>
    <row r="14476" spans="8:8" ht="15" customHeight="1">
      <c r="H14476" s="24"/>
    </row>
    <row r="14477" spans="8:8" ht="15" customHeight="1">
      <c r="H14477" s="24"/>
    </row>
    <row r="14478" spans="8:8" ht="15" customHeight="1">
      <c r="H14478" s="24"/>
    </row>
    <row r="14479" spans="8:8" ht="15" customHeight="1">
      <c r="H14479" s="24"/>
    </row>
    <row r="14480" spans="8:8" ht="15" customHeight="1">
      <c r="H14480" s="24"/>
    </row>
    <row r="14481" spans="8:8" ht="15" customHeight="1">
      <c r="H14481" s="24"/>
    </row>
    <row r="14482" spans="8:8" ht="15" customHeight="1">
      <c r="H14482" s="24"/>
    </row>
    <row r="14483" spans="8:8" ht="15" customHeight="1">
      <c r="H14483" s="24"/>
    </row>
    <row r="14484" spans="8:8" ht="15" customHeight="1">
      <c r="H14484" s="24"/>
    </row>
    <row r="14485" spans="8:8" ht="15" customHeight="1">
      <c r="H14485" s="24"/>
    </row>
    <row r="14486" spans="8:8" ht="15" customHeight="1">
      <c r="H14486" s="24"/>
    </row>
    <row r="14487" spans="8:8" ht="15" customHeight="1">
      <c r="H14487" s="24"/>
    </row>
    <row r="14488" spans="8:8" ht="15" customHeight="1">
      <c r="H14488" s="24"/>
    </row>
    <row r="14489" spans="8:8" ht="15" customHeight="1">
      <c r="H14489" s="24"/>
    </row>
    <row r="14490" spans="8:8" ht="15" customHeight="1">
      <c r="H14490" s="24"/>
    </row>
    <row r="14491" spans="8:8" ht="15" customHeight="1">
      <c r="H14491" s="24"/>
    </row>
    <row r="14492" spans="8:8" ht="15" customHeight="1">
      <c r="H14492" s="24"/>
    </row>
    <row r="14493" spans="8:8" ht="15" customHeight="1">
      <c r="H14493" s="24"/>
    </row>
    <row r="14494" spans="8:8" ht="15" customHeight="1">
      <c r="H14494" s="24"/>
    </row>
    <row r="14495" spans="8:8" ht="15" customHeight="1">
      <c r="H14495" s="24"/>
    </row>
    <row r="14496" spans="8:8" ht="15" customHeight="1">
      <c r="H14496" s="24"/>
    </row>
    <row r="14497" spans="8:8" ht="15" customHeight="1">
      <c r="H14497" s="24"/>
    </row>
    <row r="14498" spans="8:8" ht="15" customHeight="1">
      <c r="H14498" s="24"/>
    </row>
    <row r="14499" spans="8:8" ht="15" customHeight="1">
      <c r="H14499" s="24"/>
    </row>
    <row r="14500" spans="8:8" ht="15" customHeight="1">
      <c r="H14500" s="24"/>
    </row>
    <row r="14501" spans="8:8" ht="15" customHeight="1">
      <c r="H14501" s="24"/>
    </row>
    <row r="14502" spans="8:8" ht="15" customHeight="1">
      <c r="H14502" s="24"/>
    </row>
    <row r="14503" spans="8:8" ht="15" customHeight="1">
      <c r="H14503" s="24"/>
    </row>
    <row r="14504" spans="8:8" ht="15" customHeight="1">
      <c r="H14504" s="24"/>
    </row>
    <row r="14505" spans="8:8" ht="15" customHeight="1">
      <c r="H14505" s="24"/>
    </row>
    <row r="14506" spans="8:8" ht="15" customHeight="1">
      <c r="H14506" s="24"/>
    </row>
    <row r="14507" spans="8:8" ht="15" customHeight="1">
      <c r="H14507" s="24"/>
    </row>
    <row r="14508" spans="8:8" ht="15" customHeight="1">
      <c r="H14508" s="24"/>
    </row>
    <row r="14509" spans="8:8" ht="15" customHeight="1">
      <c r="H14509" s="24"/>
    </row>
    <row r="14510" spans="8:8" ht="15" customHeight="1">
      <c r="H14510" s="24"/>
    </row>
    <row r="14511" spans="8:8" ht="15" customHeight="1">
      <c r="H14511" s="24"/>
    </row>
    <row r="14512" spans="8:8" ht="15" customHeight="1">
      <c r="H14512" s="24"/>
    </row>
    <row r="14513" spans="8:8" ht="15" customHeight="1">
      <c r="H14513" s="24"/>
    </row>
    <row r="14514" spans="8:8" ht="15" customHeight="1">
      <c r="H14514" s="24"/>
    </row>
    <row r="14515" spans="8:8" ht="15" customHeight="1">
      <c r="H14515" s="24"/>
    </row>
    <row r="14516" spans="8:8" ht="15" customHeight="1">
      <c r="H14516" s="24"/>
    </row>
    <row r="14517" spans="8:8" ht="15" customHeight="1">
      <c r="H14517" s="24"/>
    </row>
    <row r="14518" spans="8:8" ht="15" customHeight="1">
      <c r="H14518" s="24"/>
    </row>
    <row r="14519" spans="8:8" ht="15" customHeight="1">
      <c r="H14519" s="24"/>
    </row>
    <row r="14520" spans="8:8" ht="15" customHeight="1">
      <c r="H14520" s="24"/>
    </row>
    <row r="14521" spans="8:8" ht="15" customHeight="1">
      <c r="H14521" s="24"/>
    </row>
    <row r="14522" spans="8:8" ht="15" customHeight="1">
      <c r="H14522" s="24"/>
    </row>
    <row r="14523" spans="8:8" ht="15" customHeight="1">
      <c r="H14523" s="24"/>
    </row>
    <row r="14524" spans="8:8" ht="15" customHeight="1">
      <c r="H14524" s="24"/>
    </row>
    <row r="14525" spans="8:8" ht="15" customHeight="1">
      <c r="H14525" s="24"/>
    </row>
    <row r="14526" spans="8:8" ht="15" customHeight="1">
      <c r="H14526" s="24"/>
    </row>
    <row r="14527" spans="8:8" ht="15" customHeight="1">
      <c r="H14527" s="24"/>
    </row>
    <row r="14528" spans="8:8" ht="15" customHeight="1">
      <c r="H14528" s="24"/>
    </row>
    <row r="14529" spans="8:8" ht="15" customHeight="1">
      <c r="H14529" s="24"/>
    </row>
    <row r="14530" spans="8:8" ht="15" customHeight="1">
      <c r="H14530" s="24"/>
    </row>
    <row r="14531" spans="8:8" ht="15" customHeight="1">
      <c r="H14531" s="24"/>
    </row>
    <row r="14532" spans="8:8" ht="15" customHeight="1">
      <c r="H14532" s="24"/>
    </row>
    <row r="14533" spans="8:8" ht="15" customHeight="1">
      <c r="H14533" s="24"/>
    </row>
    <row r="14534" spans="8:8" ht="15" customHeight="1">
      <c r="H14534" s="24"/>
    </row>
    <row r="14535" spans="8:8" ht="15" customHeight="1">
      <c r="H14535" s="24"/>
    </row>
    <row r="14536" spans="8:8" ht="15" customHeight="1">
      <c r="H14536" s="24"/>
    </row>
    <row r="14537" spans="8:8" ht="15" customHeight="1">
      <c r="H14537" s="24"/>
    </row>
    <row r="14538" spans="8:8" ht="15" customHeight="1">
      <c r="H14538" s="24"/>
    </row>
    <row r="14539" spans="8:8" ht="15" customHeight="1">
      <c r="H14539" s="24"/>
    </row>
    <row r="14540" spans="8:8" ht="15" customHeight="1">
      <c r="H14540" s="24"/>
    </row>
    <row r="14541" spans="8:8" ht="15" customHeight="1">
      <c r="H14541" s="24"/>
    </row>
    <row r="14542" spans="8:8" ht="15" customHeight="1">
      <c r="H14542" s="24"/>
    </row>
    <row r="14543" spans="8:8" ht="15" customHeight="1">
      <c r="H14543" s="24"/>
    </row>
    <row r="14544" spans="8:8" ht="15" customHeight="1">
      <c r="H14544" s="24"/>
    </row>
    <row r="14545" spans="8:8" ht="15" customHeight="1">
      <c r="H14545" s="24"/>
    </row>
    <row r="14546" spans="8:8" ht="15" customHeight="1">
      <c r="H14546" s="24"/>
    </row>
    <row r="14547" spans="8:8" ht="15" customHeight="1">
      <c r="H14547" s="24"/>
    </row>
    <row r="14548" spans="8:8" ht="15" customHeight="1">
      <c r="H14548" s="24"/>
    </row>
    <row r="14549" spans="8:8" ht="15" customHeight="1">
      <c r="H14549" s="24"/>
    </row>
    <row r="14550" spans="8:8" ht="15" customHeight="1">
      <c r="H14550" s="24"/>
    </row>
    <row r="14551" spans="8:8" ht="15" customHeight="1">
      <c r="H14551" s="24"/>
    </row>
    <row r="14552" spans="8:8" ht="15" customHeight="1">
      <c r="H14552" s="24"/>
    </row>
    <row r="14553" spans="8:8" ht="15" customHeight="1">
      <c r="H14553" s="24"/>
    </row>
    <row r="14554" spans="8:8" ht="15" customHeight="1">
      <c r="H14554" s="24"/>
    </row>
    <row r="14555" spans="8:8" ht="15" customHeight="1">
      <c r="H14555" s="24"/>
    </row>
    <row r="14556" spans="8:8" ht="15" customHeight="1">
      <c r="H14556" s="24"/>
    </row>
    <row r="14557" spans="8:8" ht="15" customHeight="1">
      <c r="H14557" s="24"/>
    </row>
    <row r="14558" spans="8:8" ht="15" customHeight="1">
      <c r="H14558" s="24"/>
    </row>
    <row r="14559" spans="8:8" ht="15" customHeight="1">
      <c r="H14559" s="24"/>
    </row>
    <row r="14560" spans="8:8" ht="15" customHeight="1">
      <c r="H14560" s="24"/>
    </row>
    <row r="14561" spans="8:8" ht="15" customHeight="1">
      <c r="H14561" s="24"/>
    </row>
    <row r="14562" spans="8:8" ht="15" customHeight="1">
      <c r="H14562" s="24"/>
    </row>
    <row r="14563" spans="8:8" ht="15" customHeight="1">
      <c r="H14563" s="24"/>
    </row>
    <row r="14564" spans="8:8" ht="15" customHeight="1">
      <c r="H14564" s="24"/>
    </row>
    <row r="14565" spans="8:8" ht="15" customHeight="1">
      <c r="H14565" s="24"/>
    </row>
    <row r="14566" spans="8:8" ht="15" customHeight="1">
      <c r="H14566" s="24"/>
    </row>
    <row r="14567" spans="8:8" ht="15" customHeight="1">
      <c r="H14567" s="24"/>
    </row>
    <row r="14568" spans="8:8" ht="15" customHeight="1">
      <c r="H14568" s="24"/>
    </row>
    <row r="14569" spans="8:8" ht="15" customHeight="1">
      <c r="H14569" s="24"/>
    </row>
    <row r="14570" spans="8:8" ht="15" customHeight="1">
      <c r="H14570" s="24"/>
    </row>
    <row r="14571" spans="8:8" ht="15" customHeight="1">
      <c r="H14571" s="24"/>
    </row>
    <row r="14572" spans="8:8" ht="15" customHeight="1">
      <c r="H14572" s="24"/>
    </row>
    <row r="14573" spans="8:8" ht="15" customHeight="1">
      <c r="H14573" s="24"/>
    </row>
    <row r="14574" spans="8:8" ht="15" customHeight="1">
      <c r="H14574" s="24"/>
    </row>
    <row r="14575" spans="8:8" ht="15" customHeight="1">
      <c r="H14575" s="24"/>
    </row>
    <row r="14576" spans="8:8" ht="15" customHeight="1">
      <c r="H14576" s="24"/>
    </row>
    <row r="14577" spans="8:8" ht="15" customHeight="1">
      <c r="H14577" s="24"/>
    </row>
    <row r="14578" spans="8:8" ht="15" customHeight="1">
      <c r="H14578" s="24"/>
    </row>
    <row r="14579" spans="8:8" ht="15" customHeight="1">
      <c r="H14579" s="24"/>
    </row>
    <row r="14580" spans="8:8" ht="15" customHeight="1">
      <c r="H14580" s="24"/>
    </row>
    <row r="14581" spans="8:8" ht="15" customHeight="1">
      <c r="H14581" s="24"/>
    </row>
    <row r="14582" spans="8:8" ht="15" customHeight="1">
      <c r="H14582" s="24"/>
    </row>
    <row r="14583" spans="8:8" ht="15" customHeight="1">
      <c r="H14583" s="24"/>
    </row>
    <row r="14584" spans="8:8" ht="15" customHeight="1">
      <c r="H14584" s="24"/>
    </row>
    <row r="14585" spans="8:8" ht="15" customHeight="1">
      <c r="H14585" s="24"/>
    </row>
    <row r="14586" spans="8:8" ht="15" customHeight="1">
      <c r="H14586" s="24"/>
    </row>
    <row r="14587" spans="8:8" ht="15" customHeight="1">
      <c r="H14587" s="24"/>
    </row>
    <row r="14588" spans="8:8" ht="15" customHeight="1">
      <c r="H14588" s="24"/>
    </row>
    <row r="14589" spans="8:8" ht="15" customHeight="1">
      <c r="H14589" s="24"/>
    </row>
    <row r="14590" spans="8:8" ht="15" customHeight="1">
      <c r="H14590" s="24"/>
    </row>
    <row r="14591" spans="8:8" ht="15" customHeight="1">
      <c r="H14591" s="24"/>
    </row>
    <row r="14592" spans="8:8" ht="15" customHeight="1">
      <c r="H14592" s="24"/>
    </row>
    <row r="14593" spans="8:8" ht="15" customHeight="1">
      <c r="H14593" s="24"/>
    </row>
    <row r="14594" spans="8:8" ht="15" customHeight="1">
      <c r="H14594" s="24"/>
    </row>
    <row r="14595" spans="8:8" ht="15" customHeight="1">
      <c r="H14595" s="24"/>
    </row>
    <row r="14596" spans="8:8" ht="15" customHeight="1">
      <c r="H14596" s="24"/>
    </row>
    <row r="14597" spans="8:8" ht="15" customHeight="1">
      <c r="H14597" s="24"/>
    </row>
    <row r="14598" spans="8:8" ht="15" customHeight="1">
      <c r="H14598" s="24"/>
    </row>
    <row r="14599" spans="8:8" ht="15" customHeight="1">
      <c r="H14599" s="24"/>
    </row>
    <row r="14600" spans="8:8" ht="15" customHeight="1">
      <c r="H14600" s="24"/>
    </row>
    <row r="14601" spans="8:8" ht="15" customHeight="1">
      <c r="H14601" s="24"/>
    </row>
    <row r="14602" spans="8:8" ht="15" customHeight="1">
      <c r="H14602" s="24"/>
    </row>
    <row r="14603" spans="8:8" ht="15" customHeight="1">
      <c r="H14603" s="24"/>
    </row>
    <row r="14604" spans="8:8" ht="15" customHeight="1">
      <c r="H14604" s="24"/>
    </row>
    <row r="14605" spans="8:8" ht="15" customHeight="1">
      <c r="H14605" s="24"/>
    </row>
    <row r="14606" spans="8:8" ht="15" customHeight="1">
      <c r="H14606" s="24"/>
    </row>
    <row r="14607" spans="8:8" ht="15" customHeight="1">
      <c r="H14607" s="24"/>
    </row>
    <row r="14608" spans="8:8" ht="15" customHeight="1">
      <c r="H14608" s="24"/>
    </row>
    <row r="14609" spans="8:8" ht="15" customHeight="1">
      <c r="H14609" s="24"/>
    </row>
    <row r="14610" spans="8:8" ht="15" customHeight="1">
      <c r="H14610" s="24"/>
    </row>
    <row r="14611" spans="8:8" ht="15" customHeight="1">
      <c r="H14611" s="24"/>
    </row>
    <row r="14612" spans="8:8" ht="15" customHeight="1">
      <c r="H14612" s="24"/>
    </row>
    <row r="14613" spans="8:8" ht="15" customHeight="1">
      <c r="H14613" s="24"/>
    </row>
    <row r="14614" spans="8:8" ht="15" customHeight="1">
      <c r="H14614" s="24"/>
    </row>
    <row r="14615" spans="8:8" ht="15" customHeight="1">
      <c r="H14615" s="24"/>
    </row>
    <row r="14616" spans="8:8" ht="15" customHeight="1">
      <c r="H14616" s="24"/>
    </row>
    <row r="14617" spans="8:8" ht="15" customHeight="1">
      <c r="H14617" s="24"/>
    </row>
    <row r="14618" spans="8:8" ht="15" customHeight="1">
      <c r="H14618" s="24"/>
    </row>
    <row r="14619" spans="8:8" ht="15" customHeight="1">
      <c r="H14619" s="24"/>
    </row>
    <row r="14620" spans="8:8" ht="15" customHeight="1">
      <c r="H14620" s="24"/>
    </row>
    <row r="14621" spans="8:8" ht="15" customHeight="1">
      <c r="H14621" s="24"/>
    </row>
    <row r="14622" spans="8:8" ht="15" customHeight="1">
      <c r="H14622" s="24"/>
    </row>
    <row r="14623" spans="8:8" ht="15" customHeight="1">
      <c r="H14623" s="24"/>
    </row>
    <row r="14624" spans="8:8" ht="15" customHeight="1">
      <c r="H14624" s="24"/>
    </row>
    <row r="14625" spans="8:8" ht="15" customHeight="1">
      <c r="H14625" s="24"/>
    </row>
    <row r="14626" spans="8:8" ht="15" customHeight="1">
      <c r="H14626" s="24"/>
    </row>
    <row r="14627" spans="8:8" ht="15" customHeight="1">
      <c r="H14627" s="24"/>
    </row>
    <row r="14628" spans="8:8" ht="15" customHeight="1">
      <c r="H14628" s="24"/>
    </row>
    <row r="14629" spans="8:8" ht="15" customHeight="1">
      <c r="H14629" s="24"/>
    </row>
    <row r="14630" spans="8:8" ht="15" customHeight="1">
      <c r="H14630" s="24"/>
    </row>
    <row r="14631" spans="8:8" ht="15" customHeight="1">
      <c r="H14631" s="24"/>
    </row>
    <row r="14632" spans="8:8" ht="15" customHeight="1">
      <c r="H14632" s="24"/>
    </row>
    <row r="14633" spans="8:8" ht="15" customHeight="1">
      <c r="H14633" s="24"/>
    </row>
    <row r="14634" spans="8:8" ht="15" customHeight="1">
      <c r="H14634" s="24"/>
    </row>
    <row r="14635" spans="8:8" ht="15" customHeight="1">
      <c r="H14635" s="24"/>
    </row>
    <row r="14636" spans="8:8" ht="15" customHeight="1">
      <c r="H14636" s="24"/>
    </row>
    <row r="14637" spans="8:8" ht="15" customHeight="1">
      <c r="H14637" s="24"/>
    </row>
    <row r="14638" spans="8:8" ht="15" customHeight="1">
      <c r="H14638" s="24"/>
    </row>
    <row r="14639" spans="8:8" ht="15" customHeight="1">
      <c r="H14639" s="24"/>
    </row>
    <row r="14640" spans="8:8" ht="15" customHeight="1">
      <c r="H14640" s="24"/>
    </row>
    <row r="14641" spans="8:8" ht="15" customHeight="1">
      <c r="H14641" s="24"/>
    </row>
    <row r="14642" spans="8:8" ht="15" customHeight="1">
      <c r="H14642" s="24"/>
    </row>
    <row r="14643" spans="8:8" ht="15" customHeight="1">
      <c r="H14643" s="24"/>
    </row>
    <row r="14644" spans="8:8" ht="15" customHeight="1">
      <c r="H14644" s="24"/>
    </row>
    <row r="14645" spans="8:8" ht="15" customHeight="1">
      <c r="H14645" s="24"/>
    </row>
    <row r="14646" spans="8:8" ht="15" customHeight="1">
      <c r="H14646" s="24"/>
    </row>
    <row r="14647" spans="8:8" ht="15" customHeight="1">
      <c r="H14647" s="24"/>
    </row>
    <row r="14648" spans="8:8" ht="15" customHeight="1">
      <c r="H14648" s="24"/>
    </row>
    <row r="14649" spans="8:8" ht="15" customHeight="1">
      <c r="H14649" s="24"/>
    </row>
    <row r="14650" spans="8:8" ht="15" customHeight="1">
      <c r="H14650" s="24"/>
    </row>
    <row r="14651" spans="8:8" ht="15" customHeight="1">
      <c r="H14651" s="24"/>
    </row>
    <row r="14652" spans="8:8" ht="15" customHeight="1">
      <c r="H14652" s="24"/>
    </row>
    <row r="14653" spans="8:8" ht="15" customHeight="1">
      <c r="H14653" s="24"/>
    </row>
    <row r="14654" spans="8:8" ht="15" customHeight="1">
      <c r="H14654" s="24"/>
    </row>
    <row r="14655" spans="8:8" ht="15" customHeight="1">
      <c r="H14655" s="24"/>
    </row>
    <row r="14656" spans="8:8" ht="15" customHeight="1">
      <c r="H14656" s="24"/>
    </row>
    <row r="14657" spans="8:8" ht="15" customHeight="1">
      <c r="H14657" s="24"/>
    </row>
    <row r="14658" spans="8:8" ht="15" customHeight="1">
      <c r="H14658" s="24"/>
    </row>
    <row r="14659" spans="8:8" ht="15" customHeight="1">
      <c r="H14659" s="24"/>
    </row>
    <row r="14660" spans="8:8" ht="15" customHeight="1">
      <c r="H14660" s="24"/>
    </row>
    <row r="14661" spans="8:8" ht="15" customHeight="1">
      <c r="H14661" s="24"/>
    </row>
    <row r="14662" spans="8:8" ht="15" customHeight="1">
      <c r="H14662" s="24"/>
    </row>
    <row r="14663" spans="8:8" ht="15" customHeight="1">
      <c r="H14663" s="24"/>
    </row>
    <row r="14664" spans="8:8" ht="15" customHeight="1">
      <c r="H14664" s="24"/>
    </row>
    <row r="14665" spans="8:8" ht="15" customHeight="1">
      <c r="H14665" s="24"/>
    </row>
    <row r="14666" spans="8:8" ht="15" customHeight="1">
      <c r="H14666" s="24"/>
    </row>
    <row r="14667" spans="8:8" ht="15" customHeight="1">
      <c r="H14667" s="24"/>
    </row>
    <row r="14668" spans="8:8" ht="15" customHeight="1">
      <c r="H14668" s="24"/>
    </row>
    <row r="14669" spans="8:8" ht="15" customHeight="1">
      <c r="H14669" s="24"/>
    </row>
    <row r="14670" spans="8:8" ht="15" customHeight="1">
      <c r="H14670" s="24"/>
    </row>
    <row r="14671" spans="8:8" ht="15" customHeight="1">
      <c r="H14671" s="24"/>
    </row>
    <row r="14672" spans="8:8" ht="15" customHeight="1">
      <c r="H14672" s="24"/>
    </row>
    <row r="14673" spans="8:8" ht="15" customHeight="1">
      <c r="H14673" s="24"/>
    </row>
    <row r="14674" spans="8:8" ht="15" customHeight="1">
      <c r="H14674" s="24"/>
    </row>
    <row r="14675" spans="8:8" ht="15" customHeight="1">
      <c r="H14675" s="24"/>
    </row>
    <row r="14676" spans="8:8" ht="15" customHeight="1">
      <c r="H14676" s="24"/>
    </row>
    <row r="14677" spans="8:8" ht="15" customHeight="1">
      <c r="H14677" s="24"/>
    </row>
    <row r="14678" spans="8:8" ht="15" customHeight="1">
      <c r="H14678" s="24"/>
    </row>
    <row r="14679" spans="8:8" ht="15" customHeight="1">
      <c r="H14679" s="24"/>
    </row>
    <row r="14680" spans="8:8" ht="15" customHeight="1">
      <c r="H14680" s="24"/>
    </row>
    <row r="14681" spans="8:8" ht="15" customHeight="1">
      <c r="H14681" s="24"/>
    </row>
    <row r="14682" spans="8:8" ht="15" customHeight="1">
      <c r="H14682" s="24"/>
    </row>
    <row r="14683" spans="8:8" ht="15" customHeight="1">
      <c r="H14683" s="24"/>
    </row>
    <row r="14684" spans="8:8" ht="15" customHeight="1">
      <c r="H14684" s="24"/>
    </row>
    <row r="14685" spans="8:8" ht="15" customHeight="1">
      <c r="H14685" s="24"/>
    </row>
    <row r="14686" spans="8:8" ht="15" customHeight="1">
      <c r="H14686" s="24"/>
    </row>
    <row r="14687" spans="8:8" ht="15" customHeight="1">
      <c r="H14687" s="24"/>
    </row>
    <row r="14688" spans="8:8" ht="15" customHeight="1">
      <c r="H14688" s="24"/>
    </row>
    <row r="14689" spans="8:8" ht="15" customHeight="1">
      <c r="H14689" s="24"/>
    </row>
    <row r="14690" spans="8:8" ht="15" customHeight="1">
      <c r="H14690" s="24"/>
    </row>
    <row r="14691" spans="8:8" ht="15" customHeight="1">
      <c r="H14691" s="24"/>
    </row>
    <row r="14692" spans="8:8" ht="15" customHeight="1">
      <c r="H14692" s="24"/>
    </row>
    <row r="14693" spans="8:8" ht="15" customHeight="1">
      <c r="H14693" s="24"/>
    </row>
    <row r="14694" spans="8:8" ht="15" customHeight="1">
      <c r="H14694" s="24"/>
    </row>
    <row r="14695" spans="8:8" ht="15" customHeight="1">
      <c r="H14695" s="24"/>
    </row>
    <row r="14696" spans="8:8" ht="15" customHeight="1">
      <c r="H14696" s="24"/>
    </row>
    <row r="14697" spans="8:8" ht="15" customHeight="1">
      <c r="H14697" s="24"/>
    </row>
    <row r="14698" spans="8:8" ht="15" customHeight="1">
      <c r="H14698" s="24"/>
    </row>
    <row r="14699" spans="8:8" ht="15" customHeight="1">
      <c r="H14699" s="24"/>
    </row>
    <row r="14700" spans="8:8" ht="15" customHeight="1">
      <c r="H14700" s="24"/>
    </row>
    <row r="14701" spans="8:8" ht="15" customHeight="1">
      <c r="H14701" s="24"/>
    </row>
    <row r="14702" spans="8:8" ht="15" customHeight="1">
      <c r="H14702" s="24"/>
    </row>
    <row r="14703" spans="8:8" ht="15" customHeight="1">
      <c r="H14703" s="24"/>
    </row>
    <row r="14704" spans="8:8" ht="15" customHeight="1">
      <c r="H14704" s="24"/>
    </row>
    <row r="14705" spans="8:8" ht="15" customHeight="1">
      <c r="H14705" s="24"/>
    </row>
    <row r="14706" spans="8:8" ht="15" customHeight="1">
      <c r="H14706" s="24"/>
    </row>
    <row r="14707" spans="8:8" ht="15" customHeight="1">
      <c r="H14707" s="24"/>
    </row>
    <row r="14708" spans="8:8" ht="15" customHeight="1">
      <c r="H14708" s="24"/>
    </row>
    <row r="14709" spans="8:8" ht="15" customHeight="1">
      <c r="H14709" s="24"/>
    </row>
    <row r="14710" spans="8:8" ht="15" customHeight="1">
      <c r="H14710" s="24"/>
    </row>
    <row r="14711" spans="8:8" ht="15" customHeight="1">
      <c r="H14711" s="24"/>
    </row>
    <row r="14712" spans="8:8" ht="15" customHeight="1">
      <c r="H14712" s="24"/>
    </row>
    <row r="14713" spans="8:8" ht="15" customHeight="1">
      <c r="H14713" s="24"/>
    </row>
    <row r="14714" spans="8:8" ht="15" customHeight="1">
      <c r="H14714" s="24"/>
    </row>
    <row r="14715" spans="8:8" ht="15" customHeight="1">
      <c r="H14715" s="24"/>
    </row>
    <row r="14716" spans="8:8" ht="15" customHeight="1">
      <c r="H14716" s="24"/>
    </row>
    <row r="14717" spans="8:8" ht="15" customHeight="1">
      <c r="H14717" s="24"/>
    </row>
    <row r="14718" spans="8:8" ht="15" customHeight="1">
      <c r="H14718" s="24"/>
    </row>
    <row r="14719" spans="8:8" ht="15" customHeight="1">
      <c r="H14719" s="24"/>
    </row>
    <row r="14720" spans="8:8" ht="15" customHeight="1">
      <c r="H14720" s="24"/>
    </row>
    <row r="14721" spans="8:8" ht="15" customHeight="1">
      <c r="H14721" s="24"/>
    </row>
    <row r="14722" spans="8:8" ht="15" customHeight="1">
      <c r="H14722" s="24"/>
    </row>
    <row r="14723" spans="8:8" ht="15" customHeight="1">
      <c r="H14723" s="24"/>
    </row>
    <row r="14724" spans="8:8" ht="15" customHeight="1">
      <c r="H14724" s="24"/>
    </row>
    <row r="14725" spans="8:8" ht="15" customHeight="1">
      <c r="H14725" s="24"/>
    </row>
    <row r="14726" spans="8:8" ht="15" customHeight="1">
      <c r="H14726" s="24"/>
    </row>
    <row r="14727" spans="8:8" ht="15" customHeight="1">
      <c r="H14727" s="24"/>
    </row>
    <row r="14728" spans="8:8" ht="15" customHeight="1">
      <c r="H14728" s="24"/>
    </row>
    <row r="14729" spans="8:8" ht="15" customHeight="1">
      <c r="H14729" s="24"/>
    </row>
    <row r="14730" spans="8:8" ht="15" customHeight="1">
      <c r="H14730" s="24"/>
    </row>
    <row r="14731" spans="8:8" ht="15" customHeight="1">
      <c r="H14731" s="24"/>
    </row>
    <row r="14732" spans="8:8" ht="15" customHeight="1">
      <c r="H14732" s="24"/>
    </row>
    <row r="14733" spans="8:8" ht="15" customHeight="1">
      <c r="H14733" s="24"/>
    </row>
    <row r="14734" spans="8:8" ht="15" customHeight="1">
      <c r="H14734" s="24"/>
    </row>
    <row r="14735" spans="8:8" ht="15" customHeight="1">
      <c r="H14735" s="24"/>
    </row>
    <row r="14736" spans="8:8" ht="15" customHeight="1">
      <c r="H14736" s="24"/>
    </row>
    <row r="14737" spans="8:8" ht="15" customHeight="1">
      <c r="H14737" s="24"/>
    </row>
    <row r="14738" spans="8:8" ht="15" customHeight="1">
      <c r="H14738" s="24"/>
    </row>
    <row r="14739" spans="8:8" ht="15" customHeight="1">
      <c r="H14739" s="24"/>
    </row>
    <row r="14740" spans="8:8" ht="15" customHeight="1">
      <c r="H14740" s="24"/>
    </row>
    <row r="14741" spans="8:8" ht="15" customHeight="1">
      <c r="H14741" s="24"/>
    </row>
    <row r="14742" spans="8:8" ht="15" customHeight="1">
      <c r="H14742" s="24"/>
    </row>
    <row r="14743" spans="8:8" ht="15" customHeight="1">
      <c r="H14743" s="24"/>
    </row>
    <row r="14744" spans="8:8" ht="15" customHeight="1">
      <c r="H14744" s="24"/>
    </row>
    <row r="14745" spans="8:8" ht="15" customHeight="1">
      <c r="H14745" s="24"/>
    </row>
    <row r="14746" spans="8:8" ht="15" customHeight="1">
      <c r="H14746" s="24"/>
    </row>
    <row r="14747" spans="8:8" ht="15" customHeight="1">
      <c r="H14747" s="24"/>
    </row>
    <row r="14748" spans="8:8" ht="15" customHeight="1">
      <c r="H14748" s="24"/>
    </row>
    <row r="14749" spans="8:8" ht="15" customHeight="1">
      <c r="H14749" s="24"/>
    </row>
    <row r="14750" spans="8:8" ht="15" customHeight="1">
      <c r="H14750" s="24"/>
    </row>
    <row r="14751" spans="8:8" ht="15" customHeight="1">
      <c r="H14751" s="24"/>
    </row>
    <row r="14752" spans="8:8" ht="15" customHeight="1">
      <c r="H14752" s="24"/>
    </row>
    <row r="14753" spans="8:8" ht="15" customHeight="1">
      <c r="H14753" s="24"/>
    </row>
    <row r="14754" spans="8:8" ht="15" customHeight="1">
      <c r="H14754" s="24"/>
    </row>
    <row r="14755" spans="8:8" ht="15" customHeight="1">
      <c r="H14755" s="24"/>
    </row>
    <row r="14756" spans="8:8" ht="15" customHeight="1">
      <c r="H14756" s="24"/>
    </row>
    <row r="14757" spans="8:8" ht="15" customHeight="1">
      <c r="H14757" s="24"/>
    </row>
    <row r="14758" spans="8:8" ht="15" customHeight="1">
      <c r="H14758" s="24"/>
    </row>
    <row r="14759" spans="8:8" ht="15" customHeight="1">
      <c r="H14759" s="24"/>
    </row>
    <row r="14760" spans="8:8" ht="15" customHeight="1">
      <c r="H14760" s="24"/>
    </row>
    <row r="14761" spans="8:8" ht="15" customHeight="1">
      <c r="H14761" s="24"/>
    </row>
    <row r="14762" spans="8:8" ht="15" customHeight="1">
      <c r="H14762" s="24"/>
    </row>
    <row r="14763" spans="8:8" ht="15" customHeight="1">
      <c r="H14763" s="24"/>
    </row>
    <row r="14764" spans="8:8" ht="15" customHeight="1">
      <c r="H14764" s="24"/>
    </row>
    <row r="14765" spans="8:8" ht="15" customHeight="1">
      <c r="H14765" s="24"/>
    </row>
    <row r="14766" spans="8:8" ht="15" customHeight="1">
      <c r="H14766" s="24"/>
    </row>
    <row r="14767" spans="8:8" ht="15" customHeight="1">
      <c r="H14767" s="24"/>
    </row>
    <row r="14768" spans="8:8" ht="15" customHeight="1">
      <c r="H14768" s="24"/>
    </row>
    <row r="14769" spans="8:8" ht="15" customHeight="1">
      <c r="H14769" s="24"/>
    </row>
    <row r="14770" spans="8:8" ht="15" customHeight="1">
      <c r="H14770" s="24"/>
    </row>
    <row r="14771" spans="8:8" ht="15" customHeight="1">
      <c r="H14771" s="24"/>
    </row>
    <row r="14772" spans="8:8" ht="15" customHeight="1">
      <c r="H14772" s="24"/>
    </row>
    <row r="14773" spans="8:8" ht="15" customHeight="1">
      <c r="H14773" s="24"/>
    </row>
    <row r="14774" spans="8:8" ht="15" customHeight="1">
      <c r="H14774" s="24"/>
    </row>
    <row r="14775" spans="8:8" ht="15" customHeight="1">
      <c r="H14775" s="24"/>
    </row>
    <row r="14776" spans="8:8" ht="15" customHeight="1">
      <c r="H14776" s="24"/>
    </row>
    <row r="14777" spans="8:8" ht="15" customHeight="1">
      <c r="H14777" s="24"/>
    </row>
    <row r="14778" spans="8:8" ht="15" customHeight="1">
      <c r="H14778" s="24"/>
    </row>
    <row r="14779" spans="8:8" ht="15" customHeight="1">
      <c r="H14779" s="24"/>
    </row>
    <row r="14780" spans="8:8" ht="15" customHeight="1">
      <c r="H14780" s="24"/>
    </row>
    <row r="14781" spans="8:8" ht="15" customHeight="1">
      <c r="H14781" s="24"/>
    </row>
    <row r="14782" spans="8:8" ht="15" customHeight="1">
      <c r="H14782" s="24"/>
    </row>
    <row r="14783" spans="8:8" ht="15" customHeight="1">
      <c r="H14783" s="24"/>
    </row>
    <row r="14784" spans="8:8" ht="15" customHeight="1">
      <c r="H14784" s="24"/>
    </row>
    <row r="14785" spans="8:8" ht="15" customHeight="1">
      <c r="H14785" s="24"/>
    </row>
    <row r="14786" spans="8:8" ht="15" customHeight="1">
      <c r="H14786" s="24"/>
    </row>
    <row r="14787" spans="8:8" ht="15" customHeight="1">
      <c r="H14787" s="24"/>
    </row>
    <row r="14788" spans="8:8" ht="15" customHeight="1">
      <c r="H14788" s="24"/>
    </row>
    <row r="14789" spans="8:8" ht="15" customHeight="1">
      <c r="H14789" s="24"/>
    </row>
    <row r="14790" spans="8:8" ht="15" customHeight="1">
      <c r="H14790" s="24"/>
    </row>
    <row r="14791" spans="8:8" ht="15" customHeight="1">
      <c r="H14791" s="24"/>
    </row>
    <row r="14792" spans="8:8" ht="15" customHeight="1">
      <c r="H14792" s="24"/>
    </row>
    <row r="14793" spans="8:8" ht="15" customHeight="1">
      <c r="H14793" s="24"/>
    </row>
    <row r="14794" spans="8:8" ht="15" customHeight="1">
      <c r="H14794" s="24"/>
    </row>
    <row r="14795" spans="8:8" ht="15" customHeight="1">
      <c r="H14795" s="24"/>
    </row>
    <row r="14796" spans="8:8" ht="15" customHeight="1">
      <c r="H14796" s="24"/>
    </row>
    <row r="14797" spans="8:8" ht="15" customHeight="1">
      <c r="H14797" s="24"/>
    </row>
    <row r="14798" spans="8:8" ht="15" customHeight="1">
      <c r="H14798" s="24"/>
    </row>
    <row r="14799" spans="8:8" ht="15" customHeight="1">
      <c r="H14799" s="24"/>
    </row>
    <row r="14800" spans="8:8" ht="15" customHeight="1">
      <c r="H14800" s="24"/>
    </row>
    <row r="14801" spans="8:8" ht="15" customHeight="1">
      <c r="H14801" s="24"/>
    </row>
    <row r="14802" spans="8:8" ht="15" customHeight="1">
      <c r="H14802" s="24"/>
    </row>
    <row r="14803" spans="8:8" ht="15" customHeight="1">
      <c r="H14803" s="24"/>
    </row>
    <row r="14804" spans="8:8" ht="15" customHeight="1">
      <c r="H14804" s="24"/>
    </row>
    <row r="14805" spans="8:8" ht="15" customHeight="1">
      <c r="H14805" s="24"/>
    </row>
    <row r="14806" spans="8:8" ht="15" customHeight="1">
      <c r="H14806" s="24"/>
    </row>
    <row r="14807" spans="8:8" ht="15" customHeight="1">
      <c r="H14807" s="24"/>
    </row>
    <row r="14808" spans="8:8" ht="15" customHeight="1">
      <c r="H14808" s="24"/>
    </row>
    <row r="14809" spans="8:8" ht="15" customHeight="1">
      <c r="H14809" s="24"/>
    </row>
    <row r="14810" spans="8:8" ht="15" customHeight="1">
      <c r="H14810" s="24"/>
    </row>
    <row r="14811" spans="8:8" ht="15" customHeight="1">
      <c r="H14811" s="24"/>
    </row>
    <row r="14812" spans="8:8" ht="15" customHeight="1">
      <c r="H14812" s="24"/>
    </row>
    <row r="14813" spans="8:8" ht="15" customHeight="1">
      <c r="H14813" s="24"/>
    </row>
    <row r="14814" spans="8:8" ht="15" customHeight="1">
      <c r="H14814" s="24"/>
    </row>
    <row r="14815" spans="8:8" ht="15" customHeight="1">
      <c r="H14815" s="24"/>
    </row>
    <row r="14816" spans="8:8" ht="15" customHeight="1">
      <c r="H14816" s="24"/>
    </row>
    <row r="14817" spans="8:8" ht="15" customHeight="1">
      <c r="H14817" s="24"/>
    </row>
    <row r="14818" spans="8:8" ht="15" customHeight="1">
      <c r="H14818" s="24"/>
    </row>
    <row r="14819" spans="8:8" ht="15" customHeight="1">
      <c r="H14819" s="24"/>
    </row>
    <row r="14820" spans="8:8" ht="15" customHeight="1">
      <c r="H14820" s="24"/>
    </row>
    <row r="14821" spans="8:8" ht="15" customHeight="1">
      <c r="H14821" s="24"/>
    </row>
    <row r="14822" spans="8:8" ht="15" customHeight="1">
      <c r="H14822" s="24"/>
    </row>
    <row r="14823" spans="8:8" ht="15" customHeight="1">
      <c r="H14823" s="24"/>
    </row>
    <row r="14824" spans="8:8" ht="15" customHeight="1">
      <c r="H14824" s="24"/>
    </row>
    <row r="14825" spans="8:8" ht="15" customHeight="1">
      <c r="H14825" s="24"/>
    </row>
    <row r="14826" spans="8:8" ht="15" customHeight="1">
      <c r="H14826" s="24"/>
    </row>
    <row r="14827" spans="8:8" ht="15" customHeight="1">
      <c r="H14827" s="24"/>
    </row>
    <row r="14828" spans="8:8" ht="15" customHeight="1">
      <c r="H14828" s="24"/>
    </row>
    <row r="14829" spans="8:8" ht="15" customHeight="1">
      <c r="H14829" s="24"/>
    </row>
    <row r="14830" spans="8:8" ht="15" customHeight="1">
      <c r="H14830" s="24"/>
    </row>
    <row r="14831" spans="8:8" ht="15" customHeight="1">
      <c r="H14831" s="24"/>
    </row>
    <row r="14832" spans="8:8" ht="15" customHeight="1">
      <c r="H14832" s="24"/>
    </row>
    <row r="14833" spans="8:8" ht="15" customHeight="1">
      <c r="H14833" s="24"/>
    </row>
    <row r="14834" spans="8:8" ht="15" customHeight="1">
      <c r="H14834" s="24"/>
    </row>
    <row r="14835" spans="8:8" ht="15" customHeight="1">
      <c r="H14835" s="24"/>
    </row>
    <row r="14836" spans="8:8" ht="15" customHeight="1">
      <c r="H14836" s="24"/>
    </row>
    <row r="14837" spans="8:8" ht="15" customHeight="1">
      <c r="H14837" s="24"/>
    </row>
    <row r="14838" spans="8:8" ht="15" customHeight="1">
      <c r="H14838" s="24"/>
    </row>
    <row r="14839" spans="8:8" ht="15" customHeight="1">
      <c r="H14839" s="24"/>
    </row>
    <row r="14840" spans="8:8" ht="15" customHeight="1">
      <c r="H14840" s="24"/>
    </row>
    <row r="14841" spans="8:8" ht="15" customHeight="1">
      <c r="H14841" s="24"/>
    </row>
    <row r="14842" spans="8:8" ht="15" customHeight="1">
      <c r="H14842" s="24"/>
    </row>
    <row r="14843" spans="8:8" ht="15" customHeight="1">
      <c r="H14843" s="24"/>
    </row>
    <row r="14844" spans="8:8" ht="15" customHeight="1">
      <c r="H14844" s="24"/>
    </row>
    <row r="14845" spans="8:8" ht="15" customHeight="1">
      <c r="H14845" s="24"/>
    </row>
    <row r="14846" spans="8:8" ht="15" customHeight="1">
      <c r="H14846" s="24"/>
    </row>
    <row r="14847" spans="8:8" ht="15" customHeight="1">
      <c r="H14847" s="24"/>
    </row>
    <row r="14848" spans="8:8" ht="15" customHeight="1">
      <c r="H14848" s="24"/>
    </row>
    <row r="14849" spans="8:8" ht="15" customHeight="1">
      <c r="H14849" s="24"/>
    </row>
    <row r="14850" spans="8:8" ht="15" customHeight="1">
      <c r="H14850" s="24"/>
    </row>
    <row r="14851" spans="8:8" ht="15" customHeight="1">
      <c r="H14851" s="24"/>
    </row>
    <row r="14852" spans="8:8" ht="15" customHeight="1">
      <c r="H14852" s="24"/>
    </row>
    <row r="14853" spans="8:8" ht="15" customHeight="1">
      <c r="H14853" s="24"/>
    </row>
    <row r="14854" spans="8:8" ht="15" customHeight="1">
      <c r="H14854" s="24"/>
    </row>
    <row r="14855" spans="8:8" ht="15" customHeight="1">
      <c r="H14855" s="24"/>
    </row>
    <row r="14856" spans="8:8" ht="15" customHeight="1">
      <c r="H14856" s="24"/>
    </row>
    <row r="14857" spans="8:8" ht="15" customHeight="1">
      <c r="H14857" s="24"/>
    </row>
    <row r="14858" spans="8:8" ht="15" customHeight="1">
      <c r="H14858" s="24"/>
    </row>
    <row r="14859" spans="8:8" ht="15" customHeight="1">
      <c r="H14859" s="24"/>
    </row>
    <row r="14860" spans="8:8" ht="15" customHeight="1">
      <c r="H14860" s="24"/>
    </row>
    <row r="14861" spans="8:8" ht="15" customHeight="1">
      <c r="H14861" s="24"/>
    </row>
    <row r="14862" spans="8:8" ht="15" customHeight="1">
      <c r="H14862" s="24"/>
    </row>
    <row r="14863" spans="8:8" ht="15" customHeight="1">
      <c r="H14863" s="24"/>
    </row>
    <row r="14864" spans="8:8" ht="15" customHeight="1">
      <c r="H14864" s="24"/>
    </row>
    <row r="14865" spans="8:8" ht="15" customHeight="1">
      <c r="H14865" s="24"/>
    </row>
    <row r="14866" spans="8:8" ht="15" customHeight="1">
      <c r="H14866" s="24"/>
    </row>
    <row r="14867" spans="8:8" ht="15" customHeight="1">
      <c r="H14867" s="24"/>
    </row>
    <row r="14868" spans="8:8" ht="15" customHeight="1">
      <c r="H14868" s="24"/>
    </row>
    <row r="14869" spans="8:8" ht="15" customHeight="1">
      <c r="H14869" s="24"/>
    </row>
    <row r="14870" spans="8:8" ht="15" customHeight="1">
      <c r="H14870" s="24"/>
    </row>
    <row r="14871" spans="8:8" ht="15" customHeight="1">
      <c r="H14871" s="24"/>
    </row>
    <row r="14872" spans="8:8" ht="15" customHeight="1">
      <c r="H14872" s="24"/>
    </row>
    <row r="14873" spans="8:8" ht="15" customHeight="1">
      <c r="H14873" s="24"/>
    </row>
    <row r="14874" spans="8:8" ht="15" customHeight="1">
      <c r="H14874" s="24"/>
    </row>
    <row r="14875" spans="8:8" ht="15" customHeight="1">
      <c r="H14875" s="24"/>
    </row>
    <row r="14876" spans="8:8" ht="15" customHeight="1">
      <c r="H14876" s="24"/>
    </row>
    <row r="14877" spans="8:8" ht="15" customHeight="1">
      <c r="H14877" s="24"/>
    </row>
    <row r="14878" spans="8:8" ht="15" customHeight="1">
      <c r="H14878" s="24"/>
    </row>
    <row r="14879" spans="8:8" ht="15" customHeight="1">
      <c r="H14879" s="24"/>
    </row>
    <row r="14880" spans="8:8" ht="15" customHeight="1">
      <c r="H14880" s="24"/>
    </row>
    <row r="14881" spans="8:8" ht="15" customHeight="1">
      <c r="H14881" s="24"/>
    </row>
    <row r="14882" spans="8:8" ht="15" customHeight="1">
      <c r="H14882" s="24"/>
    </row>
    <row r="14883" spans="8:8" ht="15" customHeight="1">
      <c r="H14883" s="24"/>
    </row>
    <row r="14884" spans="8:8" ht="15" customHeight="1">
      <c r="H14884" s="24"/>
    </row>
    <row r="14885" spans="8:8" ht="15" customHeight="1">
      <c r="H14885" s="24"/>
    </row>
    <row r="14886" spans="8:8" ht="15" customHeight="1">
      <c r="H14886" s="24"/>
    </row>
    <row r="14887" spans="8:8" ht="15" customHeight="1">
      <c r="H14887" s="24"/>
    </row>
    <row r="14888" spans="8:8" ht="15" customHeight="1">
      <c r="H14888" s="24"/>
    </row>
    <row r="14889" spans="8:8" ht="15" customHeight="1">
      <c r="H14889" s="24"/>
    </row>
    <row r="14890" spans="8:8" ht="15" customHeight="1">
      <c r="H14890" s="24"/>
    </row>
    <row r="14891" spans="8:8" ht="15" customHeight="1">
      <c r="H14891" s="24"/>
    </row>
    <row r="14892" spans="8:8" ht="15" customHeight="1">
      <c r="H14892" s="24"/>
    </row>
    <row r="14893" spans="8:8" ht="15" customHeight="1">
      <c r="H14893" s="24"/>
    </row>
    <row r="14894" spans="8:8" ht="15" customHeight="1">
      <c r="H14894" s="24"/>
    </row>
    <row r="14895" spans="8:8" ht="15" customHeight="1">
      <c r="H14895" s="24"/>
    </row>
    <row r="14896" spans="8:8" ht="15" customHeight="1">
      <c r="H14896" s="24"/>
    </row>
    <row r="14897" spans="8:8" ht="15" customHeight="1">
      <c r="H14897" s="24"/>
    </row>
    <row r="14898" spans="8:8" ht="15" customHeight="1">
      <c r="H14898" s="24"/>
    </row>
    <row r="14899" spans="8:8" ht="15" customHeight="1">
      <c r="H14899" s="24"/>
    </row>
    <row r="14900" spans="8:8" ht="15" customHeight="1">
      <c r="H14900" s="24"/>
    </row>
    <row r="14901" spans="8:8" ht="15" customHeight="1">
      <c r="H14901" s="24"/>
    </row>
    <row r="14902" spans="8:8" ht="15" customHeight="1">
      <c r="H14902" s="24"/>
    </row>
    <row r="14903" spans="8:8" ht="15" customHeight="1">
      <c r="H14903" s="24"/>
    </row>
    <row r="14904" spans="8:8" ht="15" customHeight="1">
      <c r="H14904" s="24"/>
    </row>
    <row r="14905" spans="8:8" ht="15" customHeight="1">
      <c r="H14905" s="24"/>
    </row>
    <row r="14906" spans="8:8" ht="15" customHeight="1">
      <c r="H14906" s="24"/>
    </row>
    <row r="14907" spans="8:8" ht="15" customHeight="1">
      <c r="H14907" s="24"/>
    </row>
    <row r="14908" spans="8:8" ht="15" customHeight="1">
      <c r="H14908" s="24"/>
    </row>
    <row r="14909" spans="8:8" ht="15" customHeight="1">
      <c r="H14909" s="24"/>
    </row>
    <row r="14910" spans="8:8" ht="15" customHeight="1">
      <c r="H14910" s="24"/>
    </row>
    <row r="14911" spans="8:8" ht="15" customHeight="1">
      <c r="H14911" s="24"/>
    </row>
    <row r="14912" spans="8:8" ht="15" customHeight="1">
      <c r="H14912" s="24"/>
    </row>
    <row r="14913" spans="8:8" ht="15" customHeight="1">
      <c r="H14913" s="24"/>
    </row>
    <row r="14914" spans="8:8" ht="15" customHeight="1">
      <c r="H14914" s="24"/>
    </row>
    <row r="14915" spans="8:8" ht="15" customHeight="1">
      <c r="H14915" s="24"/>
    </row>
    <row r="14916" spans="8:8" ht="15" customHeight="1">
      <c r="H14916" s="24"/>
    </row>
    <row r="14917" spans="8:8" ht="15" customHeight="1">
      <c r="H14917" s="24"/>
    </row>
    <row r="14918" spans="8:8" ht="15" customHeight="1">
      <c r="H14918" s="24"/>
    </row>
    <row r="14919" spans="8:8" ht="15" customHeight="1">
      <c r="H14919" s="24"/>
    </row>
    <row r="14920" spans="8:8" ht="15" customHeight="1">
      <c r="H14920" s="24"/>
    </row>
    <row r="14921" spans="8:8" ht="15" customHeight="1">
      <c r="H14921" s="24"/>
    </row>
    <row r="14922" spans="8:8" ht="15" customHeight="1">
      <c r="H14922" s="24"/>
    </row>
    <row r="14923" spans="8:8" ht="15" customHeight="1">
      <c r="H14923" s="24"/>
    </row>
    <row r="14924" spans="8:8" ht="15" customHeight="1">
      <c r="H14924" s="24"/>
    </row>
    <row r="14925" spans="8:8" ht="15" customHeight="1">
      <c r="H14925" s="24"/>
    </row>
    <row r="14926" spans="8:8" ht="15" customHeight="1">
      <c r="H14926" s="24"/>
    </row>
    <row r="14927" spans="8:8" ht="15" customHeight="1">
      <c r="H14927" s="24"/>
    </row>
    <row r="14928" spans="8:8" ht="15" customHeight="1">
      <c r="H14928" s="24"/>
    </row>
    <row r="14929" spans="8:8" ht="15" customHeight="1">
      <c r="H14929" s="24"/>
    </row>
    <row r="14930" spans="8:8" ht="15" customHeight="1">
      <c r="H14930" s="24"/>
    </row>
    <row r="14931" spans="8:8" ht="15" customHeight="1">
      <c r="H14931" s="24"/>
    </row>
    <row r="14932" spans="8:8" ht="15" customHeight="1">
      <c r="H14932" s="24"/>
    </row>
    <row r="14933" spans="8:8" ht="15" customHeight="1">
      <c r="H14933" s="24"/>
    </row>
    <row r="14934" spans="8:8" ht="15" customHeight="1">
      <c r="H14934" s="24"/>
    </row>
    <row r="14935" spans="8:8" ht="15" customHeight="1">
      <c r="H14935" s="24"/>
    </row>
    <row r="14936" spans="8:8" ht="15" customHeight="1">
      <c r="H14936" s="24"/>
    </row>
    <row r="14937" spans="8:8" ht="15" customHeight="1">
      <c r="H14937" s="24"/>
    </row>
    <row r="14938" spans="8:8" ht="15" customHeight="1">
      <c r="H14938" s="24"/>
    </row>
    <row r="14939" spans="8:8" ht="15" customHeight="1">
      <c r="H14939" s="24"/>
    </row>
    <row r="14940" spans="8:8" ht="15" customHeight="1">
      <c r="H14940" s="24"/>
    </row>
    <row r="14941" spans="8:8" ht="15" customHeight="1">
      <c r="H14941" s="24"/>
    </row>
    <row r="14942" spans="8:8" ht="15" customHeight="1">
      <c r="H14942" s="24"/>
    </row>
    <row r="14943" spans="8:8" ht="15" customHeight="1">
      <c r="H14943" s="24"/>
    </row>
    <row r="14944" spans="8:8" ht="15" customHeight="1">
      <c r="H14944" s="24"/>
    </row>
    <row r="14945" spans="8:8" ht="15" customHeight="1">
      <c r="H14945" s="24"/>
    </row>
    <row r="14946" spans="8:8" ht="15" customHeight="1">
      <c r="H14946" s="24"/>
    </row>
    <row r="14947" spans="8:8" ht="15" customHeight="1">
      <c r="H14947" s="24"/>
    </row>
    <row r="14948" spans="8:8" ht="15" customHeight="1">
      <c r="H14948" s="24"/>
    </row>
    <row r="14949" spans="8:8" ht="15" customHeight="1">
      <c r="H14949" s="24"/>
    </row>
    <row r="14950" spans="8:8" ht="15" customHeight="1">
      <c r="H14950" s="24"/>
    </row>
    <row r="14951" spans="8:8" ht="15" customHeight="1">
      <c r="H14951" s="24"/>
    </row>
    <row r="14952" spans="8:8" ht="15" customHeight="1">
      <c r="H14952" s="24"/>
    </row>
    <row r="14953" spans="8:8" ht="15" customHeight="1">
      <c r="H14953" s="24"/>
    </row>
    <row r="14954" spans="8:8" ht="15" customHeight="1">
      <c r="H14954" s="24"/>
    </row>
    <row r="14955" spans="8:8" ht="15" customHeight="1">
      <c r="H14955" s="24"/>
    </row>
    <row r="14956" spans="8:8" ht="15" customHeight="1">
      <c r="H14956" s="24"/>
    </row>
    <row r="14957" spans="8:8" ht="15" customHeight="1">
      <c r="H14957" s="24"/>
    </row>
    <row r="14958" spans="8:8" ht="15" customHeight="1">
      <c r="H14958" s="24"/>
    </row>
    <row r="14959" spans="8:8" ht="15" customHeight="1">
      <c r="H14959" s="24"/>
    </row>
    <row r="14960" spans="8:8" ht="15" customHeight="1">
      <c r="H14960" s="24"/>
    </row>
    <row r="14961" spans="8:8" ht="15" customHeight="1">
      <c r="H14961" s="24"/>
    </row>
    <row r="14962" spans="8:8" ht="15" customHeight="1">
      <c r="H14962" s="24"/>
    </row>
    <row r="14963" spans="8:8" ht="15" customHeight="1">
      <c r="H14963" s="24"/>
    </row>
    <row r="14964" spans="8:8" ht="15" customHeight="1">
      <c r="H14964" s="24"/>
    </row>
    <row r="14965" spans="8:8" ht="15" customHeight="1">
      <c r="H14965" s="24"/>
    </row>
    <row r="14966" spans="8:8" ht="15" customHeight="1">
      <c r="H14966" s="24"/>
    </row>
    <row r="14967" spans="8:8" ht="15" customHeight="1">
      <c r="H14967" s="24"/>
    </row>
    <row r="14968" spans="8:8" ht="15" customHeight="1">
      <c r="H14968" s="24"/>
    </row>
    <row r="14969" spans="8:8" ht="15" customHeight="1">
      <c r="H14969" s="24"/>
    </row>
    <row r="14970" spans="8:8" ht="15" customHeight="1">
      <c r="H14970" s="24"/>
    </row>
    <row r="14971" spans="8:8" ht="15" customHeight="1">
      <c r="H14971" s="24"/>
    </row>
    <row r="14972" spans="8:8" ht="15" customHeight="1">
      <c r="H14972" s="24"/>
    </row>
    <row r="14973" spans="8:8" ht="15" customHeight="1">
      <c r="H14973" s="24"/>
    </row>
    <row r="14974" spans="8:8" ht="15" customHeight="1">
      <c r="H14974" s="24"/>
    </row>
    <row r="14975" spans="8:8" ht="15" customHeight="1">
      <c r="H14975" s="24"/>
    </row>
    <row r="14976" spans="8:8" ht="15" customHeight="1">
      <c r="H14976" s="24"/>
    </row>
    <row r="14977" spans="8:8" ht="15" customHeight="1">
      <c r="H14977" s="24"/>
    </row>
    <row r="14978" spans="8:8" ht="15" customHeight="1">
      <c r="H14978" s="24"/>
    </row>
    <row r="14979" spans="8:8" ht="15" customHeight="1">
      <c r="H14979" s="24"/>
    </row>
    <row r="14980" spans="8:8" ht="15" customHeight="1">
      <c r="H14980" s="24"/>
    </row>
    <row r="14981" spans="8:8" ht="15" customHeight="1">
      <c r="H14981" s="24"/>
    </row>
    <row r="14982" spans="8:8" ht="15" customHeight="1">
      <c r="H14982" s="24"/>
    </row>
    <row r="14983" spans="8:8" ht="15" customHeight="1">
      <c r="H14983" s="24"/>
    </row>
    <row r="14984" spans="8:8" ht="15" customHeight="1">
      <c r="H14984" s="24"/>
    </row>
    <row r="14985" spans="8:8" ht="15" customHeight="1">
      <c r="H14985" s="24"/>
    </row>
    <row r="14986" spans="8:8" ht="15" customHeight="1">
      <c r="H14986" s="24"/>
    </row>
    <row r="14987" spans="8:8" ht="15" customHeight="1">
      <c r="H14987" s="24"/>
    </row>
    <row r="14988" spans="8:8" ht="15" customHeight="1">
      <c r="H14988" s="24"/>
    </row>
    <row r="14989" spans="8:8" ht="15" customHeight="1">
      <c r="H14989" s="24"/>
    </row>
    <row r="14990" spans="8:8" ht="15" customHeight="1">
      <c r="H14990" s="24"/>
    </row>
    <row r="14991" spans="8:8" ht="15" customHeight="1">
      <c r="H14991" s="24"/>
    </row>
    <row r="14992" spans="8:8" ht="15" customHeight="1">
      <c r="H14992" s="24"/>
    </row>
    <row r="14993" spans="8:8" ht="15" customHeight="1">
      <c r="H14993" s="24"/>
    </row>
    <row r="14994" spans="8:8" ht="15" customHeight="1">
      <c r="H14994" s="24"/>
    </row>
    <row r="14995" spans="8:8" ht="15" customHeight="1">
      <c r="H14995" s="24"/>
    </row>
    <row r="14996" spans="8:8" ht="15" customHeight="1">
      <c r="H14996" s="24"/>
    </row>
    <row r="14997" spans="8:8" ht="15" customHeight="1">
      <c r="H14997" s="24"/>
    </row>
    <row r="14998" spans="8:8" ht="15" customHeight="1">
      <c r="H14998" s="24"/>
    </row>
    <row r="14999" spans="8:8" ht="15" customHeight="1">
      <c r="H14999" s="24"/>
    </row>
    <row r="15000" spans="8:8" ht="15" customHeight="1">
      <c r="H15000" s="24"/>
    </row>
    <row r="15001" spans="8:8" ht="15" customHeight="1">
      <c r="H15001" s="24"/>
    </row>
    <row r="15002" spans="8:8" ht="15" customHeight="1">
      <c r="H15002" s="24"/>
    </row>
    <row r="15003" spans="8:8" ht="15" customHeight="1">
      <c r="H15003" s="24"/>
    </row>
    <row r="15004" spans="8:8" ht="15" customHeight="1">
      <c r="H15004" s="24"/>
    </row>
    <row r="15005" spans="8:8" ht="15" customHeight="1">
      <c r="H15005" s="24"/>
    </row>
    <row r="15006" spans="8:8" ht="15" customHeight="1">
      <c r="H15006" s="24"/>
    </row>
    <row r="15007" spans="8:8" ht="15" customHeight="1">
      <c r="H15007" s="24"/>
    </row>
    <row r="15008" spans="8:8" ht="15" customHeight="1">
      <c r="H15008" s="24"/>
    </row>
    <row r="15009" spans="8:8" ht="15" customHeight="1">
      <c r="H15009" s="24"/>
    </row>
    <row r="15010" spans="8:8" ht="15" customHeight="1">
      <c r="H15010" s="24"/>
    </row>
    <row r="15011" spans="8:8" ht="15" customHeight="1">
      <c r="H15011" s="24"/>
    </row>
    <row r="15012" spans="8:8" ht="15" customHeight="1">
      <c r="H15012" s="24"/>
    </row>
    <row r="15013" spans="8:8" ht="15" customHeight="1">
      <c r="H15013" s="24"/>
    </row>
    <row r="15014" spans="8:8" ht="15" customHeight="1">
      <c r="H15014" s="24"/>
    </row>
    <row r="15015" spans="8:8" ht="15" customHeight="1">
      <c r="H15015" s="24"/>
    </row>
    <row r="15016" spans="8:8" ht="15" customHeight="1">
      <c r="H15016" s="24"/>
    </row>
    <row r="15017" spans="8:8" ht="15" customHeight="1">
      <c r="H15017" s="24"/>
    </row>
    <row r="15018" spans="8:8" ht="15" customHeight="1">
      <c r="H15018" s="24"/>
    </row>
    <row r="15019" spans="8:8" ht="15" customHeight="1">
      <c r="H15019" s="24"/>
    </row>
    <row r="15020" spans="8:8" ht="15" customHeight="1">
      <c r="H15020" s="24"/>
    </row>
    <row r="15021" spans="8:8" ht="15" customHeight="1">
      <c r="H15021" s="24"/>
    </row>
    <row r="15022" spans="8:8" ht="15" customHeight="1">
      <c r="H15022" s="24"/>
    </row>
    <row r="15023" spans="8:8" ht="15" customHeight="1">
      <c r="H15023" s="24"/>
    </row>
    <row r="15024" spans="8:8" ht="15" customHeight="1">
      <c r="H15024" s="24"/>
    </row>
    <row r="15025" spans="8:8" ht="15" customHeight="1">
      <c r="H15025" s="24"/>
    </row>
    <row r="15026" spans="8:8" ht="15" customHeight="1">
      <c r="H15026" s="24"/>
    </row>
    <row r="15027" spans="8:8" ht="15" customHeight="1">
      <c r="H15027" s="24"/>
    </row>
    <row r="15028" spans="8:8" ht="15" customHeight="1">
      <c r="H15028" s="24"/>
    </row>
    <row r="15029" spans="8:8" ht="15" customHeight="1">
      <c r="H15029" s="24"/>
    </row>
    <row r="15030" spans="8:8" ht="15" customHeight="1">
      <c r="H15030" s="24"/>
    </row>
    <row r="15031" spans="8:8" ht="15" customHeight="1">
      <c r="H15031" s="24"/>
    </row>
    <row r="15032" spans="8:8" ht="15" customHeight="1">
      <c r="H15032" s="24"/>
    </row>
    <row r="15033" spans="8:8" ht="15" customHeight="1">
      <c r="H15033" s="24"/>
    </row>
    <row r="15034" spans="8:8" ht="15" customHeight="1">
      <c r="H15034" s="24"/>
    </row>
    <row r="15035" spans="8:8" ht="15" customHeight="1">
      <c r="H15035" s="24"/>
    </row>
    <row r="15036" spans="8:8" ht="15" customHeight="1">
      <c r="H15036" s="24"/>
    </row>
    <row r="15037" spans="8:8" ht="15" customHeight="1">
      <c r="H15037" s="24"/>
    </row>
    <row r="15038" spans="8:8" ht="15" customHeight="1">
      <c r="H15038" s="24"/>
    </row>
    <row r="15039" spans="8:8" ht="15" customHeight="1">
      <c r="H15039" s="24"/>
    </row>
    <row r="15040" spans="8:8" ht="15" customHeight="1">
      <c r="H15040" s="24"/>
    </row>
    <row r="15041" spans="8:8" ht="15" customHeight="1">
      <c r="H15041" s="24"/>
    </row>
    <row r="15042" spans="8:8" ht="15" customHeight="1">
      <c r="H15042" s="24"/>
    </row>
    <row r="15043" spans="8:8" ht="15" customHeight="1">
      <c r="H15043" s="24"/>
    </row>
    <row r="15044" spans="8:8" ht="15" customHeight="1">
      <c r="H15044" s="24"/>
    </row>
    <row r="15045" spans="8:8" ht="15" customHeight="1">
      <c r="H15045" s="24"/>
    </row>
    <row r="15046" spans="8:8" ht="15" customHeight="1">
      <c r="H15046" s="24"/>
    </row>
    <row r="15047" spans="8:8" ht="15" customHeight="1">
      <c r="H15047" s="24"/>
    </row>
    <row r="15048" spans="8:8" ht="15" customHeight="1">
      <c r="H15048" s="24"/>
    </row>
    <row r="15049" spans="8:8" ht="15" customHeight="1">
      <c r="H15049" s="24"/>
    </row>
    <row r="15050" spans="8:8" ht="15" customHeight="1">
      <c r="H15050" s="24"/>
    </row>
    <row r="15051" spans="8:8" ht="15" customHeight="1">
      <c r="H15051" s="24"/>
    </row>
    <row r="15052" spans="8:8" ht="15" customHeight="1">
      <c r="H15052" s="24"/>
    </row>
    <row r="15053" spans="8:8" ht="15" customHeight="1">
      <c r="H15053" s="24"/>
    </row>
    <row r="15054" spans="8:8" ht="15" customHeight="1">
      <c r="H15054" s="24"/>
    </row>
    <row r="15055" spans="8:8" ht="15" customHeight="1">
      <c r="H15055" s="24"/>
    </row>
    <row r="15056" spans="8:8" ht="15" customHeight="1">
      <c r="H15056" s="24"/>
    </row>
    <row r="15057" spans="8:8" ht="15" customHeight="1">
      <c r="H15057" s="24"/>
    </row>
    <row r="15058" spans="8:8" ht="15" customHeight="1">
      <c r="H15058" s="24"/>
    </row>
    <row r="15059" spans="8:8" ht="15" customHeight="1">
      <c r="H15059" s="24"/>
    </row>
    <row r="15060" spans="8:8" ht="15" customHeight="1">
      <c r="H15060" s="24"/>
    </row>
    <row r="15061" spans="8:8" ht="15" customHeight="1">
      <c r="H15061" s="24"/>
    </row>
    <row r="15062" spans="8:8" ht="15" customHeight="1">
      <c r="H15062" s="24"/>
    </row>
    <row r="15063" spans="8:8" ht="15" customHeight="1">
      <c r="H15063" s="24"/>
    </row>
    <row r="15064" spans="8:8" ht="15" customHeight="1">
      <c r="H15064" s="24"/>
    </row>
    <row r="15065" spans="8:8" ht="15" customHeight="1">
      <c r="H15065" s="24"/>
    </row>
    <row r="15066" spans="8:8" ht="15" customHeight="1">
      <c r="H15066" s="24"/>
    </row>
    <row r="15067" spans="8:8" ht="15" customHeight="1">
      <c r="H15067" s="24"/>
    </row>
    <row r="15068" spans="8:8" ht="15" customHeight="1">
      <c r="H15068" s="24"/>
    </row>
    <row r="15069" spans="8:8" ht="15" customHeight="1">
      <c r="H15069" s="24"/>
    </row>
    <row r="15070" spans="8:8" ht="15" customHeight="1">
      <c r="H15070" s="24"/>
    </row>
    <row r="15071" spans="8:8" ht="15" customHeight="1">
      <c r="H15071" s="24"/>
    </row>
    <row r="15072" spans="8:8" ht="15" customHeight="1">
      <c r="H15072" s="24"/>
    </row>
    <row r="15073" spans="8:8" ht="15" customHeight="1">
      <c r="H15073" s="24"/>
    </row>
    <row r="15074" spans="8:8" ht="15" customHeight="1">
      <c r="H15074" s="24"/>
    </row>
    <row r="15075" spans="8:8" ht="15" customHeight="1">
      <c r="H15075" s="24"/>
    </row>
    <row r="15076" spans="8:8" ht="15" customHeight="1">
      <c r="H15076" s="24"/>
    </row>
    <row r="15077" spans="8:8" ht="15" customHeight="1">
      <c r="H15077" s="24"/>
    </row>
    <row r="15078" spans="8:8" ht="15" customHeight="1">
      <c r="H15078" s="24"/>
    </row>
    <row r="15079" spans="8:8" ht="15" customHeight="1">
      <c r="H15079" s="24"/>
    </row>
    <row r="15080" spans="8:8" ht="15" customHeight="1">
      <c r="H15080" s="24"/>
    </row>
    <row r="15081" spans="8:8" ht="15" customHeight="1">
      <c r="H15081" s="24"/>
    </row>
    <row r="15082" spans="8:8" ht="15" customHeight="1">
      <c r="H15082" s="24"/>
    </row>
    <row r="15083" spans="8:8" ht="15" customHeight="1">
      <c r="H15083" s="24"/>
    </row>
    <row r="15084" spans="8:8" ht="15" customHeight="1">
      <c r="H15084" s="24"/>
    </row>
    <row r="15085" spans="8:8" ht="15" customHeight="1">
      <c r="H15085" s="24"/>
    </row>
    <row r="15086" spans="8:8" ht="15" customHeight="1">
      <c r="H15086" s="24"/>
    </row>
    <row r="15087" spans="8:8" ht="15" customHeight="1">
      <c r="H15087" s="24"/>
    </row>
    <row r="15088" spans="8:8" ht="15" customHeight="1">
      <c r="H15088" s="24"/>
    </row>
    <row r="15089" spans="8:8" ht="15" customHeight="1">
      <c r="H15089" s="24"/>
    </row>
    <row r="15090" spans="8:8" ht="15" customHeight="1">
      <c r="H15090" s="24"/>
    </row>
    <row r="15091" spans="8:8" ht="15" customHeight="1">
      <c r="H15091" s="24"/>
    </row>
    <row r="15092" spans="8:8" ht="15" customHeight="1">
      <c r="H15092" s="24"/>
    </row>
    <row r="15093" spans="8:8" ht="15" customHeight="1">
      <c r="H15093" s="24"/>
    </row>
    <row r="15094" spans="8:8" ht="15" customHeight="1">
      <c r="H15094" s="24"/>
    </row>
    <row r="15095" spans="8:8" ht="15" customHeight="1">
      <c r="H15095" s="24"/>
    </row>
    <row r="15096" spans="8:8" ht="15" customHeight="1">
      <c r="H15096" s="24"/>
    </row>
    <row r="15097" spans="8:8" ht="15" customHeight="1">
      <c r="H15097" s="24"/>
    </row>
    <row r="15098" spans="8:8" ht="15" customHeight="1">
      <c r="H15098" s="24"/>
    </row>
    <row r="15099" spans="8:8" ht="15" customHeight="1">
      <c r="H15099" s="24"/>
    </row>
    <row r="15100" spans="8:8" ht="15" customHeight="1">
      <c r="H15100" s="24"/>
    </row>
    <row r="15101" spans="8:8" ht="15" customHeight="1">
      <c r="H15101" s="24"/>
    </row>
    <row r="15102" spans="8:8" ht="15" customHeight="1">
      <c r="H15102" s="24"/>
    </row>
    <row r="15103" spans="8:8" ht="15" customHeight="1">
      <c r="H15103" s="24"/>
    </row>
    <row r="15104" spans="8:8" ht="15" customHeight="1">
      <c r="H15104" s="24"/>
    </row>
    <row r="15105" spans="8:8" ht="15" customHeight="1">
      <c r="H15105" s="24"/>
    </row>
    <row r="15106" spans="8:8" ht="15" customHeight="1">
      <c r="H15106" s="24"/>
    </row>
    <row r="15107" spans="8:8" ht="15" customHeight="1">
      <c r="H15107" s="24"/>
    </row>
    <row r="15108" spans="8:8" ht="15" customHeight="1">
      <c r="H15108" s="24"/>
    </row>
    <row r="15109" spans="8:8" ht="15" customHeight="1">
      <c r="H15109" s="24"/>
    </row>
    <row r="15110" spans="8:8" ht="15" customHeight="1">
      <c r="H15110" s="24"/>
    </row>
    <row r="15111" spans="8:8" ht="15" customHeight="1">
      <c r="H15111" s="24"/>
    </row>
    <row r="15112" spans="8:8" ht="15" customHeight="1">
      <c r="H15112" s="24"/>
    </row>
    <row r="15113" spans="8:8" ht="15" customHeight="1">
      <c r="H15113" s="24"/>
    </row>
    <row r="15114" spans="8:8" ht="15" customHeight="1">
      <c r="H15114" s="24"/>
    </row>
    <row r="15115" spans="8:8" ht="15" customHeight="1">
      <c r="H15115" s="24"/>
    </row>
    <row r="15116" spans="8:8" ht="15" customHeight="1">
      <c r="H15116" s="24"/>
    </row>
    <row r="15117" spans="8:8" ht="15" customHeight="1">
      <c r="H15117" s="24"/>
    </row>
    <row r="15118" spans="8:8" ht="15" customHeight="1">
      <c r="H15118" s="24"/>
    </row>
    <row r="15119" spans="8:8" ht="15" customHeight="1">
      <c r="H15119" s="24"/>
    </row>
    <row r="15120" spans="8:8" ht="15" customHeight="1">
      <c r="H15120" s="24"/>
    </row>
    <row r="15121" spans="8:8" ht="15" customHeight="1">
      <c r="H15121" s="24"/>
    </row>
    <row r="15122" spans="8:8" ht="15" customHeight="1">
      <c r="H15122" s="24"/>
    </row>
    <row r="15123" spans="8:8" ht="15" customHeight="1">
      <c r="H15123" s="24"/>
    </row>
    <row r="15124" spans="8:8" ht="15" customHeight="1">
      <c r="H15124" s="24"/>
    </row>
    <row r="15125" spans="8:8" ht="15" customHeight="1">
      <c r="H15125" s="24"/>
    </row>
    <row r="15126" spans="8:8" ht="15" customHeight="1">
      <c r="H15126" s="24"/>
    </row>
    <row r="15127" spans="8:8" ht="15" customHeight="1">
      <c r="H15127" s="24"/>
    </row>
    <row r="15128" spans="8:8" ht="15" customHeight="1">
      <c r="H15128" s="24"/>
    </row>
    <row r="15129" spans="8:8" ht="15" customHeight="1">
      <c r="H15129" s="24"/>
    </row>
    <row r="15130" spans="8:8" ht="15" customHeight="1">
      <c r="H15130" s="24"/>
    </row>
    <row r="15131" spans="8:8" ht="15" customHeight="1">
      <c r="H15131" s="24"/>
    </row>
    <row r="15132" spans="8:8" ht="15" customHeight="1">
      <c r="H15132" s="24"/>
    </row>
    <row r="15133" spans="8:8" ht="15" customHeight="1">
      <c r="H15133" s="24"/>
    </row>
    <row r="15134" spans="8:8" ht="15" customHeight="1">
      <c r="H15134" s="24"/>
    </row>
    <row r="15135" spans="8:8" ht="15" customHeight="1">
      <c r="H15135" s="24"/>
    </row>
    <row r="15136" spans="8:8" ht="15" customHeight="1">
      <c r="H15136" s="24"/>
    </row>
    <row r="15137" spans="8:8" ht="15" customHeight="1">
      <c r="H15137" s="24"/>
    </row>
    <row r="15138" spans="8:8" ht="15" customHeight="1">
      <c r="H15138" s="24"/>
    </row>
    <row r="15139" spans="8:8" ht="15" customHeight="1">
      <c r="H15139" s="24"/>
    </row>
    <row r="15140" spans="8:8" ht="15" customHeight="1">
      <c r="H15140" s="24"/>
    </row>
    <row r="15141" spans="8:8" ht="15" customHeight="1">
      <c r="H15141" s="24"/>
    </row>
    <row r="15142" spans="8:8" ht="15" customHeight="1">
      <c r="H15142" s="24"/>
    </row>
    <row r="15143" spans="8:8" ht="15" customHeight="1">
      <c r="H15143" s="24"/>
    </row>
    <row r="15144" spans="8:8" ht="15" customHeight="1">
      <c r="H15144" s="24"/>
    </row>
    <row r="15145" spans="8:8" ht="15" customHeight="1">
      <c r="H15145" s="24"/>
    </row>
    <row r="15146" spans="8:8" ht="15" customHeight="1">
      <c r="H15146" s="24"/>
    </row>
    <row r="15147" spans="8:8" ht="15" customHeight="1">
      <c r="H15147" s="24"/>
    </row>
    <row r="15148" spans="8:8" ht="15" customHeight="1">
      <c r="H15148" s="24"/>
    </row>
    <row r="15149" spans="8:8" ht="15" customHeight="1">
      <c r="H15149" s="24"/>
    </row>
    <row r="15150" spans="8:8" ht="15" customHeight="1">
      <c r="H15150" s="24"/>
    </row>
    <row r="15151" spans="8:8" ht="15" customHeight="1">
      <c r="H15151" s="24"/>
    </row>
    <row r="15152" spans="8:8" ht="15" customHeight="1">
      <c r="H15152" s="24"/>
    </row>
    <row r="15153" spans="8:8" ht="15" customHeight="1">
      <c r="H15153" s="24"/>
    </row>
    <row r="15154" spans="8:8" ht="15" customHeight="1">
      <c r="H15154" s="24"/>
    </row>
    <row r="15155" spans="8:8" ht="15" customHeight="1">
      <c r="H15155" s="24"/>
    </row>
    <row r="15156" spans="8:8" ht="15" customHeight="1">
      <c r="H15156" s="24"/>
    </row>
    <row r="15157" spans="8:8" ht="15" customHeight="1">
      <c r="H15157" s="24"/>
    </row>
    <row r="15158" spans="8:8" ht="15" customHeight="1">
      <c r="H15158" s="24"/>
    </row>
    <row r="15159" spans="8:8" ht="15" customHeight="1">
      <c r="H15159" s="24"/>
    </row>
    <row r="15160" spans="8:8" ht="15" customHeight="1">
      <c r="H15160" s="24"/>
    </row>
    <row r="15161" spans="8:8" ht="15" customHeight="1">
      <c r="H15161" s="24"/>
    </row>
    <row r="15162" spans="8:8" ht="15" customHeight="1">
      <c r="H15162" s="24"/>
    </row>
    <row r="15163" spans="8:8" ht="15" customHeight="1">
      <c r="H15163" s="24"/>
    </row>
    <row r="15164" spans="8:8" ht="15" customHeight="1">
      <c r="H15164" s="24"/>
    </row>
    <row r="15165" spans="8:8" ht="15" customHeight="1">
      <c r="H15165" s="24"/>
    </row>
    <row r="15166" spans="8:8" ht="15" customHeight="1">
      <c r="H15166" s="24"/>
    </row>
    <row r="15167" spans="8:8" ht="15" customHeight="1">
      <c r="H15167" s="24"/>
    </row>
    <row r="15168" spans="8:8" ht="15" customHeight="1">
      <c r="H15168" s="24"/>
    </row>
    <row r="15169" spans="8:8" ht="15" customHeight="1">
      <c r="H15169" s="24"/>
    </row>
    <row r="15170" spans="8:8" ht="15" customHeight="1">
      <c r="H15170" s="24"/>
    </row>
    <row r="15171" spans="8:8" ht="15" customHeight="1">
      <c r="H15171" s="24"/>
    </row>
    <row r="15172" spans="8:8" ht="15" customHeight="1">
      <c r="H15172" s="24"/>
    </row>
    <row r="15173" spans="8:8" ht="15" customHeight="1">
      <c r="H15173" s="24"/>
    </row>
    <row r="15174" spans="8:8" ht="15" customHeight="1">
      <c r="H15174" s="24"/>
    </row>
    <row r="15175" spans="8:8" ht="15" customHeight="1">
      <c r="H15175" s="24"/>
    </row>
    <row r="15176" spans="8:8" ht="15" customHeight="1">
      <c r="H15176" s="24"/>
    </row>
    <row r="15177" spans="8:8" ht="15" customHeight="1">
      <c r="H15177" s="24"/>
    </row>
    <row r="15178" spans="8:8" ht="15" customHeight="1">
      <c r="H15178" s="24"/>
    </row>
    <row r="15179" spans="8:8" ht="15" customHeight="1">
      <c r="H15179" s="24"/>
    </row>
    <row r="15180" spans="8:8" ht="15" customHeight="1">
      <c r="H15180" s="24"/>
    </row>
    <row r="15181" spans="8:8" ht="15" customHeight="1">
      <c r="H15181" s="24"/>
    </row>
    <row r="15182" spans="8:8" ht="15" customHeight="1">
      <c r="H15182" s="24"/>
    </row>
    <row r="15183" spans="8:8" ht="15" customHeight="1">
      <c r="H15183" s="24"/>
    </row>
    <row r="15184" spans="8:8" ht="15" customHeight="1">
      <c r="H15184" s="24"/>
    </row>
    <row r="15185" spans="8:8" ht="15" customHeight="1">
      <c r="H15185" s="24"/>
    </row>
    <row r="15186" spans="8:8" ht="15" customHeight="1">
      <c r="H15186" s="24"/>
    </row>
    <row r="15187" spans="8:8" ht="15" customHeight="1">
      <c r="H15187" s="24"/>
    </row>
    <row r="15188" spans="8:8" ht="15" customHeight="1">
      <c r="H15188" s="24"/>
    </row>
    <row r="15189" spans="8:8" ht="15" customHeight="1">
      <c r="H15189" s="24"/>
    </row>
    <row r="15190" spans="8:8" ht="15" customHeight="1">
      <c r="H15190" s="24"/>
    </row>
    <row r="15191" spans="8:8" ht="15" customHeight="1">
      <c r="H15191" s="24"/>
    </row>
    <row r="15192" spans="8:8" ht="15" customHeight="1">
      <c r="H15192" s="24"/>
    </row>
    <row r="15193" spans="8:8" ht="15" customHeight="1">
      <c r="H15193" s="24"/>
    </row>
    <row r="15194" spans="8:8" ht="15" customHeight="1">
      <c r="H15194" s="24"/>
    </row>
    <row r="15195" spans="8:8" ht="15" customHeight="1">
      <c r="H15195" s="24"/>
    </row>
    <row r="15196" spans="8:8" ht="15" customHeight="1">
      <c r="H15196" s="24"/>
    </row>
    <row r="15197" spans="8:8" ht="15" customHeight="1">
      <c r="H15197" s="24"/>
    </row>
    <row r="15198" spans="8:8" ht="15" customHeight="1">
      <c r="H15198" s="24"/>
    </row>
    <row r="15199" spans="8:8" ht="15" customHeight="1">
      <c r="H15199" s="24"/>
    </row>
    <row r="15200" spans="8:8" ht="15" customHeight="1">
      <c r="H15200" s="24"/>
    </row>
    <row r="15201" spans="8:8" ht="15" customHeight="1">
      <c r="H15201" s="24"/>
    </row>
    <row r="15202" spans="8:8" ht="15" customHeight="1">
      <c r="H15202" s="24"/>
    </row>
    <row r="15203" spans="8:8" ht="15" customHeight="1">
      <c r="H15203" s="24"/>
    </row>
    <row r="15204" spans="8:8" ht="15" customHeight="1">
      <c r="H15204" s="24"/>
    </row>
    <row r="15205" spans="8:8" ht="15" customHeight="1">
      <c r="H15205" s="24"/>
    </row>
    <row r="15206" spans="8:8" ht="15" customHeight="1">
      <c r="H15206" s="24"/>
    </row>
    <row r="15207" spans="8:8" ht="15" customHeight="1">
      <c r="H15207" s="24"/>
    </row>
    <row r="15208" spans="8:8" ht="15" customHeight="1">
      <c r="H15208" s="24"/>
    </row>
    <row r="15209" spans="8:8" ht="15" customHeight="1">
      <c r="H15209" s="24"/>
    </row>
    <row r="15210" spans="8:8" ht="15" customHeight="1">
      <c r="H15210" s="24"/>
    </row>
    <row r="15211" spans="8:8" ht="15" customHeight="1">
      <c r="H15211" s="24"/>
    </row>
    <row r="15212" spans="8:8" ht="15" customHeight="1">
      <c r="H15212" s="24"/>
    </row>
    <row r="15213" spans="8:8" ht="15" customHeight="1">
      <c r="H15213" s="24"/>
    </row>
    <row r="15214" spans="8:8" ht="15" customHeight="1">
      <c r="H15214" s="24"/>
    </row>
    <row r="15215" spans="8:8" ht="15" customHeight="1">
      <c r="H15215" s="24"/>
    </row>
    <row r="15216" spans="8:8" ht="15" customHeight="1">
      <c r="H15216" s="24"/>
    </row>
    <row r="15217" spans="8:8" ht="15" customHeight="1">
      <c r="H15217" s="24"/>
    </row>
    <row r="15218" spans="8:8" ht="15" customHeight="1">
      <c r="H15218" s="24"/>
    </row>
    <row r="15219" spans="8:8" ht="15" customHeight="1">
      <c r="H15219" s="24"/>
    </row>
    <row r="15220" spans="8:8" ht="15" customHeight="1">
      <c r="H15220" s="24"/>
    </row>
    <row r="15221" spans="8:8" ht="15" customHeight="1">
      <c r="H15221" s="24"/>
    </row>
    <row r="15222" spans="8:8" ht="15" customHeight="1">
      <c r="H15222" s="24"/>
    </row>
    <row r="15223" spans="8:8" ht="15" customHeight="1">
      <c r="H15223" s="24"/>
    </row>
    <row r="15224" spans="8:8" ht="15" customHeight="1">
      <c r="H15224" s="24"/>
    </row>
    <row r="15225" spans="8:8" ht="15" customHeight="1">
      <c r="H15225" s="24"/>
    </row>
    <row r="15226" spans="8:8" ht="15" customHeight="1">
      <c r="H15226" s="24"/>
    </row>
    <row r="15227" spans="8:8" ht="15" customHeight="1">
      <c r="H15227" s="24"/>
    </row>
    <row r="15228" spans="8:8" ht="15" customHeight="1">
      <c r="H15228" s="24"/>
    </row>
    <row r="15229" spans="8:8" ht="15" customHeight="1">
      <c r="H15229" s="24"/>
    </row>
    <row r="15230" spans="8:8" ht="15" customHeight="1">
      <c r="H15230" s="24"/>
    </row>
    <row r="15231" spans="8:8" ht="15" customHeight="1">
      <c r="H15231" s="24"/>
    </row>
    <row r="15232" spans="8:8" ht="15" customHeight="1">
      <c r="H15232" s="24"/>
    </row>
    <row r="15233" spans="8:8" ht="15" customHeight="1">
      <c r="H15233" s="24"/>
    </row>
    <row r="15234" spans="8:8" ht="15" customHeight="1">
      <c r="H15234" s="24"/>
    </row>
    <row r="15235" spans="8:8" ht="15" customHeight="1">
      <c r="H15235" s="24"/>
    </row>
    <row r="15236" spans="8:8" ht="15" customHeight="1">
      <c r="H15236" s="24"/>
    </row>
    <row r="15237" spans="8:8" ht="15" customHeight="1">
      <c r="H15237" s="24"/>
    </row>
    <row r="15238" spans="8:8" ht="15" customHeight="1">
      <c r="H15238" s="24"/>
    </row>
    <row r="15239" spans="8:8" ht="15" customHeight="1">
      <c r="H15239" s="24"/>
    </row>
    <row r="15240" spans="8:8" ht="15" customHeight="1">
      <c r="H15240" s="24"/>
    </row>
    <row r="15241" spans="8:8" ht="15" customHeight="1">
      <c r="H15241" s="24"/>
    </row>
    <row r="15242" spans="8:8" ht="15" customHeight="1">
      <c r="H15242" s="24"/>
    </row>
    <row r="15243" spans="8:8" ht="15" customHeight="1">
      <c r="H15243" s="24"/>
    </row>
    <row r="15244" spans="8:8" ht="15" customHeight="1">
      <c r="H15244" s="24"/>
    </row>
    <row r="15245" spans="8:8" ht="15" customHeight="1">
      <c r="H15245" s="24"/>
    </row>
    <row r="15246" spans="8:8" ht="15" customHeight="1">
      <c r="H15246" s="24"/>
    </row>
    <row r="15247" spans="8:8" ht="15" customHeight="1">
      <c r="H15247" s="24"/>
    </row>
    <row r="15248" spans="8:8" ht="15" customHeight="1">
      <c r="H15248" s="24"/>
    </row>
    <row r="15249" spans="8:8" ht="15" customHeight="1">
      <c r="H15249" s="24"/>
    </row>
    <row r="15250" spans="8:8" ht="15" customHeight="1">
      <c r="H15250" s="24"/>
    </row>
    <row r="15251" spans="8:8" ht="15" customHeight="1">
      <c r="H15251" s="24"/>
    </row>
    <row r="15252" spans="8:8" ht="15" customHeight="1">
      <c r="H15252" s="24"/>
    </row>
    <row r="15253" spans="8:8" ht="15" customHeight="1">
      <c r="H15253" s="24"/>
    </row>
    <row r="15254" spans="8:8" ht="15" customHeight="1">
      <c r="H15254" s="24"/>
    </row>
    <row r="15255" spans="8:8" ht="15" customHeight="1">
      <c r="H15255" s="24"/>
    </row>
    <row r="15256" spans="8:8" ht="15" customHeight="1">
      <c r="H15256" s="24"/>
    </row>
    <row r="15257" spans="8:8" ht="15" customHeight="1">
      <c r="H15257" s="24"/>
    </row>
    <row r="15258" spans="8:8" ht="15" customHeight="1">
      <c r="H15258" s="24"/>
    </row>
    <row r="15259" spans="8:8" ht="15" customHeight="1">
      <c r="H15259" s="24"/>
    </row>
    <row r="15260" spans="8:8" ht="15" customHeight="1">
      <c r="H15260" s="24"/>
    </row>
    <row r="15261" spans="8:8" ht="15" customHeight="1">
      <c r="H15261" s="24"/>
    </row>
    <row r="15262" spans="8:8" ht="15" customHeight="1">
      <c r="H15262" s="24"/>
    </row>
    <row r="15263" spans="8:8" ht="15" customHeight="1">
      <c r="H15263" s="24"/>
    </row>
    <row r="15264" spans="8:8" ht="15" customHeight="1">
      <c r="H15264" s="24"/>
    </row>
    <row r="15265" spans="8:8" ht="15" customHeight="1">
      <c r="H15265" s="24"/>
    </row>
    <row r="15266" spans="8:8" ht="15" customHeight="1">
      <c r="H15266" s="24"/>
    </row>
    <row r="15267" spans="8:8" ht="15" customHeight="1">
      <c r="H15267" s="24"/>
    </row>
    <row r="15268" spans="8:8" ht="15" customHeight="1">
      <c r="H15268" s="24"/>
    </row>
    <row r="15269" spans="8:8" ht="15" customHeight="1">
      <c r="H15269" s="24"/>
    </row>
    <row r="15270" spans="8:8" ht="15" customHeight="1">
      <c r="H15270" s="24"/>
    </row>
    <row r="15271" spans="8:8" ht="15" customHeight="1">
      <c r="H15271" s="24"/>
    </row>
    <row r="15272" spans="8:8" ht="15" customHeight="1">
      <c r="H15272" s="24"/>
    </row>
    <row r="15273" spans="8:8" ht="15" customHeight="1">
      <c r="H15273" s="24"/>
    </row>
    <row r="15274" spans="8:8" ht="15" customHeight="1">
      <c r="H15274" s="24"/>
    </row>
    <row r="15275" spans="8:8" ht="15" customHeight="1">
      <c r="H15275" s="24"/>
    </row>
    <row r="15276" spans="8:8" ht="15" customHeight="1">
      <c r="H15276" s="24"/>
    </row>
    <row r="15277" spans="8:8" ht="15" customHeight="1">
      <c r="H15277" s="24"/>
    </row>
    <row r="15278" spans="8:8" ht="15" customHeight="1">
      <c r="H15278" s="24"/>
    </row>
    <row r="15279" spans="8:8" ht="15" customHeight="1">
      <c r="H15279" s="24"/>
    </row>
    <row r="15280" spans="8:8" ht="15" customHeight="1">
      <c r="H15280" s="24"/>
    </row>
    <row r="15281" spans="8:8" ht="15" customHeight="1">
      <c r="H15281" s="24"/>
    </row>
    <row r="15282" spans="8:8" ht="15" customHeight="1">
      <c r="H15282" s="24"/>
    </row>
    <row r="15283" spans="8:8" ht="15" customHeight="1">
      <c r="H15283" s="24"/>
    </row>
    <row r="15284" spans="8:8" ht="15" customHeight="1">
      <c r="H15284" s="24"/>
    </row>
    <row r="15285" spans="8:8" ht="15" customHeight="1">
      <c r="H15285" s="24"/>
    </row>
    <row r="15286" spans="8:8" ht="15" customHeight="1">
      <c r="H15286" s="24"/>
    </row>
    <row r="15287" spans="8:8" ht="15" customHeight="1">
      <c r="H15287" s="24"/>
    </row>
    <row r="15288" spans="8:8" ht="15" customHeight="1">
      <c r="H15288" s="24"/>
    </row>
    <row r="15289" spans="8:8" ht="15" customHeight="1">
      <c r="H15289" s="24"/>
    </row>
    <row r="15290" spans="8:8" ht="15" customHeight="1">
      <c r="H15290" s="24"/>
    </row>
    <row r="15291" spans="8:8" ht="15" customHeight="1">
      <c r="H15291" s="24"/>
    </row>
    <row r="15292" spans="8:8" ht="15" customHeight="1">
      <c r="H15292" s="24"/>
    </row>
    <row r="15293" spans="8:8" ht="15" customHeight="1">
      <c r="H15293" s="24"/>
    </row>
    <row r="15294" spans="8:8" ht="15" customHeight="1">
      <c r="H15294" s="24"/>
    </row>
    <row r="15295" spans="8:8" ht="15" customHeight="1">
      <c r="H15295" s="24"/>
    </row>
    <row r="15296" spans="8:8" ht="15" customHeight="1">
      <c r="H15296" s="24"/>
    </row>
    <row r="15297" spans="8:8" ht="15" customHeight="1">
      <c r="H15297" s="24"/>
    </row>
    <row r="15298" spans="8:8" ht="15" customHeight="1">
      <c r="H15298" s="24"/>
    </row>
    <row r="15299" spans="8:8" ht="15" customHeight="1">
      <c r="H15299" s="24"/>
    </row>
    <row r="15300" spans="8:8" ht="15" customHeight="1">
      <c r="H15300" s="24"/>
    </row>
    <row r="15301" spans="8:8" ht="15" customHeight="1">
      <c r="H15301" s="24"/>
    </row>
    <row r="15302" spans="8:8" ht="15" customHeight="1">
      <c r="H15302" s="24"/>
    </row>
    <row r="15303" spans="8:8" ht="15" customHeight="1">
      <c r="H15303" s="24"/>
    </row>
    <row r="15304" spans="8:8" ht="15" customHeight="1">
      <c r="H15304" s="24"/>
    </row>
    <row r="15305" spans="8:8" ht="15" customHeight="1">
      <c r="H15305" s="24"/>
    </row>
    <row r="15306" spans="8:8" ht="15" customHeight="1">
      <c r="H15306" s="24"/>
    </row>
    <row r="15307" spans="8:8" ht="15" customHeight="1">
      <c r="H15307" s="24"/>
    </row>
    <row r="15308" spans="8:8" ht="15" customHeight="1">
      <c r="H15308" s="24"/>
    </row>
    <row r="15309" spans="8:8" ht="15" customHeight="1">
      <c r="H15309" s="24"/>
    </row>
    <row r="15310" spans="8:8" ht="15" customHeight="1">
      <c r="H15310" s="24"/>
    </row>
    <row r="15311" spans="8:8" ht="15" customHeight="1">
      <c r="H15311" s="24"/>
    </row>
    <row r="15312" spans="8:8" ht="15" customHeight="1">
      <c r="H15312" s="24"/>
    </row>
    <row r="15313" spans="8:8" ht="15" customHeight="1">
      <c r="H15313" s="24"/>
    </row>
    <row r="15314" spans="8:8" ht="15" customHeight="1">
      <c r="H15314" s="24"/>
    </row>
    <row r="15315" spans="8:8" ht="15" customHeight="1">
      <c r="H15315" s="24"/>
    </row>
    <row r="15316" spans="8:8" ht="15" customHeight="1">
      <c r="H15316" s="24"/>
    </row>
    <row r="15317" spans="8:8" ht="15" customHeight="1">
      <c r="H15317" s="24"/>
    </row>
    <row r="15318" spans="8:8" ht="15" customHeight="1">
      <c r="H15318" s="24"/>
    </row>
    <row r="15319" spans="8:8" ht="15" customHeight="1">
      <c r="H15319" s="24"/>
    </row>
    <row r="15320" spans="8:8" ht="15" customHeight="1">
      <c r="H15320" s="24"/>
    </row>
    <row r="15321" spans="8:8" ht="15" customHeight="1">
      <c r="H15321" s="24"/>
    </row>
    <row r="15322" spans="8:8" ht="15" customHeight="1">
      <c r="H15322" s="24"/>
    </row>
    <row r="15323" spans="8:8" ht="15" customHeight="1">
      <c r="H15323" s="24"/>
    </row>
    <row r="15324" spans="8:8" ht="15" customHeight="1">
      <c r="H15324" s="24"/>
    </row>
    <row r="15325" spans="8:8" ht="15" customHeight="1">
      <c r="H15325" s="24"/>
    </row>
    <row r="15326" spans="8:8" ht="15" customHeight="1">
      <c r="H15326" s="24"/>
    </row>
    <row r="15327" spans="8:8" ht="15" customHeight="1">
      <c r="H15327" s="24"/>
    </row>
    <row r="15328" spans="8:8" ht="15" customHeight="1">
      <c r="H15328" s="24"/>
    </row>
    <row r="15329" spans="8:8" ht="15" customHeight="1">
      <c r="H15329" s="24"/>
    </row>
    <row r="15330" spans="8:8" ht="15" customHeight="1">
      <c r="H15330" s="24"/>
    </row>
    <row r="15331" spans="8:8" ht="15" customHeight="1">
      <c r="H15331" s="24"/>
    </row>
    <row r="15332" spans="8:8" ht="15" customHeight="1">
      <c r="H15332" s="24"/>
    </row>
    <row r="15333" spans="8:8" ht="15" customHeight="1">
      <c r="H15333" s="24"/>
    </row>
    <row r="15334" spans="8:8" ht="15" customHeight="1">
      <c r="H15334" s="24"/>
    </row>
    <row r="15335" spans="8:8" ht="15" customHeight="1">
      <c r="H15335" s="24"/>
    </row>
    <row r="15336" spans="8:8" ht="15" customHeight="1">
      <c r="H15336" s="24"/>
    </row>
    <row r="15337" spans="8:8" ht="15" customHeight="1">
      <c r="H15337" s="24"/>
    </row>
    <row r="15338" spans="8:8" ht="15" customHeight="1">
      <c r="H15338" s="24"/>
    </row>
    <row r="15339" spans="8:8" ht="15" customHeight="1">
      <c r="H15339" s="24"/>
    </row>
    <row r="15340" spans="8:8" ht="15" customHeight="1">
      <c r="H15340" s="24"/>
    </row>
    <row r="15341" spans="8:8" ht="15" customHeight="1">
      <c r="H15341" s="24"/>
    </row>
    <row r="15342" spans="8:8" ht="15" customHeight="1">
      <c r="H15342" s="24"/>
    </row>
    <row r="15343" spans="8:8" ht="15" customHeight="1">
      <c r="H15343" s="24"/>
    </row>
    <row r="15344" spans="8:8" ht="15" customHeight="1">
      <c r="H15344" s="24"/>
    </row>
    <row r="15345" spans="8:8" ht="15" customHeight="1">
      <c r="H15345" s="24"/>
    </row>
    <row r="15346" spans="8:8" ht="15" customHeight="1">
      <c r="H15346" s="24"/>
    </row>
    <row r="15347" spans="8:8" ht="15" customHeight="1">
      <c r="H15347" s="24"/>
    </row>
    <row r="15348" spans="8:8" ht="15" customHeight="1">
      <c r="H15348" s="24"/>
    </row>
    <row r="15349" spans="8:8" ht="15" customHeight="1">
      <c r="H15349" s="24"/>
    </row>
    <row r="15350" spans="8:8" ht="15" customHeight="1">
      <c r="H15350" s="24"/>
    </row>
    <row r="15351" spans="8:8" ht="15" customHeight="1">
      <c r="H15351" s="24"/>
    </row>
    <row r="15352" spans="8:8" ht="15" customHeight="1">
      <c r="H15352" s="24"/>
    </row>
    <row r="15353" spans="8:8" ht="15" customHeight="1">
      <c r="H15353" s="24"/>
    </row>
    <row r="15354" spans="8:8" ht="15" customHeight="1">
      <c r="H15354" s="24"/>
    </row>
    <row r="15355" spans="8:8" ht="15" customHeight="1">
      <c r="H15355" s="24"/>
    </row>
    <row r="15356" spans="8:8" ht="15" customHeight="1">
      <c r="H15356" s="24"/>
    </row>
    <row r="15357" spans="8:8" ht="15" customHeight="1">
      <c r="H15357" s="24"/>
    </row>
    <row r="15358" spans="8:8" ht="15" customHeight="1">
      <c r="H15358" s="24"/>
    </row>
    <row r="15359" spans="8:8" ht="15" customHeight="1">
      <c r="H15359" s="24"/>
    </row>
    <row r="15360" spans="8:8" ht="15" customHeight="1">
      <c r="H15360" s="24"/>
    </row>
    <row r="15361" spans="8:8" ht="15" customHeight="1">
      <c r="H15361" s="24"/>
    </row>
    <row r="15362" spans="8:8" ht="15" customHeight="1">
      <c r="H15362" s="24"/>
    </row>
    <row r="15363" spans="8:8" ht="15" customHeight="1">
      <c r="H15363" s="24"/>
    </row>
    <row r="15364" spans="8:8" ht="15" customHeight="1">
      <c r="H15364" s="24"/>
    </row>
    <row r="15365" spans="8:8" ht="15" customHeight="1">
      <c r="H15365" s="24"/>
    </row>
    <row r="15366" spans="8:8" ht="15" customHeight="1">
      <c r="H15366" s="24"/>
    </row>
    <row r="15367" spans="8:8" ht="15" customHeight="1">
      <c r="H15367" s="24"/>
    </row>
    <row r="15368" spans="8:8" ht="15" customHeight="1">
      <c r="H15368" s="24"/>
    </row>
    <row r="15369" spans="8:8" ht="15" customHeight="1">
      <c r="H15369" s="24"/>
    </row>
    <row r="15370" spans="8:8" ht="15" customHeight="1">
      <c r="H15370" s="24"/>
    </row>
    <row r="15371" spans="8:8" ht="15" customHeight="1">
      <c r="H15371" s="24"/>
    </row>
    <row r="15372" spans="8:8" ht="15" customHeight="1">
      <c r="H15372" s="24"/>
    </row>
    <row r="15373" spans="8:8" ht="15" customHeight="1">
      <c r="H15373" s="24"/>
    </row>
    <row r="15374" spans="8:8" ht="15" customHeight="1">
      <c r="H15374" s="24"/>
    </row>
    <row r="15375" spans="8:8" ht="15" customHeight="1">
      <c r="H15375" s="24"/>
    </row>
    <row r="15376" spans="8:8" ht="15" customHeight="1">
      <c r="H15376" s="24"/>
    </row>
    <row r="15377" spans="8:8" ht="15" customHeight="1">
      <c r="H15377" s="24"/>
    </row>
    <row r="15378" spans="8:8" ht="15" customHeight="1">
      <c r="H15378" s="24"/>
    </row>
    <row r="15379" spans="8:8" ht="15" customHeight="1">
      <c r="H15379" s="24"/>
    </row>
    <row r="15380" spans="8:8" ht="15" customHeight="1">
      <c r="H15380" s="24"/>
    </row>
    <row r="15381" spans="8:8" ht="15" customHeight="1">
      <c r="H15381" s="24"/>
    </row>
    <row r="15382" spans="8:8" ht="15" customHeight="1">
      <c r="H15382" s="24"/>
    </row>
    <row r="15383" spans="8:8" ht="15" customHeight="1">
      <c r="H15383" s="24"/>
    </row>
    <row r="15384" spans="8:8" ht="15" customHeight="1">
      <c r="H15384" s="24"/>
    </row>
    <row r="15385" spans="8:8" ht="15" customHeight="1">
      <c r="H15385" s="24"/>
    </row>
    <row r="15386" spans="8:8" ht="15" customHeight="1">
      <c r="H15386" s="24"/>
    </row>
    <row r="15387" spans="8:8" ht="15" customHeight="1">
      <c r="H15387" s="24"/>
    </row>
    <row r="15388" spans="8:8" ht="15" customHeight="1">
      <c r="H15388" s="24"/>
    </row>
    <row r="15389" spans="8:8" ht="15" customHeight="1">
      <c r="H15389" s="24"/>
    </row>
    <row r="15390" spans="8:8" ht="15" customHeight="1">
      <c r="H15390" s="24"/>
    </row>
    <row r="15391" spans="8:8" ht="15" customHeight="1">
      <c r="H15391" s="24"/>
    </row>
    <row r="15392" spans="8:8" ht="15" customHeight="1">
      <c r="H15392" s="24"/>
    </row>
    <row r="15393" spans="8:8" ht="15" customHeight="1">
      <c r="H15393" s="24"/>
    </row>
    <row r="15394" spans="8:8" ht="15" customHeight="1">
      <c r="H15394" s="24"/>
    </row>
    <row r="15395" spans="8:8" ht="15" customHeight="1">
      <c r="H15395" s="24"/>
    </row>
    <row r="15396" spans="8:8" ht="15" customHeight="1">
      <c r="H15396" s="24"/>
    </row>
    <row r="15397" spans="8:8" ht="15" customHeight="1">
      <c r="H15397" s="24"/>
    </row>
    <row r="15398" spans="8:8" ht="15" customHeight="1">
      <c r="H15398" s="24"/>
    </row>
    <row r="15399" spans="8:8" ht="15" customHeight="1">
      <c r="H15399" s="24"/>
    </row>
    <row r="15400" spans="8:8" ht="15" customHeight="1">
      <c r="H15400" s="24"/>
    </row>
    <row r="15401" spans="8:8" ht="15" customHeight="1">
      <c r="H15401" s="24"/>
    </row>
    <row r="15402" spans="8:8" ht="15" customHeight="1">
      <c r="H15402" s="24"/>
    </row>
    <row r="15403" spans="8:8" ht="15" customHeight="1">
      <c r="H15403" s="24"/>
    </row>
    <row r="15404" spans="8:8" ht="15" customHeight="1">
      <c r="H15404" s="24"/>
    </row>
    <row r="15405" spans="8:8" ht="15" customHeight="1">
      <c r="H15405" s="24"/>
    </row>
    <row r="15406" spans="8:8" ht="15" customHeight="1">
      <c r="H15406" s="24"/>
    </row>
    <row r="15407" spans="8:8" ht="15" customHeight="1">
      <c r="H15407" s="24"/>
    </row>
    <row r="15408" spans="8:8" ht="15" customHeight="1">
      <c r="H15408" s="24"/>
    </row>
    <row r="15409" spans="8:8" ht="15" customHeight="1">
      <c r="H15409" s="24"/>
    </row>
    <row r="15410" spans="8:8" ht="15" customHeight="1">
      <c r="H15410" s="24"/>
    </row>
    <row r="15411" spans="8:8" ht="15" customHeight="1">
      <c r="H15411" s="24"/>
    </row>
    <row r="15412" spans="8:8" ht="15" customHeight="1">
      <c r="H15412" s="24"/>
    </row>
    <row r="15413" spans="8:8" ht="15" customHeight="1">
      <c r="H15413" s="24"/>
    </row>
    <row r="15414" spans="8:8" ht="15" customHeight="1">
      <c r="H15414" s="24"/>
    </row>
    <row r="15415" spans="8:8" ht="15" customHeight="1">
      <c r="H15415" s="24"/>
    </row>
    <row r="15416" spans="8:8" ht="15" customHeight="1">
      <c r="H15416" s="24"/>
    </row>
    <row r="15417" spans="8:8" ht="15" customHeight="1">
      <c r="H15417" s="24"/>
    </row>
    <row r="15418" spans="8:8" ht="15" customHeight="1">
      <c r="H15418" s="24"/>
    </row>
    <row r="15419" spans="8:8" ht="15" customHeight="1">
      <c r="H15419" s="24"/>
    </row>
    <row r="15420" spans="8:8" ht="15" customHeight="1">
      <c r="H15420" s="24"/>
    </row>
    <row r="15421" spans="8:8" ht="15" customHeight="1">
      <c r="H15421" s="24"/>
    </row>
    <row r="15422" spans="8:8" ht="15" customHeight="1">
      <c r="H15422" s="24"/>
    </row>
    <row r="15423" spans="8:8" ht="15" customHeight="1">
      <c r="H15423" s="24"/>
    </row>
    <row r="15424" spans="8:8" ht="15" customHeight="1">
      <c r="H15424" s="24"/>
    </row>
    <row r="15425" spans="8:8" ht="15" customHeight="1">
      <c r="H15425" s="24"/>
    </row>
    <row r="15426" spans="8:8" ht="15" customHeight="1">
      <c r="H15426" s="24"/>
    </row>
    <row r="15427" spans="8:8" ht="15" customHeight="1">
      <c r="H15427" s="24"/>
    </row>
    <row r="15428" spans="8:8" ht="15" customHeight="1">
      <c r="H15428" s="24"/>
    </row>
    <row r="15429" spans="8:8" ht="15" customHeight="1">
      <c r="H15429" s="24"/>
    </row>
    <row r="15430" spans="8:8" ht="15" customHeight="1">
      <c r="H15430" s="24"/>
    </row>
    <row r="15431" spans="8:8" ht="15" customHeight="1">
      <c r="H15431" s="24"/>
    </row>
    <row r="15432" spans="8:8" ht="15" customHeight="1">
      <c r="H15432" s="24"/>
    </row>
    <row r="15433" spans="8:8" ht="15" customHeight="1">
      <c r="H15433" s="24"/>
    </row>
    <row r="15434" spans="8:8" ht="15" customHeight="1">
      <c r="H15434" s="24"/>
    </row>
    <row r="15435" spans="8:8" ht="15" customHeight="1">
      <c r="H15435" s="24"/>
    </row>
    <row r="15436" spans="8:8" ht="15" customHeight="1">
      <c r="H15436" s="24"/>
    </row>
    <row r="15437" spans="8:8" ht="15" customHeight="1">
      <c r="H15437" s="24"/>
    </row>
    <row r="15438" spans="8:8" ht="15" customHeight="1">
      <c r="H15438" s="24"/>
    </row>
    <row r="15439" spans="8:8" ht="15" customHeight="1">
      <c r="H15439" s="24"/>
    </row>
    <row r="15440" spans="8:8" ht="15" customHeight="1">
      <c r="H15440" s="24"/>
    </row>
    <row r="15441" spans="8:8" ht="15" customHeight="1">
      <c r="H15441" s="24"/>
    </row>
    <row r="15442" spans="8:8" ht="15" customHeight="1">
      <c r="H15442" s="24"/>
    </row>
    <row r="15443" spans="8:8" ht="15" customHeight="1">
      <c r="H15443" s="24"/>
    </row>
    <row r="15444" spans="8:8" ht="15" customHeight="1">
      <c r="H15444" s="24"/>
    </row>
    <row r="15445" spans="8:8" ht="15" customHeight="1">
      <c r="H15445" s="24"/>
    </row>
    <row r="15446" spans="8:8" ht="15" customHeight="1">
      <c r="H15446" s="24"/>
    </row>
    <row r="15447" spans="8:8" ht="15" customHeight="1">
      <c r="H15447" s="24"/>
    </row>
    <row r="15448" spans="8:8" ht="15" customHeight="1">
      <c r="H15448" s="24"/>
    </row>
    <row r="15449" spans="8:8" ht="15" customHeight="1">
      <c r="H15449" s="24"/>
    </row>
    <row r="15450" spans="8:8" ht="15" customHeight="1">
      <c r="H15450" s="24"/>
    </row>
    <row r="15451" spans="8:8" ht="15" customHeight="1">
      <c r="H15451" s="24"/>
    </row>
    <row r="15452" spans="8:8" ht="15" customHeight="1">
      <c r="H15452" s="24"/>
    </row>
    <row r="15453" spans="8:8" ht="15" customHeight="1">
      <c r="H15453" s="24"/>
    </row>
    <row r="15454" spans="8:8" ht="15" customHeight="1">
      <c r="H15454" s="24"/>
    </row>
    <row r="15455" spans="8:8" ht="15" customHeight="1">
      <c r="H15455" s="24"/>
    </row>
    <row r="15456" spans="8:8" ht="15" customHeight="1">
      <c r="H15456" s="24"/>
    </row>
    <row r="15457" spans="8:8" ht="15" customHeight="1">
      <c r="H15457" s="24"/>
    </row>
    <row r="15458" spans="8:8" ht="15" customHeight="1">
      <c r="H15458" s="24"/>
    </row>
    <row r="15459" spans="8:8" ht="15" customHeight="1">
      <c r="H15459" s="24"/>
    </row>
    <row r="15460" spans="8:8" ht="15" customHeight="1">
      <c r="H15460" s="24"/>
    </row>
    <row r="15461" spans="8:8" ht="15" customHeight="1">
      <c r="H15461" s="24"/>
    </row>
    <row r="15462" spans="8:8" ht="15" customHeight="1">
      <c r="H15462" s="24"/>
    </row>
    <row r="15463" spans="8:8" ht="15" customHeight="1">
      <c r="H15463" s="24"/>
    </row>
    <row r="15464" spans="8:8" ht="15" customHeight="1">
      <c r="H15464" s="24"/>
    </row>
    <row r="15465" spans="8:8" ht="15" customHeight="1">
      <c r="H15465" s="24"/>
    </row>
    <row r="15466" spans="8:8" ht="15" customHeight="1">
      <c r="H15466" s="24"/>
    </row>
    <row r="15467" spans="8:8" ht="15" customHeight="1">
      <c r="H15467" s="24"/>
    </row>
    <row r="15468" spans="8:8" ht="15" customHeight="1">
      <c r="H15468" s="24"/>
    </row>
    <row r="15469" spans="8:8" ht="15" customHeight="1">
      <c r="H15469" s="24"/>
    </row>
    <row r="15470" spans="8:8" ht="15" customHeight="1">
      <c r="H15470" s="24"/>
    </row>
    <row r="15471" spans="8:8" ht="15" customHeight="1">
      <c r="H15471" s="24"/>
    </row>
    <row r="15472" spans="8:8" ht="15" customHeight="1">
      <c r="H15472" s="24"/>
    </row>
    <row r="15473" spans="8:8" ht="15" customHeight="1">
      <c r="H15473" s="24"/>
    </row>
    <row r="15474" spans="8:8" ht="15" customHeight="1">
      <c r="H15474" s="24"/>
    </row>
    <row r="15475" spans="8:8" ht="15" customHeight="1">
      <c r="H15475" s="24"/>
    </row>
    <row r="15476" spans="8:8" ht="15" customHeight="1">
      <c r="H15476" s="24"/>
    </row>
    <row r="15477" spans="8:8" ht="15" customHeight="1">
      <c r="H15477" s="24"/>
    </row>
    <row r="15478" spans="8:8" ht="15" customHeight="1">
      <c r="H15478" s="24"/>
    </row>
    <row r="15479" spans="8:8" ht="15" customHeight="1">
      <c r="H15479" s="24"/>
    </row>
    <row r="15480" spans="8:8" ht="15" customHeight="1">
      <c r="H15480" s="24"/>
    </row>
    <row r="15481" spans="8:8" ht="15" customHeight="1">
      <c r="H15481" s="24"/>
    </row>
    <row r="15482" spans="8:8" ht="15" customHeight="1">
      <c r="H15482" s="24"/>
    </row>
    <row r="15483" spans="8:8" ht="15" customHeight="1">
      <c r="H15483" s="24"/>
    </row>
    <row r="15484" spans="8:8" ht="15" customHeight="1">
      <c r="H15484" s="24"/>
    </row>
    <row r="15485" spans="8:8" ht="15" customHeight="1">
      <c r="H15485" s="24"/>
    </row>
    <row r="15486" spans="8:8" ht="15" customHeight="1">
      <c r="H15486" s="24"/>
    </row>
    <row r="15487" spans="8:8" ht="15" customHeight="1">
      <c r="H15487" s="24"/>
    </row>
    <row r="15488" spans="8:8" ht="15" customHeight="1">
      <c r="H15488" s="24"/>
    </row>
    <row r="15489" spans="8:8" ht="15" customHeight="1">
      <c r="H15489" s="24"/>
    </row>
    <row r="15490" spans="8:8" ht="15" customHeight="1">
      <c r="H15490" s="24"/>
    </row>
    <row r="15491" spans="8:8" ht="15" customHeight="1">
      <c r="H15491" s="24"/>
    </row>
    <row r="15492" spans="8:8" ht="15" customHeight="1">
      <c r="H15492" s="24"/>
    </row>
    <row r="15493" spans="8:8" ht="15" customHeight="1">
      <c r="H15493" s="24"/>
    </row>
    <row r="15494" spans="8:8" ht="15" customHeight="1">
      <c r="H15494" s="24"/>
    </row>
    <row r="15495" spans="8:8" ht="15" customHeight="1">
      <c r="H15495" s="24"/>
    </row>
    <row r="15496" spans="8:8" ht="15" customHeight="1">
      <c r="H15496" s="24"/>
    </row>
    <row r="15497" spans="8:8" ht="15" customHeight="1">
      <c r="H15497" s="24"/>
    </row>
    <row r="15498" spans="8:8" ht="15" customHeight="1">
      <c r="H15498" s="24"/>
    </row>
    <row r="15499" spans="8:8" ht="15" customHeight="1">
      <c r="H15499" s="24"/>
    </row>
    <row r="15500" spans="8:8" ht="15" customHeight="1">
      <c r="H15500" s="24"/>
    </row>
    <row r="15501" spans="8:8" ht="15" customHeight="1">
      <c r="H15501" s="24"/>
    </row>
    <row r="15502" spans="8:8" ht="15" customHeight="1">
      <c r="H15502" s="24"/>
    </row>
    <row r="15503" spans="8:8" ht="15" customHeight="1">
      <c r="H15503" s="24"/>
    </row>
    <row r="15504" spans="8:8" ht="15" customHeight="1">
      <c r="H15504" s="24"/>
    </row>
    <row r="15505" spans="8:8" ht="15" customHeight="1">
      <c r="H15505" s="24"/>
    </row>
    <row r="15506" spans="8:8" ht="15" customHeight="1">
      <c r="H15506" s="24"/>
    </row>
    <row r="15507" spans="8:8" ht="15" customHeight="1">
      <c r="H15507" s="24"/>
    </row>
    <row r="15508" spans="8:8" ht="15" customHeight="1">
      <c r="H15508" s="24"/>
    </row>
    <row r="15509" spans="8:8" ht="15" customHeight="1">
      <c r="H15509" s="24"/>
    </row>
    <row r="15510" spans="8:8" ht="15" customHeight="1">
      <c r="H15510" s="24"/>
    </row>
    <row r="15511" spans="8:8" ht="15" customHeight="1">
      <c r="H15511" s="24"/>
    </row>
    <row r="15512" spans="8:8" ht="15" customHeight="1">
      <c r="H15512" s="24"/>
    </row>
    <row r="15513" spans="8:8" ht="15" customHeight="1">
      <c r="H15513" s="24"/>
    </row>
    <row r="15514" spans="8:8" ht="15" customHeight="1">
      <c r="H15514" s="24"/>
    </row>
    <row r="15515" spans="8:8" ht="15" customHeight="1">
      <c r="H15515" s="24"/>
    </row>
    <row r="15516" spans="8:8" ht="15" customHeight="1">
      <c r="H15516" s="24"/>
    </row>
    <row r="15517" spans="8:8" ht="15" customHeight="1">
      <c r="H15517" s="24"/>
    </row>
    <row r="15518" spans="8:8" ht="15" customHeight="1">
      <c r="H15518" s="24"/>
    </row>
    <row r="15519" spans="8:8" ht="15" customHeight="1">
      <c r="H15519" s="24"/>
    </row>
    <row r="15520" spans="8:8" ht="15" customHeight="1">
      <c r="H15520" s="24"/>
    </row>
    <row r="15521" spans="8:8" ht="15" customHeight="1">
      <c r="H15521" s="24"/>
    </row>
    <row r="15522" spans="8:8" ht="15" customHeight="1">
      <c r="H15522" s="24"/>
    </row>
    <row r="15523" spans="8:8" ht="15" customHeight="1">
      <c r="H15523" s="24"/>
    </row>
    <row r="15524" spans="8:8" ht="15" customHeight="1">
      <c r="H15524" s="24"/>
    </row>
    <row r="15525" spans="8:8" ht="15" customHeight="1">
      <c r="H15525" s="24"/>
    </row>
    <row r="15526" spans="8:8" ht="15" customHeight="1">
      <c r="H15526" s="24"/>
    </row>
    <row r="15527" spans="8:8" ht="15" customHeight="1">
      <c r="H15527" s="24"/>
    </row>
    <row r="15528" spans="8:8" ht="15" customHeight="1">
      <c r="H15528" s="24"/>
    </row>
    <row r="15529" spans="8:8" ht="15" customHeight="1">
      <c r="H15529" s="24"/>
    </row>
    <row r="15530" spans="8:8" ht="15" customHeight="1">
      <c r="H15530" s="24"/>
    </row>
    <row r="15531" spans="8:8" ht="15" customHeight="1">
      <c r="H15531" s="24"/>
    </row>
    <row r="15532" spans="8:8" ht="15" customHeight="1">
      <c r="H15532" s="24"/>
    </row>
    <row r="15533" spans="8:8" ht="15" customHeight="1">
      <c r="H15533" s="24"/>
    </row>
    <row r="15534" spans="8:8" ht="15" customHeight="1">
      <c r="H15534" s="24"/>
    </row>
    <row r="15535" spans="8:8" ht="15" customHeight="1">
      <c r="H15535" s="24"/>
    </row>
    <row r="15536" spans="8:8" ht="15" customHeight="1">
      <c r="H15536" s="24"/>
    </row>
    <row r="15537" spans="8:8" ht="15" customHeight="1">
      <c r="H15537" s="24"/>
    </row>
    <row r="15538" spans="8:8" ht="15" customHeight="1">
      <c r="H15538" s="24"/>
    </row>
    <row r="15539" spans="8:8" ht="15" customHeight="1">
      <c r="H15539" s="24"/>
    </row>
    <row r="15540" spans="8:8" ht="15" customHeight="1">
      <c r="H15540" s="24"/>
    </row>
    <row r="15541" spans="8:8" ht="15" customHeight="1">
      <c r="H15541" s="24"/>
    </row>
    <row r="15542" spans="8:8" ht="15" customHeight="1">
      <c r="H15542" s="24"/>
    </row>
    <row r="15543" spans="8:8" ht="15" customHeight="1">
      <c r="H15543" s="24"/>
    </row>
    <row r="15544" spans="8:8" ht="15" customHeight="1">
      <c r="H15544" s="24"/>
    </row>
    <row r="15545" spans="8:8" ht="15" customHeight="1">
      <c r="H15545" s="24"/>
    </row>
    <row r="15546" spans="8:8" ht="15" customHeight="1">
      <c r="H15546" s="24"/>
    </row>
    <row r="15547" spans="8:8" ht="15" customHeight="1">
      <c r="H15547" s="24"/>
    </row>
    <row r="15548" spans="8:8" ht="15" customHeight="1">
      <c r="H15548" s="24"/>
    </row>
    <row r="15549" spans="8:8" ht="15" customHeight="1">
      <c r="H15549" s="24"/>
    </row>
    <row r="15550" spans="8:8" ht="15" customHeight="1">
      <c r="H15550" s="24"/>
    </row>
    <row r="15551" spans="8:8" ht="15" customHeight="1">
      <c r="H15551" s="24"/>
    </row>
    <row r="15552" spans="8:8" ht="15" customHeight="1">
      <c r="H15552" s="24"/>
    </row>
    <row r="15553" spans="8:8" ht="15" customHeight="1">
      <c r="H15553" s="24"/>
    </row>
    <row r="15554" spans="8:8" ht="15" customHeight="1">
      <c r="H15554" s="24"/>
    </row>
    <row r="15555" spans="8:8" ht="15" customHeight="1">
      <c r="H15555" s="24"/>
    </row>
    <row r="15556" spans="8:8" ht="15" customHeight="1">
      <c r="H15556" s="24"/>
    </row>
    <row r="15557" spans="8:8" ht="15" customHeight="1">
      <c r="H15557" s="24"/>
    </row>
    <row r="15558" spans="8:8" ht="15" customHeight="1">
      <c r="H15558" s="24"/>
    </row>
    <row r="15559" spans="8:8" ht="15" customHeight="1">
      <c r="H15559" s="24"/>
    </row>
    <row r="15560" spans="8:8" ht="15" customHeight="1">
      <c r="H15560" s="24"/>
    </row>
    <row r="15561" spans="8:8" ht="15" customHeight="1">
      <c r="H15561" s="24"/>
    </row>
    <row r="15562" spans="8:8" ht="15" customHeight="1">
      <c r="H15562" s="24"/>
    </row>
    <row r="15563" spans="8:8" ht="15" customHeight="1">
      <c r="H15563" s="24"/>
    </row>
    <row r="15564" spans="8:8" ht="15" customHeight="1">
      <c r="H15564" s="24"/>
    </row>
    <row r="15565" spans="8:8" ht="15" customHeight="1">
      <c r="H15565" s="24"/>
    </row>
    <row r="15566" spans="8:8" ht="15" customHeight="1">
      <c r="H15566" s="24"/>
    </row>
    <row r="15567" spans="8:8" ht="15" customHeight="1">
      <c r="H15567" s="24"/>
    </row>
    <row r="15568" spans="8:8" ht="15" customHeight="1">
      <c r="H15568" s="24"/>
    </row>
    <row r="15569" spans="8:8" ht="15" customHeight="1">
      <c r="H15569" s="24"/>
    </row>
    <row r="15570" spans="8:8" ht="15" customHeight="1">
      <c r="H15570" s="24"/>
    </row>
    <row r="15571" spans="8:8" ht="15" customHeight="1">
      <c r="H15571" s="24"/>
    </row>
    <row r="15572" spans="8:8" ht="15" customHeight="1">
      <c r="H15572" s="24"/>
    </row>
    <row r="15573" spans="8:8" ht="15" customHeight="1">
      <c r="H15573" s="24"/>
    </row>
    <row r="15574" spans="8:8" ht="15" customHeight="1">
      <c r="H15574" s="24"/>
    </row>
    <row r="15575" spans="8:8" ht="15" customHeight="1">
      <c r="H15575" s="24"/>
    </row>
    <row r="15576" spans="8:8" ht="15" customHeight="1">
      <c r="H15576" s="24"/>
    </row>
    <row r="15577" spans="8:8" ht="15" customHeight="1">
      <c r="H15577" s="24"/>
    </row>
    <row r="15578" spans="8:8" ht="15" customHeight="1">
      <c r="H15578" s="24"/>
    </row>
    <row r="15579" spans="8:8" ht="15" customHeight="1">
      <c r="H15579" s="24"/>
    </row>
    <row r="15580" spans="8:8" ht="15" customHeight="1">
      <c r="H15580" s="24"/>
    </row>
    <row r="15581" spans="8:8" ht="15" customHeight="1">
      <c r="H15581" s="24"/>
    </row>
    <row r="15582" spans="8:8" ht="15" customHeight="1">
      <c r="H15582" s="24"/>
    </row>
    <row r="15583" spans="8:8" ht="15" customHeight="1">
      <c r="H15583" s="24"/>
    </row>
    <row r="15584" spans="8:8" ht="15" customHeight="1">
      <c r="H15584" s="24"/>
    </row>
    <row r="15585" spans="8:8" ht="15" customHeight="1">
      <c r="H15585" s="24"/>
    </row>
    <row r="15586" spans="8:8" ht="15" customHeight="1">
      <c r="H15586" s="24"/>
    </row>
    <row r="15587" spans="8:8" ht="15" customHeight="1">
      <c r="H15587" s="24"/>
    </row>
    <row r="15588" spans="8:8" ht="15" customHeight="1">
      <c r="H15588" s="24"/>
    </row>
    <row r="15589" spans="8:8" ht="15" customHeight="1">
      <c r="H15589" s="24"/>
    </row>
    <row r="15590" spans="8:8" ht="15" customHeight="1">
      <c r="H15590" s="24"/>
    </row>
    <row r="15591" spans="8:8" ht="15" customHeight="1">
      <c r="H15591" s="24"/>
    </row>
    <row r="15592" spans="8:8" ht="15" customHeight="1">
      <c r="H15592" s="24"/>
    </row>
    <row r="15593" spans="8:8" ht="15" customHeight="1">
      <c r="H15593" s="24"/>
    </row>
    <row r="15594" spans="8:8" ht="15" customHeight="1">
      <c r="H15594" s="24"/>
    </row>
    <row r="15595" spans="8:8" ht="15" customHeight="1">
      <c r="H15595" s="24"/>
    </row>
    <row r="15596" spans="8:8" ht="15" customHeight="1">
      <c r="H15596" s="24"/>
    </row>
    <row r="15597" spans="8:8" ht="15" customHeight="1">
      <c r="H15597" s="24"/>
    </row>
    <row r="15598" spans="8:8" ht="15" customHeight="1">
      <c r="H15598" s="24"/>
    </row>
    <row r="15599" spans="8:8" ht="15" customHeight="1">
      <c r="H15599" s="24"/>
    </row>
    <row r="15600" spans="8:8" ht="15" customHeight="1">
      <c r="H15600" s="24"/>
    </row>
    <row r="15601" spans="8:8" ht="15" customHeight="1">
      <c r="H15601" s="24"/>
    </row>
    <row r="15602" spans="8:8" ht="15" customHeight="1">
      <c r="H15602" s="24"/>
    </row>
    <row r="15603" spans="8:8" ht="15" customHeight="1">
      <c r="H15603" s="24"/>
    </row>
    <row r="15604" spans="8:8" ht="15" customHeight="1">
      <c r="H15604" s="24"/>
    </row>
    <row r="15605" spans="8:8" ht="15" customHeight="1">
      <c r="H15605" s="24"/>
    </row>
    <row r="15606" spans="8:8" ht="15" customHeight="1">
      <c r="H15606" s="24"/>
    </row>
    <row r="15607" spans="8:8" ht="15" customHeight="1">
      <c r="H15607" s="24"/>
    </row>
    <row r="15608" spans="8:8" ht="15" customHeight="1">
      <c r="H15608" s="24"/>
    </row>
    <row r="15609" spans="8:8" ht="15" customHeight="1">
      <c r="H15609" s="24"/>
    </row>
    <row r="15610" spans="8:8" ht="15" customHeight="1">
      <c r="H15610" s="24"/>
    </row>
    <row r="15611" spans="8:8" ht="15" customHeight="1">
      <c r="H15611" s="24"/>
    </row>
    <row r="15612" spans="8:8" ht="15" customHeight="1">
      <c r="H15612" s="24"/>
    </row>
    <row r="15613" spans="8:8" ht="15" customHeight="1">
      <c r="H15613" s="24"/>
    </row>
    <row r="15614" spans="8:8" ht="15" customHeight="1">
      <c r="H15614" s="24"/>
    </row>
    <row r="15615" spans="8:8" ht="15" customHeight="1">
      <c r="H15615" s="24"/>
    </row>
    <row r="15616" spans="8:8" ht="15" customHeight="1">
      <c r="H15616" s="24"/>
    </row>
    <row r="15617" spans="8:8" ht="15" customHeight="1">
      <c r="H15617" s="24"/>
    </row>
    <row r="15618" spans="8:8" ht="15" customHeight="1">
      <c r="H15618" s="24"/>
    </row>
    <row r="15619" spans="8:8" ht="15" customHeight="1">
      <c r="H15619" s="24"/>
    </row>
    <row r="15620" spans="8:8" ht="15" customHeight="1">
      <c r="H15620" s="24"/>
    </row>
    <row r="15621" spans="8:8" ht="15" customHeight="1">
      <c r="H15621" s="24"/>
    </row>
    <row r="15622" spans="8:8" ht="15" customHeight="1">
      <c r="H15622" s="24"/>
    </row>
    <row r="15623" spans="8:8" ht="15" customHeight="1">
      <c r="H15623" s="24"/>
    </row>
    <row r="15624" spans="8:8" ht="15" customHeight="1">
      <c r="H15624" s="24"/>
    </row>
    <row r="15625" spans="8:8" ht="15" customHeight="1">
      <c r="H15625" s="24"/>
    </row>
    <row r="15626" spans="8:8" ht="15" customHeight="1">
      <c r="H15626" s="24"/>
    </row>
    <row r="15627" spans="8:8" ht="15" customHeight="1">
      <c r="H15627" s="24"/>
    </row>
    <row r="15628" spans="8:8" ht="15" customHeight="1">
      <c r="H15628" s="24"/>
    </row>
    <row r="15629" spans="8:8" ht="15" customHeight="1">
      <c r="H15629" s="24"/>
    </row>
    <row r="15630" spans="8:8" ht="15" customHeight="1">
      <c r="H15630" s="24"/>
    </row>
    <row r="15631" spans="8:8" ht="15" customHeight="1">
      <c r="H15631" s="24"/>
    </row>
    <row r="15632" spans="8:8" ht="15" customHeight="1">
      <c r="H15632" s="24"/>
    </row>
    <row r="15633" spans="8:8" ht="15" customHeight="1">
      <c r="H15633" s="24"/>
    </row>
    <row r="15634" spans="8:8" ht="15" customHeight="1">
      <c r="H15634" s="24"/>
    </row>
    <row r="15635" spans="8:8" ht="15" customHeight="1">
      <c r="H15635" s="24"/>
    </row>
    <row r="15636" spans="8:8" ht="15" customHeight="1">
      <c r="H15636" s="24"/>
    </row>
    <row r="15637" spans="8:8" ht="15" customHeight="1">
      <c r="H15637" s="24"/>
    </row>
    <row r="15638" spans="8:8" ht="15" customHeight="1">
      <c r="H15638" s="24"/>
    </row>
    <row r="15639" spans="8:8" ht="15" customHeight="1">
      <c r="H15639" s="24"/>
    </row>
    <row r="15640" spans="8:8" ht="15" customHeight="1">
      <c r="H15640" s="24"/>
    </row>
    <row r="15641" spans="8:8" ht="15" customHeight="1">
      <c r="H15641" s="24"/>
    </row>
    <row r="15642" spans="8:8" ht="15" customHeight="1">
      <c r="H15642" s="24"/>
    </row>
    <row r="15643" spans="8:8" ht="15" customHeight="1">
      <c r="H15643" s="24"/>
    </row>
    <row r="15644" spans="8:8" ht="15" customHeight="1">
      <c r="H15644" s="24"/>
    </row>
    <row r="15645" spans="8:8" ht="15" customHeight="1">
      <c r="H15645" s="24"/>
    </row>
    <row r="15646" spans="8:8" ht="15" customHeight="1">
      <c r="H15646" s="24"/>
    </row>
    <row r="15647" spans="8:8" ht="15" customHeight="1">
      <c r="H15647" s="24"/>
    </row>
    <row r="15648" spans="8:8" ht="15" customHeight="1">
      <c r="H15648" s="24"/>
    </row>
    <row r="15649" spans="8:8" ht="15" customHeight="1">
      <c r="H15649" s="24"/>
    </row>
    <row r="15650" spans="8:8" ht="15" customHeight="1">
      <c r="H15650" s="24"/>
    </row>
    <row r="15651" spans="8:8" ht="15" customHeight="1">
      <c r="H15651" s="24"/>
    </row>
    <row r="15652" spans="8:8" ht="15" customHeight="1">
      <c r="H15652" s="24"/>
    </row>
    <row r="15653" spans="8:8" ht="15" customHeight="1">
      <c r="H15653" s="24"/>
    </row>
    <row r="15654" spans="8:8" ht="15" customHeight="1">
      <c r="H15654" s="24"/>
    </row>
    <row r="15655" spans="8:8" ht="15" customHeight="1">
      <c r="H15655" s="24"/>
    </row>
    <row r="15656" spans="8:8" ht="15" customHeight="1">
      <c r="H15656" s="24"/>
    </row>
    <row r="15657" spans="8:8" ht="15" customHeight="1">
      <c r="H15657" s="24"/>
    </row>
    <row r="15658" spans="8:8" ht="15" customHeight="1">
      <c r="H15658" s="24"/>
    </row>
    <row r="15659" spans="8:8" ht="15" customHeight="1">
      <c r="H15659" s="24"/>
    </row>
    <row r="15660" spans="8:8" ht="15" customHeight="1">
      <c r="H15660" s="24"/>
    </row>
    <row r="15661" spans="8:8" ht="15" customHeight="1">
      <c r="H15661" s="24"/>
    </row>
    <row r="15662" spans="8:8" ht="15" customHeight="1">
      <c r="H15662" s="24"/>
    </row>
    <row r="15663" spans="8:8" ht="15" customHeight="1">
      <c r="H15663" s="24"/>
    </row>
    <row r="15664" spans="8:8" ht="15" customHeight="1">
      <c r="H15664" s="24"/>
    </row>
    <row r="15665" spans="8:8" ht="15" customHeight="1">
      <c r="H15665" s="24"/>
    </row>
    <row r="15666" spans="8:8" ht="15" customHeight="1">
      <c r="H15666" s="24"/>
    </row>
    <row r="15667" spans="8:8" ht="15" customHeight="1">
      <c r="H15667" s="24"/>
    </row>
    <row r="15668" spans="8:8" ht="15" customHeight="1">
      <c r="H15668" s="24"/>
    </row>
    <row r="15669" spans="8:8" ht="15" customHeight="1">
      <c r="H15669" s="24"/>
    </row>
    <row r="15670" spans="8:8" ht="15" customHeight="1">
      <c r="H15670" s="24"/>
    </row>
    <row r="15671" spans="8:8" ht="15" customHeight="1">
      <c r="H15671" s="24"/>
    </row>
    <row r="15672" spans="8:8" ht="15" customHeight="1">
      <c r="H15672" s="24"/>
    </row>
    <row r="15673" spans="8:8" ht="15" customHeight="1">
      <c r="H15673" s="24"/>
    </row>
    <row r="15674" spans="8:8" ht="15" customHeight="1">
      <c r="H15674" s="24"/>
    </row>
    <row r="15675" spans="8:8" ht="15" customHeight="1">
      <c r="H15675" s="24"/>
    </row>
    <row r="15676" spans="8:8" ht="15" customHeight="1">
      <c r="H15676" s="24"/>
    </row>
    <row r="15677" spans="8:8" ht="15" customHeight="1">
      <c r="H15677" s="24"/>
    </row>
    <row r="15678" spans="8:8" ht="15" customHeight="1">
      <c r="H15678" s="24"/>
    </row>
    <row r="15679" spans="8:8" ht="15" customHeight="1">
      <c r="H15679" s="24"/>
    </row>
    <row r="15680" spans="8:8" ht="15" customHeight="1">
      <c r="H15680" s="24"/>
    </row>
    <row r="15681" spans="8:8" ht="15" customHeight="1">
      <c r="H15681" s="24"/>
    </row>
    <row r="15682" spans="8:8" ht="15" customHeight="1">
      <c r="H15682" s="24"/>
    </row>
    <row r="15683" spans="8:8" ht="15" customHeight="1">
      <c r="H15683" s="24"/>
    </row>
    <row r="15684" spans="8:8" ht="15" customHeight="1">
      <c r="H15684" s="24"/>
    </row>
    <row r="15685" spans="8:8" ht="15" customHeight="1">
      <c r="H15685" s="24"/>
    </row>
    <row r="15686" spans="8:8" ht="15" customHeight="1">
      <c r="H15686" s="24"/>
    </row>
    <row r="15687" spans="8:8" ht="15" customHeight="1">
      <c r="H15687" s="24"/>
    </row>
    <row r="15688" spans="8:8" ht="15" customHeight="1">
      <c r="H15688" s="24"/>
    </row>
    <row r="15689" spans="8:8" ht="15" customHeight="1">
      <c r="H15689" s="24"/>
    </row>
    <row r="15690" spans="8:8" ht="15" customHeight="1">
      <c r="H15690" s="24"/>
    </row>
    <row r="15691" spans="8:8" ht="15" customHeight="1">
      <c r="H15691" s="24"/>
    </row>
    <row r="15692" spans="8:8" ht="15" customHeight="1">
      <c r="H15692" s="24"/>
    </row>
    <row r="15693" spans="8:8" ht="15" customHeight="1">
      <c r="H15693" s="24"/>
    </row>
    <row r="15694" spans="8:8" ht="15" customHeight="1">
      <c r="H15694" s="24"/>
    </row>
    <row r="15695" spans="8:8" ht="15" customHeight="1">
      <c r="H15695" s="24"/>
    </row>
    <row r="15696" spans="8:8" ht="15" customHeight="1">
      <c r="H15696" s="24"/>
    </row>
    <row r="15697" spans="8:8" ht="15" customHeight="1">
      <c r="H15697" s="24"/>
    </row>
    <row r="15698" spans="8:8" ht="15" customHeight="1">
      <c r="H15698" s="24"/>
    </row>
    <row r="15699" spans="8:8" ht="15" customHeight="1">
      <c r="H15699" s="24"/>
    </row>
    <row r="15700" spans="8:8" ht="15" customHeight="1">
      <c r="H15700" s="24"/>
    </row>
    <row r="15701" spans="8:8" ht="15" customHeight="1">
      <c r="H15701" s="24"/>
    </row>
    <row r="15702" spans="8:8" ht="15" customHeight="1">
      <c r="H15702" s="24"/>
    </row>
    <row r="15703" spans="8:8" ht="15" customHeight="1">
      <c r="H15703" s="24"/>
    </row>
    <row r="15704" spans="8:8" ht="15" customHeight="1">
      <c r="H15704" s="24"/>
    </row>
    <row r="15705" spans="8:8" ht="15" customHeight="1">
      <c r="H15705" s="24"/>
    </row>
    <row r="15706" spans="8:8" ht="15" customHeight="1">
      <c r="H15706" s="24"/>
    </row>
    <row r="15707" spans="8:8" ht="15" customHeight="1">
      <c r="H15707" s="24"/>
    </row>
    <row r="15708" spans="8:8" ht="15" customHeight="1">
      <c r="H15708" s="24"/>
    </row>
    <row r="15709" spans="8:8" ht="15" customHeight="1">
      <c r="H15709" s="24"/>
    </row>
    <row r="15710" spans="8:8" ht="15" customHeight="1">
      <c r="H15710" s="24"/>
    </row>
    <row r="15711" spans="8:8" ht="15" customHeight="1">
      <c r="H15711" s="24"/>
    </row>
    <row r="15712" spans="8:8" ht="15" customHeight="1">
      <c r="H15712" s="24"/>
    </row>
    <row r="15713" spans="8:8" ht="15" customHeight="1">
      <c r="H15713" s="24"/>
    </row>
    <row r="15714" spans="8:8" ht="15" customHeight="1">
      <c r="H15714" s="24"/>
    </row>
    <row r="15715" spans="8:8" ht="15" customHeight="1">
      <c r="H15715" s="24"/>
    </row>
    <row r="15716" spans="8:8" ht="15" customHeight="1">
      <c r="H15716" s="24"/>
    </row>
    <row r="15717" spans="8:8" ht="15" customHeight="1">
      <c r="H15717" s="24"/>
    </row>
    <row r="15718" spans="8:8" ht="15" customHeight="1">
      <c r="H15718" s="24"/>
    </row>
    <row r="15719" spans="8:8" ht="15" customHeight="1">
      <c r="H15719" s="24"/>
    </row>
    <row r="15720" spans="8:8" ht="15" customHeight="1">
      <c r="H15720" s="24"/>
    </row>
    <row r="15721" spans="8:8" ht="15" customHeight="1">
      <c r="H15721" s="24"/>
    </row>
    <row r="15722" spans="8:8" ht="15" customHeight="1">
      <c r="H15722" s="24"/>
    </row>
    <row r="15723" spans="8:8" ht="15" customHeight="1">
      <c r="H15723" s="24"/>
    </row>
    <row r="15724" spans="8:8" ht="15" customHeight="1">
      <c r="H15724" s="24"/>
    </row>
    <row r="15725" spans="8:8" ht="15" customHeight="1">
      <c r="H15725" s="24"/>
    </row>
    <row r="15726" spans="8:8" ht="15" customHeight="1">
      <c r="H15726" s="24"/>
    </row>
    <row r="15727" spans="8:8" ht="15" customHeight="1">
      <c r="H15727" s="24"/>
    </row>
    <row r="15728" spans="8:8" ht="15" customHeight="1">
      <c r="H15728" s="24"/>
    </row>
    <row r="15729" spans="8:8" ht="15" customHeight="1">
      <c r="H15729" s="24"/>
    </row>
    <row r="15730" spans="8:8" ht="15" customHeight="1">
      <c r="H15730" s="24"/>
    </row>
    <row r="15731" spans="8:8" ht="15" customHeight="1">
      <c r="H15731" s="24"/>
    </row>
    <row r="15732" spans="8:8" ht="15" customHeight="1">
      <c r="H15732" s="24"/>
    </row>
    <row r="15733" spans="8:8" ht="15" customHeight="1">
      <c r="H15733" s="24"/>
    </row>
    <row r="15734" spans="8:8" ht="15" customHeight="1">
      <c r="H15734" s="24"/>
    </row>
    <row r="15735" spans="8:8" ht="15" customHeight="1">
      <c r="H15735" s="24"/>
    </row>
    <row r="15736" spans="8:8" ht="15" customHeight="1">
      <c r="H15736" s="24"/>
    </row>
    <row r="15737" spans="8:8" ht="15" customHeight="1">
      <c r="H15737" s="24"/>
    </row>
    <row r="15738" spans="8:8" ht="15" customHeight="1">
      <c r="H15738" s="24"/>
    </row>
    <row r="15739" spans="8:8" ht="15" customHeight="1">
      <c r="H15739" s="24"/>
    </row>
    <row r="15740" spans="8:8" ht="15" customHeight="1">
      <c r="H15740" s="24"/>
    </row>
    <row r="15741" spans="8:8" ht="15" customHeight="1">
      <c r="H15741" s="24"/>
    </row>
    <row r="15742" spans="8:8" ht="15" customHeight="1">
      <c r="H15742" s="24"/>
    </row>
    <row r="15743" spans="8:8" ht="15" customHeight="1">
      <c r="H15743" s="24"/>
    </row>
    <row r="15744" spans="8:8" ht="15" customHeight="1">
      <c r="H15744" s="24"/>
    </row>
    <row r="15745" spans="8:8" ht="15" customHeight="1">
      <c r="H15745" s="24"/>
    </row>
    <row r="15746" spans="8:8" ht="15" customHeight="1">
      <c r="H15746" s="24"/>
    </row>
    <row r="15747" spans="8:8" ht="15" customHeight="1">
      <c r="H15747" s="24"/>
    </row>
    <row r="15748" spans="8:8" ht="15" customHeight="1">
      <c r="H15748" s="24"/>
    </row>
    <row r="15749" spans="8:8" ht="15" customHeight="1">
      <c r="H15749" s="24"/>
    </row>
    <row r="15750" spans="8:8" ht="15" customHeight="1">
      <c r="H15750" s="24"/>
    </row>
    <row r="15751" spans="8:8" ht="15" customHeight="1">
      <c r="H15751" s="24"/>
    </row>
    <row r="15752" spans="8:8" ht="15" customHeight="1">
      <c r="H15752" s="24"/>
    </row>
    <row r="15753" spans="8:8" ht="15" customHeight="1">
      <c r="H15753" s="24"/>
    </row>
    <row r="15754" spans="8:8" ht="15" customHeight="1">
      <c r="H15754" s="24"/>
    </row>
    <row r="15755" spans="8:8" ht="15" customHeight="1">
      <c r="H15755" s="24"/>
    </row>
    <row r="15756" spans="8:8" ht="15" customHeight="1">
      <c r="H15756" s="24"/>
    </row>
    <row r="15757" spans="8:8" ht="15" customHeight="1">
      <c r="H15757" s="24"/>
    </row>
    <row r="15758" spans="8:8" ht="15" customHeight="1">
      <c r="H15758" s="24"/>
    </row>
    <row r="15759" spans="8:8" ht="15" customHeight="1">
      <c r="H15759" s="24"/>
    </row>
    <row r="15760" spans="8:8" ht="15" customHeight="1">
      <c r="H15760" s="24"/>
    </row>
    <row r="15761" spans="8:8" ht="15" customHeight="1">
      <c r="H15761" s="24"/>
    </row>
    <row r="15762" spans="8:8" ht="15" customHeight="1">
      <c r="H15762" s="24"/>
    </row>
    <row r="15763" spans="8:8" ht="15" customHeight="1">
      <c r="H15763" s="24"/>
    </row>
    <row r="15764" spans="8:8" ht="15" customHeight="1">
      <c r="H15764" s="24"/>
    </row>
    <row r="15765" spans="8:8" ht="15" customHeight="1">
      <c r="H15765" s="24"/>
    </row>
    <row r="15766" spans="8:8" ht="15" customHeight="1">
      <c r="H15766" s="24"/>
    </row>
    <row r="15767" spans="8:8" ht="15" customHeight="1">
      <c r="H15767" s="24"/>
    </row>
    <row r="15768" spans="8:8" ht="15" customHeight="1">
      <c r="H15768" s="24"/>
    </row>
    <row r="15769" spans="8:8" ht="15" customHeight="1">
      <c r="H15769" s="24"/>
    </row>
    <row r="15770" spans="8:8" ht="15" customHeight="1">
      <c r="H15770" s="24"/>
    </row>
    <row r="15771" spans="8:8" ht="15" customHeight="1">
      <c r="H15771" s="24"/>
    </row>
    <row r="15772" spans="8:8" ht="15" customHeight="1">
      <c r="H15772" s="24"/>
    </row>
    <row r="15773" spans="8:8" ht="15" customHeight="1">
      <c r="H15773" s="24"/>
    </row>
    <row r="15774" spans="8:8" ht="15" customHeight="1">
      <c r="H15774" s="24"/>
    </row>
    <row r="15775" spans="8:8" ht="15" customHeight="1">
      <c r="H15775" s="24"/>
    </row>
    <row r="15776" spans="8:8" ht="15" customHeight="1">
      <c r="H15776" s="24"/>
    </row>
    <row r="15777" spans="8:8" ht="15" customHeight="1">
      <c r="H15777" s="24"/>
    </row>
    <row r="15778" spans="8:8" ht="15" customHeight="1">
      <c r="H15778" s="24"/>
    </row>
    <row r="15779" spans="8:8" ht="15" customHeight="1">
      <c r="H15779" s="24"/>
    </row>
    <row r="15780" spans="8:8" ht="15" customHeight="1">
      <c r="H15780" s="24"/>
    </row>
    <row r="15781" spans="8:8" ht="15" customHeight="1">
      <c r="H15781" s="24"/>
    </row>
    <row r="15782" spans="8:8" ht="15" customHeight="1">
      <c r="H15782" s="24"/>
    </row>
    <row r="15783" spans="8:8" ht="15" customHeight="1">
      <c r="H15783" s="24"/>
    </row>
    <row r="15784" spans="8:8" ht="15" customHeight="1">
      <c r="H15784" s="24"/>
    </row>
    <row r="15785" spans="8:8" ht="15" customHeight="1">
      <c r="H15785" s="24"/>
    </row>
    <row r="15786" spans="8:8" ht="15" customHeight="1">
      <c r="H15786" s="24"/>
    </row>
    <row r="15787" spans="8:8" ht="15" customHeight="1">
      <c r="H15787" s="24"/>
    </row>
    <row r="15788" spans="8:8" ht="15" customHeight="1">
      <c r="H15788" s="24"/>
    </row>
    <row r="15789" spans="8:8" ht="15" customHeight="1">
      <c r="H15789" s="24"/>
    </row>
    <row r="15790" spans="8:8" ht="15" customHeight="1">
      <c r="H15790" s="24"/>
    </row>
    <row r="15791" spans="8:8" ht="15" customHeight="1">
      <c r="H15791" s="24"/>
    </row>
    <row r="15792" spans="8:8" ht="15" customHeight="1">
      <c r="H15792" s="24"/>
    </row>
    <row r="15793" spans="8:8" ht="15" customHeight="1">
      <c r="H15793" s="24"/>
    </row>
    <row r="15794" spans="8:8" ht="15" customHeight="1">
      <c r="H15794" s="24"/>
    </row>
    <row r="15795" spans="8:8" ht="15" customHeight="1">
      <c r="H15795" s="24"/>
    </row>
    <row r="15796" spans="8:8" ht="15" customHeight="1">
      <c r="H15796" s="24"/>
    </row>
    <row r="15797" spans="8:8" ht="15" customHeight="1">
      <c r="H15797" s="24"/>
    </row>
    <row r="15798" spans="8:8" ht="15" customHeight="1">
      <c r="H15798" s="24"/>
    </row>
    <row r="15799" spans="8:8" ht="15" customHeight="1">
      <c r="H15799" s="24"/>
    </row>
    <row r="15800" spans="8:8" ht="15" customHeight="1">
      <c r="H15800" s="24"/>
    </row>
    <row r="15801" spans="8:8" ht="15" customHeight="1">
      <c r="H15801" s="24"/>
    </row>
    <row r="15802" spans="8:8" ht="15" customHeight="1">
      <c r="H15802" s="24"/>
    </row>
    <row r="15803" spans="8:8" ht="15" customHeight="1">
      <c r="H15803" s="24"/>
    </row>
    <row r="15804" spans="8:8" ht="15" customHeight="1">
      <c r="H15804" s="24"/>
    </row>
    <row r="15805" spans="8:8" ht="15" customHeight="1">
      <c r="H15805" s="24"/>
    </row>
    <row r="15806" spans="8:8" ht="15" customHeight="1">
      <c r="H15806" s="24"/>
    </row>
    <row r="15807" spans="8:8" ht="15" customHeight="1">
      <c r="H15807" s="24"/>
    </row>
    <row r="15808" spans="8:8" ht="15" customHeight="1">
      <c r="H15808" s="24"/>
    </row>
    <row r="15809" spans="8:8" ht="15" customHeight="1">
      <c r="H15809" s="24"/>
    </row>
    <row r="15810" spans="8:8" ht="15" customHeight="1">
      <c r="H15810" s="24"/>
    </row>
    <row r="15811" spans="8:8" ht="15" customHeight="1">
      <c r="H15811" s="24"/>
    </row>
    <row r="15812" spans="8:8" ht="15" customHeight="1">
      <c r="H15812" s="24"/>
    </row>
    <row r="15813" spans="8:8" ht="15" customHeight="1">
      <c r="H15813" s="24"/>
    </row>
    <row r="15814" spans="8:8" ht="15" customHeight="1">
      <c r="H15814" s="24"/>
    </row>
    <row r="15815" spans="8:8" ht="15" customHeight="1">
      <c r="H15815" s="24"/>
    </row>
    <row r="15816" spans="8:8" ht="15" customHeight="1">
      <c r="H15816" s="24"/>
    </row>
    <row r="15817" spans="8:8" ht="15" customHeight="1">
      <c r="H15817" s="24"/>
    </row>
    <row r="15818" spans="8:8" ht="15" customHeight="1">
      <c r="H15818" s="24"/>
    </row>
    <row r="15819" spans="8:8" ht="15" customHeight="1">
      <c r="H15819" s="24"/>
    </row>
    <row r="15820" spans="8:8" ht="15" customHeight="1">
      <c r="H15820" s="24"/>
    </row>
    <row r="15821" spans="8:8" ht="15" customHeight="1">
      <c r="H15821" s="24"/>
    </row>
    <row r="15822" spans="8:8" ht="15" customHeight="1">
      <c r="H15822" s="24"/>
    </row>
    <row r="15823" spans="8:8" ht="15" customHeight="1">
      <c r="H15823" s="24"/>
    </row>
    <row r="15824" spans="8:8" ht="15" customHeight="1">
      <c r="H15824" s="24"/>
    </row>
    <row r="15825" spans="8:8" ht="15" customHeight="1">
      <c r="H15825" s="24"/>
    </row>
    <row r="15826" spans="8:8" ht="15" customHeight="1">
      <c r="H15826" s="24"/>
    </row>
    <row r="15827" spans="8:8" ht="15" customHeight="1">
      <c r="H15827" s="24"/>
    </row>
    <row r="15828" spans="8:8" ht="15" customHeight="1">
      <c r="H15828" s="24"/>
    </row>
    <row r="15829" spans="8:8" ht="15" customHeight="1">
      <c r="H15829" s="24"/>
    </row>
    <row r="15830" spans="8:8" ht="15" customHeight="1">
      <c r="H15830" s="24"/>
    </row>
    <row r="15831" spans="8:8" ht="15" customHeight="1">
      <c r="H15831" s="24"/>
    </row>
    <row r="15832" spans="8:8" ht="15" customHeight="1">
      <c r="H15832" s="24"/>
    </row>
    <row r="15833" spans="8:8" ht="15" customHeight="1">
      <c r="H15833" s="24"/>
    </row>
    <row r="15834" spans="8:8" ht="15" customHeight="1">
      <c r="H15834" s="24"/>
    </row>
    <row r="15835" spans="8:8" ht="15" customHeight="1">
      <c r="H15835" s="24"/>
    </row>
    <row r="15836" spans="8:8" ht="15" customHeight="1">
      <c r="H15836" s="24"/>
    </row>
    <row r="15837" spans="8:8" ht="15" customHeight="1">
      <c r="H15837" s="24"/>
    </row>
    <row r="15838" spans="8:8" ht="15" customHeight="1">
      <c r="H15838" s="24"/>
    </row>
    <row r="15839" spans="8:8" ht="15" customHeight="1">
      <c r="H15839" s="24"/>
    </row>
    <row r="15840" spans="8:8" ht="15" customHeight="1">
      <c r="H15840" s="24"/>
    </row>
    <row r="15841" spans="8:8" ht="15" customHeight="1">
      <c r="H15841" s="24"/>
    </row>
    <row r="15842" spans="8:8" ht="15" customHeight="1">
      <c r="H15842" s="24"/>
    </row>
    <row r="15843" spans="8:8" ht="15" customHeight="1">
      <c r="H15843" s="24"/>
    </row>
    <row r="15844" spans="8:8" ht="15" customHeight="1">
      <c r="H15844" s="24"/>
    </row>
    <row r="15845" spans="8:8" ht="15" customHeight="1">
      <c r="H15845" s="24"/>
    </row>
    <row r="15846" spans="8:8" ht="15" customHeight="1">
      <c r="H15846" s="24"/>
    </row>
    <row r="15847" spans="8:8" ht="15" customHeight="1">
      <c r="H15847" s="24"/>
    </row>
    <row r="15848" spans="8:8" ht="15" customHeight="1">
      <c r="H15848" s="24"/>
    </row>
    <row r="15849" spans="8:8" ht="15" customHeight="1">
      <c r="H15849" s="24"/>
    </row>
    <row r="15850" spans="8:8" ht="15" customHeight="1">
      <c r="H15850" s="24"/>
    </row>
    <row r="15851" spans="8:8" ht="15" customHeight="1">
      <c r="H15851" s="24"/>
    </row>
    <row r="15852" spans="8:8" ht="15" customHeight="1">
      <c r="H15852" s="24"/>
    </row>
    <row r="15853" spans="8:8" ht="15" customHeight="1">
      <c r="H15853" s="24"/>
    </row>
    <row r="15854" spans="8:8" ht="15" customHeight="1">
      <c r="H15854" s="24"/>
    </row>
    <row r="15855" spans="8:8" ht="15" customHeight="1">
      <c r="H15855" s="24"/>
    </row>
    <row r="15856" spans="8:8" ht="15" customHeight="1">
      <c r="H15856" s="24"/>
    </row>
    <row r="15857" spans="8:8" ht="15" customHeight="1">
      <c r="H15857" s="24"/>
    </row>
    <row r="15858" spans="8:8" ht="15" customHeight="1">
      <c r="H15858" s="24"/>
    </row>
    <row r="15859" spans="8:8" ht="15" customHeight="1">
      <c r="H15859" s="24"/>
    </row>
    <row r="15860" spans="8:8" ht="15" customHeight="1">
      <c r="H15860" s="24"/>
    </row>
    <row r="15861" spans="8:8" ht="15" customHeight="1">
      <c r="H15861" s="24"/>
    </row>
    <row r="15862" spans="8:8" ht="15" customHeight="1">
      <c r="H15862" s="24"/>
    </row>
    <row r="15863" spans="8:8" ht="15" customHeight="1">
      <c r="H15863" s="24"/>
    </row>
    <row r="15864" spans="8:8" ht="15" customHeight="1">
      <c r="H15864" s="24"/>
    </row>
    <row r="15865" spans="8:8" ht="15" customHeight="1">
      <c r="H15865" s="24"/>
    </row>
    <row r="15866" spans="8:8" ht="15" customHeight="1">
      <c r="H15866" s="24"/>
    </row>
    <row r="15867" spans="8:8" ht="15" customHeight="1">
      <c r="H15867" s="24"/>
    </row>
    <row r="15868" spans="8:8" ht="15" customHeight="1">
      <c r="H15868" s="24"/>
    </row>
    <row r="15869" spans="8:8" ht="15" customHeight="1">
      <c r="H15869" s="24"/>
    </row>
    <row r="15870" spans="8:8" ht="15" customHeight="1">
      <c r="H15870" s="24"/>
    </row>
    <row r="15871" spans="8:8" ht="15" customHeight="1">
      <c r="H15871" s="24"/>
    </row>
    <row r="15872" spans="8:8" ht="15" customHeight="1">
      <c r="H15872" s="24"/>
    </row>
    <row r="15873" spans="8:8" ht="15" customHeight="1">
      <c r="H15873" s="24"/>
    </row>
    <row r="15874" spans="8:8" ht="15" customHeight="1">
      <c r="H15874" s="24"/>
    </row>
    <row r="15875" spans="8:8" ht="15" customHeight="1">
      <c r="H15875" s="24"/>
    </row>
    <row r="15876" spans="8:8" ht="15" customHeight="1">
      <c r="H15876" s="24"/>
    </row>
    <row r="15877" spans="8:8" ht="15" customHeight="1">
      <c r="H15877" s="24"/>
    </row>
    <row r="15878" spans="8:8" ht="15" customHeight="1">
      <c r="H15878" s="24"/>
    </row>
    <row r="15879" spans="8:8" ht="15" customHeight="1">
      <c r="H15879" s="24"/>
    </row>
    <row r="15880" spans="8:8" ht="15" customHeight="1">
      <c r="H15880" s="24"/>
    </row>
    <row r="15881" spans="8:8" ht="15" customHeight="1">
      <c r="H15881" s="24"/>
    </row>
    <row r="15882" spans="8:8" ht="15" customHeight="1">
      <c r="H15882" s="24"/>
    </row>
    <row r="15883" spans="8:8" ht="15" customHeight="1">
      <c r="H15883" s="24"/>
    </row>
    <row r="15884" spans="8:8" ht="15" customHeight="1">
      <c r="H15884" s="24"/>
    </row>
    <row r="15885" spans="8:8" ht="15" customHeight="1">
      <c r="H15885" s="24"/>
    </row>
    <row r="15886" spans="8:8" ht="15" customHeight="1">
      <c r="H15886" s="24"/>
    </row>
    <row r="15887" spans="8:8" ht="15" customHeight="1">
      <c r="H15887" s="24"/>
    </row>
    <row r="15888" spans="8:8" ht="15" customHeight="1">
      <c r="H15888" s="24"/>
    </row>
    <row r="15889" spans="8:8" ht="15" customHeight="1">
      <c r="H15889" s="24"/>
    </row>
    <row r="15890" spans="8:8" ht="15" customHeight="1">
      <c r="H15890" s="24"/>
    </row>
    <row r="15891" spans="8:8" ht="15" customHeight="1">
      <c r="H15891" s="24"/>
    </row>
    <row r="15892" spans="8:8" ht="15" customHeight="1">
      <c r="H15892" s="24"/>
    </row>
    <row r="15893" spans="8:8" ht="15" customHeight="1">
      <c r="H15893" s="24"/>
    </row>
    <row r="15894" spans="8:8" ht="15" customHeight="1">
      <c r="H15894" s="24"/>
    </row>
    <row r="15895" spans="8:8" ht="15" customHeight="1">
      <c r="H15895" s="24"/>
    </row>
    <row r="15896" spans="8:8" ht="15" customHeight="1">
      <c r="H15896" s="24"/>
    </row>
    <row r="15897" spans="8:8" ht="15" customHeight="1">
      <c r="H15897" s="24"/>
    </row>
    <row r="15898" spans="8:8" ht="15" customHeight="1">
      <c r="H15898" s="24"/>
    </row>
    <row r="15899" spans="8:8" ht="15" customHeight="1">
      <c r="H15899" s="24"/>
    </row>
    <row r="15900" spans="8:8" ht="15" customHeight="1">
      <c r="H15900" s="24"/>
    </row>
    <row r="15901" spans="8:8" ht="15" customHeight="1">
      <c r="H15901" s="24"/>
    </row>
    <row r="15902" spans="8:8" ht="15" customHeight="1">
      <c r="H15902" s="24"/>
    </row>
    <row r="15903" spans="8:8" ht="15" customHeight="1">
      <c r="H15903" s="24"/>
    </row>
    <row r="15904" spans="8:8" ht="15" customHeight="1">
      <c r="H15904" s="24"/>
    </row>
    <row r="15905" spans="8:8" ht="15" customHeight="1">
      <c r="H15905" s="24"/>
    </row>
    <row r="15906" spans="8:8" ht="15" customHeight="1">
      <c r="H15906" s="24"/>
    </row>
    <row r="15907" spans="8:8" ht="15" customHeight="1">
      <c r="H15907" s="24"/>
    </row>
    <row r="15908" spans="8:8" ht="15" customHeight="1">
      <c r="H15908" s="24"/>
    </row>
    <row r="15909" spans="8:8" ht="15" customHeight="1">
      <c r="H15909" s="24"/>
    </row>
    <row r="15910" spans="8:8" ht="15" customHeight="1">
      <c r="H15910" s="24"/>
    </row>
    <row r="15911" spans="8:8" ht="15" customHeight="1">
      <c r="H15911" s="24"/>
    </row>
    <row r="15912" spans="8:8" ht="15" customHeight="1">
      <c r="H15912" s="24"/>
    </row>
    <row r="15913" spans="8:8" ht="15" customHeight="1">
      <c r="H15913" s="24"/>
    </row>
    <row r="15914" spans="8:8" ht="15" customHeight="1">
      <c r="H15914" s="24"/>
    </row>
    <row r="15915" spans="8:8" ht="15" customHeight="1">
      <c r="H15915" s="24"/>
    </row>
    <row r="15916" spans="8:8" ht="15" customHeight="1">
      <c r="H15916" s="24"/>
    </row>
    <row r="15917" spans="8:8" ht="15" customHeight="1">
      <c r="H15917" s="24"/>
    </row>
    <row r="15918" spans="8:8" ht="15" customHeight="1">
      <c r="H15918" s="24"/>
    </row>
    <row r="15919" spans="8:8" ht="15" customHeight="1">
      <c r="H15919" s="24"/>
    </row>
    <row r="15920" spans="8:8" ht="15" customHeight="1">
      <c r="H15920" s="24"/>
    </row>
    <row r="15921" spans="8:8" ht="15" customHeight="1">
      <c r="H15921" s="24"/>
    </row>
    <row r="15922" spans="8:8" ht="15" customHeight="1">
      <c r="H15922" s="24"/>
    </row>
    <row r="15923" spans="8:8" ht="15" customHeight="1">
      <c r="H15923" s="24"/>
    </row>
    <row r="15924" spans="8:8" ht="15" customHeight="1">
      <c r="H15924" s="24"/>
    </row>
    <row r="15925" spans="8:8" ht="15" customHeight="1">
      <c r="H15925" s="24"/>
    </row>
    <row r="15926" spans="8:8" ht="15" customHeight="1">
      <c r="H15926" s="24"/>
    </row>
    <row r="15927" spans="8:8" ht="15" customHeight="1">
      <c r="H15927" s="24"/>
    </row>
    <row r="15928" spans="8:8" ht="15" customHeight="1">
      <c r="H15928" s="24"/>
    </row>
    <row r="15929" spans="8:8" ht="15" customHeight="1">
      <c r="H15929" s="24"/>
    </row>
    <row r="15930" spans="8:8" ht="15" customHeight="1">
      <c r="H15930" s="24"/>
    </row>
    <row r="15931" spans="8:8" ht="15" customHeight="1">
      <c r="H15931" s="24"/>
    </row>
    <row r="15932" spans="8:8" ht="15" customHeight="1">
      <c r="H15932" s="24"/>
    </row>
    <row r="15933" spans="8:8" ht="15" customHeight="1">
      <c r="H15933" s="24"/>
    </row>
    <row r="15934" spans="8:8" ht="15" customHeight="1">
      <c r="H15934" s="24"/>
    </row>
    <row r="15935" spans="8:8" ht="15" customHeight="1">
      <c r="H15935" s="24"/>
    </row>
    <row r="15936" spans="8:8" ht="15" customHeight="1">
      <c r="H15936" s="24"/>
    </row>
    <row r="15937" spans="8:8" ht="15" customHeight="1">
      <c r="H15937" s="24"/>
    </row>
    <row r="15938" spans="8:8" ht="15" customHeight="1">
      <c r="H15938" s="24"/>
    </row>
    <row r="15939" spans="8:8" ht="15" customHeight="1">
      <c r="H15939" s="24"/>
    </row>
    <row r="15940" spans="8:8" ht="15" customHeight="1">
      <c r="H15940" s="24"/>
    </row>
    <row r="15941" spans="8:8" ht="15" customHeight="1">
      <c r="H15941" s="24"/>
    </row>
    <row r="15942" spans="8:8" ht="15" customHeight="1">
      <c r="H15942" s="24"/>
    </row>
    <row r="15943" spans="8:8" ht="15" customHeight="1">
      <c r="H15943" s="24"/>
    </row>
    <row r="15944" spans="8:8" ht="15" customHeight="1">
      <c r="H15944" s="24"/>
    </row>
    <row r="15945" spans="8:8" ht="15" customHeight="1">
      <c r="H15945" s="24"/>
    </row>
    <row r="15946" spans="8:8" ht="15" customHeight="1">
      <c r="H15946" s="24"/>
    </row>
    <row r="15947" spans="8:8" ht="15" customHeight="1">
      <c r="H15947" s="24"/>
    </row>
    <row r="15948" spans="8:8" ht="15" customHeight="1">
      <c r="H15948" s="24"/>
    </row>
    <row r="15949" spans="8:8" ht="15" customHeight="1">
      <c r="H15949" s="24"/>
    </row>
    <row r="15950" spans="8:8" ht="15" customHeight="1">
      <c r="H15950" s="24"/>
    </row>
    <row r="15951" spans="8:8" ht="15" customHeight="1">
      <c r="H15951" s="24"/>
    </row>
    <row r="15952" spans="8:8" ht="15" customHeight="1">
      <c r="H15952" s="24"/>
    </row>
    <row r="15953" spans="8:8" ht="15" customHeight="1">
      <c r="H15953" s="24"/>
    </row>
    <row r="15954" spans="8:8" ht="15" customHeight="1">
      <c r="H15954" s="24"/>
    </row>
    <row r="15955" spans="8:8" ht="15" customHeight="1">
      <c r="H15955" s="24"/>
    </row>
    <row r="15956" spans="8:8" ht="15" customHeight="1">
      <c r="H15956" s="24"/>
    </row>
    <row r="15957" spans="8:8" ht="15" customHeight="1">
      <c r="H15957" s="24"/>
    </row>
    <row r="15958" spans="8:8" ht="15" customHeight="1">
      <c r="H15958" s="24"/>
    </row>
    <row r="15959" spans="8:8" ht="15" customHeight="1">
      <c r="H15959" s="24"/>
    </row>
    <row r="15960" spans="8:8" ht="15" customHeight="1">
      <c r="H15960" s="24"/>
    </row>
    <row r="15961" spans="8:8" ht="15" customHeight="1">
      <c r="H15961" s="24"/>
    </row>
    <row r="15962" spans="8:8" ht="15" customHeight="1">
      <c r="H15962" s="24"/>
    </row>
    <row r="15963" spans="8:8" ht="15" customHeight="1">
      <c r="H15963" s="24"/>
    </row>
    <row r="15964" spans="8:8" ht="15" customHeight="1">
      <c r="H15964" s="24"/>
    </row>
    <row r="15965" spans="8:8" ht="15" customHeight="1">
      <c r="H15965" s="24"/>
    </row>
    <row r="15966" spans="8:8" ht="15" customHeight="1">
      <c r="H15966" s="24"/>
    </row>
    <row r="15967" spans="8:8" ht="15" customHeight="1">
      <c r="H15967" s="24"/>
    </row>
    <row r="15968" spans="8:8" ht="15" customHeight="1">
      <c r="H15968" s="24"/>
    </row>
    <row r="15969" spans="8:8" ht="15" customHeight="1">
      <c r="H15969" s="24"/>
    </row>
    <row r="15970" spans="8:8" ht="15" customHeight="1">
      <c r="H15970" s="24"/>
    </row>
    <row r="15971" spans="8:8" ht="15" customHeight="1">
      <c r="H15971" s="24"/>
    </row>
    <row r="15972" spans="8:8" ht="15" customHeight="1">
      <c r="H15972" s="24"/>
    </row>
    <row r="15973" spans="8:8" ht="15" customHeight="1">
      <c r="H15973" s="24"/>
    </row>
    <row r="15974" spans="8:8" ht="15" customHeight="1">
      <c r="H15974" s="24"/>
    </row>
    <row r="15975" spans="8:8" ht="15" customHeight="1">
      <c r="H15975" s="24"/>
    </row>
    <row r="15976" spans="8:8" ht="15" customHeight="1">
      <c r="H15976" s="24"/>
    </row>
    <row r="15977" spans="8:8" ht="15" customHeight="1">
      <c r="H15977" s="24"/>
    </row>
    <row r="15978" spans="8:8" ht="15" customHeight="1">
      <c r="H15978" s="24"/>
    </row>
    <row r="15979" spans="8:8" ht="15" customHeight="1">
      <c r="H15979" s="24"/>
    </row>
    <row r="15980" spans="8:8" ht="15" customHeight="1">
      <c r="H15980" s="24"/>
    </row>
    <row r="15981" spans="8:8" ht="15" customHeight="1">
      <c r="H15981" s="24"/>
    </row>
    <row r="15982" spans="8:8" ht="15" customHeight="1">
      <c r="H15982" s="24"/>
    </row>
    <row r="15983" spans="8:8" ht="15" customHeight="1">
      <c r="H15983" s="24"/>
    </row>
    <row r="15984" spans="8:8" ht="15" customHeight="1">
      <c r="H15984" s="24"/>
    </row>
    <row r="15985" spans="8:8" ht="15" customHeight="1">
      <c r="H15985" s="24"/>
    </row>
    <row r="15986" spans="8:8" ht="15" customHeight="1">
      <c r="H15986" s="24"/>
    </row>
    <row r="15987" spans="8:8" ht="15" customHeight="1">
      <c r="H15987" s="24"/>
    </row>
    <row r="15988" spans="8:8" ht="15" customHeight="1">
      <c r="H15988" s="24"/>
    </row>
    <row r="15989" spans="8:8" ht="15" customHeight="1">
      <c r="H15989" s="24"/>
    </row>
    <row r="15990" spans="8:8" ht="15" customHeight="1">
      <c r="H15990" s="24"/>
    </row>
    <row r="15991" spans="8:8" ht="15" customHeight="1">
      <c r="H15991" s="24"/>
    </row>
    <row r="15992" spans="8:8" ht="15" customHeight="1">
      <c r="H15992" s="24"/>
    </row>
    <row r="15993" spans="8:8" ht="15" customHeight="1">
      <c r="H15993" s="24"/>
    </row>
    <row r="15994" spans="8:8" ht="15" customHeight="1">
      <c r="H15994" s="24"/>
    </row>
    <row r="15995" spans="8:8" ht="15" customHeight="1">
      <c r="H15995" s="24"/>
    </row>
    <row r="15996" spans="8:8" ht="15" customHeight="1">
      <c r="H15996" s="24"/>
    </row>
    <row r="15997" spans="8:8" ht="15" customHeight="1">
      <c r="H15997" s="24"/>
    </row>
    <row r="15998" spans="8:8" ht="15" customHeight="1">
      <c r="H15998" s="24"/>
    </row>
    <row r="15999" spans="8:8" ht="15" customHeight="1">
      <c r="H15999" s="24"/>
    </row>
    <row r="16000" spans="8:8" ht="15" customHeight="1">
      <c r="H16000" s="24"/>
    </row>
    <row r="16001" spans="8:8" ht="15" customHeight="1">
      <c r="H16001" s="24"/>
    </row>
    <row r="16002" spans="8:8" ht="15" customHeight="1">
      <c r="H16002" s="24"/>
    </row>
    <row r="16003" spans="8:8" ht="15" customHeight="1">
      <c r="H16003" s="24"/>
    </row>
    <row r="16004" spans="8:8" ht="15" customHeight="1">
      <c r="H16004" s="24"/>
    </row>
    <row r="16005" spans="8:8" ht="15" customHeight="1">
      <c r="H16005" s="24"/>
    </row>
    <row r="16006" spans="8:8" ht="15" customHeight="1">
      <c r="H16006" s="24"/>
    </row>
    <row r="16007" spans="8:8" ht="15" customHeight="1">
      <c r="H16007" s="24"/>
    </row>
    <row r="16008" spans="8:8" ht="15" customHeight="1">
      <c r="H16008" s="24"/>
    </row>
    <row r="16009" spans="8:8" ht="15" customHeight="1">
      <c r="H16009" s="24"/>
    </row>
    <row r="16010" spans="8:8" ht="15" customHeight="1">
      <c r="H16010" s="24"/>
    </row>
    <row r="16011" spans="8:8" ht="15" customHeight="1">
      <c r="H16011" s="24"/>
    </row>
    <row r="16012" spans="8:8" ht="15" customHeight="1">
      <c r="H16012" s="24"/>
    </row>
    <row r="16013" spans="8:8" ht="15" customHeight="1">
      <c r="H16013" s="24"/>
    </row>
    <row r="16014" spans="8:8" ht="15" customHeight="1">
      <c r="H16014" s="24"/>
    </row>
    <row r="16015" spans="8:8" ht="15" customHeight="1">
      <c r="H16015" s="24"/>
    </row>
    <row r="16016" spans="8:8" ht="15" customHeight="1">
      <c r="H16016" s="24"/>
    </row>
    <row r="16017" spans="8:8" ht="15" customHeight="1">
      <c r="H16017" s="24"/>
    </row>
    <row r="16018" spans="8:8" ht="15" customHeight="1">
      <c r="H16018" s="24"/>
    </row>
    <row r="16019" spans="8:8" ht="15" customHeight="1">
      <c r="H16019" s="24"/>
    </row>
    <row r="16020" spans="8:8" ht="15" customHeight="1">
      <c r="H16020" s="24"/>
    </row>
    <row r="16021" spans="8:8" ht="15" customHeight="1">
      <c r="H16021" s="24"/>
    </row>
    <row r="16022" spans="8:8" ht="15" customHeight="1">
      <c r="H16022" s="24"/>
    </row>
    <row r="16023" spans="8:8" ht="15" customHeight="1">
      <c r="H16023" s="24"/>
    </row>
    <row r="16024" spans="8:8" ht="15" customHeight="1">
      <c r="H16024" s="24"/>
    </row>
    <row r="16025" spans="8:8" ht="15" customHeight="1">
      <c r="H16025" s="24"/>
    </row>
    <row r="16026" spans="8:8" ht="15" customHeight="1">
      <c r="H16026" s="24"/>
    </row>
    <row r="16027" spans="8:8" ht="15" customHeight="1">
      <c r="H16027" s="24"/>
    </row>
    <row r="16028" spans="8:8" ht="15" customHeight="1">
      <c r="H16028" s="24"/>
    </row>
    <row r="16029" spans="8:8" ht="15" customHeight="1">
      <c r="H16029" s="24"/>
    </row>
    <row r="16030" spans="8:8" ht="15" customHeight="1">
      <c r="H16030" s="24"/>
    </row>
    <row r="16031" spans="8:8" ht="15" customHeight="1">
      <c r="H16031" s="24"/>
    </row>
    <row r="16032" spans="8:8" ht="15" customHeight="1">
      <c r="H16032" s="24"/>
    </row>
    <row r="16033" spans="8:8" ht="15" customHeight="1">
      <c r="H16033" s="24"/>
    </row>
    <row r="16034" spans="8:8" ht="15" customHeight="1">
      <c r="H16034" s="24"/>
    </row>
    <row r="16035" spans="8:8" ht="15" customHeight="1">
      <c r="H16035" s="24"/>
    </row>
    <row r="16036" spans="8:8" ht="15" customHeight="1">
      <c r="H16036" s="24"/>
    </row>
    <row r="16037" spans="8:8" ht="15" customHeight="1">
      <c r="H16037" s="24"/>
    </row>
    <row r="16038" spans="8:8" ht="15" customHeight="1">
      <c r="H16038" s="24"/>
    </row>
    <row r="16039" spans="8:8" ht="15" customHeight="1">
      <c r="H16039" s="24"/>
    </row>
    <row r="16040" spans="8:8" ht="15" customHeight="1">
      <c r="H16040" s="24"/>
    </row>
    <row r="16041" spans="8:8" ht="15" customHeight="1">
      <c r="H16041" s="24"/>
    </row>
    <row r="16042" spans="8:8" ht="15" customHeight="1">
      <c r="H16042" s="24"/>
    </row>
    <row r="16043" spans="8:8" ht="15" customHeight="1">
      <c r="H16043" s="24"/>
    </row>
    <row r="16044" spans="8:8" ht="15" customHeight="1">
      <c r="H16044" s="24"/>
    </row>
    <row r="16045" spans="8:8" ht="15" customHeight="1">
      <c r="H16045" s="24"/>
    </row>
    <row r="16046" spans="8:8" ht="15" customHeight="1">
      <c r="H16046" s="24"/>
    </row>
    <row r="16047" spans="8:8" ht="15" customHeight="1">
      <c r="H16047" s="24"/>
    </row>
    <row r="16048" spans="8:8" ht="15" customHeight="1">
      <c r="H16048" s="24"/>
    </row>
    <row r="16049" spans="8:8" ht="15" customHeight="1">
      <c r="H16049" s="24"/>
    </row>
    <row r="16050" spans="8:8" ht="15" customHeight="1">
      <c r="H16050" s="24"/>
    </row>
    <row r="16051" spans="8:8" ht="15" customHeight="1">
      <c r="H16051" s="24"/>
    </row>
    <row r="16052" spans="8:8" ht="15" customHeight="1">
      <c r="H16052" s="24"/>
    </row>
    <row r="16053" spans="8:8" ht="15" customHeight="1">
      <c r="H16053" s="24"/>
    </row>
    <row r="16054" spans="8:8" ht="15" customHeight="1">
      <c r="H16054" s="24"/>
    </row>
    <row r="16055" spans="8:8" ht="15" customHeight="1">
      <c r="H16055" s="24"/>
    </row>
    <row r="16056" spans="8:8" ht="15" customHeight="1">
      <c r="H16056" s="24"/>
    </row>
    <row r="16057" spans="8:8" ht="15" customHeight="1">
      <c r="H16057" s="24"/>
    </row>
    <row r="16058" spans="8:8" ht="15" customHeight="1">
      <c r="H16058" s="24"/>
    </row>
    <row r="16059" spans="8:8" ht="15" customHeight="1">
      <c r="H16059" s="24"/>
    </row>
    <row r="16060" spans="8:8" ht="15" customHeight="1">
      <c r="H16060" s="24"/>
    </row>
    <row r="16061" spans="8:8" ht="15" customHeight="1">
      <c r="H16061" s="24"/>
    </row>
    <row r="16062" spans="8:8" ht="15" customHeight="1">
      <c r="H16062" s="24"/>
    </row>
    <row r="16063" spans="8:8" ht="15" customHeight="1">
      <c r="H16063" s="24"/>
    </row>
    <row r="16064" spans="8:8" ht="15" customHeight="1">
      <c r="H16064" s="24"/>
    </row>
    <row r="16065" spans="8:8" ht="15" customHeight="1">
      <c r="H16065" s="24"/>
    </row>
    <row r="16066" spans="8:8" ht="15" customHeight="1">
      <c r="H16066" s="24"/>
    </row>
    <row r="16067" spans="8:8" ht="15" customHeight="1">
      <c r="H16067" s="24"/>
    </row>
    <row r="16068" spans="8:8" ht="15" customHeight="1">
      <c r="H16068" s="24"/>
    </row>
    <row r="16069" spans="8:8" ht="15" customHeight="1">
      <c r="H16069" s="24"/>
    </row>
    <row r="16070" spans="8:8" ht="15" customHeight="1">
      <c r="H16070" s="24"/>
    </row>
    <row r="16071" spans="8:8" ht="15" customHeight="1">
      <c r="H16071" s="24"/>
    </row>
    <row r="16072" spans="8:8" ht="15" customHeight="1">
      <c r="H16072" s="24"/>
    </row>
    <row r="16073" spans="8:8" ht="15" customHeight="1">
      <c r="H16073" s="24"/>
    </row>
    <row r="16074" spans="8:8" ht="15" customHeight="1">
      <c r="H16074" s="24"/>
    </row>
    <row r="16075" spans="8:8" ht="15" customHeight="1">
      <c r="H16075" s="24"/>
    </row>
    <row r="16076" spans="8:8" ht="15" customHeight="1">
      <c r="H16076" s="24"/>
    </row>
    <row r="16077" spans="8:8" ht="15" customHeight="1">
      <c r="H16077" s="24"/>
    </row>
    <row r="16078" spans="8:8" ht="15" customHeight="1">
      <c r="H16078" s="24"/>
    </row>
    <row r="16079" spans="8:8" ht="15" customHeight="1">
      <c r="H16079" s="24"/>
    </row>
    <row r="16080" spans="8:8" ht="15" customHeight="1">
      <c r="H16080" s="24"/>
    </row>
    <row r="16081" spans="8:8" ht="15" customHeight="1">
      <c r="H16081" s="24"/>
    </row>
    <row r="16082" spans="8:8" ht="15" customHeight="1">
      <c r="H16082" s="24"/>
    </row>
    <row r="16083" spans="8:8" ht="15" customHeight="1">
      <c r="H16083" s="24"/>
    </row>
    <row r="16084" spans="8:8" ht="15" customHeight="1">
      <c r="H16084" s="24"/>
    </row>
    <row r="16085" spans="8:8" ht="15" customHeight="1">
      <c r="H16085" s="24"/>
    </row>
    <row r="16086" spans="8:8" ht="15" customHeight="1">
      <c r="H16086" s="24"/>
    </row>
    <row r="16087" spans="8:8" ht="15" customHeight="1">
      <c r="H16087" s="24"/>
    </row>
    <row r="16088" spans="8:8" ht="15" customHeight="1">
      <c r="H16088" s="24"/>
    </row>
    <row r="16089" spans="8:8" ht="15" customHeight="1">
      <c r="H16089" s="24"/>
    </row>
    <row r="16090" spans="8:8" ht="15" customHeight="1">
      <c r="H16090" s="24"/>
    </row>
    <row r="16091" spans="8:8" ht="15" customHeight="1">
      <c r="H16091" s="24"/>
    </row>
    <row r="16092" spans="8:8" ht="15" customHeight="1">
      <c r="H16092" s="24"/>
    </row>
    <row r="16093" spans="8:8" ht="15" customHeight="1">
      <c r="H16093" s="24"/>
    </row>
    <row r="16094" spans="8:8" ht="15" customHeight="1">
      <c r="H16094" s="24"/>
    </row>
    <row r="16095" spans="8:8" ht="15" customHeight="1">
      <c r="H16095" s="24"/>
    </row>
    <row r="16096" spans="8:8" ht="15" customHeight="1">
      <c r="H16096" s="24"/>
    </row>
    <row r="16097" spans="8:8" ht="15" customHeight="1">
      <c r="H16097" s="24"/>
    </row>
    <row r="16098" spans="8:8" ht="15" customHeight="1">
      <c r="H16098" s="24"/>
    </row>
    <row r="16099" spans="8:8" ht="15" customHeight="1">
      <c r="H16099" s="24"/>
    </row>
    <row r="16100" spans="8:8" ht="15" customHeight="1">
      <c r="H16100" s="24"/>
    </row>
    <row r="16101" spans="8:8" ht="15" customHeight="1">
      <c r="H16101" s="24"/>
    </row>
    <row r="16102" spans="8:8" ht="15" customHeight="1">
      <c r="H16102" s="24"/>
    </row>
    <row r="16103" spans="8:8" ht="15" customHeight="1">
      <c r="H16103" s="24"/>
    </row>
    <row r="16104" spans="8:8" ht="15" customHeight="1">
      <c r="H16104" s="24"/>
    </row>
    <row r="16105" spans="8:8" ht="15" customHeight="1">
      <c r="H16105" s="24"/>
    </row>
    <row r="16106" spans="8:8" ht="15" customHeight="1">
      <c r="H16106" s="24"/>
    </row>
    <row r="16107" spans="8:8" ht="15" customHeight="1">
      <c r="H16107" s="24"/>
    </row>
    <row r="16108" spans="8:8" ht="15" customHeight="1">
      <c r="H16108" s="24"/>
    </row>
    <row r="16109" spans="8:8" ht="15" customHeight="1">
      <c r="H16109" s="24"/>
    </row>
    <row r="16110" spans="8:8" ht="15" customHeight="1">
      <c r="H16110" s="24"/>
    </row>
    <row r="16111" spans="8:8" ht="15" customHeight="1">
      <c r="H16111" s="24"/>
    </row>
    <row r="16112" spans="8:8" ht="15" customHeight="1">
      <c r="H16112" s="24"/>
    </row>
    <row r="16113" spans="8:8" ht="15" customHeight="1">
      <c r="H16113" s="24"/>
    </row>
    <row r="16114" spans="8:8" ht="15" customHeight="1">
      <c r="H16114" s="24"/>
    </row>
    <row r="16115" spans="8:8" ht="15" customHeight="1">
      <c r="H16115" s="24"/>
    </row>
    <row r="16116" spans="8:8" ht="15" customHeight="1">
      <c r="H16116" s="24"/>
    </row>
    <row r="16117" spans="8:8" ht="15" customHeight="1">
      <c r="H16117" s="24"/>
    </row>
    <row r="16118" spans="8:8" ht="15" customHeight="1">
      <c r="H16118" s="24"/>
    </row>
    <row r="16119" spans="8:8" ht="15" customHeight="1">
      <c r="H16119" s="24"/>
    </row>
    <row r="16120" spans="8:8" ht="15" customHeight="1">
      <c r="H16120" s="24"/>
    </row>
    <row r="16121" spans="8:8" ht="15" customHeight="1">
      <c r="H16121" s="24"/>
    </row>
    <row r="16122" spans="8:8" ht="15" customHeight="1">
      <c r="H16122" s="24"/>
    </row>
    <row r="16123" spans="8:8" ht="15" customHeight="1">
      <c r="H16123" s="24"/>
    </row>
    <row r="16124" spans="8:8" ht="15" customHeight="1">
      <c r="H16124" s="24"/>
    </row>
    <row r="16125" spans="8:8" ht="15" customHeight="1">
      <c r="H16125" s="24"/>
    </row>
    <row r="16126" spans="8:8" ht="15" customHeight="1">
      <c r="H16126" s="24"/>
    </row>
    <row r="16127" spans="8:8" ht="15" customHeight="1">
      <c r="H16127" s="24"/>
    </row>
    <row r="16128" spans="8:8" ht="15" customHeight="1">
      <c r="H16128" s="24"/>
    </row>
    <row r="16129" spans="8:8" ht="15" customHeight="1">
      <c r="H16129" s="24"/>
    </row>
    <row r="16130" spans="8:8" ht="15" customHeight="1">
      <c r="H16130" s="24"/>
    </row>
    <row r="16131" spans="8:8" ht="15" customHeight="1">
      <c r="H16131" s="24"/>
    </row>
    <row r="16132" spans="8:8" ht="15" customHeight="1">
      <c r="H16132" s="24"/>
    </row>
    <row r="16133" spans="8:8" ht="15" customHeight="1">
      <c r="H16133" s="24"/>
    </row>
    <row r="16134" spans="8:8" ht="15" customHeight="1">
      <c r="H16134" s="24"/>
    </row>
    <row r="16135" spans="8:8" ht="15" customHeight="1">
      <c r="H16135" s="24"/>
    </row>
    <row r="16136" spans="8:8" ht="15" customHeight="1">
      <c r="H16136" s="24"/>
    </row>
    <row r="16137" spans="8:8" ht="15" customHeight="1">
      <c r="H16137" s="24"/>
    </row>
    <row r="16138" spans="8:8" ht="15" customHeight="1">
      <c r="H16138" s="24"/>
    </row>
    <row r="16139" spans="8:8" ht="15" customHeight="1">
      <c r="H16139" s="24"/>
    </row>
    <row r="16140" spans="8:8" ht="15" customHeight="1">
      <c r="H16140" s="24"/>
    </row>
    <row r="16141" spans="8:8" ht="15" customHeight="1">
      <c r="H16141" s="24"/>
    </row>
    <row r="16142" spans="8:8" ht="15" customHeight="1">
      <c r="H16142" s="24"/>
    </row>
    <row r="16143" spans="8:8" ht="15" customHeight="1">
      <c r="H16143" s="24"/>
    </row>
    <row r="16144" spans="8:8" ht="15" customHeight="1">
      <c r="H16144" s="24"/>
    </row>
    <row r="16145" spans="8:8" ht="15" customHeight="1">
      <c r="H16145" s="24"/>
    </row>
    <row r="16146" spans="8:8" ht="15" customHeight="1">
      <c r="H16146" s="24"/>
    </row>
    <row r="16147" spans="8:8" ht="15" customHeight="1">
      <c r="H16147" s="24"/>
    </row>
    <row r="16148" spans="8:8" ht="15" customHeight="1">
      <c r="H16148" s="24"/>
    </row>
    <row r="16149" spans="8:8" ht="15" customHeight="1">
      <c r="H16149" s="24"/>
    </row>
    <row r="16150" spans="8:8" ht="15" customHeight="1">
      <c r="H16150" s="24"/>
    </row>
    <row r="16151" spans="8:8" ht="15" customHeight="1">
      <c r="H16151" s="24"/>
    </row>
    <row r="16152" spans="8:8" ht="15" customHeight="1">
      <c r="H16152" s="24"/>
    </row>
    <row r="16153" spans="8:8" ht="15" customHeight="1">
      <c r="H16153" s="24"/>
    </row>
    <row r="16154" spans="8:8" ht="15" customHeight="1">
      <c r="H16154" s="24"/>
    </row>
    <row r="16155" spans="8:8" ht="15" customHeight="1">
      <c r="H16155" s="24"/>
    </row>
    <row r="16156" spans="8:8" ht="15" customHeight="1">
      <c r="H16156" s="24"/>
    </row>
    <row r="16157" spans="8:8" ht="15" customHeight="1">
      <c r="H16157" s="24"/>
    </row>
    <row r="16158" spans="8:8" ht="15" customHeight="1">
      <c r="H16158" s="24"/>
    </row>
    <row r="16159" spans="8:8" ht="15" customHeight="1">
      <c r="H16159" s="24"/>
    </row>
    <row r="16160" spans="8:8" ht="15" customHeight="1">
      <c r="H16160" s="24"/>
    </row>
    <row r="16161" spans="8:8" ht="15" customHeight="1">
      <c r="H16161" s="24"/>
    </row>
    <row r="16162" spans="8:8" ht="15" customHeight="1">
      <c r="H16162" s="24"/>
    </row>
    <row r="16163" spans="8:8" ht="15" customHeight="1">
      <c r="H16163" s="24"/>
    </row>
    <row r="16164" spans="8:8" ht="15" customHeight="1">
      <c r="H16164" s="24"/>
    </row>
    <row r="16165" spans="8:8" ht="15" customHeight="1">
      <c r="H16165" s="24"/>
    </row>
    <row r="16166" spans="8:8" ht="15" customHeight="1">
      <c r="H16166" s="24"/>
    </row>
    <row r="16167" spans="8:8" ht="15" customHeight="1">
      <c r="H16167" s="24"/>
    </row>
    <row r="16168" spans="8:8" ht="15" customHeight="1">
      <c r="H16168" s="24"/>
    </row>
    <row r="16169" spans="8:8" ht="15" customHeight="1">
      <c r="H16169" s="24"/>
    </row>
    <row r="16170" spans="8:8" ht="15" customHeight="1">
      <c r="H16170" s="24"/>
    </row>
    <row r="16171" spans="8:8" ht="15" customHeight="1">
      <c r="H16171" s="24"/>
    </row>
    <row r="16172" spans="8:8" ht="15" customHeight="1">
      <c r="H16172" s="24"/>
    </row>
    <row r="16173" spans="8:8" ht="15" customHeight="1">
      <c r="H16173" s="24"/>
    </row>
    <row r="16174" spans="8:8" ht="15" customHeight="1">
      <c r="H16174" s="24"/>
    </row>
    <row r="16175" spans="8:8" ht="15" customHeight="1">
      <c r="H16175" s="24"/>
    </row>
    <row r="16176" spans="8:8" ht="15" customHeight="1">
      <c r="H16176" s="24"/>
    </row>
    <row r="16177" spans="8:8" ht="15" customHeight="1">
      <c r="H16177" s="24"/>
    </row>
    <row r="16178" spans="8:8" ht="15" customHeight="1">
      <c r="H16178" s="24"/>
    </row>
    <row r="16179" spans="8:8" ht="15" customHeight="1">
      <c r="H16179" s="24"/>
    </row>
    <row r="16180" spans="8:8" ht="15" customHeight="1">
      <c r="H16180" s="24"/>
    </row>
    <row r="16181" spans="8:8" ht="15" customHeight="1">
      <c r="H16181" s="24"/>
    </row>
    <row r="16182" spans="8:8" ht="15" customHeight="1">
      <c r="H16182" s="24"/>
    </row>
    <row r="16183" spans="8:8" ht="15" customHeight="1">
      <c r="H16183" s="24"/>
    </row>
    <row r="16184" spans="8:8" ht="15" customHeight="1">
      <c r="H16184" s="24"/>
    </row>
    <row r="16185" spans="8:8" ht="15" customHeight="1">
      <c r="H16185" s="24"/>
    </row>
    <row r="16186" spans="8:8" ht="15" customHeight="1">
      <c r="H16186" s="24"/>
    </row>
    <row r="16187" spans="8:8" ht="15" customHeight="1">
      <c r="H16187" s="24"/>
    </row>
    <row r="16188" spans="8:8" ht="15" customHeight="1">
      <c r="H16188" s="24"/>
    </row>
    <row r="16189" spans="8:8" ht="15" customHeight="1">
      <c r="H16189" s="24"/>
    </row>
    <row r="16190" spans="8:8" ht="15" customHeight="1">
      <c r="H16190" s="24"/>
    </row>
    <row r="16191" spans="8:8" ht="15" customHeight="1">
      <c r="H16191" s="24"/>
    </row>
    <row r="16192" spans="8:8" ht="15" customHeight="1">
      <c r="H16192" s="24"/>
    </row>
    <row r="16193" spans="8:8" ht="15" customHeight="1">
      <c r="H16193" s="24"/>
    </row>
    <row r="16194" spans="8:8" ht="15" customHeight="1">
      <c r="H16194" s="24"/>
    </row>
    <row r="16195" spans="8:8" ht="15" customHeight="1">
      <c r="H16195" s="24"/>
    </row>
    <row r="16196" spans="8:8" ht="15" customHeight="1">
      <c r="H16196" s="24"/>
    </row>
    <row r="16197" spans="8:8" ht="15" customHeight="1">
      <c r="H16197" s="24"/>
    </row>
    <row r="16198" spans="8:8" ht="15" customHeight="1">
      <c r="H16198" s="24"/>
    </row>
    <row r="16199" spans="8:8" ht="15" customHeight="1">
      <c r="H16199" s="24"/>
    </row>
    <row r="16200" spans="8:8" ht="15" customHeight="1">
      <c r="H16200" s="24"/>
    </row>
    <row r="16201" spans="8:8" ht="15" customHeight="1">
      <c r="H16201" s="24"/>
    </row>
    <row r="16202" spans="8:8" ht="15" customHeight="1">
      <c r="H16202" s="24"/>
    </row>
    <row r="16203" spans="8:8" ht="15" customHeight="1">
      <c r="H16203" s="24"/>
    </row>
    <row r="16204" spans="8:8" ht="15" customHeight="1">
      <c r="H16204" s="24"/>
    </row>
    <row r="16205" spans="8:8" ht="15" customHeight="1">
      <c r="H16205" s="24"/>
    </row>
    <row r="16206" spans="8:8" ht="15" customHeight="1">
      <c r="H16206" s="24"/>
    </row>
    <row r="16207" spans="8:8" ht="15" customHeight="1">
      <c r="H16207" s="24"/>
    </row>
    <row r="16208" spans="8:8" ht="15" customHeight="1">
      <c r="H16208" s="24"/>
    </row>
    <row r="16209" spans="8:8" ht="15" customHeight="1">
      <c r="H16209" s="24"/>
    </row>
    <row r="16210" spans="8:8" ht="15" customHeight="1">
      <c r="H16210" s="24"/>
    </row>
    <row r="16211" spans="8:8" ht="15" customHeight="1">
      <c r="H16211" s="24"/>
    </row>
    <row r="16212" spans="8:8" ht="15" customHeight="1">
      <c r="H16212" s="24"/>
    </row>
    <row r="16213" spans="8:8" ht="15" customHeight="1">
      <c r="H16213" s="24"/>
    </row>
    <row r="16214" spans="8:8" ht="15" customHeight="1">
      <c r="H16214" s="24"/>
    </row>
    <row r="16215" spans="8:8" ht="15" customHeight="1">
      <c r="H16215" s="24"/>
    </row>
    <row r="16216" spans="8:8" ht="15" customHeight="1">
      <c r="H16216" s="24"/>
    </row>
    <row r="16217" spans="8:8" ht="15" customHeight="1">
      <c r="H16217" s="24"/>
    </row>
    <row r="16218" spans="8:8" ht="15" customHeight="1">
      <c r="H16218" s="24"/>
    </row>
    <row r="16219" spans="8:8" ht="15" customHeight="1">
      <c r="H16219" s="24"/>
    </row>
    <row r="16220" spans="8:8" ht="15" customHeight="1">
      <c r="H16220" s="24"/>
    </row>
    <row r="16221" spans="8:8" ht="15" customHeight="1">
      <c r="H16221" s="24"/>
    </row>
    <row r="16222" spans="8:8" ht="15" customHeight="1">
      <c r="H16222" s="24"/>
    </row>
    <row r="16223" spans="8:8" ht="15" customHeight="1">
      <c r="H16223" s="24"/>
    </row>
    <row r="16224" spans="8:8" ht="15" customHeight="1">
      <c r="H16224" s="24"/>
    </row>
    <row r="16225" spans="8:8" ht="15" customHeight="1">
      <c r="H16225" s="24"/>
    </row>
    <row r="16226" spans="8:8" ht="15" customHeight="1">
      <c r="H16226" s="24"/>
    </row>
    <row r="16227" spans="8:8" ht="15" customHeight="1">
      <c r="H16227" s="24"/>
    </row>
    <row r="16228" spans="8:8" ht="15" customHeight="1">
      <c r="H16228" s="24"/>
    </row>
    <row r="16229" spans="8:8" ht="15" customHeight="1">
      <c r="H16229" s="24"/>
    </row>
    <row r="16230" spans="8:8" ht="15" customHeight="1">
      <c r="H16230" s="24"/>
    </row>
    <row r="16231" spans="8:8" ht="15" customHeight="1">
      <c r="H16231" s="24"/>
    </row>
    <row r="16232" spans="8:8" ht="15" customHeight="1">
      <c r="H16232" s="24"/>
    </row>
    <row r="16233" spans="8:8" ht="15" customHeight="1">
      <c r="H16233" s="24"/>
    </row>
    <row r="16234" spans="8:8" ht="15" customHeight="1">
      <c r="H16234" s="24"/>
    </row>
    <row r="16235" spans="8:8" ht="15" customHeight="1">
      <c r="H16235" s="24"/>
    </row>
    <row r="16236" spans="8:8" ht="15" customHeight="1">
      <c r="H16236" s="24"/>
    </row>
    <row r="16237" spans="8:8" ht="15" customHeight="1">
      <c r="H16237" s="24"/>
    </row>
    <row r="16238" spans="8:8" ht="15" customHeight="1">
      <c r="H16238" s="24"/>
    </row>
    <row r="16239" spans="8:8" ht="15" customHeight="1">
      <c r="H16239" s="24"/>
    </row>
    <row r="16240" spans="8:8" ht="15" customHeight="1">
      <c r="H16240" s="24"/>
    </row>
    <row r="16241" spans="8:8" ht="15" customHeight="1">
      <c r="H16241" s="24"/>
    </row>
    <row r="16242" spans="8:8" ht="15" customHeight="1">
      <c r="H16242" s="24"/>
    </row>
    <row r="16243" spans="8:8" ht="15" customHeight="1">
      <c r="H16243" s="24"/>
    </row>
    <row r="16244" spans="8:8" ht="15" customHeight="1">
      <c r="H16244" s="24"/>
    </row>
    <row r="16245" spans="8:8" ht="15" customHeight="1">
      <c r="H16245" s="24"/>
    </row>
    <row r="16246" spans="8:8" ht="15" customHeight="1">
      <c r="H16246" s="24"/>
    </row>
    <row r="16247" spans="8:8" ht="15" customHeight="1">
      <c r="H16247" s="24"/>
    </row>
    <row r="16248" spans="8:8" ht="15" customHeight="1">
      <c r="H16248" s="24"/>
    </row>
    <row r="16249" spans="8:8" ht="15" customHeight="1">
      <c r="H16249" s="24"/>
    </row>
    <row r="16250" spans="8:8" ht="15" customHeight="1">
      <c r="H16250" s="24"/>
    </row>
    <row r="16251" spans="8:8" ht="15" customHeight="1">
      <c r="H16251" s="24"/>
    </row>
    <row r="16252" spans="8:8" ht="15" customHeight="1">
      <c r="H16252" s="24"/>
    </row>
    <row r="16253" spans="8:8" ht="15" customHeight="1">
      <c r="H16253" s="24"/>
    </row>
    <row r="16254" spans="8:8" ht="15" customHeight="1">
      <c r="H16254" s="24"/>
    </row>
    <row r="16255" spans="8:8" ht="15" customHeight="1">
      <c r="H16255" s="24"/>
    </row>
    <row r="16256" spans="8:8" ht="15" customHeight="1">
      <c r="H16256" s="24"/>
    </row>
    <row r="16257" spans="8:8" ht="15" customHeight="1">
      <c r="H16257" s="24"/>
    </row>
    <row r="16258" spans="8:8" ht="15" customHeight="1">
      <c r="H16258" s="24"/>
    </row>
    <row r="16259" spans="8:8" ht="15" customHeight="1">
      <c r="H16259" s="24"/>
    </row>
    <row r="16260" spans="8:8" ht="15" customHeight="1">
      <c r="H16260" s="24"/>
    </row>
    <row r="16261" spans="8:8" ht="15" customHeight="1">
      <c r="H16261" s="24"/>
    </row>
    <row r="16262" spans="8:8" ht="15" customHeight="1">
      <c r="H16262" s="24"/>
    </row>
    <row r="16263" spans="8:8" ht="15" customHeight="1">
      <c r="H16263" s="24"/>
    </row>
    <row r="16264" spans="8:8" ht="15" customHeight="1">
      <c r="H16264" s="24"/>
    </row>
    <row r="16265" spans="8:8" ht="15" customHeight="1">
      <c r="H16265" s="24"/>
    </row>
    <row r="16266" spans="8:8" ht="15" customHeight="1">
      <c r="H16266" s="24"/>
    </row>
    <row r="16267" spans="8:8" ht="15" customHeight="1">
      <c r="H16267" s="24"/>
    </row>
    <row r="16268" spans="8:8" ht="15" customHeight="1">
      <c r="H16268" s="24"/>
    </row>
    <row r="16269" spans="8:8" ht="15" customHeight="1">
      <c r="H16269" s="24"/>
    </row>
    <row r="16270" spans="8:8" ht="15" customHeight="1">
      <c r="H16270" s="24"/>
    </row>
    <row r="16271" spans="8:8" ht="15" customHeight="1">
      <c r="H16271" s="24"/>
    </row>
    <row r="16272" spans="8:8" ht="15" customHeight="1">
      <c r="H16272" s="24"/>
    </row>
    <row r="16273" spans="8:8" ht="15" customHeight="1">
      <c r="H16273" s="24"/>
    </row>
    <row r="16274" spans="8:8" ht="15" customHeight="1">
      <c r="H16274" s="24"/>
    </row>
    <row r="16275" spans="8:8" ht="15" customHeight="1">
      <c r="H16275" s="24"/>
    </row>
    <row r="16276" spans="8:8" ht="15" customHeight="1">
      <c r="H16276" s="24"/>
    </row>
    <row r="16277" spans="8:8" ht="15" customHeight="1">
      <c r="H16277" s="24"/>
    </row>
    <row r="16278" spans="8:8" ht="15" customHeight="1">
      <c r="H16278" s="24"/>
    </row>
    <row r="16279" spans="8:8" ht="15" customHeight="1">
      <c r="H16279" s="24"/>
    </row>
    <row r="16280" spans="8:8" ht="15" customHeight="1">
      <c r="H16280" s="24"/>
    </row>
    <row r="16281" spans="8:8" ht="15" customHeight="1">
      <c r="H16281" s="24"/>
    </row>
    <row r="16282" spans="8:8" ht="15" customHeight="1">
      <c r="H16282" s="24"/>
    </row>
    <row r="16283" spans="8:8" ht="15" customHeight="1">
      <c r="H16283" s="24"/>
    </row>
    <row r="16284" spans="8:8" ht="15" customHeight="1">
      <c r="H16284" s="24"/>
    </row>
    <row r="16285" spans="8:8" ht="15" customHeight="1">
      <c r="H16285" s="24"/>
    </row>
    <row r="16286" spans="8:8" ht="15" customHeight="1">
      <c r="H16286" s="24"/>
    </row>
    <row r="16287" spans="8:8" ht="15" customHeight="1">
      <c r="H16287" s="24"/>
    </row>
    <row r="16288" spans="8:8" ht="15" customHeight="1">
      <c r="H16288" s="24"/>
    </row>
    <row r="16289" spans="8:8" ht="15" customHeight="1">
      <c r="H16289" s="24"/>
    </row>
    <row r="16290" spans="8:8" ht="15" customHeight="1">
      <c r="H16290" s="24"/>
    </row>
    <row r="16291" spans="8:8" ht="15" customHeight="1">
      <c r="H16291" s="24"/>
    </row>
    <row r="16292" spans="8:8" ht="15" customHeight="1">
      <c r="H16292" s="24"/>
    </row>
    <row r="16293" spans="8:8" ht="15" customHeight="1">
      <c r="H16293" s="24"/>
    </row>
    <row r="16294" spans="8:8" ht="15" customHeight="1">
      <c r="H16294" s="24"/>
    </row>
    <row r="16295" spans="8:8" ht="15" customHeight="1">
      <c r="H16295" s="24"/>
    </row>
    <row r="16296" spans="8:8" ht="15" customHeight="1">
      <c r="H16296" s="24"/>
    </row>
    <row r="16297" spans="8:8" ht="15" customHeight="1">
      <c r="H16297" s="24"/>
    </row>
    <row r="16298" spans="8:8" ht="15" customHeight="1">
      <c r="H16298" s="24"/>
    </row>
    <row r="16299" spans="8:8" ht="15" customHeight="1">
      <c r="H16299" s="24"/>
    </row>
    <row r="16300" spans="8:8" ht="15" customHeight="1">
      <c r="H16300" s="24"/>
    </row>
    <row r="16301" spans="8:8" ht="15" customHeight="1">
      <c r="H16301" s="24"/>
    </row>
    <row r="16302" spans="8:8" ht="15" customHeight="1">
      <c r="H16302" s="24"/>
    </row>
    <row r="16303" spans="8:8" ht="15" customHeight="1">
      <c r="H16303" s="24"/>
    </row>
    <row r="16304" spans="8:8" ht="15" customHeight="1">
      <c r="H16304" s="24"/>
    </row>
    <row r="16305" spans="8:8" ht="15" customHeight="1">
      <c r="H16305" s="24"/>
    </row>
    <row r="16306" spans="8:8" ht="15" customHeight="1">
      <c r="H16306" s="24"/>
    </row>
    <row r="16307" spans="8:8" ht="15" customHeight="1">
      <c r="H16307" s="24"/>
    </row>
    <row r="16308" spans="8:8" ht="15" customHeight="1">
      <c r="H16308" s="24"/>
    </row>
    <row r="16309" spans="8:8" ht="15" customHeight="1">
      <c r="H16309" s="24"/>
    </row>
    <row r="16310" spans="8:8" ht="15" customHeight="1">
      <c r="H16310" s="24"/>
    </row>
    <row r="16311" spans="8:8" ht="15" customHeight="1">
      <c r="H16311" s="24"/>
    </row>
    <row r="16312" spans="8:8" ht="15" customHeight="1">
      <c r="H16312" s="24"/>
    </row>
    <row r="16313" spans="8:8" ht="15" customHeight="1">
      <c r="H16313" s="24"/>
    </row>
    <row r="16314" spans="8:8" ht="15" customHeight="1">
      <c r="H16314" s="24"/>
    </row>
    <row r="16315" spans="8:8" ht="15" customHeight="1">
      <c r="H16315" s="24"/>
    </row>
    <row r="16316" spans="8:8" ht="15" customHeight="1">
      <c r="H16316" s="24"/>
    </row>
    <row r="16317" spans="8:8" ht="15" customHeight="1">
      <c r="H16317" s="24"/>
    </row>
    <row r="16318" spans="8:8" ht="15" customHeight="1">
      <c r="H16318" s="24"/>
    </row>
    <row r="16319" spans="8:8" ht="15" customHeight="1">
      <c r="H16319" s="24"/>
    </row>
    <row r="16320" spans="8:8" ht="15" customHeight="1">
      <c r="H16320" s="24"/>
    </row>
    <row r="16321" spans="8:8" ht="15" customHeight="1">
      <c r="H16321" s="24"/>
    </row>
    <row r="16322" spans="8:8" ht="15" customHeight="1">
      <c r="H16322" s="24"/>
    </row>
    <row r="16323" spans="8:8" ht="15" customHeight="1">
      <c r="H16323" s="24"/>
    </row>
    <row r="16324" spans="8:8" ht="15" customHeight="1">
      <c r="H16324" s="24"/>
    </row>
    <row r="16325" spans="8:8" ht="15" customHeight="1">
      <c r="H16325" s="24"/>
    </row>
    <row r="16326" spans="8:8" ht="15" customHeight="1">
      <c r="H16326" s="24"/>
    </row>
    <row r="16327" spans="8:8" ht="15" customHeight="1">
      <c r="H16327" s="24"/>
    </row>
    <row r="16328" spans="8:8" ht="15" customHeight="1">
      <c r="H16328" s="24"/>
    </row>
    <row r="16329" spans="8:8" ht="15" customHeight="1">
      <c r="H16329" s="24"/>
    </row>
    <row r="16330" spans="8:8" ht="15" customHeight="1">
      <c r="H16330" s="24"/>
    </row>
    <row r="16331" spans="8:8" ht="15" customHeight="1">
      <c r="H16331" s="24"/>
    </row>
    <row r="16332" spans="8:8" ht="15" customHeight="1">
      <c r="H16332" s="24"/>
    </row>
    <row r="16333" spans="8:8" ht="15" customHeight="1">
      <c r="H16333" s="24"/>
    </row>
    <row r="16334" spans="8:8" ht="15" customHeight="1">
      <c r="H16334" s="24"/>
    </row>
    <row r="16335" spans="8:8" ht="15" customHeight="1">
      <c r="H16335" s="24"/>
    </row>
    <row r="16336" spans="8:8" ht="15" customHeight="1">
      <c r="H16336" s="24"/>
    </row>
    <row r="16337" spans="8:8" ht="15" customHeight="1">
      <c r="H16337" s="24"/>
    </row>
    <row r="16338" spans="8:8" ht="15" customHeight="1">
      <c r="H16338" s="24"/>
    </row>
    <row r="16339" spans="8:8" ht="15" customHeight="1">
      <c r="H16339" s="24"/>
    </row>
    <row r="16340" spans="8:8" ht="15" customHeight="1">
      <c r="H16340" s="24"/>
    </row>
    <row r="16341" spans="8:8" ht="15" customHeight="1">
      <c r="H16341" s="24"/>
    </row>
    <row r="16342" spans="8:8" ht="15" customHeight="1">
      <c r="H16342" s="24"/>
    </row>
    <row r="16343" spans="8:8" ht="15" customHeight="1">
      <c r="H16343" s="24"/>
    </row>
    <row r="16344" spans="8:8" ht="15" customHeight="1">
      <c r="H16344" s="24"/>
    </row>
    <row r="16345" spans="8:8" ht="15" customHeight="1">
      <c r="H16345" s="24"/>
    </row>
    <row r="16346" spans="8:8" ht="15" customHeight="1">
      <c r="H16346" s="24"/>
    </row>
    <row r="16347" spans="8:8" ht="15" customHeight="1">
      <c r="H16347" s="24"/>
    </row>
    <row r="16348" spans="8:8" ht="15" customHeight="1">
      <c r="H16348" s="24"/>
    </row>
    <row r="16349" spans="8:8" ht="15" customHeight="1">
      <c r="H16349" s="24"/>
    </row>
    <row r="16350" spans="8:8" ht="15" customHeight="1">
      <c r="H16350" s="24"/>
    </row>
    <row r="16351" spans="8:8" ht="15" customHeight="1">
      <c r="H16351" s="24"/>
    </row>
    <row r="16352" spans="8:8" ht="15" customHeight="1">
      <c r="H16352" s="24"/>
    </row>
    <row r="16353" spans="8:8" ht="15" customHeight="1">
      <c r="H16353" s="24"/>
    </row>
    <row r="16354" spans="8:8" ht="15" customHeight="1">
      <c r="H16354" s="24"/>
    </row>
    <row r="16355" spans="8:8" ht="15" customHeight="1">
      <c r="H16355" s="24"/>
    </row>
    <row r="16356" spans="8:8" ht="15" customHeight="1">
      <c r="H16356" s="24"/>
    </row>
    <row r="16357" spans="8:8" ht="15" customHeight="1">
      <c r="H16357" s="24"/>
    </row>
    <row r="16358" spans="8:8" ht="15" customHeight="1">
      <c r="H16358" s="24"/>
    </row>
    <row r="16359" spans="8:8" ht="15" customHeight="1">
      <c r="H16359" s="24"/>
    </row>
    <row r="16360" spans="8:8" ht="15" customHeight="1">
      <c r="H16360" s="24"/>
    </row>
    <row r="16361" spans="8:8" ht="15" customHeight="1">
      <c r="H16361" s="24"/>
    </row>
    <row r="16362" spans="8:8" ht="15" customHeight="1">
      <c r="H16362" s="24"/>
    </row>
    <row r="16363" spans="8:8" ht="15" customHeight="1">
      <c r="H16363" s="24"/>
    </row>
    <row r="16364" spans="8:8" ht="15" customHeight="1">
      <c r="H16364" s="24"/>
    </row>
    <row r="16365" spans="8:8" ht="15" customHeight="1">
      <c r="H16365" s="24"/>
    </row>
    <row r="16366" spans="8:8" ht="15" customHeight="1">
      <c r="H16366" s="24"/>
    </row>
    <row r="16367" spans="8:8" ht="15" customHeight="1">
      <c r="H16367" s="24"/>
    </row>
    <row r="16368" spans="8:8" ht="15" customHeight="1">
      <c r="H16368" s="24"/>
    </row>
    <row r="16369" spans="8:8" ht="15" customHeight="1">
      <c r="H16369" s="24"/>
    </row>
    <row r="16370" spans="8:8" ht="15" customHeight="1">
      <c r="H16370" s="24"/>
    </row>
    <row r="16371" spans="8:8" ht="15" customHeight="1">
      <c r="H16371" s="24"/>
    </row>
    <row r="16372" spans="8:8" ht="15" customHeight="1">
      <c r="H16372" s="24"/>
    </row>
    <row r="16373" spans="8:8" ht="15" customHeight="1">
      <c r="H16373" s="24"/>
    </row>
    <row r="16374" spans="8:8" ht="15" customHeight="1">
      <c r="H16374" s="24"/>
    </row>
    <row r="16375" spans="8:8" ht="15" customHeight="1">
      <c r="H16375" s="24"/>
    </row>
    <row r="16376" spans="8:8" ht="15" customHeight="1">
      <c r="H16376" s="24"/>
    </row>
    <row r="16377" spans="8:8" ht="15" customHeight="1">
      <c r="H16377" s="24"/>
    </row>
    <row r="16378" spans="8:8" ht="15" customHeight="1">
      <c r="H16378" s="24"/>
    </row>
    <row r="16379" spans="8:8" ht="15" customHeight="1">
      <c r="H16379" s="24"/>
    </row>
    <row r="16380" spans="8:8" ht="15" customHeight="1">
      <c r="H16380" s="24"/>
    </row>
    <row r="16381" spans="8:8" ht="15" customHeight="1">
      <c r="H16381" s="24"/>
    </row>
    <row r="16382" spans="8:8" ht="15" customHeight="1">
      <c r="H16382" s="24"/>
    </row>
    <row r="16383" spans="8:8" ht="15" customHeight="1">
      <c r="H16383" s="24"/>
    </row>
    <row r="16384" spans="8:8" ht="15" customHeight="1">
      <c r="H16384" s="24"/>
    </row>
    <row r="16385" spans="8:8" ht="15" customHeight="1">
      <c r="H16385" s="24"/>
    </row>
    <row r="16386" spans="8:8" ht="15" customHeight="1">
      <c r="H16386" s="24"/>
    </row>
    <row r="16387" spans="8:8" ht="15" customHeight="1">
      <c r="H16387" s="24"/>
    </row>
    <row r="16388" spans="8:8" ht="15" customHeight="1">
      <c r="H16388" s="24"/>
    </row>
    <row r="16389" spans="8:8" ht="15" customHeight="1">
      <c r="H16389" s="24"/>
    </row>
    <row r="16390" spans="8:8" ht="15" customHeight="1">
      <c r="H16390" s="24"/>
    </row>
    <row r="16391" spans="8:8" ht="15" customHeight="1">
      <c r="H16391" s="24"/>
    </row>
    <row r="16392" spans="8:8" ht="15" customHeight="1">
      <c r="H16392" s="24"/>
    </row>
    <row r="16393" spans="8:8" ht="15" customHeight="1">
      <c r="H16393" s="24"/>
    </row>
    <row r="16394" spans="8:8" ht="15" customHeight="1">
      <c r="H16394" s="24"/>
    </row>
    <row r="16395" spans="8:8" ht="15" customHeight="1">
      <c r="H16395" s="24"/>
    </row>
    <row r="16396" spans="8:8" ht="15" customHeight="1">
      <c r="H16396" s="24"/>
    </row>
    <row r="16397" spans="8:8" ht="15" customHeight="1">
      <c r="H16397" s="24"/>
    </row>
    <row r="16398" spans="8:8" ht="15" customHeight="1">
      <c r="H16398" s="24"/>
    </row>
    <row r="16399" spans="8:8" ht="15" customHeight="1">
      <c r="H16399" s="24"/>
    </row>
    <row r="16400" spans="8:8" ht="15" customHeight="1">
      <c r="H16400" s="24"/>
    </row>
    <row r="16401" spans="8:8" ht="15" customHeight="1">
      <c r="H16401" s="24"/>
    </row>
    <row r="16402" spans="8:8" ht="15" customHeight="1">
      <c r="H16402" s="24"/>
    </row>
    <row r="16403" spans="8:8" ht="15" customHeight="1">
      <c r="H16403" s="24"/>
    </row>
    <row r="16404" spans="8:8" ht="15" customHeight="1">
      <c r="H16404" s="24"/>
    </row>
    <row r="16405" spans="8:8" ht="15" customHeight="1">
      <c r="H16405" s="24"/>
    </row>
    <row r="16406" spans="8:8" ht="15" customHeight="1">
      <c r="H16406" s="24"/>
    </row>
    <row r="16407" spans="8:8" ht="15" customHeight="1">
      <c r="H16407" s="24"/>
    </row>
    <row r="16408" spans="8:8" ht="15" customHeight="1">
      <c r="H16408" s="24"/>
    </row>
    <row r="16409" spans="8:8" ht="15" customHeight="1">
      <c r="H16409" s="24"/>
    </row>
    <row r="16410" spans="8:8" ht="15" customHeight="1">
      <c r="H16410" s="24"/>
    </row>
    <row r="16411" spans="8:8" ht="15" customHeight="1">
      <c r="H16411" s="24"/>
    </row>
    <row r="16412" spans="8:8" ht="15" customHeight="1">
      <c r="H16412" s="24"/>
    </row>
    <row r="16413" spans="8:8" ht="15" customHeight="1">
      <c r="H16413" s="24"/>
    </row>
    <row r="16414" spans="8:8" ht="15" customHeight="1">
      <c r="H16414" s="24"/>
    </row>
    <row r="16415" spans="8:8" ht="15" customHeight="1">
      <c r="H16415" s="24"/>
    </row>
    <row r="16416" spans="8:8" ht="15" customHeight="1">
      <c r="H16416" s="24"/>
    </row>
    <row r="16417" spans="8:8" ht="15" customHeight="1">
      <c r="H16417" s="24"/>
    </row>
    <row r="16418" spans="8:8" ht="15" customHeight="1">
      <c r="H16418" s="24"/>
    </row>
    <row r="16419" spans="8:8" ht="15" customHeight="1">
      <c r="H16419" s="24"/>
    </row>
    <row r="16420" spans="8:8" ht="15" customHeight="1">
      <c r="H16420" s="24"/>
    </row>
    <row r="16421" spans="8:8" ht="15" customHeight="1">
      <c r="H16421" s="24"/>
    </row>
    <row r="16422" spans="8:8" ht="15" customHeight="1">
      <c r="H16422" s="24"/>
    </row>
    <row r="16423" spans="8:8" ht="15" customHeight="1">
      <c r="H16423" s="24"/>
    </row>
    <row r="16424" spans="8:8" ht="15" customHeight="1">
      <c r="H16424" s="24"/>
    </row>
    <row r="16425" spans="8:8" ht="15" customHeight="1">
      <c r="H16425" s="24"/>
    </row>
    <row r="16426" spans="8:8" ht="15" customHeight="1">
      <c r="H16426" s="24"/>
    </row>
    <row r="16427" spans="8:8" ht="15" customHeight="1">
      <c r="H16427" s="24"/>
    </row>
    <row r="16428" spans="8:8" ht="15" customHeight="1">
      <c r="H16428" s="24"/>
    </row>
    <row r="16429" spans="8:8" ht="15" customHeight="1">
      <c r="H16429" s="24"/>
    </row>
    <row r="16430" spans="8:8" ht="15" customHeight="1">
      <c r="H16430" s="24"/>
    </row>
    <row r="16431" spans="8:8" ht="15" customHeight="1">
      <c r="H16431" s="24"/>
    </row>
    <row r="16432" spans="8:8" ht="15" customHeight="1">
      <c r="H16432" s="24"/>
    </row>
    <row r="16433" spans="8:8" ht="15" customHeight="1">
      <c r="H16433" s="24"/>
    </row>
    <row r="16434" spans="8:8" ht="15" customHeight="1">
      <c r="H16434" s="24"/>
    </row>
    <row r="16435" spans="8:8" ht="15" customHeight="1">
      <c r="H16435" s="24"/>
    </row>
    <row r="16436" spans="8:8" ht="15" customHeight="1">
      <c r="H16436" s="24"/>
    </row>
    <row r="16437" spans="8:8" ht="15" customHeight="1">
      <c r="H16437" s="24"/>
    </row>
    <row r="16438" spans="8:8" ht="15" customHeight="1">
      <c r="H16438" s="24"/>
    </row>
    <row r="16439" spans="8:8" ht="15" customHeight="1">
      <c r="H16439" s="24"/>
    </row>
    <row r="16440" spans="8:8" ht="15" customHeight="1">
      <c r="H16440" s="24"/>
    </row>
    <row r="16441" spans="8:8" ht="15" customHeight="1">
      <c r="H16441" s="24"/>
    </row>
    <row r="16442" spans="8:8" ht="15" customHeight="1">
      <c r="H16442" s="24"/>
    </row>
    <row r="16443" spans="8:8" ht="15" customHeight="1">
      <c r="H16443" s="24"/>
    </row>
    <row r="16444" spans="8:8" ht="15" customHeight="1">
      <c r="H16444" s="24"/>
    </row>
    <row r="16445" spans="8:8" ht="15" customHeight="1">
      <c r="H16445" s="24"/>
    </row>
    <row r="16446" spans="8:8" ht="15" customHeight="1">
      <c r="H16446" s="24"/>
    </row>
    <row r="16447" spans="8:8" ht="15" customHeight="1">
      <c r="H16447" s="24"/>
    </row>
    <row r="16448" spans="8:8" ht="15" customHeight="1">
      <c r="H16448" s="24"/>
    </row>
    <row r="16449" spans="8:8" ht="15" customHeight="1">
      <c r="H16449" s="24"/>
    </row>
    <row r="16450" spans="8:8" ht="15" customHeight="1">
      <c r="H16450" s="24"/>
    </row>
    <row r="16451" spans="8:8" ht="15" customHeight="1">
      <c r="H16451" s="24"/>
    </row>
    <row r="16452" spans="8:8" ht="15" customHeight="1">
      <c r="H16452" s="24"/>
    </row>
    <row r="16453" spans="8:8" ht="15" customHeight="1">
      <c r="H16453" s="24"/>
    </row>
    <row r="16454" spans="8:8" ht="15" customHeight="1">
      <c r="H16454" s="24"/>
    </row>
    <row r="16455" spans="8:8" ht="15" customHeight="1">
      <c r="H16455" s="24"/>
    </row>
    <row r="16456" spans="8:8" ht="15" customHeight="1">
      <c r="H16456" s="24"/>
    </row>
    <row r="16457" spans="8:8" ht="15" customHeight="1">
      <c r="H16457" s="24"/>
    </row>
    <row r="16458" spans="8:8" ht="15" customHeight="1">
      <c r="H16458" s="24"/>
    </row>
    <row r="16459" spans="8:8" ht="15" customHeight="1">
      <c r="H16459" s="24"/>
    </row>
    <row r="16460" spans="8:8" ht="15" customHeight="1">
      <c r="H16460" s="24"/>
    </row>
    <row r="16461" spans="8:8" ht="15" customHeight="1">
      <c r="H16461" s="24"/>
    </row>
    <row r="16462" spans="8:8" ht="15" customHeight="1">
      <c r="H16462" s="24"/>
    </row>
    <row r="16463" spans="8:8" ht="15" customHeight="1">
      <c r="H16463" s="24"/>
    </row>
    <row r="16464" spans="8:8" ht="15" customHeight="1">
      <c r="H16464" s="24"/>
    </row>
    <row r="16465" spans="8:8" ht="15" customHeight="1">
      <c r="H16465" s="24"/>
    </row>
    <row r="16466" spans="8:8" ht="15" customHeight="1">
      <c r="H16466" s="24"/>
    </row>
    <row r="16467" spans="8:8" ht="15" customHeight="1">
      <c r="H16467" s="24"/>
    </row>
    <row r="16468" spans="8:8" ht="15" customHeight="1">
      <c r="H16468" s="24"/>
    </row>
    <row r="16469" spans="8:8" ht="15" customHeight="1">
      <c r="H16469" s="24"/>
    </row>
    <row r="16470" spans="8:8" ht="15" customHeight="1">
      <c r="H16470" s="24"/>
    </row>
    <row r="16471" spans="8:8" ht="15" customHeight="1">
      <c r="H16471" s="24"/>
    </row>
    <row r="16472" spans="8:8" ht="15" customHeight="1">
      <c r="H16472" s="24"/>
    </row>
    <row r="16473" spans="8:8" ht="15" customHeight="1">
      <c r="H16473" s="24"/>
    </row>
    <row r="16474" spans="8:8" ht="15" customHeight="1">
      <c r="H16474" s="24"/>
    </row>
    <row r="16475" spans="8:8" ht="15" customHeight="1">
      <c r="H16475" s="24"/>
    </row>
    <row r="16476" spans="8:8" ht="15" customHeight="1">
      <c r="H16476" s="24"/>
    </row>
    <row r="16477" spans="8:8" ht="15" customHeight="1">
      <c r="H16477" s="24"/>
    </row>
    <row r="16478" spans="8:8" ht="15" customHeight="1">
      <c r="H16478" s="24"/>
    </row>
    <row r="16479" spans="8:8" ht="15" customHeight="1">
      <c r="H16479" s="24"/>
    </row>
    <row r="16480" spans="8:8" ht="15" customHeight="1">
      <c r="H16480" s="24"/>
    </row>
    <row r="16481" spans="8:8" ht="15" customHeight="1">
      <c r="H16481" s="24"/>
    </row>
    <row r="16482" spans="8:8" ht="15" customHeight="1">
      <c r="H16482" s="24"/>
    </row>
    <row r="16483" spans="8:8" ht="15" customHeight="1">
      <c r="H16483" s="24"/>
    </row>
    <row r="16484" spans="8:8" ht="15" customHeight="1">
      <c r="H16484" s="24"/>
    </row>
    <row r="16485" spans="8:8" ht="15" customHeight="1">
      <c r="H16485" s="24"/>
    </row>
    <row r="16486" spans="8:8" ht="15" customHeight="1">
      <c r="H16486" s="24"/>
    </row>
    <row r="16487" spans="8:8" ht="15" customHeight="1">
      <c r="H16487" s="24"/>
    </row>
    <row r="16488" spans="8:8" ht="15" customHeight="1">
      <c r="H16488" s="24"/>
    </row>
    <row r="16489" spans="8:8" ht="15" customHeight="1">
      <c r="H16489" s="24"/>
    </row>
    <row r="16490" spans="8:8" ht="15" customHeight="1">
      <c r="H16490" s="24"/>
    </row>
    <row r="16491" spans="8:8" ht="15" customHeight="1">
      <c r="H16491" s="24"/>
    </row>
    <row r="16492" spans="8:8" ht="15" customHeight="1">
      <c r="H16492" s="24"/>
    </row>
    <row r="16493" spans="8:8" ht="15" customHeight="1">
      <c r="H16493" s="24"/>
    </row>
    <row r="16494" spans="8:8" ht="15" customHeight="1">
      <c r="H16494" s="24"/>
    </row>
    <row r="16495" spans="8:8" ht="15" customHeight="1">
      <c r="H16495" s="24"/>
    </row>
    <row r="16496" spans="8:8" ht="15" customHeight="1">
      <c r="H16496" s="24"/>
    </row>
    <row r="16497" spans="8:8" ht="15" customHeight="1">
      <c r="H16497" s="24"/>
    </row>
    <row r="16498" spans="8:8" ht="15" customHeight="1">
      <c r="H16498" s="24"/>
    </row>
    <row r="16499" spans="8:8" ht="15" customHeight="1">
      <c r="H16499" s="24"/>
    </row>
    <row r="16500" spans="8:8" ht="15" customHeight="1">
      <c r="H16500" s="24"/>
    </row>
    <row r="16501" spans="8:8" ht="15" customHeight="1">
      <c r="H16501" s="24"/>
    </row>
    <row r="16502" spans="8:8" ht="15" customHeight="1">
      <c r="H16502" s="24"/>
    </row>
    <row r="16503" spans="8:8" ht="15" customHeight="1">
      <c r="H16503" s="24"/>
    </row>
    <row r="16504" spans="8:8" ht="15" customHeight="1">
      <c r="H16504" s="24"/>
    </row>
    <row r="16505" spans="8:8" ht="15" customHeight="1">
      <c r="H16505" s="24"/>
    </row>
    <row r="16506" spans="8:8" ht="15" customHeight="1">
      <c r="H16506" s="24"/>
    </row>
    <row r="16507" spans="8:8" ht="15" customHeight="1">
      <c r="H16507" s="24"/>
    </row>
    <row r="16508" spans="8:8" ht="15" customHeight="1">
      <c r="H16508" s="24"/>
    </row>
    <row r="16509" spans="8:8" ht="15" customHeight="1">
      <c r="H16509" s="24"/>
    </row>
    <row r="16510" spans="8:8" ht="15" customHeight="1">
      <c r="H16510" s="24"/>
    </row>
    <row r="16511" spans="8:8" ht="15" customHeight="1">
      <c r="H16511" s="24"/>
    </row>
    <row r="16512" spans="8:8" ht="15" customHeight="1">
      <c r="H16512" s="24"/>
    </row>
    <row r="16513" spans="8:8" ht="15" customHeight="1">
      <c r="H16513" s="24"/>
    </row>
    <row r="16514" spans="8:8" ht="15" customHeight="1">
      <c r="H16514" s="24"/>
    </row>
    <row r="16515" spans="8:8" ht="15" customHeight="1">
      <c r="H16515" s="24"/>
    </row>
    <row r="16516" spans="8:8" ht="15" customHeight="1">
      <c r="H16516" s="24"/>
    </row>
    <row r="16517" spans="8:8" ht="15" customHeight="1">
      <c r="H16517" s="24"/>
    </row>
    <row r="16518" spans="8:8" ht="15" customHeight="1">
      <c r="H16518" s="24"/>
    </row>
    <row r="16519" spans="8:8" ht="15" customHeight="1">
      <c r="H16519" s="24"/>
    </row>
    <row r="16520" spans="8:8" ht="15" customHeight="1">
      <c r="H16520" s="24"/>
    </row>
    <row r="16521" spans="8:8" ht="15" customHeight="1">
      <c r="H16521" s="24"/>
    </row>
    <row r="16522" spans="8:8" ht="15" customHeight="1">
      <c r="H16522" s="24"/>
    </row>
    <row r="16523" spans="8:8" ht="15" customHeight="1">
      <c r="H16523" s="24"/>
    </row>
    <row r="16524" spans="8:8" ht="15" customHeight="1">
      <c r="H16524" s="24"/>
    </row>
    <row r="16525" spans="8:8" ht="15" customHeight="1">
      <c r="H16525" s="24"/>
    </row>
    <row r="16526" spans="8:8" ht="15" customHeight="1">
      <c r="H16526" s="24"/>
    </row>
    <row r="16527" spans="8:8" ht="15" customHeight="1">
      <c r="H16527" s="24"/>
    </row>
    <row r="16528" spans="8:8" ht="15" customHeight="1">
      <c r="H16528" s="24"/>
    </row>
    <row r="16529" spans="8:8" ht="15" customHeight="1">
      <c r="H16529" s="24"/>
    </row>
    <row r="16530" spans="8:8" ht="15" customHeight="1">
      <c r="H16530" s="24"/>
    </row>
    <row r="16531" spans="8:8" ht="15" customHeight="1">
      <c r="H16531" s="24"/>
    </row>
    <row r="16532" spans="8:8" ht="15" customHeight="1">
      <c r="H16532" s="24"/>
    </row>
    <row r="16533" spans="8:8" ht="15" customHeight="1">
      <c r="H16533" s="24"/>
    </row>
    <row r="16534" spans="8:8" ht="15" customHeight="1">
      <c r="H16534" s="24"/>
    </row>
    <row r="16535" spans="8:8" ht="15" customHeight="1">
      <c r="H16535" s="24"/>
    </row>
    <row r="16536" spans="8:8" ht="15" customHeight="1">
      <c r="H16536" s="24"/>
    </row>
    <row r="16537" spans="8:8" ht="15" customHeight="1">
      <c r="H16537" s="24"/>
    </row>
    <row r="16538" spans="8:8" ht="15" customHeight="1">
      <c r="H16538" s="24"/>
    </row>
    <row r="16539" spans="8:8" ht="15" customHeight="1">
      <c r="H16539" s="24"/>
    </row>
    <row r="16540" spans="8:8" ht="15" customHeight="1">
      <c r="H16540" s="24"/>
    </row>
    <row r="16541" spans="8:8" ht="15" customHeight="1">
      <c r="H16541" s="24"/>
    </row>
    <row r="16542" spans="8:8" ht="15" customHeight="1">
      <c r="H16542" s="24"/>
    </row>
    <row r="16543" spans="8:8" ht="15" customHeight="1">
      <c r="H16543" s="24"/>
    </row>
    <row r="16544" spans="8:8" ht="15" customHeight="1">
      <c r="H16544" s="24"/>
    </row>
    <row r="16545" spans="8:8" ht="15" customHeight="1">
      <c r="H16545" s="24"/>
    </row>
    <row r="16546" spans="8:8" ht="15" customHeight="1">
      <c r="H16546" s="24"/>
    </row>
    <row r="16547" spans="8:8" ht="15" customHeight="1">
      <c r="H16547" s="24"/>
    </row>
    <row r="16548" spans="8:8" ht="15" customHeight="1">
      <c r="H16548" s="24"/>
    </row>
    <row r="16549" spans="8:8" ht="15" customHeight="1">
      <c r="H16549" s="24"/>
    </row>
    <row r="16550" spans="8:8" ht="15" customHeight="1">
      <c r="H16550" s="24"/>
    </row>
    <row r="16551" spans="8:8" ht="15" customHeight="1">
      <c r="H16551" s="24"/>
    </row>
    <row r="16552" spans="8:8" ht="15" customHeight="1">
      <c r="H16552" s="24"/>
    </row>
    <row r="16553" spans="8:8" ht="15" customHeight="1">
      <c r="H16553" s="24"/>
    </row>
    <row r="16554" spans="8:8" ht="15" customHeight="1">
      <c r="H16554" s="24"/>
    </row>
    <row r="16555" spans="8:8" ht="15" customHeight="1">
      <c r="H16555" s="24"/>
    </row>
    <row r="16556" spans="8:8" ht="15" customHeight="1">
      <c r="H16556" s="24"/>
    </row>
    <row r="16557" spans="8:8" ht="15" customHeight="1">
      <c r="H16557" s="24"/>
    </row>
    <row r="16558" spans="8:8" ht="15" customHeight="1">
      <c r="H16558" s="24"/>
    </row>
    <row r="16559" spans="8:8" ht="15" customHeight="1">
      <c r="H16559" s="24"/>
    </row>
    <row r="16560" spans="8:8" ht="15" customHeight="1">
      <c r="H16560" s="24"/>
    </row>
    <row r="16561" spans="8:8" ht="15" customHeight="1">
      <c r="H16561" s="24"/>
    </row>
    <row r="16562" spans="8:8" ht="15" customHeight="1">
      <c r="H16562" s="24"/>
    </row>
    <row r="16563" spans="8:8" ht="15" customHeight="1">
      <c r="H16563" s="24"/>
    </row>
    <row r="16564" spans="8:8" ht="15" customHeight="1">
      <c r="H16564" s="24"/>
    </row>
    <row r="16565" spans="8:8" ht="15" customHeight="1">
      <c r="H16565" s="24"/>
    </row>
    <row r="16566" spans="8:8" ht="15" customHeight="1">
      <c r="H16566" s="24"/>
    </row>
    <row r="16567" spans="8:8" ht="15" customHeight="1">
      <c r="H16567" s="24"/>
    </row>
    <row r="16568" spans="8:8" ht="15" customHeight="1">
      <c r="H16568" s="24"/>
    </row>
    <row r="16569" spans="8:8" ht="15" customHeight="1">
      <c r="H16569" s="24"/>
    </row>
    <row r="16570" spans="8:8" ht="15" customHeight="1">
      <c r="H16570" s="24"/>
    </row>
    <row r="16571" spans="8:8" ht="15" customHeight="1">
      <c r="H16571" s="24"/>
    </row>
    <row r="16572" spans="8:8" ht="15" customHeight="1">
      <c r="H16572" s="24"/>
    </row>
    <row r="16573" spans="8:8" ht="15" customHeight="1">
      <c r="H16573" s="24"/>
    </row>
    <row r="16574" spans="8:8" ht="15" customHeight="1">
      <c r="H16574" s="24"/>
    </row>
    <row r="16575" spans="8:8" ht="15" customHeight="1">
      <c r="H16575" s="24"/>
    </row>
    <row r="16576" spans="8:8" ht="15" customHeight="1">
      <c r="H16576" s="24"/>
    </row>
    <row r="16577" spans="8:8" ht="15" customHeight="1">
      <c r="H16577" s="24"/>
    </row>
    <row r="16578" spans="8:8" ht="15" customHeight="1">
      <c r="H16578" s="24"/>
    </row>
    <row r="16579" spans="8:8" ht="15" customHeight="1">
      <c r="H16579" s="24"/>
    </row>
    <row r="16580" spans="8:8" ht="15" customHeight="1">
      <c r="H16580" s="24"/>
    </row>
    <row r="16581" spans="8:8" ht="15" customHeight="1">
      <c r="H16581" s="24"/>
    </row>
    <row r="16582" spans="8:8" ht="15" customHeight="1">
      <c r="H16582" s="24"/>
    </row>
    <row r="16583" spans="8:8" ht="15" customHeight="1">
      <c r="H16583" s="24"/>
    </row>
    <row r="16584" spans="8:8" ht="15" customHeight="1">
      <c r="H16584" s="24"/>
    </row>
    <row r="16585" spans="8:8" ht="15" customHeight="1">
      <c r="H16585" s="24"/>
    </row>
    <row r="16586" spans="8:8" ht="15" customHeight="1">
      <c r="H16586" s="24"/>
    </row>
    <row r="16587" spans="8:8" ht="15" customHeight="1">
      <c r="H16587" s="24"/>
    </row>
    <row r="16588" spans="8:8" ht="15" customHeight="1">
      <c r="H16588" s="24"/>
    </row>
    <row r="16589" spans="8:8" ht="15" customHeight="1">
      <c r="H16589" s="24"/>
    </row>
    <row r="16590" spans="8:8" ht="15" customHeight="1">
      <c r="H16590" s="24"/>
    </row>
    <row r="16591" spans="8:8" ht="15" customHeight="1">
      <c r="H16591" s="24"/>
    </row>
    <row r="16592" spans="8:8" ht="15" customHeight="1">
      <c r="H16592" s="24"/>
    </row>
    <row r="16593" spans="8:8" ht="15" customHeight="1">
      <c r="H16593" s="24"/>
    </row>
    <row r="16594" spans="8:8" ht="15" customHeight="1">
      <c r="H16594" s="24"/>
    </row>
    <row r="16595" spans="8:8" ht="15" customHeight="1">
      <c r="H16595" s="24"/>
    </row>
    <row r="16596" spans="8:8" ht="15" customHeight="1">
      <c r="H16596" s="24"/>
    </row>
    <row r="16597" spans="8:8" ht="15" customHeight="1">
      <c r="H16597" s="24"/>
    </row>
    <row r="16598" spans="8:8" ht="15" customHeight="1">
      <c r="H16598" s="24"/>
    </row>
    <row r="16599" spans="8:8" ht="15" customHeight="1">
      <c r="H16599" s="24"/>
    </row>
    <row r="16600" spans="8:8" ht="15" customHeight="1">
      <c r="H16600" s="24"/>
    </row>
    <row r="16601" spans="8:8" ht="15" customHeight="1">
      <c r="H16601" s="24"/>
    </row>
    <row r="16602" spans="8:8" ht="15" customHeight="1">
      <c r="H16602" s="24"/>
    </row>
    <row r="16603" spans="8:8" ht="15" customHeight="1">
      <c r="H16603" s="24"/>
    </row>
    <row r="16604" spans="8:8" ht="15" customHeight="1">
      <c r="H16604" s="24"/>
    </row>
    <row r="16605" spans="8:8" ht="15" customHeight="1">
      <c r="H16605" s="24"/>
    </row>
    <row r="16606" spans="8:8" ht="15" customHeight="1">
      <c r="H16606" s="24"/>
    </row>
    <row r="16607" spans="8:8" ht="15" customHeight="1">
      <c r="H16607" s="24"/>
    </row>
    <row r="16608" spans="8:8" ht="15" customHeight="1">
      <c r="H16608" s="24"/>
    </row>
    <row r="16609" spans="8:8" ht="15" customHeight="1">
      <c r="H16609" s="24"/>
    </row>
    <row r="16610" spans="8:8" ht="15" customHeight="1">
      <c r="H16610" s="24"/>
    </row>
    <row r="16611" spans="8:8" ht="15" customHeight="1">
      <c r="H16611" s="24"/>
    </row>
    <row r="16612" spans="8:8" ht="15" customHeight="1">
      <c r="H16612" s="24"/>
    </row>
    <row r="16613" spans="8:8" ht="15" customHeight="1">
      <c r="H16613" s="24"/>
    </row>
    <row r="16614" spans="8:8" ht="15" customHeight="1">
      <c r="H16614" s="24"/>
    </row>
    <row r="16615" spans="8:8" ht="15" customHeight="1">
      <c r="H16615" s="24"/>
    </row>
    <row r="16616" spans="8:8" ht="15" customHeight="1">
      <c r="H16616" s="24"/>
    </row>
    <row r="16617" spans="8:8" ht="15" customHeight="1">
      <c r="H16617" s="24"/>
    </row>
    <row r="16618" spans="8:8" ht="15" customHeight="1">
      <c r="H16618" s="24"/>
    </row>
    <row r="16619" spans="8:8" ht="15" customHeight="1">
      <c r="H16619" s="24"/>
    </row>
    <row r="16620" spans="8:8" ht="15" customHeight="1">
      <c r="H16620" s="24"/>
    </row>
    <row r="16621" spans="8:8" ht="15" customHeight="1">
      <c r="H16621" s="24"/>
    </row>
    <row r="16622" spans="8:8" ht="15" customHeight="1">
      <c r="H16622" s="24"/>
    </row>
    <row r="16623" spans="8:8" ht="15" customHeight="1">
      <c r="H16623" s="24"/>
    </row>
    <row r="16624" spans="8:8" ht="15" customHeight="1">
      <c r="H16624" s="24"/>
    </row>
    <row r="16625" spans="8:8" ht="15" customHeight="1">
      <c r="H16625" s="24"/>
    </row>
    <row r="16626" spans="8:8" ht="15" customHeight="1">
      <c r="H16626" s="24"/>
    </row>
    <row r="16627" spans="8:8" ht="15" customHeight="1">
      <c r="H16627" s="24"/>
    </row>
    <row r="16628" spans="8:8" ht="15" customHeight="1">
      <c r="H16628" s="24"/>
    </row>
    <row r="16629" spans="8:8" ht="15" customHeight="1">
      <c r="H16629" s="24"/>
    </row>
    <row r="16630" spans="8:8" ht="15" customHeight="1">
      <c r="H16630" s="24"/>
    </row>
    <row r="16631" spans="8:8" ht="15" customHeight="1">
      <c r="H16631" s="24"/>
    </row>
    <row r="16632" spans="8:8" ht="15" customHeight="1">
      <c r="H16632" s="24"/>
    </row>
    <row r="16633" spans="8:8" ht="15" customHeight="1">
      <c r="H16633" s="24"/>
    </row>
    <row r="16634" spans="8:8" ht="15" customHeight="1">
      <c r="H16634" s="24"/>
    </row>
    <row r="16635" spans="8:8" ht="15" customHeight="1">
      <c r="H16635" s="24"/>
    </row>
    <row r="16636" spans="8:8" ht="15" customHeight="1">
      <c r="H16636" s="24"/>
    </row>
    <row r="16637" spans="8:8" ht="15" customHeight="1">
      <c r="H16637" s="24"/>
    </row>
    <row r="16638" spans="8:8" ht="15" customHeight="1">
      <c r="H16638" s="24"/>
    </row>
    <row r="16639" spans="8:8" ht="15" customHeight="1">
      <c r="H16639" s="24"/>
    </row>
    <row r="16640" spans="8:8" ht="15" customHeight="1">
      <c r="H16640" s="24"/>
    </row>
    <row r="16641" spans="8:8" ht="15" customHeight="1">
      <c r="H16641" s="24"/>
    </row>
    <row r="16642" spans="8:8" ht="15" customHeight="1">
      <c r="H16642" s="24"/>
    </row>
    <row r="16643" spans="8:8" ht="15" customHeight="1">
      <c r="H16643" s="24"/>
    </row>
    <row r="16644" spans="8:8" ht="15" customHeight="1">
      <c r="H16644" s="24"/>
    </row>
    <row r="16645" spans="8:8" ht="15" customHeight="1">
      <c r="H16645" s="24"/>
    </row>
    <row r="16646" spans="8:8" ht="15" customHeight="1">
      <c r="H16646" s="24"/>
    </row>
    <row r="16647" spans="8:8" ht="15" customHeight="1">
      <c r="H16647" s="24"/>
    </row>
    <row r="16648" spans="8:8" ht="15" customHeight="1">
      <c r="H16648" s="24"/>
    </row>
    <row r="16649" spans="8:8" ht="15" customHeight="1">
      <c r="H16649" s="24"/>
    </row>
    <row r="16650" spans="8:8" ht="15" customHeight="1">
      <c r="H16650" s="24"/>
    </row>
    <row r="16651" spans="8:8" ht="15" customHeight="1">
      <c r="H16651" s="24"/>
    </row>
    <row r="16652" spans="8:8" ht="15" customHeight="1">
      <c r="H16652" s="24"/>
    </row>
    <row r="16653" spans="8:8" ht="15" customHeight="1">
      <c r="H16653" s="24"/>
    </row>
    <row r="16654" spans="8:8" ht="15" customHeight="1">
      <c r="H16654" s="24"/>
    </row>
    <row r="16655" spans="8:8" ht="15" customHeight="1">
      <c r="H16655" s="24"/>
    </row>
    <row r="16656" spans="8:8" ht="15" customHeight="1">
      <c r="H16656" s="24"/>
    </row>
    <row r="16657" spans="8:8" ht="15" customHeight="1">
      <c r="H16657" s="24"/>
    </row>
    <row r="16658" spans="8:8" ht="15" customHeight="1">
      <c r="H16658" s="24"/>
    </row>
    <row r="16659" spans="8:8" ht="15" customHeight="1">
      <c r="H16659" s="24"/>
    </row>
    <row r="16660" spans="8:8" ht="15" customHeight="1">
      <c r="H16660" s="24"/>
    </row>
    <row r="16661" spans="8:8" ht="15" customHeight="1">
      <c r="H16661" s="24"/>
    </row>
    <row r="16662" spans="8:8" ht="15" customHeight="1">
      <c r="H16662" s="24"/>
    </row>
    <row r="16663" spans="8:8" ht="15" customHeight="1">
      <c r="H16663" s="24"/>
    </row>
    <row r="16664" spans="8:8" ht="15" customHeight="1">
      <c r="H16664" s="24"/>
    </row>
    <row r="16665" spans="8:8" ht="15" customHeight="1">
      <c r="H16665" s="24"/>
    </row>
    <row r="16666" spans="8:8" ht="15" customHeight="1">
      <c r="H16666" s="24"/>
    </row>
    <row r="16667" spans="8:8" ht="15" customHeight="1">
      <c r="H16667" s="24"/>
    </row>
    <row r="16668" spans="8:8" ht="15" customHeight="1">
      <c r="H16668" s="24"/>
    </row>
    <row r="16669" spans="8:8" ht="15" customHeight="1">
      <c r="H16669" s="24"/>
    </row>
    <row r="16670" spans="8:8" ht="15" customHeight="1">
      <c r="H16670" s="24"/>
    </row>
    <row r="16671" spans="8:8" ht="15" customHeight="1">
      <c r="H16671" s="24"/>
    </row>
    <row r="16672" spans="8:8" ht="15" customHeight="1">
      <c r="H16672" s="24"/>
    </row>
    <row r="16673" spans="8:8" ht="15" customHeight="1">
      <c r="H16673" s="24"/>
    </row>
    <row r="16674" spans="8:8" ht="15" customHeight="1">
      <c r="H16674" s="24"/>
    </row>
    <row r="16675" spans="8:8" ht="15" customHeight="1">
      <c r="H16675" s="24"/>
    </row>
    <row r="16676" spans="8:8" ht="15" customHeight="1">
      <c r="H16676" s="24"/>
    </row>
    <row r="16677" spans="8:8" ht="15" customHeight="1">
      <c r="H16677" s="24"/>
    </row>
    <row r="16678" spans="8:8" ht="15" customHeight="1">
      <c r="H16678" s="24"/>
    </row>
    <row r="16679" spans="8:8" ht="15" customHeight="1">
      <c r="H16679" s="24"/>
    </row>
    <row r="16680" spans="8:8" ht="15" customHeight="1">
      <c r="H16680" s="24"/>
    </row>
    <row r="16681" spans="8:8" ht="15" customHeight="1">
      <c r="H16681" s="24"/>
    </row>
    <row r="16682" spans="8:8" ht="15" customHeight="1">
      <c r="H16682" s="24"/>
    </row>
    <row r="16683" spans="8:8" ht="15" customHeight="1">
      <c r="H16683" s="24"/>
    </row>
    <row r="16684" spans="8:8" ht="15" customHeight="1">
      <c r="H16684" s="24"/>
    </row>
    <row r="16685" spans="8:8" ht="15" customHeight="1">
      <c r="H16685" s="24"/>
    </row>
    <row r="16686" spans="8:8" ht="15" customHeight="1">
      <c r="H16686" s="24"/>
    </row>
    <row r="16687" spans="8:8" ht="15" customHeight="1">
      <c r="H16687" s="24"/>
    </row>
    <row r="16688" spans="8:8" ht="15" customHeight="1">
      <c r="H16688" s="24"/>
    </row>
    <row r="16689" spans="8:8" ht="15" customHeight="1">
      <c r="H16689" s="24"/>
    </row>
    <row r="16690" spans="8:8" ht="15" customHeight="1">
      <c r="H16690" s="24"/>
    </row>
    <row r="16691" spans="8:8" ht="15" customHeight="1">
      <c r="H16691" s="24"/>
    </row>
    <row r="16692" spans="8:8" ht="15" customHeight="1">
      <c r="H16692" s="24"/>
    </row>
    <row r="16693" spans="8:8" ht="15" customHeight="1">
      <c r="H16693" s="24"/>
    </row>
    <row r="16694" spans="8:8" ht="15" customHeight="1">
      <c r="H16694" s="24"/>
    </row>
    <row r="16695" spans="8:8" ht="15" customHeight="1">
      <c r="H16695" s="24"/>
    </row>
    <row r="16696" spans="8:8" ht="15" customHeight="1">
      <c r="H16696" s="24"/>
    </row>
    <row r="16697" spans="8:8" ht="15" customHeight="1">
      <c r="H16697" s="24"/>
    </row>
    <row r="16698" spans="8:8" ht="15" customHeight="1">
      <c r="H16698" s="24"/>
    </row>
    <row r="16699" spans="8:8" ht="15" customHeight="1">
      <c r="H16699" s="24"/>
    </row>
    <row r="16700" spans="8:8" ht="15" customHeight="1">
      <c r="H16700" s="24"/>
    </row>
    <row r="16701" spans="8:8" ht="15" customHeight="1">
      <c r="H16701" s="24"/>
    </row>
    <row r="16702" spans="8:8" ht="15" customHeight="1">
      <c r="H16702" s="24"/>
    </row>
    <row r="16703" spans="8:8" ht="15" customHeight="1">
      <c r="H16703" s="24"/>
    </row>
    <row r="16704" spans="8:8" ht="15" customHeight="1">
      <c r="H16704" s="24"/>
    </row>
    <row r="16705" spans="8:8" ht="15" customHeight="1">
      <c r="H16705" s="24"/>
    </row>
    <row r="16706" spans="8:8" ht="15" customHeight="1">
      <c r="H16706" s="24"/>
    </row>
    <row r="16707" spans="8:8" ht="15" customHeight="1">
      <c r="H16707" s="24"/>
    </row>
    <row r="16708" spans="8:8" ht="15" customHeight="1">
      <c r="H16708" s="24"/>
    </row>
    <row r="16709" spans="8:8" ht="15" customHeight="1">
      <c r="H16709" s="24"/>
    </row>
    <row r="16710" spans="8:8" ht="15" customHeight="1">
      <c r="H16710" s="24"/>
    </row>
    <row r="16711" spans="8:8" ht="15" customHeight="1">
      <c r="H16711" s="24"/>
    </row>
    <row r="16712" spans="8:8" ht="15" customHeight="1">
      <c r="H16712" s="24"/>
    </row>
    <row r="16713" spans="8:8" ht="15" customHeight="1">
      <c r="H16713" s="24"/>
    </row>
    <row r="16714" spans="8:8" ht="15" customHeight="1">
      <c r="H16714" s="24"/>
    </row>
    <row r="16715" spans="8:8" ht="15" customHeight="1">
      <c r="H16715" s="24"/>
    </row>
    <row r="16716" spans="8:8" ht="15" customHeight="1">
      <c r="H16716" s="24"/>
    </row>
    <row r="16717" spans="8:8" ht="15" customHeight="1">
      <c r="H16717" s="24"/>
    </row>
    <row r="16718" spans="8:8" ht="15" customHeight="1">
      <c r="H16718" s="24"/>
    </row>
    <row r="16719" spans="8:8" ht="15" customHeight="1">
      <c r="H16719" s="24"/>
    </row>
    <row r="16720" spans="8:8" ht="15" customHeight="1">
      <c r="H16720" s="24"/>
    </row>
    <row r="16721" spans="8:8" ht="15" customHeight="1">
      <c r="H16721" s="24"/>
    </row>
    <row r="16722" spans="8:8" ht="15" customHeight="1">
      <c r="H16722" s="24"/>
    </row>
    <row r="16723" spans="8:8" ht="15" customHeight="1">
      <c r="H16723" s="24"/>
    </row>
    <row r="16724" spans="8:8" ht="15" customHeight="1">
      <c r="H16724" s="24"/>
    </row>
    <row r="16725" spans="8:8" ht="15" customHeight="1">
      <c r="H16725" s="24"/>
    </row>
    <row r="16726" spans="8:8" ht="15" customHeight="1">
      <c r="H16726" s="24"/>
    </row>
    <row r="16727" spans="8:8" ht="15" customHeight="1">
      <c r="H16727" s="24"/>
    </row>
    <row r="16728" spans="8:8" ht="15" customHeight="1">
      <c r="H16728" s="24"/>
    </row>
    <row r="16729" spans="8:8" ht="15" customHeight="1">
      <c r="H16729" s="24"/>
    </row>
    <row r="16730" spans="8:8" ht="15" customHeight="1">
      <c r="H16730" s="24"/>
    </row>
    <row r="16731" spans="8:8" ht="15" customHeight="1">
      <c r="H16731" s="24"/>
    </row>
    <row r="16732" spans="8:8" ht="15" customHeight="1">
      <c r="H16732" s="24"/>
    </row>
    <row r="16733" spans="8:8" ht="15" customHeight="1">
      <c r="H16733" s="24"/>
    </row>
    <row r="16734" spans="8:8" ht="15" customHeight="1">
      <c r="H16734" s="24"/>
    </row>
    <row r="16735" spans="8:8" ht="15" customHeight="1">
      <c r="H16735" s="24"/>
    </row>
    <row r="16736" spans="8:8" ht="15" customHeight="1">
      <c r="H16736" s="24"/>
    </row>
    <row r="16737" spans="8:8" ht="15" customHeight="1">
      <c r="H16737" s="24"/>
    </row>
    <row r="16738" spans="8:8" ht="15" customHeight="1">
      <c r="H16738" s="24"/>
    </row>
    <row r="16739" spans="8:8" ht="15" customHeight="1">
      <c r="H16739" s="24"/>
    </row>
    <row r="16740" spans="8:8" ht="15" customHeight="1">
      <c r="H16740" s="24"/>
    </row>
    <row r="16741" spans="8:8" ht="15" customHeight="1">
      <c r="H16741" s="24"/>
    </row>
    <row r="16742" spans="8:8" ht="15" customHeight="1">
      <c r="H16742" s="24"/>
    </row>
    <row r="16743" spans="8:8" ht="15" customHeight="1">
      <c r="H16743" s="24"/>
    </row>
    <row r="16744" spans="8:8" ht="15" customHeight="1">
      <c r="H16744" s="24"/>
    </row>
    <row r="16745" spans="8:8" ht="15" customHeight="1">
      <c r="H16745" s="24"/>
    </row>
    <row r="16746" spans="8:8" ht="15" customHeight="1">
      <c r="H16746" s="24"/>
    </row>
    <row r="16747" spans="8:8" ht="15" customHeight="1">
      <c r="H16747" s="24"/>
    </row>
    <row r="16748" spans="8:8" ht="15" customHeight="1">
      <c r="H16748" s="24"/>
    </row>
    <row r="16749" spans="8:8" ht="15" customHeight="1">
      <c r="H16749" s="24"/>
    </row>
    <row r="16750" spans="8:8" ht="15" customHeight="1">
      <c r="H16750" s="24"/>
    </row>
    <row r="16751" spans="8:8" ht="15" customHeight="1">
      <c r="H16751" s="24"/>
    </row>
    <row r="16752" spans="8:8" ht="15" customHeight="1">
      <c r="H16752" s="24"/>
    </row>
    <row r="16753" spans="8:8" ht="15" customHeight="1">
      <c r="H16753" s="24"/>
    </row>
    <row r="16754" spans="8:8" ht="15" customHeight="1">
      <c r="H16754" s="24"/>
    </row>
    <row r="16755" spans="8:8" ht="15" customHeight="1">
      <c r="H16755" s="24"/>
    </row>
    <row r="16756" spans="8:8" ht="15" customHeight="1">
      <c r="H16756" s="24"/>
    </row>
    <row r="16757" spans="8:8" ht="15" customHeight="1">
      <c r="H16757" s="24"/>
    </row>
    <row r="16758" spans="8:8" ht="15" customHeight="1">
      <c r="H16758" s="24"/>
    </row>
    <row r="16759" spans="8:8" ht="15" customHeight="1">
      <c r="H16759" s="24"/>
    </row>
    <row r="16760" spans="8:8" ht="15" customHeight="1">
      <c r="H16760" s="24"/>
    </row>
    <row r="16761" spans="8:8" ht="15" customHeight="1">
      <c r="H16761" s="24"/>
    </row>
    <row r="16762" spans="8:8" ht="15" customHeight="1">
      <c r="H16762" s="24"/>
    </row>
    <row r="16763" spans="8:8" ht="15" customHeight="1">
      <c r="H16763" s="24"/>
    </row>
    <row r="16764" spans="8:8" ht="15" customHeight="1">
      <c r="H16764" s="24"/>
    </row>
    <row r="16765" spans="8:8" ht="15" customHeight="1">
      <c r="H16765" s="24"/>
    </row>
    <row r="16766" spans="8:8" ht="15" customHeight="1">
      <c r="H16766" s="24"/>
    </row>
    <row r="16767" spans="8:8" ht="15" customHeight="1">
      <c r="H16767" s="24"/>
    </row>
    <row r="16768" spans="8:8" ht="15" customHeight="1">
      <c r="H16768" s="24"/>
    </row>
    <row r="16769" spans="8:8" ht="15" customHeight="1">
      <c r="H16769" s="24"/>
    </row>
    <row r="16770" spans="8:8" ht="15" customHeight="1">
      <c r="H16770" s="24"/>
    </row>
    <row r="16771" spans="8:8" ht="15" customHeight="1">
      <c r="H16771" s="24"/>
    </row>
    <row r="16772" spans="8:8" ht="15" customHeight="1">
      <c r="H16772" s="24"/>
    </row>
    <row r="16773" spans="8:8" ht="15" customHeight="1">
      <c r="H16773" s="24"/>
    </row>
    <row r="16774" spans="8:8" ht="15" customHeight="1">
      <c r="H16774" s="24"/>
    </row>
    <row r="16775" spans="8:8" ht="15" customHeight="1">
      <c r="H16775" s="24"/>
    </row>
    <row r="16776" spans="8:8" ht="15" customHeight="1">
      <c r="H16776" s="24"/>
    </row>
    <row r="16777" spans="8:8" ht="15" customHeight="1">
      <c r="H16777" s="24"/>
    </row>
    <row r="16778" spans="8:8" ht="15" customHeight="1">
      <c r="H16778" s="24"/>
    </row>
    <row r="16779" spans="8:8" ht="15" customHeight="1">
      <c r="H16779" s="24"/>
    </row>
    <row r="16780" spans="8:8" ht="15" customHeight="1">
      <c r="H16780" s="24"/>
    </row>
    <row r="16781" spans="8:8" ht="15" customHeight="1">
      <c r="H16781" s="24"/>
    </row>
    <row r="16782" spans="8:8" ht="15" customHeight="1">
      <c r="H16782" s="24"/>
    </row>
    <row r="16783" spans="8:8" ht="15" customHeight="1">
      <c r="H16783" s="24"/>
    </row>
    <row r="16784" spans="8:8" ht="15" customHeight="1">
      <c r="H16784" s="24"/>
    </row>
    <row r="16785" spans="8:8" ht="15" customHeight="1">
      <c r="H16785" s="24"/>
    </row>
    <row r="16786" spans="8:8" ht="15" customHeight="1">
      <c r="H16786" s="24"/>
    </row>
    <row r="16787" spans="8:8" ht="15" customHeight="1">
      <c r="H16787" s="24"/>
    </row>
    <row r="16788" spans="8:8" ht="15" customHeight="1">
      <c r="H16788" s="24"/>
    </row>
    <row r="16789" spans="8:8" ht="15" customHeight="1">
      <c r="H16789" s="24"/>
    </row>
    <row r="16790" spans="8:8" ht="15" customHeight="1">
      <c r="H16790" s="24"/>
    </row>
    <row r="16791" spans="8:8" ht="15" customHeight="1">
      <c r="H16791" s="24"/>
    </row>
    <row r="16792" spans="8:8" ht="15" customHeight="1">
      <c r="H16792" s="24"/>
    </row>
    <row r="16793" spans="8:8" ht="15" customHeight="1">
      <c r="H16793" s="24"/>
    </row>
    <row r="16794" spans="8:8" ht="15" customHeight="1">
      <c r="H16794" s="24"/>
    </row>
    <row r="16795" spans="8:8" ht="15" customHeight="1">
      <c r="H16795" s="24"/>
    </row>
    <row r="16796" spans="8:8" ht="15" customHeight="1">
      <c r="H16796" s="24"/>
    </row>
    <row r="16797" spans="8:8" ht="15" customHeight="1">
      <c r="H16797" s="24"/>
    </row>
    <row r="16798" spans="8:8" ht="15" customHeight="1">
      <c r="H16798" s="24"/>
    </row>
    <row r="16799" spans="8:8" ht="15" customHeight="1">
      <c r="H16799" s="24"/>
    </row>
    <row r="16800" spans="8:8" ht="15" customHeight="1">
      <c r="H16800" s="24"/>
    </row>
    <row r="16801" spans="8:8" ht="15" customHeight="1">
      <c r="H16801" s="24"/>
    </row>
    <row r="16802" spans="8:8" ht="15" customHeight="1">
      <c r="H16802" s="24"/>
    </row>
    <row r="16803" spans="8:8" ht="15" customHeight="1">
      <c r="H16803" s="24"/>
    </row>
    <row r="16804" spans="8:8" ht="15" customHeight="1">
      <c r="H16804" s="24"/>
    </row>
    <row r="16805" spans="8:8" ht="15" customHeight="1">
      <c r="H16805" s="24"/>
    </row>
    <row r="16806" spans="8:8" ht="15" customHeight="1">
      <c r="H16806" s="24"/>
    </row>
    <row r="16807" spans="8:8" ht="15" customHeight="1">
      <c r="H16807" s="24"/>
    </row>
    <row r="16808" spans="8:8" ht="15" customHeight="1">
      <c r="H16808" s="24"/>
    </row>
    <row r="16809" spans="8:8" ht="15" customHeight="1">
      <c r="H16809" s="24"/>
    </row>
    <row r="16810" spans="8:8" ht="15" customHeight="1">
      <c r="H16810" s="24"/>
    </row>
    <row r="16811" spans="8:8" ht="15" customHeight="1">
      <c r="H16811" s="24"/>
    </row>
    <row r="16812" spans="8:8" ht="15" customHeight="1">
      <c r="H16812" s="24"/>
    </row>
    <row r="16813" spans="8:8" ht="15" customHeight="1">
      <c r="H16813" s="24"/>
    </row>
    <row r="16814" spans="8:8" ht="15" customHeight="1">
      <c r="H16814" s="24"/>
    </row>
    <row r="16815" spans="8:8" ht="15" customHeight="1">
      <c r="H16815" s="24"/>
    </row>
    <row r="16816" spans="8:8" ht="15" customHeight="1">
      <c r="H16816" s="24"/>
    </row>
    <row r="16817" spans="8:8" ht="15" customHeight="1">
      <c r="H16817" s="24"/>
    </row>
    <row r="16818" spans="8:8" ht="15" customHeight="1">
      <c r="H16818" s="24"/>
    </row>
    <row r="16819" spans="8:8" ht="15" customHeight="1">
      <c r="H16819" s="24"/>
    </row>
    <row r="16820" spans="8:8" ht="15" customHeight="1">
      <c r="H16820" s="24"/>
    </row>
    <row r="16821" spans="8:8" ht="15" customHeight="1">
      <c r="H16821" s="24"/>
    </row>
    <row r="16822" spans="8:8" ht="15" customHeight="1">
      <c r="H16822" s="24"/>
    </row>
    <row r="16823" spans="8:8" ht="15" customHeight="1">
      <c r="H16823" s="24"/>
    </row>
    <row r="16824" spans="8:8" ht="15" customHeight="1">
      <c r="H16824" s="24"/>
    </row>
    <row r="16825" spans="8:8" ht="15" customHeight="1">
      <c r="H16825" s="24"/>
    </row>
    <row r="16826" spans="8:8" ht="15" customHeight="1">
      <c r="H16826" s="24"/>
    </row>
    <row r="16827" spans="8:8" ht="15" customHeight="1">
      <c r="H16827" s="24"/>
    </row>
    <row r="16828" spans="8:8" ht="15" customHeight="1">
      <c r="H16828" s="24"/>
    </row>
    <row r="16829" spans="8:8" ht="15" customHeight="1">
      <c r="H16829" s="24"/>
    </row>
    <row r="16830" spans="8:8" ht="15" customHeight="1">
      <c r="H16830" s="24"/>
    </row>
    <row r="16831" spans="8:8" ht="15" customHeight="1">
      <c r="H16831" s="24"/>
    </row>
    <row r="16832" spans="8:8" ht="15" customHeight="1">
      <c r="H16832" s="24"/>
    </row>
    <row r="16833" spans="8:8" ht="15" customHeight="1">
      <c r="H16833" s="24"/>
    </row>
    <row r="16834" spans="8:8" ht="15" customHeight="1">
      <c r="H16834" s="24"/>
    </row>
    <row r="16835" spans="8:8" ht="15" customHeight="1">
      <c r="H16835" s="24"/>
    </row>
    <row r="16836" spans="8:8" ht="15" customHeight="1">
      <c r="H16836" s="24"/>
    </row>
    <row r="16837" spans="8:8" ht="15" customHeight="1">
      <c r="H16837" s="24"/>
    </row>
    <row r="16838" spans="8:8" ht="15" customHeight="1">
      <c r="H16838" s="24"/>
    </row>
    <row r="16839" spans="8:8" ht="15" customHeight="1">
      <c r="H16839" s="24"/>
    </row>
    <row r="16840" spans="8:8" ht="15" customHeight="1">
      <c r="H16840" s="24"/>
    </row>
    <row r="16841" spans="8:8" ht="15" customHeight="1">
      <c r="H16841" s="24"/>
    </row>
    <row r="16842" spans="8:8" ht="15" customHeight="1">
      <c r="H16842" s="24"/>
    </row>
    <row r="16843" spans="8:8" ht="15" customHeight="1">
      <c r="H16843" s="24"/>
    </row>
    <row r="16844" spans="8:8" ht="15" customHeight="1">
      <c r="H16844" s="24"/>
    </row>
    <row r="16845" spans="8:8" ht="15" customHeight="1">
      <c r="H16845" s="24"/>
    </row>
    <row r="16846" spans="8:8" ht="15" customHeight="1">
      <c r="H16846" s="24"/>
    </row>
    <row r="16847" spans="8:8" ht="15" customHeight="1">
      <c r="H16847" s="24"/>
    </row>
    <row r="16848" spans="8:8" ht="15" customHeight="1">
      <c r="H16848" s="24"/>
    </row>
    <row r="16849" spans="8:8" ht="15" customHeight="1">
      <c r="H16849" s="24"/>
    </row>
    <row r="16850" spans="8:8" ht="15" customHeight="1">
      <c r="H16850" s="24"/>
    </row>
    <row r="16851" spans="8:8" ht="15" customHeight="1">
      <c r="H16851" s="24"/>
    </row>
    <row r="16852" spans="8:8" ht="15" customHeight="1">
      <c r="H16852" s="24"/>
    </row>
    <row r="16853" spans="8:8" ht="15" customHeight="1">
      <c r="H16853" s="24"/>
    </row>
    <row r="16854" spans="8:8" ht="15" customHeight="1">
      <c r="H16854" s="24"/>
    </row>
    <row r="16855" spans="8:8" ht="15" customHeight="1">
      <c r="H16855" s="24"/>
    </row>
    <row r="16856" spans="8:8" ht="15" customHeight="1">
      <c r="H16856" s="24"/>
    </row>
    <row r="16857" spans="8:8" ht="15" customHeight="1">
      <c r="H16857" s="24"/>
    </row>
    <row r="16858" spans="8:8" ht="15" customHeight="1">
      <c r="H16858" s="24"/>
    </row>
    <row r="16859" spans="8:8" ht="15" customHeight="1">
      <c r="H16859" s="24"/>
    </row>
    <row r="16860" spans="8:8" ht="15" customHeight="1">
      <c r="H16860" s="24"/>
    </row>
    <row r="16861" spans="8:8" ht="15" customHeight="1">
      <c r="H16861" s="24"/>
    </row>
    <row r="16862" spans="8:8" ht="15" customHeight="1">
      <c r="H16862" s="24"/>
    </row>
    <row r="16863" spans="8:8" ht="15" customHeight="1">
      <c r="H16863" s="24"/>
    </row>
    <row r="16864" spans="8:8" ht="15" customHeight="1">
      <c r="H16864" s="24"/>
    </row>
    <row r="16865" spans="8:8" ht="15" customHeight="1">
      <c r="H16865" s="24"/>
    </row>
    <row r="16866" spans="8:8" ht="15" customHeight="1">
      <c r="H16866" s="24"/>
    </row>
    <row r="16867" spans="8:8" ht="15" customHeight="1">
      <c r="H16867" s="24"/>
    </row>
    <row r="16868" spans="8:8" ht="15" customHeight="1">
      <c r="H16868" s="24"/>
    </row>
    <row r="16869" spans="8:8" ht="15" customHeight="1">
      <c r="H16869" s="24"/>
    </row>
    <row r="16870" spans="8:8" ht="15" customHeight="1">
      <c r="H16870" s="24"/>
    </row>
    <row r="16871" spans="8:8" ht="15" customHeight="1">
      <c r="H16871" s="24"/>
    </row>
    <row r="16872" spans="8:8" ht="15" customHeight="1">
      <c r="H16872" s="24"/>
    </row>
    <row r="16873" spans="8:8" ht="15" customHeight="1">
      <c r="H16873" s="24"/>
    </row>
    <row r="16874" spans="8:8" ht="15" customHeight="1">
      <c r="H16874" s="24"/>
    </row>
    <row r="16875" spans="8:8" ht="15" customHeight="1">
      <c r="H16875" s="24"/>
    </row>
    <row r="16876" spans="8:8" ht="15" customHeight="1">
      <c r="H16876" s="24"/>
    </row>
    <row r="16877" spans="8:8" ht="15" customHeight="1">
      <c r="H16877" s="24"/>
    </row>
    <row r="16878" spans="8:8" ht="15" customHeight="1">
      <c r="H16878" s="24"/>
    </row>
    <row r="16879" spans="8:8" ht="15" customHeight="1">
      <c r="H16879" s="24"/>
    </row>
    <row r="16880" spans="8:8" ht="15" customHeight="1">
      <c r="H16880" s="24"/>
    </row>
    <row r="16881" spans="8:8" ht="15" customHeight="1">
      <c r="H16881" s="24"/>
    </row>
    <row r="16882" spans="8:8" ht="15" customHeight="1">
      <c r="H16882" s="24"/>
    </row>
    <row r="16883" spans="8:8" ht="15" customHeight="1">
      <c r="H16883" s="24"/>
    </row>
    <row r="16884" spans="8:8" ht="15" customHeight="1">
      <c r="H16884" s="24"/>
    </row>
    <row r="16885" spans="8:8" ht="15" customHeight="1">
      <c r="H16885" s="24"/>
    </row>
    <row r="16886" spans="8:8" ht="15" customHeight="1">
      <c r="H16886" s="24"/>
    </row>
    <row r="16887" spans="8:8" ht="15" customHeight="1">
      <c r="H16887" s="24"/>
    </row>
    <row r="16888" spans="8:8" ht="15" customHeight="1">
      <c r="H16888" s="24"/>
    </row>
    <row r="16889" spans="8:8" ht="15" customHeight="1">
      <c r="H16889" s="24"/>
    </row>
    <row r="16890" spans="8:8" ht="15" customHeight="1">
      <c r="H16890" s="24"/>
    </row>
    <row r="16891" spans="8:8" ht="15" customHeight="1">
      <c r="H16891" s="24"/>
    </row>
    <row r="16892" spans="8:8" ht="15" customHeight="1">
      <c r="H16892" s="24"/>
    </row>
    <row r="16893" spans="8:8" ht="15" customHeight="1">
      <c r="H16893" s="24"/>
    </row>
    <row r="16894" spans="8:8" ht="15" customHeight="1">
      <c r="H16894" s="24"/>
    </row>
    <row r="16895" spans="8:8" ht="15" customHeight="1">
      <c r="H16895" s="24"/>
    </row>
    <row r="16896" spans="8:8" ht="15" customHeight="1">
      <c r="H16896" s="24"/>
    </row>
    <row r="16897" spans="8:8" ht="15" customHeight="1">
      <c r="H16897" s="24"/>
    </row>
    <row r="16898" spans="8:8" ht="15" customHeight="1">
      <c r="H16898" s="24"/>
    </row>
    <row r="16899" spans="8:8" ht="15" customHeight="1">
      <c r="H16899" s="24"/>
    </row>
    <row r="16900" spans="8:8" ht="15" customHeight="1">
      <c r="H16900" s="24"/>
    </row>
    <row r="16901" spans="8:8" ht="15" customHeight="1">
      <c r="H16901" s="24"/>
    </row>
    <row r="16902" spans="8:8" ht="15" customHeight="1">
      <c r="H16902" s="24"/>
    </row>
    <row r="16903" spans="8:8" ht="15" customHeight="1">
      <c r="H16903" s="24"/>
    </row>
    <row r="16904" spans="8:8" ht="15" customHeight="1">
      <c r="H16904" s="24"/>
    </row>
    <row r="16905" spans="8:8" ht="15" customHeight="1">
      <c r="H16905" s="24"/>
    </row>
    <row r="16906" spans="8:8" ht="15" customHeight="1">
      <c r="H16906" s="24"/>
    </row>
    <row r="16907" spans="8:8" ht="15" customHeight="1">
      <c r="H16907" s="24"/>
    </row>
    <row r="16908" spans="8:8" ht="15" customHeight="1">
      <c r="H16908" s="24"/>
    </row>
    <row r="16909" spans="8:8" ht="15" customHeight="1">
      <c r="H16909" s="24"/>
    </row>
    <row r="16910" spans="8:8" ht="15" customHeight="1">
      <c r="H16910" s="24"/>
    </row>
    <row r="16911" spans="8:8" ht="15" customHeight="1">
      <c r="H16911" s="24"/>
    </row>
    <row r="16912" spans="8:8" ht="15" customHeight="1">
      <c r="H16912" s="24"/>
    </row>
    <row r="16913" spans="8:8" ht="15" customHeight="1">
      <c r="H16913" s="24"/>
    </row>
    <row r="16914" spans="8:8" ht="15" customHeight="1">
      <c r="H16914" s="24"/>
    </row>
    <row r="16915" spans="8:8" ht="15" customHeight="1">
      <c r="H16915" s="24"/>
    </row>
    <row r="16916" spans="8:8" ht="15" customHeight="1">
      <c r="H16916" s="24"/>
    </row>
    <row r="16917" spans="8:8" ht="15" customHeight="1">
      <c r="H16917" s="24"/>
    </row>
    <row r="16918" spans="8:8" ht="15" customHeight="1">
      <c r="H16918" s="24"/>
    </row>
    <row r="16919" spans="8:8" ht="15" customHeight="1">
      <c r="H16919" s="24"/>
    </row>
    <row r="16920" spans="8:8" ht="15" customHeight="1">
      <c r="H16920" s="24"/>
    </row>
    <row r="16921" spans="8:8" ht="15" customHeight="1">
      <c r="H16921" s="24"/>
    </row>
    <row r="16922" spans="8:8" ht="15" customHeight="1">
      <c r="H16922" s="24"/>
    </row>
    <row r="16923" spans="8:8" ht="15" customHeight="1">
      <c r="H16923" s="24"/>
    </row>
    <row r="16924" spans="8:8" ht="15" customHeight="1">
      <c r="H16924" s="24"/>
    </row>
    <row r="16925" spans="8:8" ht="15" customHeight="1">
      <c r="H16925" s="24"/>
    </row>
    <row r="16926" spans="8:8" ht="15" customHeight="1">
      <c r="H16926" s="24"/>
    </row>
    <row r="16927" spans="8:8" ht="15" customHeight="1">
      <c r="H16927" s="24"/>
    </row>
    <row r="16928" spans="8:8" ht="15" customHeight="1">
      <c r="H16928" s="24"/>
    </row>
    <row r="16929" spans="8:8" ht="15" customHeight="1">
      <c r="H16929" s="24"/>
    </row>
    <row r="16930" spans="8:8" ht="15" customHeight="1">
      <c r="H16930" s="24"/>
    </row>
    <row r="16931" spans="8:8" ht="15" customHeight="1">
      <c r="H16931" s="24"/>
    </row>
    <row r="16932" spans="8:8" ht="15" customHeight="1">
      <c r="H16932" s="24"/>
    </row>
    <row r="16933" spans="8:8" ht="15" customHeight="1">
      <c r="H16933" s="24"/>
    </row>
    <row r="16934" spans="8:8" ht="15" customHeight="1">
      <c r="H16934" s="24"/>
    </row>
    <row r="16935" spans="8:8" ht="15" customHeight="1">
      <c r="H16935" s="24"/>
    </row>
    <row r="16936" spans="8:8" ht="15" customHeight="1">
      <c r="H16936" s="24"/>
    </row>
    <row r="16937" spans="8:8" ht="15" customHeight="1">
      <c r="H16937" s="24"/>
    </row>
    <row r="16938" spans="8:8" ht="15" customHeight="1">
      <c r="H16938" s="24"/>
    </row>
    <row r="16939" spans="8:8" ht="15" customHeight="1">
      <c r="H16939" s="24"/>
    </row>
    <row r="16940" spans="8:8" ht="15" customHeight="1">
      <c r="H16940" s="24"/>
    </row>
    <row r="16941" spans="8:8" ht="15" customHeight="1">
      <c r="H16941" s="24"/>
    </row>
    <row r="16942" spans="8:8" ht="15" customHeight="1">
      <c r="H16942" s="24"/>
    </row>
    <row r="16943" spans="8:8" ht="15" customHeight="1">
      <c r="H16943" s="24"/>
    </row>
    <row r="16944" spans="8:8" ht="15" customHeight="1">
      <c r="H16944" s="24"/>
    </row>
    <row r="16945" spans="8:8" ht="15" customHeight="1">
      <c r="H16945" s="24"/>
    </row>
    <row r="16946" spans="8:8" ht="15" customHeight="1">
      <c r="H16946" s="24"/>
    </row>
    <row r="16947" spans="8:8" ht="15" customHeight="1">
      <c r="H16947" s="24"/>
    </row>
    <row r="16948" spans="8:8" ht="15" customHeight="1">
      <c r="H16948" s="24"/>
    </row>
    <row r="16949" spans="8:8" ht="15" customHeight="1">
      <c r="H16949" s="24"/>
    </row>
    <row r="16950" spans="8:8" ht="15" customHeight="1">
      <c r="H16950" s="24"/>
    </row>
    <row r="16951" spans="8:8" ht="15" customHeight="1">
      <c r="H16951" s="24"/>
    </row>
    <row r="16952" spans="8:8" ht="15" customHeight="1">
      <c r="H16952" s="24"/>
    </row>
    <row r="16953" spans="8:8" ht="15" customHeight="1">
      <c r="H16953" s="24"/>
    </row>
    <row r="16954" spans="8:8" ht="15" customHeight="1">
      <c r="H16954" s="24"/>
    </row>
    <row r="16955" spans="8:8" ht="15" customHeight="1">
      <c r="H16955" s="24"/>
    </row>
    <row r="16956" spans="8:8" ht="15" customHeight="1">
      <c r="H16956" s="24"/>
    </row>
    <row r="16957" spans="8:8" ht="15" customHeight="1">
      <c r="H16957" s="24"/>
    </row>
    <row r="16958" spans="8:8" ht="15" customHeight="1">
      <c r="H16958" s="24"/>
    </row>
    <row r="16959" spans="8:8" ht="15" customHeight="1">
      <c r="H16959" s="24"/>
    </row>
    <row r="16960" spans="8:8" ht="15" customHeight="1">
      <c r="H16960" s="24"/>
    </row>
    <row r="16961" spans="8:8" ht="15" customHeight="1">
      <c r="H16961" s="24"/>
    </row>
    <row r="16962" spans="8:8" ht="15" customHeight="1">
      <c r="H16962" s="24"/>
    </row>
    <row r="16963" spans="8:8" ht="15" customHeight="1">
      <c r="H16963" s="24"/>
    </row>
    <row r="16964" spans="8:8" ht="15" customHeight="1">
      <c r="H16964" s="24"/>
    </row>
    <row r="16965" spans="8:8" ht="15" customHeight="1">
      <c r="H16965" s="24"/>
    </row>
    <row r="16966" spans="8:8" ht="15" customHeight="1">
      <c r="H16966" s="24"/>
    </row>
    <row r="16967" spans="8:8" ht="15" customHeight="1">
      <c r="H16967" s="24"/>
    </row>
    <row r="16968" spans="8:8" ht="15" customHeight="1">
      <c r="H16968" s="24"/>
    </row>
    <row r="16969" spans="8:8" ht="15" customHeight="1">
      <c r="H16969" s="24"/>
    </row>
    <row r="16970" spans="8:8" ht="15" customHeight="1">
      <c r="H16970" s="24"/>
    </row>
    <row r="16971" spans="8:8" ht="15" customHeight="1">
      <c r="H16971" s="24"/>
    </row>
    <row r="16972" spans="8:8" ht="15" customHeight="1">
      <c r="H16972" s="24"/>
    </row>
    <row r="16973" spans="8:8" ht="15" customHeight="1">
      <c r="H16973" s="24"/>
    </row>
    <row r="16974" spans="8:8" ht="15" customHeight="1">
      <c r="H16974" s="24"/>
    </row>
    <row r="16975" spans="8:8" ht="15" customHeight="1">
      <c r="H16975" s="24"/>
    </row>
    <row r="16976" spans="8:8" ht="15" customHeight="1">
      <c r="H16976" s="24"/>
    </row>
    <row r="16977" spans="8:8" ht="15" customHeight="1">
      <c r="H16977" s="24"/>
    </row>
    <row r="16978" spans="8:8" ht="15" customHeight="1">
      <c r="H16978" s="24"/>
    </row>
    <row r="16979" spans="8:8" ht="15" customHeight="1">
      <c r="H16979" s="24"/>
    </row>
    <row r="16980" spans="8:8" ht="15" customHeight="1">
      <c r="H16980" s="24"/>
    </row>
    <row r="16981" spans="8:8" ht="15" customHeight="1">
      <c r="H16981" s="24"/>
    </row>
    <row r="16982" spans="8:8" ht="15" customHeight="1">
      <c r="H16982" s="24"/>
    </row>
    <row r="16983" spans="8:8" ht="15" customHeight="1">
      <c r="H16983" s="24"/>
    </row>
    <row r="16984" spans="8:8" ht="15" customHeight="1">
      <c r="H16984" s="24"/>
    </row>
    <row r="16985" spans="8:8" ht="15" customHeight="1">
      <c r="H16985" s="24"/>
    </row>
    <row r="16986" spans="8:8" ht="15" customHeight="1">
      <c r="H16986" s="24"/>
    </row>
    <row r="16987" spans="8:8" ht="15" customHeight="1">
      <c r="H16987" s="24"/>
    </row>
    <row r="16988" spans="8:8" ht="15" customHeight="1">
      <c r="H16988" s="24"/>
    </row>
    <row r="16989" spans="8:8" ht="15" customHeight="1">
      <c r="H16989" s="24"/>
    </row>
    <row r="16990" spans="8:8" ht="15" customHeight="1">
      <c r="H16990" s="24"/>
    </row>
    <row r="16991" spans="8:8" ht="15" customHeight="1">
      <c r="H16991" s="24"/>
    </row>
    <row r="16992" spans="8:8" ht="15" customHeight="1">
      <c r="H16992" s="24"/>
    </row>
    <row r="16993" spans="8:8" ht="15" customHeight="1">
      <c r="H16993" s="24"/>
    </row>
    <row r="16994" spans="8:8" ht="15" customHeight="1">
      <c r="H16994" s="24"/>
    </row>
    <row r="16995" spans="8:8" ht="15" customHeight="1">
      <c r="H16995" s="24"/>
    </row>
    <row r="16996" spans="8:8" ht="15" customHeight="1">
      <c r="H16996" s="24"/>
    </row>
    <row r="16997" spans="8:8" ht="15" customHeight="1">
      <c r="H16997" s="24"/>
    </row>
    <row r="16998" spans="8:8" ht="15" customHeight="1">
      <c r="H16998" s="24"/>
    </row>
    <row r="16999" spans="8:8" ht="15" customHeight="1">
      <c r="H16999" s="24"/>
    </row>
    <row r="17000" spans="8:8" ht="15" customHeight="1">
      <c r="H17000" s="24"/>
    </row>
    <row r="17001" spans="8:8" ht="15" customHeight="1">
      <c r="H17001" s="24"/>
    </row>
    <row r="17002" spans="8:8" ht="15" customHeight="1">
      <c r="H17002" s="24"/>
    </row>
    <row r="17003" spans="8:8" ht="15" customHeight="1">
      <c r="H17003" s="24"/>
    </row>
    <row r="17004" spans="8:8" ht="15" customHeight="1">
      <c r="H17004" s="24"/>
    </row>
    <row r="17005" spans="8:8" ht="15" customHeight="1">
      <c r="H17005" s="24"/>
    </row>
    <row r="17006" spans="8:8" ht="15" customHeight="1">
      <c r="H17006" s="24"/>
    </row>
    <row r="17007" spans="8:8" ht="15" customHeight="1">
      <c r="H17007" s="24"/>
    </row>
    <row r="17008" spans="8:8" ht="15" customHeight="1">
      <c r="H17008" s="24"/>
    </row>
    <row r="17009" spans="8:8" ht="15" customHeight="1">
      <c r="H17009" s="24"/>
    </row>
    <row r="17010" spans="8:8" ht="15" customHeight="1">
      <c r="H17010" s="24"/>
    </row>
    <row r="17011" spans="8:8" ht="15" customHeight="1">
      <c r="H17011" s="24"/>
    </row>
    <row r="17012" spans="8:8" ht="15" customHeight="1">
      <c r="H17012" s="24"/>
    </row>
    <row r="17013" spans="8:8" ht="15" customHeight="1">
      <c r="H17013" s="24"/>
    </row>
    <row r="17014" spans="8:8" ht="15" customHeight="1">
      <c r="H17014" s="24"/>
    </row>
    <row r="17015" spans="8:8" ht="15" customHeight="1">
      <c r="H17015" s="24"/>
    </row>
    <row r="17016" spans="8:8" ht="15" customHeight="1">
      <c r="H17016" s="24"/>
    </row>
    <row r="17017" spans="8:8" ht="15" customHeight="1">
      <c r="H17017" s="24"/>
    </row>
    <row r="17018" spans="8:8" ht="15" customHeight="1">
      <c r="H17018" s="24"/>
    </row>
    <row r="17019" spans="8:8" ht="15" customHeight="1">
      <c r="H17019" s="24"/>
    </row>
    <row r="17020" spans="8:8" ht="15" customHeight="1">
      <c r="H17020" s="24"/>
    </row>
    <row r="17021" spans="8:8" ht="15" customHeight="1">
      <c r="H17021" s="24"/>
    </row>
    <row r="17022" spans="8:8" ht="15" customHeight="1">
      <c r="H17022" s="24"/>
    </row>
    <row r="17023" spans="8:8" ht="15" customHeight="1">
      <c r="H17023" s="24"/>
    </row>
    <row r="17024" spans="8:8" ht="15" customHeight="1">
      <c r="H17024" s="24"/>
    </row>
    <row r="17025" spans="8:8" ht="15" customHeight="1">
      <c r="H17025" s="24"/>
    </row>
    <row r="17026" spans="8:8" ht="15" customHeight="1">
      <c r="H17026" s="24"/>
    </row>
    <row r="17027" spans="8:8" ht="15" customHeight="1">
      <c r="H17027" s="24"/>
    </row>
    <row r="17028" spans="8:8" ht="15" customHeight="1">
      <c r="H17028" s="24"/>
    </row>
    <row r="17029" spans="8:8" ht="15" customHeight="1">
      <c r="H17029" s="24"/>
    </row>
    <row r="17030" spans="8:8" ht="15" customHeight="1">
      <c r="H17030" s="24"/>
    </row>
    <row r="17031" spans="8:8" ht="15" customHeight="1">
      <c r="H17031" s="24"/>
    </row>
    <row r="17032" spans="8:8" ht="15" customHeight="1">
      <c r="H17032" s="24"/>
    </row>
    <row r="17033" spans="8:8" ht="15" customHeight="1">
      <c r="H17033" s="24"/>
    </row>
    <row r="17034" spans="8:8" ht="15" customHeight="1">
      <c r="H17034" s="24"/>
    </row>
    <row r="17035" spans="8:8" ht="15" customHeight="1">
      <c r="H17035" s="24"/>
    </row>
    <row r="17036" spans="8:8" ht="15" customHeight="1">
      <c r="H17036" s="24"/>
    </row>
    <row r="17037" spans="8:8" ht="15" customHeight="1">
      <c r="H17037" s="24"/>
    </row>
    <row r="17038" spans="8:8" ht="15" customHeight="1">
      <c r="H17038" s="24"/>
    </row>
    <row r="17039" spans="8:8" ht="15" customHeight="1">
      <c r="H17039" s="24"/>
    </row>
    <row r="17040" spans="8:8" ht="15" customHeight="1">
      <c r="H17040" s="24"/>
    </row>
    <row r="17041" spans="8:8" ht="15" customHeight="1">
      <c r="H17041" s="24"/>
    </row>
    <row r="17042" spans="8:8" ht="15" customHeight="1">
      <c r="H17042" s="24"/>
    </row>
    <row r="17043" spans="8:8" ht="15" customHeight="1">
      <c r="H17043" s="24"/>
    </row>
    <row r="17044" spans="8:8" ht="15" customHeight="1">
      <c r="H17044" s="24"/>
    </row>
    <row r="17045" spans="8:8" ht="15" customHeight="1">
      <c r="H17045" s="24"/>
    </row>
    <row r="17046" spans="8:8" ht="15" customHeight="1">
      <c r="H17046" s="24"/>
    </row>
    <row r="17047" spans="8:8" ht="15" customHeight="1">
      <c r="H17047" s="24"/>
    </row>
    <row r="17048" spans="8:8" ht="15" customHeight="1">
      <c r="H17048" s="24"/>
    </row>
    <row r="17049" spans="8:8" ht="15" customHeight="1">
      <c r="H17049" s="24"/>
    </row>
    <row r="17050" spans="8:8" ht="15" customHeight="1">
      <c r="H17050" s="24"/>
    </row>
    <row r="17051" spans="8:8" ht="15" customHeight="1">
      <c r="H17051" s="24"/>
    </row>
    <row r="17052" spans="8:8" ht="15" customHeight="1">
      <c r="H17052" s="24"/>
    </row>
    <row r="17053" spans="8:8" ht="15" customHeight="1">
      <c r="H17053" s="24"/>
    </row>
    <row r="17054" spans="8:8" ht="15" customHeight="1">
      <c r="H17054" s="24"/>
    </row>
    <row r="17055" spans="8:8" ht="15" customHeight="1">
      <c r="H17055" s="24"/>
    </row>
    <row r="17056" spans="8:8" ht="15" customHeight="1">
      <c r="H17056" s="24"/>
    </row>
    <row r="17057" spans="8:8" ht="15" customHeight="1">
      <c r="H17057" s="24"/>
    </row>
    <row r="17058" spans="8:8" ht="15" customHeight="1">
      <c r="H17058" s="24"/>
    </row>
    <row r="17059" spans="8:8" ht="15" customHeight="1">
      <c r="H17059" s="24"/>
    </row>
    <row r="17060" spans="8:8" ht="15" customHeight="1">
      <c r="H17060" s="24"/>
    </row>
    <row r="17061" spans="8:8" ht="15" customHeight="1">
      <c r="H17061" s="24"/>
    </row>
    <row r="17062" spans="8:8" ht="15" customHeight="1">
      <c r="H17062" s="24"/>
    </row>
    <row r="17063" spans="8:8" ht="15" customHeight="1">
      <c r="H17063" s="24"/>
    </row>
    <row r="17064" spans="8:8" ht="15" customHeight="1">
      <c r="H17064" s="24"/>
    </row>
    <row r="17065" spans="8:8" ht="15" customHeight="1">
      <c r="H17065" s="24"/>
    </row>
    <row r="17066" spans="8:8" ht="15" customHeight="1">
      <c r="H17066" s="24"/>
    </row>
    <row r="17067" spans="8:8" ht="15" customHeight="1">
      <c r="H17067" s="24"/>
    </row>
    <row r="17068" spans="8:8" ht="15" customHeight="1">
      <c r="H17068" s="24"/>
    </row>
    <row r="17069" spans="8:8" ht="15" customHeight="1">
      <c r="H17069" s="24"/>
    </row>
    <row r="17070" spans="8:8" ht="15" customHeight="1">
      <c r="H17070" s="24"/>
    </row>
    <row r="17071" spans="8:8" ht="15" customHeight="1">
      <c r="H17071" s="24"/>
    </row>
    <row r="17072" spans="8:8" ht="15" customHeight="1">
      <c r="H17072" s="24"/>
    </row>
    <row r="17073" spans="8:8" ht="15" customHeight="1">
      <c r="H17073" s="24"/>
    </row>
    <row r="17074" spans="8:8" ht="15" customHeight="1">
      <c r="H17074" s="24"/>
    </row>
    <row r="17075" spans="8:8" ht="15" customHeight="1">
      <c r="H17075" s="24"/>
    </row>
    <row r="17076" spans="8:8" ht="15" customHeight="1">
      <c r="H17076" s="24"/>
    </row>
    <row r="17077" spans="8:8" ht="15" customHeight="1">
      <c r="H17077" s="24"/>
    </row>
    <row r="17078" spans="8:8" ht="15" customHeight="1">
      <c r="H17078" s="24"/>
    </row>
    <row r="17079" spans="8:8" ht="15" customHeight="1">
      <c r="H17079" s="24"/>
    </row>
    <row r="17080" spans="8:8" ht="15" customHeight="1">
      <c r="H17080" s="24"/>
    </row>
    <row r="17081" spans="8:8" ht="15" customHeight="1">
      <c r="H17081" s="24"/>
    </row>
    <row r="17082" spans="8:8" ht="15" customHeight="1">
      <c r="H17082" s="24"/>
    </row>
    <row r="17083" spans="8:8" ht="15" customHeight="1">
      <c r="H17083" s="24"/>
    </row>
    <row r="17084" spans="8:8" ht="15" customHeight="1">
      <c r="H17084" s="24"/>
    </row>
    <row r="17085" spans="8:8" ht="15" customHeight="1">
      <c r="H17085" s="24"/>
    </row>
    <row r="17086" spans="8:8" ht="15" customHeight="1">
      <c r="H17086" s="24"/>
    </row>
    <row r="17087" spans="8:8" ht="15" customHeight="1">
      <c r="H17087" s="24"/>
    </row>
    <row r="17088" spans="8:8" ht="15" customHeight="1">
      <c r="H17088" s="24"/>
    </row>
    <row r="17089" spans="8:8" ht="15" customHeight="1">
      <c r="H17089" s="24"/>
    </row>
    <row r="17090" spans="8:8" ht="15" customHeight="1">
      <c r="H17090" s="24"/>
    </row>
    <row r="17091" spans="8:8" ht="15" customHeight="1">
      <c r="H17091" s="24"/>
    </row>
    <row r="17092" spans="8:8" ht="15" customHeight="1">
      <c r="H17092" s="24"/>
    </row>
    <row r="17093" spans="8:8" ht="15" customHeight="1">
      <c r="H17093" s="24"/>
    </row>
    <row r="17094" spans="8:8" ht="15" customHeight="1">
      <c r="H17094" s="24"/>
    </row>
    <row r="17095" spans="8:8" ht="15" customHeight="1">
      <c r="H17095" s="24"/>
    </row>
    <row r="17096" spans="8:8" ht="15" customHeight="1">
      <c r="H17096" s="24"/>
    </row>
    <row r="17097" spans="8:8" ht="15" customHeight="1">
      <c r="H17097" s="24"/>
    </row>
    <row r="17098" spans="8:8" ht="15" customHeight="1">
      <c r="H17098" s="24"/>
    </row>
    <row r="17099" spans="8:8" ht="15" customHeight="1">
      <c r="H17099" s="24"/>
    </row>
    <row r="17100" spans="8:8" ht="15" customHeight="1">
      <c r="H17100" s="24"/>
    </row>
    <row r="17101" spans="8:8" ht="15" customHeight="1">
      <c r="H17101" s="24"/>
    </row>
    <row r="17102" spans="8:8" ht="15" customHeight="1">
      <c r="H17102" s="24"/>
    </row>
    <row r="17103" spans="8:8" ht="15" customHeight="1">
      <c r="H17103" s="24"/>
    </row>
    <row r="17104" spans="8:8" ht="15" customHeight="1">
      <c r="H17104" s="24"/>
    </row>
    <row r="17105" spans="8:8" ht="15" customHeight="1">
      <c r="H17105" s="24"/>
    </row>
    <row r="17106" spans="8:8" ht="15" customHeight="1">
      <c r="H17106" s="24"/>
    </row>
    <row r="17107" spans="8:8" ht="15" customHeight="1">
      <c r="H17107" s="24"/>
    </row>
    <row r="17108" spans="8:8" ht="15" customHeight="1">
      <c r="H17108" s="24"/>
    </row>
    <row r="17109" spans="8:8" ht="15" customHeight="1">
      <c r="H17109" s="24"/>
    </row>
    <row r="17110" spans="8:8" ht="15" customHeight="1">
      <c r="H17110" s="24"/>
    </row>
    <row r="17111" spans="8:8" ht="15" customHeight="1">
      <c r="H17111" s="24"/>
    </row>
    <row r="17112" spans="8:8" ht="15" customHeight="1">
      <c r="H17112" s="24"/>
    </row>
    <row r="17113" spans="8:8" ht="15" customHeight="1">
      <c r="H17113" s="24"/>
    </row>
    <row r="17114" spans="8:8" ht="15" customHeight="1">
      <c r="H17114" s="24"/>
    </row>
    <row r="17115" spans="8:8" ht="15" customHeight="1">
      <c r="H17115" s="24"/>
    </row>
    <row r="17116" spans="8:8" ht="15" customHeight="1">
      <c r="H17116" s="24"/>
    </row>
    <row r="17117" spans="8:8" ht="15" customHeight="1">
      <c r="H17117" s="24"/>
    </row>
    <row r="17118" spans="8:8" ht="15" customHeight="1">
      <c r="H17118" s="24"/>
    </row>
    <row r="17119" spans="8:8" ht="15" customHeight="1">
      <c r="H17119" s="24"/>
    </row>
    <row r="17120" spans="8:8" ht="15" customHeight="1">
      <c r="H17120" s="24"/>
    </row>
    <row r="17121" spans="8:8" ht="15" customHeight="1">
      <c r="H17121" s="24"/>
    </row>
    <row r="17122" spans="8:8" ht="15" customHeight="1">
      <c r="H17122" s="24"/>
    </row>
    <row r="17123" spans="8:8" ht="15" customHeight="1">
      <c r="H17123" s="24"/>
    </row>
    <row r="17124" spans="8:8" ht="15" customHeight="1">
      <c r="H17124" s="24"/>
    </row>
    <row r="17125" spans="8:8" ht="15" customHeight="1">
      <c r="H17125" s="24"/>
    </row>
    <row r="17126" spans="8:8" ht="15" customHeight="1">
      <c r="H17126" s="24"/>
    </row>
    <row r="17127" spans="8:8" ht="15" customHeight="1">
      <c r="H17127" s="24"/>
    </row>
    <row r="17128" spans="8:8" ht="15" customHeight="1">
      <c r="H17128" s="24"/>
    </row>
    <row r="17129" spans="8:8" ht="15" customHeight="1">
      <c r="H17129" s="24"/>
    </row>
    <row r="17130" spans="8:8" ht="15" customHeight="1">
      <c r="H17130" s="24"/>
    </row>
    <row r="17131" spans="8:8" ht="15" customHeight="1">
      <c r="H17131" s="24"/>
    </row>
    <row r="17132" spans="8:8" ht="15" customHeight="1">
      <c r="H17132" s="24"/>
    </row>
    <row r="17133" spans="8:8" ht="15" customHeight="1">
      <c r="H17133" s="24"/>
    </row>
    <row r="17134" spans="8:8" ht="15" customHeight="1">
      <c r="H17134" s="24"/>
    </row>
    <row r="17135" spans="8:8" ht="15" customHeight="1">
      <c r="H17135" s="24"/>
    </row>
    <row r="17136" spans="8:8" ht="15" customHeight="1">
      <c r="H17136" s="24"/>
    </row>
    <row r="17137" spans="8:8" ht="15" customHeight="1">
      <c r="H17137" s="24"/>
    </row>
    <row r="17138" spans="8:8" ht="15" customHeight="1">
      <c r="H17138" s="24"/>
    </row>
    <row r="17139" spans="8:8" ht="15" customHeight="1">
      <c r="H17139" s="24"/>
    </row>
    <row r="17140" spans="8:8" ht="15" customHeight="1">
      <c r="H17140" s="24"/>
    </row>
    <row r="17141" spans="8:8" ht="15" customHeight="1">
      <c r="H17141" s="24"/>
    </row>
    <row r="17142" spans="8:8" ht="15" customHeight="1">
      <c r="H17142" s="24"/>
    </row>
    <row r="17143" spans="8:8" ht="15" customHeight="1">
      <c r="H17143" s="24"/>
    </row>
    <row r="17144" spans="8:8" ht="15" customHeight="1">
      <c r="H17144" s="24"/>
    </row>
    <row r="17145" spans="8:8" ht="15" customHeight="1">
      <c r="H17145" s="24"/>
    </row>
    <row r="17146" spans="8:8" ht="15" customHeight="1">
      <c r="H17146" s="24"/>
    </row>
    <row r="17147" spans="8:8" ht="15" customHeight="1">
      <c r="H17147" s="24"/>
    </row>
    <row r="17148" spans="8:8" ht="15" customHeight="1">
      <c r="H17148" s="24"/>
    </row>
    <row r="17149" spans="8:8" ht="15" customHeight="1">
      <c r="H17149" s="24"/>
    </row>
    <row r="17150" spans="8:8" ht="15" customHeight="1">
      <c r="H17150" s="24"/>
    </row>
    <row r="17151" spans="8:8" ht="15" customHeight="1">
      <c r="H17151" s="24"/>
    </row>
    <row r="17152" spans="8:8" ht="15" customHeight="1">
      <c r="H17152" s="24"/>
    </row>
    <row r="17153" spans="8:8" ht="15" customHeight="1">
      <c r="H17153" s="24"/>
    </row>
    <row r="17154" spans="8:8" ht="15" customHeight="1">
      <c r="H17154" s="24"/>
    </row>
    <row r="17155" spans="8:8" ht="15" customHeight="1">
      <c r="H17155" s="24"/>
    </row>
    <row r="17156" spans="8:8" ht="15" customHeight="1">
      <c r="H17156" s="24"/>
    </row>
    <row r="17157" spans="8:8" ht="15" customHeight="1">
      <c r="H17157" s="24"/>
    </row>
    <row r="17158" spans="8:8" ht="15" customHeight="1">
      <c r="H17158" s="24"/>
    </row>
    <row r="17159" spans="8:8" ht="15" customHeight="1">
      <c r="H17159" s="24"/>
    </row>
    <row r="17160" spans="8:8" ht="15" customHeight="1">
      <c r="H17160" s="24"/>
    </row>
    <row r="17161" spans="8:8" ht="15" customHeight="1">
      <c r="H17161" s="24"/>
    </row>
    <row r="17162" spans="8:8" ht="15" customHeight="1">
      <c r="H17162" s="24"/>
    </row>
    <row r="17163" spans="8:8" ht="15" customHeight="1">
      <c r="H17163" s="24"/>
    </row>
    <row r="17164" spans="8:8" ht="15" customHeight="1">
      <c r="H17164" s="24"/>
    </row>
    <row r="17165" spans="8:8" ht="15" customHeight="1">
      <c r="H17165" s="24"/>
    </row>
    <row r="17166" spans="8:8" ht="15" customHeight="1">
      <c r="H17166" s="24"/>
    </row>
    <row r="17167" spans="8:8" ht="15" customHeight="1">
      <c r="H17167" s="24"/>
    </row>
    <row r="17168" spans="8:8" ht="15" customHeight="1">
      <c r="H17168" s="24"/>
    </row>
    <row r="17169" spans="8:8" ht="15" customHeight="1">
      <c r="H17169" s="24"/>
    </row>
    <row r="17170" spans="8:8" ht="15" customHeight="1">
      <c r="H17170" s="24"/>
    </row>
    <row r="17171" spans="8:8" ht="15" customHeight="1">
      <c r="H17171" s="24"/>
    </row>
    <row r="17172" spans="8:8" ht="15" customHeight="1">
      <c r="H17172" s="24"/>
    </row>
    <row r="17173" spans="8:8" ht="15" customHeight="1">
      <c r="H17173" s="24"/>
    </row>
    <row r="17174" spans="8:8" ht="15" customHeight="1">
      <c r="H17174" s="24"/>
    </row>
    <row r="17175" spans="8:8" ht="15" customHeight="1">
      <c r="H17175" s="24"/>
    </row>
    <row r="17176" spans="8:8" ht="15" customHeight="1">
      <c r="H17176" s="24"/>
    </row>
    <row r="17177" spans="8:8" ht="15" customHeight="1">
      <c r="H17177" s="24"/>
    </row>
    <row r="17178" spans="8:8" ht="15" customHeight="1">
      <c r="H17178" s="24"/>
    </row>
    <row r="17179" spans="8:8" ht="15" customHeight="1">
      <c r="H17179" s="24"/>
    </row>
    <row r="17180" spans="8:8" ht="15" customHeight="1">
      <c r="H17180" s="24"/>
    </row>
    <row r="17181" spans="8:8" ht="15" customHeight="1">
      <c r="H17181" s="24"/>
    </row>
    <row r="17182" spans="8:8" ht="15" customHeight="1">
      <c r="H17182" s="24"/>
    </row>
    <row r="17183" spans="8:8" ht="15" customHeight="1">
      <c r="H17183" s="24"/>
    </row>
    <row r="17184" spans="8:8" ht="15" customHeight="1">
      <c r="H17184" s="24"/>
    </row>
    <row r="17185" spans="8:8" ht="15" customHeight="1">
      <c r="H17185" s="24"/>
    </row>
    <row r="17186" spans="8:8" ht="15" customHeight="1">
      <c r="H17186" s="24"/>
    </row>
    <row r="17187" spans="8:8" ht="15" customHeight="1">
      <c r="H17187" s="24"/>
    </row>
    <row r="17188" spans="8:8" ht="15" customHeight="1">
      <c r="H17188" s="24"/>
    </row>
    <row r="17189" spans="8:8" ht="15" customHeight="1">
      <c r="H17189" s="24"/>
    </row>
    <row r="17190" spans="8:8" ht="15" customHeight="1">
      <c r="H17190" s="24"/>
    </row>
    <row r="17191" spans="8:8" ht="15" customHeight="1">
      <c r="H17191" s="24"/>
    </row>
    <row r="17192" spans="8:8" ht="15" customHeight="1">
      <c r="H17192" s="24"/>
    </row>
    <row r="17193" spans="8:8" ht="15" customHeight="1">
      <c r="H17193" s="24"/>
    </row>
    <row r="17194" spans="8:8" ht="15" customHeight="1">
      <c r="H17194" s="24"/>
    </row>
    <row r="17195" spans="8:8" ht="15" customHeight="1">
      <c r="H17195" s="24"/>
    </row>
    <row r="17196" spans="8:8" ht="15" customHeight="1">
      <c r="H17196" s="24"/>
    </row>
    <row r="17197" spans="8:8" ht="15" customHeight="1">
      <c r="H17197" s="24"/>
    </row>
    <row r="17198" spans="8:8" ht="15" customHeight="1">
      <c r="H17198" s="24"/>
    </row>
    <row r="17199" spans="8:8" ht="15" customHeight="1">
      <c r="H17199" s="24"/>
    </row>
    <row r="17200" spans="8:8" ht="15" customHeight="1">
      <c r="H17200" s="24"/>
    </row>
    <row r="17201" spans="8:8" ht="15" customHeight="1">
      <c r="H17201" s="24"/>
    </row>
    <row r="17202" spans="8:8" ht="15" customHeight="1">
      <c r="H17202" s="24"/>
    </row>
    <row r="17203" spans="8:8" ht="15" customHeight="1">
      <c r="H17203" s="24"/>
    </row>
    <row r="17204" spans="8:8" ht="15" customHeight="1">
      <c r="H17204" s="24"/>
    </row>
    <row r="17205" spans="8:8" ht="15" customHeight="1">
      <c r="H17205" s="24"/>
    </row>
    <row r="17206" spans="8:8" ht="15" customHeight="1">
      <c r="H17206" s="24"/>
    </row>
    <row r="17207" spans="8:8" ht="15" customHeight="1">
      <c r="H17207" s="24"/>
    </row>
    <row r="17208" spans="8:8" ht="15" customHeight="1">
      <c r="H17208" s="24"/>
    </row>
    <row r="17209" spans="8:8" ht="15" customHeight="1">
      <c r="H17209" s="24"/>
    </row>
    <row r="17210" spans="8:8" ht="15" customHeight="1">
      <c r="H17210" s="24"/>
    </row>
    <row r="17211" spans="8:8" ht="15" customHeight="1">
      <c r="H17211" s="24"/>
    </row>
    <row r="17212" spans="8:8" ht="15" customHeight="1">
      <c r="H17212" s="24"/>
    </row>
    <row r="17213" spans="8:8" ht="15" customHeight="1">
      <c r="H17213" s="24"/>
    </row>
    <row r="17214" spans="8:8" ht="15" customHeight="1">
      <c r="H17214" s="24"/>
    </row>
    <row r="17215" spans="8:8" ht="15" customHeight="1">
      <c r="H17215" s="24"/>
    </row>
    <row r="17216" spans="8:8" ht="15" customHeight="1">
      <c r="H17216" s="24"/>
    </row>
    <row r="17217" spans="8:8" ht="15" customHeight="1">
      <c r="H17217" s="24"/>
    </row>
    <row r="17218" spans="8:8" ht="15" customHeight="1">
      <c r="H17218" s="24"/>
    </row>
    <row r="17219" spans="8:8" ht="15" customHeight="1">
      <c r="H17219" s="24"/>
    </row>
    <row r="17220" spans="8:8" ht="15" customHeight="1">
      <c r="H17220" s="24"/>
    </row>
    <row r="17221" spans="8:8" ht="15" customHeight="1">
      <c r="H17221" s="24"/>
    </row>
    <row r="17222" spans="8:8" ht="15" customHeight="1">
      <c r="H17222" s="24"/>
    </row>
    <row r="17223" spans="8:8" ht="15" customHeight="1">
      <c r="H17223" s="24"/>
    </row>
    <row r="17224" spans="8:8" ht="15" customHeight="1">
      <c r="H17224" s="24"/>
    </row>
    <row r="17225" spans="8:8" ht="15" customHeight="1">
      <c r="H17225" s="24"/>
    </row>
    <row r="17226" spans="8:8" ht="15" customHeight="1">
      <c r="H17226" s="24"/>
    </row>
    <row r="17227" spans="8:8" ht="15" customHeight="1">
      <c r="H17227" s="24"/>
    </row>
    <row r="17228" spans="8:8" ht="15" customHeight="1">
      <c r="H17228" s="24"/>
    </row>
    <row r="17229" spans="8:8" ht="15" customHeight="1">
      <c r="H17229" s="24"/>
    </row>
    <row r="17230" spans="8:8" ht="15" customHeight="1">
      <c r="H17230" s="24"/>
    </row>
    <row r="17231" spans="8:8" ht="15" customHeight="1">
      <c r="H17231" s="24"/>
    </row>
    <row r="17232" spans="8:8" ht="15" customHeight="1">
      <c r="H17232" s="24"/>
    </row>
    <row r="17233" spans="8:8" ht="15" customHeight="1">
      <c r="H17233" s="24"/>
    </row>
    <row r="17234" spans="8:8" ht="15" customHeight="1">
      <c r="H17234" s="24"/>
    </row>
    <row r="17235" spans="8:8" ht="15" customHeight="1">
      <c r="H17235" s="24"/>
    </row>
    <row r="17236" spans="8:8" ht="15" customHeight="1">
      <c r="H17236" s="24"/>
    </row>
    <row r="17237" spans="8:8" ht="15" customHeight="1">
      <c r="H17237" s="24"/>
    </row>
    <row r="17238" spans="8:8" ht="15" customHeight="1">
      <c r="H17238" s="24"/>
    </row>
    <row r="17239" spans="8:8" ht="15" customHeight="1">
      <c r="H17239" s="24"/>
    </row>
    <row r="17240" spans="8:8" ht="15" customHeight="1">
      <c r="H17240" s="24"/>
    </row>
    <row r="17241" spans="8:8" ht="15" customHeight="1">
      <c r="H17241" s="24"/>
    </row>
    <row r="17242" spans="8:8" ht="15" customHeight="1">
      <c r="H17242" s="24"/>
    </row>
    <row r="17243" spans="8:8" ht="15" customHeight="1">
      <c r="H17243" s="24"/>
    </row>
    <row r="17244" spans="8:8" ht="15" customHeight="1">
      <c r="H17244" s="24"/>
    </row>
    <row r="17245" spans="8:8" ht="15" customHeight="1">
      <c r="H17245" s="24"/>
    </row>
    <row r="17246" spans="8:8" ht="15" customHeight="1">
      <c r="H17246" s="24"/>
    </row>
    <row r="17247" spans="8:8" ht="15" customHeight="1">
      <c r="H17247" s="24"/>
    </row>
    <row r="17248" spans="8:8" ht="15" customHeight="1">
      <c r="H17248" s="24"/>
    </row>
    <row r="17249" spans="8:8" ht="15" customHeight="1">
      <c r="H17249" s="24"/>
    </row>
    <row r="17250" spans="8:8" ht="15" customHeight="1">
      <c r="H17250" s="24"/>
    </row>
    <row r="17251" spans="8:8" ht="15" customHeight="1">
      <c r="H17251" s="24"/>
    </row>
    <row r="17252" spans="8:8" ht="15" customHeight="1">
      <c r="H17252" s="24"/>
    </row>
    <row r="17253" spans="8:8" ht="15" customHeight="1">
      <c r="H17253" s="24"/>
    </row>
    <row r="17254" spans="8:8" ht="15" customHeight="1">
      <c r="H17254" s="24"/>
    </row>
    <row r="17255" spans="8:8" ht="15" customHeight="1">
      <c r="H17255" s="24"/>
    </row>
    <row r="17256" spans="8:8" ht="15" customHeight="1">
      <c r="H17256" s="24"/>
    </row>
    <row r="17257" spans="8:8" ht="15" customHeight="1">
      <c r="H17257" s="24"/>
    </row>
    <row r="17258" spans="8:8" ht="15" customHeight="1">
      <c r="H17258" s="24"/>
    </row>
    <row r="17259" spans="8:8" ht="15" customHeight="1">
      <c r="H17259" s="24"/>
    </row>
    <row r="17260" spans="8:8" ht="15" customHeight="1">
      <c r="H17260" s="24"/>
    </row>
    <row r="17261" spans="8:8" ht="15" customHeight="1">
      <c r="H17261" s="24"/>
    </row>
    <row r="17262" spans="8:8" ht="15" customHeight="1">
      <c r="H17262" s="24"/>
    </row>
    <row r="17263" spans="8:8" ht="15" customHeight="1">
      <c r="H17263" s="24"/>
    </row>
    <row r="17264" spans="8:8" ht="15" customHeight="1">
      <c r="H17264" s="24"/>
    </row>
    <row r="17265" spans="8:8" ht="15" customHeight="1">
      <c r="H17265" s="24"/>
    </row>
    <row r="17266" spans="8:8" ht="15" customHeight="1">
      <c r="H17266" s="24"/>
    </row>
    <row r="17267" spans="8:8" ht="15" customHeight="1">
      <c r="H17267" s="24"/>
    </row>
    <row r="17268" spans="8:8" ht="15" customHeight="1">
      <c r="H17268" s="24"/>
    </row>
    <row r="17269" spans="8:8" ht="15" customHeight="1">
      <c r="H17269" s="24"/>
    </row>
    <row r="17270" spans="8:8" ht="15" customHeight="1">
      <c r="H17270" s="24"/>
    </row>
    <row r="17271" spans="8:8" ht="15" customHeight="1">
      <c r="H17271" s="24"/>
    </row>
    <row r="17272" spans="8:8" ht="15" customHeight="1">
      <c r="H17272" s="24"/>
    </row>
    <row r="17273" spans="8:8" ht="15" customHeight="1">
      <c r="H17273" s="24"/>
    </row>
    <row r="17274" spans="8:8" ht="15" customHeight="1">
      <c r="H17274" s="24"/>
    </row>
    <row r="17275" spans="8:8" ht="15" customHeight="1">
      <c r="H17275" s="24"/>
    </row>
    <row r="17276" spans="8:8" ht="15" customHeight="1">
      <c r="H17276" s="24"/>
    </row>
    <row r="17277" spans="8:8" ht="15" customHeight="1">
      <c r="H17277" s="24"/>
    </row>
    <row r="17278" spans="8:8" ht="15" customHeight="1">
      <c r="H17278" s="24"/>
    </row>
    <row r="17279" spans="8:8" ht="15" customHeight="1">
      <c r="H17279" s="24"/>
    </row>
    <row r="17280" spans="8:8" ht="15" customHeight="1">
      <c r="H17280" s="24"/>
    </row>
    <row r="17281" spans="8:8" ht="15" customHeight="1">
      <c r="H17281" s="24"/>
    </row>
    <row r="17282" spans="8:8" ht="15" customHeight="1">
      <c r="H17282" s="24"/>
    </row>
    <row r="17283" spans="8:8" ht="15" customHeight="1">
      <c r="H17283" s="24"/>
    </row>
    <row r="17284" spans="8:8" ht="15" customHeight="1">
      <c r="H17284" s="24"/>
    </row>
    <row r="17285" spans="8:8" ht="15" customHeight="1">
      <c r="H17285" s="24"/>
    </row>
    <row r="17286" spans="8:8" ht="15" customHeight="1">
      <c r="H17286" s="24"/>
    </row>
    <row r="17287" spans="8:8" ht="15" customHeight="1">
      <c r="H17287" s="24"/>
    </row>
    <row r="17288" spans="8:8" ht="15" customHeight="1">
      <c r="H17288" s="24"/>
    </row>
    <row r="17289" spans="8:8" ht="15" customHeight="1">
      <c r="H17289" s="24"/>
    </row>
    <row r="17290" spans="8:8" ht="15" customHeight="1">
      <c r="H17290" s="24"/>
    </row>
    <row r="17291" spans="8:8" ht="15" customHeight="1">
      <c r="H17291" s="24"/>
    </row>
    <row r="17292" spans="8:8" ht="15" customHeight="1">
      <c r="H17292" s="24"/>
    </row>
    <row r="17293" spans="8:8" ht="15" customHeight="1">
      <c r="H17293" s="24"/>
    </row>
    <row r="17294" spans="8:8" ht="15" customHeight="1">
      <c r="H17294" s="24"/>
    </row>
    <row r="17295" spans="8:8" ht="15" customHeight="1">
      <c r="H17295" s="24"/>
    </row>
    <row r="17296" spans="8:8" ht="15" customHeight="1">
      <c r="H17296" s="24"/>
    </row>
    <row r="17297" spans="8:8" ht="15" customHeight="1">
      <c r="H17297" s="24"/>
    </row>
    <row r="17298" spans="8:8" ht="15" customHeight="1">
      <c r="H17298" s="24"/>
    </row>
    <row r="17299" spans="8:8" ht="15" customHeight="1">
      <c r="H17299" s="24"/>
    </row>
    <row r="17300" spans="8:8" ht="15" customHeight="1">
      <c r="H17300" s="24"/>
    </row>
    <row r="17301" spans="8:8" ht="15" customHeight="1">
      <c r="H17301" s="24"/>
    </row>
    <row r="17302" spans="8:8" ht="15" customHeight="1">
      <c r="H17302" s="24"/>
    </row>
    <row r="17303" spans="8:8" ht="15" customHeight="1">
      <c r="H17303" s="24"/>
    </row>
    <row r="17304" spans="8:8" ht="15" customHeight="1">
      <c r="H17304" s="24"/>
    </row>
    <row r="17305" spans="8:8" ht="15" customHeight="1">
      <c r="H17305" s="24"/>
    </row>
    <row r="17306" spans="8:8" ht="15" customHeight="1">
      <c r="H17306" s="24"/>
    </row>
    <row r="17307" spans="8:8" ht="15" customHeight="1">
      <c r="H17307" s="24"/>
    </row>
    <row r="17308" spans="8:8" ht="15" customHeight="1">
      <c r="H17308" s="24"/>
    </row>
    <row r="17309" spans="8:8" ht="15" customHeight="1">
      <c r="H17309" s="24"/>
    </row>
    <row r="17310" spans="8:8" ht="15" customHeight="1">
      <c r="H17310" s="24"/>
    </row>
    <row r="17311" spans="8:8" ht="15" customHeight="1">
      <c r="H17311" s="24"/>
    </row>
    <row r="17312" spans="8:8" ht="15" customHeight="1">
      <c r="H17312" s="24"/>
    </row>
    <row r="17313" spans="8:8" ht="15" customHeight="1">
      <c r="H17313" s="24"/>
    </row>
    <row r="17314" spans="8:8" ht="15" customHeight="1">
      <c r="H17314" s="24"/>
    </row>
    <row r="17315" spans="8:8" ht="15" customHeight="1">
      <c r="H17315" s="24"/>
    </row>
    <row r="17316" spans="8:8" ht="15" customHeight="1">
      <c r="H17316" s="24"/>
    </row>
    <row r="17317" spans="8:8" ht="15" customHeight="1">
      <c r="H17317" s="24"/>
    </row>
    <row r="17318" spans="8:8" ht="15" customHeight="1">
      <c r="H17318" s="24"/>
    </row>
    <row r="17319" spans="8:8" ht="15" customHeight="1">
      <c r="H17319" s="24"/>
    </row>
    <row r="17320" spans="8:8" ht="15" customHeight="1">
      <c r="H17320" s="24"/>
    </row>
    <row r="17321" spans="8:8" ht="15" customHeight="1">
      <c r="H17321" s="24"/>
    </row>
    <row r="17322" spans="8:8" ht="15" customHeight="1">
      <c r="H17322" s="24"/>
    </row>
    <row r="17323" spans="8:8" ht="15" customHeight="1">
      <c r="H17323" s="24"/>
    </row>
    <row r="17324" spans="8:8" ht="15" customHeight="1">
      <c r="H17324" s="24"/>
    </row>
    <row r="17325" spans="8:8" ht="15" customHeight="1">
      <c r="H17325" s="24"/>
    </row>
    <row r="17326" spans="8:8" ht="15" customHeight="1">
      <c r="H17326" s="24"/>
    </row>
    <row r="17327" spans="8:8" ht="15" customHeight="1">
      <c r="H17327" s="24"/>
    </row>
    <row r="17328" spans="8:8" ht="15" customHeight="1">
      <c r="H17328" s="24"/>
    </row>
    <row r="17329" spans="8:8" ht="15" customHeight="1">
      <c r="H17329" s="24"/>
    </row>
    <row r="17330" spans="8:8" ht="15" customHeight="1">
      <c r="H17330" s="24"/>
    </row>
    <row r="17331" spans="8:8" ht="15" customHeight="1">
      <c r="H17331" s="24"/>
    </row>
    <row r="17332" spans="8:8" ht="15" customHeight="1">
      <c r="H17332" s="24"/>
    </row>
    <row r="17333" spans="8:8" ht="15" customHeight="1">
      <c r="H17333" s="24"/>
    </row>
    <row r="17334" spans="8:8" ht="15" customHeight="1">
      <c r="H17334" s="24"/>
    </row>
    <row r="17335" spans="8:8" ht="15" customHeight="1">
      <c r="H17335" s="24"/>
    </row>
    <row r="17336" spans="8:8" ht="15" customHeight="1">
      <c r="H17336" s="24"/>
    </row>
    <row r="17337" spans="8:8" ht="15" customHeight="1">
      <c r="H17337" s="24"/>
    </row>
    <row r="17338" spans="8:8" ht="15" customHeight="1">
      <c r="H17338" s="24"/>
    </row>
    <row r="17339" spans="8:8" ht="15" customHeight="1">
      <c r="H17339" s="24"/>
    </row>
    <row r="17340" spans="8:8" ht="15" customHeight="1">
      <c r="H17340" s="24"/>
    </row>
    <row r="17341" spans="8:8" ht="15" customHeight="1">
      <c r="H17341" s="24"/>
    </row>
    <row r="17342" spans="8:8" ht="15" customHeight="1">
      <c r="H17342" s="24"/>
    </row>
    <row r="17343" spans="8:8" ht="15" customHeight="1">
      <c r="H17343" s="24"/>
    </row>
    <row r="17344" spans="8:8" ht="15" customHeight="1">
      <c r="H17344" s="24"/>
    </row>
    <row r="17345" spans="8:8" ht="15" customHeight="1">
      <c r="H17345" s="24"/>
    </row>
    <row r="17346" spans="8:8" ht="15" customHeight="1">
      <c r="H17346" s="24"/>
    </row>
    <row r="17347" spans="8:8" ht="15" customHeight="1">
      <c r="H17347" s="24"/>
    </row>
    <row r="17348" spans="8:8" ht="15" customHeight="1">
      <c r="H17348" s="24"/>
    </row>
    <row r="17349" spans="8:8" ht="15" customHeight="1">
      <c r="H17349" s="24"/>
    </row>
    <row r="17350" spans="8:8" ht="15" customHeight="1">
      <c r="H17350" s="24"/>
    </row>
    <row r="17351" spans="8:8" ht="15" customHeight="1">
      <c r="H17351" s="24"/>
    </row>
    <row r="17352" spans="8:8" ht="15" customHeight="1">
      <c r="H17352" s="24"/>
    </row>
    <row r="17353" spans="8:8" ht="15" customHeight="1">
      <c r="H17353" s="24"/>
    </row>
    <row r="17354" spans="8:8" ht="15" customHeight="1">
      <c r="H17354" s="24"/>
    </row>
    <row r="17355" spans="8:8" ht="15" customHeight="1">
      <c r="H17355" s="24"/>
    </row>
    <row r="17356" spans="8:8" ht="15" customHeight="1">
      <c r="H17356" s="24"/>
    </row>
    <row r="17357" spans="8:8" ht="15" customHeight="1">
      <c r="H17357" s="24"/>
    </row>
    <row r="17358" spans="8:8" ht="15" customHeight="1">
      <c r="H17358" s="24"/>
    </row>
    <row r="17359" spans="8:8" ht="15" customHeight="1">
      <c r="H17359" s="24"/>
    </row>
    <row r="17360" spans="8:8" ht="15" customHeight="1">
      <c r="H17360" s="24"/>
    </row>
    <row r="17361" spans="8:8" ht="15" customHeight="1">
      <c r="H17361" s="24"/>
    </row>
    <row r="17362" spans="8:8" ht="15" customHeight="1">
      <c r="H17362" s="24"/>
    </row>
    <row r="17363" spans="8:8" ht="15" customHeight="1">
      <c r="H17363" s="24"/>
    </row>
    <row r="17364" spans="8:8" ht="15" customHeight="1">
      <c r="H17364" s="24"/>
    </row>
    <row r="17365" spans="8:8" ht="15" customHeight="1">
      <c r="H17365" s="24"/>
    </row>
    <row r="17366" spans="8:8" ht="15" customHeight="1">
      <c r="H17366" s="24"/>
    </row>
    <row r="17367" spans="8:8" ht="15" customHeight="1">
      <c r="H17367" s="24"/>
    </row>
    <row r="17368" spans="8:8" ht="15" customHeight="1">
      <c r="H17368" s="24"/>
    </row>
    <row r="17369" spans="8:8" ht="15" customHeight="1">
      <c r="H17369" s="24"/>
    </row>
    <row r="17370" spans="8:8" ht="15" customHeight="1">
      <c r="H17370" s="24"/>
    </row>
    <row r="17371" spans="8:8" ht="15" customHeight="1">
      <c r="H17371" s="24"/>
    </row>
    <row r="17372" spans="8:8" ht="15" customHeight="1">
      <c r="H17372" s="24"/>
    </row>
    <row r="17373" spans="8:8" ht="15" customHeight="1">
      <c r="H17373" s="24"/>
    </row>
    <row r="17374" spans="8:8" ht="15" customHeight="1">
      <c r="H17374" s="24"/>
    </row>
    <row r="17375" spans="8:8" ht="15" customHeight="1">
      <c r="H17375" s="24"/>
    </row>
    <row r="17376" spans="8:8" ht="15" customHeight="1">
      <c r="H17376" s="24"/>
    </row>
    <row r="17377" spans="8:8" ht="15" customHeight="1">
      <c r="H17377" s="24"/>
    </row>
    <row r="17378" spans="8:8" ht="15" customHeight="1">
      <c r="H17378" s="24"/>
    </row>
    <row r="17379" spans="8:8" ht="15" customHeight="1">
      <c r="H17379" s="24"/>
    </row>
    <row r="17380" spans="8:8" ht="15" customHeight="1">
      <c r="H17380" s="24"/>
    </row>
    <row r="17381" spans="8:8" ht="15" customHeight="1">
      <c r="H17381" s="24"/>
    </row>
    <row r="17382" spans="8:8" ht="15" customHeight="1">
      <c r="H17382" s="24"/>
    </row>
    <row r="17383" spans="8:8" ht="15" customHeight="1">
      <c r="H17383" s="24"/>
    </row>
    <row r="17384" spans="8:8" ht="15" customHeight="1">
      <c r="H17384" s="24"/>
    </row>
    <row r="17385" spans="8:8" ht="15" customHeight="1">
      <c r="H17385" s="24"/>
    </row>
    <row r="17386" spans="8:8" ht="15" customHeight="1">
      <c r="H17386" s="24"/>
    </row>
    <row r="17387" spans="8:8" ht="15" customHeight="1">
      <c r="H17387" s="24"/>
    </row>
    <row r="17388" spans="8:8" ht="15" customHeight="1">
      <c r="H17388" s="24"/>
    </row>
    <row r="17389" spans="8:8" ht="15" customHeight="1">
      <c r="H17389" s="24"/>
    </row>
    <row r="17390" spans="8:8" ht="15" customHeight="1">
      <c r="H17390" s="24"/>
    </row>
    <row r="17391" spans="8:8" ht="15" customHeight="1">
      <c r="H17391" s="24"/>
    </row>
    <row r="17392" spans="8:8" ht="15" customHeight="1">
      <c r="H17392" s="24"/>
    </row>
    <row r="17393" spans="8:8" ht="15" customHeight="1">
      <c r="H17393" s="24"/>
    </row>
    <row r="17394" spans="8:8" ht="15" customHeight="1">
      <c r="H17394" s="24"/>
    </row>
    <row r="17395" spans="8:8" ht="15" customHeight="1">
      <c r="H17395" s="24"/>
    </row>
    <row r="17396" spans="8:8" ht="15" customHeight="1">
      <c r="H17396" s="24"/>
    </row>
    <row r="17397" spans="8:8" ht="15" customHeight="1">
      <c r="H17397" s="24"/>
    </row>
    <row r="17398" spans="8:8" ht="15" customHeight="1">
      <c r="H17398" s="24"/>
    </row>
    <row r="17399" spans="8:8" ht="15" customHeight="1">
      <c r="H17399" s="24"/>
    </row>
    <row r="17400" spans="8:8" ht="15" customHeight="1">
      <c r="H17400" s="24"/>
    </row>
    <row r="17401" spans="8:8" ht="15" customHeight="1">
      <c r="H17401" s="24"/>
    </row>
    <row r="17402" spans="8:8" ht="15" customHeight="1">
      <c r="H17402" s="24"/>
    </row>
    <row r="17403" spans="8:8" ht="15" customHeight="1">
      <c r="H17403" s="24"/>
    </row>
    <row r="17404" spans="8:8" ht="15" customHeight="1">
      <c r="H17404" s="24"/>
    </row>
    <row r="17405" spans="8:8" ht="15" customHeight="1">
      <c r="H17405" s="24"/>
    </row>
    <row r="17406" spans="8:8" ht="15" customHeight="1">
      <c r="H17406" s="24"/>
    </row>
    <row r="17407" spans="8:8" ht="15" customHeight="1">
      <c r="H17407" s="24"/>
    </row>
    <row r="17408" spans="8:8" ht="15" customHeight="1">
      <c r="H17408" s="24"/>
    </row>
    <row r="17409" spans="8:8" ht="15" customHeight="1">
      <c r="H17409" s="24"/>
    </row>
    <row r="17410" spans="8:8" ht="15" customHeight="1">
      <c r="H17410" s="24"/>
    </row>
    <row r="17411" spans="8:8" ht="15" customHeight="1">
      <c r="H17411" s="24"/>
    </row>
    <row r="17412" spans="8:8" ht="15" customHeight="1">
      <c r="H17412" s="24"/>
    </row>
    <row r="17413" spans="8:8" ht="15" customHeight="1">
      <c r="H17413" s="24"/>
    </row>
    <row r="17414" spans="8:8" ht="15" customHeight="1">
      <c r="H17414" s="24"/>
    </row>
    <row r="17415" spans="8:8" ht="15" customHeight="1">
      <c r="H17415" s="24"/>
    </row>
    <row r="17416" spans="8:8" ht="15" customHeight="1">
      <c r="H17416" s="24"/>
    </row>
    <row r="17417" spans="8:8" ht="15" customHeight="1">
      <c r="H17417" s="24"/>
    </row>
    <row r="17418" spans="8:8" ht="15" customHeight="1">
      <c r="H17418" s="24"/>
    </row>
    <row r="17419" spans="8:8" ht="15" customHeight="1">
      <c r="H17419" s="24"/>
    </row>
    <row r="17420" spans="8:8" ht="15" customHeight="1">
      <c r="H17420" s="24"/>
    </row>
    <row r="17421" spans="8:8" ht="15" customHeight="1">
      <c r="H17421" s="24"/>
    </row>
    <row r="17422" spans="8:8" ht="15" customHeight="1">
      <c r="H17422" s="24"/>
    </row>
    <row r="17423" spans="8:8" ht="15" customHeight="1">
      <c r="H17423" s="24"/>
    </row>
    <row r="17424" spans="8:8" ht="15" customHeight="1">
      <c r="H17424" s="24"/>
    </row>
    <row r="17425" spans="8:8" ht="15" customHeight="1">
      <c r="H17425" s="24"/>
    </row>
    <row r="17426" spans="8:8" ht="15" customHeight="1">
      <c r="H17426" s="24"/>
    </row>
    <row r="17427" spans="8:8" ht="15" customHeight="1">
      <c r="H17427" s="24"/>
    </row>
    <row r="17428" spans="8:8" ht="15" customHeight="1">
      <c r="H17428" s="24"/>
    </row>
    <row r="17429" spans="8:8" ht="15" customHeight="1">
      <c r="H17429" s="24"/>
    </row>
    <row r="17430" spans="8:8" ht="15" customHeight="1">
      <c r="H17430" s="24"/>
    </row>
    <row r="17431" spans="8:8" ht="15" customHeight="1">
      <c r="H17431" s="24"/>
    </row>
    <row r="17432" spans="8:8" ht="15" customHeight="1">
      <c r="H17432" s="24"/>
    </row>
    <row r="17433" spans="8:8" ht="15" customHeight="1">
      <c r="H17433" s="24"/>
    </row>
    <row r="17434" spans="8:8" ht="15" customHeight="1">
      <c r="H17434" s="24"/>
    </row>
    <row r="17435" spans="8:8" ht="15" customHeight="1">
      <c r="H17435" s="24"/>
    </row>
    <row r="17436" spans="8:8" ht="15" customHeight="1">
      <c r="H17436" s="24"/>
    </row>
    <row r="17437" spans="8:8" ht="15" customHeight="1">
      <c r="H17437" s="24"/>
    </row>
    <row r="17438" spans="8:8" ht="15" customHeight="1">
      <c r="H17438" s="24"/>
    </row>
    <row r="17439" spans="8:8" ht="15" customHeight="1">
      <c r="H17439" s="24"/>
    </row>
    <row r="17440" spans="8:8" ht="15" customHeight="1">
      <c r="H17440" s="24"/>
    </row>
    <row r="17441" spans="8:8" ht="15" customHeight="1">
      <c r="H17441" s="24"/>
    </row>
    <row r="17442" spans="8:8" ht="15" customHeight="1">
      <c r="H17442" s="24"/>
    </row>
    <row r="17443" spans="8:8" ht="15" customHeight="1">
      <c r="H17443" s="24"/>
    </row>
    <row r="17444" spans="8:8" ht="15" customHeight="1">
      <c r="H17444" s="24"/>
    </row>
    <row r="17445" spans="8:8" ht="15" customHeight="1">
      <c r="H17445" s="24"/>
    </row>
    <row r="17446" spans="8:8" ht="15" customHeight="1">
      <c r="H17446" s="24"/>
    </row>
    <row r="17447" spans="8:8" ht="15" customHeight="1">
      <c r="H17447" s="24"/>
    </row>
    <row r="17448" spans="8:8" ht="15" customHeight="1">
      <c r="H17448" s="24"/>
    </row>
    <row r="17449" spans="8:8" ht="15" customHeight="1">
      <c r="H17449" s="24"/>
    </row>
    <row r="17450" spans="8:8" ht="15" customHeight="1">
      <c r="H17450" s="24"/>
    </row>
    <row r="17451" spans="8:8" ht="15" customHeight="1">
      <c r="H17451" s="24"/>
    </row>
    <row r="17452" spans="8:8" ht="15" customHeight="1">
      <c r="H17452" s="24"/>
    </row>
    <row r="17453" spans="8:8" ht="15" customHeight="1">
      <c r="H17453" s="24"/>
    </row>
    <row r="17454" spans="8:8" ht="15" customHeight="1">
      <c r="H17454" s="24"/>
    </row>
    <row r="17455" spans="8:8" ht="15" customHeight="1">
      <c r="H17455" s="24"/>
    </row>
    <row r="17456" spans="8:8" ht="15" customHeight="1">
      <c r="H17456" s="24"/>
    </row>
    <row r="17457" spans="8:8" ht="15" customHeight="1">
      <c r="H17457" s="24"/>
    </row>
    <row r="17458" spans="8:8" ht="15" customHeight="1">
      <c r="H17458" s="24"/>
    </row>
    <row r="17459" spans="8:8" ht="15" customHeight="1">
      <c r="H17459" s="24"/>
    </row>
    <row r="17460" spans="8:8" ht="15" customHeight="1">
      <c r="H17460" s="24"/>
    </row>
    <row r="17461" spans="8:8" ht="15" customHeight="1">
      <c r="H17461" s="24"/>
    </row>
    <row r="17462" spans="8:8" ht="15" customHeight="1">
      <c r="H17462" s="24"/>
    </row>
    <row r="17463" spans="8:8" ht="15" customHeight="1">
      <c r="H17463" s="24"/>
    </row>
    <row r="17464" spans="8:8" ht="15" customHeight="1">
      <c r="H17464" s="24"/>
    </row>
    <row r="17465" spans="8:8" ht="15" customHeight="1">
      <c r="H17465" s="24"/>
    </row>
    <row r="17466" spans="8:8" ht="15" customHeight="1">
      <c r="H17466" s="24"/>
    </row>
    <row r="17467" spans="8:8" ht="15" customHeight="1">
      <c r="H17467" s="24"/>
    </row>
    <row r="17468" spans="8:8" ht="15" customHeight="1">
      <c r="H17468" s="24"/>
    </row>
    <row r="17469" spans="8:8" ht="15" customHeight="1">
      <c r="H17469" s="24"/>
    </row>
    <row r="17470" spans="8:8" ht="15" customHeight="1">
      <c r="H17470" s="24"/>
    </row>
    <row r="17471" spans="8:8" ht="15" customHeight="1">
      <c r="H17471" s="24"/>
    </row>
    <row r="17472" spans="8:8" ht="15" customHeight="1">
      <c r="H17472" s="24"/>
    </row>
    <row r="17473" spans="8:8" ht="15" customHeight="1">
      <c r="H17473" s="24"/>
    </row>
    <row r="17474" spans="8:8" ht="15" customHeight="1">
      <c r="H17474" s="24"/>
    </row>
    <row r="17475" spans="8:8" ht="15" customHeight="1">
      <c r="H17475" s="24"/>
    </row>
    <row r="17476" spans="8:8" ht="15" customHeight="1">
      <c r="H17476" s="24"/>
    </row>
    <row r="17477" spans="8:8" ht="15" customHeight="1">
      <c r="H17477" s="24"/>
    </row>
    <row r="17478" spans="8:8" ht="15" customHeight="1">
      <c r="H17478" s="24"/>
    </row>
    <row r="17479" spans="8:8" ht="15" customHeight="1">
      <c r="H17479" s="24"/>
    </row>
    <row r="17480" spans="8:8" ht="15" customHeight="1">
      <c r="H17480" s="24"/>
    </row>
    <row r="17481" spans="8:8" ht="15" customHeight="1">
      <c r="H17481" s="24"/>
    </row>
    <row r="17482" spans="8:8" ht="15" customHeight="1">
      <c r="H17482" s="24"/>
    </row>
    <row r="17483" spans="8:8" ht="15" customHeight="1">
      <c r="H17483" s="24"/>
    </row>
    <row r="17484" spans="8:8" ht="15" customHeight="1">
      <c r="H17484" s="24"/>
    </row>
    <row r="17485" spans="8:8" ht="15" customHeight="1">
      <c r="H17485" s="24"/>
    </row>
    <row r="17486" spans="8:8" ht="15" customHeight="1">
      <c r="H17486" s="24"/>
    </row>
    <row r="17487" spans="8:8" ht="15" customHeight="1">
      <c r="H17487" s="24"/>
    </row>
    <row r="17488" spans="8:8" ht="15" customHeight="1">
      <c r="H17488" s="24"/>
    </row>
    <row r="17489" spans="8:8" ht="15" customHeight="1">
      <c r="H17489" s="24"/>
    </row>
    <row r="17490" spans="8:8" ht="15" customHeight="1">
      <c r="H17490" s="24"/>
    </row>
    <row r="17491" spans="8:8" ht="15" customHeight="1">
      <c r="H17491" s="24"/>
    </row>
    <row r="17492" spans="8:8" ht="15" customHeight="1">
      <c r="H17492" s="24"/>
    </row>
    <row r="17493" spans="8:8" ht="15" customHeight="1">
      <c r="H17493" s="24"/>
    </row>
    <row r="17494" spans="8:8" ht="15" customHeight="1">
      <c r="H17494" s="24"/>
    </row>
    <row r="17495" spans="8:8" ht="15" customHeight="1">
      <c r="H17495" s="24"/>
    </row>
    <row r="17496" spans="8:8" ht="15" customHeight="1">
      <c r="H17496" s="24"/>
    </row>
    <row r="17497" spans="8:8" ht="15" customHeight="1">
      <c r="H17497" s="24"/>
    </row>
    <row r="17498" spans="8:8" ht="15" customHeight="1">
      <c r="H17498" s="24"/>
    </row>
    <row r="17499" spans="8:8" ht="15" customHeight="1">
      <c r="H17499" s="24"/>
    </row>
    <row r="17500" spans="8:8" ht="15" customHeight="1">
      <c r="H17500" s="24"/>
    </row>
    <row r="17501" spans="8:8" ht="15" customHeight="1">
      <c r="H17501" s="24"/>
    </row>
    <row r="17502" spans="8:8" ht="15" customHeight="1">
      <c r="H17502" s="24"/>
    </row>
    <row r="17503" spans="8:8" ht="15" customHeight="1">
      <c r="H17503" s="24"/>
    </row>
    <row r="17504" spans="8:8" ht="15" customHeight="1">
      <c r="H17504" s="24"/>
    </row>
    <row r="17505" spans="8:8" ht="15" customHeight="1">
      <c r="H17505" s="24"/>
    </row>
    <row r="17506" spans="8:8" ht="15" customHeight="1">
      <c r="H17506" s="24"/>
    </row>
    <row r="17507" spans="8:8" ht="15" customHeight="1">
      <c r="H17507" s="24"/>
    </row>
    <row r="17508" spans="8:8" ht="15" customHeight="1">
      <c r="H17508" s="24"/>
    </row>
    <row r="17509" spans="8:8" ht="15" customHeight="1">
      <c r="H17509" s="24"/>
    </row>
    <row r="17510" spans="8:8" ht="15" customHeight="1">
      <c r="H17510" s="24"/>
    </row>
    <row r="17511" spans="8:8" ht="15" customHeight="1">
      <c r="H17511" s="24"/>
    </row>
    <row r="17512" spans="8:8" ht="15" customHeight="1">
      <c r="H17512" s="24"/>
    </row>
    <row r="17513" spans="8:8" ht="15" customHeight="1">
      <c r="H17513" s="24"/>
    </row>
    <row r="17514" spans="8:8" ht="15" customHeight="1">
      <c r="H17514" s="24"/>
    </row>
    <row r="17515" spans="8:8" ht="15" customHeight="1">
      <c r="H17515" s="24"/>
    </row>
    <row r="17516" spans="8:8" ht="15" customHeight="1">
      <c r="H17516" s="24"/>
    </row>
    <row r="17517" spans="8:8" ht="15" customHeight="1">
      <c r="H17517" s="24"/>
    </row>
    <row r="17518" spans="8:8" ht="15" customHeight="1">
      <c r="H17518" s="24"/>
    </row>
    <row r="17519" spans="8:8" ht="15" customHeight="1">
      <c r="H17519" s="24"/>
    </row>
    <row r="17520" spans="8:8" ht="15" customHeight="1">
      <c r="H17520" s="24"/>
    </row>
    <row r="17521" spans="8:8" ht="15" customHeight="1">
      <c r="H17521" s="24"/>
    </row>
    <row r="17522" spans="8:8" ht="15" customHeight="1">
      <c r="H17522" s="24"/>
    </row>
    <row r="17523" spans="8:8" ht="15" customHeight="1">
      <c r="H17523" s="24"/>
    </row>
    <row r="17524" spans="8:8" ht="15" customHeight="1">
      <c r="H17524" s="24"/>
    </row>
    <row r="17525" spans="8:8" ht="15" customHeight="1">
      <c r="H17525" s="24"/>
    </row>
    <row r="17526" spans="8:8" ht="15" customHeight="1">
      <c r="H17526" s="24"/>
    </row>
    <row r="17527" spans="8:8" ht="15" customHeight="1">
      <c r="H17527" s="24"/>
    </row>
    <row r="17528" spans="8:8" ht="15" customHeight="1">
      <c r="H17528" s="24"/>
    </row>
    <row r="17529" spans="8:8" ht="15" customHeight="1">
      <c r="H17529" s="24"/>
    </row>
    <row r="17530" spans="8:8" ht="15" customHeight="1">
      <c r="H17530" s="24"/>
    </row>
    <row r="17531" spans="8:8" ht="15" customHeight="1">
      <c r="H17531" s="24"/>
    </row>
    <row r="17532" spans="8:8" ht="15" customHeight="1">
      <c r="H17532" s="24"/>
    </row>
    <row r="17533" spans="8:8" ht="15" customHeight="1">
      <c r="H17533" s="24"/>
    </row>
    <row r="17534" spans="8:8" ht="15" customHeight="1">
      <c r="H17534" s="24"/>
    </row>
    <row r="17535" spans="8:8" ht="15" customHeight="1">
      <c r="H17535" s="24"/>
    </row>
    <row r="17536" spans="8:8" ht="15" customHeight="1">
      <c r="H17536" s="24"/>
    </row>
    <row r="17537" spans="8:8" ht="15" customHeight="1">
      <c r="H17537" s="24"/>
    </row>
    <row r="17538" spans="8:8" ht="15" customHeight="1">
      <c r="H17538" s="24"/>
    </row>
    <row r="17539" spans="8:8" ht="15" customHeight="1">
      <c r="H17539" s="24"/>
    </row>
    <row r="17540" spans="8:8" ht="15" customHeight="1">
      <c r="H17540" s="24"/>
    </row>
    <row r="17541" spans="8:8" ht="15" customHeight="1">
      <c r="H17541" s="24"/>
    </row>
    <row r="17542" spans="8:8" ht="15" customHeight="1">
      <c r="H17542" s="24"/>
    </row>
    <row r="17543" spans="8:8" ht="15" customHeight="1">
      <c r="H17543" s="24"/>
    </row>
    <row r="17544" spans="8:8" ht="15" customHeight="1">
      <c r="H17544" s="24"/>
    </row>
    <row r="17545" spans="8:8" ht="15" customHeight="1">
      <c r="H17545" s="24"/>
    </row>
    <row r="17546" spans="8:8" ht="15" customHeight="1">
      <c r="H17546" s="24"/>
    </row>
    <row r="17547" spans="8:8" ht="15" customHeight="1">
      <c r="H17547" s="24"/>
    </row>
    <row r="17548" spans="8:8" ht="15" customHeight="1">
      <c r="H17548" s="24"/>
    </row>
    <row r="17549" spans="8:8" ht="15" customHeight="1">
      <c r="H17549" s="24"/>
    </row>
    <row r="17550" spans="8:8" ht="15" customHeight="1">
      <c r="H17550" s="24"/>
    </row>
    <row r="17551" spans="8:8" ht="15" customHeight="1">
      <c r="H17551" s="24"/>
    </row>
    <row r="17552" spans="8:8" ht="15" customHeight="1">
      <c r="H17552" s="24"/>
    </row>
    <row r="17553" spans="8:8" ht="15" customHeight="1">
      <c r="H17553" s="24"/>
    </row>
    <row r="17554" spans="8:8" ht="15" customHeight="1">
      <c r="H17554" s="24"/>
    </row>
    <row r="17555" spans="8:8" ht="15" customHeight="1">
      <c r="H17555" s="24"/>
    </row>
    <row r="17556" spans="8:8" ht="15" customHeight="1">
      <c r="H17556" s="24"/>
    </row>
    <row r="17557" spans="8:8" ht="15" customHeight="1">
      <c r="H17557" s="24"/>
    </row>
    <row r="17558" spans="8:8" ht="15" customHeight="1">
      <c r="H17558" s="24"/>
    </row>
    <row r="17559" spans="8:8" ht="15" customHeight="1">
      <c r="H17559" s="24"/>
    </row>
    <row r="17560" spans="8:8" ht="15" customHeight="1">
      <c r="H17560" s="24"/>
    </row>
    <row r="17561" spans="8:8" ht="15" customHeight="1">
      <c r="H17561" s="24"/>
    </row>
    <row r="17562" spans="8:8" ht="15" customHeight="1">
      <c r="H17562" s="24"/>
    </row>
    <row r="17563" spans="8:8" ht="15" customHeight="1">
      <c r="H17563" s="24"/>
    </row>
    <row r="17564" spans="8:8" ht="15" customHeight="1">
      <c r="H17564" s="24"/>
    </row>
    <row r="17565" spans="8:8" ht="15" customHeight="1">
      <c r="H17565" s="24"/>
    </row>
    <row r="17566" spans="8:8" ht="15" customHeight="1">
      <c r="H17566" s="24"/>
    </row>
    <row r="17567" spans="8:8" ht="15" customHeight="1">
      <c r="H17567" s="24"/>
    </row>
    <row r="17568" spans="8:8" ht="15" customHeight="1">
      <c r="H17568" s="24"/>
    </row>
    <row r="17569" spans="8:8" ht="15" customHeight="1">
      <c r="H17569" s="24"/>
    </row>
    <row r="17570" spans="8:8" ht="15" customHeight="1">
      <c r="H17570" s="24"/>
    </row>
    <row r="17571" spans="8:8" ht="15" customHeight="1">
      <c r="H17571" s="24"/>
    </row>
    <row r="17572" spans="8:8" ht="15" customHeight="1">
      <c r="H17572" s="24"/>
    </row>
    <row r="17573" spans="8:8" ht="15" customHeight="1">
      <c r="H17573" s="24"/>
    </row>
    <row r="17574" spans="8:8" ht="15" customHeight="1">
      <c r="H17574" s="24"/>
    </row>
    <row r="17575" spans="8:8" ht="15" customHeight="1">
      <c r="H17575" s="24"/>
    </row>
    <row r="17576" spans="8:8" ht="15" customHeight="1">
      <c r="H17576" s="24"/>
    </row>
    <row r="17577" spans="8:8" ht="15" customHeight="1">
      <c r="H17577" s="24"/>
    </row>
    <row r="17578" spans="8:8" ht="15" customHeight="1">
      <c r="H17578" s="24"/>
    </row>
    <row r="17579" spans="8:8" ht="15" customHeight="1">
      <c r="H17579" s="24"/>
    </row>
    <row r="17580" spans="8:8" ht="15" customHeight="1">
      <c r="H17580" s="24"/>
    </row>
    <row r="17581" spans="8:8" ht="15" customHeight="1">
      <c r="H17581" s="24"/>
    </row>
    <row r="17582" spans="8:8" ht="15" customHeight="1">
      <c r="H17582" s="24"/>
    </row>
    <row r="17583" spans="8:8" ht="15" customHeight="1">
      <c r="H17583" s="24"/>
    </row>
    <row r="17584" spans="8:8" ht="15" customHeight="1">
      <c r="H17584" s="24"/>
    </row>
    <row r="17585" spans="8:8" ht="15" customHeight="1">
      <c r="H17585" s="24"/>
    </row>
    <row r="17586" spans="8:8" ht="15" customHeight="1">
      <c r="H17586" s="24"/>
    </row>
    <row r="17587" spans="8:8" ht="15" customHeight="1">
      <c r="H17587" s="24"/>
    </row>
    <row r="17588" spans="8:8" ht="15" customHeight="1">
      <c r="H17588" s="24"/>
    </row>
    <row r="17589" spans="8:8" ht="15" customHeight="1">
      <c r="H17589" s="24"/>
    </row>
    <row r="17590" spans="8:8" ht="15" customHeight="1">
      <c r="H17590" s="24"/>
    </row>
    <row r="17591" spans="8:8" ht="15" customHeight="1">
      <c r="H17591" s="24"/>
    </row>
    <row r="17592" spans="8:8" ht="15" customHeight="1">
      <c r="H17592" s="24"/>
    </row>
    <row r="17593" spans="8:8" ht="15" customHeight="1">
      <c r="H17593" s="24"/>
    </row>
    <row r="17594" spans="8:8" ht="15" customHeight="1">
      <c r="H17594" s="24"/>
    </row>
    <row r="17595" spans="8:8" ht="15" customHeight="1">
      <c r="H17595" s="24"/>
    </row>
    <row r="17596" spans="8:8" ht="15" customHeight="1">
      <c r="H17596" s="24"/>
    </row>
    <row r="17597" spans="8:8" ht="15" customHeight="1">
      <c r="H17597" s="24"/>
    </row>
    <row r="17598" spans="8:8" ht="15" customHeight="1">
      <c r="H17598" s="24"/>
    </row>
    <row r="17599" spans="8:8" ht="15" customHeight="1">
      <c r="H17599" s="24"/>
    </row>
    <row r="17600" spans="8:8" ht="15" customHeight="1">
      <c r="H17600" s="24"/>
    </row>
    <row r="17601" spans="8:8" ht="15" customHeight="1">
      <c r="H17601" s="24"/>
    </row>
    <row r="17602" spans="8:8" ht="15" customHeight="1">
      <c r="H17602" s="24"/>
    </row>
    <row r="17603" spans="8:8" ht="15" customHeight="1">
      <c r="H17603" s="24"/>
    </row>
    <row r="17604" spans="8:8" ht="15" customHeight="1">
      <c r="H17604" s="24"/>
    </row>
    <row r="17605" spans="8:8" ht="15" customHeight="1">
      <c r="H17605" s="24"/>
    </row>
    <row r="17606" spans="8:8" ht="15" customHeight="1">
      <c r="H17606" s="24"/>
    </row>
    <row r="17607" spans="8:8" ht="15" customHeight="1">
      <c r="H17607" s="24"/>
    </row>
    <row r="17608" spans="8:8" ht="15" customHeight="1">
      <c r="H17608" s="24"/>
    </row>
    <row r="17609" spans="8:8" ht="15" customHeight="1">
      <c r="H17609" s="24"/>
    </row>
    <row r="17610" spans="8:8" ht="15" customHeight="1">
      <c r="H17610" s="24"/>
    </row>
    <row r="17611" spans="8:8" ht="15" customHeight="1">
      <c r="H17611" s="24"/>
    </row>
    <row r="17612" spans="8:8" ht="15" customHeight="1">
      <c r="H17612" s="24"/>
    </row>
    <row r="17613" spans="8:8" ht="15" customHeight="1">
      <c r="H17613" s="24"/>
    </row>
    <row r="17614" spans="8:8" ht="15" customHeight="1">
      <c r="H17614" s="24"/>
    </row>
    <row r="17615" spans="8:8" ht="15" customHeight="1">
      <c r="H17615" s="24"/>
    </row>
    <row r="17616" spans="8:8" ht="15" customHeight="1">
      <c r="H17616" s="24"/>
    </row>
    <row r="17617" spans="8:8" ht="15" customHeight="1">
      <c r="H17617" s="24"/>
    </row>
    <row r="17618" spans="8:8" ht="15" customHeight="1">
      <c r="H17618" s="24"/>
    </row>
    <row r="17619" spans="8:8" ht="15" customHeight="1">
      <c r="H17619" s="24"/>
    </row>
    <row r="17620" spans="8:8" ht="15" customHeight="1">
      <c r="H17620" s="24"/>
    </row>
    <row r="17621" spans="8:8" ht="15" customHeight="1">
      <c r="H17621" s="24"/>
    </row>
    <row r="17622" spans="8:8" ht="15" customHeight="1">
      <c r="H17622" s="24"/>
    </row>
    <row r="17623" spans="8:8" ht="15" customHeight="1">
      <c r="H17623" s="24"/>
    </row>
    <row r="17624" spans="8:8" ht="15" customHeight="1">
      <c r="H17624" s="24"/>
    </row>
    <row r="17625" spans="8:8" ht="15" customHeight="1">
      <c r="H17625" s="24"/>
    </row>
    <row r="17626" spans="8:8" ht="15" customHeight="1">
      <c r="H17626" s="24"/>
    </row>
    <row r="17627" spans="8:8" ht="15" customHeight="1">
      <c r="H17627" s="24"/>
    </row>
    <row r="17628" spans="8:8" ht="15" customHeight="1">
      <c r="H17628" s="24"/>
    </row>
    <row r="17629" spans="8:8" ht="15" customHeight="1">
      <c r="H17629" s="24"/>
    </row>
    <row r="17630" spans="8:8" ht="15" customHeight="1">
      <c r="H17630" s="24"/>
    </row>
    <row r="17631" spans="8:8" ht="15" customHeight="1">
      <c r="H17631" s="24"/>
    </row>
    <row r="17632" spans="8:8" ht="15" customHeight="1">
      <c r="H17632" s="24"/>
    </row>
    <row r="17633" spans="8:8" ht="15" customHeight="1">
      <c r="H17633" s="24"/>
    </row>
    <row r="17634" spans="8:8" ht="15" customHeight="1">
      <c r="H17634" s="24"/>
    </row>
    <row r="17635" spans="8:8" ht="15" customHeight="1">
      <c r="H17635" s="24"/>
    </row>
    <row r="17636" spans="8:8" ht="15" customHeight="1">
      <c r="H17636" s="24"/>
    </row>
    <row r="17637" spans="8:8" ht="15" customHeight="1">
      <c r="H17637" s="24"/>
    </row>
    <row r="17638" spans="8:8" ht="15" customHeight="1">
      <c r="H17638" s="24"/>
    </row>
    <row r="17639" spans="8:8" ht="15" customHeight="1">
      <c r="H17639" s="24"/>
    </row>
    <row r="17640" spans="8:8" ht="15" customHeight="1">
      <c r="H17640" s="24"/>
    </row>
    <row r="17641" spans="8:8" ht="15" customHeight="1">
      <c r="H17641" s="24"/>
    </row>
    <row r="17642" spans="8:8" ht="15" customHeight="1">
      <c r="H17642" s="24"/>
    </row>
    <row r="17643" spans="8:8" ht="15" customHeight="1">
      <c r="H17643" s="24"/>
    </row>
    <row r="17644" spans="8:8" ht="15" customHeight="1">
      <c r="H17644" s="24"/>
    </row>
    <row r="17645" spans="8:8" ht="15" customHeight="1">
      <c r="H17645" s="24"/>
    </row>
    <row r="17646" spans="8:8" ht="15" customHeight="1">
      <c r="H17646" s="24"/>
    </row>
    <row r="17647" spans="8:8" ht="15" customHeight="1">
      <c r="H17647" s="24"/>
    </row>
    <row r="17648" spans="8:8" ht="15" customHeight="1">
      <c r="H17648" s="24"/>
    </row>
    <row r="17649" spans="8:8" ht="15" customHeight="1">
      <c r="H17649" s="24"/>
    </row>
    <row r="17650" spans="8:8" ht="15" customHeight="1">
      <c r="H17650" s="24"/>
    </row>
    <row r="17651" spans="8:8" ht="15" customHeight="1">
      <c r="H17651" s="24"/>
    </row>
    <row r="17652" spans="8:8" ht="15" customHeight="1">
      <c r="H17652" s="24"/>
    </row>
    <row r="17653" spans="8:8" ht="15" customHeight="1">
      <c r="H17653" s="24"/>
    </row>
    <row r="17654" spans="8:8" ht="15" customHeight="1">
      <c r="H17654" s="24"/>
    </row>
    <row r="17655" spans="8:8" ht="15" customHeight="1">
      <c r="H17655" s="24"/>
    </row>
    <row r="17656" spans="8:8" ht="15" customHeight="1">
      <c r="H17656" s="24"/>
    </row>
    <row r="17657" spans="8:8" ht="15" customHeight="1">
      <c r="H17657" s="24"/>
    </row>
    <row r="17658" spans="8:8" ht="15" customHeight="1">
      <c r="H17658" s="24"/>
    </row>
    <row r="17659" spans="8:8" ht="15" customHeight="1">
      <c r="H17659" s="24"/>
    </row>
    <row r="17660" spans="8:8" ht="15" customHeight="1">
      <c r="H17660" s="24"/>
    </row>
    <row r="17661" spans="8:8" ht="15" customHeight="1">
      <c r="H17661" s="24"/>
    </row>
    <row r="17662" spans="8:8" ht="15" customHeight="1">
      <c r="H17662" s="24"/>
    </row>
    <row r="17663" spans="8:8" ht="15" customHeight="1">
      <c r="H17663" s="24"/>
    </row>
    <row r="17664" spans="8:8" ht="15" customHeight="1">
      <c r="H17664" s="24"/>
    </row>
    <row r="17665" spans="8:8" ht="15" customHeight="1">
      <c r="H17665" s="24"/>
    </row>
    <row r="17666" spans="8:8" ht="15" customHeight="1">
      <c r="H17666" s="24"/>
    </row>
    <row r="17667" spans="8:8" ht="15" customHeight="1">
      <c r="H17667" s="24"/>
    </row>
    <row r="17668" spans="8:8" ht="15" customHeight="1">
      <c r="H17668" s="24"/>
    </row>
    <row r="17669" spans="8:8" ht="15" customHeight="1">
      <c r="H17669" s="24"/>
    </row>
    <row r="17670" spans="8:8" ht="15" customHeight="1">
      <c r="H17670" s="24"/>
    </row>
    <row r="17671" spans="8:8" ht="15" customHeight="1">
      <c r="H17671" s="24"/>
    </row>
    <row r="17672" spans="8:8" ht="15" customHeight="1">
      <c r="H17672" s="24"/>
    </row>
    <row r="17673" spans="8:8" ht="15" customHeight="1">
      <c r="H17673" s="24"/>
    </row>
    <row r="17674" spans="8:8" ht="15" customHeight="1">
      <c r="H17674" s="24"/>
    </row>
    <row r="17675" spans="8:8" ht="15" customHeight="1">
      <c r="H17675" s="24"/>
    </row>
    <row r="17676" spans="8:8" ht="15" customHeight="1">
      <c r="H17676" s="24"/>
    </row>
    <row r="17677" spans="8:8" ht="15" customHeight="1">
      <c r="H17677" s="24"/>
    </row>
    <row r="17678" spans="8:8" ht="15" customHeight="1">
      <c r="H17678" s="24"/>
    </row>
    <row r="17679" spans="8:8" ht="15" customHeight="1">
      <c r="H17679" s="24"/>
    </row>
    <row r="17680" spans="8:8" ht="15" customHeight="1">
      <c r="H17680" s="24"/>
    </row>
    <row r="17681" spans="8:8" ht="15" customHeight="1">
      <c r="H17681" s="24"/>
    </row>
    <row r="17682" spans="8:8" ht="15" customHeight="1">
      <c r="H17682" s="24"/>
    </row>
    <row r="17683" spans="8:8" ht="15" customHeight="1">
      <c r="H17683" s="24"/>
    </row>
    <row r="17684" spans="8:8" ht="15" customHeight="1">
      <c r="H17684" s="24"/>
    </row>
    <row r="17685" spans="8:8" ht="15" customHeight="1">
      <c r="H17685" s="24"/>
    </row>
    <row r="17686" spans="8:8" ht="15" customHeight="1">
      <c r="H17686" s="24"/>
    </row>
    <row r="17687" spans="8:8" ht="15" customHeight="1">
      <c r="H17687" s="24"/>
    </row>
    <row r="17688" spans="8:8" ht="15" customHeight="1">
      <c r="H17688" s="24"/>
    </row>
    <row r="17689" spans="8:8" ht="15" customHeight="1">
      <c r="H17689" s="24"/>
    </row>
    <row r="17690" spans="8:8" ht="15" customHeight="1">
      <c r="H17690" s="24"/>
    </row>
    <row r="17691" spans="8:8" ht="15" customHeight="1">
      <c r="H17691" s="24"/>
    </row>
    <row r="17692" spans="8:8" ht="15" customHeight="1">
      <c r="H17692" s="24"/>
    </row>
    <row r="17693" spans="8:8" ht="15" customHeight="1">
      <c r="H17693" s="24"/>
    </row>
    <row r="17694" spans="8:8" ht="15" customHeight="1">
      <c r="H17694" s="24"/>
    </row>
    <row r="17695" spans="8:8" ht="15" customHeight="1">
      <c r="H17695" s="24"/>
    </row>
    <row r="17696" spans="8:8" ht="15" customHeight="1">
      <c r="H17696" s="24"/>
    </row>
    <row r="17697" spans="8:8" ht="15" customHeight="1">
      <c r="H17697" s="24"/>
    </row>
    <row r="17698" spans="8:8" ht="15" customHeight="1">
      <c r="H17698" s="24"/>
    </row>
    <row r="17699" spans="8:8" ht="15" customHeight="1">
      <c r="H17699" s="24"/>
    </row>
    <row r="17700" spans="8:8" ht="15" customHeight="1">
      <c r="H17700" s="24"/>
    </row>
    <row r="17701" spans="8:8" ht="15" customHeight="1">
      <c r="H17701" s="24"/>
    </row>
    <row r="17702" spans="8:8" ht="15" customHeight="1">
      <c r="H17702" s="24"/>
    </row>
    <row r="17703" spans="8:8" ht="15" customHeight="1">
      <c r="H17703" s="24"/>
    </row>
    <row r="17704" spans="8:8" ht="15" customHeight="1">
      <c r="H17704" s="24"/>
    </row>
    <row r="17705" spans="8:8" ht="15" customHeight="1">
      <c r="H17705" s="24"/>
    </row>
    <row r="17706" spans="8:8" ht="15" customHeight="1">
      <c r="H17706" s="24"/>
    </row>
    <row r="17707" spans="8:8" ht="15" customHeight="1">
      <c r="H17707" s="24"/>
    </row>
    <row r="17708" spans="8:8" ht="15" customHeight="1">
      <c r="H17708" s="24"/>
    </row>
    <row r="17709" spans="8:8" ht="15" customHeight="1">
      <c r="H17709" s="24"/>
    </row>
    <row r="17710" spans="8:8" ht="15" customHeight="1">
      <c r="H17710" s="24"/>
    </row>
    <row r="17711" spans="8:8" ht="15" customHeight="1">
      <c r="H17711" s="24"/>
    </row>
    <row r="17712" spans="8:8" ht="15" customHeight="1">
      <c r="H17712" s="24"/>
    </row>
    <row r="17713" spans="8:8" ht="15" customHeight="1">
      <c r="H17713" s="24"/>
    </row>
    <row r="17714" spans="8:8" ht="15" customHeight="1">
      <c r="H17714" s="24"/>
    </row>
    <row r="17715" spans="8:8" ht="15" customHeight="1">
      <c r="H17715" s="24"/>
    </row>
    <row r="17716" spans="8:8" ht="15" customHeight="1">
      <c r="H17716" s="24"/>
    </row>
    <row r="17717" spans="8:8" ht="15" customHeight="1">
      <c r="H17717" s="24"/>
    </row>
    <row r="17718" spans="8:8" ht="15" customHeight="1">
      <c r="H17718" s="24"/>
    </row>
    <row r="17719" spans="8:8" ht="15" customHeight="1">
      <c r="H17719" s="24"/>
    </row>
    <row r="17720" spans="8:8" ht="15" customHeight="1">
      <c r="H17720" s="24"/>
    </row>
    <row r="17721" spans="8:8" ht="15" customHeight="1">
      <c r="H17721" s="24"/>
    </row>
    <row r="17722" spans="8:8" ht="15" customHeight="1">
      <c r="H17722" s="24"/>
    </row>
    <row r="17723" spans="8:8" ht="15" customHeight="1">
      <c r="H17723" s="24"/>
    </row>
    <row r="17724" spans="8:8" ht="15" customHeight="1">
      <c r="H17724" s="24"/>
    </row>
    <row r="17725" spans="8:8" ht="15" customHeight="1">
      <c r="H17725" s="24"/>
    </row>
    <row r="17726" spans="8:8" ht="15" customHeight="1">
      <c r="H17726" s="24"/>
    </row>
    <row r="17727" spans="8:8" ht="15" customHeight="1">
      <c r="H17727" s="24"/>
    </row>
    <row r="17728" spans="8:8" ht="15" customHeight="1">
      <c r="H17728" s="24"/>
    </row>
    <row r="17729" spans="8:8" ht="15" customHeight="1">
      <c r="H17729" s="24"/>
    </row>
    <row r="17730" spans="8:8" ht="15" customHeight="1">
      <c r="H17730" s="24"/>
    </row>
    <row r="17731" spans="8:8" ht="15" customHeight="1">
      <c r="H17731" s="24"/>
    </row>
    <row r="17732" spans="8:8" ht="15" customHeight="1">
      <c r="H17732" s="24"/>
    </row>
    <row r="17733" spans="8:8" ht="15" customHeight="1">
      <c r="H17733" s="24"/>
    </row>
    <row r="17734" spans="8:8" ht="15" customHeight="1">
      <c r="H17734" s="24"/>
    </row>
    <row r="17735" spans="8:8" ht="15" customHeight="1">
      <c r="H17735" s="24"/>
    </row>
    <row r="17736" spans="8:8" ht="15" customHeight="1">
      <c r="H17736" s="24"/>
    </row>
    <row r="17737" spans="8:8" ht="15" customHeight="1">
      <c r="H17737" s="24"/>
    </row>
    <row r="17738" spans="8:8" ht="15" customHeight="1">
      <c r="H17738" s="24"/>
    </row>
    <row r="17739" spans="8:8" ht="15" customHeight="1">
      <c r="H17739" s="24"/>
    </row>
    <row r="17740" spans="8:8" ht="15" customHeight="1">
      <c r="H17740" s="24"/>
    </row>
    <row r="17741" spans="8:8" ht="15" customHeight="1">
      <c r="H17741" s="24"/>
    </row>
    <row r="17742" spans="8:8" ht="15" customHeight="1">
      <c r="H17742" s="24"/>
    </row>
    <row r="17743" spans="8:8" ht="15" customHeight="1">
      <c r="H17743" s="24"/>
    </row>
    <row r="17744" spans="8:8" ht="15" customHeight="1">
      <c r="H17744" s="24"/>
    </row>
    <row r="17745" spans="8:8" ht="15" customHeight="1">
      <c r="H17745" s="24"/>
    </row>
    <row r="17746" spans="8:8" ht="15" customHeight="1">
      <c r="H17746" s="24"/>
    </row>
    <row r="17747" spans="8:8" ht="15" customHeight="1">
      <c r="H17747" s="24"/>
    </row>
    <row r="17748" spans="8:8" ht="15" customHeight="1">
      <c r="H17748" s="24"/>
    </row>
    <row r="17749" spans="8:8" ht="15" customHeight="1">
      <c r="H17749" s="24"/>
    </row>
    <row r="17750" spans="8:8" ht="15" customHeight="1">
      <c r="H17750" s="24"/>
    </row>
    <row r="17751" spans="8:8" ht="15" customHeight="1">
      <c r="H17751" s="24"/>
    </row>
    <row r="17752" spans="8:8" ht="15" customHeight="1">
      <c r="H17752" s="24"/>
    </row>
    <row r="17753" spans="8:8" ht="15" customHeight="1">
      <c r="H17753" s="24"/>
    </row>
    <row r="17754" spans="8:8" ht="15" customHeight="1">
      <c r="H17754" s="24"/>
    </row>
    <row r="17755" spans="8:8" ht="15" customHeight="1">
      <c r="H17755" s="24"/>
    </row>
    <row r="17756" spans="8:8" ht="15" customHeight="1">
      <c r="H17756" s="24"/>
    </row>
    <row r="17757" spans="8:8" ht="15" customHeight="1">
      <c r="H17757" s="24"/>
    </row>
    <row r="17758" spans="8:8" ht="15" customHeight="1">
      <c r="H17758" s="24"/>
    </row>
    <row r="17759" spans="8:8" ht="15" customHeight="1">
      <c r="H17759" s="24"/>
    </row>
    <row r="17760" spans="8:8" ht="15" customHeight="1">
      <c r="H17760" s="24"/>
    </row>
    <row r="17761" spans="8:8" ht="15" customHeight="1">
      <c r="H17761" s="24"/>
    </row>
    <row r="17762" spans="8:8" ht="15" customHeight="1">
      <c r="H17762" s="24"/>
    </row>
    <row r="17763" spans="8:8" ht="15" customHeight="1">
      <c r="H17763" s="24"/>
    </row>
    <row r="17764" spans="8:8" ht="15" customHeight="1">
      <c r="H17764" s="24"/>
    </row>
    <row r="17765" spans="8:8" ht="15" customHeight="1">
      <c r="H17765" s="24"/>
    </row>
    <row r="17766" spans="8:8" ht="15" customHeight="1">
      <c r="H17766" s="24"/>
    </row>
    <row r="17767" spans="8:8" ht="15" customHeight="1">
      <c r="H17767" s="24"/>
    </row>
    <row r="17768" spans="8:8" ht="15" customHeight="1">
      <c r="H17768" s="24"/>
    </row>
    <row r="17769" spans="8:8" ht="15" customHeight="1">
      <c r="H17769" s="24"/>
    </row>
    <row r="17770" spans="8:8" ht="15" customHeight="1">
      <c r="H17770" s="24"/>
    </row>
    <row r="17771" spans="8:8" ht="15" customHeight="1">
      <c r="H17771" s="24"/>
    </row>
    <row r="17772" spans="8:8" ht="15" customHeight="1">
      <c r="H17772" s="24"/>
    </row>
    <row r="17773" spans="8:8" ht="15" customHeight="1">
      <c r="H17773" s="24"/>
    </row>
    <row r="17774" spans="8:8" ht="15" customHeight="1">
      <c r="H17774" s="24"/>
    </row>
    <row r="17775" spans="8:8" ht="15" customHeight="1">
      <c r="H17775" s="24"/>
    </row>
    <row r="17776" spans="8:8" ht="15" customHeight="1">
      <c r="H17776" s="24"/>
    </row>
    <row r="17777" spans="8:8" ht="15" customHeight="1">
      <c r="H17777" s="24"/>
    </row>
    <row r="17778" spans="8:8" ht="15" customHeight="1">
      <c r="H17778" s="24"/>
    </row>
    <row r="17779" spans="8:8" ht="15" customHeight="1">
      <c r="H17779" s="24"/>
    </row>
    <row r="17780" spans="8:8" ht="15" customHeight="1">
      <c r="H17780" s="24"/>
    </row>
    <row r="17781" spans="8:8" ht="15" customHeight="1">
      <c r="H17781" s="24"/>
    </row>
    <row r="17782" spans="8:8" ht="15" customHeight="1">
      <c r="H17782" s="24"/>
    </row>
    <row r="17783" spans="8:8" ht="15" customHeight="1">
      <c r="H17783" s="24"/>
    </row>
    <row r="17784" spans="8:8" ht="15" customHeight="1">
      <c r="H17784" s="24"/>
    </row>
    <row r="17785" spans="8:8" ht="15" customHeight="1">
      <c r="H17785" s="24"/>
    </row>
    <row r="17786" spans="8:8" ht="15" customHeight="1">
      <c r="H17786" s="24"/>
    </row>
    <row r="17787" spans="8:8" ht="15" customHeight="1">
      <c r="H17787" s="24"/>
    </row>
    <row r="17788" spans="8:8" ht="15" customHeight="1">
      <c r="H17788" s="24"/>
    </row>
    <row r="17789" spans="8:8" ht="15" customHeight="1">
      <c r="H17789" s="24"/>
    </row>
    <row r="17790" spans="8:8" ht="15" customHeight="1">
      <c r="H17790" s="24"/>
    </row>
    <row r="17791" spans="8:8" ht="15" customHeight="1">
      <c r="H17791" s="24"/>
    </row>
    <row r="17792" spans="8:8" ht="15" customHeight="1">
      <c r="H17792" s="24"/>
    </row>
    <row r="17793" spans="8:8" ht="15" customHeight="1">
      <c r="H17793" s="24"/>
    </row>
    <row r="17794" spans="8:8" ht="15" customHeight="1">
      <c r="H17794" s="24"/>
    </row>
    <row r="17795" spans="8:8" ht="15" customHeight="1">
      <c r="H17795" s="24"/>
    </row>
    <row r="17796" spans="8:8" ht="15" customHeight="1">
      <c r="H17796" s="24"/>
    </row>
    <row r="17797" spans="8:8" ht="15" customHeight="1">
      <c r="H17797" s="24"/>
    </row>
    <row r="17798" spans="8:8" ht="15" customHeight="1">
      <c r="H17798" s="24"/>
    </row>
    <row r="17799" spans="8:8" ht="15" customHeight="1">
      <c r="H17799" s="24"/>
    </row>
    <row r="17800" spans="8:8" ht="15" customHeight="1">
      <c r="H17800" s="24"/>
    </row>
    <row r="17801" spans="8:8" ht="15" customHeight="1">
      <c r="H17801" s="24"/>
    </row>
    <row r="17802" spans="8:8" ht="15" customHeight="1">
      <c r="H17802" s="24"/>
    </row>
    <row r="17803" spans="8:8" ht="15" customHeight="1">
      <c r="H17803" s="24"/>
    </row>
    <row r="17804" spans="8:8" ht="15" customHeight="1">
      <c r="H17804" s="24"/>
    </row>
    <row r="17805" spans="8:8" ht="15" customHeight="1">
      <c r="H17805" s="24"/>
    </row>
    <row r="17806" spans="8:8" ht="15" customHeight="1">
      <c r="H17806" s="24"/>
    </row>
    <row r="17807" spans="8:8" ht="15" customHeight="1">
      <c r="H17807" s="24"/>
    </row>
    <row r="17808" spans="8:8" ht="15" customHeight="1">
      <c r="H17808" s="24"/>
    </row>
    <row r="17809" spans="8:8" ht="15" customHeight="1">
      <c r="H17809" s="24"/>
    </row>
    <row r="17810" spans="8:8" ht="15" customHeight="1">
      <c r="H17810" s="24"/>
    </row>
    <row r="17811" spans="8:8" ht="15" customHeight="1">
      <c r="H17811" s="24"/>
    </row>
    <row r="17812" spans="8:8" ht="15" customHeight="1">
      <c r="H17812" s="24"/>
    </row>
    <row r="17813" spans="8:8" ht="15" customHeight="1">
      <c r="H17813" s="24"/>
    </row>
    <row r="17814" spans="8:8" ht="15" customHeight="1">
      <c r="H17814" s="24"/>
    </row>
    <row r="17815" spans="8:8" ht="15" customHeight="1">
      <c r="H17815" s="24"/>
    </row>
    <row r="17816" spans="8:8" ht="15" customHeight="1">
      <c r="H17816" s="24"/>
    </row>
    <row r="17817" spans="8:8" ht="15" customHeight="1">
      <c r="H17817" s="24"/>
    </row>
    <row r="17818" spans="8:8" ht="15" customHeight="1">
      <c r="H17818" s="24"/>
    </row>
    <row r="17819" spans="8:8" ht="15" customHeight="1">
      <c r="H17819" s="24"/>
    </row>
    <row r="17820" spans="8:8" ht="15" customHeight="1">
      <c r="H17820" s="24"/>
    </row>
    <row r="17821" spans="8:8" ht="15" customHeight="1">
      <c r="H17821" s="24"/>
    </row>
    <row r="17822" spans="8:8" ht="15" customHeight="1">
      <c r="H17822" s="24"/>
    </row>
    <row r="17823" spans="8:8" ht="15" customHeight="1">
      <c r="H17823" s="24"/>
    </row>
    <row r="17824" spans="8:8" ht="15" customHeight="1">
      <c r="H17824" s="24"/>
    </row>
    <row r="17825" spans="8:8" ht="15" customHeight="1">
      <c r="H17825" s="24"/>
    </row>
    <row r="17826" spans="8:8" ht="15" customHeight="1">
      <c r="H17826" s="24"/>
    </row>
    <row r="17827" spans="8:8" ht="15" customHeight="1">
      <c r="H17827" s="24"/>
    </row>
    <row r="17828" spans="8:8" ht="15" customHeight="1">
      <c r="H17828" s="24"/>
    </row>
    <row r="17829" spans="8:8" ht="15" customHeight="1">
      <c r="H17829" s="24"/>
    </row>
    <row r="17830" spans="8:8" ht="15" customHeight="1">
      <c r="H17830" s="24"/>
    </row>
    <row r="17831" spans="8:8" ht="15" customHeight="1">
      <c r="H17831" s="24"/>
    </row>
    <row r="17832" spans="8:8" ht="15" customHeight="1">
      <c r="H17832" s="24"/>
    </row>
    <row r="17833" spans="8:8" ht="15" customHeight="1">
      <c r="H17833" s="24"/>
    </row>
    <row r="17834" spans="8:8" ht="15" customHeight="1">
      <c r="H17834" s="24"/>
    </row>
    <row r="17835" spans="8:8" ht="15" customHeight="1">
      <c r="H17835" s="24"/>
    </row>
    <row r="17836" spans="8:8" ht="15" customHeight="1">
      <c r="H17836" s="24"/>
    </row>
    <row r="17837" spans="8:8" ht="15" customHeight="1">
      <c r="H17837" s="24"/>
    </row>
    <row r="17838" spans="8:8" ht="15" customHeight="1">
      <c r="H17838" s="24"/>
    </row>
    <row r="17839" spans="8:8" ht="15" customHeight="1">
      <c r="H17839" s="24"/>
    </row>
    <row r="17840" spans="8:8" ht="15" customHeight="1">
      <c r="H17840" s="24"/>
    </row>
    <row r="17841" spans="8:8" ht="15" customHeight="1">
      <c r="H17841" s="24"/>
    </row>
    <row r="17842" spans="8:8" ht="15" customHeight="1">
      <c r="H17842" s="24"/>
    </row>
    <row r="17843" spans="8:8" ht="15" customHeight="1">
      <c r="H17843" s="24"/>
    </row>
    <row r="17844" spans="8:8" ht="15" customHeight="1">
      <c r="H17844" s="24"/>
    </row>
    <row r="17845" spans="8:8" ht="15" customHeight="1">
      <c r="H17845" s="24"/>
    </row>
    <row r="17846" spans="8:8" ht="15" customHeight="1">
      <c r="H17846" s="24"/>
    </row>
    <row r="17847" spans="8:8" ht="15" customHeight="1">
      <c r="H17847" s="24"/>
    </row>
    <row r="17848" spans="8:8" ht="15" customHeight="1">
      <c r="H17848" s="24"/>
    </row>
    <row r="17849" spans="8:8" ht="15" customHeight="1">
      <c r="H17849" s="24"/>
    </row>
    <row r="17850" spans="8:8" ht="15" customHeight="1">
      <c r="H17850" s="24"/>
    </row>
    <row r="17851" spans="8:8" ht="15" customHeight="1">
      <c r="H17851" s="24"/>
    </row>
    <row r="17852" spans="8:8" ht="15" customHeight="1">
      <c r="H17852" s="24"/>
    </row>
    <row r="17853" spans="8:8" ht="15" customHeight="1">
      <c r="H17853" s="24"/>
    </row>
    <row r="17854" spans="8:8" ht="15" customHeight="1">
      <c r="H17854" s="24"/>
    </row>
    <row r="17855" spans="8:8" ht="15" customHeight="1">
      <c r="H17855" s="24"/>
    </row>
    <row r="17856" spans="8:8" ht="15" customHeight="1">
      <c r="H17856" s="24"/>
    </row>
    <row r="17857" spans="8:8" ht="15" customHeight="1">
      <c r="H17857" s="24"/>
    </row>
    <row r="17858" spans="8:8" ht="15" customHeight="1">
      <c r="H17858" s="24"/>
    </row>
    <row r="17859" spans="8:8" ht="15" customHeight="1">
      <c r="H17859" s="24"/>
    </row>
    <row r="17860" spans="8:8" ht="15" customHeight="1">
      <c r="H17860" s="24"/>
    </row>
    <row r="17861" spans="8:8" ht="15" customHeight="1">
      <c r="H17861" s="24"/>
    </row>
    <row r="17862" spans="8:8" ht="15" customHeight="1">
      <c r="H17862" s="24"/>
    </row>
    <row r="17863" spans="8:8" ht="15" customHeight="1">
      <c r="H17863" s="24"/>
    </row>
    <row r="17864" spans="8:8" ht="15" customHeight="1">
      <c r="H17864" s="24"/>
    </row>
    <row r="17865" spans="8:8" ht="15" customHeight="1">
      <c r="H17865" s="24"/>
    </row>
    <row r="17866" spans="8:8" ht="15" customHeight="1">
      <c r="H17866" s="24"/>
    </row>
    <row r="17867" spans="8:8" ht="15" customHeight="1">
      <c r="H17867" s="24"/>
    </row>
    <row r="17868" spans="8:8" ht="15" customHeight="1">
      <c r="H17868" s="24"/>
    </row>
    <row r="17869" spans="8:8" ht="15" customHeight="1">
      <c r="H17869" s="24"/>
    </row>
    <row r="17870" spans="8:8" ht="15" customHeight="1">
      <c r="H17870" s="24"/>
    </row>
    <row r="17871" spans="8:8" ht="15" customHeight="1">
      <c r="H17871" s="24"/>
    </row>
    <row r="17872" spans="8:8" ht="15" customHeight="1">
      <c r="H17872" s="24"/>
    </row>
    <row r="17873" spans="8:8" ht="15" customHeight="1">
      <c r="H17873" s="24"/>
    </row>
    <row r="17874" spans="8:8" ht="15" customHeight="1">
      <c r="H17874" s="24"/>
    </row>
    <row r="17875" spans="8:8" ht="15" customHeight="1">
      <c r="H17875" s="24"/>
    </row>
    <row r="17876" spans="8:8" ht="15" customHeight="1">
      <c r="H17876" s="24"/>
    </row>
    <row r="17877" spans="8:8" ht="15" customHeight="1">
      <c r="H17877" s="24"/>
    </row>
    <row r="17878" spans="8:8" ht="15" customHeight="1">
      <c r="H17878" s="24"/>
    </row>
    <row r="17879" spans="8:8" ht="15" customHeight="1">
      <c r="H17879" s="24"/>
    </row>
    <row r="17880" spans="8:8" ht="15" customHeight="1">
      <c r="H17880" s="24"/>
    </row>
    <row r="17881" spans="8:8" ht="15" customHeight="1">
      <c r="H17881" s="24"/>
    </row>
    <row r="17882" spans="8:8" ht="15" customHeight="1">
      <c r="H17882" s="24"/>
    </row>
    <row r="17883" spans="8:8" ht="15" customHeight="1">
      <c r="H17883" s="24"/>
    </row>
    <row r="17884" spans="8:8" ht="15" customHeight="1">
      <c r="H17884" s="24"/>
    </row>
    <row r="17885" spans="8:8" ht="15" customHeight="1">
      <c r="H17885" s="24"/>
    </row>
    <row r="17886" spans="8:8" ht="15" customHeight="1">
      <c r="H17886" s="24"/>
    </row>
    <row r="17887" spans="8:8" ht="15" customHeight="1">
      <c r="H17887" s="24"/>
    </row>
    <row r="17888" spans="8:8" ht="15" customHeight="1">
      <c r="H17888" s="24"/>
    </row>
    <row r="17889" spans="8:8" ht="15" customHeight="1">
      <c r="H17889" s="24"/>
    </row>
    <row r="17890" spans="8:8" ht="15" customHeight="1">
      <c r="H17890" s="24"/>
    </row>
    <row r="17891" spans="8:8" ht="15" customHeight="1">
      <c r="H17891" s="24"/>
    </row>
    <row r="17892" spans="8:8" ht="15" customHeight="1">
      <c r="H17892" s="24"/>
    </row>
    <row r="17893" spans="8:8" ht="15" customHeight="1">
      <c r="H17893" s="24"/>
    </row>
    <row r="17894" spans="8:8" ht="15" customHeight="1">
      <c r="H17894" s="24"/>
    </row>
    <row r="17895" spans="8:8" ht="15" customHeight="1">
      <c r="H17895" s="24"/>
    </row>
    <row r="17896" spans="8:8" ht="15" customHeight="1">
      <c r="H17896" s="24"/>
    </row>
    <row r="17897" spans="8:8" ht="15" customHeight="1">
      <c r="H17897" s="24"/>
    </row>
    <row r="17898" spans="8:8" ht="15" customHeight="1">
      <c r="H17898" s="24"/>
    </row>
    <row r="17899" spans="8:8" ht="15" customHeight="1">
      <c r="H17899" s="24"/>
    </row>
    <row r="17900" spans="8:8" ht="15" customHeight="1">
      <c r="H17900" s="24"/>
    </row>
    <row r="17901" spans="8:8" ht="15" customHeight="1">
      <c r="H17901" s="24"/>
    </row>
    <row r="17902" spans="8:8" ht="15" customHeight="1">
      <c r="H17902" s="24"/>
    </row>
    <row r="17903" spans="8:8" ht="15" customHeight="1">
      <c r="H17903" s="24"/>
    </row>
    <row r="17904" spans="8:8" ht="15" customHeight="1">
      <c r="H17904" s="24"/>
    </row>
    <row r="17905" spans="8:8" ht="15" customHeight="1">
      <c r="H17905" s="24"/>
    </row>
    <row r="17906" spans="8:8" ht="15" customHeight="1">
      <c r="H17906" s="24"/>
    </row>
    <row r="17907" spans="8:8" ht="15" customHeight="1">
      <c r="H17907" s="24"/>
    </row>
    <row r="17908" spans="8:8" ht="15" customHeight="1">
      <c r="H17908" s="24"/>
    </row>
    <row r="17909" spans="8:8" ht="15" customHeight="1">
      <c r="H17909" s="24"/>
    </row>
    <row r="17910" spans="8:8" ht="15" customHeight="1">
      <c r="H17910" s="24"/>
    </row>
    <row r="17911" spans="8:8" ht="15" customHeight="1">
      <c r="H17911" s="24"/>
    </row>
    <row r="17912" spans="8:8" ht="15" customHeight="1">
      <c r="H17912" s="24"/>
    </row>
    <row r="17913" spans="8:8" ht="15" customHeight="1">
      <c r="H17913" s="24"/>
    </row>
    <row r="17914" spans="8:8" ht="15" customHeight="1">
      <c r="H17914" s="24"/>
    </row>
    <row r="17915" spans="8:8" ht="15" customHeight="1">
      <c r="H17915" s="24"/>
    </row>
    <row r="17916" spans="8:8" ht="15" customHeight="1">
      <c r="H17916" s="24"/>
    </row>
    <row r="17917" spans="8:8" ht="15" customHeight="1">
      <c r="H17917" s="24"/>
    </row>
    <row r="17918" spans="8:8" ht="15" customHeight="1">
      <c r="H17918" s="24"/>
    </row>
    <row r="17919" spans="8:8" ht="15" customHeight="1">
      <c r="H17919" s="24"/>
    </row>
    <row r="17920" spans="8:8" ht="15" customHeight="1">
      <c r="H17920" s="24"/>
    </row>
    <row r="17921" spans="8:8" ht="15" customHeight="1">
      <c r="H17921" s="24"/>
    </row>
    <row r="17922" spans="8:8" ht="15" customHeight="1">
      <c r="H17922" s="24"/>
    </row>
    <row r="17923" spans="8:8" ht="15" customHeight="1">
      <c r="H17923" s="24"/>
    </row>
    <row r="17924" spans="8:8" ht="15" customHeight="1">
      <c r="H17924" s="24"/>
    </row>
    <row r="17925" spans="8:8" ht="15" customHeight="1">
      <c r="H17925" s="24"/>
    </row>
    <row r="17926" spans="8:8" ht="15" customHeight="1">
      <c r="H17926" s="24"/>
    </row>
    <row r="17927" spans="8:8" ht="15" customHeight="1">
      <c r="H17927" s="24"/>
    </row>
    <row r="17928" spans="8:8" ht="15" customHeight="1">
      <c r="H17928" s="24"/>
    </row>
    <row r="17929" spans="8:8" ht="15" customHeight="1">
      <c r="H17929" s="24"/>
    </row>
    <row r="17930" spans="8:8" ht="15" customHeight="1">
      <c r="H17930" s="24"/>
    </row>
    <row r="17931" spans="8:8" ht="15" customHeight="1">
      <c r="H17931" s="24"/>
    </row>
    <row r="17932" spans="8:8" ht="15" customHeight="1">
      <c r="H17932" s="24"/>
    </row>
    <row r="17933" spans="8:8" ht="15" customHeight="1">
      <c r="H17933" s="24"/>
    </row>
    <row r="17934" spans="8:8" ht="15" customHeight="1">
      <c r="H17934" s="24"/>
    </row>
    <row r="17935" spans="8:8" ht="15" customHeight="1">
      <c r="H17935" s="24"/>
    </row>
    <row r="17936" spans="8:8" ht="15" customHeight="1">
      <c r="H17936" s="24"/>
    </row>
    <row r="17937" spans="8:8" ht="15" customHeight="1">
      <c r="H17937" s="24"/>
    </row>
    <row r="17938" spans="8:8" ht="15" customHeight="1">
      <c r="H17938" s="24"/>
    </row>
    <row r="17939" spans="8:8" ht="15" customHeight="1">
      <c r="H17939" s="24"/>
    </row>
    <row r="17940" spans="8:8" ht="15" customHeight="1">
      <c r="H17940" s="24"/>
    </row>
    <row r="17941" spans="8:8" ht="15" customHeight="1">
      <c r="H17941" s="24"/>
    </row>
    <row r="17942" spans="8:8" ht="15" customHeight="1">
      <c r="H17942" s="24"/>
    </row>
    <row r="17943" spans="8:8" ht="15" customHeight="1">
      <c r="H17943" s="24"/>
    </row>
    <row r="17944" spans="8:8" ht="15" customHeight="1">
      <c r="H17944" s="24"/>
    </row>
    <row r="17945" spans="8:8" ht="15" customHeight="1">
      <c r="H17945" s="24"/>
    </row>
    <row r="17946" spans="8:8" ht="15" customHeight="1">
      <c r="H17946" s="24"/>
    </row>
    <row r="17947" spans="8:8" ht="15" customHeight="1">
      <c r="H17947" s="24"/>
    </row>
    <row r="17948" spans="8:8" ht="15" customHeight="1">
      <c r="H17948" s="24"/>
    </row>
    <row r="17949" spans="8:8" ht="15" customHeight="1">
      <c r="H17949" s="24"/>
    </row>
    <row r="17950" spans="8:8" ht="15" customHeight="1">
      <c r="H17950" s="24"/>
    </row>
    <row r="17951" spans="8:8" ht="15" customHeight="1">
      <c r="H17951" s="24"/>
    </row>
    <row r="17952" spans="8:8" ht="15" customHeight="1">
      <c r="H17952" s="24"/>
    </row>
    <row r="17953" spans="8:8" ht="15" customHeight="1">
      <c r="H17953" s="24"/>
    </row>
    <row r="17954" spans="8:8" ht="15" customHeight="1">
      <c r="H17954" s="24"/>
    </row>
    <row r="17955" spans="8:8" ht="15" customHeight="1">
      <c r="H17955" s="24"/>
    </row>
    <row r="17956" spans="8:8" ht="15" customHeight="1">
      <c r="H17956" s="24"/>
    </row>
    <row r="17957" spans="8:8" ht="15" customHeight="1">
      <c r="H17957" s="24"/>
    </row>
    <row r="17958" spans="8:8" ht="15" customHeight="1">
      <c r="H17958" s="24"/>
    </row>
    <row r="17959" spans="8:8" ht="15" customHeight="1">
      <c r="H17959" s="24"/>
    </row>
    <row r="17960" spans="8:8" ht="15" customHeight="1">
      <c r="H17960" s="24"/>
    </row>
    <row r="17961" spans="8:8" ht="15" customHeight="1">
      <c r="H17961" s="24"/>
    </row>
    <row r="17962" spans="8:8" ht="15" customHeight="1">
      <c r="H17962" s="24"/>
    </row>
    <row r="17963" spans="8:8" ht="15" customHeight="1">
      <c r="H17963" s="24"/>
    </row>
    <row r="17964" spans="8:8" ht="15" customHeight="1">
      <c r="H17964" s="24"/>
    </row>
    <row r="17965" spans="8:8" ht="15" customHeight="1">
      <c r="H17965" s="24"/>
    </row>
    <row r="17966" spans="8:8" ht="15" customHeight="1">
      <c r="H17966" s="24"/>
    </row>
    <row r="17967" spans="8:8" ht="15" customHeight="1">
      <c r="H17967" s="24"/>
    </row>
    <row r="17968" spans="8:8" ht="15" customHeight="1">
      <c r="H17968" s="24"/>
    </row>
    <row r="17969" spans="8:8" ht="15" customHeight="1">
      <c r="H17969" s="24"/>
    </row>
    <row r="17970" spans="8:8" ht="15" customHeight="1">
      <c r="H17970" s="24"/>
    </row>
    <row r="17971" spans="8:8" ht="15" customHeight="1">
      <c r="H17971" s="24"/>
    </row>
    <row r="17972" spans="8:8" ht="15" customHeight="1">
      <c r="H17972" s="24"/>
    </row>
    <row r="17973" spans="8:8" ht="15" customHeight="1">
      <c r="H17973" s="24"/>
    </row>
    <row r="17974" spans="8:8" ht="15" customHeight="1">
      <c r="H17974" s="24"/>
    </row>
    <row r="17975" spans="8:8" ht="15" customHeight="1">
      <c r="H17975" s="24"/>
    </row>
    <row r="17976" spans="8:8" ht="15" customHeight="1">
      <c r="H17976" s="24"/>
    </row>
    <row r="17977" spans="8:8" ht="15" customHeight="1">
      <c r="H17977" s="24"/>
    </row>
    <row r="17978" spans="8:8" ht="15" customHeight="1">
      <c r="H17978" s="24"/>
    </row>
    <row r="17979" spans="8:8" ht="15" customHeight="1">
      <c r="H17979" s="24"/>
    </row>
    <row r="17980" spans="8:8" ht="15" customHeight="1">
      <c r="H17980" s="24"/>
    </row>
    <row r="17981" spans="8:8" ht="15" customHeight="1">
      <c r="H17981" s="24"/>
    </row>
    <row r="17982" spans="8:8" ht="15" customHeight="1">
      <c r="H17982" s="24"/>
    </row>
    <row r="17983" spans="8:8" ht="15" customHeight="1">
      <c r="H17983" s="24"/>
    </row>
    <row r="17984" spans="8:8" ht="15" customHeight="1">
      <c r="H17984" s="24"/>
    </row>
    <row r="17985" spans="8:8" ht="15" customHeight="1">
      <c r="H17985" s="24"/>
    </row>
    <row r="17986" spans="8:8" ht="15" customHeight="1">
      <c r="H17986" s="24"/>
    </row>
    <row r="17987" spans="8:8" ht="15" customHeight="1">
      <c r="H17987" s="24"/>
    </row>
    <row r="17988" spans="8:8" ht="15" customHeight="1">
      <c r="H17988" s="24"/>
    </row>
    <row r="17989" spans="8:8" ht="15" customHeight="1">
      <c r="H17989" s="24"/>
    </row>
    <row r="17990" spans="8:8" ht="15" customHeight="1">
      <c r="H17990" s="24"/>
    </row>
    <row r="17991" spans="8:8" ht="15" customHeight="1">
      <c r="H17991" s="24"/>
    </row>
    <row r="17992" spans="8:8" ht="15" customHeight="1">
      <c r="H17992" s="24"/>
    </row>
    <row r="17993" spans="8:8" ht="15" customHeight="1">
      <c r="H17993" s="24"/>
    </row>
    <row r="17994" spans="8:8" ht="15" customHeight="1">
      <c r="H17994" s="24"/>
    </row>
    <row r="17995" spans="8:8" ht="15" customHeight="1">
      <c r="H17995" s="24"/>
    </row>
    <row r="17996" spans="8:8" ht="15" customHeight="1">
      <c r="H17996" s="24"/>
    </row>
    <row r="17997" spans="8:8" ht="15" customHeight="1">
      <c r="H17997" s="24"/>
    </row>
    <row r="17998" spans="8:8" ht="15" customHeight="1">
      <c r="H17998" s="24"/>
    </row>
    <row r="17999" spans="8:8" ht="15" customHeight="1">
      <c r="H17999" s="24"/>
    </row>
    <row r="18000" spans="8:8" ht="15" customHeight="1">
      <c r="H18000" s="24"/>
    </row>
    <row r="18001" spans="8:8" ht="15" customHeight="1">
      <c r="H18001" s="24"/>
    </row>
    <row r="18002" spans="8:8" ht="15" customHeight="1">
      <c r="H18002" s="24"/>
    </row>
    <row r="18003" spans="8:8" ht="15" customHeight="1">
      <c r="H18003" s="24"/>
    </row>
    <row r="18004" spans="8:8" ht="15" customHeight="1">
      <c r="H18004" s="24"/>
    </row>
    <row r="18005" spans="8:8" ht="15" customHeight="1">
      <c r="H18005" s="24"/>
    </row>
    <row r="18006" spans="8:8" ht="15" customHeight="1">
      <c r="H18006" s="24"/>
    </row>
    <row r="18007" spans="8:8" ht="15" customHeight="1">
      <c r="H18007" s="24"/>
    </row>
    <row r="18008" spans="8:8" ht="15" customHeight="1">
      <c r="H18008" s="24"/>
    </row>
    <row r="18009" spans="8:8" ht="15" customHeight="1">
      <c r="H18009" s="24"/>
    </row>
    <row r="18010" spans="8:8" ht="15" customHeight="1">
      <c r="H18010" s="24"/>
    </row>
    <row r="18011" spans="8:8" ht="15" customHeight="1">
      <c r="H18011" s="24"/>
    </row>
    <row r="18012" spans="8:8" ht="15" customHeight="1">
      <c r="H18012" s="24"/>
    </row>
    <row r="18013" spans="8:8" ht="15" customHeight="1">
      <c r="H18013" s="24"/>
    </row>
    <row r="18014" spans="8:8" ht="15" customHeight="1">
      <c r="H18014" s="24"/>
    </row>
    <row r="18015" spans="8:8" ht="15" customHeight="1">
      <c r="H18015" s="24"/>
    </row>
    <row r="18016" spans="8:8" ht="15" customHeight="1">
      <c r="H18016" s="24"/>
    </row>
    <row r="18017" spans="8:8" ht="15" customHeight="1">
      <c r="H18017" s="24"/>
    </row>
    <row r="18018" spans="8:8" ht="15" customHeight="1">
      <c r="H18018" s="24"/>
    </row>
    <row r="18019" spans="8:8" ht="15" customHeight="1">
      <c r="H18019" s="24"/>
    </row>
    <row r="18020" spans="8:8" ht="15" customHeight="1">
      <c r="H18020" s="24"/>
    </row>
    <row r="18021" spans="8:8" ht="15" customHeight="1">
      <c r="H18021" s="24"/>
    </row>
    <row r="18022" spans="8:8" ht="15" customHeight="1">
      <c r="H18022" s="24"/>
    </row>
    <row r="18023" spans="8:8" ht="15" customHeight="1">
      <c r="H18023" s="24"/>
    </row>
    <row r="18024" spans="8:8" ht="15" customHeight="1">
      <c r="H18024" s="24"/>
    </row>
    <row r="18025" spans="8:8" ht="15" customHeight="1">
      <c r="H18025" s="24"/>
    </row>
    <row r="18026" spans="8:8" ht="15" customHeight="1">
      <c r="H18026" s="24"/>
    </row>
    <row r="18027" spans="8:8" ht="15" customHeight="1">
      <c r="H18027" s="24"/>
    </row>
    <row r="18028" spans="8:8" ht="15" customHeight="1">
      <c r="H18028" s="24"/>
    </row>
    <row r="18029" spans="8:8" ht="15" customHeight="1">
      <c r="H18029" s="24"/>
    </row>
    <row r="18030" spans="8:8" ht="15" customHeight="1">
      <c r="H18030" s="24"/>
    </row>
    <row r="18031" spans="8:8" ht="15" customHeight="1">
      <c r="H18031" s="24"/>
    </row>
    <row r="18032" spans="8:8" ht="15" customHeight="1">
      <c r="H18032" s="24"/>
    </row>
    <row r="18033" spans="8:8" ht="15" customHeight="1">
      <c r="H18033" s="24"/>
    </row>
    <row r="18034" spans="8:8" ht="15" customHeight="1">
      <c r="H18034" s="24"/>
    </row>
    <row r="18035" spans="8:8" ht="15" customHeight="1">
      <c r="H18035" s="24"/>
    </row>
    <row r="18036" spans="8:8" ht="15" customHeight="1">
      <c r="H18036" s="24"/>
    </row>
    <row r="18037" spans="8:8" ht="15" customHeight="1">
      <c r="H18037" s="24"/>
    </row>
    <row r="18038" spans="8:8" ht="15" customHeight="1">
      <c r="H18038" s="24"/>
    </row>
    <row r="18039" spans="8:8" ht="15" customHeight="1">
      <c r="H18039" s="24"/>
    </row>
    <row r="18040" spans="8:8" ht="15" customHeight="1">
      <c r="H18040" s="24"/>
    </row>
    <row r="18041" spans="8:8" ht="15" customHeight="1">
      <c r="H18041" s="24"/>
    </row>
    <row r="18042" spans="8:8" ht="15" customHeight="1">
      <c r="H18042" s="24"/>
    </row>
    <row r="18043" spans="8:8" ht="15" customHeight="1">
      <c r="H18043" s="24"/>
    </row>
    <row r="18044" spans="8:8" ht="15" customHeight="1">
      <c r="H18044" s="24"/>
    </row>
    <row r="18045" spans="8:8" ht="15" customHeight="1">
      <c r="H18045" s="24"/>
    </row>
    <row r="18046" spans="8:8" ht="15" customHeight="1">
      <c r="H18046" s="24"/>
    </row>
    <row r="18047" spans="8:8" ht="15" customHeight="1">
      <c r="H18047" s="24"/>
    </row>
    <row r="18048" spans="8:8" ht="15" customHeight="1">
      <c r="H18048" s="24"/>
    </row>
    <row r="18049" spans="8:8" ht="15" customHeight="1">
      <c r="H18049" s="24"/>
    </row>
    <row r="18050" spans="8:8" ht="15" customHeight="1">
      <c r="H18050" s="24"/>
    </row>
    <row r="18051" spans="8:8" ht="15" customHeight="1">
      <c r="H18051" s="24"/>
    </row>
    <row r="18052" spans="8:8" ht="15" customHeight="1">
      <c r="H18052" s="24"/>
    </row>
    <row r="18053" spans="8:8" ht="15" customHeight="1">
      <c r="H18053" s="24"/>
    </row>
    <row r="18054" spans="8:8" ht="15" customHeight="1">
      <c r="H18054" s="24"/>
    </row>
    <row r="18055" spans="8:8" ht="15" customHeight="1">
      <c r="H18055" s="24"/>
    </row>
    <row r="18056" spans="8:8" ht="15" customHeight="1">
      <c r="H18056" s="24"/>
    </row>
    <row r="18057" spans="8:8" ht="15" customHeight="1">
      <c r="H18057" s="24"/>
    </row>
    <row r="18058" spans="8:8" ht="15" customHeight="1">
      <c r="H18058" s="24"/>
    </row>
    <row r="18059" spans="8:8" ht="15" customHeight="1">
      <c r="H18059" s="24"/>
    </row>
    <row r="18060" spans="8:8" ht="15" customHeight="1">
      <c r="H18060" s="24"/>
    </row>
    <row r="18061" spans="8:8" ht="15" customHeight="1">
      <c r="H18061" s="24"/>
    </row>
    <row r="18062" spans="8:8" ht="15" customHeight="1">
      <c r="H18062" s="24"/>
    </row>
    <row r="18063" spans="8:8" ht="15" customHeight="1">
      <c r="H18063" s="24"/>
    </row>
    <row r="18064" spans="8:8" ht="15" customHeight="1">
      <c r="H18064" s="24"/>
    </row>
    <row r="18065" spans="8:8" ht="15" customHeight="1">
      <c r="H18065" s="24"/>
    </row>
    <row r="18066" spans="8:8" ht="15" customHeight="1">
      <c r="H18066" s="24"/>
    </row>
    <row r="18067" spans="8:8" ht="15" customHeight="1">
      <c r="H18067" s="24"/>
    </row>
    <row r="18068" spans="8:8" ht="15" customHeight="1">
      <c r="H18068" s="24"/>
    </row>
    <row r="18069" spans="8:8" ht="15" customHeight="1">
      <c r="H18069" s="24"/>
    </row>
    <row r="18070" spans="8:8" ht="15" customHeight="1">
      <c r="H18070" s="24"/>
    </row>
    <row r="18071" spans="8:8" ht="15" customHeight="1">
      <c r="H18071" s="24"/>
    </row>
    <row r="18072" spans="8:8" ht="15" customHeight="1">
      <c r="H18072" s="24"/>
    </row>
    <row r="18073" spans="8:8" ht="15" customHeight="1">
      <c r="H18073" s="24"/>
    </row>
    <row r="18074" spans="8:8" ht="15" customHeight="1">
      <c r="H18074" s="24"/>
    </row>
    <row r="18075" spans="8:8" ht="15" customHeight="1">
      <c r="H18075" s="24"/>
    </row>
    <row r="18076" spans="8:8" ht="15" customHeight="1">
      <c r="H18076" s="24"/>
    </row>
    <row r="18077" spans="8:8" ht="15" customHeight="1">
      <c r="H18077" s="24"/>
    </row>
    <row r="18078" spans="8:8" ht="15" customHeight="1">
      <c r="H18078" s="24"/>
    </row>
    <row r="18079" spans="8:8" ht="15" customHeight="1">
      <c r="H18079" s="24"/>
    </row>
    <row r="18080" spans="8:8" ht="15" customHeight="1">
      <c r="H18080" s="24"/>
    </row>
    <row r="18081" spans="8:8" ht="15" customHeight="1">
      <c r="H18081" s="24"/>
    </row>
    <row r="18082" spans="8:8" ht="15" customHeight="1">
      <c r="H18082" s="24"/>
    </row>
    <row r="18083" spans="8:8" ht="15" customHeight="1">
      <c r="H18083" s="24"/>
    </row>
    <row r="18084" spans="8:8" ht="15" customHeight="1">
      <c r="H18084" s="24"/>
    </row>
    <row r="18085" spans="8:8" ht="15" customHeight="1">
      <c r="H18085" s="24"/>
    </row>
    <row r="18086" spans="8:8" ht="15" customHeight="1">
      <c r="H18086" s="24"/>
    </row>
    <row r="18087" spans="8:8" ht="15" customHeight="1">
      <c r="H18087" s="24"/>
    </row>
    <row r="18088" spans="8:8" ht="15" customHeight="1">
      <c r="H18088" s="24"/>
    </row>
    <row r="18089" spans="8:8" ht="15" customHeight="1">
      <c r="H18089" s="24"/>
    </row>
    <row r="18090" spans="8:8" ht="15" customHeight="1">
      <c r="H18090" s="24"/>
    </row>
    <row r="18091" spans="8:8" ht="15" customHeight="1">
      <c r="H18091" s="24"/>
    </row>
    <row r="18092" spans="8:8" ht="15" customHeight="1">
      <c r="H18092" s="24"/>
    </row>
    <row r="18093" spans="8:8" ht="15" customHeight="1">
      <c r="H18093" s="24"/>
    </row>
    <row r="18094" spans="8:8" ht="15" customHeight="1">
      <c r="H18094" s="24"/>
    </row>
    <row r="18095" spans="8:8" ht="15" customHeight="1">
      <c r="H18095" s="24"/>
    </row>
    <row r="18096" spans="8:8" ht="15" customHeight="1">
      <c r="H18096" s="24"/>
    </row>
    <row r="18097" spans="8:8" ht="15" customHeight="1">
      <c r="H18097" s="24"/>
    </row>
    <row r="18098" spans="8:8" ht="15" customHeight="1">
      <c r="H18098" s="24"/>
    </row>
    <row r="18099" spans="8:8" ht="15" customHeight="1">
      <c r="H18099" s="24"/>
    </row>
    <row r="18100" spans="8:8" ht="15" customHeight="1">
      <c r="H18100" s="24"/>
    </row>
    <row r="18101" spans="8:8" ht="15" customHeight="1">
      <c r="H18101" s="24"/>
    </row>
    <row r="18102" spans="8:8" ht="15" customHeight="1">
      <c r="H18102" s="24"/>
    </row>
    <row r="18103" spans="8:8" ht="15" customHeight="1">
      <c r="H18103" s="24"/>
    </row>
    <row r="18104" spans="8:8" ht="15" customHeight="1">
      <c r="H18104" s="24"/>
    </row>
    <row r="18105" spans="8:8" ht="15" customHeight="1">
      <c r="H18105" s="24"/>
    </row>
    <row r="18106" spans="8:8" ht="15" customHeight="1">
      <c r="H18106" s="24"/>
    </row>
    <row r="18107" spans="8:8" ht="15" customHeight="1">
      <c r="H18107" s="24"/>
    </row>
    <row r="18108" spans="8:8" ht="15" customHeight="1">
      <c r="H18108" s="24"/>
    </row>
    <row r="18109" spans="8:8" ht="15" customHeight="1">
      <c r="H18109" s="24"/>
    </row>
    <row r="18110" spans="8:8" ht="15" customHeight="1">
      <c r="H18110" s="24"/>
    </row>
    <row r="18111" spans="8:8" ht="15" customHeight="1">
      <c r="H18111" s="24"/>
    </row>
    <row r="18112" spans="8:8" ht="15" customHeight="1">
      <c r="H18112" s="24"/>
    </row>
    <row r="18113" spans="8:8" ht="15" customHeight="1">
      <c r="H18113" s="24"/>
    </row>
    <row r="18114" spans="8:8" ht="15" customHeight="1">
      <c r="H18114" s="24"/>
    </row>
    <row r="18115" spans="8:8" ht="15" customHeight="1">
      <c r="H18115" s="24"/>
    </row>
    <row r="18116" spans="8:8" ht="15" customHeight="1">
      <c r="H18116" s="24"/>
    </row>
    <row r="18117" spans="8:8" ht="15" customHeight="1">
      <c r="H18117" s="24"/>
    </row>
    <row r="18118" spans="8:8" ht="15" customHeight="1">
      <c r="H18118" s="24"/>
    </row>
    <row r="18119" spans="8:8" ht="15" customHeight="1">
      <c r="H18119" s="24"/>
    </row>
    <row r="18120" spans="8:8" ht="15" customHeight="1">
      <c r="H18120" s="24"/>
    </row>
    <row r="18121" spans="8:8" ht="15" customHeight="1">
      <c r="H18121" s="24"/>
    </row>
    <row r="18122" spans="8:8" ht="15" customHeight="1">
      <c r="H18122" s="24"/>
    </row>
    <row r="18123" spans="8:8" ht="15" customHeight="1">
      <c r="H18123" s="24"/>
    </row>
    <row r="18124" spans="8:8" ht="15" customHeight="1">
      <c r="H18124" s="24"/>
    </row>
    <row r="18125" spans="8:8" ht="15" customHeight="1">
      <c r="H18125" s="24"/>
    </row>
    <row r="18126" spans="8:8" ht="15" customHeight="1">
      <c r="H18126" s="24"/>
    </row>
    <row r="18127" spans="8:8" ht="15" customHeight="1">
      <c r="H18127" s="24"/>
    </row>
    <row r="18128" spans="8:8" ht="15" customHeight="1">
      <c r="H18128" s="24"/>
    </row>
    <row r="18129" spans="8:8" ht="15" customHeight="1">
      <c r="H18129" s="24"/>
    </row>
    <row r="18130" spans="8:8" ht="15" customHeight="1">
      <c r="H18130" s="24"/>
    </row>
    <row r="18131" spans="8:8" ht="15" customHeight="1">
      <c r="H18131" s="24"/>
    </row>
    <row r="18132" spans="8:8" ht="15" customHeight="1">
      <c r="H18132" s="24"/>
    </row>
    <row r="18133" spans="8:8" ht="15" customHeight="1">
      <c r="H18133" s="24"/>
    </row>
    <row r="18134" spans="8:8" ht="15" customHeight="1">
      <c r="H18134" s="24"/>
    </row>
    <row r="18135" spans="8:8" ht="15" customHeight="1">
      <c r="H18135" s="24"/>
    </row>
    <row r="18136" spans="8:8" ht="15" customHeight="1">
      <c r="H18136" s="24"/>
    </row>
    <row r="18137" spans="8:8" ht="15" customHeight="1">
      <c r="H18137" s="24"/>
    </row>
    <row r="18138" spans="8:8" ht="15" customHeight="1">
      <c r="H18138" s="24"/>
    </row>
    <row r="18139" spans="8:8" ht="15" customHeight="1">
      <c r="H18139" s="24"/>
    </row>
    <row r="18140" spans="8:8" ht="15" customHeight="1">
      <c r="H18140" s="24"/>
    </row>
    <row r="18141" spans="8:8" ht="15" customHeight="1">
      <c r="H18141" s="24"/>
    </row>
    <row r="18142" spans="8:8" ht="15" customHeight="1">
      <c r="H18142" s="24"/>
    </row>
    <row r="18143" spans="8:8" ht="15" customHeight="1">
      <c r="H18143" s="24"/>
    </row>
    <row r="18144" spans="8:8" ht="15" customHeight="1">
      <c r="H18144" s="24"/>
    </row>
    <row r="18145" spans="8:8" ht="15" customHeight="1">
      <c r="H18145" s="24"/>
    </row>
    <row r="18146" spans="8:8" ht="15" customHeight="1">
      <c r="H18146" s="24"/>
    </row>
    <row r="18147" spans="8:8" ht="15" customHeight="1">
      <c r="H18147" s="24"/>
    </row>
    <row r="18148" spans="8:8" ht="15" customHeight="1">
      <c r="H18148" s="24"/>
    </row>
    <row r="18149" spans="8:8" ht="15" customHeight="1">
      <c r="H18149" s="24"/>
    </row>
    <row r="18150" spans="8:8" ht="15" customHeight="1">
      <c r="H18150" s="24"/>
    </row>
    <row r="18151" spans="8:8" ht="15" customHeight="1">
      <c r="H18151" s="24"/>
    </row>
    <row r="18152" spans="8:8" ht="15" customHeight="1">
      <c r="H18152" s="24"/>
    </row>
    <row r="18153" spans="8:8" ht="15" customHeight="1">
      <c r="H18153" s="24"/>
    </row>
    <row r="18154" spans="8:8" ht="15" customHeight="1">
      <c r="H18154" s="24"/>
    </row>
    <row r="18155" spans="8:8" ht="15" customHeight="1">
      <c r="H18155" s="24"/>
    </row>
    <row r="18156" spans="8:8" ht="15" customHeight="1">
      <c r="H18156" s="24"/>
    </row>
    <row r="18157" spans="8:8" ht="15" customHeight="1">
      <c r="H18157" s="24"/>
    </row>
    <row r="18158" spans="8:8" ht="15" customHeight="1">
      <c r="H18158" s="24"/>
    </row>
    <row r="18159" spans="8:8" ht="15" customHeight="1">
      <c r="H18159" s="24"/>
    </row>
    <row r="18160" spans="8:8" ht="15" customHeight="1">
      <c r="H18160" s="24"/>
    </row>
    <row r="18161" spans="8:8" ht="15" customHeight="1">
      <c r="H18161" s="24"/>
    </row>
    <row r="18162" spans="8:8" ht="15" customHeight="1">
      <c r="H18162" s="24"/>
    </row>
    <row r="18163" spans="8:8" ht="15" customHeight="1">
      <c r="H18163" s="24"/>
    </row>
    <row r="18164" spans="8:8" ht="15" customHeight="1">
      <c r="H18164" s="24"/>
    </row>
    <row r="18165" spans="8:8" ht="15" customHeight="1">
      <c r="H18165" s="24"/>
    </row>
    <row r="18166" spans="8:8" ht="15" customHeight="1">
      <c r="H18166" s="24"/>
    </row>
    <row r="18167" spans="8:8" ht="15" customHeight="1">
      <c r="H18167" s="24"/>
    </row>
    <row r="18168" spans="8:8" ht="15" customHeight="1">
      <c r="H18168" s="24"/>
    </row>
    <row r="18169" spans="8:8" ht="15" customHeight="1">
      <c r="H18169" s="24"/>
    </row>
    <row r="18170" spans="8:8" ht="15" customHeight="1">
      <c r="H18170" s="24"/>
    </row>
    <row r="18171" spans="8:8" ht="15" customHeight="1">
      <c r="H18171" s="24"/>
    </row>
    <row r="18172" spans="8:8" ht="15" customHeight="1">
      <c r="H18172" s="24"/>
    </row>
    <row r="18173" spans="8:8" ht="15" customHeight="1">
      <c r="H18173" s="24"/>
    </row>
    <row r="18174" spans="8:8" ht="15" customHeight="1">
      <c r="H18174" s="24"/>
    </row>
    <row r="18175" spans="8:8" ht="15" customHeight="1">
      <c r="H18175" s="24"/>
    </row>
    <row r="18176" spans="8:8" ht="15" customHeight="1">
      <c r="H18176" s="24"/>
    </row>
    <row r="18177" spans="8:8" ht="15" customHeight="1">
      <c r="H18177" s="24"/>
    </row>
    <row r="18178" spans="8:8" ht="15" customHeight="1">
      <c r="H18178" s="24"/>
    </row>
    <row r="18179" spans="8:8" ht="15" customHeight="1">
      <c r="H18179" s="24"/>
    </row>
    <row r="18180" spans="8:8" ht="15" customHeight="1">
      <c r="H18180" s="24"/>
    </row>
    <row r="18181" spans="8:8" ht="15" customHeight="1">
      <c r="H18181" s="24"/>
    </row>
    <row r="18182" spans="8:8" ht="15" customHeight="1">
      <c r="H18182" s="24"/>
    </row>
    <row r="18183" spans="8:8" ht="15" customHeight="1">
      <c r="H18183" s="24"/>
    </row>
    <row r="18184" spans="8:8" ht="15" customHeight="1">
      <c r="H18184" s="24"/>
    </row>
    <row r="18185" spans="8:8" ht="15" customHeight="1">
      <c r="H18185" s="24"/>
    </row>
    <row r="18186" spans="8:8" ht="15" customHeight="1">
      <c r="H18186" s="24"/>
    </row>
    <row r="18187" spans="8:8" ht="15" customHeight="1">
      <c r="H18187" s="24"/>
    </row>
    <row r="18188" spans="8:8" ht="15" customHeight="1">
      <c r="H18188" s="24"/>
    </row>
    <row r="18189" spans="8:8" ht="15" customHeight="1">
      <c r="H18189" s="24"/>
    </row>
    <row r="18190" spans="8:8" ht="15" customHeight="1">
      <c r="H18190" s="24"/>
    </row>
    <row r="18191" spans="8:8" ht="15" customHeight="1">
      <c r="H18191" s="24"/>
    </row>
    <row r="18192" spans="8:8" ht="15" customHeight="1">
      <c r="H18192" s="24"/>
    </row>
    <row r="18193" spans="8:8" ht="15" customHeight="1">
      <c r="H18193" s="24"/>
    </row>
    <row r="18194" spans="8:8" ht="15" customHeight="1">
      <c r="H18194" s="24"/>
    </row>
    <row r="18195" spans="8:8" ht="15" customHeight="1">
      <c r="H18195" s="24"/>
    </row>
    <row r="18196" spans="8:8" ht="15" customHeight="1">
      <c r="H18196" s="24"/>
    </row>
    <row r="18197" spans="8:8" ht="15" customHeight="1">
      <c r="H18197" s="24"/>
    </row>
    <row r="18198" spans="8:8" ht="15" customHeight="1">
      <c r="H18198" s="24"/>
    </row>
    <row r="18199" spans="8:8" ht="15" customHeight="1">
      <c r="H18199" s="24"/>
    </row>
    <row r="18200" spans="8:8" ht="15" customHeight="1">
      <c r="H18200" s="24"/>
    </row>
    <row r="18201" spans="8:8" ht="15" customHeight="1">
      <c r="H18201" s="24"/>
    </row>
    <row r="18202" spans="8:8" ht="15" customHeight="1">
      <c r="H18202" s="24"/>
    </row>
    <row r="18203" spans="8:8" ht="15" customHeight="1">
      <c r="H18203" s="24"/>
    </row>
    <row r="18204" spans="8:8" ht="15" customHeight="1">
      <c r="H18204" s="24"/>
    </row>
    <row r="18205" spans="8:8" ht="15" customHeight="1">
      <c r="H18205" s="24"/>
    </row>
    <row r="18206" spans="8:8" ht="15" customHeight="1">
      <c r="H18206" s="24"/>
    </row>
    <row r="18207" spans="8:8" ht="15" customHeight="1">
      <c r="H18207" s="24"/>
    </row>
    <row r="18208" spans="8:8" ht="15" customHeight="1">
      <c r="H18208" s="24"/>
    </row>
    <row r="18209" spans="8:8" ht="15" customHeight="1">
      <c r="H18209" s="24"/>
    </row>
    <row r="18210" spans="8:8" ht="15" customHeight="1">
      <c r="H18210" s="24"/>
    </row>
    <row r="18211" spans="8:8" ht="15" customHeight="1">
      <c r="H18211" s="24"/>
    </row>
    <row r="18212" spans="8:8" ht="15" customHeight="1">
      <c r="H18212" s="24"/>
    </row>
    <row r="18213" spans="8:8" ht="15" customHeight="1">
      <c r="H18213" s="24"/>
    </row>
    <row r="18214" spans="8:8" ht="15" customHeight="1">
      <c r="H18214" s="24"/>
    </row>
    <row r="18215" spans="8:8" ht="15" customHeight="1">
      <c r="H18215" s="24"/>
    </row>
    <row r="18216" spans="8:8" ht="15" customHeight="1">
      <c r="H18216" s="24"/>
    </row>
    <row r="18217" spans="8:8" ht="15" customHeight="1">
      <c r="H18217" s="24"/>
    </row>
    <row r="18218" spans="8:8" ht="15" customHeight="1">
      <c r="H18218" s="24"/>
    </row>
    <row r="18219" spans="8:8" ht="15" customHeight="1">
      <c r="H18219" s="24"/>
    </row>
    <row r="18220" spans="8:8" ht="15" customHeight="1">
      <c r="H18220" s="24"/>
    </row>
    <row r="18221" spans="8:8" ht="15" customHeight="1">
      <c r="H18221" s="24"/>
    </row>
    <row r="18222" spans="8:8" ht="15" customHeight="1">
      <c r="H18222" s="24"/>
    </row>
    <row r="18223" spans="8:8" ht="15" customHeight="1">
      <c r="H18223" s="24"/>
    </row>
    <row r="18224" spans="8:8" ht="15" customHeight="1">
      <c r="H18224" s="24"/>
    </row>
    <row r="18225" spans="8:8" ht="15" customHeight="1">
      <c r="H18225" s="24"/>
    </row>
    <row r="18226" spans="8:8" ht="15" customHeight="1">
      <c r="H18226" s="24"/>
    </row>
    <row r="18227" spans="8:8" ht="15" customHeight="1">
      <c r="H18227" s="24"/>
    </row>
    <row r="18228" spans="8:8" ht="15" customHeight="1">
      <c r="H18228" s="24"/>
    </row>
    <row r="18229" spans="8:8" ht="15" customHeight="1">
      <c r="H18229" s="24"/>
    </row>
    <row r="18230" spans="8:8" ht="15" customHeight="1">
      <c r="H18230" s="24"/>
    </row>
    <row r="18231" spans="8:8" ht="15" customHeight="1">
      <c r="H18231" s="24"/>
    </row>
    <row r="18232" spans="8:8" ht="15" customHeight="1">
      <c r="H18232" s="24"/>
    </row>
    <row r="18233" spans="8:8" ht="15" customHeight="1">
      <c r="H18233" s="24"/>
    </row>
    <row r="18234" spans="8:8" ht="15" customHeight="1">
      <c r="H18234" s="24"/>
    </row>
    <row r="18235" spans="8:8" ht="15" customHeight="1">
      <c r="H18235" s="24"/>
    </row>
    <row r="18236" spans="8:8" ht="15" customHeight="1">
      <c r="H18236" s="24"/>
    </row>
    <row r="18237" spans="8:8" ht="15" customHeight="1">
      <c r="H18237" s="24"/>
    </row>
    <row r="18238" spans="8:8" ht="15" customHeight="1">
      <c r="H18238" s="24"/>
    </row>
    <row r="18239" spans="8:8" ht="15" customHeight="1">
      <c r="H18239" s="24"/>
    </row>
    <row r="18240" spans="8:8" ht="15" customHeight="1">
      <c r="H18240" s="24"/>
    </row>
    <row r="18241" spans="8:8" ht="15" customHeight="1">
      <c r="H18241" s="24"/>
    </row>
    <row r="18242" spans="8:8" ht="15" customHeight="1">
      <c r="H18242" s="24"/>
    </row>
    <row r="18243" spans="8:8" ht="15" customHeight="1">
      <c r="H18243" s="24"/>
    </row>
    <row r="18244" spans="8:8" ht="15" customHeight="1">
      <c r="H18244" s="24"/>
    </row>
    <row r="18245" spans="8:8" ht="15" customHeight="1">
      <c r="H18245" s="24"/>
    </row>
    <row r="18246" spans="8:8" ht="15" customHeight="1">
      <c r="H18246" s="24"/>
    </row>
    <row r="18247" spans="8:8" ht="15" customHeight="1">
      <c r="H18247" s="24"/>
    </row>
    <row r="18248" spans="8:8" ht="15" customHeight="1">
      <c r="H18248" s="24"/>
    </row>
    <row r="18249" spans="8:8" ht="15" customHeight="1">
      <c r="H18249" s="24"/>
    </row>
    <row r="18250" spans="8:8" ht="15" customHeight="1">
      <c r="H18250" s="24"/>
    </row>
    <row r="18251" spans="8:8" ht="15" customHeight="1">
      <c r="H18251" s="24"/>
    </row>
    <row r="18252" spans="8:8" ht="15" customHeight="1">
      <c r="H18252" s="24"/>
    </row>
    <row r="18253" spans="8:8" ht="15" customHeight="1">
      <c r="H18253" s="24"/>
    </row>
    <row r="18254" spans="8:8" ht="15" customHeight="1">
      <c r="H18254" s="24"/>
    </row>
    <row r="18255" spans="8:8" ht="15" customHeight="1">
      <c r="H18255" s="24"/>
    </row>
    <row r="18256" spans="8:8" ht="15" customHeight="1">
      <c r="H18256" s="24"/>
    </row>
    <row r="18257" spans="8:8" ht="15" customHeight="1">
      <c r="H18257" s="24"/>
    </row>
    <row r="18258" spans="8:8" ht="15" customHeight="1">
      <c r="H18258" s="24"/>
    </row>
    <row r="18259" spans="8:8" ht="15" customHeight="1">
      <c r="H18259" s="24"/>
    </row>
    <row r="18260" spans="8:8" ht="15" customHeight="1">
      <c r="H18260" s="24"/>
    </row>
    <row r="18261" spans="8:8" ht="15" customHeight="1">
      <c r="H18261" s="24"/>
    </row>
    <row r="18262" spans="8:8" ht="15" customHeight="1">
      <c r="H18262" s="24"/>
    </row>
    <row r="18263" spans="8:8" ht="15" customHeight="1">
      <c r="H18263" s="24"/>
    </row>
    <row r="18264" spans="8:8" ht="15" customHeight="1">
      <c r="H18264" s="24"/>
    </row>
    <row r="18265" spans="8:8" ht="15" customHeight="1">
      <c r="H18265" s="24"/>
    </row>
    <row r="18266" spans="8:8" ht="15" customHeight="1">
      <c r="H18266" s="24"/>
    </row>
    <row r="18267" spans="8:8" ht="15" customHeight="1">
      <c r="H18267" s="24"/>
    </row>
    <row r="18268" spans="8:8" ht="15" customHeight="1">
      <c r="H18268" s="24"/>
    </row>
    <row r="18269" spans="8:8" ht="15" customHeight="1">
      <c r="H18269" s="24"/>
    </row>
    <row r="18270" spans="8:8" ht="15" customHeight="1">
      <c r="H18270" s="24"/>
    </row>
    <row r="18271" spans="8:8" ht="15" customHeight="1">
      <c r="H18271" s="24"/>
    </row>
    <row r="18272" spans="8:8" ht="15" customHeight="1">
      <c r="H18272" s="24"/>
    </row>
    <row r="18273" spans="8:8" ht="15" customHeight="1">
      <c r="H18273" s="24"/>
    </row>
    <row r="18274" spans="8:8" ht="15" customHeight="1">
      <c r="H18274" s="24"/>
    </row>
    <row r="18275" spans="8:8" ht="15" customHeight="1">
      <c r="H18275" s="24"/>
    </row>
    <row r="18276" spans="8:8" ht="15" customHeight="1">
      <c r="H18276" s="24"/>
    </row>
    <row r="18277" spans="8:8" ht="15" customHeight="1">
      <c r="H18277" s="24"/>
    </row>
    <row r="18278" spans="8:8" ht="15" customHeight="1">
      <c r="H18278" s="24"/>
    </row>
    <row r="18279" spans="8:8" ht="15" customHeight="1">
      <c r="H18279" s="24"/>
    </row>
    <row r="18280" spans="8:8" ht="15" customHeight="1">
      <c r="H18280" s="24"/>
    </row>
    <row r="18281" spans="8:8" ht="15" customHeight="1">
      <c r="H18281" s="24"/>
    </row>
    <row r="18282" spans="8:8" ht="15" customHeight="1">
      <c r="H18282" s="24"/>
    </row>
    <row r="18283" spans="8:8" ht="15" customHeight="1">
      <c r="H18283" s="24"/>
    </row>
    <row r="18284" spans="8:8" ht="15" customHeight="1">
      <c r="H18284" s="24"/>
    </row>
    <row r="18285" spans="8:8" ht="15" customHeight="1">
      <c r="H18285" s="24"/>
    </row>
    <row r="18286" spans="8:8" ht="15" customHeight="1">
      <c r="H18286" s="24"/>
    </row>
    <row r="18287" spans="8:8" ht="15" customHeight="1">
      <c r="H18287" s="24"/>
    </row>
    <row r="18288" spans="8:8" ht="15" customHeight="1">
      <c r="H18288" s="24"/>
    </row>
    <row r="18289" spans="8:8" ht="15" customHeight="1">
      <c r="H18289" s="24"/>
    </row>
    <row r="18290" spans="8:8" ht="15" customHeight="1">
      <c r="H18290" s="24"/>
    </row>
    <row r="18291" spans="8:8" ht="15" customHeight="1">
      <c r="H18291" s="24"/>
    </row>
    <row r="18292" spans="8:8" ht="15" customHeight="1">
      <c r="H18292" s="24"/>
    </row>
    <row r="18293" spans="8:8" ht="15" customHeight="1">
      <c r="H18293" s="24"/>
    </row>
    <row r="18294" spans="8:8" ht="15" customHeight="1">
      <c r="H18294" s="24"/>
    </row>
    <row r="18295" spans="8:8" ht="15" customHeight="1">
      <c r="H18295" s="24"/>
    </row>
    <row r="18296" spans="8:8" ht="15" customHeight="1">
      <c r="H18296" s="24"/>
    </row>
    <row r="18297" spans="8:8" ht="15" customHeight="1">
      <c r="H18297" s="24"/>
    </row>
    <row r="18298" spans="8:8" ht="15" customHeight="1">
      <c r="H18298" s="24"/>
    </row>
    <row r="18299" spans="8:8" ht="15" customHeight="1">
      <c r="H18299" s="24"/>
    </row>
    <row r="18300" spans="8:8" ht="15" customHeight="1">
      <c r="H18300" s="24"/>
    </row>
    <row r="18301" spans="8:8" ht="15" customHeight="1">
      <c r="H18301" s="24"/>
    </row>
    <row r="18302" spans="8:8" ht="15" customHeight="1">
      <c r="H18302" s="24"/>
    </row>
    <row r="18303" spans="8:8" ht="15" customHeight="1">
      <c r="H18303" s="24"/>
    </row>
    <row r="18304" spans="8:8" ht="15" customHeight="1">
      <c r="H18304" s="24"/>
    </row>
    <row r="18305" spans="8:8" ht="15" customHeight="1">
      <c r="H18305" s="24"/>
    </row>
    <row r="18306" spans="8:8" ht="15" customHeight="1">
      <c r="H18306" s="24"/>
    </row>
    <row r="18307" spans="8:8" ht="15" customHeight="1">
      <c r="H18307" s="24"/>
    </row>
    <row r="18308" spans="8:8" ht="15" customHeight="1">
      <c r="H18308" s="24"/>
    </row>
    <row r="18309" spans="8:8" ht="15" customHeight="1">
      <c r="H18309" s="24"/>
    </row>
    <row r="18310" spans="8:8" ht="15" customHeight="1">
      <c r="H18310" s="24"/>
    </row>
    <row r="18311" spans="8:8" ht="15" customHeight="1">
      <c r="H18311" s="24"/>
    </row>
    <row r="18312" spans="8:8" ht="15" customHeight="1">
      <c r="H18312" s="24"/>
    </row>
    <row r="18313" spans="8:8" ht="15" customHeight="1">
      <c r="H18313" s="24"/>
    </row>
    <row r="18314" spans="8:8" ht="15" customHeight="1">
      <c r="H18314" s="24"/>
    </row>
    <row r="18315" spans="8:8" ht="15" customHeight="1">
      <c r="H18315" s="24"/>
    </row>
    <row r="18316" spans="8:8" ht="15" customHeight="1">
      <c r="H18316" s="24"/>
    </row>
    <row r="18317" spans="8:8" ht="15" customHeight="1">
      <c r="H18317" s="24"/>
    </row>
    <row r="18318" spans="8:8" ht="15" customHeight="1">
      <c r="H18318" s="24"/>
    </row>
    <row r="18319" spans="8:8" ht="15" customHeight="1">
      <c r="H18319" s="24"/>
    </row>
    <row r="18320" spans="8:8" ht="15" customHeight="1">
      <c r="H18320" s="24"/>
    </row>
    <row r="18321" spans="8:8" ht="15" customHeight="1">
      <c r="H18321" s="24"/>
    </row>
    <row r="18322" spans="8:8" ht="15" customHeight="1">
      <c r="H18322" s="24"/>
    </row>
    <row r="18323" spans="8:8" ht="15" customHeight="1">
      <c r="H18323" s="24"/>
    </row>
    <row r="18324" spans="8:8" ht="15" customHeight="1">
      <c r="H18324" s="24"/>
    </row>
    <row r="18325" spans="8:8" ht="15" customHeight="1">
      <c r="H18325" s="24"/>
    </row>
    <row r="18326" spans="8:8" ht="15" customHeight="1">
      <c r="H18326" s="24"/>
    </row>
    <row r="18327" spans="8:8" ht="15" customHeight="1">
      <c r="H18327" s="24"/>
    </row>
    <row r="18328" spans="8:8" ht="15" customHeight="1">
      <c r="H18328" s="24"/>
    </row>
    <row r="18329" spans="8:8" ht="15" customHeight="1">
      <c r="H18329" s="24"/>
    </row>
    <row r="18330" spans="8:8" ht="15" customHeight="1">
      <c r="H18330" s="24"/>
    </row>
    <row r="18331" spans="8:8" ht="15" customHeight="1">
      <c r="H18331" s="24"/>
    </row>
    <row r="18332" spans="8:8" ht="15" customHeight="1">
      <c r="H18332" s="24"/>
    </row>
    <row r="18333" spans="8:8" ht="15" customHeight="1">
      <c r="H18333" s="24"/>
    </row>
    <row r="18334" spans="8:8" ht="15" customHeight="1">
      <c r="H18334" s="24"/>
    </row>
    <row r="18335" spans="8:8" ht="15" customHeight="1">
      <c r="H18335" s="24"/>
    </row>
    <row r="18336" spans="8:8" ht="15" customHeight="1">
      <c r="H18336" s="24"/>
    </row>
    <row r="18337" spans="8:8" ht="15" customHeight="1">
      <c r="H18337" s="24"/>
    </row>
    <row r="18338" spans="8:8" ht="15" customHeight="1">
      <c r="H18338" s="24"/>
    </row>
    <row r="18339" spans="8:8" ht="15" customHeight="1">
      <c r="H18339" s="24"/>
    </row>
    <row r="18340" spans="8:8" ht="15" customHeight="1">
      <c r="H18340" s="24"/>
    </row>
    <row r="18341" spans="8:8" ht="15" customHeight="1">
      <c r="H18341" s="24"/>
    </row>
    <row r="18342" spans="8:8" ht="15" customHeight="1">
      <c r="H18342" s="24"/>
    </row>
    <row r="18343" spans="8:8" ht="15" customHeight="1">
      <c r="H18343" s="24"/>
    </row>
    <row r="18344" spans="8:8" ht="15" customHeight="1">
      <c r="H18344" s="24"/>
    </row>
    <row r="18345" spans="8:8" ht="15" customHeight="1">
      <c r="H18345" s="24"/>
    </row>
    <row r="18346" spans="8:8" ht="15" customHeight="1">
      <c r="H18346" s="24"/>
    </row>
    <row r="18347" spans="8:8" ht="15" customHeight="1">
      <c r="H18347" s="24"/>
    </row>
    <row r="18348" spans="8:8" ht="15" customHeight="1">
      <c r="H18348" s="24"/>
    </row>
    <row r="18349" spans="8:8" ht="15" customHeight="1">
      <c r="H18349" s="24"/>
    </row>
    <row r="18350" spans="8:8" ht="15" customHeight="1">
      <c r="H18350" s="24"/>
    </row>
    <row r="18351" spans="8:8" ht="15" customHeight="1">
      <c r="H18351" s="24"/>
    </row>
    <row r="18352" spans="8:8" ht="15" customHeight="1">
      <c r="H18352" s="24"/>
    </row>
    <row r="18353" spans="8:8" ht="15" customHeight="1">
      <c r="H18353" s="24"/>
    </row>
    <row r="18354" spans="8:8" ht="15" customHeight="1">
      <c r="H18354" s="24"/>
    </row>
    <row r="18355" spans="8:8" ht="15" customHeight="1">
      <c r="H18355" s="24"/>
    </row>
    <row r="18356" spans="8:8" ht="15" customHeight="1">
      <c r="H18356" s="24"/>
    </row>
    <row r="18357" spans="8:8" ht="15" customHeight="1">
      <c r="H18357" s="24"/>
    </row>
    <row r="18358" spans="8:8" ht="15" customHeight="1">
      <c r="H18358" s="24"/>
    </row>
    <row r="18359" spans="8:8" ht="15" customHeight="1">
      <c r="H18359" s="24"/>
    </row>
    <row r="18360" spans="8:8" ht="15" customHeight="1">
      <c r="H18360" s="24"/>
    </row>
    <row r="18361" spans="8:8" ht="15" customHeight="1">
      <c r="H18361" s="24"/>
    </row>
    <row r="18362" spans="8:8" ht="15" customHeight="1">
      <c r="H18362" s="24"/>
    </row>
    <row r="18363" spans="8:8" ht="15" customHeight="1">
      <c r="H18363" s="24"/>
    </row>
    <row r="18364" spans="8:8" ht="15" customHeight="1">
      <c r="H18364" s="24"/>
    </row>
    <row r="18365" spans="8:8" ht="15" customHeight="1">
      <c r="H18365" s="24"/>
    </row>
    <row r="18366" spans="8:8" ht="15" customHeight="1">
      <c r="H18366" s="24"/>
    </row>
    <row r="18367" spans="8:8" ht="15" customHeight="1">
      <c r="H18367" s="24"/>
    </row>
    <row r="18368" spans="8:8" ht="15" customHeight="1">
      <c r="H18368" s="24"/>
    </row>
    <row r="18369" spans="8:8" ht="15" customHeight="1">
      <c r="H18369" s="24"/>
    </row>
    <row r="18370" spans="8:8" ht="15" customHeight="1">
      <c r="H18370" s="24"/>
    </row>
    <row r="18371" spans="8:8" ht="15" customHeight="1">
      <c r="H18371" s="24"/>
    </row>
    <row r="18372" spans="8:8" ht="15" customHeight="1">
      <c r="H18372" s="24"/>
    </row>
    <row r="18373" spans="8:8" ht="15" customHeight="1">
      <c r="H18373" s="24"/>
    </row>
    <row r="18374" spans="8:8" ht="15" customHeight="1">
      <c r="H18374" s="24"/>
    </row>
    <row r="18375" spans="8:8" ht="15" customHeight="1">
      <c r="H18375" s="24"/>
    </row>
    <row r="18376" spans="8:8" ht="15" customHeight="1">
      <c r="H18376" s="24"/>
    </row>
    <row r="18377" spans="8:8" ht="15" customHeight="1">
      <c r="H18377" s="24"/>
    </row>
    <row r="18378" spans="8:8" ht="15" customHeight="1">
      <c r="H18378" s="24"/>
    </row>
    <row r="18379" spans="8:8" ht="15" customHeight="1">
      <c r="H18379" s="24"/>
    </row>
    <row r="18380" spans="8:8" ht="15" customHeight="1">
      <c r="H18380" s="24"/>
    </row>
    <row r="18381" spans="8:8" ht="15" customHeight="1">
      <c r="H18381" s="24"/>
    </row>
    <row r="18382" spans="8:8" ht="15" customHeight="1">
      <c r="H18382" s="24"/>
    </row>
    <row r="18383" spans="8:8" ht="15" customHeight="1">
      <c r="H18383" s="24"/>
    </row>
    <row r="18384" spans="8:8" ht="15" customHeight="1">
      <c r="H18384" s="24"/>
    </row>
    <row r="18385" spans="8:8" ht="15" customHeight="1">
      <c r="H18385" s="24"/>
    </row>
    <row r="18386" spans="8:8" ht="15" customHeight="1">
      <c r="H18386" s="24"/>
    </row>
    <row r="18387" spans="8:8" ht="15" customHeight="1">
      <c r="H18387" s="24"/>
    </row>
    <row r="18388" spans="8:8" ht="15" customHeight="1">
      <c r="H18388" s="24"/>
    </row>
    <row r="18389" spans="8:8" ht="15" customHeight="1">
      <c r="H18389" s="24"/>
    </row>
    <row r="18390" spans="8:8" ht="15" customHeight="1">
      <c r="H18390" s="24"/>
    </row>
    <row r="18391" spans="8:8" ht="15" customHeight="1">
      <c r="H18391" s="24"/>
    </row>
    <row r="18392" spans="8:8" ht="15" customHeight="1">
      <c r="H18392" s="24"/>
    </row>
    <row r="18393" spans="8:8" ht="15" customHeight="1">
      <c r="H18393" s="24"/>
    </row>
    <row r="18394" spans="8:8" ht="15" customHeight="1">
      <c r="H18394" s="24"/>
    </row>
    <row r="18395" spans="8:8" ht="15" customHeight="1">
      <c r="H18395" s="24"/>
    </row>
    <row r="18396" spans="8:8" ht="15" customHeight="1">
      <c r="H18396" s="24"/>
    </row>
    <row r="18397" spans="8:8" ht="15" customHeight="1">
      <c r="H18397" s="24"/>
    </row>
    <row r="18398" spans="8:8" ht="15" customHeight="1">
      <c r="H18398" s="24"/>
    </row>
    <row r="18399" spans="8:8" ht="15" customHeight="1">
      <c r="H18399" s="24"/>
    </row>
    <row r="18400" spans="8:8" ht="15" customHeight="1">
      <c r="H18400" s="24"/>
    </row>
    <row r="18401" spans="8:8" ht="15" customHeight="1">
      <c r="H18401" s="24"/>
    </row>
    <row r="18402" spans="8:8" ht="15" customHeight="1">
      <c r="H18402" s="24"/>
    </row>
    <row r="18403" spans="8:8" ht="15" customHeight="1">
      <c r="H18403" s="24"/>
    </row>
    <row r="18404" spans="8:8" ht="15" customHeight="1">
      <c r="H18404" s="24"/>
    </row>
    <row r="18405" spans="8:8" ht="15" customHeight="1">
      <c r="H18405" s="24"/>
    </row>
    <row r="18406" spans="8:8" ht="15" customHeight="1">
      <c r="H18406" s="24"/>
    </row>
    <row r="18407" spans="8:8" ht="15" customHeight="1">
      <c r="H18407" s="24"/>
    </row>
    <row r="18408" spans="8:8" ht="15" customHeight="1">
      <c r="H18408" s="24"/>
    </row>
    <row r="18409" spans="8:8" ht="15" customHeight="1">
      <c r="H18409" s="24"/>
    </row>
    <row r="18410" spans="8:8" ht="15" customHeight="1">
      <c r="H18410" s="24"/>
    </row>
    <row r="18411" spans="8:8" ht="15" customHeight="1">
      <c r="H18411" s="24"/>
    </row>
    <row r="18412" spans="8:8" ht="15" customHeight="1">
      <c r="H18412" s="24"/>
    </row>
    <row r="18413" spans="8:8" ht="15" customHeight="1">
      <c r="H18413" s="24"/>
    </row>
    <row r="18414" spans="8:8" ht="15" customHeight="1">
      <c r="H18414" s="24"/>
    </row>
    <row r="18415" spans="8:8" ht="15" customHeight="1">
      <c r="H18415" s="24"/>
    </row>
    <row r="18416" spans="8:8" ht="15" customHeight="1">
      <c r="H18416" s="24"/>
    </row>
    <row r="18417" spans="8:8" ht="15" customHeight="1">
      <c r="H18417" s="24"/>
    </row>
    <row r="18418" spans="8:8" ht="15" customHeight="1">
      <c r="H18418" s="24"/>
    </row>
    <row r="18419" spans="8:8" ht="15" customHeight="1">
      <c r="H18419" s="24"/>
    </row>
    <row r="18420" spans="8:8" ht="15" customHeight="1">
      <c r="H18420" s="24"/>
    </row>
    <row r="18421" spans="8:8" ht="15" customHeight="1">
      <c r="H18421" s="24"/>
    </row>
    <row r="18422" spans="8:8" ht="15" customHeight="1">
      <c r="H18422" s="24"/>
    </row>
    <row r="18423" spans="8:8" ht="15" customHeight="1">
      <c r="H18423" s="24"/>
    </row>
    <row r="18424" spans="8:8" ht="15" customHeight="1">
      <c r="H18424" s="24"/>
    </row>
    <row r="18425" spans="8:8" ht="15" customHeight="1">
      <c r="H18425" s="24"/>
    </row>
    <row r="18426" spans="8:8" ht="15" customHeight="1">
      <c r="H18426" s="24"/>
    </row>
    <row r="18427" spans="8:8" ht="15" customHeight="1">
      <c r="H18427" s="24"/>
    </row>
    <row r="18428" spans="8:8" ht="15" customHeight="1">
      <c r="H18428" s="24"/>
    </row>
    <row r="18429" spans="8:8" ht="15" customHeight="1">
      <c r="H18429" s="24"/>
    </row>
    <row r="18430" spans="8:8" ht="15" customHeight="1">
      <c r="H18430" s="24"/>
    </row>
    <row r="18431" spans="8:8" ht="15" customHeight="1">
      <c r="H18431" s="24"/>
    </row>
    <row r="18432" spans="8:8" ht="15" customHeight="1">
      <c r="H18432" s="24"/>
    </row>
    <row r="18433" spans="8:8" ht="15" customHeight="1">
      <c r="H18433" s="24"/>
    </row>
    <row r="18434" spans="8:8" ht="15" customHeight="1">
      <c r="H18434" s="24"/>
    </row>
    <row r="18435" spans="8:8" ht="15" customHeight="1">
      <c r="H18435" s="24"/>
    </row>
    <row r="18436" spans="8:8" ht="15" customHeight="1">
      <c r="H18436" s="24"/>
    </row>
    <row r="18437" spans="8:8" ht="15" customHeight="1">
      <c r="H18437" s="24"/>
    </row>
    <row r="18438" spans="8:8" ht="15" customHeight="1">
      <c r="H18438" s="24"/>
    </row>
    <row r="18439" spans="8:8" ht="15" customHeight="1">
      <c r="H18439" s="24"/>
    </row>
    <row r="18440" spans="8:8" ht="15" customHeight="1">
      <c r="H18440" s="24"/>
    </row>
    <row r="18441" spans="8:8" ht="15" customHeight="1">
      <c r="H18441" s="24"/>
    </row>
    <row r="18442" spans="8:8" ht="15" customHeight="1">
      <c r="H18442" s="24"/>
    </row>
    <row r="18443" spans="8:8" ht="15" customHeight="1">
      <c r="H18443" s="24"/>
    </row>
    <row r="18444" spans="8:8" ht="15" customHeight="1">
      <c r="H18444" s="24"/>
    </row>
    <row r="18445" spans="8:8" ht="15" customHeight="1">
      <c r="H18445" s="24"/>
    </row>
    <row r="18446" spans="8:8" ht="15" customHeight="1">
      <c r="H18446" s="24"/>
    </row>
    <row r="18447" spans="8:8" ht="15" customHeight="1">
      <c r="H18447" s="24"/>
    </row>
    <row r="18448" spans="8:8" ht="15" customHeight="1">
      <c r="H18448" s="24"/>
    </row>
    <row r="18449" spans="8:8" ht="15" customHeight="1">
      <c r="H18449" s="24"/>
    </row>
    <row r="18450" spans="8:8" ht="15" customHeight="1">
      <c r="H18450" s="24"/>
    </row>
    <row r="18451" spans="8:8" ht="15" customHeight="1">
      <c r="H18451" s="24"/>
    </row>
    <row r="18452" spans="8:8" ht="15" customHeight="1">
      <c r="H18452" s="24"/>
    </row>
    <row r="18453" spans="8:8" ht="15" customHeight="1">
      <c r="H18453" s="24"/>
    </row>
    <row r="18454" spans="8:8" ht="15" customHeight="1">
      <c r="H18454" s="24"/>
    </row>
    <row r="18455" spans="8:8" ht="15" customHeight="1">
      <c r="H18455" s="24"/>
    </row>
    <row r="18456" spans="8:8" ht="15" customHeight="1">
      <c r="H18456" s="24"/>
    </row>
    <row r="18457" spans="8:8" ht="15" customHeight="1">
      <c r="H18457" s="24"/>
    </row>
    <row r="18458" spans="8:8" ht="15" customHeight="1">
      <c r="H18458" s="24"/>
    </row>
    <row r="18459" spans="8:8" ht="15" customHeight="1">
      <c r="H18459" s="24"/>
    </row>
    <row r="18460" spans="8:8" ht="15" customHeight="1">
      <c r="H18460" s="24"/>
    </row>
    <row r="18461" spans="8:8" ht="15" customHeight="1">
      <c r="H18461" s="24"/>
    </row>
    <row r="18462" spans="8:8" ht="15" customHeight="1">
      <c r="H18462" s="24"/>
    </row>
    <row r="18463" spans="8:8" ht="15" customHeight="1">
      <c r="H18463" s="24"/>
    </row>
    <row r="18464" spans="8:8" ht="15" customHeight="1">
      <c r="H18464" s="24"/>
    </row>
    <row r="18465" spans="8:8" ht="15" customHeight="1">
      <c r="H18465" s="24"/>
    </row>
    <row r="18466" spans="8:8" ht="15" customHeight="1">
      <c r="H18466" s="24"/>
    </row>
    <row r="18467" spans="8:8" ht="15" customHeight="1">
      <c r="H18467" s="24"/>
    </row>
    <row r="18468" spans="8:8" ht="15" customHeight="1">
      <c r="H18468" s="24"/>
    </row>
    <row r="18469" spans="8:8" ht="15" customHeight="1">
      <c r="H18469" s="24"/>
    </row>
    <row r="18470" spans="8:8" ht="15" customHeight="1">
      <c r="H18470" s="24"/>
    </row>
    <row r="18471" spans="8:8" ht="15" customHeight="1">
      <c r="H18471" s="24"/>
    </row>
    <row r="18472" spans="8:8" ht="15" customHeight="1">
      <c r="H18472" s="24"/>
    </row>
    <row r="18473" spans="8:8" ht="15" customHeight="1">
      <c r="H18473" s="24"/>
    </row>
    <row r="18474" spans="8:8" ht="15" customHeight="1">
      <c r="H18474" s="24"/>
    </row>
    <row r="18475" spans="8:8" ht="15" customHeight="1">
      <c r="H18475" s="24"/>
    </row>
    <row r="18476" spans="8:8" ht="15" customHeight="1">
      <c r="H18476" s="24"/>
    </row>
    <row r="18477" spans="8:8" ht="15" customHeight="1">
      <c r="H18477" s="24"/>
    </row>
    <row r="18478" spans="8:8" ht="15" customHeight="1">
      <c r="H18478" s="24"/>
    </row>
    <row r="18479" spans="8:8" ht="15" customHeight="1">
      <c r="H18479" s="24"/>
    </row>
    <row r="18480" spans="8:8" ht="15" customHeight="1">
      <c r="H18480" s="24"/>
    </row>
    <row r="18481" spans="8:8" ht="15" customHeight="1">
      <c r="H18481" s="24"/>
    </row>
    <row r="18482" spans="8:8" ht="15" customHeight="1">
      <c r="H18482" s="24"/>
    </row>
    <row r="18483" spans="8:8" ht="15" customHeight="1">
      <c r="H18483" s="24"/>
    </row>
    <row r="18484" spans="8:8" ht="15" customHeight="1">
      <c r="H18484" s="24"/>
    </row>
    <row r="18485" spans="8:8" ht="15" customHeight="1">
      <c r="H18485" s="24"/>
    </row>
    <row r="18486" spans="8:8" ht="15" customHeight="1">
      <c r="H18486" s="24"/>
    </row>
    <row r="18487" spans="8:8" ht="15" customHeight="1">
      <c r="H18487" s="24"/>
    </row>
    <row r="18488" spans="8:8" ht="15" customHeight="1">
      <c r="H18488" s="24"/>
    </row>
    <row r="18489" spans="8:8" ht="15" customHeight="1">
      <c r="H18489" s="24"/>
    </row>
    <row r="18490" spans="8:8" ht="15" customHeight="1">
      <c r="H18490" s="24"/>
    </row>
    <row r="18491" spans="8:8" ht="15" customHeight="1">
      <c r="H18491" s="24"/>
    </row>
    <row r="18492" spans="8:8" ht="15" customHeight="1">
      <c r="H18492" s="24"/>
    </row>
    <row r="18493" spans="8:8" ht="15" customHeight="1">
      <c r="H18493" s="24"/>
    </row>
    <row r="18494" spans="8:8" ht="15" customHeight="1">
      <c r="H18494" s="24"/>
    </row>
    <row r="18495" spans="8:8" ht="15" customHeight="1">
      <c r="H18495" s="24"/>
    </row>
    <row r="18496" spans="8:8" ht="15" customHeight="1">
      <c r="H18496" s="24"/>
    </row>
    <row r="18497" spans="8:8" ht="15" customHeight="1">
      <c r="H18497" s="24"/>
    </row>
    <row r="18498" spans="8:8" ht="15" customHeight="1">
      <c r="H18498" s="24"/>
    </row>
    <row r="18499" spans="8:8" ht="15" customHeight="1">
      <c r="H18499" s="24"/>
    </row>
    <row r="18500" spans="8:8" ht="15" customHeight="1">
      <c r="H18500" s="24"/>
    </row>
    <row r="18501" spans="8:8" ht="15" customHeight="1">
      <c r="H18501" s="24"/>
    </row>
    <row r="18502" spans="8:8" ht="15" customHeight="1">
      <c r="H18502" s="24"/>
    </row>
    <row r="18503" spans="8:8" ht="15" customHeight="1">
      <c r="H18503" s="24"/>
    </row>
    <row r="18504" spans="8:8" ht="15" customHeight="1">
      <c r="H18504" s="24"/>
    </row>
    <row r="18505" spans="8:8" ht="15" customHeight="1">
      <c r="H18505" s="24"/>
    </row>
    <row r="18506" spans="8:8" ht="15" customHeight="1">
      <c r="H18506" s="24"/>
    </row>
    <row r="18507" spans="8:8" ht="15" customHeight="1">
      <c r="H18507" s="24"/>
    </row>
    <row r="18508" spans="8:8" ht="15" customHeight="1">
      <c r="H18508" s="24"/>
    </row>
    <row r="18509" spans="8:8" ht="15" customHeight="1">
      <c r="H18509" s="24"/>
    </row>
    <row r="18510" spans="8:8" ht="15" customHeight="1">
      <c r="H18510" s="24"/>
    </row>
    <row r="18511" spans="8:8" ht="15" customHeight="1">
      <c r="H18511" s="24"/>
    </row>
    <row r="18512" spans="8:8" ht="15" customHeight="1">
      <c r="H18512" s="24"/>
    </row>
    <row r="18513" spans="8:8" ht="15" customHeight="1">
      <c r="H18513" s="24"/>
    </row>
    <row r="18514" spans="8:8" ht="15" customHeight="1">
      <c r="H18514" s="24"/>
    </row>
    <row r="18515" spans="8:8" ht="15" customHeight="1">
      <c r="H18515" s="24"/>
    </row>
    <row r="18516" spans="8:8" ht="15" customHeight="1">
      <c r="H18516" s="24"/>
    </row>
    <row r="18517" spans="8:8" ht="15" customHeight="1">
      <c r="H18517" s="24"/>
    </row>
    <row r="18518" spans="8:8" ht="15" customHeight="1">
      <c r="H18518" s="24"/>
    </row>
    <row r="18519" spans="8:8" ht="15" customHeight="1">
      <c r="H18519" s="24"/>
    </row>
    <row r="18520" spans="8:8" ht="15" customHeight="1">
      <c r="H18520" s="24"/>
    </row>
    <row r="18521" spans="8:8" ht="15" customHeight="1">
      <c r="H18521" s="24"/>
    </row>
    <row r="18522" spans="8:8" ht="15" customHeight="1">
      <c r="H18522" s="24"/>
    </row>
    <row r="18523" spans="8:8" ht="15" customHeight="1">
      <c r="H18523" s="24"/>
    </row>
    <row r="18524" spans="8:8" ht="15" customHeight="1">
      <c r="H18524" s="24"/>
    </row>
    <row r="18525" spans="8:8" ht="15" customHeight="1">
      <c r="H18525" s="24"/>
    </row>
    <row r="18526" spans="8:8" ht="15" customHeight="1">
      <c r="H18526" s="24"/>
    </row>
    <row r="18527" spans="8:8" ht="15" customHeight="1">
      <c r="H18527" s="24"/>
    </row>
    <row r="18528" spans="8:8" ht="15" customHeight="1">
      <c r="H18528" s="24"/>
    </row>
    <row r="18529" spans="8:8" ht="15" customHeight="1">
      <c r="H18529" s="24"/>
    </row>
    <row r="18530" spans="8:8" ht="15" customHeight="1">
      <c r="H18530" s="24"/>
    </row>
    <row r="18531" spans="8:8" ht="15" customHeight="1">
      <c r="H18531" s="24"/>
    </row>
    <row r="18532" spans="8:8" ht="15" customHeight="1">
      <c r="H18532" s="24"/>
    </row>
    <row r="18533" spans="8:8" ht="15" customHeight="1">
      <c r="H18533" s="24"/>
    </row>
    <row r="18534" spans="8:8" ht="15" customHeight="1">
      <c r="H18534" s="24"/>
    </row>
    <row r="18535" spans="8:8" ht="15" customHeight="1">
      <c r="H18535" s="24"/>
    </row>
    <row r="18536" spans="8:8" ht="15" customHeight="1">
      <c r="H18536" s="24"/>
    </row>
    <row r="18537" spans="8:8" ht="15" customHeight="1">
      <c r="H18537" s="24"/>
    </row>
    <row r="18538" spans="8:8" ht="15" customHeight="1">
      <c r="H18538" s="24"/>
    </row>
    <row r="18539" spans="8:8" ht="15" customHeight="1">
      <c r="H18539" s="24"/>
    </row>
    <row r="18540" spans="8:8" ht="15" customHeight="1">
      <c r="H18540" s="24"/>
    </row>
    <row r="18541" spans="8:8" ht="15" customHeight="1">
      <c r="H18541" s="24"/>
    </row>
    <row r="18542" spans="8:8" ht="15" customHeight="1">
      <c r="H18542" s="24"/>
    </row>
    <row r="18543" spans="8:8" ht="15" customHeight="1">
      <c r="H18543" s="24"/>
    </row>
    <row r="18544" spans="8:8" ht="15" customHeight="1">
      <c r="H18544" s="24"/>
    </row>
    <row r="18545" spans="8:8" ht="15" customHeight="1">
      <c r="H18545" s="24"/>
    </row>
    <row r="18546" spans="8:8" ht="15" customHeight="1">
      <c r="H18546" s="24"/>
    </row>
    <row r="18547" spans="8:8" ht="15" customHeight="1">
      <c r="H18547" s="24"/>
    </row>
    <row r="18548" spans="8:8" ht="15" customHeight="1">
      <c r="H18548" s="24"/>
    </row>
    <row r="18549" spans="8:8" ht="15" customHeight="1">
      <c r="H18549" s="24"/>
    </row>
    <row r="18550" spans="8:8" ht="15" customHeight="1">
      <c r="H18550" s="24"/>
    </row>
    <row r="18551" spans="8:8" ht="15" customHeight="1">
      <c r="H18551" s="24"/>
    </row>
    <row r="18552" spans="8:8" ht="15" customHeight="1">
      <c r="H18552" s="24"/>
    </row>
    <row r="18553" spans="8:8" ht="15" customHeight="1">
      <c r="H18553" s="24"/>
    </row>
    <row r="18554" spans="8:8" ht="15" customHeight="1">
      <c r="H18554" s="24"/>
    </row>
    <row r="18555" spans="8:8" ht="15" customHeight="1">
      <c r="H18555" s="24"/>
    </row>
    <row r="18556" spans="8:8" ht="15" customHeight="1">
      <c r="H18556" s="24"/>
    </row>
    <row r="18557" spans="8:8" ht="15" customHeight="1">
      <c r="H18557" s="24"/>
    </row>
    <row r="18558" spans="8:8" ht="15" customHeight="1">
      <c r="H18558" s="24"/>
    </row>
    <row r="18559" spans="8:8" ht="15" customHeight="1">
      <c r="H18559" s="24"/>
    </row>
    <row r="18560" spans="8:8" ht="15" customHeight="1">
      <c r="H18560" s="24"/>
    </row>
    <row r="18561" spans="8:8" ht="15" customHeight="1">
      <c r="H18561" s="24"/>
    </row>
    <row r="18562" spans="8:8" ht="15" customHeight="1">
      <c r="H18562" s="24"/>
    </row>
    <row r="18563" spans="8:8" ht="15" customHeight="1">
      <c r="H18563" s="24"/>
    </row>
    <row r="18564" spans="8:8" ht="15" customHeight="1">
      <c r="H18564" s="24"/>
    </row>
    <row r="18565" spans="8:8" ht="15" customHeight="1">
      <c r="H18565" s="24"/>
    </row>
    <row r="18566" spans="8:8" ht="15" customHeight="1">
      <c r="H18566" s="24"/>
    </row>
    <row r="18567" spans="8:8" ht="15" customHeight="1">
      <c r="H18567" s="24"/>
    </row>
    <row r="18568" spans="8:8" ht="15" customHeight="1">
      <c r="H18568" s="24"/>
    </row>
    <row r="18569" spans="8:8" ht="15" customHeight="1">
      <c r="H18569" s="24"/>
    </row>
    <row r="18570" spans="8:8" ht="15" customHeight="1">
      <c r="H18570" s="24"/>
    </row>
    <row r="18571" spans="8:8" ht="15" customHeight="1">
      <c r="H18571" s="24"/>
    </row>
    <row r="18572" spans="8:8" ht="15" customHeight="1">
      <c r="H18572" s="24"/>
    </row>
    <row r="18573" spans="8:8" ht="15" customHeight="1">
      <c r="H18573" s="24"/>
    </row>
    <row r="18574" spans="8:8" ht="15" customHeight="1">
      <c r="H18574" s="24"/>
    </row>
    <row r="18575" spans="8:8" ht="15" customHeight="1">
      <c r="H18575" s="24"/>
    </row>
    <row r="18576" spans="8:8" ht="15" customHeight="1">
      <c r="H18576" s="24"/>
    </row>
    <row r="18577" spans="8:8" ht="15" customHeight="1">
      <c r="H18577" s="24"/>
    </row>
    <row r="18578" spans="8:8" ht="15" customHeight="1">
      <c r="H18578" s="24"/>
    </row>
    <row r="18579" spans="8:8" ht="15" customHeight="1">
      <c r="H18579" s="24"/>
    </row>
    <row r="18580" spans="8:8" ht="15" customHeight="1">
      <c r="H18580" s="24"/>
    </row>
    <row r="18581" spans="8:8" ht="15" customHeight="1">
      <c r="H18581" s="24"/>
    </row>
    <row r="18582" spans="8:8" ht="15" customHeight="1">
      <c r="H18582" s="24"/>
    </row>
    <row r="18583" spans="8:8" ht="15" customHeight="1">
      <c r="H18583" s="24"/>
    </row>
    <row r="18584" spans="8:8" ht="15" customHeight="1">
      <c r="H18584" s="24"/>
    </row>
    <row r="18585" spans="8:8" ht="15" customHeight="1">
      <c r="H18585" s="24"/>
    </row>
    <row r="18586" spans="8:8" ht="15" customHeight="1">
      <c r="H18586" s="24"/>
    </row>
    <row r="18587" spans="8:8" ht="15" customHeight="1">
      <c r="H18587" s="24"/>
    </row>
    <row r="18588" spans="8:8" ht="15" customHeight="1">
      <c r="H18588" s="24"/>
    </row>
    <row r="18589" spans="8:8" ht="15" customHeight="1">
      <c r="H18589" s="24"/>
    </row>
    <row r="18590" spans="8:8" ht="15" customHeight="1">
      <c r="H18590" s="24"/>
    </row>
    <row r="18591" spans="8:8" ht="15" customHeight="1">
      <c r="H18591" s="24"/>
    </row>
    <row r="18592" spans="8:8" ht="15" customHeight="1">
      <c r="H18592" s="24"/>
    </row>
    <row r="18593" spans="8:8" ht="15" customHeight="1">
      <c r="H18593" s="24"/>
    </row>
    <row r="18594" spans="8:8" ht="15" customHeight="1">
      <c r="H18594" s="24"/>
    </row>
    <row r="18595" spans="8:8" ht="15" customHeight="1">
      <c r="H18595" s="24"/>
    </row>
    <row r="18596" spans="8:8" ht="15" customHeight="1">
      <c r="H18596" s="24"/>
    </row>
    <row r="18597" spans="8:8" ht="15" customHeight="1">
      <c r="H18597" s="24"/>
    </row>
    <row r="18598" spans="8:8" ht="15" customHeight="1">
      <c r="H18598" s="24"/>
    </row>
    <row r="18599" spans="8:8" ht="15" customHeight="1">
      <c r="H18599" s="24"/>
    </row>
    <row r="18600" spans="8:8" ht="15" customHeight="1">
      <c r="H18600" s="24"/>
    </row>
    <row r="18601" spans="8:8" ht="15" customHeight="1">
      <c r="H18601" s="24"/>
    </row>
    <row r="18602" spans="8:8" ht="15" customHeight="1">
      <c r="H18602" s="24"/>
    </row>
    <row r="18603" spans="8:8" ht="15" customHeight="1">
      <c r="H18603" s="24"/>
    </row>
    <row r="18604" spans="8:8" ht="15" customHeight="1">
      <c r="H18604" s="24"/>
    </row>
    <row r="18605" spans="8:8" ht="15" customHeight="1">
      <c r="H18605" s="24"/>
    </row>
    <row r="18606" spans="8:8" ht="15" customHeight="1">
      <c r="H18606" s="24"/>
    </row>
    <row r="18607" spans="8:8" ht="15" customHeight="1">
      <c r="H18607" s="24"/>
    </row>
    <row r="18608" spans="8:8" ht="15" customHeight="1">
      <c r="H18608" s="24"/>
    </row>
    <row r="18609" spans="8:8" ht="15" customHeight="1">
      <c r="H18609" s="24"/>
    </row>
    <row r="18610" spans="8:8" ht="15" customHeight="1">
      <c r="H18610" s="24"/>
    </row>
    <row r="18611" spans="8:8" ht="15" customHeight="1">
      <c r="H18611" s="24"/>
    </row>
    <row r="18612" spans="8:8" ht="15" customHeight="1">
      <c r="H18612" s="24"/>
    </row>
    <row r="18613" spans="8:8" ht="15" customHeight="1">
      <c r="H18613" s="24"/>
    </row>
    <row r="18614" spans="8:8" ht="15" customHeight="1">
      <c r="H18614" s="24"/>
    </row>
    <row r="18615" spans="8:8" ht="15" customHeight="1">
      <c r="H18615" s="24"/>
    </row>
    <row r="18616" spans="8:8" ht="15" customHeight="1">
      <c r="H18616" s="24"/>
    </row>
    <row r="18617" spans="8:8" ht="15" customHeight="1">
      <c r="H18617" s="24"/>
    </row>
    <row r="18618" spans="8:8" ht="15" customHeight="1">
      <c r="H18618" s="24"/>
    </row>
    <row r="18619" spans="8:8" ht="15" customHeight="1">
      <c r="H18619" s="24"/>
    </row>
    <row r="18620" spans="8:8" ht="15" customHeight="1">
      <c r="H18620" s="24"/>
    </row>
    <row r="18621" spans="8:8" ht="15" customHeight="1">
      <c r="H18621" s="24"/>
    </row>
    <row r="18622" spans="8:8" ht="15" customHeight="1">
      <c r="H18622" s="24"/>
    </row>
    <row r="18623" spans="8:8" ht="15" customHeight="1">
      <c r="H18623" s="24"/>
    </row>
    <row r="18624" spans="8:8" ht="15" customHeight="1">
      <c r="H18624" s="24"/>
    </row>
    <row r="18625" spans="8:8" ht="15" customHeight="1">
      <c r="H18625" s="24"/>
    </row>
    <row r="18626" spans="8:8" ht="15" customHeight="1">
      <c r="H18626" s="24"/>
    </row>
    <row r="18627" spans="8:8" ht="15" customHeight="1">
      <c r="H18627" s="24"/>
    </row>
    <row r="18628" spans="8:8" ht="15" customHeight="1">
      <c r="H18628" s="24"/>
    </row>
    <row r="18629" spans="8:8" ht="15" customHeight="1">
      <c r="H18629" s="24"/>
    </row>
    <row r="18630" spans="8:8" ht="15" customHeight="1">
      <c r="H18630" s="24"/>
    </row>
    <row r="18631" spans="8:8" ht="15" customHeight="1">
      <c r="H18631" s="24"/>
    </row>
    <row r="18632" spans="8:8" ht="15" customHeight="1">
      <c r="H18632" s="24"/>
    </row>
    <row r="18633" spans="8:8" ht="15" customHeight="1">
      <c r="H18633" s="24"/>
    </row>
    <row r="18634" spans="8:8" ht="15" customHeight="1">
      <c r="H18634" s="24"/>
    </row>
    <row r="18635" spans="8:8" ht="15" customHeight="1">
      <c r="H18635" s="24"/>
    </row>
    <row r="18636" spans="8:8" ht="15" customHeight="1">
      <c r="H18636" s="24"/>
    </row>
    <row r="18637" spans="8:8" ht="15" customHeight="1">
      <c r="H18637" s="24"/>
    </row>
    <row r="18638" spans="8:8" ht="15" customHeight="1">
      <c r="H18638" s="24"/>
    </row>
    <row r="18639" spans="8:8" ht="15" customHeight="1">
      <c r="H18639" s="24"/>
    </row>
    <row r="18640" spans="8:8" ht="15" customHeight="1">
      <c r="H18640" s="24"/>
    </row>
    <row r="18641" spans="8:8" ht="15" customHeight="1">
      <c r="H18641" s="24"/>
    </row>
    <row r="18642" spans="8:8" ht="15" customHeight="1">
      <c r="H18642" s="24"/>
    </row>
    <row r="18643" spans="8:8" ht="15" customHeight="1">
      <c r="H18643" s="24"/>
    </row>
    <row r="18644" spans="8:8" ht="15" customHeight="1">
      <c r="H18644" s="24"/>
    </row>
    <row r="18645" spans="8:8" ht="15" customHeight="1">
      <c r="H18645" s="24"/>
    </row>
    <row r="18646" spans="8:8" ht="15" customHeight="1">
      <c r="H18646" s="24"/>
    </row>
    <row r="18647" spans="8:8" ht="15" customHeight="1">
      <c r="H18647" s="24"/>
    </row>
    <row r="18648" spans="8:8" ht="15" customHeight="1">
      <c r="H18648" s="24"/>
    </row>
    <row r="18649" spans="8:8" ht="15" customHeight="1">
      <c r="H18649" s="24"/>
    </row>
    <row r="18650" spans="8:8" ht="15" customHeight="1">
      <c r="H18650" s="24"/>
    </row>
    <row r="18651" spans="8:8" ht="15" customHeight="1">
      <c r="H18651" s="24"/>
    </row>
    <row r="18652" spans="8:8" ht="15" customHeight="1">
      <c r="H18652" s="24"/>
    </row>
    <row r="18653" spans="8:8" ht="15" customHeight="1">
      <c r="H18653" s="24"/>
    </row>
    <row r="18654" spans="8:8" ht="15" customHeight="1">
      <c r="H18654" s="24"/>
    </row>
    <row r="18655" spans="8:8" ht="15" customHeight="1">
      <c r="H18655" s="24"/>
    </row>
    <row r="18656" spans="8:8" ht="15" customHeight="1">
      <c r="H18656" s="24"/>
    </row>
    <row r="18657" spans="8:8" ht="15" customHeight="1">
      <c r="H18657" s="24"/>
    </row>
    <row r="18658" spans="8:8" ht="15" customHeight="1">
      <c r="H18658" s="24"/>
    </row>
    <row r="18659" spans="8:8" ht="15" customHeight="1">
      <c r="H18659" s="24"/>
    </row>
    <row r="18660" spans="8:8" ht="15" customHeight="1">
      <c r="H18660" s="24"/>
    </row>
    <row r="18661" spans="8:8" ht="15" customHeight="1">
      <c r="H18661" s="24"/>
    </row>
    <row r="18662" spans="8:8" ht="15" customHeight="1">
      <c r="H18662" s="24"/>
    </row>
    <row r="18663" spans="8:8" ht="15" customHeight="1">
      <c r="H18663" s="24"/>
    </row>
    <row r="18664" spans="8:8" ht="15" customHeight="1">
      <c r="H18664" s="24"/>
    </row>
    <row r="18665" spans="8:8" ht="15" customHeight="1">
      <c r="H18665" s="24"/>
    </row>
    <row r="18666" spans="8:8" ht="15" customHeight="1">
      <c r="H18666" s="24"/>
    </row>
    <row r="18667" spans="8:8" ht="15" customHeight="1">
      <c r="H18667" s="24"/>
    </row>
    <row r="18668" spans="8:8" ht="15" customHeight="1">
      <c r="H18668" s="24"/>
    </row>
    <row r="18669" spans="8:8" ht="15" customHeight="1">
      <c r="H18669" s="24"/>
    </row>
    <row r="18670" spans="8:8" ht="15" customHeight="1">
      <c r="H18670" s="24"/>
    </row>
    <row r="18671" spans="8:8" ht="15" customHeight="1">
      <c r="H18671" s="24"/>
    </row>
    <row r="18672" spans="8:8" ht="15" customHeight="1">
      <c r="H18672" s="24"/>
    </row>
    <row r="18673" spans="8:8" ht="15" customHeight="1">
      <c r="H18673" s="24"/>
    </row>
    <row r="18674" spans="8:8" ht="15" customHeight="1">
      <c r="H18674" s="24"/>
    </row>
    <row r="18675" spans="8:8" ht="15" customHeight="1">
      <c r="H18675" s="24"/>
    </row>
    <row r="18676" spans="8:8" ht="15" customHeight="1">
      <c r="H18676" s="24"/>
    </row>
    <row r="18677" spans="8:8" ht="15" customHeight="1">
      <c r="H18677" s="24"/>
    </row>
    <row r="18678" spans="8:8" ht="15" customHeight="1">
      <c r="H18678" s="24"/>
    </row>
    <row r="18679" spans="8:8" ht="15" customHeight="1">
      <c r="H18679" s="24"/>
    </row>
    <row r="18680" spans="8:8" ht="15" customHeight="1">
      <c r="H18680" s="24"/>
    </row>
    <row r="18681" spans="8:8" ht="15" customHeight="1">
      <c r="H18681" s="24"/>
    </row>
    <row r="18682" spans="8:8" ht="15" customHeight="1">
      <c r="H18682" s="24"/>
    </row>
    <row r="18683" spans="8:8" ht="15" customHeight="1">
      <c r="H18683" s="24"/>
    </row>
    <row r="18684" spans="8:8" ht="15" customHeight="1">
      <c r="H18684" s="24"/>
    </row>
    <row r="18685" spans="8:8" ht="15" customHeight="1">
      <c r="H18685" s="24"/>
    </row>
    <row r="18686" spans="8:8" ht="15" customHeight="1">
      <c r="H18686" s="24"/>
    </row>
    <row r="18687" spans="8:8" ht="15" customHeight="1">
      <c r="H18687" s="24"/>
    </row>
    <row r="18688" spans="8:8" ht="15" customHeight="1">
      <c r="H18688" s="24"/>
    </row>
    <row r="18689" spans="8:8" ht="15" customHeight="1">
      <c r="H18689" s="24"/>
    </row>
    <row r="18690" spans="8:8" ht="15" customHeight="1">
      <c r="H18690" s="24"/>
    </row>
    <row r="18691" spans="8:8" ht="15" customHeight="1">
      <c r="H18691" s="24"/>
    </row>
    <row r="18692" spans="8:8" ht="15" customHeight="1">
      <c r="H18692" s="24"/>
    </row>
    <row r="18693" spans="8:8" ht="15" customHeight="1">
      <c r="H18693" s="24"/>
    </row>
    <row r="18694" spans="8:8" ht="15" customHeight="1">
      <c r="H18694" s="24"/>
    </row>
    <row r="18695" spans="8:8" ht="15" customHeight="1">
      <c r="H18695" s="24"/>
    </row>
    <row r="18696" spans="8:8" ht="15" customHeight="1">
      <c r="H18696" s="24"/>
    </row>
    <row r="18697" spans="8:8" ht="15" customHeight="1">
      <c r="H18697" s="24"/>
    </row>
    <row r="18698" spans="8:8" ht="15" customHeight="1">
      <c r="H18698" s="24"/>
    </row>
    <row r="18699" spans="8:8" ht="15" customHeight="1">
      <c r="H18699" s="24"/>
    </row>
    <row r="18700" spans="8:8" ht="15" customHeight="1">
      <c r="H18700" s="24"/>
    </row>
    <row r="18701" spans="8:8" ht="15" customHeight="1">
      <c r="H18701" s="24"/>
    </row>
    <row r="18702" spans="8:8" ht="15" customHeight="1">
      <c r="H18702" s="24"/>
    </row>
    <row r="18703" spans="8:8" ht="15" customHeight="1">
      <c r="H18703" s="24"/>
    </row>
    <row r="18704" spans="8:8" ht="15" customHeight="1">
      <c r="H18704" s="24"/>
    </row>
    <row r="18705" spans="8:8" ht="15" customHeight="1">
      <c r="H18705" s="24"/>
    </row>
    <row r="18706" spans="8:8" ht="15" customHeight="1">
      <c r="H18706" s="24"/>
    </row>
    <row r="18707" spans="8:8" ht="15" customHeight="1">
      <c r="H18707" s="24"/>
    </row>
    <row r="18708" spans="8:8" ht="15" customHeight="1">
      <c r="H18708" s="24"/>
    </row>
    <row r="18709" spans="8:8" ht="15" customHeight="1">
      <c r="H18709" s="24"/>
    </row>
    <row r="18710" spans="8:8" ht="15" customHeight="1">
      <c r="H18710" s="24"/>
    </row>
    <row r="18711" spans="8:8" ht="15" customHeight="1">
      <c r="H18711" s="24"/>
    </row>
    <row r="18712" spans="8:8" ht="15" customHeight="1">
      <c r="H18712" s="24"/>
    </row>
    <row r="18713" spans="8:8" ht="15" customHeight="1">
      <c r="H18713" s="24"/>
    </row>
    <row r="18714" spans="8:8" ht="15" customHeight="1">
      <c r="H18714" s="24"/>
    </row>
    <row r="18715" spans="8:8" ht="15" customHeight="1">
      <c r="H18715" s="24"/>
    </row>
    <row r="18716" spans="8:8" ht="15" customHeight="1">
      <c r="H18716" s="24"/>
    </row>
    <row r="18717" spans="8:8" ht="15" customHeight="1">
      <c r="H18717" s="24"/>
    </row>
    <row r="18718" spans="8:8" ht="15" customHeight="1">
      <c r="H18718" s="24"/>
    </row>
    <row r="18719" spans="8:8" ht="15" customHeight="1">
      <c r="H18719" s="24"/>
    </row>
    <row r="18720" spans="8:8" ht="15" customHeight="1">
      <c r="H18720" s="24"/>
    </row>
    <row r="18721" spans="8:8" ht="15" customHeight="1">
      <c r="H18721" s="24"/>
    </row>
    <row r="18722" spans="8:8" ht="15" customHeight="1">
      <c r="H18722" s="24"/>
    </row>
    <row r="18723" spans="8:8" ht="15" customHeight="1">
      <c r="H18723" s="24"/>
    </row>
    <row r="18724" spans="8:8" ht="15" customHeight="1">
      <c r="H18724" s="24"/>
    </row>
    <row r="18725" spans="8:8" ht="15" customHeight="1">
      <c r="H18725" s="24"/>
    </row>
    <row r="18726" spans="8:8" ht="15" customHeight="1">
      <c r="H18726" s="24"/>
    </row>
    <row r="18727" spans="8:8" ht="15" customHeight="1">
      <c r="H18727" s="24"/>
    </row>
    <row r="18728" spans="8:8" ht="15" customHeight="1">
      <c r="H18728" s="24"/>
    </row>
    <row r="18729" spans="8:8" ht="15" customHeight="1">
      <c r="H18729" s="24"/>
    </row>
    <row r="18730" spans="8:8" ht="15" customHeight="1">
      <c r="H18730" s="24"/>
    </row>
    <row r="18731" spans="8:8" ht="15" customHeight="1">
      <c r="H18731" s="24"/>
    </row>
    <row r="18732" spans="8:8" ht="15" customHeight="1">
      <c r="H18732" s="24"/>
    </row>
    <row r="18733" spans="8:8" ht="15" customHeight="1">
      <c r="H18733" s="24"/>
    </row>
    <row r="18734" spans="8:8" ht="15" customHeight="1">
      <c r="H18734" s="24"/>
    </row>
    <row r="18735" spans="8:8" ht="15" customHeight="1">
      <c r="H18735" s="24"/>
    </row>
    <row r="18736" spans="8:8" ht="15" customHeight="1">
      <c r="H18736" s="24"/>
    </row>
    <row r="18737" spans="8:8" ht="15" customHeight="1">
      <c r="H18737" s="24"/>
    </row>
    <row r="18738" spans="8:8" ht="15" customHeight="1">
      <c r="H18738" s="24"/>
    </row>
    <row r="18739" spans="8:8" ht="15" customHeight="1">
      <c r="H18739" s="24"/>
    </row>
    <row r="18740" spans="8:8" ht="15" customHeight="1">
      <c r="H18740" s="24"/>
    </row>
    <row r="18741" spans="8:8" ht="15" customHeight="1">
      <c r="H18741" s="24"/>
    </row>
    <row r="18742" spans="8:8" ht="15" customHeight="1">
      <c r="H18742" s="24"/>
    </row>
    <row r="18743" spans="8:8" ht="15" customHeight="1">
      <c r="H18743" s="24"/>
    </row>
    <row r="18744" spans="8:8" ht="15" customHeight="1">
      <c r="H18744" s="24"/>
    </row>
    <row r="18745" spans="8:8" ht="15" customHeight="1">
      <c r="H18745" s="24"/>
    </row>
    <row r="18746" spans="8:8" ht="15" customHeight="1">
      <c r="H18746" s="24"/>
    </row>
    <row r="18747" spans="8:8" ht="15" customHeight="1">
      <c r="H18747" s="24"/>
    </row>
    <row r="18748" spans="8:8" ht="15" customHeight="1">
      <c r="H18748" s="24"/>
    </row>
    <row r="18749" spans="8:8" ht="15" customHeight="1">
      <c r="H18749" s="24"/>
    </row>
    <row r="18750" spans="8:8" ht="15" customHeight="1">
      <c r="H18750" s="24"/>
    </row>
    <row r="18751" spans="8:8" ht="15" customHeight="1">
      <c r="H18751" s="24"/>
    </row>
    <row r="18752" spans="8:8" ht="15" customHeight="1">
      <c r="H18752" s="24"/>
    </row>
    <row r="18753" spans="8:8" ht="15" customHeight="1">
      <c r="H18753" s="24"/>
    </row>
    <row r="18754" spans="8:8" ht="15" customHeight="1">
      <c r="H18754" s="24"/>
    </row>
    <row r="18755" spans="8:8" ht="15" customHeight="1">
      <c r="H18755" s="24"/>
    </row>
    <row r="18756" spans="8:8" ht="15" customHeight="1">
      <c r="H18756" s="24"/>
    </row>
    <row r="18757" spans="8:8" ht="15" customHeight="1">
      <c r="H18757" s="24"/>
    </row>
    <row r="18758" spans="8:8" ht="15" customHeight="1">
      <c r="H18758" s="24"/>
    </row>
    <row r="18759" spans="8:8" ht="15" customHeight="1">
      <c r="H18759" s="24"/>
    </row>
    <row r="18760" spans="8:8" ht="15" customHeight="1">
      <c r="H18760" s="24"/>
    </row>
    <row r="18761" spans="8:8" ht="15" customHeight="1">
      <c r="H18761" s="24"/>
    </row>
    <row r="18762" spans="8:8" ht="15" customHeight="1">
      <c r="H18762" s="24"/>
    </row>
    <row r="18763" spans="8:8" ht="15" customHeight="1">
      <c r="H18763" s="24"/>
    </row>
    <row r="18764" spans="8:8" ht="15" customHeight="1">
      <c r="H18764" s="24"/>
    </row>
    <row r="18765" spans="8:8" ht="15" customHeight="1">
      <c r="H18765" s="24"/>
    </row>
    <row r="18766" spans="8:8" ht="15" customHeight="1">
      <c r="H18766" s="24"/>
    </row>
    <row r="18767" spans="8:8" ht="15" customHeight="1">
      <c r="H18767" s="24"/>
    </row>
    <row r="18768" spans="8:8" ht="15" customHeight="1">
      <c r="H18768" s="24"/>
    </row>
    <row r="18769" spans="8:8" ht="15" customHeight="1">
      <c r="H18769" s="24"/>
    </row>
    <row r="18770" spans="8:8" ht="15" customHeight="1">
      <c r="H18770" s="24"/>
    </row>
    <row r="18771" spans="8:8" ht="15" customHeight="1">
      <c r="H18771" s="24"/>
    </row>
    <row r="18772" spans="8:8" ht="15" customHeight="1">
      <c r="H18772" s="24"/>
    </row>
    <row r="18773" spans="8:8" ht="15" customHeight="1">
      <c r="H18773" s="24"/>
    </row>
    <row r="18774" spans="8:8" ht="15" customHeight="1">
      <c r="H18774" s="24"/>
    </row>
    <row r="18775" spans="8:8" ht="15" customHeight="1">
      <c r="H18775" s="24"/>
    </row>
    <row r="18776" spans="8:8" ht="15" customHeight="1">
      <c r="H18776" s="24"/>
    </row>
    <row r="18777" spans="8:8" ht="15" customHeight="1">
      <c r="H18777" s="24"/>
    </row>
    <row r="18778" spans="8:8" ht="15" customHeight="1">
      <c r="H18778" s="24"/>
    </row>
    <row r="18779" spans="8:8" ht="15" customHeight="1">
      <c r="H18779" s="24"/>
    </row>
    <row r="18780" spans="8:8" ht="15" customHeight="1">
      <c r="H18780" s="24"/>
    </row>
    <row r="18781" spans="8:8" ht="15" customHeight="1">
      <c r="H18781" s="24"/>
    </row>
    <row r="18782" spans="8:8" ht="15" customHeight="1">
      <c r="H18782" s="24"/>
    </row>
    <row r="18783" spans="8:8" ht="15" customHeight="1">
      <c r="H18783" s="24"/>
    </row>
    <row r="18784" spans="8:8" ht="15" customHeight="1">
      <c r="H18784" s="24"/>
    </row>
    <row r="18785" spans="8:8" ht="15" customHeight="1">
      <c r="H18785" s="24"/>
    </row>
    <row r="18786" spans="8:8" ht="15" customHeight="1">
      <c r="H18786" s="24"/>
    </row>
    <row r="18787" spans="8:8" ht="15" customHeight="1">
      <c r="H18787" s="24"/>
    </row>
    <row r="18788" spans="8:8" ht="15" customHeight="1">
      <c r="H18788" s="24"/>
    </row>
    <row r="18789" spans="8:8" ht="15" customHeight="1">
      <c r="H18789" s="24"/>
    </row>
    <row r="18790" spans="8:8" ht="15" customHeight="1">
      <c r="H18790" s="24"/>
    </row>
    <row r="18791" spans="8:8" ht="15" customHeight="1">
      <c r="H18791" s="24"/>
    </row>
    <row r="18792" spans="8:8" ht="15" customHeight="1">
      <c r="H18792" s="24"/>
    </row>
    <row r="18793" spans="8:8" ht="15" customHeight="1">
      <c r="H18793" s="24"/>
    </row>
    <row r="18794" spans="8:8" ht="15" customHeight="1">
      <c r="H18794" s="24"/>
    </row>
    <row r="18795" spans="8:8" ht="15" customHeight="1">
      <c r="H18795" s="24"/>
    </row>
    <row r="18796" spans="8:8" ht="15" customHeight="1">
      <c r="H18796" s="24"/>
    </row>
    <row r="18797" spans="8:8" ht="15" customHeight="1">
      <c r="H18797" s="24"/>
    </row>
    <row r="18798" spans="8:8" ht="15" customHeight="1">
      <c r="H18798" s="24"/>
    </row>
    <row r="18799" spans="8:8" ht="15" customHeight="1">
      <c r="H18799" s="24"/>
    </row>
    <row r="18800" spans="8:8" ht="15" customHeight="1">
      <c r="H18800" s="24"/>
    </row>
    <row r="18801" spans="8:8" ht="15" customHeight="1">
      <c r="H18801" s="24"/>
    </row>
    <row r="18802" spans="8:8" ht="15" customHeight="1">
      <c r="H18802" s="24"/>
    </row>
    <row r="18803" spans="8:8" ht="15" customHeight="1">
      <c r="H18803" s="24"/>
    </row>
    <row r="18804" spans="8:8" ht="15" customHeight="1">
      <c r="H18804" s="24"/>
    </row>
    <row r="18805" spans="8:8" ht="15" customHeight="1">
      <c r="H18805" s="24"/>
    </row>
    <row r="18806" spans="8:8" ht="15" customHeight="1">
      <c r="H18806" s="24"/>
    </row>
    <row r="18807" spans="8:8" ht="15" customHeight="1">
      <c r="H18807" s="24"/>
    </row>
    <row r="18808" spans="8:8" ht="15" customHeight="1">
      <c r="H18808" s="24"/>
    </row>
    <row r="18809" spans="8:8" ht="15" customHeight="1">
      <c r="H18809" s="24"/>
    </row>
    <row r="18810" spans="8:8" ht="15" customHeight="1">
      <c r="H18810" s="24"/>
    </row>
    <row r="18811" spans="8:8" ht="15" customHeight="1">
      <c r="H18811" s="24"/>
    </row>
    <row r="18812" spans="8:8" ht="15" customHeight="1">
      <c r="H18812" s="24"/>
    </row>
    <row r="18813" spans="8:8" ht="15" customHeight="1">
      <c r="H18813" s="24"/>
    </row>
    <row r="18814" spans="8:8" ht="15" customHeight="1">
      <c r="H18814" s="24"/>
    </row>
    <row r="18815" spans="8:8" ht="15" customHeight="1">
      <c r="H18815" s="24"/>
    </row>
    <row r="18816" spans="8:8" ht="15" customHeight="1">
      <c r="H18816" s="24"/>
    </row>
    <row r="18817" spans="8:8" ht="15" customHeight="1">
      <c r="H18817" s="24"/>
    </row>
    <row r="18818" spans="8:8" ht="15" customHeight="1">
      <c r="H18818" s="24"/>
    </row>
    <row r="18819" spans="8:8" ht="15" customHeight="1">
      <c r="H18819" s="24"/>
    </row>
    <row r="18820" spans="8:8" ht="15" customHeight="1">
      <c r="H18820" s="24"/>
    </row>
    <row r="18821" spans="8:8" ht="15" customHeight="1">
      <c r="H18821" s="24"/>
    </row>
    <row r="18822" spans="8:8" ht="15" customHeight="1">
      <c r="H18822" s="24"/>
    </row>
    <row r="18823" spans="8:8" ht="15" customHeight="1">
      <c r="H18823" s="24"/>
    </row>
    <row r="18824" spans="8:8" ht="15" customHeight="1">
      <c r="H18824" s="24"/>
    </row>
    <row r="18825" spans="8:8" ht="15" customHeight="1">
      <c r="H18825" s="24"/>
    </row>
    <row r="18826" spans="8:8" ht="15" customHeight="1">
      <c r="H18826" s="24"/>
    </row>
    <row r="18827" spans="8:8" ht="15" customHeight="1">
      <c r="H18827" s="24"/>
    </row>
    <row r="18828" spans="8:8" ht="15" customHeight="1">
      <c r="H18828" s="24"/>
    </row>
    <row r="18829" spans="8:8" ht="15" customHeight="1">
      <c r="H18829" s="24"/>
    </row>
    <row r="18830" spans="8:8" ht="15" customHeight="1">
      <c r="H18830" s="24"/>
    </row>
    <row r="18831" spans="8:8" ht="15" customHeight="1">
      <c r="H18831" s="24"/>
    </row>
    <row r="18832" spans="8:8" ht="15" customHeight="1">
      <c r="H18832" s="24"/>
    </row>
    <row r="18833" spans="8:8" ht="15" customHeight="1">
      <c r="H18833" s="24"/>
    </row>
    <row r="18834" spans="8:8" ht="15" customHeight="1">
      <c r="H18834" s="24"/>
    </row>
    <row r="18835" spans="8:8" ht="15" customHeight="1">
      <c r="H18835" s="24"/>
    </row>
    <row r="18836" spans="8:8" ht="15" customHeight="1">
      <c r="H18836" s="24"/>
    </row>
    <row r="18837" spans="8:8" ht="15" customHeight="1">
      <c r="H18837" s="24"/>
    </row>
    <row r="18838" spans="8:8" ht="15" customHeight="1">
      <c r="H18838" s="24"/>
    </row>
    <row r="18839" spans="8:8" ht="15" customHeight="1">
      <c r="H18839" s="24"/>
    </row>
    <row r="18840" spans="8:8" ht="15" customHeight="1">
      <c r="H18840" s="24"/>
    </row>
    <row r="18841" spans="8:8" ht="15" customHeight="1">
      <c r="H18841" s="24"/>
    </row>
    <row r="18842" spans="8:8" ht="15" customHeight="1">
      <c r="H18842" s="24"/>
    </row>
    <row r="18843" spans="8:8" ht="15" customHeight="1">
      <c r="H18843" s="24"/>
    </row>
    <row r="18844" spans="8:8" ht="15" customHeight="1">
      <c r="H18844" s="24"/>
    </row>
    <row r="18845" spans="8:8" ht="15" customHeight="1">
      <c r="H18845" s="24"/>
    </row>
    <row r="18846" spans="8:8" ht="15" customHeight="1">
      <c r="H18846" s="24"/>
    </row>
    <row r="18847" spans="8:8" ht="15" customHeight="1">
      <c r="H18847" s="24"/>
    </row>
    <row r="18848" spans="8:8" ht="15" customHeight="1">
      <c r="H18848" s="24"/>
    </row>
    <row r="18849" spans="8:8" ht="15" customHeight="1">
      <c r="H18849" s="24"/>
    </row>
    <row r="18850" spans="8:8" ht="15" customHeight="1">
      <c r="H18850" s="24"/>
    </row>
    <row r="18851" spans="8:8" ht="15" customHeight="1">
      <c r="H18851" s="24"/>
    </row>
    <row r="18852" spans="8:8" ht="15" customHeight="1">
      <c r="H18852" s="24"/>
    </row>
    <row r="18853" spans="8:8" ht="15" customHeight="1">
      <c r="H18853" s="24"/>
    </row>
    <row r="18854" spans="8:8" ht="15" customHeight="1">
      <c r="H18854" s="24"/>
    </row>
    <row r="18855" spans="8:8" ht="15" customHeight="1">
      <c r="H18855" s="24"/>
    </row>
    <row r="18856" spans="8:8" ht="15" customHeight="1">
      <c r="H18856" s="24"/>
    </row>
    <row r="18857" spans="8:8" ht="15" customHeight="1">
      <c r="H18857" s="24"/>
    </row>
    <row r="18858" spans="8:8" ht="15" customHeight="1">
      <c r="H18858" s="24"/>
    </row>
    <row r="18859" spans="8:8" ht="15" customHeight="1">
      <c r="H18859" s="24"/>
    </row>
    <row r="18860" spans="8:8" ht="15" customHeight="1">
      <c r="H18860" s="24"/>
    </row>
    <row r="18861" spans="8:8" ht="15" customHeight="1">
      <c r="H18861" s="24"/>
    </row>
    <row r="18862" spans="8:8" ht="15" customHeight="1">
      <c r="H18862" s="24"/>
    </row>
    <row r="18863" spans="8:8" ht="15" customHeight="1">
      <c r="H18863" s="24"/>
    </row>
    <row r="18864" spans="8:8" ht="15" customHeight="1">
      <c r="H18864" s="24"/>
    </row>
    <row r="18865" spans="8:8" ht="15" customHeight="1">
      <c r="H18865" s="24"/>
    </row>
    <row r="18866" spans="8:8" ht="15" customHeight="1">
      <c r="H18866" s="24"/>
    </row>
    <row r="18867" spans="8:8" ht="15" customHeight="1">
      <c r="H18867" s="24"/>
    </row>
    <row r="18868" spans="8:8" ht="15" customHeight="1">
      <c r="H18868" s="24"/>
    </row>
    <row r="18869" spans="8:8" ht="15" customHeight="1">
      <c r="H18869" s="24"/>
    </row>
    <row r="18870" spans="8:8" ht="15" customHeight="1">
      <c r="H18870" s="24"/>
    </row>
    <row r="18871" spans="8:8" ht="15" customHeight="1">
      <c r="H18871" s="24"/>
    </row>
    <row r="18872" spans="8:8" ht="15" customHeight="1">
      <c r="H18872" s="24"/>
    </row>
    <row r="18873" spans="8:8" ht="15" customHeight="1">
      <c r="H18873" s="24"/>
    </row>
    <row r="18874" spans="8:8" ht="15" customHeight="1">
      <c r="H18874" s="24"/>
    </row>
    <row r="18875" spans="8:8" ht="15" customHeight="1">
      <c r="H18875" s="24"/>
    </row>
    <row r="18876" spans="8:8" ht="15" customHeight="1">
      <c r="H18876" s="24"/>
    </row>
    <row r="18877" spans="8:8" ht="15" customHeight="1">
      <c r="H18877" s="24"/>
    </row>
    <row r="18878" spans="8:8" ht="15" customHeight="1">
      <c r="H18878" s="24"/>
    </row>
    <row r="18879" spans="8:8" ht="15" customHeight="1">
      <c r="H18879" s="24"/>
    </row>
    <row r="18880" spans="8:8" ht="15" customHeight="1">
      <c r="H18880" s="24"/>
    </row>
    <row r="18881" spans="8:8" ht="15" customHeight="1">
      <c r="H18881" s="24"/>
    </row>
    <row r="18882" spans="8:8" ht="15" customHeight="1">
      <c r="H18882" s="24"/>
    </row>
    <row r="18883" spans="8:8" ht="15" customHeight="1">
      <c r="H18883" s="24"/>
    </row>
    <row r="18884" spans="8:8" ht="15" customHeight="1">
      <c r="H18884" s="24"/>
    </row>
    <row r="18885" spans="8:8" ht="15" customHeight="1">
      <c r="H18885" s="24"/>
    </row>
    <row r="18886" spans="8:8" ht="15" customHeight="1">
      <c r="H18886" s="24"/>
    </row>
    <row r="18887" spans="8:8" ht="15" customHeight="1">
      <c r="H18887" s="24"/>
    </row>
    <row r="18888" spans="8:8" ht="15" customHeight="1">
      <c r="H18888" s="24"/>
    </row>
    <row r="18889" spans="8:8" ht="15" customHeight="1">
      <c r="H18889" s="24"/>
    </row>
    <row r="18890" spans="8:8" ht="15" customHeight="1">
      <c r="H18890" s="24"/>
    </row>
    <row r="18891" spans="8:8" ht="15" customHeight="1">
      <c r="H18891" s="24"/>
    </row>
    <row r="18892" spans="8:8" ht="15" customHeight="1">
      <c r="H18892" s="24"/>
    </row>
    <row r="18893" spans="8:8" ht="15" customHeight="1">
      <c r="H18893" s="24"/>
    </row>
    <row r="18894" spans="8:8" ht="15" customHeight="1">
      <c r="H18894" s="24"/>
    </row>
    <row r="18895" spans="8:8" ht="15" customHeight="1">
      <c r="H18895" s="24"/>
    </row>
    <row r="18896" spans="8:8" ht="15" customHeight="1">
      <c r="H18896" s="24"/>
    </row>
    <row r="18897" spans="8:8" ht="15" customHeight="1">
      <c r="H18897" s="24"/>
    </row>
    <row r="18898" spans="8:8" ht="15" customHeight="1">
      <c r="H18898" s="24"/>
    </row>
    <row r="18899" spans="8:8" ht="15" customHeight="1">
      <c r="H18899" s="24"/>
    </row>
    <row r="18900" spans="8:8" ht="15" customHeight="1">
      <c r="H18900" s="24"/>
    </row>
    <row r="18901" spans="8:8" ht="15" customHeight="1">
      <c r="H18901" s="24"/>
    </row>
    <row r="18902" spans="8:8" ht="15" customHeight="1">
      <c r="H18902" s="24"/>
    </row>
    <row r="18903" spans="8:8" ht="15" customHeight="1">
      <c r="H18903" s="24"/>
    </row>
    <row r="18904" spans="8:8" ht="15" customHeight="1">
      <c r="H18904" s="24"/>
    </row>
    <row r="18905" spans="8:8" ht="15" customHeight="1">
      <c r="H18905" s="24"/>
    </row>
    <row r="18906" spans="8:8" ht="15" customHeight="1">
      <c r="H18906" s="24"/>
    </row>
    <row r="18907" spans="8:8" ht="15" customHeight="1">
      <c r="H18907" s="24"/>
    </row>
    <row r="18908" spans="8:8" ht="15" customHeight="1">
      <c r="H18908" s="24"/>
    </row>
    <row r="18909" spans="8:8" ht="15" customHeight="1">
      <c r="H18909" s="24"/>
    </row>
    <row r="18910" spans="8:8" ht="15" customHeight="1">
      <c r="H18910" s="24"/>
    </row>
    <row r="18911" spans="8:8" ht="15" customHeight="1">
      <c r="H18911" s="24"/>
    </row>
    <row r="18912" spans="8:8" ht="15" customHeight="1">
      <c r="H18912" s="24"/>
    </row>
    <row r="18913" spans="8:8" ht="15" customHeight="1">
      <c r="H18913" s="24"/>
    </row>
    <row r="18914" spans="8:8" ht="15" customHeight="1">
      <c r="H18914" s="24"/>
    </row>
    <row r="18915" spans="8:8" ht="15" customHeight="1">
      <c r="H18915" s="24"/>
    </row>
    <row r="18916" spans="8:8" ht="15" customHeight="1">
      <c r="H18916" s="24"/>
    </row>
    <row r="18917" spans="8:8" ht="15" customHeight="1">
      <c r="H18917" s="24"/>
    </row>
    <row r="18918" spans="8:8" ht="15" customHeight="1">
      <c r="H18918" s="24"/>
    </row>
    <row r="18919" spans="8:8" ht="15" customHeight="1">
      <c r="H18919" s="24"/>
    </row>
    <row r="18920" spans="8:8" ht="15" customHeight="1">
      <c r="H18920" s="24"/>
    </row>
    <row r="18921" spans="8:8" ht="15" customHeight="1">
      <c r="H18921" s="24"/>
    </row>
    <row r="18922" spans="8:8" ht="15" customHeight="1">
      <c r="H18922" s="24"/>
    </row>
    <row r="18923" spans="8:8" ht="15" customHeight="1">
      <c r="H18923" s="24"/>
    </row>
    <row r="18924" spans="8:8" ht="15" customHeight="1">
      <c r="H18924" s="24"/>
    </row>
    <row r="18925" spans="8:8" ht="15" customHeight="1">
      <c r="H18925" s="24"/>
    </row>
    <row r="18926" spans="8:8" ht="15" customHeight="1">
      <c r="H18926" s="24"/>
    </row>
    <row r="18927" spans="8:8" ht="15" customHeight="1">
      <c r="H18927" s="24"/>
    </row>
    <row r="18928" spans="8:8" ht="15" customHeight="1">
      <c r="H18928" s="24"/>
    </row>
    <row r="18929" spans="8:8" ht="15" customHeight="1">
      <c r="H18929" s="24"/>
    </row>
    <row r="18930" spans="8:8" ht="15" customHeight="1">
      <c r="H18930" s="24"/>
    </row>
    <row r="18931" spans="8:8" ht="15" customHeight="1">
      <c r="H18931" s="24"/>
    </row>
    <row r="18932" spans="8:8" ht="15" customHeight="1">
      <c r="H18932" s="24"/>
    </row>
    <row r="18933" spans="8:8" ht="15" customHeight="1">
      <c r="H18933" s="24"/>
    </row>
    <row r="18934" spans="8:8" ht="15" customHeight="1">
      <c r="H18934" s="24"/>
    </row>
    <row r="18935" spans="8:8" ht="15" customHeight="1">
      <c r="H18935" s="24"/>
    </row>
    <row r="18936" spans="8:8" ht="15" customHeight="1">
      <c r="H18936" s="24"/>
    </row>
    <row r="18937" spans="8:8" ht="15" customHeight="1">
      <c r="H18937" s="24"/>
    </row>
    <row r="18938" spans="8:8" ht="15" customHeight="1">
      <c r="H18938" s="24"/>
    </row>
    <row r="18939" spans="8:8" ht="15" customHeight="1">
      <c r="H18939" s="24"/>
    </row>
    <row r="18940" spans="8:8" ht="15" customHeight="1">
      <c r="H18940" s="24"/>
    </row>
    <row r="18941" spans="8:8" ht="15" customHeight="1">
      <c r="H18941" s="24"/>
    </row>
    <row r="18942" spans="8:8" ht="15" customHeight="1">
      <c r="H18942" s="24"/>
    </row>
    <row r="18943" spans="8:8" ht="15" customHeight="1">
      <c r="H18943" s="24"/>
    </row>
    <row r="18944" spans="8:8" ht="15" customHeight="1">
      <c r="H18944" s="24"/>
    </row>
    <row r="18945" spans="8:8" ht="15" customHeight="1">
      <c r="H18945" s="24"/>
    </row>
    <row r="18946" spans="8:8" ht="15" customHeight="1">
      <c r="H18946" s="24"/>
    </row>
    <row r="18947" spans="8:8" ht="15" customHeight="1">
      <c r="H18947" s="24"/>
    </row>
    <row r="18948" spans="8:8" ht="15" customHeight="1">
      <c r="H18948" s="24"/>
    </row>
    <row r="18949" spans="8:8" ht="15" customHeight="1">
      <c r="H18949" s="24"/>
    </row>
    <row r="18950" spans="8:8" ht="15" customHeight="1">
      <c r="H18950" s="24"/>
    </row>
    <row r="18951" spans="8:8" ht="15" customHeight="1">
      <c r="H18951" s="24"/>
    </row>
    <row r="18952" spans="8:8" ht="15" customHeight="1">
      <c r="H18952" s="24"/>
    </row>
    <row r="18953" spans="8:8" ht="15" customHeight="1">
      <c r="H18953" s="24"/>
    </row>
    <row r="18954" spans="8:8" ht="15" customHeight="1">
      <c r="H18954" s="24"/>
    </row>
    <row r="18955" spans="8:8" ht="15" customHeight="1">
      <c r="H18955" s="24"/>
    </row>
    <row r="18956" spans="8:8" ht="15" customHeight="1">
      <c r="H18956" s="24"/>
    </row>
    <row r="18957" spans="8:8" ht="15" customHeight="1">
      <c r="H18957" s="24"/>
    </row>
    <row r="18958" spans="8:8" ht="15" customHeight="1">
      <c r="H18958" s="24"/>
    </row>
    <row r="18959" spans="8:8" ht="15" customHeight="1">
      <c r="H18959" s="24"/>
    </row>
    <row r="18960" spans="8:8" ht="15" customHeight="1">
      <c r="H18960" s="24"/>
    </row>
    <row r="18961" spans="8:8" ht="15" customHeight="1">
      <c r="H18961" s="24"/>
    </row>
    <row r="18962" spans="8:8" ht="15" customHeight="1">
      <c r="H18962" s="24"/>
    </row>
    <row r="18963" spans="8:8" ht="15" customHeight="1">
      <c r="H18963" s="24"/>
    </row>
    <row r="18964" spans="8:8" ht="15" customHeight="1">
      <c r="H18964" s="24"/>
    </row>
    <row r="18965" spans="8:8" ht="15" customHeight="1">
      <c r="H18965" s="24"/>
    </row>
    <row r="18966" spans="8:8" ht="15" customHeight="1">
      <c r="H18966" s="24"/>
    </row>
    <row r="18967" spans="8:8" ht="15" customHeight="1">
      <c r="H18967" s="24"/>
    </row>
    <row r="18968" spans="8:8" ht="15" customHeight="1">
      <c r="H18968" s="24"/>
    </row>
    <row r="18969" spans="8:8" ht="15" customHeight="1">
      <c r="H18969" s="24"/>
    </row>
    <row r="18970" spans="8:8" ht="15" customHeight="1">
      <c r="H18970" s="24"/>
    </row>
    <row r="18971" spans="8:8" ht="15" customHeight="1">
      <c r="H18971" s="24"/>
    </row>
    <row r="18972" spans="8:8" ht="15" customHeight="1">
      <c r="H18972" s="24"/>
    </row>
    <row r="18973" spans="8:8" ht="15" customHeight="1">
      <c r="H18973" s="24"/>
    </row>
    <row r="18974" spans="8:8" ht="15" customHeight="1">
      <c r="H18974" s="24"/>
    </row>
    <row r="18975" spans="8:8" ht="15" customHeight="1">
      <c r="H18975" s="24"/>
    </row>
    <row r="18976" spans="8:8" ht="15" customHeight="1">
      <c r="H18976" s="24"/>
    </row>
    <row r="18977" spans="8:8" ht="15" customHeight="1">
      <c r="H18977" s="24"/>
    </row>
    <row r="18978" spans="8:8" ht="15" customHeight="1">
      <c r="H18978" s="24"/>
    </row>
    <row r="18979" spans="8:8" ht="15" customHeight="1">
      <c r="H18979" s="24"/>
    </row>
    <row r="18980" spans="8:8" ht="15" customHeight="1">
      <c r="H18980" s="24"/>
    </row>
    <row r="18981" spans="8:8" ht="15" customHeight="1">
      <c r="H18981" s="24"/>
    </row>
    <row r="18982" spans="8:8" ht="15" customHeight="1">
      <c r="H18982" s="24"/>
    </row>
    <row r="18983" spans="8:8" ht="15" customHeight="1">
      <c r="H18983" s="24"/>
    </row>
    <row r="18984" spans="8:8" ht="15" customHeight="1">
      <c r="H18984" s="24"/>
    </row>
    <row r="18985" spans="8:8" ht="15" customHeight="1">
      <c r="H18985" s="24"/>
    </row>
    <row r="18986" spans="8:8" ht="15" customHeight="1">
      <c r="H18986" s="24"/>
    </row>
    <row r="18987" spans="8:8" ht="15" customHeight="1">
      <c r="H18987" s="24"/>
    </row>
    <row r="18988" spans="8:8" ht="15" customHeight="1">
      <c r="H18988" s="24"/>
    </row>
    <row r="18989" spans="8:8" ht="15" customHeight="1">
      <c r="H18989" s="24"/>
    </row>
    <row r="18990" spans="8:8" ht="15" customHeight="1">
      <c r="H18990" s="24"/>
    </row>
    <row r="18991" spans="8:8" ht="15" customHeight="1">
      <c r="H18991" s="24"/>
    </row>
    <row r="18992" spans="8:8" ht="15" customHeight="1">
      <c r="H18992" s="24"/>
    </row>
    <row r="18993" spans="8:8" ht="15" customHeight="1">
      <c r="H18993" s="24"/>
    </row>
    <row r="18994" spans="8:8" ht="15" customHeight="1">
      <c r="H18994" s="24"/>
    </row>
    <row r="18995" spans="8:8" ht="15" customHeight="1">
      <c r="H18995" s="24"/>
    </row>
    <row r="18996" spans="8:8" ht="15" customHeight="1">
      <c r="H18996" s="24"/>
    </row>
    <row r="18997" spans="8:8" ht="15" customHeight="1">
      <c r="H18997" s="24"/>
    </row>
    <row r="18998" spans="8:8" ht="15" customHeight="1">
      <c r="H18998" s="24"/>
    </row>
    <row r="18999" spans="8:8" ht="15" customHeight="1">
      <c r="H18999" s="24"/>
    </row>
    <row r="19000" spans="8:8" ht="15" customHeight="1">
      <c r="H19000" s="24"/>
    </row>
    <row r="19001" spans="8:8" ht="15" customHeight="1">
      <c r="H19001" s="24"/>
    </row>
    <row r="19002" spans="8:8" ht="15" customHeight="1">
      <c r="H19002" s="24"/>
    </row>
    <row r="19003" spans="8:8" ht="15" customHeight="1">
      <c r="H19003" s="24"/>
    </row>
    <row r="19004" spans="8:8" ht="15" customHeight="1">
      <c r="H19004" s="24"/>
    </row>
    <row r="19005" spans="8:8" ht="15" customHeight="1">
      <c r="H19005" s="24"/>
    </row>
    <row r="19006" spans="8:8" ht="15" customHeight="1">
      <c r="H19006" s="24"/>
    </row>
    <row r="19007" spans="8:8" ht="15" customHeight="1">
      <c r="H19007" s="24"/>
    </row>
    <row r="19008" spans="8:8" ht="15" customHeight="1">
      <c r="H19008" s="24"/>
    </row>
    <row r="19009" spans="8:8" ht="15" customHeight="1">
      <c r="H19009" s="24"/>
    </row>
    <row r="19010" spans="8:8" ht="15" customHeight="1">
      <c r="H19010" s="24"/>
    </row>
    <row r="19011" spans="8:8" ht="15" customHeight="1">
      <c r="H19011" s="24"/>
    </row>
    <row r="19012" spans="8:8" ht="15" customHeight="1">
      <c r="H19012" s="24"/>
    </row>
    <row r="19013" spans="8:8" ht="15" customHeight="1">
      <c r="H19013" s="24"/>
    </row>
    <row r="19014" spans="8:8" ht="15" customHeight="1">
      <c r="H19014" s="24"/>
    </row>
    <row r="19015" spans="8:8" ht="15" customHeight="1">
      <c r="H19015" s="24"/>
    </row>
    <row r="19016" spans="8:8" ht="15" customHeight="1">
      <c r="H19016" s="24"/>
    </row>
    <row r="19017" spans="8:8" ht="15" customHeight="1">
      <c r="H19017" s="24"/>
    </row>
    <row r="19018" spans="8:8" ht="15" customHeight="1">
      <c r="H19018" s="24"/>
    </row>
    <row r="19019" spans="8:8" ht="15" customHeight="1">
      <c r="H19019" s="24"/>
    </row>
    <row r="19020" spans="8:8" ht="15" customHeight="1">
      <c r="H19020" s="24"/>
    </row>
    <row r="19021" spans="8:8" ht="15" customHeight="1">
      <c r="H19021" s="24"/>
    </row>
    <row r="19022" spans="8:8" ht="15" customHeight="1">
      <c r="H19022" s="24"/>
    </row>
    <row r="19023" spans="8:8" ht="15" customHeight="1">
      <c r="H19023" s="24"/>
    </row>
    <row r="19024" spans="8:8" ht="15" customHeight="1">
      <c r="H19024" s="24"/>
    </row>
    <row r="19025" spans="8:8" ht="15" customHeight="1">
      <c r="H19025" s="24"/>
    </row>
    <row r="19026" spans="8:8" ht="15" customHeight="1">
      <c r="H19026" s="24"/>
    </row>
    <row r="19027" spans="8:8" ht="15" customHeight="1">
      <c r="H19027" s="24"/>
    </row>
    <row r="19028" spans="8:8" ht="15" customHeight="1">
      <c r="H19028" s="24"/>
    </row>
    <row r="19029" spans="8:8" ht="15" customHeight="1">
      <c r="H19029" s="24"/>
    </row>
    <row r="19030" spans="8:8" ht="15" customHeight="1">
      <c r="H19030" s="24"/>
    </row>
    <row r="19031" spans="8:8" ht="15" customHeight="1">
      <c r="H19031" s="24"/>
    </row>
    <row r="19032" spans="8:8" ht="15" customHeight="1">
      <c r="H19032" s="24"/>
    </row>
    <row r="19033" spans="8:8" ht="15" customHeight="1">
      <c r="H19033" s="24"/>
    </row>
    <row r="19034" spans="8:8" ht="15" customHeight="1">
      <c r="H19034" s="24"/>
    </row>
    <row r="19035" spans="8:8" ht="15" customHeight="1">
      <c r="H19035" s="24"/>
    </row>
    <row r="19036" spans="8:8" ht="15" customHeight="1">
      <c r="H19036" s="24"/>
    </row>
    <row r="19037" spans="8:8" ht="15" customHeight="1">
      <c r="H19037" s="24"/>
    </row>
    <row r="19038" spans="8:8" ht="15" customHeight="1">
      <c r="H19038" s="24"/>
    </row>
    <row r="19039" spans="8:8" ht="15" customHeight="1">
      <c r="H19039" s="24"/>
    </row>
    <row r="19040" spans="8:8" ht="15" customHeight="1">
      <c r="H19040" s="24"/>
    </row>
    <row r="19041" spans="8:8" ht="15" customHeight="1">
      <c r="H19041" s="24"/>
    </row>
    <row r="19042" spans="8:8" ht="15" customHeight="1">
      <c r="H19042" s="24"/>
    </row>
    <row r="19043" spans="8:8" ht="15" customHeight="1">
      <c r="H19043" s="24"/>
    </row>
    <row r="19044" spans="8:8" ht="15" customHeight="1">
      <c r="H19044" s="24"/>
    </row>
    <row r="19045" spans="8:8" ht="15" customHeight="1">
      <c r="H19045" s="24"/>
    </row>
    <row r="19046" spans="8:8" ht="15" customHeight="1">
      <c r="H19046" s="24"/>
    </row>
    <row r="19047" spans="8:8" ht="15" customHeight="1">
      <c r="H19047" s="24"/>
    </row>
    <row r="19048" spans="8:8" ht="15" customHeight="1">
      <c r="H19048" s="24"/>
    </row>
    <row r="19049" spans="8:8" ht="15" customHeight="1">
      <c r="H19049" s="24"/>
    </row>
    <row r="19050" spans="8:8" ht="15" customHeight="1">
      <c r="H19050" s="24"/>
    </row>
    <row r="19051" spans="8:8" ht="15" customHeight="1">
      <c r="H19051" s="24"/>
    </row>
    <row r="19052" spans="8:8" ht="15" customHeight="1">
      <c r="H19052" s="24"/>
    </row>
    <row r="19053" spans="8:8" ht="15" customHeight="1">
      <c r="H19053" s="24"/>
    </row>
    <row r="19054" spans="8:8" ht="15" customHeight="1">
      <c r="H19054" s="24"/>
    </row>
    <row r="19055" spans="8:8" ht="15" customHeight="1">
      <c r="H19055" s="24"/>
    </row>
    <row r="19056" spans="8:8" ht="15" customHeight="1">
      <c r="H19056" s="24"/>
    </row>
    <row r="19057" spans="8:8" ht="15" customHeight="1">
      <c r="H19057" s="24"/>
    </row>
    <row r="19058" spans="8:8" ht="15" customHeight="1">
      <c r="H19058" s="24"/>
    </row>
    <row r="19059" spans="8:8" ht="15" customHeight="1">
      <c r="H19059" s="24"/>
    </row>
    <row r="19060" spans="8:8" ht="15" customHeight="1">
      <c r="H19060" s="24"/>
    </row>
    <row r="19061" spans="8:8" ht="15" customHeight="1">
      <c r="H19061" s="24"/>
    </row>
    <row r="19062" spans="8:8" ht="15" customHeight="1">
      <c r="H19062" s="24"/>
    </row>
    <row r="19063" spans="8:8" ht="15" customHeight="1">
      <c r="H19063" s="24"/>
    </row>
    <row r="19064" spans="8:8" ht="15" customHeight="1">
      <c r="H19064" s="24"/>
    </row>
    <row r="19065" spans="8:8" ht="15" customHeight="1">
      <c r="H19065" s="24"/>
    </row>
    <row r="19066" spans="8:8" ht="15" customHeight="1">
      <c r="H19066" s="24"/>
    </row>
    <row r="19067" spans="8:8" ht="15" customHeight="1">
      <c r="H19067" s="24"/>
    </row>
    <row r="19068" spans="8:8" ht="15" customHeight="1">
      <c r="H19068" s="24"/>
    </row>
    <row r="19069" spans="8:8" ht="15" customHeight="1">
      <c r="H19069" s="24"/>
    </row>
    <row r="19070" spans="8:8" ht="15" customHeight="1">
      <c r="H19070" s="24"/>
    </row>
    <row r="19071" spans="8:8" ht="15" customHeight="1">
      <c r="H19071" s="24"/>
    </row>
    <row r="19072" spans="8:8" ht="15" customHeight="1">
      <c r="H19072" s="24"/>
    </row>
    <row r="19073" spans="8:8" ht="15" customHeight="1">
      <c r="H19073" s="24"/>
    </row>
    <row r="19074" spans="8:8" ht="15" customHeight="1">
      <c r="H19074" s="24"/>
    </row>
    <row r="19075" spans="8:8" ht="15" customHeight="1">
      <c r="H19075" s="24"/>
    </row>
    <row r="19076" spans="8:8" ht="15" customHeight="1">
      <c r="H19076" s="24"/>
    </row>
    <row r="19077" spans="8:8" ht="15" customHeight="1">
      <c r="H19077" s="24"/>
    </row>
    <row r="19078" spans="8:8" ht="15" customHeight="1">
      <c r="H19078" s="24"/>
    </row>
    <row r="19079" spans="8:8" ht="15" customHeight="1">
      <c r="H19079" s="24"/>
    </row>
    <row r="19080" spans="8:8" ht="15" customHeight="1">
      <c r="H19080" s="24"/>
    </row>
    <row r="19081" spans="8:8" ht="15" customHeight="1">
      <c r="H19081" s="24"/>
    </row>
    <row r="19082" spans="8:8" ht="15" customHeight="1">
      <c r="H19082" s="24"/>
    </row>
    <row r="19083" spans="8:8" ht="15" customHeight="1">
      <c r="H19083" s="24"/>
    </row>
    <row r="19084" spans="8:8" ht="15" customHeight="1">
      <c r="H19084" s="24"/>
    </row>
    <row r="19085" spans="8:8" ht="15" customHeight="1">
      <c r="H19085" s="24"/>
    </row>
    <row r="19086" spans="8:8" ht="15" customHeight="1">
      <c r="H19086" s="24"/>
    </row>
    <row r="19087" spans="8:8" ht="15" customHeight="1">
      <c r="H19087" s="24"/>
    </row>
    <row r="19088" spans="8:8" ht="15" customHeight="1">
      <c r="H19088" s="24"/>
    </row>
    <row r="19089" spans="8:8" ht="15" customHeight="1">
      <c r="H19089" s="24"/>
    </row>
    <row r="19090" spans="8:8" ht="15" customHeight="1">
      <c r="H19090" s="24"/>
    </row>
    <row r="19091" spans="8:8" ht="15" customHeight="1">
      <c r="H19091" s="24"/>
    </row>
    <row r="19092" spans="8:8" ht="15" customHeight="1">
      <c r="H19092" s="24"/>
    </row>
    <row r="19093" spans="8:8" ht="15" customHeight="1">
      <c r="H19093" s="24"/>
    </row>
    <row r="19094" spans="8:8" ht="15" customHeight="1">
      <c r="H19094" s="24"/>
    </row>
    <row r="19095" spans="8:8" ht="15" customHeight="1">
      <c r="H19095" s="24"/>
    </row>
    <row r="19096" spans="8:8" ht="15" customHeight="1">
      <c r="H19096" s="24"/>
    </row>
    <row r="19097" spans="8:8" ht="15" customHeight="1">
      <c r="H19097" s="24"/>
    </row>
    <row r="19098" spans="8:8" ht="15" customHeight="1">
      <c r="H19098" s="24"/>
    </row>
    <row r="19099" spans="8:8" ht="15" customHeight="1">
      <c r="H19099" s="24"/>
    </row>
    <row r="19100" spans="8:8" ht="15" customHeight="1">
      <c r="H19100" s="24"/>
    </row>
    <row r="19101" spans="8:8" ht="15" customHeight="1">
      <c r="H19101" s="24"/>
    </row>
    <row r="19102" spans="8:8" ht="15" customHeight="1">
      <c r="H19102" s="24"/>
    </row>
    <row r="19103" spans="8:8" ht="15" customHeight="1">
      <c r="H19103" s="24"/>
    </row>
    <row r="19104" spans="8:8" ht="15" customHeight="1">
      <c r="H19104" s="24"/>
    </row>
    <row r="19105" spans="8:8" ht="15" customHeight="1">
      <c r="H19105" s="24"/>
    </row>
    <row r="19106" spans="8:8" ht="15" customHeight="1">
      <c r="H19106" s="24"/>
    </row>
    <row r="19107" spans="8:8" ht="15" customHeight="1">
      <c r="H19107" s="24"/>
    </row>
    <row r="19108" spans="8:8" ht="15" customHeight="1">
      <c r="H19108" s="24"/>
    </row>
    <row r="19109" spans="8:8" ht="15" customHeight="1">
      <c r="H19109" s="24"/>
    </row>
    <row r="19110" spans="8:8" ht="15" customHeight="1">
      <c r="H19110" s="24"/>
    </row>
    <row r="19111" spans="8:8" ht="15" customHeight="1">
      <c r="H19111" s="24"/>
    </row>
    <row r="19112" spans="8:8" ht="15" customHeight="1">
      <c r="H19112" s="24"/>
    </row>
    <row r="19113" spans="8:8" ht="15" customHeight="1">
      <c r="H19113" s="24"/>
    </row>
    <row r="19114" spans="8:8" ht="15" customHeight="1">
      <c r="H19114" s="24"/>
    </row>
    <row r="19115" spans="8:8" ht="15" customHeight="1">
      <c r="H19115" s="24"/>
    </row>
    <row r="19116" spans="8:8" ht="15" customHeight="1">
      <c r="H19116" s="24"/>
    </row>
    <row r="19117" spans="8:8" ht="15" customHeight="1">
      <c r="H19117" s="24"/>
    </row>
    <row r="19118" spans="8:8" ht="15" customHeight="1">
      <c r="H19118" s="24"/>
    </row>
    <row r="19119" spans="8:8" ht="15" customHeight="1">
      <c r="H19119" s="24"/>
    </row>
    <row r="19120" spans="8:8" ht="15" customHeight="1">
      <c r="H19120" s="24"/>
    </row>
    <row r="19121" spans="8:8" ht="15" customHeight="1">
      <c r="H19121" s="24"/>
    </row>
    <row r="19122" spans="8:8" ht="15" customHeight="1">
      <c r="H19122" s="24"/>
    </row>
    <row r="19123" spans="8:8" ht="15" customHeight="1">
      <c r="H19123" s="24"/>
    </row>
    <row r="19124" spans="8:8" ht="15" customHeight="1">
      <c r="H19124" s="24"/>
    </row>
    <row r="19125" spans="8:8" ht="15" customHeight="1">
      <c r="H19125" s="24"/>
    </row>
    <row r="19126" spans="8:8" ht="15" customHeight="1">
      <c r="H19126" s="24"/>
    </row>
    <row r="19127" spans="8:8" ht="15" customHeight="1">
      <c r="H19127" s="24"/>
    </row>
    <row r="19128" spans="8:8" ht="15" customHeight="1">
      <c r="H19128" s="24"/>
    </row>
    <row r="19129" spans="8:8" ht="15" customHeight="1">
      <c r="H19129" s="24"/>
    </row>
    <row r="19130" spans="8:8" ht="15" customHeight="1">
      <c r="H19130" s="24"/>
    </row>
    <row r="19131" spans="8:8" ht="15" customHeight="1">
      <c r="H19131" s="24"/>
    </row>
    <row r="19132" spans="8:8" ht="15" customHeight="1">
      <c r="H19132" s="24"/>
    </row>
    <row r="19133" spans="8:8" ht="15" customHeight="1">
      <c r="H19133" s="24"/>
    </row>
    <row r="19134" spans="8:8" ht="15" customHeight="1">
      <c r="H19134" s="24"/>
    </row>
    <row r="19135" spans="8:8" ht="15" customHeight="1">
      <c r="H19135" s="24"/>
    </row>
    <row r="19136" spans="8:8" ht="15" customHeight="1">
      <c r="H19136" s="24"/>
    </row>
    <row r="19137" spans="8:8" ht="15" customHeight="1">
      <c r="H19137" s="24"/>
    </row>
    <row r="19138" spans="8:8" ht="15" customHeight="1">
      <c r="H19138" s="24"/>
    </row>
    <row r="19139" spans="8:8" ht="15" customHeight="1">
      <c r="H19139" s="24"/>
    </row>
    <row r="19140" spans="8:8" ht="15" customHeight="1">
      <c r="H19140" s="24"/>
    </row>
    <row r="19141" spans="8:8" ht="15" customHeight="1">
      <c r="H19141" s="24"/>
    </row>
    <row r="19142" spans="8:8" ht="15" customHeight="1">
      <c r="H19142" s="24"/>
    </row>
    <row r="19143" spans="8:8" ht="15" customHeight="1">
      <c r="H19143" s="24"/>
    </row>
    <row r="19144" spans="8:8" ht="15" customHeight="1">
      <c r="H19144" s="24"/>
    </row>
    <row r="19145" spans="8:8" ht="15" customHeight="1">
      <c r="H19145" s="24"/>
    </row>
    <row r="19146" spans="8:8" ht="15" customHeight="1">
      <c r="H19146" s="24"/>
    </row>
    <row r="19147" spans="8:8" ht="15" customHeight="1">
      <c r="H19147" s="24"/>
    </row>
    <row r="19148" spans="8:8" ht="15" customHeight="1">
      <c r="H19148" s="24"/>
    </row>
    <row r="19149" spans="8:8" ht="15" customHeight="1">
      <c r="H19149" s="24"/>
    </row>
    <row r="19150" spans="8:8" ht="15" customHeight="1">
      <c r="H19150" s="24"/>
    </row>
    <row r="19151" spans="8:8" ht="15" customHeight="1">
      <c r="H19151" s="24"/>
    </row>
    <row r="19152" spans="8:8" ht="15" customHeight="1">
      <c r="H19152" s="24"/>
    </row>
    <row r="19153" spans="8:8" ht="15" customHeight="1">
      <c r="H19153" s="24"/>
    </row>
    <row r="19154" spans="8:8" ht="15" customHeight="1">
      <c r="H19154" s="24"/>
    </row>
    <row r="19155" spans="8:8" ht="15" customHeight="1">
      <c r="H19155" s="24"/>
    </row>
    <row r="19156" spans="8:8" ht="15" customHeight="1">
      <c r="H19156" s="24"/>
    </row>
    <row r="19157" spans="8:8" ht="15" customHeight="1">
      <c r="H19157" s="24"/>
    </row>
    <row r="19158" spans="8:8" ht="15" customHeight="1">
      <c r="H19158" s="24"/>
    </row>
    <row r="19159" spans="8:8" ht="15" customHeight="1">
      <c r="H19159" s="24"/>
    </row>
    <row r="19160" spans="8:8" ht="15" customHeight="1">
      <c r="H19160" s="24"/>
    </row>
    <row r="19161" spans="8:8" ht="15" customHeight="1">
      <c r="H19161" s="24"/>
    </row>
    <row r="19162" spans="8:8" ht="15" customHeight="1">
      <c r="H19162" s="24"/>
    </row>
    <row r="19163" spans="8:8" ht="15" customHeight="1">
      <c r="H19163" s="24"/>
    </row>
    <row r="19164" spans="8:8" ht="15" customHeight="1">
      <c r="H19164" s="24"/>
    </row>
    <row r="19165" spans="8:8" ht="15" customHeight="1">
      <c r="H19165" s="24"/>
    </row>
    <row r="19166" spans="8:8" ht="15" customHeight="1">
      <c r="H19166" s="24"/>
    </row>
    <row r="19167" spans="8:8" ht="15" customHeight="1">
      <c r="H19167" s="24"/>
    </row>
    <row r="19168" spans="8:8" ht="15" customHeight="1">
      <c r="H19168" s="24"/>
    </row>
    <row r="19169" spans="8:8" ht="15" customHeight="1">
      <c r="H19169" s="24"/>
    </row>
    <row r="19170" spans="8:8" ht="15" customHeight="1">
      <c r="H19170" s="24"/>
    </row>
    <row r="19171" spans="8:8" ht="15" customHeight="1">
      <c r="H19171" s="24"/>
    </row>
    <row r="19172" spans="8:8" ht="15" customHeight="1">
      <c r="H19172" s="24"/>
    </row>
    <row r="19173" spans="8:8" ht="15" customHeight="1">
      <c r="H19173" s="24"/>
    </row>
    <row r="19174" spans="8:8" ht="15" customHeight="1">
      <c r="H19174" s="24"/>
    </row>
    <row r="19175" spans="8:8" ht="15" customHeight="1">
      <c r="H19175" s="24"/>
    </row>
    <row r="19176" spans="8:8" ht="15" customHeight="1">
      <c r="H19176" s="24"/>
    </row>
    <row r="19177" spans="8:8" ht="15" customHeight="1">
      <c r="H19177" s="24"/>
    </row>
    <row r="19178" spans="8:8" ht="15" customHeight="1">
      <c r="H19178" s="24"/>
    </row>
    <row r="19179" spans="8:8" ht="15" customHeight="1">
      <c r="H19179" s="24"/>
    </row>
    <row r="19180" spans="8:8" ht="15" customHeight="1">
      <c r="H19180" s="24"/>
    </row>
    <row r="19181" spans="8:8" ht="15" customHeight="1">
      <c r="H19181" s="24"/>
    </row>
    <row r="19182" spans="8:8" ht="15" customHeight="1">
      <c r="H19182" s="24"/>
    </row>
    <row r="19183" spans="8:8" ht="15" customHeight="1">
      <c r="H19183" s="24"/>
    </row>
    <row r="19184" spans="8:8" ht="15" customHeight="1">
      <c r="H19184" s="24"/>
    </row>
    <row r="19185" spans="8:8" ht="15" customHeight="1">
      <c r="H19185" s="24"/>
    </row>
    <row r="19186" spans="8:8" ht="15" customHeight="1">
      <c r="H19186" s="24"/>
    </row>
    <row r="19187" spans="8:8" ht="15" customHeight="1">
      <c r="H19187" s="24"/>
    </row>
    <row r="19188" spans="8:8" ht="15" customHeight="1">
      <c r="H19188" s="24"/>
    </row>
    <row r="19189" spans="8:8" ht="15" customHeight="1">
      <c r="H19189" s="24"/>
    </row>
    <row r="19190" spans="8:8" ht="15" customHeight="1">
      <c r="H19190" s="24"/>
    </row>
    <row r="19191" spans="8:8" ht="15" customHeight="1">
      <c r="H19191" s="24"/>
    </row>
    <row r="19192" spans="8:8" ht="15" customHeight="1">
      <c r="H19192" s="24"/>
    </row>
    <row r="19193" spans="8:8" ht="15" customHeight="1">
      <c r="H19193" s="24"/>
    </row>
    <row r="19194" spans="8:8" ht="15" customHeight="1">
      <c r="H19194" s="24"/>
    </row>
    <row r="19195" spans="8:8" ht="15" customHeight="1">
      <c r="H19195" s="24"/>
    </row>
    <row r="19196" spans="8:8" ht="15" customHeight="1">
      <c r="H19196" s="24"/>
    </row>
    <row r="19197" spans="8:8" ht="15" customHeight="1">
      <c r="H19197" s="24"/>
    </row>
    <row r="19198" spans="8:8" ht="15" customHeight="1">
      <c r="H19198" s="24"/>
    </row>
    <row r="19199" spans="8:8" ht="15" customHeight="1">
      <c r="H19199" s="24"/>
    </row>
    <row r="19200" spans="8:8" ht="15" customHeight="1">
      <c r="H19200" s="24"/>
    </row>
    <row r="19201" spans="8:8" ht="15" customHeight="1">
      <c r="H19201" s="24"/>
    </row>
    <row r="19202" spans="8:8" ht="15" customHeight="1">
      <c r="H19202" s="24"/>
    </row>
    <row r="19203" spans="8:8" ht="15" customHeight="1">
      <c r="H19203" s="24"/>
    </row>
    <row r="19204" spans="8:8" ht="15" customHeight="1">
      <c r="H19204" s="24"/>
    </row>
    <row r="19205" spans="8:8" ht="15" customHeight="1">
      <c r="H19205" s="24"/>
    </row>
    <row r="19206" spans="8:8" ht="15" customHeight="1">
      <c r="H19206" s="24"/>
    </row>
    <row r="19207" spans="8:8" ht="15" customHeight="1">
      <c r="H19207" s="24"/>
    </row>
    <row r="19208" spans="8:8" ht="15" customHeight="1">
      <c r="H19208" s="24"/>
    </row>
    <row r="19209" spans="8:8" ht="15" customHeight="1">
      <c r="H19209" s="24"/>
    </row>
    <row r="19210" spans="8:8" ht="15" customHeight="1">
      <c r="H19210" s="24"/>
    </row>
    <row r="19211" spans="8:8" ht="15" customHeight="1">
      <c r="H19211" s="24"/>
    </row>
    <row r="19212" spans="8:8" ht="15" customHeight="1">
      <c r="H19212" s="24"/>
    </row>
    <row r="19213" spans="8:8" ht="15" customHeight="1">
      <c r="H19213" s="24"/>
    </row>
    <row r="19214" spans="8:8" ht="15" customHeight="1">
      <c r="H19214" s="24"/>
    </row>
    <row r="19215" spans="8:8" ht="15" customHeight="1">
      <c r="H19215" s="24"/>
    </row>
    <row r="19216" spans="8:8" ht="15" customHeight="1">
      <c r="H19216" s="24"/>
    </row>
    <row r="19217" spans="8:8" ht="15" customHeight="1">
      <c r="H19217" s="24"/>
    </row>
    <row r="19218" spans="8:8" ht="15" customHeight="1">
      <c r="H19218" s="24"/>
    </row>
    <row r="19219" spans="8:8" ht="15" customHeight="1">
      <c r="H19219" s="24"/>
    </row>
    <row r="19220" spans="8:8" ht="15" customHeight="1">
      <c r="H19220" s="24"/>
    </row>
    <row r="19221" spans="8:8" ht="15" customHeight="1">
      <c r="H19221" s="24"/>
    </row>
    <row r="19222" spans="8:8" ht="15" customHeight="1">
      <c r="H19222" s="24"/>
    </row>
    <row r="19223" spans="8:8" ht="15" customHeight="1">
      <c r="H19223" s="24"/>
    </row>
    <row r="19224" spans="8:8" ht="15" customHeight="1">
      <c r="H19224" s="24"/>
    </row>
    <row r="19225" spans="8:8" ht="15" customHeight="1">
      <c r="H19225" s="24"/>
    </row>
    <row r="19226" spans="8:8" ht="15" customHeight="1">
      <c r="H19226" s="24"/>
    </row>
    <row r="19227" spans="8:8" ht="15" customHeight="1">
      <c r="H19227" s="24"/>
    </row>
    <row r="19228" spans="8:8" ht="15" customHeight="1">
      <c r="H19228" s="24"/>
    </row>
    <row r="19229" spans="8:8" ht="15" customHeight="1">
      <c r="H19229" s="24"/>
    </row>
    <row r="19230" spans="8:8" ht="15" customHeight="1">
      <c r="H19230" s="24"/>
    </row>
    <row r="19231" spans="8:8" ht="15" customHeight="1">
      <c r="H19231" s="24"/>
    </row>
    <row r="19232" spans="8:8" ht="15" customHeight="1">
      <c r="H19232" s="24"/>
    </row>
    <row r="19233" spans="8:8" ht="15" customHeight="1">
      <c r="H19233" s="24"/>
    </row>
    <row r="19234" spans="8:8" ht="15" customHeight="1">
      <c r="H19234" s="24"/>
    </row>
    <row r="19235" spans="8:8" ht="15" customHeight="1">
      <c r="H19235" s="24"/>
    </row>
    <row r="19236" spans="8:8" ht="15" customHeight="1">
      <c r="H19236" s="24"/>
    </row>
    <row r="19237" spans="8:8" ht="15" customHeight="1">
      <c r="H19237" s="24"/>
    </row>
    <row r="19238" spans="8:8" ht="15" customHeight="1">
      <c r="H19238" s="24"/>
    </row>
    <row r="19239" spans="8:8" ht="15" customHeight="1">
      <c r="H19239" s="24"/>
    </row>
    <row r="19240" spans="8:8" ht="15" customHeight="1">
      <c r="H19240" s="24"/>
    </row>
    <row r="19241" spans="8:8" ht="15" customHeight="1">
      <c r="H19241" s="24"/>
    </row>
    <row r="19242" spans="8:8" ht="15" customHeight="1">
      <c r="H19242" s="24"/>
    </row>
    <row r="19243" spans="8:8" ht="15" customHeight="1">
      <c r="H19243" s="24"/>
    </row>
    <row r="19244" spans="8:8" ht="15" customHeight="1">
      <c r="H19244" s="24"/>
    </row>
    <row r="19245" spans="8:8" ht="15" customHeight="1">
      <c r="H19245" s="24"/>
    </row>
    <row r="19246" spans="8:8" ht="15" customHeight="1">
      <c r="H19246" s="24"/>
    </row>
    <row r="19247" spans="8:8" ht="15" customHeight="1">
      <c r="H19247" s="24"/>
    </row>
    <row r="19248" spans="8:8" ht="15" customHeight="1">
      <c r="H19248" s="24"/>
    </row>
    <row r="19249" spans="8:8" ht="15" customHeight="1">
      <c r="H19249" s="24"/>
    </row>
    <row r="19250" spans="8:8" ht="15" customHeight="1">
      <c r="H19250" s="24"/>
    </row>
    <row r="19251" spans="8:8" ht="15" customHeight="1">
      <c r="H19251" s="24"/>
    </row>
    <row r="19252" spans="8:8" ht="15" customHeight="1">
      <c r="H19252" s="24"/>
    </row>
    <row r="19253" spans="8:8" ht="15" customHeight="1">
      <c r="H19253" s="24"/>
    </row>
    <row r="19254" spans="8:8" ht="15" customHeight="1">
      <c r="H19254" s="24"/>
    </row>
    <row r="19255" spans="8:8" ht="15" customHeight="1">
      <c r="H19255" s="24"/>
    </row>
    <row r="19256" spans="8:8" ht="15" customHeight="1">
      <c r="H19256" s="24"/>
    </row>
    <row r="19257" spans="8:8" ht="15" customHeight="1">
      <c r="H19257" s="24"/>
    </row>
    <row r="19258" spans="8:8" ht="15" customHeight="1">
      <c r="H19258" s="24"/>
    </row>
    <row r="19259" spans="8:8" ht="15" customHeight="1">
      <c r="H19259" s="24"/>
    </row>
    <row r="19260" spans="8:8" ht="15" customHeight="1">
      <c r="H19260" s="24"/>
    </row>
    <row r="19261" spans="8:8" ht="15" customHeight="1">
      <c r="H19261" s="24"/>
    </row>
    <row r="19262" spans="8:8" ht="15" customHeight="1">
      <c r="H19262" s="24"/>
    </row>
    <row r="19263" spans="8:8" ht="15" customHeight="1">
      <c r="H19263" s="24"/>
    </row>
    <row r="19264" spans="8:8" ht="15" customHeight="1">
      <c r="H19264" s="24"/>
    </row>
    <row r="19265" spans="8:8" ht="15" customHeight="1">
      <c r="H19265" s="24"/>
    </row>
    <row r="19266" spans="8:8" ht="15" customHeight="1">
      <c r="H19266" s="24"/>
    </row>
    <row r="19267" spans="8:8" ht="15" customHeight="1">
      <c r="H19267" s="24"/>
    </row>
    <row r="19268" spans="8:8" ht="15" customHeight="1">
      <c r="H19268" s="24"/>
    </row>
    <row r="19269" spans="8:8" ht="15" customHeight="1">
      <c r="H19269" s="24"/>
    </row>
    <row r="19270" spans="8:8" ht="15" customHeight="1">
      <c r="H19270" s="24"/>
    </row>
    <row r="19271" spans="8:8" ht="15" customHeight="1">
      <c r="H19271" s="24"/>
    </row>
    <row r="19272" spans="8:8" ht="15" customHeight="1">
      <c r="H19272" s="24"/>
    </row>
    <row r="19273" spans="8:8" ht="15" customHeight="1">
      <c r="H19273" s="24"/>
    </row>
    <row r="19274" spans="8:8" ht="15" customHeight="1">
      <c r="H19274" s="24"/>
    </row>
    <row r="19275" spans="8:8" ht="15" customHeight="1">
      <c r="H19275" s="24"/>
    </row>
    <row r="19276" spans="8:8" ht="15" customHeight="1">
      <c r="H19276" s="24"/>
    </row>
    <row r="19277" spans="8:8" ht="15" customHeight="1">
      <c r="H19277" s="24"/>
    </row>
    <row r="19278" spans="8:8" ht="15" customHeight="1">
      <c r="H19278" s="24"/>
    </row>
    <row r="19279" spans="8:8" ht="15" customHeight="1">
      <c r="H19279" s="24"/>
    </row>
    <row r="19280" spans="8:8" ht="15" customHeight="1">
      <c r="H19280" s="24"/>
    </row>
    <row r="19281" spans="8:8" ht="15" customHeight="1">
      <c r="H19281" s="24"/>
    </row>
    <row r="19282" spans="8:8" ht="15" customHeight="1">
      <c r="H19282" s="24"/>
    </row>
    <row r="19283" spans="8:8" ht="15" customHeight="1">
      <c r="H19283" s="24"/>
    </row>
    <row r="19284" spans="8:8" ht="15" customHeight="1">
      <c r="H19284" s="24"/>
    </row>
    <row r="19285" spans="8:8" ht="15" customHeight="1">
      <c r="H19285" s="24"/>
    </row>
    <row r="19286" spans="8:8" ht="15" customHeight="1">
      <c r="H19286" s="24"/>
    </row>
    <row r="19287" spans="8:8" ht="15" customHeight="1">
      <c r="H19287" s="24"/>
    </row>
    <row r="19288" spans="8:8" ht="15" customHeight="1">
      <c r="H19288" s="24"/>
    </row>
    <row r="19289" spans="8:8" ht="15" customHeight="1">
      <c r="H19289" s="24"/>
    </row>
    <row r="19290" spans="8:8" ht="15" customHeight="1">
      <c r="H19290" s="24"/>
    </row>
    <row r="19291" spans="8:8" ht="15" customHeight="1">
      <c r="H19291" s="24"/>
    </row>
    <row r="19292" spans="8:8" ht="15" customHeight="1">
      <c r="H19292" s="24"/>
    </row>
    <row r="19293" spans="8:8" ht="15" customHeight="1">
      <c r="H19293" s="24"/>
    </row>
    <row r="19294" spans="8:8" ht="15" customHeight="1">
      <c r="H19294" s="24"/>
    </row>
    <row r="19295" spans="8:8" ht="15" customHeight="1">
      <c r="H19295" s="24"/>
    </row>
    <row r="19296" spans="8:8" ht="15" customHeight="1">
      <c r="H19296" s="24"/>
    </row>
    <row r="19297" spans="8:8" ht="15" customHeight="1">
      <c r="H19297" s="24"/>
    </row>
    <row r="19298" spans="8:8" ht="15" customHeight="1">
      <c r="H19298" s="24"/>
    </row>
    <row r="19299" spans="8:8" ht="15" customHeight="1">
      <c r="H19299" s="24"/>
    </row>
    <row r="19300" spans="8:8" ht="15" customHeight="1">
      <c r="H19300" s="24"/>
    </row>
    <row r="19301" spans="8:8" ht="15" customHeight="1">
      <c r="H19301" s="24"/>
    </row>
    <row r="19302" spans="8:8" ht="15" customHeight="1">
      <c r="H19302" s="24"/>
    </row>
    <row r="19303" spans="8:8" ht="15" customHeight="1">
      <c r="H19303" s="24"/>
    </row>
    <row r="19304" spans="8:8" ht="15" customHeight="1">
      <c r="H19304" s="24"/>
    </row>
    <row r="19305" spans="8:8" ht="15" customHeight="1">
      <c r="H19305" s="24"/>
    </row>
    <row r="19306" spans="8:8" ht="15" customHeight="1">
      <c r="H19306" s="24"/>
    </row>
    <row r="19307" spans="8:8" ht="15" customHeight="1">
      <c r="H19307" s="24"/>
    </row>
    <row r="19308" spans="8:8" ht="15" customHeight="1">
      <c r="H19308" s="24"/>
    </row>
    <row r="19309" spans="8:8" ht="15" customHeight="1">
      <c r="H19309" s="24"/>
    </row>
    <row r="19310" spans="8:8" ht="15" customHeight="1">
      <c r="H19310" s="24"/>
    </row>
    <row r="19311" spans="8:8" ht="15" customHeight="1">
      <c r="H19311" s="24"/>
    </row>
    <row r="19312" spans="8:8" ht="15" customHeight="1">
      <c r="H19312" s="24"/>
    </row>
    <row r="19313" spans="8:8" ht="15" customHeight="1">
      <c r="H19313" s="24"/>
    </row>
    <row r="19314" spans="8:8" ht="15" customHeight="1">
      <c r="H19314" s="24"/>
    </row>
    <row r="19315" spans="8:8" ht="15" customHeight="1">
      <c r="H19315" s="24"/>
    </row>
    <row r="19316" spans="8:8" ht="15" customHeight="1">
      <c r="H19316" s="24"/>
    </row>
    <row r="19317" spans="8:8" ht="15" customHeight="1">
      <c r="H19317" s="24"/>
    </row>
    <row r="19318" spans="8:8" ht="15" customHeight="1">
      <c r="H19318" s="24"/>
    </row>
    <row r="19319" spans="8:8" ht="15" customHeight="1">
      <c r="H19319" s="24"/>
    </row>
    <row r="19320" spans="8:8" ht="15" customHeight="1">
      <c r="H19320" s="24"/>
    </row>
    <row r="19321" spans="8:8" ht="15" customHeight="1">
      <c r="H19321" s="24"/>
    </row>
    <row r="19322" spans="8:8" ht="15" customHeight="1">
      <c r="H19322" s="24"/>
    </row>
    <row r="19323" spans="8:8" ht="15" customHeight="1">
      <c r="H19323" s="24"/>
    </row>
    <row r="19324" spans="8:8" ht="15" customHeight="1">
      <c r="H19324" s="24"/>
    </row>
    <row r="19325" spans="8:8" ht="15" customHeight="1">
      <c r="H19325" s="24"/>
    </row>
    <row r="19326" spans="8:8" ht="15" customHeight="1">
      <c r="H19326" s="24"/>
    </row>
    <row r="19327" spans="8:8" ht="15" customHeight="1">
      <c r="H19327" s="24"/>
    </row>
    <row r="19328" spans="8:8" ht="15" customHeight="1">
      <c r="H19328" s="24"/>
    </row>
    <row r="19329" spans="8:8" ht="15" customHeight="1">
      <c r="H19329" s="24"/>
    </row>
    <row r="19330" spans="8:8" ht="15" customHeight="1">
      <c r="H19330" s="24"/>
    </row>
    <row r="19331" spans="8:8" ht="15" customHeight="1">
      <c r="H19331" s="24"/>
    </row>
    <row r="19332" spans="8:8" ht="15" customHeight="1">
      <c r="H19332" s="24"/>
    </row>
    <row r="19333" spans="8:8" ht="15" customHeight="1">
      <c r="H19333" s="24"/>
    </row>
    <row r="19334" spans="8:8" ht="15" customHeight="1">
      <c r="H19334" s="24"/>
    </row>
    <row r="19335" spans="8:8" ht="15" customHeight="1">
      <c r="H19335" s="24"/>
    </row>
    <row r="19336" spans="8:8" ht="15" customHeight="1">
      <c r="H19336" s="24"/>
    </row>
    <row r="19337" spans="8:8" ht="15" customHeight="1">
      <c r="H19337" s="24"/>
    </row>
    <row r="19338" spans="8:8" ht="15" customHeight="1">
      <c r="H19338" s="24"/>
    </row>
    <row r="19339" spans="8:8" ht="15" customHeight="1">
      <c r="H19339" s="24"/>
    </row>
    <row r="19340" spans="8:8" ht="15" customHeight="1">
      <c r="H19340" s="24"/>
    </row>
    <row r="19341" spans="8:8" ht="15" customHeight="1">
      <c r="H19341" s="24"/>
    </row>
    <row r="19342" spans="8:8" ht="15" customHeight="1">
      <c r="H19342" s="24"/>
    </row>
    <row r="19343" spans="8:8" ht="15" customHeight="1">
      <c r="H19343" s="24"/>
    </row>
    <row r="19344" spans="8:8" ht="15" customHeight="1">
      <c r="H19344" s="24"/>
    </row>
    <row r="19345" spans="8:8" ht="15" customHeight="1">
      <c r="H19345" s="24"/>
    </row>
    <row r="19346" spans="8:8" ht="15" customHeight="1">
      <c r="H19346" s="24"/>
    </row>
    <row r="19347" spans="8:8" ht="15" customHeight="1">
      <c r="H19347" s="24"/>
    </row>
    <row r="19348" spans="8:8" ht="15" customHeight="1">
      <c r="H19348" s="24"/>
    </row>
    <row r="19349" spans="8:8" ht="15" customHeight="1">
      <c r="H19349" s="24"/>
    </row>
    <row r="19350" spans="8:8" ht="15" customHeight="1">
      <c r="H19350" s="24"/>
    </row>
    <row r="19351" spans="8:8" ht="15" customHeight="1">
      <c r="H19351" s="24"/>
    </row>
    <row r="19352" spans="8:8" ht="15" customHeight="1">
      <c r="H19352" s="24"/>
    </row>
    <row r="19353" spans="8:8" ht="15" customHeight="1">
      <c r="H19353" s="24"/>
    </row>
    <row r="19354" spans="8:8" ht="15" customHeight="1">
      <c r="H19354" s="24"/>
    </row>
    <row r="19355" spans="8:8" ht="15" customHeight="1">
      <c r="H19355" s="24"/>
    </row>
    <row r="19356" spans="8:8" ht="15" customHeight="1">
      <c r="H19356" s="24"/>
    </row>
    <row r="19357" spans="8:8" ht="15" customHeight="1">
      <c r="H19357" s="24"/>
    </row>
    <row r="19358" spans="8:8" ht="15" customHeight="1">
      <c r="H19358" s="24"/>
    </row>
    <row r="19359" spans="8:8" ht="15" customHeight="1">
      <c r="H19359" s="24"/>
    </row>
    <row r="19360" spans="8:8" ht="15" customHeight="1">
      <c r="H19360" s="24"/>
    </row>
    <row r="19361" spans="8:8" ht="15" customHeight="1">
      <c r="H19361" s="24"/>
    </row>
    <row r="19362" spans="8:8" ht="15" customHeight="1">
      <c r="H19362" s="24"/>
    </row>
    <row r="19363" spans="8:8" ht="15" customHeight="1">
      <c r="H19363" s="24"/>
    </row>
    <row r="19364" spans="8:8" ht="15" customHeight="1">
      <c r="H19364" s="24"/>
    </row>
    <row r="19365" spans="8:8" ht="15" customHeight="1">
      <c r="H19365" s="24"/>
    </row>
    <row r="19366" spans="8:8" ht="15" customHeight="1">
      <c r="H19366" s="24"/>
    </row>
    <row r="19367" spans="8:8" ht="15" customHeight="1">
      <c r="H19367" s="24"/>
    </row>
    <row r="19368" spans="8:8" ht="15" customHeight="1">
      <c r="H19368" s="24"/>
    </row>
    <row r="19369" spans="8:8" ht="15" customHeight="1">
      <c r="H19369" s="24"/>
    </row>
    <row r="19370" spans="8:8" ht="15" customHeight="1">
      <c r="H19370" s="24"/>
    </row>
    <row r="19371" spans="8:8" ht="15" customHeight="1">
      <c r="H19371" s="24"/>
    </row>
    <row r="19372" spans="8:8" ht="15" customHeight="1">
      <c r="H19372" s="24"/>
    </row>
    <row r="19373" spans="8:8" ht="15" customHeight="1">
      <c r="H19373" s="24"/>
    </row>
    <row r="19374" spans="8:8" ht="15" customHeight="1">
      <c r="H19374" s="24"/>
    </row>
    <row r="19375" spans="8:8" ht="15" customHeight="1">
      <c r="H19375" s="24"/>
    </row>
    <row r="19376" spans="8:8" ht="15" customHeight="1">
      <c r="H19376" s="24"/>
    </row>
    <row r="19377" spans="8:8" ht="15" customHeight="1">
      <c r="H19377" s="24"/>
    </row>
    <row r="19378" spans="8:8" ht="15" customHeight="1">
      <c r="H19378" s="24"/>
    </row>
    <row r="19379" spans="8:8" ht="15" customHeight="1">
      <c r="H19379" s="24"/>
    </row>
    <row r="19380" spans="8:8" ht="15" customHeight="1">
      <c r="H19380" s="24"/>
    </row>
    <row r="19381" spans="8:8" ht="15" customHeight="1">
      <c r="H19381" s="24"/>
    </row>
    <row r="19382" spans="8:8" ht="15" customHeight="1">
      <c r="H19382" s="24"/>
    </row>
    <row r="19383" spans="8:8" ht="15" customHeight="1">
      <c r="H19383" s="24"/>
    </row>
    <row r="19384" spans="8:8" ht="15" customHeight="1">
      <c r="H19384" s="24"/>
    </row>
    <row r="19385" spans="8:8" ht="15" customHeight="1">
      <c r="H19385" s="24"/>
    </row>
    <row r="19386" spans="8:8" ht="15" customHeight="1">
      <c r="H19386" s="24"/>
    </row>
    <row r="19387" spans="8:8" ht="15" customHeight="1">
      <c r="H19387" s="24"/>
    </row>
    <row r="19388" spans="8:8" ht="15" customHeight="1">
      <c r="H19388" s="24"/>
    </row>
    <row r="19389" spans="8:8" ht="15" customHeight="1">
      <c r="H19389" s="24"/>
    </row>
    <row r="19390" spans="8:8" ht="15" customHeight="1">
      <c r="H19390" s="24"/>
    </row>
    <row r="19391" spans="8:8" ht="15" customHeight="1">
      <c r="H19391" s="24"/>
    </row>
    <row r="19392" spans="8:8" ht="15" customHeight="1">
      <c r="H19392" s="24"/>
    </row>
    <row r="19393" spans="8:8" ht="15" customHeight="1">
      <c r="H19393" s="24"/>
    </row>
    <row r="19394" spans="8:8" ht="15" customHeight="1">
      <c r="H19394" s="24"/>
    </row>
    <row r="19395" spans="8:8" ht="15" customHeight="1">
      <c r="H19395" s="24"/>
    </row>
    <row r="19396" spans="8:8" ht="15" customHeight="1">
      <c r="H19396" s="24"/>
    </row>
    <row r="19397" spans="8:8" ht="15" customHeight="1">
      <c r="H19397" s="24"/>
    </row>
    <row r="19398" spans="8:8" ht="15" customHeight="1">
      <c r="H19398" s="24"/>
    </row>
    <row r="19399" spans="8:8" ht="15" customHeight="1">
      <c r="H19399" s="24"/>
    </row>
    <row r="19400" spans="8:8" ht="15" customHeight="1">
      <c r="H19400" s="24"/>
    </row>
    <row r="19401" spans="8:8" ht="15" customHeight="1">
      <c r="H19401" s="24"/>
    </row>
    <row r="19402" spans="8:8" ht="15" customHeight="1">
      <c r="H19402" s="24"/>
    </row>
    <row r="19403" spans="8:8" ht="15" customHeight="1">
      <c r="H19403" s="24"/>
    </row>
    <row r="19404" spans="8:8" ht="15" customHeight="1">
      <c r="H19404" s="24"/>
    </row>
    <row r="19405" spans="8:8" ht="15" customHeight="1">
      <c r="H19405" s="24"/>
    </row>
    <row r="19406" spans="8:8" ht="15" customHeight="1">
      <c r="H19406" s="24"/>
    </row>
    <row r="19407" spans="8:8" ht="15" customHeight="1">
      <c r="H19407" s="24"/>
    </row>
    <row r="19408" spans="8:8" ht="15" customHeight="1">
      <c r="H19408" s="24"/>
    </row>
    <row r="19409" spans="8:8" ht="15" customHeight="1">
      <c r="H19409" s="24"/>
    </row>
    <row r="19410" spans="8:8" ht="15" customHeight="1">
      <c r="H19410" s="24"/>
    </row>
    <row r="19411" spans="8:8" ht="15" customHeight="1">
      <c r="H19411" s="24"/>
    </row>
    <row r="19412" spans="8:8" ht="15" customHeight="1">
      <c r="H19412" s="24"/>
    </row>
    <row r="19413" spans="8:8" ht="15" customHeight="1">
      <c r="H19413" s="24"/>
    </row>
    <row r="19414" spans="8:8" ht="15" customHeight="1">
      <c r="H19414" s="24"/>
    </row>
    <row r="19415" spans="8:8" ht="15" customHeight="1">
      <c r="H19415" s="24"/>
    </row>
    <row r="19416" spans="8:8" ht="15" customHeight="1">
      <c r="H19416" s="24"/>
    </row>
    <row r="19417" spans="8:8" ht="15" customHeight="1">
      <c r="H19417" s="24"/>
    </row>
    <row r="19418" spans="8:8" ht="15" customHeight="1">
      <c r="H19418" s="24"/>
    </row>
    <row r="19419" spans="8:8" ht="15" customHeight="1">
      <c r="H19419" s="24"/>
    </row>
    <row r="19420" spans="8:8" ht="15" customHeight="1">
      <c r="H19420" s="24"/>
    </row>
    <row r="19421" spans="8:8" ht="15" customHeight="1">
      <c r="H19421" s="24"/>
    </row>
    <row r="19422" spans="8:8" ht="15" customHeight="1">
      <c r="H19422" s="24"/>
    </row>
    <row r="19423" spans="8:8" ht="15" customHeight="1">
      <c r="H19423" s="24"/>
    </row>
    <row r="19424" spans="8:8" ht="15" customHeight="1">
      <c r="H19424" s="24"/>
    </row>
    <row r="19425" spans="8:8" ht="15" customHeight="1">
      <c r="H19425" s="24"/>
    </row>
    <row r="19426" spans="8:8" ht="15" customHeight="1">
      <c r="H19426" s="24"/>
    </row>
    <row r="19427" spans="8:8" ht="15" customHeight="1">
      <c r="H19427" s="24"/>
    </row>
    <row r="19428" spans="8:8" ht="15" customHeight="1">
      <c r="H19428" s="24"/>
    </row>
    <row r="19429" spans="8:8" ht="15" customHeight="1">
      <c r="H19429" s="24"/>
    </row>
    <row r="19430" spans="8:8" ht="15" customHeight="1">
      <c r="H19430" s="24"/>
    </row>
    <row r="19431" spans="8:8" ht="15" customHeight="1">
      <c r="H19431" s="24"/>
    </row>
    <row r="19432" spans="8:8" ht="15" customHeight="1">
      <c r="H19432" s="24"/>
    </row>
    <row r="19433" spans="8:8" ht="15" customHeight="1">
      <c r="H19433" s="24"/>
    </row>
    <row r="19434" spans="8:8" ht="15" customHeight="1">
      <c r="H19434" s="24"/>
    </row>
    <row r="19435" spans="8:8" ht="15" customHeight="1">
      <c r="H19435" s="24"/>
    </row>
    <row r="19436" spans="8:8" ht="15" customHeight="1">
      <c r="H19436" s="24"/>
    </row>
    <row r="19437" spans="8:8" ht="15" customHeight="1">
      <c r="H19437" s="24"/>
    </row>
    <row r="19438" spans="8:8" ht="15" customHeight="1">
      <c r="H19438" s="24"/>
    </row>
    <row r="19439" spans="8:8" ht="15" customHeight="1">
      <c r="H19439" s="24"/>
    </row>
    <row r="19440" spans="8:8" ht="15" customHeight="1">
      <c r="H19440" s="24"/>
    </row>
    <row r="19441" spans="8:8" ht="15" customHeight="1">
      <c r="H19441" s="24"/>
    </row>
    <row r="19442" spans="8:8" ht="15" customHeight="1">
      <c r="H19442" s="24"/>
    </row>
    <row r="19443" spans="8:8" ht="15" customHeight="1">
      <c r="H19443" s="24"/>
    </row>
    <row r="19444" spans="8:8" ht="15" customHeight="1">
      <c r="H19444" s="24"/>
    </row>
    <row r="19445" spans="8:8" ht="15" customHeight="1">
      <c r="H19445" s="24"/>
    </row>
    <row r="19446" spans="8:8" ht="15" customHeight="1">
      <c r="H19446" s="24"/>
    </row>
    <row r="19447" spans="8:8" ht="15" customHeight="1">
      <c r="H19447" s="24"/>
    </row>
    <row r="19448" spans="8:8" ht="15" customHeight="1">
      <c r="H19448" s="24"/>
    </row>
    <row r="19449" spans="8:8" ht="15" customHeight="1">
      <c r="H19449" s="24"/>
    </row>
    <row r="19450" spans="8:8" ht="15" customHeight="1">
      <c r="H19450" s="24"/>
    </row>
    <row r="19451" spans="8:8" ht="15" customHeight="1">
      <c r="H19451" s="24"/>
    </row>
    <row r="19452" spans="8:8" ht="15" customHeight="1">
      <c r="H19452" s="24"/>
    </row>
    <row r="19453" spans="8:8" ht="15" customHeight="1">
      <c r="H19453" s="24"/>
    </row>
    <row r="19454" spans="8:8" ht="15" customHeight="1">
      <c r="H19454" s="24"/>
    </row>
    <row r="19455" spans="8:8" ht="15" customHeight="1">
      <c r="H19455" s="24"/>
    </row>
    <row r="19456" spans="8:8" ht="15" customHeight="1">
      <c r="H19456" s="24"/>
    </row>
    <row r="19457" spans="8:8" ht="15" customHeight="1">
      <c r="H19457" s="24"/>
    </row>
    <row r="19458" spans="8:8" ht="15" customHeight="1">
      <c r="H19458" s="24"/>
    </row>
    <row r="19459" spans="8:8" ht="15" customHeight="1">
      <c r="H19459" s="24"/>
    </row>
    <row r="19460" spans="8:8" ht="15" customHeight="1">
      <c r="H19460" s="24"/>
    </row>
    <row r="19461" spans="8:8" ht="15" customHeight="1">
      <c r="H19461" s="24"/>
    </row>
    <row r="19462" spans="8:8" ht="15" customHeight="1">
      <c r="H19462" s="24"/>
    </row>
    <row r="19463" spans="8:8" ht="15" customHeight="1">
      <c r="H19463" s="24"/>
    </row>
    <row r="19464" spans="8:8" ht="15" customHeight="1">
      <c r="H19464" s="24"/>
    </row>
    <row r="19465" spans="8:8" ht="15" customHeight="1">
      <c r="H19465" s="24"/>
    </row>
    <row r="19466" spans="8:8" ht="15" customHeight="1">
      <c r="H19466" s="24"/>
    </row>
    <row r="19467" spans="8:8" ht="15" customHeight="1">
      <c r="H19467" s="24"/>
    </row>
    <row r="19468" spans="8:8" ht="15" customHeight="1">
      <c r="H19468" s="24"/>
    </row>
    <row r="19469" spans="8:8" ht="15" customHeight="1">
      <c r="H19469" s="24"/>
    </row>
    <row r="19470" spans="8:8" ht="15" customHeight="1">
      <c r="H19470" s="24"/>
    </row>
    <row r="19471" spans="8:8" ht="15" customHeight="1">
      <c r="H19471" s="24"/>
    </row>
    <row r="19472" spans="8:8" ht="15" customHeight="1">
      <c r="H19472" s="24"/>
    </row>
    <row r="19473" spans="8:8" ht="15" customHeight="1">
      <c r="H19473" s="24"/>
    </row>
    <row r="19474" spans="8:8" ht="15" customHeight="1">
      <c r="H19474" s="24"/>
    </row>
    <row r="19475" spans="8:8" ht="15" customHeight="1">
      <c r="H19475" s="24"/>
    </row>
    <row r="19476" spans="8:8" ht="15" customHeight="1">
      <c r="H19476" s="24"/>
    </row>
    <row r="19477" spans="8:8" ht="15" customHeight="1">
      <c r="H19477" s="24"/>
    </row>
    <row r="19478" spans="8:8" ht="15" customHeight="1">
      <c r="H19478" s="24"/>
    </row>
    <row r="19479" spans="8:8" ht="15" customHeight="1">
      <c r="H19479" s="24"/>
    </row>
    <row r="19480" spans="8:8" ht="15" customHeight="1">
      <c r="H19480" s="24"/>
    </row>
    <row r="19481" spans="8:8" ht="15" customHeight="1">
      <c r="H19481" s="24"/>
    </row>
    <row r="19482" spans="8:8" ht="15" customHeight="1">
      <c r="H19482" s="24"/>
    </row>
    <row r="19483" spans="8:8" ht="15" customHeight="1">
      <c r="H19483" s="24"/>
    </row>
    <row r="19484" spans="8:8" ht="15" customHeight="1">
      <c r="H19484" s="24"/>
    </row>
    <row r="19485" spans="8:8" ht="15" customHeight="1">
      <c r="H19485" s="24"/>
    </row>
    <row r="19486" spans="8:8" ht="15" customHeight="1">
      <c r="H19486" s="24"/>
    </row>
    <row r="19487" spans="8:8" ht="15" customHeight="1">
      <c r="H19487" s="24"/>
    </row>
    <row r="19488" spans="8:8" ht="15" customHeight="1">
      <c r="H19488" s="24"/>
    </row>
    <row r="19489" spans="8:8" ht="15" customHeight="1">
      <c r="H19489" s="24"/>
    </row>
    <row r="19490" spans="8:8" ht="15" customHeight="1">
      <c r="H19490" s="24"/>
    </row>
    <row r="19491" spans="8:8" ht="15" customHeight="1">
      <c r="H19491" s="24"/>
    </row>
    <row r="19492" spans="8:8" ht="15" customHeight="1">
      <c r="H19492" s="24"/>
    </row>
    <row r="19493" spans="8:8" ht="15" customHeight="1">
      <c r="H19493" s="24"/>
    </row>
    <row r="19494" spans="8:8" ht="15" customHeight="1">
      <c r="H19494" s="24"/>
    </row>
    <row r="19495" spans="8:8" ht="15" customHeight="1">
      <c r="H19495" s="24"/>
    </row>
    <row r="19496" spans="8:8" ht="15" customHeight="1">
      <c r="H19496" s="24"/>
    </row>
    <row r="19497" spans="8:8" ht="15" customHeight="1">
      <c r="H19497" s="24"/>
    </row>
    <row r="19498" spans="8:8" ht="15" customHeight="1">
      <c r="H19498" s="24"/>
    </row>
    <row r="19499" spans="8:8" ht="15" customHeight="1">
      <c r="H19499" s="24"/>
    </row>
    <row r="19500" spans="8:8" ht="15" customHeight="1">
      <c r="H19500" s="24"/>
    </row>
    <row r="19501" spans="8:8" ht="15" customHeight="1">
      <c r="H19501" s="24"/>
    </row>
    <row r="19502" spans="8:8" ht="15" customHeight="1">
      <c r="H19502" s="24"/>
    </row>
    <row r="19503" spans="8:8" ht="15" customHeight="1">
      <c r="H19503" s="24"/>
    </row>
    <row r="19504" spans="8:8" ht="15" customHeight="1">
      <c r="H19504" s="24"/>
    </row>
    <row r="19505" spans="8:8" ht="15" customHeight="1">
      <c r="H19505" s="24"/>
    </row>
    <row r="19506" spans="8:8" ht="15" customHeight="1">
      <c r="H19506" s="24"/>
    </row>
    <row r="19507" spans="8:8" ht="15" customHeight="1">
      <c r="H19507" s="24"/>
    </row>
    <row r="19508" spans="8:8" ht="15" customHeight="1">
      <c r="H19508" s="24"/>
    </row>
    <row r="19509" spans="8:8" ht="15" customHeight="1">
      <c r="H19509" s="24"/>
    </row>
    <row r="19510" spans="8:8" ht="15" customHeight="1">
      <c r="H19510" s="24"/>
    </row>
    <row r="19511" spans="8:8" ht="15" customHeight="1">
      <c r="H19511" s="24"/>
    </row>
    <row r="19512" spans="8:8" ht="15" customHeight="1">
      <c r="H19512" s="24"/>
    </row>
    <row r="19513" spans="8:8" ht="15" customHeight="1">
      <c r="H19513" s="24"/>
    </row>
    <row r="19514" spans="8:8" ht="15" customHeight="1">
      <c r="H19514" s="24"/>
    </row>
    <row r="19515" spans="8:8" ht="15" customHeight="1">
      <c r="H19515" s="24"/>
    </row>
    <row r="19516" spans="8:8" ht="15" customHeight="1">
      <c r="H19516" s="24"/>
    </row>
    <row r="19517" spans="8:8" ht="15" customHeight="1">
      <c r="H19517" s="24"/>
    </row>
    <row r="19518" spans="8:8" ht="15" customHeight="1">
      <c r="H19518" s="24"/>
    </row>
    <row r="19519" spans="8:8" ht="15" customHeight="1">
      <c r="H19519" s="24"/>
    </row>
    <row r="19520" spans="8:8" ht="15" customHeight="1">
      <c r="H19520" s="24"/>
    </row>
    <row r="19521" spans="8:8" ht="15" customHeight="1">
      <c r="H19521" s="24"/>
    </row>
    <row r="19522" spans="8:8" ht="15" customHeight="1">
      <c r="H19522" s="24"/>
    </row>
    <row r="19523" spans="8:8" ht="15" customHeight="1">
      <c r="H19523" s="24"/>
    </row>
    <row r="19524" spans="8:8" ht="15" customHeight="1">
      <c r="H19524" s="24"/>
    </row>
    <row r="19525" spans="8:8" ht="15" customHeight="1">
      <c r="H19525" s="24"/>
    </row>
    <row r="19526" spans="8:8" ht="15" customHeight="1">
      <c r="H19526" s="24"/>
    </row>
    <row r="19527" spans="8:8" ht="15" customHeight="1">
      <c r="H19527" s="24"/>
    </row>
    <row r="19528" spans="8:8" ht="15" customHeight="1">
      <c r="H19528" s="24"/>
    </row>
    <row r="19529" spans="8:8" ht="15" customHeight="1">
      <c r="H19529" s="24"/>
    </row>
    <row r="19530" spans="8:8" ht="15" customHeight="1">
      <c r="H19530" s="24"/>
    </row>
    <row r="19531" spans="8:8" ht="15" customHeight="1">
      <c r="H19531" s="24"/>
    </row>
    <row r="19532" spans="8:8" ht="15" customHeight="1">
      <c r="H19532" s="24"/>
    </row>
    <row r="19533" spans="8:8" ht="15" customHeight="1">
      <c r="H19533" s="24"/>
    </row>
    <row r="19534" spans="8:8" ht="15" customHeight="1">
      <c r="H19534" s="24"/>
    </row>
    <row r="19535" spans="8:8" ht="15" customHeight="1">
      <c r="H19535" s="24"/>
    </row>
    <row r="19536" spans="8:8" ht="15" customHeight="1">
      <c r="H19536" s="24"/>
    </row>
    <row r="19537" spans="8:8" ht="15" customHeight="1">
      <c r="H19537" s="24"/>
    </row>
    <row r="19538" spans="8:8" ht="15" customHeight="1">
      <c r="H19538" s="24"/>
    </row>
    <row r="19539" spans="8:8" ht="15" customHeight="1">
      <c r="H19539" s="24"/>
    </row>
    <row r="19540" spans="8:8" ht="15" customHeight="1">
      <c r="H19540" s="24"/>
    </row>
    <row r="19541" spans="8:8" ht="15" customHeight="1">
      <c r="H19541" s="24"/>
    </row>
    <row r="19542" spans="8:8" ht="15" customHeight="1">
      <c r="H19542" s="24"/>
    </row>
    <row r="19543" spans="8:8" ht="15" customHeight="1">
      <c r="H19543" s="24"/>
    </row>
    <row r="19544" spans="8:8" ht="15" customHeight="1">
      <c r="H19544" s="24"/>
    </row>
    <row r="19545" spans="8:8" ht="15" customHeight="1">
      <c r="H19545" s="24"/>
    </row>
    <row r="19546" spans="8:8" ht="15" customHeight="1">
      <c r="H19546" s="24"/>
    </row>
    <row r="19547" spans="8:8" ht="15" customHeight="1">
      <c r="H19547" s="24"/>
    </row>
    <row r="19548" spans="8:8" ht="15" customHeight="1">
      <c r="H19548" s="24"/>
    </row>
    <row r="19549" spans="8:8" ht="15" customHeight="1">
      <c r="H19549" s="24"/>
    </row>
    <row r="19550" spans="8:8" ht="15" customHeight="1">
      <c r="H19550" s="24"/>
    </row>
    <row r="19551" spans="8:8" ht="15" customHeight="1">
      <c r="H19551" s="24"/>
    </row>
    <row r="19552" spans="8:8" ht="15" customHeight="1">
      <c r="H19552" s="24"/>
    </row>
    <row r="19553" spans="8:8" ht="15" customHeight="1">
      <c r="H19553" s="24"/>
    </row>
    <row r="19554" spans="8:8" ht="15" customHeight="1">
      <c r="H19554" s="24"/>
    </row>
    <row r="19555" spans="8:8" ht="15" customHeight="1">
      <c r="H19555" s="24"/>
    </row>
    <row r="19556" spans="8:8" ht="15" customHeight="1">
      <c r="H19556" s="24"/>
    </row>
    <row r="19557" spans="8:8" ht="15" customHeight="1">
      <c r="H19557" s="24"/>
    </row>
    <row r="19558" spans="8:8" ht="15" customHeight="1">
      <c r="H19558" s="24"/>
    </row>
    <row r="19559" spans="8:8" ht="15" customHeight="1">
      <c r="H19559" s="24"/>
    </row>
    <row r="19560" spans="8:8" ht="15" customHeight="1">
      <c r="H19560" s="24"/>
    </row>
    <row r="19561" spans="8:8" ht="15" customHeight="1">
      <c r="H19561" s="24"/>
    </row>
    <row r="19562" spans="8:8" ht="15" customHeight="1">
      <c r="H19562" s="24"/>
    </row>
    <row r="19563" spans="8:8" ht="15" customHeight="1">
      <c r="H19563" s="24"/>
    </row>
    <row r="19564" spans="8:8" ht="15" customHeight="1">
      <c r="H19564" s="24"/>
    </row>
    <row r="19565" spans="8:8" ht="15" customHeight="1">
      <c r="H19565" s="24"/>
    </row>
    <row r="19566" spans="8:8" ht="15" customHeight="1">
      <c r="H19566" s="24"/>
    </row>
    <row r="19567" spans="8:8" ht="15" customHeight="1">
      <c r="H19567" s="24"/>
    </row>
    <row r="19568" spans="8:8" ht="15" customHeight="1">
      <c r="H19568" s="24"/>
    </row>
    <row r="19569" spans="8:8" ht="15" customHeight="1">
      <c r="H19569" s="24"/>
    </row>
    <row r="19570" spans="8:8" ht="15" customHeight="1">
      <c r="H19570" s="24"/>
    </row>
    <row r="19571" spans="8:8" ht="15" customHeight="1">
      <c r="H19571" s="24"/>
    </row>
    <row r="19572" spans="8:8" ht="15" customHeight="1">
      <c r="H19572" s="24"/>
    </row>
    <row r="19573" spans="8:8" ht="15" customHeight="1">
      <c r="H19573" s="24"/>
    </row>
    <row r="19574" spans="8:8" ht="15" customHeight="1">
      <c r="H19574" s="24"/>
    </row>
    <row r="19575" spans="8:8" ht="15" customHeight="1">
      <c r="H19575" s="24"/>
    </row>
    <row r="19576" spans="8:8" ht="15" customHeight="1">
      <c r="H19576" s="24"/>
    </row>
    <row r="19577" spans="8:8" ht="15" customHeight="1">
      <c r="H19577" s="24"/>
    </row>
    <row r="19578" spans="8:8" ht="15" customHeight="1">
      <c r="H19578" s="24"/>
    </row>
    <row r="19579" spans="8:8" ht="15" customHeight="1">
      <c r="H19579" s="24"/>
    </row>
    <row r="19580" spans="8:8" ht="15" customHeight="1">
      <c r="H19580" s="24"/>
    </row>
    <row r="19581" spans="8:8" ht="15" customHeight="1">
      <c r="H19581" s="24"/>
    </row>
    <row r="19582" spans="8:8" ht="15" customHeight="1">
      <c r="H19582" s="24"/>
    </row>
    <row r="19583" spans="8:8" ht="15" customHeight="1">
      <c r="H19583" s="24"/>
    </row>
    <row r="19584" spans="8:8" ht="15" customHeight="1">
      <c r="H19584" s="24"/>
    </row>
    <row r="19585" spans="8:8" ht="15" customHeight="1">
      <c r="H19585" s="24"/>
    </row>
    <row r="19586" spans="8:8" ht="15" customHeight="1">
      <c r="H19586" s="24"/>
    </row>
    <row r="19587" spans="8:8" ht="15" customHeight="1">
      <c r="H19587" s="24"/>
    </row>
    <row r="19588" spans="8:8" ht="15" customHeight="1">
      <c r="H19588" s="24"/>
    </row>
    <row r="19589" spans="8:8" ht="15" customHeight="1">
      <c r="H19589" s="24"/>
    </row>
    <row r="19590" spans="8:8" ht="15" customHeight="1">
      <c r="H19590" s="24"/>
    </row>
    <row r="19591" spans="8:8" ht="15" customHeight="1">
      <c r="H19591" s="24"/>
    </row>
    <row r="19592" spans="8:8" ht="15" customHeight="1">
      <c r="H19592" s="24"/>
    </row>
    <row r="19593" spans="8:8" ht="15" customHeight="1">
      <c r="H19593" s="24"/>
    </row>
    <row r="19594" spans="8:8" ht="15" customHeight="1">
      <c r="H19594" s="24"/>
    </row>
    <row r="19595" spans="8:8" ht="15" customHeight="1">
      <c r="H19595" s="24"/>
    </row>
    <row r="19596" spans="8:8" ht="15" customHeight="1">
      <c r="H19596" s="24"/>
    </row>
    <row r="19597" spans="8:8" ht="15" customHeight="1">
      <c r="H19597" s="24"/>
    </row>
    <row r="19598" spans="8:8" ht="15" customHeight="1">
      <c r="H19598" s="24"/>
    </row>
    <row r="19599" spans="8:8" ht="15" customHeight="1">
      <c r="H19599" s="24"/>
    </row>
    <row r="19600" spans="8:8" ht="15" customHeight="1">
      <c r="H19600" s="24"/>
    </row>
    <row r="19601" spans="8:8" ht="15" customHeight="1">
      <c r="H19601" s="24"/>
    </row>
    <row r="19602" spans="8:8" ht="15" customHeight="1">
      <c r="H19602" s="24"/>
    </row>
    <row r="19603" spans="8:8" ht="15" customHeight="1">
      <c r="H19603" s="24"/>
    </row>
    <row r="19604" spans="8:8" ht="15" customHeight="1">
      <c r="H19604" s="24"/>
    </row>
    <row r="19605" spans="8:8" ht="15" customHeight="1">
      <c r="H19605" s="24"/>
    </row>
    <row r="19606" spans="8:8" ht="15" customHeight="1">
      <c r="H19606" s="24"/>
    </row>
    <row r="19607" spans="8:8" ht="15" customHeight="1">
      <c r="H19607" s="24"/>
    </row>
    <row r="19608" spans="8:8" ht="15" customHeight="1">
      <c r="H19608" s="24"/>
    </row>
    <row r="19609" spans="8:8" ht="15" customHeight="1">
      <c r="H19609" s="24"/>
    </row>
    <row r="19610" spans="8:8" ht="15" customHeight="1">
      <c r="H19610" s="24"/>
    </row>
    <row r="19611" spans="8:8" ht="15" customHeight="1">
      <c r="H19611" s="24"/>
    </row>
    <row r="19612" spans="8:8" ht="15" customHeight="1">
      <c r="H19612" s="24"/>
    </row>
    <row r="19613" spans="8:8" ht="15" customHeight="1">
      <c r="H19613" s="24"/>
    </row>
    <row r="19614" spans="8:8" ht="15" customHeight="1">
      <c r="H19614" s="24"/>
    </row>
    <row r="19615" spans="8:8" ht="15" customHeight="1">
      <c r="H19615" s="24"/>
    </row>
    <row r="19616" spans="8:8" ht="15" customHeight="1">
      <c r="H19616" s="24"/>
    </row>
    <row r="19617" spans="8:8" ht="15" customHeight="1">
      <c r="H19617" s="24"/>
    </row>
    <row r="19618" spans="8:8" ht="15" customHeight="1">
      <c r="H19618" s="24"/>
    </row>
    <row r="19619" spans="8:8" ht="15" customHeight="1">
      <c r="H19619" s="24"/>
    </row>
    <row r="19620" spans="8:8" ht="15" customHeight="1">
      <c r="H19620" s="24"/>
    </row>
    <row r="19621" spans="8:8" ht="15" customHeight="1">
      <c r="H19621" s="24"/>
    </row>
    <row r="19622" spans="8:8" ht="15" customHeight="1">
      <c r="H19622" s="24"/>
    </row>
    <row r="19623" spans="8:8" ht="15" customHeight="1">
      <c r="H19623" s="24"/>
    </row>
    <row r="19624" spans="8:8" ht="15" customHeight="1">
      <c r="H19624" s="24"/>
    </row>
    <row r="19625" spans="8:8" ht="15" customHeight="1">
      <c r="H19625" s="24"/>
    </row>
    <row r="19626" spans="8:8" ht="15" customHeight="1">
      <c r="H19626" s="24"/>
    </row>
    <row r="19627" spans="8:8" ht="15" customHeight="1">
      <c r="H19627" s="24"/>
    </row>
    <row r="19628" spans="8:8" ht="15" customHeight="1">
      <c r="H19628" s="24"/>
    </row>
    <row r="19629" spans="8:8" ht="15" customHeight="1">
      <c r="H19629" s="24"/>
    </row>
    <row r="19630" spans="8:8" ht="15" customHeight="1">
      <c r="H19630" s="24"/>
    </row>
    <row r="19631" spans="8:8" ht="15" customHeight="1">
      <c r="H19631" s="24"/>
    </row>
    <row r="19632" spans="8:8" ht="15" customHeight="1">
      <c r="H19632" s="24"/>
    </row>
    <row r="19633" spans="8:8" ht="15" customHeight="1">
      <c r="H19633" s="24"/>
    </row>
    <row r="19634" spans="8:8" ht="15" customHeight="1">
      <c r="H19634" s="24"/>
    </row>
    <row r="19635" spans="8:8" ht="15" customHeight="1">
      <c r="H19635" s="24"/>
    </row>
    <row r="19636" spans="8:8" ht="15" customHeight="1">
      <c r="H19636" s="24"/>
    </row>
    <row r="19637" spans="8:8" ht="15" customHeight="1">
      <c r="H19637" s="24"/>
    </row>
    <row r="19638" spans="8:8" ht="15" customHeight="1">
      <c r="H19638" s="24"/>
    </row>
    <row r="19639" spans="8:8" ht="15" customHeight="1">
      <c r="H19639" s="24"/>
    </row>
    <row r="19640" spans="8:8" ht="15" customHeight="1">
      <c r="H19640" s="24"/>
    </row>
    <row r="19641" spans="8:8" ht="15" customHeight="1">
      <c r="H19641" s="24"/>
    </row>
    <row r="19642" spans="8:8" ht="15" customHeight="1">
      <c r="H19642" s="24"/>
    </row>
    <row r="19643" spans="8:8" ht="15" customHeight="1">
      <c r="H19643" s="24"/>
    </row>
    <row r="19644" spans="8:8" ht="15" customHeight="1">
      <c r="H19644" s="24"/>
    </row>
    <row r="19645" spans="8:8" ht="15" customHeight="1">
      <c r="H19645" s="24"/>
    </row>
    <row r="19646" spans="8:8" ht="15" customHeight="1">
      <c r="H19646" s="24"/>
    </row>
    <row r="19647" spans="8:8" ht="15" customHeight="1">
      <c r="H19647" s="24"/>
    </row>
    <row r="19648" spans="8:8" ht="15" customHeight="1">
      <c r="H19648" s="24"/>
    </row>
    <row r="19649" spans="8:8" ht="15" customHeight="1">
      <c r="H19649" s="24"/>
    </row>
    <row r="19650" spans="8:8" ht="15" customHeight="1">
      <c r="H19650" s="24"/>
    </row>
    <row r="19651" spans="8:8" ht="15" customHeight="1">
      <c r="H19651" s="24"/>
    </row>
    <row r="19652" spans="8:8" ht="15" customHeight="1">
      <c r="H19652" s="24"/>
    </row>
    <row r="19653" spans="8:8" ht="15" customHeight="1">
      <c r="H19653" s="24"/>
    </row>
    <row r="19654" spans="8:8" ht="15" customHeight="1">
      <c r="H19654" s="24"/>
    </row>
    <row r="19655" spans="8:8" ht="15" customHeight="1">
      <c r="H19655" s="24"/>
    </row>
    <row r="19656" spans="8:8" ht="15" customHeight="1">
      <c r="H19656" s="24"/>
    </row>
    <row r="19657" spans="8:8" ht="15" customHeight="1">
      <c r="H19657" s="24"/>
    </row>
    <row r="19658" spans="8:8" ht="15" customHeight="1">
      <c r="H19658" s="24"/>
    </row>
    <row r="19659" spans="8:8" ht="15" customHeight="1">
      <c r="H19659" s="24"/>
    </row>
    <row r="19660" spans="8:8" ht="15" customHeight="1">
      <c r="H19660" s="24"/>
    </row>
    <row r="19661" spans="8:8" ht="15" customHeight="1">
      <c r="H19661" s="24"/>
    </row>
    <row r="19662" spans="8:8" ht="15" customHeight="1">
      <c r="H19662" s="24"/>
    </row>
    <row r="19663" spans="8:8" ht="15" customHeight="1">
      <c r="H19663" s="24"/>
    </row>
    <row r="19664" spans="8:8" ht="15" customHeight="1">
      <c r="H19664" s="24"/>
    </row>
    <row r="19665" spans="8:8" ht="15" customHeight="1">
      <c r="H19665" s="24"/>
    </row>
    <row r="19666" spans="8:8" ht="15" customHeight="1">
      <c r="H19666" s="24"/>
    </row>
    <row r="19667" spans="8:8" ht="15" customHeight="1">
      <c r="H19667" s="24"/>
    </row>
    <row r="19668" spans="8:8" ht="15" customHeight="1">
      <c r="H19668" s="24"/>
    </row>
    <row r="19669" spans="8:8" ht="15" customHeight="1">
      <c r="H19669" s="24"/>
    </row>
    <row r="19670" spans="8:8" ht="15" customHeight="1">
      <c r="H19670" s="24"/>
    </row>
    <row r="19671" spans="8:8" ht="15" customHeight="1">
      <c r="H19671" s="24"/>
    </row>
    <row r="19672" spans="8:8" ht="15" customHeight="1">
      <c r="H19672" s="24"/>
    </row>
    <row r="19673" spans="8:8" ht="15" customHeight="1">
      <c r="H19673" s="24"/>
    </row>
    <row r="19674" spans="8:8" ht="15" customHeight="1">
      <c r="H19674" s="24"/>
    </row>
    <row r="19675" spans="8:8" ht="15" customHeight="1">
      <c r="H19675" s="24"/>
    </row>
    <row r="19676" spans="8:8" ht="15" customHeight="1">
      <c r="H19676" s="24"/>
    </row>
    <row r="19677" spans="8:8" ht="15" customHeight="1">
      <c r="H19677" s="24"/>
    </row>
    <row r="19678" spans="8:8" ht="15" customHeight="1">
      <c r="H19678" s="24"/>
    </row>
    <row r="19679" spans="8:8" ht="15" customHeight="1">
      <c r="H19679" s="24"/>
    </row>
    <row r="19680" spans="8:8" ht="15" customHeight="1">
      <c r="H19680" s="24"/>
    </row>
    <row r="19681" spans="8:8" ht="15" customHeight="1">
      <c r="H19681" s="24"/>
    </row>
    <row r="19682" spans="8:8" ht="15" customHeight="1">
      <c r="H19682" s="24"/>
    </row>
    <row r="19683" spans="8:8" ht="15" customHeight="1">
      <c r="H19683" s="24"/>
    </row>
    <row r="19684" spans="8:8" ht="15" customHeight="1">
      <c r="H19684" s="24"/>
    </row>
    <row r="19685" spans="8:8" ht="15" customHeight="1">
      <c r="H19685" s="24"/>
    </row>
    <row r="19686" spans="8:8" ht="15" customHeight="1">
      <c r="H19686" s="24"/>
    </row>
    <row r="19687" spans="8:8" ht="15" customHeight="1">
      <c r="H19687" s="24"/>
    </row>
    <row r="19688" spans="8:8" ht="15" customHeight="1">
      <c r="H19688" s="24"/>
    </row>
    <row r="19689" spans="8:8" ht="15" customHeight="1">
      <c r="H19689" s="24"/>
    </row>
    <row r="19690" spans="8:8" ht="15" customHeight="1">
      <c r="H19690" s="24"/>
    </row>
    <row r="19691" spans="8:8" ht="15" customHeight="1">
      <c r="H19691" s="24"/>
    </row>
    <row r="19692" spans="8:8" ht="15" customHeight="1">
      <c r="H19692" s="24"/>
    </row>
    <row r="19693" spans="8:8" ht="15" customHeight="1">
      <c r="H19693" s="24"/>
    </row>
    <row r="19694" spans="8:8" ht="15" customHeight="1">
      <c r="H19694" s="24"/>
    </row>
    <row r="19695" spans="8:8" ht="15" customHeight="1">
      <c r="H19695" s="24"/>
    </row>
    <row r="19696" spans="8:8" ht="15" customHeight="1">
      <c r="H19696" s="24"/>
    </row>
    <row r="19697" spans="8:8" ht="15" customHeight="1">
      <c r="H19697" s="24"/>
    </row>
    <row r="19698" spans="8:8" ht="15" customHeight="1">
      <c r="H19698" s="24"/>
    </row>
    <row r="19699" spans="8:8" ht="15" customHeight="1">
      <c r="H19699" s="24"/>
    </row>
    <row r="19700" spans="8:8" ht="15" customHeight="1">
      <c r="H19700" s="24"/>
    </row>
    <row r="19701" spans="8:8" ht="15" customHeight="1">
      <c r="H19701" s="24"/>
    </row>
    <row r="19702" spans="8:8" ht="15" customHeight="1">
      <c r="H19702" s="24"/>
    </row>
    <row r="19703" spans="8:8" ht="15" customHeight="1">
      <c r="H19703" s="24"/>
    </row>
    <row r="19704" spans="8:8" ht="15" customHeight="1">
      <c r="H19704" s="24"/>
    </row>
    <row r="19705" spans="8:8" ht="15" customHeight="1">
      <c r="H19705" s="24"/>
    </row>
    <row r="19706" spans="8:8" ht="15" customHeight="1">
      <c r="H19706" s="24"/>
    </row>
    <row r="19707" spans="8:8" ht="15" customHeight="1">
      <c r="H19707" s="24"/>
    </row>
    <row r="19708" spans="8:8" ht="15" customHeight="1">
      <c r="H19708" s="24"/>
    </row>
    <row r="19709" spans="8:8" ht="15" customHeight="1">
      <c r="H19709" s="24"/>
    </row>
    <row r="19710" spans="8:8" ht="15" customHeight="1">
      <c r="H19710" s="24"/>
    </row>
    <row r="19711" spans="8:8" ht="15" customHeight="1">
      <c r="H19711" s="24"/>
    </row>
    <row r="19712" spans="8:8" ht="15" customHeight="1">
      <c r="H19712" s="24"/>
    </row>
    <row r="19713" spans="8:8" ht="15" customHeight="1">
      <c r="H19713" s="24"/>
    </row>
    <row r="19714" spans="8:8" ht="15" customHeight="1">
      <c r="H19714" s="24"/>
    </row>
    <row r="19715" spans="8:8" ht="15" customHeight="1">
      <c r="H19715" s="24"/>
    </row>
    <row r="19716" spans="8:8" ht="15" customHeight="1">
      <c r="H19716" s="24"/>
    </row>
    <row r="19717" spans="8:8" ht="15" customHeight="1">
      <c r="H19717" s="24"/>
    </row>
    <row r="19718" spans="8:8" ht="15" customHeight="1">
      <c r="H19718" s="24"/>
    </row>
    <row r="19719" spans="8:8" ht="15" customHeight="1">
      <c r="H19719" s="24"/>
    </row>
    <row r="19720" spans="8:8" ht="15" customHeight="1">
      <c r="H19720" s="24"/>
    </row>
    <row r="19721" spans="8:8" ht="15" customHeight="1">
      <c r="H19721" s="24"/>
    </row>
    <row r="19722" spans="8:8" ht="15" customHeight="1">
      <c r="H19722" s="24"/>
    </row>
    <row r="19723" spans="8:8" ht="15" customHeight="1">
      <c r="H19723" s="24"/>
    </row>
    <row r="19724" spans="8:8" ht="15" customHeight="1">
      <c r="H19724" s="24"/>
    </row>
    <row r="19725" spans="8:8" ht="15" customHeight="1">
      <c r="H19725" s="24"/>
    </row>
    <row r="19726" spans="8:8" ht="15" customHeight="1">
      <c r="H19726" s="24"/>
    </row>
    <row r="19727" spans="8:8" ht="15" customHeight="1">
      <c r="H19727" s="24"/>
    </row>
    <row r="19728" spans="8:8" ht="15" customHeight="1">
      <c r="H19728" s="24"/>
    </row>
    <row r="19729" spans="8:8" ht="15" customHeight="1">
      <c r="H19729" s="24"/>
    </row>
    <row r="19730" spans="8:8" ht="15" customHeight="1">
      <c r="H19730" s="24"/>
    </row>
    <row r="19731" spans="8:8" ht="15" customHeight="1">
      <c r="H19731" s="24"/>
    </row>
    <row r="19732" spans="8:8" ht="15" customHeight="1">
      <c r="H19732" s="24"/>
    </row>
    <row r="19733" spans="8:8" ht="15" customHeight="1">
      <c r="H19733" s="24"/>
    </row>
    <row r="19734" spans="8:8" ht="15" customHeight="1">
      <c r="H19734" s="24"/>
    </row>
    <row r="19735" spans="8:8" ht="15" customHeight="1">
      <c r="H19735" s="24"/>
    </row>
    <row r="19736" spans="8:8" ht="15" customHeight="1">
      <c r="H19736" s="24"/>
    </row>
    <row r="19737" spans="8:8" ht="15" customHeight="1">
      <c r="H19737" s="24"/>
    </row>
    <row r="19738" spans="8:8" ht="15" customHeight="1">
      <c r="H19738" s="24"/>
    </row>
    <row r="19739" spans="8:8" ht="15" customHeight="1">
      <c r="H19739" s="24"/>
    </row>
    <row r="19740" spans="8:8" ht="15" customHeight="1">
      <c r="H19740" s="24"/>
    </row>
    <row r="19741" spans="8:8" ht="15" customHeight="1">
      <c r="H19741" s="24"/>
    </row>
    <row r="19742" spans="8:8" ht="15" customHeight="1">
      <c r="H19742" s="24"/>
    </row>
    <row r="19743" spans="8:8" ht="15" customHeight="1">
      <c r="H19743" s="24"/>
    </row>
    <row r="19744" spans="8:8" ht="15" customHeight="1">
      <c r="H19744" s="24"/>
    </row>
    <row r="19745" spans="8:8" ht="15" customHeight="1">
      <c r="H19745" s="24"/>
    </row>
    <row r="19746" spans="8:8" ht="15" customHeight="1">
      <c r="H19746" s="24"/>
    </row>
    <row r="19747" spans="8:8" ht="15" customHeight="1">
      <c r="H19747" s="24"/>
    </row>
    <row r="19748" spans="8:8" ht="15" customHeight="1">
      <c r="H19748" s="24"/>
    </row>
    <row r="19749" spans="8:8" ht="15" customHeight="1">
      <c r="H19749" s="24"/>
    </row>
    <row r="19750" spans="8:8" ht="15" customHeight="1">
      <c r="H19750" s="24"/>
    </row>
    <row r="19751" spans="8:8" ht="15" customHeight="1">
      <c r="H19751" s="24"/>
    </row>
    <row r="19752" spans="8:8" ht="15" customHeight="1">
      <c r="H19752" s="24"/>
    </row>
    <row r="19753" spans="8:8" ht="15" customHeight="1">
      <c r="H19753" s="24"/>
    </row>
    <row r="19754" spans="8:8" ht="15" customHeight="1">
      <c r="H19754" s="24"/>
    </row>
    <row r="19755" spans="8:8" ht="15" customHeight="1">
      <c r="H19755" s="24"/>
    </row>
    <row r="19756" spans="8:8" ht="15" customHeight="1">
      <c r="H19756" s="24"/>
    </row>
    <row r="19757" spans="8:8" ht="15" customHeight="1">
      <c r="H19757" s="24"/>
    </row>
    <row r="19758" spans="8:8" ht="15" customHeight="1">
      <c r="H19758" s="24"/>
    </row>
    <row r="19759" spans="8:8" ht="15" customHeight="1">
      <c r="H19759" s="24"/>
    </row>
    <row r="19760" spans="8:8" ht="15" customHeight="1">
      <c r="H19760" s="24"/>
    </row>
    <row r="19761" spans="8:8" ht="15" customHeight="1">
      <c r="H19761" s="24"/>
    </row>
    <row r="19762" spans="8:8" ht="15" customHeight="1">
      <c r="H19762" s="24"/>
    </row>
    <row r="19763" spans="8:8" ht="15" customHeight="1">
      <c r="H19763" s="24"/>
    </row>
    <row r="19764" spans="8:8" ht="15" customHeight="1">
      <c r="H19764" s="24"/>
    </row>
    <row r="19765" spans="8:8" ht="15" customHeight="1">
      <c r="H19765" s="24"/>
    </row>
    <row r="19766" spans="8:8" ht="15" customHeight="1">
      <c r="H19766" s="24"/>
    </row>
    <row r="19767" spans="8:8" ht="15" customHeight="1">
      <c r="H19767" s="24"/>
    </row>
    <row r="19768" spans="8:8" ht="15" customHeight="1">
      <c r="H19768" s="24"/>
    </row>
    <row r="19769" spans="8:8" ht="15" customHeight="1">
      <c r="H19769" s="24"/>
    </row>
    <row r="19770" spans="8:8" ht="15" customHeight="1">
      <c r="H19770" s="24"/>
    </row>
    <row r="19771" spans="8:8" ht="15" customHeight="1">
      <c r="H19771" s="24"/>
    </row>
    <row r="19772" spans="8:8" ht="15" customHeight="1">
      <c r="H19772" s="24"/>
    </row>
    <row r="19773" spans="8:8" ht="15" customHeight="1">
      <c r="H19773" s="24"/>
    </row>
    <row r="19774" spans="8:8" ht="15" customHeight="1">
      <c r="H19774" s="24"/>
    </row>
    <row r="19775" spans="8:8" ht="15" customHeight="1">
      <c r="H19775" s="24"/>
    </row>
    <row r="19776" spans="8:8" ht="15" customHeight="1">
      <c r="H19776" s="24"/>
    </row>
    <row r="19777" spans="8:8" ht="15" customHeight="1">
      <c r="H19777" s="24"/>
    </row>
    <row r="19778" spans="8:8" ht="15" customHeight="1">
      <c r="H19778" s="24"/>
    </row>
    <row r="19779" spans="8:8" ht="15" customHeight="1">
      <c r="H19779" s="24"/>
    </row>
    <row r="19780" spans="8:8" ht="15" customHeight="1">
      <c r="H19780" s="24"/>
    </row>
    <row r="19781" spans="8:8" ht="15" customHeight="1">
      <c r="H19781" s="24"/>
    </row>
    <row r="19782" spans="8:8" ht="15" customHeight="1">
      <c r="H19782" s="24"/>
    </row>
    <row r="19783" spans="8:8" ht="15" customHeight="1">
      <c r="H19783" s="24"/>
    </row>
    <row r="19784" spans="8:8" ht="15" customHeight="1">
      <c r="H19784" s="24"/>
    </row>
    <row r="19785" spans="8:8" ht="15" customHeight="1">
      <c r="H19785" s="24"/>
    </row>
    <row r="19786" spans="8:8" ht="15" customHeight="1">
      <c r="H19786" s="24"/>
    </row>
    <row r="19787" spans="8:8" ht="15" customHeight="1">
      <c r="H19787" s="24"/>
    </row>
    <row r="19788" spans="8:8" ht="15" customHeight="1">
      <c r="H19788" s="24"/>
    </row>
    <row r="19789" spans="8:8" ht="15" customHeight="1">
      <c r="H19789" s="24"/>
    </row>
    <row r="19790" spans="8:8" ht="15" customHeight="1">
      <c r="H19790" s="24"/>
    </row>
    <row r="19791" spans="8:8" ht="15" customHeight="1">
      <c r="H19791" s="24"/>
    </row>
    <row r="19792" spans="8:8" ht="15" customHeight="1">
      <c r="H19792" s="24"/>
    </row>
    <row r="19793" spans="8:8" ht="15" customHeight="1">
      <c r="H19793" s="24"/>
    </row>
    <row r="19794" spans="8:8" ht="15" customHeight="1">
      <c r="H19794" s="24"/>
    </row>
    <row r="19795" spans="8:8" ht="15" customHeight="1">
      <c r="H19795" s="24"/>
    </row>
    <row r="19796" spans="8:8" ht="15" customHeight="1">
      <c r="H19796" s="24"/>
    </row>
    <row r="19797" spans="8:8" ht="15" customHeight="1">
      <c r="H19797" s="24"/>
    </row>
    <row r="19798" spans="8:8" ht="15" customHeight="1">
      <c r="H19798" s="24"/>
    </row>
    <row r="19799" spans="8:8" ht="15" customHeight="1">
      <c r="H19799" s="24"/>
    </row>
    <row r="19800" spans="8:8" ht="15" customHeight="1">
      <c r="H19800" s="24"/>
    </row>
    <row r="19801" spans="8:8" ht="15" customHeight="1">
      <c r="H19801" s="24"/>
    </row>
    <row r="19802" spans="8:8" ht="15" customHeight="1">
      <c r="H19802" s="24"/>
    </row>
    <row r="19803" spans="8:8" ht="15" customHeight="1">
      <c r="H19803" s="24"/>
    </row>
    <row r="19804" spans="8:8" ht="15" customHeight="1">
      <c r="H19804" s="24"/>
    </row>
    <row r="19805" spans="8:8" ht="15" customHeight="1">
      <c r="H19805" s="24"/>
    </row>
    <row r="19806" spans="8:8" ht="15" customHeight="1">
      <c r="H19806" s="24"/>
    </row>
    <row r="19807" spans="8:8" ht="15" customHeight="1">
      <c r="H19807" s="24"/>
    </row>
    <row r="19808" spans="8:8" ht="15" customHeight="1">
      <c r="H19808" s="24"/>
    </row>
    <row r="19809" spans="8:8" ht="15" customHeight="1">
      <c r="H19809" s="24"/>
    </row>
    <row r="19810" spans="8:8" ht="15" customHeight="1">
      <c r="H19810" s="24"/>
    </row>
    <row r="19811" spans="8:8" ht="15" customHeight="1">
      <c r="H19811" s="24"/>
    </row>
    <row r="19812" spans="8:8" ht="15" customHeight="1">
      <c r="H19812" s="24"/>
    </row>
    <row r="19813" spans="8:8" ht="15" customHeight="1">
      <c r="H19813" s="24"/>
    </row>
    <row r="19814" spans="8:8" ht="15" customHeight="1">
      <c r="H19814" s="24"/>
    </row>
    <row r="19815" spans="8:8" ht="15" customHeight="1">
      <c r="H19815" s="24"/>
    </row>
    <row r="19816" spans="8:8" ht="15" customHeight="1">
      <c r="H19816" s="24"/>
    </row>
    <row r="19817" spans="8:8" ht="15" customHeight="1">
      <c r="H19817" s="24"/>
    </row>
    <row r="19818" spans="8:8" ht="15" customHeight="1">
      <c r="H19818" s="24"/>
    </row>
    <row r="19819" spans="8:8" ht="15" customHeight="1">
      <c r="H19819" s="24"/>
    </row>
    <row r="19820" spans="8:8" ht="15" customHeight="1">
      <c r="H19820" s="24"/>
    </row>
    <row r="19821" spans="8:8" ht="15" customHeight="1">
      <c r="H19821" s="24"/>
    </row>
    <row r="19822" spans="8:8" ht="15" customHeight="1">
      <c r="H19822" s="24"/>
    </row>
    <row r="19823" spans="8:8" ht="15" customHeight="1">
      <c r="H19823" s="24"/>
    </row>
    <row r="19824" spans="8:8" ht="15" customHeight="1">
      <c r="H19824" s="24"/>
    </row>
    <row r="19825" spans="8:8" ht="15" customHeight="1">
      <c r="H19825" s="24"/>
    </row>
    <row r="19826" spans="8:8" ht="15" customHeight="1">
      <c r="H19826" s="24"/>
    </row>
    <row r="19827" spans="8:8" ht="15" customHeight="1">
      <c r="H19827" s="24"/>
    </row>
    <row r="19828" spans="8:8" ht="15" customHeight="1">
      <c r="H19828" s="24"/>
    </row>
    <row r="19829" spans="8:8" ht="15" customHeight="1">
      <c r="H19829" s="24"/>
    </row>
    <row r="19830" spans="8:8" ht="15" customHeight="1">
      <c r="H19830" s="24"/>
    </row>
    <row r="19831" spans="8:8" ht="15" customHeight="1">
      <c r="H19831" s="24"/>
    </row>
    <row r="19832" spans="8:8" ht="15" customHeight="1">
      <c r="H19832" s="24"/>
    </row>
    <row r="19833" spans="8:8" ht="15" customHeight="1">
      <c r="H19833" s="24"/>
    </row>
    <row r="19834" spans="8:8" ht="15" customHeight="1">
      <c r="H19834" s="24"/>
    </row>
    <row r="19835" spans="8:8" ht="15" customHeight="1">
      <c r="H19835" s="24"/>
    </row>
    <row r="19836" spans="8:8" ht="15" customHeight="1">
      <c r="H19836" s="24"/>
    </row>
    <row r="19837" spans="8:8" ht="15" customHeight="1">
      <c r="H19837" s="24"/>
    </row>
    <row r="19838" spans="8:8" ht="15" customHeight="1">
      <c r="H19838" s="24"/>
    </row>
    <row r="19839" spans="8:8" ht="15" customHeight="1">
      <c r="H19839" s="24"/>
    </row>
    <row r="19840" spans="8:8" ht="15" customHeight="1">
      <c r="H19840" s="24"/>
    </row>
    <row r="19841" spans="8:8" ht="15" customHeight="1">
      <c r="H19841" s="24"/>
    </row>
    <row r="19842" spans="8:8" ht="15" customHeight="1">
      <c r="H19842" s="24"/>
    </row>
    <row r="19843" spans="8:8" ht="15" customHeight="1">
      <c r="H19843" s="24"/>
    </row>
    <row r="19844" spans="8:8" ht="15" customHeight="1">
      <c r="H19844" s="24"/>
    </row>
    <row r="19845" spans="8:8" ht="15" customHeight="1">
      <c r="H19845" s="24"/>
    </row>
    <row r="19846" spans="8:8" ht="15" customHeight="1">
      <c r="H19846" s="24"/>
    </row>
    <row r="19847" spans="8:8" ht="15" customHeight="1">
      <c r="H19847" s="24"/>
    </row>
    <row r="19848" spans="8:8" ht="15" customHeight="1">
      <c r="H19848" s="24"/>
    </row>
    <row r="19849" spans="8:8" ht="15" customHeight="1">
      <c r="H19849" s="24"/>
    </row>
    <row r="19850" spans="8:8" ht="15" customHeight="1">
      <c r="H19850" s="24"/>
    </row>
    <row r="19851" spans="8:8" ht="15" customHeight="1">
      <c r="H19851" s="24"/>
    </row>
    <row r="19852" spans="8:8" ht="15" customHeight="1">
      <c r="H19852" s="24"/>
    </row>
    <row r="19853" spans="8:8" ht="15" customHeight="1">
      <c r="H19853" s="24"/>
    </row>
    <row r="19854" spans="8:8" ht="15" customHeight="1">
      <c r="H19854" s="24"/>
    </row>
    <row r="19855" spans="8:8" ht="15" customHeight="1">
      <c r="H19855" s="24"/>
    </row>
    <row r="19856" spans="8:8" ht="15" customHeight="1">
      <c r="H19856" s="24"/>
    </row>
    <row r="19857" spans="8:8" ht="15" customHeight="1">
      <c r="H19857" s="24"/>
    </row>
    <row r="19858" spans="8:8" ht="15" customHeight="1">
      <c r="H19858" s="24"/>
    </row>
    <row r="19859" spans="8:8" ht="15" customHeight="1">
      <c r="H19859" s="24"/>
    </row>
    <row r="19860" spans="8:8" ht="15" customHeight="1">
      <c r="H19860" s="24"/>
    </row>
    <row r="19861" spans="8:8" ht="15" customHeight="1">
      <c r="H19861" s="24"/>
    </row>
    <row r="19862" spans="8:8" ht="15" customHeight="1">
      <c r="H19862" s="24"/>
    </row>
    <row r="19863" spans="8:8" ht="15" customHeight="1">
      <c r="H19863" s="24"/>
    </row>
    <row r="19864" spans="8:8" ht="15" customHeight="1">
      <c r="H19864" s="24"/>
    </row>
    <row r="19865" spans="8:8" ht="15" customHeight="1">
      <c r="H19865" s="24"/>
    </row>
    <row r="19866" spans="8:8" ht="15" customHeight="1">
      <c r="H19866" s="24"/>
    </row>
    <row r="19867" spans="8:8" ht="15" customHeight="1">
      <c r="H19867" s="24"/>
    </row>
    <row r="19868" spans="8:8" ht="15" customHeight="1">
      <c r="H19868" s="24"/>
    </row>
    <row r="19869" spans="8:8" ht="15" customHeight="1">
      <c r="H19869" s="24"/>
    </row>
    <row r="19870" spans="8:8" ht="15" customHeight="1">
      <c r="H19870" s="24"/>
    </row>
    <row r="19871" spans="8:8" ht="15" customHeight="1">
      <c r="H19871" s="24"/>
    </row>
    <row r="19872" spans="8:8" ht="15" customHeight="1">
      <c r="H19872" s="24"/>
    </row>
    <row r="19873" spans="8:8" ht="15" customHeight="1">
      <c r="H19873" s="24"/>
    </row>
    <row r="19874" spans="8:8" ht="15" customHeight="1">
      <c r="H19874" s="24"/>
    </row>
    <row r="19875" spans="8:8" ht="15" customHeight="1">
      <c r="H19875" s="24"/>
    </row>
    <row r="19876" spans="8:8" ht="15" customHeight="1">
      <c r="H19876" s="24"/>
    </row>
    <row r="19877" spans="8:8" ht="15" customHeight="1">
      <c r="H19877" s="24"/>
    </row>
    <row r="19878" spans="8:8" ht="15" customHeight="1">
      <c r="H19878" s="24"/>
    </row>
    <row r="19879" spans="8:8" ht="15" customHeight="1">
      <c r="H19879" s="24"/>
    </row>
    <row r="19880" spans="8:8" ht="15" customHeight="1">
      <c r="H19880" s="24"/>
    </row>
    <row r="19881" spans="8:8" ht="15" customHeight="1">
      <c r="H19881" s="24"/>
    </row>
    <row r="19882" spans="8:8" ht="15" customHeight="1">
      <c r="H19882" s="24"/>
    </row>
    <row r="19883" spans="8:8" ht="15" customHeight="1">
      <c r="H19883" s="24"/>
    </row>
    <row r="19884" spans="8:8" ht="15" customHeight="1">
      <c r="H19884" s="24"/>
    </row>
    <row r="19885" spans="8:8" ht="15" customHeight="1">
      <c r="H19885" s="24"/>
    </row>
    <row r="19886" spans="8:8" ht="15" customHeight="1">
      <c r="H19886" s="24"/>
    </row>
    <row r="19887" spans="8:8" ht="15" customHeight="1">
      <c r="H19887" s="24"/>
    </row>
    <row r="19888" spans="8:8" ht="15" customHeight="1">
      <c r="H19888" s="24"/>
    </row>
    <row r="19889" spans="8:8" ht="15" customHeight="1">
      <c r="H19889" s="24"/>
    </row>
    <row r="19890" spans="8:8" ht="15" customHeight="1">
      <c r="H19890" s="24"/>
    </row>
    <row r="19891" spans="8:8" ht="15" customHeight="1">
      <c r="H19891" s="24"/>
    </row>
    <row r="19892" spans="8:8" ht="15" customHeight="1">
      <c r="H19892" s="24"/>
    </row>
    <row r="19893" spans="8:8" ht="15" customHeight="1">
      <c r="H19893" s="24"/>
    </row>
    <row r="19894" spans="8:8" ht="15" customHeight="1">
      <c r="H19894" s="24"/>
    </row>
    <row r="19895" spans="8:8" ht="15" customHeight="1">
      <c r="H19895" s="24"/>
    </row>
    <row r="19896" spans="8:8" ht="15" customHeight="1">
      <c r="H19896" s="24"/>
    </row>
    <row r="19897" spans="8:8" ht="15" customHeight="1">
      <c r="H19897" s="24"/>
    </row>
    <row r="19898" spans="8:8" ht="15" customHeight="1">
      <c r="H19898" s="24"/>
    </row>
    <row r="19899" spans="8:8" ht="15" customHeight="1">
      <c r="H19899" s="24"/>
    </row>
    <row r="19900" spans="8:8" ht="15" customHeight="1">
      <c r="H19900" s="24"/>
    </row>
    <row r="19901" spans="8:8" ht="15" customHeight="1">
      <c r="H19901" s="24"/>
    </row>
    <row r="19902" spans="8:8" ht="15" customHeight="1">
      <c r="H19902" s="24"/>
    </row>
    <row r="19903" spans="8:8" ht="15" customHeight="1">
      <c r="H19903" s="24"/>
    </row>
    <row r="19904" spans="8:8" ht="15" customHeight="1">
      <c r="H19904" s="24"/>
    </row>
    <row r="19905" spans="8:8" ht="15" customHeight="1">
      <c r="H19905" s="24"/>
    </row>
    <row r="19906" spans="8:8" ht="15" customHeight="1">
      <c r="H19906" s="24"/>
    </row>
    <row r="19907" spans="8:8" ht="15" customHeight="1">
      <c r="H19907" s="24"/>
    </row>
    <row r="19908" spans="8:8" ht="15" customHeight="1">
      <c r="H19908" s="24"/>
    </row>
    <row r="19909" spans="8:8" ht="15" customHeight="1">
      <c r="H19909" s="24"/>
    </row>
    <row r="19910" spans="8:8" ht="15" customHeight="1">
      <c r="H19910" s="24"/>
    </row>
    <row r="19911" spans="8:8" ht="15" customHeight="1">
      <c r="H19911" s="24"/>
    </row>
    <row r="19912" spans="8:8" ht="15" customHeight="1">
      <c r="H19912" s="24"/>
    </row>
    <row r="19913" spans="8:8" ht="15" customHeight="1">
      <c r="H19913" s="24"/>
    </row>
    <row r="19914" spans="8:8" ht="15" customHeight="1">
      <c r="H19914" s="24"/>
    </row>
    <row r="19915" spans="8:8" ht="15" customHeight="1">
      <c r="H19915" s="24"/>
    </row>
    <row r="19916" spans="8:8" ht="15" customHeight="1">
      <c r="H19916" s="24"/>
    </row>
    <row r="19917" spans="8:8" ht="15" customHeight="1">
      <c r="H19917" s="24"/>
    </row>
    <row r="19918" spans="8:8" ht="15" customHeight="1">
      <c r="H19918" s="24"/>
    </row>
    <row r="19919" spans="8:8" ht="15" customHeight="1">
      <c r="H19919" s="24"/>
    </row>
    <row r="19920" spans="8:8" ht="15" customHeight="1">
      <c r="H19920" s="24"/>
    </row>
    <row r="19921" spans="8:8" ht="15" customHeight="1">
      <c r="H19921" s="24"/>
    </row>
    <row r="19922" spans="8:8" ht="15" customHeight="1">
      <c r="H19922" s="24"/>
    </row>
    <row r="19923" spans="8:8" ht="15" customHeight="1">
      <c r="H19923" s="24"/>
    </row>
    <row r="19924" spans="8:8" ht="15" customHeight="1">
      <c r="H19924" s="24"/>
    </row>
    <row r="19925" spans="8:8" ht="15" customHeight="1">
      <c r="H19925" s="24"/>
    </row>
    <row r="19926" spans="8:8" ht="15" customHeight="1">
      <c r="H19926" s="24"/>
    </row>
    <row r="19927" spans="8:8" ht="15" customHeight="1">
      <c r="H19927" s="24"/>
    </row>
    <row r="19928" spans="8:8" ht="15" customHeight="1">
      <c r="H19928" s="24"/>
    </row>
    <row r="19929" spans="8:8" ht="15" customHeight="1">
      <c r="H19929" s="24"/>
    </row>
    <row r="19930" spans="8:8" ht="15" customHeight="1">
      <c r="H19930" s="24"/>
    </row>
    <row r="19931" spans="8:8" ht="15" customHeight="1">
      <c r="H19931" s="24"/>
    </row>
    <row r="19932" spans="8:8" ht="15" customHeight="1">
      <c r="H19932" s="24"/>
    </row>
    <row r="19933" spans="8:8" ht="15" customHeight="1">
      <c r="H19933" s="24"/>
    </row>
    <row r="19934" spans="8:8" ht="15" customHeight="1">
      <c r="H19934" s="24"/>
    </row>
    <row r="19935" spans="8:8" ht="15" customHeight="1">
      <c r="H19935" s="24"/>
    </row>
    <row r="19936" spans="8:8" ht="15" customHeight="1">
      <c r="H19936" s="24"/>
    </row>
    <row r="19937" spans="8:8" ht="15" customHeight="1">
      <c r="H19937" s="24"/>
    </row>
    <row r="19938" spans="8:8" ht="15" customHeight="1">
      <c r="H19938" s="24"/>
    </row>
    <row r="19939" spans="8:8" ht="15" customHeight="1">
      <c r="H19939" s="24"/>
    </row>
    <row r="19940" spans="8:8" ht="15" customHeight="1">
      <c r="H19940" s="24"/>
    </row>
    <row r="19941" spans="8:8" ht="15" customHeight="1">
      <c r="H19941" s="24"/>
    </row>
    <row r="19942" spans="8:8" ht="15" customHeight="1">
      <c r="H19942" s="24"/>
    </row>
    <row r="19943" spans="8:8" ht="15" customHeight="1">
      <c r="H19943" s="24"/>
    </row>
    <row r="19944" spans="8:8" ht="15" customHeight="1">
      <c r="H19944" s="24"/>
    </row>
    <row r="19945" spans="8:8" ht="15" customHeight="1">
      <c r="H19945" s="24"/>
    </row>
    <row r="19946" spans="8:8" ht="15" customHeight="1">
      <c r="H19946" s="24"/>
    </row>
    <row r="19947" spans="8:8" ht="15" customHeight="1">
      <c r="H19947" s="24"/>
    </row>
    <row r="19948" spans="8:8" ht="15" customHeight="1">
      <c r="H19948" s="24"/>
    </row>
    <row r="19949" spans="8:8" ht="15" customHeight="1">
      <c r="H19949" s="24"/>
    </row>
    <row r="19950" spans="8:8" ht="15" customHeight="1">
      <c r="H19950" s="24"/>
    </row>
    <row r="19951" spans="8:8" ht="15" customHeight="1">
      <c r="H19951" s="24"/>
    </row>
    <row r="19952" spans="8:8" ht="15" customHeight="1">
      <c r="H19952" s="24"/>
    </row>
    <row r="19953" spans="8:8" ht="15" customHeight="1">
      <c r="H19953" s="24"/>
    </row>
    <row r="19954" spans="8:8" ht="15" customHeight="1">
      <c r="H19954" s="24"/>
    </row>
    <row r="19955" spans="8:8" ht="15" customHeight="1">
      <c r="H19955" s="24"/>
    </row>
    <row r="19956" spans="8:8" ht="15" customHeight="1">
      <c r="H19956" s="24"/>
    </row>
    <row r="19957" spans="8:8" ht="15" customHeight="1">
      <c r="H19957" s="24"/>
    </row>
    <row r="19958" spans="8:8" ht="15" customHeight="1">
      <c r="H19958" s="24"/>
    </row>
    <row r="19959" spans="8:8" ht="15" customHeight="1">
      <c r="H19959" s="24"/>
    </row>
    <row r="19960" spans="8:8" ht="15" customHeight="1">
      <c r="H19960" s="24"/>
    </row>
    <row r="19961" spans="8:8" ht="15" customHeight="1">
      <c r="H19961" s="24"/>
    </row>
    <row r="19962" spans="8:8" ht="15" customHeight="1">
      <c r="H19962" s="24"/>
    </row>
    <row r="19963" spans="8:8" ht="15" customHeight="1">
      <c r="H19963" s="24"/>
    </row>
    <row r="19964" spans="8:8" ht="15" customHeight="1">
      <c r="H19964" s="24"/>
    </row>
    <row r="19965" spans="8:8" ht="15" customHeight="1">
      <c r="H19965" s="24"/>
    </row>
    <row r="19966" spans="8:8" ht="15" customHeight="1">
      <c r="H19966" s="24"/>
    </row>
    <row r="19967" spans="8:8" ht="15" customHeight="1">
      <c r="H19967" s="24"/>
    </row>
    <row r="19968" spans="8:8" ht="15" customHeight="1">
      <c r="H19968" s="24"/>
    </row>
    <row r="19969" spans="8:8" ht="15" customHeight="1">
      <c r="H19969" s="24"/>
    </row>
    <row r="19970" spans="8:8" ht="15" customHeight="1">
      <c r="H19970" s="24"/>
    </row>
    <row r="19971" spans="8:8" ht="15" customHeight="1">
      <c r="H19971" s="24"/>
    </row>
    <row r="19972" spans="8:8" ht="15" customHeight="1">
      <c r="H19972" s="24"/>
    </row>
    <row r="19973" spans="8:8" ht="15" customHeight="1">
      <c r="H19973" s="24"/>
    </row>
    <row r="19974" spans="8:8" ht="15" customHeight="1">
      <c r="H19974" s="24"/>
    </row>
    <row r="19975" spans="8:8" ht="15" customHeight="1">
      <c r="H19975" s="24"/>
    </row>
    <row r="19976" spans="8:8" ht="15" customHeight="1">
      <c r="H19976" s="24"/>
    </row>
    <row r="19977" spans="8:8" ht="15" customHeight="1">
      <c r="H19977" s="24"/>
    </row>
    <row r="19978" spans="8:8" ht="15" customHeight="1">
      <c r="H19978" s="24"/>
    </row>
    <row r="19979" spans="8:8" ht="15" customHeight="1">
      <c r="H19979" s="24"/>
    </row>
    <row r="19980" spans="8:8" ht="15" customHeight="1">
      <c r="H19980" s="24"/>
    </row>
    <row r="19981" spans="8:8" ht="15" customHeight="1">
      <c r="H19981" s="24"/>
    </row>
    <row r="19982" spans="8:8" ht="15" customHeight="1">
      <c r="H19982" s="24"/>
    </row>
    <row r="19983" spans="8:8" ht="15" customHeight="1">
      <c r="H19983" s="24"/>
    </row>
    <row r="19984" spans="8:8" ht="15" customHeight="1">
      <c r="H19984" s="24"/>
    </row>
    <row r="19985" spans="8:8" ht="15" customHeight="1">
      <c r="H19985" s="24"/>
    </row>
    <row r="19986" spans="8:8" ht="15" customHeight="1">
      <c r="H19986" s="24"/>
    </row>
    <row r="19987" spans="8:8" ht="15" customHeight="1">
      <c r="H19987" s="24"/>
    </row>
    <row r="19988" spans="8:8" ht="15" customHeight="1">
      <c r="H19988" s="24"/>
    </row>
    <row r="19989" spans="8:8" ht="15" customHeight="1">
      <c r="H19989" s="24"/>
    </row>
    <row r="19990" spans="8:8" ht="15" customHeight="1">
      <c r="H19990" s="24"/>
    </row>
    <row r="19991" spans="8:8" ht="15" customHeight="1">
      <c r="H19991" s="24"/>
    </row>
    <row r="19992" spans="8:8" ht="15" customHeight="1">
      <c r="H19992" s="24"/>
    </row>
    <row r="19993" spans="8:8" ht="15" customHeight="1">
      <c r="H19993" s="24"/>
    </row>
    <row r="19994" spans="8:8" ht="15" customHeight="1">
      <c r="H19994" s="24"/>
    </row>
    <row r="19995" spans="8:8" ht="15" customHeight="1">
      <c r="H19995" s="24"/>
    </row>
    <row r="19996" spans="8:8" ht="15" customHeight="1">
      <c r="H19996" s="24"/>
    </row>
    <row r="19997" spans="8:8" ht="15" customHeight="1">
      <c r="H19997" s="24"/>
    </row>
    <row r="19998" spans="8:8" ht="15" customHeight="1">
      <c r="H19998" s="24"/>
    </row>
    <row r="19999" spans="8:8" ht="15" customHeight="1">
      <c r="H19999" s="24"/>
    </row>
    <row r="20000" spans="8:8" ht="15" customHeight="1">
      <c r="H20000" s="24"/>
    </row>
    <row r="20001" spans="8:8" ht="15" customHeight="1">
      <c r="H20001" s="24"/>
    </row>
    <row r="20002" spans="8:8" ht="15" customHeight="1">
      <c r="H20002" s="24"/>
    </row>
    <row r="20003" spans="8:8" ht="15" customHeight="1">
      <c r="H20003" s="24"/>
    </row>
    <row r="20004" spans="8:8" ht="15" customHeight="1">
      <c r="H20004" s="24"/>
    </row>
    <row r="20005" spans="8:8" ht="15" customHeight="1">
      <c r="H20005" s="24"/>
    </row>
    <row r="20006" spans="8:8" ht="15" customHeight="1">
      <c r="H20006" s="24"/>
    </row>
    <row r="20007" spans="8:8" ht="15" customHeight="1">
      <c r="H20007" s="24"/>
    </row>
    <row r="20008" spans="8:8" ht="15" customHeight="1">
      <c r="H20008" s="24"/>
    </row>
    <row r="20009" spans="8:8" ht="15" customHeight="1">
      <c r="H20009" s="24"/>
    </row>
    <row r="20010" spans="8:8" ht="15" customHeight="1">
      <c r="H20010" s="24"/>
    </row>
    <row r="20011" spans="8:8" ht="15" customHeight="1">
      <c r="H20011" s="24"/>
    </row>
    <row r="20012" spans="8:8" ht="15" customHeight="1">
      <c r="H20012" s="24"/>
    </row>
    <row r="20013" spans="8:8" ht="15" customHeight="1">
      <c r="H20013" s="24"/>
    </row>
    <row r="20014" spans="8:8" ht="15" customHeight="1">
      <c r="H20014" s="24"/>
    </row>
    <row r="20015" spans="8:8" ht="15" customHeight="1">
      <c r="H20015" s="24"/>
    </row>
    <row r="20016" spans="8:8" ht="15" customHeight="1">
      <c r="H20016" s="24"/>
    </row>
    <row r="20017" spans="8:8" ht="15" customHeight="1">
      <c r="H20017" s="24"/>
    </row>
    <row r="20018" spans="8:8" ht="15" customHeight="1">
      <c r="H20018" s="24"/>
    </row>
    <row r="20019" spans="8:8" ht="15" customHeight="1">
      <c r="H20019" s="24"/>
    </row>
    <row r="20020" spans="8:8" ht="15" customHeight="1">
      <c r="H20020" s="24"/>
    </row>
    <row r="20021" spans="8:8" ht="15" customHeight="1">
      <c r="H20021" s="24"/>
    </row>
    <row r="20022" spans="8:8" ht="15" customHeight="1">
      <c r="H20022" s="24"/>
    </row>
    <row r="20023" spans="8:8" ht="15" customHeight="1">
      <c r="H20023" s="24"/>
    </row>
    <row r="20024" spans="8:8" ht="15" customHeight="1">
      <c r="H20024" s="24"/>
    </row>
    <row r="20025" spans="8:8" ht="15" customHeight="1">
      <c r="H20025" s="24"/>
    </row>
    <row r="20026" spans="8:8" ht="15" customHeight="1">
      <c r="H20026" s="24"/>
    </row>
    <row r="20027" spans="8:8" ht="15" customHeight="1">
      <c r="H20027" s="24"/>
    </row>
    <row r="20028" spans="8:8" ht="15" customHeight="1">
      <c r="H20028" s="24"/>
    </row>
    <row r="20029" spans="8:8" ht="15" customHeight="1">
      <c r="H20029" s="24"/>
    </row>
    <row r="20030" spans="8:8" ht="15" customHeight="1">
      <c r="H20030" s="24"/>
    </row>
    <row r="20031" spans="8:8" ht="15" customHeight="1">
      <c r="H20031" s="24"/>
    </row>
    <row r="20032" spans="8:8" ht="15" customHeight="1">
      <c r="H20032" s="24"/>
    </row>
    <row r="20033" spans="8:8" ht="15" customHeight="1">
      <c r="H20033" s="24"/>
    </row>
    <row r="20034" spans="8:8" ht="15" customHeight="1">
      <c r="H20034" s="24"/>
    </row>
    <row r="20035" spans="8:8" ht="15" customHeight="1">
      <c r="H20035" s="24"/>
    </row>
    <row r="20036" spans="8:8" ht="15" customHeight="1">
      <c r="H20036" s="24"/>
    </row>
    <row r="20037" spans="8:8" ht="15" customHeight="1">
      <c r="H20037" s="24"/>
    </row>
    <row r="20038" spans="8:8" ht="15" customHeight="1">
      <c r="H20038" s="24"/>
    </row>
    <row r="20039" spans="8:8" ht="15" customHeight="1">
      <c r="H20039" s="24"/>
    </row>
    <row r="20040" spans="8:8" ht="15" customHeight="1">
      <c r="H20040" s="24"/>
    </row>
    <row r="20041" spans="8:8" ht="15" customHeight="1">
      <c r="H20041" s="24"/>
    </row>
    <row r="20042" spans="8:8" ht="15" customHeight="1">
      <c r="H20042" s="24"/>
    </row>
    <row r="20043" spans="8:8" ht="15" customHeight="1">
      <c r="H20043" s="24"/>
    </row>
    <row r="20044" spans="8:8" ht="15" customHeight="1">
      <c r="H20044" s="24"/>
    </row>
    <row r="20045" spans="8:8" ht="15" customHeight="1">
      <c r="H20045" s="24"/>
    </row>
    <row r="20046" spans="8:8" ht="15" customHeight="1">
      <c r="H20046" s="24"/>
    </row>
    <row r="20047" spans="8:8" ht="15" customHeight="1">
      <c r="H20047" s="24"/>
    </row>
    <row r="20048" spans="8:8" ht="15" customHeight="1">
      <c r="H20048" s="24"/>
    </row>
    <row r="20049" spans="8:8" ht="15" customHeight="1">
      <c r="H20049" s="24"/>
    </row>
    <row r="20050" spans="8:8" ht="15" customHeight="1">
      <c r="H20050" s="24"/>
    </row>
    <row r="20051" spans="8:8" ht="15" customHeight="1">
      <c r="H20051" s="24"/>
    </row>
    <row r="20052" spans="8:8" ht="15" customHeight="1">
      <c r="H20052" s="24"/>
    </row>
    <row r="20053" spans="8:8" ht="15" customHeight="1">
      <c r="H20053" s="24"/>
    </row>
    <row r="20054" spans="8:8" ht="15" customHeight="1">
      <c r="H20054" s="24"/>
    </row>
    <row r="20055" spans="8:8" ht="15" customHeight="1">
      <c r="H20055" s="24"/>
    </row>
    <row r="20056" spans="8:8" ht="15" customHeight="1">
      <c r="H20056" s="24"/>
    </row>
    <row r="20057" spans="8:8" ht="15" customHeight="1">
      <c r="H20057" s="24"/>
    </row>
    <row r="20058" spans="8:8" ht="15" customHeight="1">
      <c r="H20058" s="24"/>
    </row>
    <row r="20059" spans="8:8" ht="15" customHeight="1">
      <c r="H20059" s="24"/>
    </row>
    <row r="20060" spans="8:8" ht="15" customHeight="1">
      <c r="H20060" s="24"/>
    </row>
    <row r="20061" spans="8:8" ht="15" customHeight="1">
      <c r="H20061" s="24"/>
    </row>
    <row r="20062" spans="8:8" ht="15" customHeight="1">
      <c r="H20062" s="24"/>
    </row>
    <row r="20063" spans="8:8" ht="15" customHeight="1">
      <c r="H20063" s="24"/>
    </row>
    <row r="20064" spans="8:8" ht="15" customHeight="1">
      <c r="H20064" s="24"/>
    </row>
    <row r="20065" spans="8:8" ht="15" customHeight="1">
      <c r="H20065" s="24"/>
    </row>
    <row r="20066" spans="8:8" ht="15" customHeight="1">
      <c r="H20066" s="24"/>
    </row>
    <row r="20067" spans="8:8" ht="15" customHeight="1">
      <c r="H20067" s="24"/>
    </row>
    <row r="20068" spans="8:8" ht="15" customHeight="1">
      <c r="H20068" s="24"/>
    </row>
    <row r="20069" spans="8:8" ht="15" customHeight="1">
      <c r="H20069" s="24"/>
    </row>
    <row r="20070" spans="8:8" ht="15" customHeight="1">
      <c r="H20070" s="24"/>
    </row>
    <row r="20071" spans="8:8" ht="15" customHeight="1">
      <c r="H20071" s="24"/>
    </row>
    <row r="20072" spans="8:8" ht="15" customHeight="1">
      <c r="H20072" s="24"/>
    </row>
    <row r="20073" spans="8:8" ht="15" customHeight="1">
      <c r="H20073" s="24"/>
    </row>
    <row r="20074" spans="8:8" ht="15" customHeight="1">
      <c r="H20074" s="24"/>
    </row>
    <row r="20075" spans="8:8" ht="15" customHeight="1">
      <c r="H20075" s="24"/>
    </row>
    <row r="20076" spans="8:8" ht="15" customHeight="1">
      <c r="H20076" s="24"/>
    </row>
    <row r="20077" spans="8:8" ht="15" customHeight="1">
      <c r="H20077" s="24"/>
    </row>
    <row r="20078" spans="8:8" ht="15" customHeight="1">
      <c r="H20078" s="24"/>
    </row>
    <row r="20079" spans="8:8" ht="15" customHeight="1">
      <c r="H20079" s="24"/>
    </row>
    <row r="20080" spans="8:8" ht="15" customHeight="1">
      <c r="H20080" s="24"/>
    </row>
    <row r="20081" spans="8:8" ht="15" customHeight="1">
      <c r="H20081" s="24"/>
    </row>
    <row r="20082" spans="8:8" ht="15" customHeight="1">
      <c r="H20082" s="24"/>
    </row>
    <row r="20083" spans="8:8" ht="15" customHeight="1">
      <c r="H20083" s="24"/>
    </row>
    <row r="20084" spans="8:8" ht="15" customHeight="1">
      <c r="H20084" s="24"/>
    </row>
    <row r="20085" spans="8:8" ht="15" customHeight="1">
      <c r="H20085" s="24"/>
    </row>
    <row r="20086" spans="8:8" ht="15" customHeight="1">
      <c r="H20086" s="24"/>
    </row>
    <row r="20087" spans="8:8" ht="15" customHeight="1">
      <c r="H20087" s="24"/>
    </row>
    <row r="20088" spans="8:8" ht="15" customHeight="1">
      <c r="H20088" s="24"/>
    </row>
    <row r="20089" spans="8:8" ht="15" customHeight="1">
      <c r="H20089" s="24"/>
    </row>
    <row r="20090" spans="8:8" ht="15" customHeight="1">
      <c r="H20090" s="24"/>
    </row>
    <row r="20091" spans="8:8" ht="15" customHeight="1">
      <c r="H20091" s="24"/>
    </row>
    <row r="20092" spans="8:8" ht="15" customHeight="1">
      <c r="H20092" s="24"/>
    </row>
    <row r="20093" spans="8:8" ht="15" customHeight="1">
      <c r="H20093" s="24"/>
    </row>
    <row r="20094" spans="8:8" ht="15" customHeight="1">
      <c r="H20094" s="24"/>
    </row>
    <row r="20095" spans="8:8" ht="15" customHeight="1">
      <c r="H20095" s="24"/>
    </row>
    <row r="20096" spans="8:8" ht="15" customHeight="1">
      <c r="H20096" s="24"/>
    </row>
    <row r="20097" spans="8:8" ht="15" customHeight="1">
      <c r="H20097" s="24"/>
    </row>
    <row r="20098" spans="8:8" ht="15" customHeight="1">
      <c r="H20098" s="24"/>
    </row>
    <row r="20099" spans="8:8" ht="15" customHeight="1">
      <c r="H20099" s="24"/>
    </row>
    <row r="20100" spans="8:8" ht="15" customHeight="1">
      <c r="H20100" s="24"/>
    </row>
    <row r="20101" spans="8:8" ht="15" customHeight="1">
      <c r="H20101" s="24"/>
    </row>
    <row r="20102" spans="8:8" ht="15" customHeight="1">
      <c r="H20102" s="24"/>
    </row>
    <row r="20103" spans="8:8" ht="15" customHeight="1">
      <c r="H20103" s="24"/>
    </row>
    <row r="20104" spans="8:8" ht="15" customHeight="1">
      <c r="H20104" s="24"/>
    </row>
    <row r="20105" spans="8:8" ht="15" customHeight="1">
      <c r="H20105" s="24"/>
    </row>
    <row r="20106" spans="8:8" ht="15" customHeight="1">
      <c r="H20106" s="24"/>
    </row>
    <row r="20107" spans="8:8" ht="15" customHeight="1">
      <c r="H20107" s="24"/>
    </row>
    <row r="20108" spans="8:8" ht="15" customHeight="1">
      <c r="H20108" s="24"/>
    </row>
    <row r="20109" spans="8:8" ht="15" customHeight="1">
      <c r="H20109" s="24"/>
    </row>
    <row r="20110" spans="8:8" ht="15" customHeight="1">
      <c r="H20110" s="24"/>
    </row>
    <row r="20111" spans="8:8" ht="15" customHeight="1">
      <c r="H20111" s="24"/>
    </row>
    <row r="20112" spans="8:8" ht="15" customHeight="1">
      <c r="H20112" s="24"/>
    </row>
    <row r="20113" spans="8:8" ht="15" customHeight="1">
      <c r="H20113" s="24"/>
    </row>
    <row r="20114" spans="8:8" ht="15" customHeight="1">
      <c r="H20114" s="24"/>
    </row>
    <row r="20115" spans="8:8" ht="15" customHeight="1">
      <c r="H20115" s="24"/>
    </row>
    <row r="20116" spans="8:8" ht="15" customHeight="1">
      <c r="H20116" s="24"/>
    </row>
    <row r="20117" spans="8:8" ht="15" customHeight="1">
      <c r="H20117" s="24"/>
    </row>
    <row r="20118" spans="8:8" ht="15" customHeight="1">
      <c r="H20118" s="24"/>
    </row>
    <row r="20119" spans="8:8" ht="15" customHeight="1">
      <c r="H20119" s="24"/>
    </row>
    <row r="20120" spans="8:8" ht="15" customHeight="1">
      <c r="H20120" s="24"/>
    </row>
    <row r="20121" spans="8:8" ht="15" customHeight="1">
      <c r="H20121" s="24"/>
    </row>
    <row r="20122" spans="8:8" ht="15" customHeight="1">
      <c r="H20122" s="24"/>
    </row>
    <row r="20123" spans="8:8" ht="15" customHeight="1">
      <c r="H20123" s="24"/>
    </row>
    <row r="20124" spans="8:8" ht="15" customHeight="1">
      <c r="H20124" s="24"/>
    </row>
    <row r="20125" spans="8:8" ht="15" customHeight="1">
      <c r="H20125" s="24"/>
    </row>
    <row r="20126" spans="8:8" ht="15" customHeight="1">
      <c r="H20126" s="24"/>
    </row>
    <row r="20127" spans="8:8" ht="15" customHeight="1">
      <c r="H20127" s="24"/>
    </row>
    <row r="20128" spans="8:8" ht="15" customHeight="1">
      <c r="H20128" s="24"/>
    </row>
    <row r="20129" spans="8:8" ht="15" customHeight="1">
      <c r="H20129" s="24"/>
    </row>
    <row r="20130" spans="8:8" ht="15" customHeight="1">
      <c r="H20130" s="24"/>
    </row>
    <row r="20131" spans="8:8" ht="15" customHeight="1">
      <c r="H20131" s="24"/>
    </row>
    <row r="20132" spans="8:8" ht="15" customHeight="1">
      <c r="H20132" s="24"/>
    </row>
    <row r="20133" spans="8:8" ht="15" customHeight="1">
      <c r="H20133" s="24"/>
    </row>
    <row r="20134" spans="8:8" ht="15" customHeight="1">
      <c r="H20134" s="24"/>
    </row>
    <row r="20135" spans="8:8" ht="15" customHeight="1">
      <c r="H20135" s="24"/>
    </row>
    <row r="20136" spans="8:8" ht="15" customHeight="1">
      <c r="H20136" s="24"/>
    </row>
    <row r="20137" spans="8:8" ht="15" customHeight="1">
      <c r="H20137" s="24"/>
    </row>
    <row r="20138" spans="8:8" ht="15" customHeight="1">
      <c r="H20138" s="24"/>
    </row>
    <row r="20139" spans="8:8" ht="15" customHeight="1">
      <c r="H20139" s="24"/>
    </row>
    <row r="20140" spans="8:8" ht="15" customHeight="1">
      <c r="H20140" s="24"/>
    </row>
    <row r="20141" spans="8:8" ht="15" customHeight="1">
      <c r="H20141" s="24"/>
    </row>
    <row r="20142" spans="8:8" ht="15" customHeight="1">
      <c r="H20142" s="24"/>
    </row>
    <row r="20143" spans="8:8" ht="15" customHeight="1">
      <c r="H20143" s="24"/>
    </row>
    <row r="20144" spans="8:8" ht="15" customHeight="1">
      <c r="H20144" s="24"/>
    </row>
    <row r="20145" spans="8:8" ht="15" customHeight="1">
      <c r="H20145" s="24"/>
    </row>
    <row r="20146" spans="8:8" ht="15" customHeight="1">
      <c r="H20146" s="24"/>
    </row>
    <row r="20147" spans="8:8" ht="15" customHeight="1">
      <c r="H20147" s="24"/>
    </row>
    <row r="20148" spans="8:8" ht="15" customHeight="1">
      <c r="H20148" s="24"/>
    </row>
    <row r="20149" spans="8:8" ht="15" customHeight="1">
      <c r="H20149" s="24"/>
    </row>
    <row r="20150" spans="8:8" ht="15" customHeight="1">
      <c r="H20150" s="24"/>
    </row>
    <row r="20151" spans="8:8" ht="15" customHeight="1">
      <c r="H20151" s="24"/>
    </row>
    <row r="20152" spans="8:8" ht="15" customHeight="1">
      <c r="H20152" s="24"/>
    </row>
    <row r="20153" spans="8:8" ht="15" customHeight="1">
      <c r="H20153" s="24"/>
    </row>
    <row r="20154" spans="8:8" ht="15" customHeight="1">
      <c r="H20154" s="24"/>
    </row>
    <row r="20155" spans="8:8" ht="15" customHeight="1">
      <c r="H20155" s="24"/>
    </row>
    <row r="20156" spans="8:8" ht="15" customHeight="1">
      <c r="H20156" s="24"/>
    </row>
    <row r="20157" spans="8:8" ht="15" customHeight="1">
      <c r="H20157" s="24"/>
    </row>
    <row r="20158" spans="8:8" ht="15" customHeight="1">
      <c r="H20158" s="24"/>
    </row>
    <row r="20159" spans="8:8" ht="15" customHeight="1">
      <c r="H20159" s="24"/>
    </row>
    <row r="20160" spans="8:8" ht="15" customHeight="1">
      <c r="H20160" s="24"/>
    </row>
    <row r="20161" spans="8:8" ht="15" customHeight="1">
      <c r="H20161" s="24"/>
    </row>
    <row r="20162" spans="8:8" ht="15" customHeight="1">
      <c r="H20162" s="24"/>
    </row>
    <row r="20163" spans="8:8" ht="15" customHeight="1">
      <c r="H20163" s="24"/>
    </row>
    <row r="20164" spans="8:8" ht="15" customHeight="1">
      <c r="H20164" s="24"/>
    </row>
    <row r="20165" spans="8:8" ht="15" customHeight="1">
      <c r="H20165" s="24"/>
    </row>
    <row r="20166" spans="8:8" ht="15" customHeight="1">
      <c r="H20166" s="24"/>
    </row>
    <row r="20167" spans="8:8" ht="15" customHeight="1">
      <c r="H20167" s="24"/>
    </row>
    <row r="20168" spans="8:8" ht="15" customHeight="1">
      <c r="H20168" s="24"/>
    </row>
    <row r="20169" spans="8:8" ht="15" customHeight="1">
      <c r="H20169" s="24"/>
    </row>
    <row r="20170" spans="8:8" ht="15" customHeight="1">
      <c r="H20170" s="24"/>
    </row>
    <row r="20171" spans="8:8" ht="15" customHeight="1">
      <c r="H20171" s="24"/>
    </row>
    <row r="20172" spans="8:8" ht="15" customHeight="1">
      <c r="H20172" s="24"/>
    </row>
    <row r="20173" spans="8:8" ht="15" customHeight="1">
      <c r="H20173" s="24"/>
    </row>
    <row r="20174" spans="8:8" ht="15" customHeight="1">
      <c r="H20174" s="24"/>
    </row>
    <row r="20175" spans="8:8" ht="15" customHeight="1">
      <c r="H20175" s="24"/>
    </row>
    <row r="20176" spans="8:8" ht="15" customHeight="1">
      <c r="H20176" s="24"/>
    </row>
    <row r="20177" spans="8:8" ht="15" customHeight="1">
      <c r="H20177" s="24"/>
    </row>
    <row r="20178" spans="8:8" ht="15" customHeight="1">
      <c r="H20178" s="24"/>
    </row>
    <row r="20179" spans="8:8" ht="15" customHeight="1">
      <c r="H20179" s="24"/>
    </row>
    <row r="20180" spans="8:8" ht="15" customHeight="1">
      <c r="H20180" s="24"/>
    </row>
    <row r="20181" spans="8:8" ht="15" customHeight="1">
      <c r="H20181" s="24"/>
    </row>
    <row r="20182" spans="8:8" ht="15" customHeight="1">
      <c r="H20182" s="24"/>
    </row>
    <row r="20183" spans="8:8" ht="15" customHeight="1">
      <c r="H20183" s="24"/>
    </row>
    <row r="20184" spans="8:8" ht="15" customHeight="1">
      <c r="H20184" s="24"/>
    </row>
    <row r="20185" spans="8:8" ht="15" customHeight="1">
      <c r="H20185" s="24"/>
    </row>
    <row r="20186" spans="8:8" ht="15" customHeight="1">
      <c r="H20186" s="24"/>
    </row>
    <row r="20187" spans="8:8" ht="15" customHeight="1">
      <c r="H20187" s="24"/>
    </row>
    <row r="20188" spans="8:8" ht="15" customHeight="1">
      <c r="H20188" s="24"/>
    </row>
    <row r="20189" spans="8:8" ht="15" customHeight="1">
      <c r="H20189" s="24"/>
    </row>
    <row r="20190" spans="8:8" ht="15" customHeight="1">
      <c r="H20190" s="24"/>
    </row>
    <row r="20191" spans="8:8" ht="15" customHeight="1">
      <c r="H20191" s="24"/>
    </row>
    <row r="20192" spans="8:8" ht="15" customHeight="1">
      <c r="H20192" s="24"/>
    </row>
    <row r="20193" spans="8:8" ht="15" customHeight="1">
      <c r="H20193" s="24"/>
    </row>
    <row r="20194" spans="8:8" ht="15" customHeight="1">
      <c r="H20194" s="24"/>
    </row>
    <row r="20195" spans="8:8" ht="15" customHeight="1">
      <c r="H20195" s="24"/>
    </row>
    <row r="20196" spans="8:8" ht="15" customHeight="1">
      <c r="H20196" s="24"/>
    </row>
    <row r="20197" spans="8:8" ht="15" customHeight="1">
      <c r="H20197" s="24"/>
    </row>
    <row r="20198" spans="8:8" ht="15" customHeight="1">
      <c r="H20198" s="24"/>
    </row>
    <row r="20199" spans="8:8" ht="15" customHeight="1">
      <c r="H20199" s="24"/>
    </row>
    <row r="20200" spans="8:8" ht="15" customHeight="1">
      <c r="H20200" s="24"/>
    </row>
    <row r="20201" spans="8:8" ht="15" customHeight="1">
      <c r="H20201" s="24"/>
    </row>
    <row r="20202" spans="8:8" ht="15" customHeight="1">
      <c r="H20202" s="24"/>
    </row>
    <row r="20203" spans="8:8" ht="15" customHeight="1">
      <c r="H20203" s="24"/>
    </row>
    <row r="20204" spans="8:8" ht="15" customHeight="1">
      <c r="H20204" s="24"/>
    </row>
    <row r="20205" spans="8:8" ht="15" customHeight="1">
      <c r="H20205" s="24"/>
    </row>
    <row r="20206" spans="8:8" ht="15" customHeight="1">
      <c r="H20206" s="24"/>
    </row>
    <row r="20207" spans="8:8" ht="15" customHeight="1">
      <c r="H20207" s="24"/>
    </row>
    <row r="20208" spans="8:8" ht="15" customHeight="1">
      <c r="H20208" s="24"/>
    </row>
    <row r="20209" spans="8:8" ht="15" customHeight="1">
      <c r="H20209" s="24"/>
    </row>
    <row r="20210" spans="8:8" ht="15" customHeight="1">
      <c r="H20210" s="24"/>
    </row>
    <row r="20211" spans="8:8" ht="15" customHeight="1">
      <c r="H20211" s="24"/>
    </row>
    <row r="20212" spans="8:8" ht="15" customHeight="1">
      <c r="H20212" s="24"/>
    </row>
    <row r="20213" spans="8:8" ht="15" customHeight="1">
      <c r="H20213" s="24"/>
    </row>
    <row r="20214" spans="8:8" ht="15" customHeight="1">
      <c r="H20214" s="24"/>
    </row>
    <row r="20215" spans="8:8" ht="15" customHeight="1">
      <c r="H20215" s="24"/>
    </row>
    <row r="20216" spans="8:8" ht="15" customHeight="1">
      <c r="H20216" s="24"/>
    </row>
    <row r="20217" spans="8:8" ht="15" customHeight="1">
      <c r="H20217" s="24"/>
    </row>
    <row r="20218" spans="8:8" ht="15" customHeight="1">
      <c r="H20218" s="24"/>
    </row>
    <row r="20219" spans="8:8" ht="15" customHeight="1">
      <c r="H20219" s="24"/>
    </row>
    <row r="20220" spans="8:8" ht="15" customHeight="1">
      <c r="H20220" s="24"/>
    </row>
    <row r="20221" spans="8:8" ht="15" customHeight="1">
      <c r="H20221" s="24"/>
    </row>
    <row r="20222" spans="8:8" ht="15" customHeight="1">
      <c r="H20222" s="24"/>
    </row>
    <row r="20223" spans="8:8" ht="15" customHeight="1">
      <c r="H20223" s="24"/>
    </row>
    <row r="20224" spans="8:8" ht="15" customHeight="1">
      <c r="H20224" s="24"/>
    </row>
    <row r="20225" spans="8:8" ht="15" customHeight="1">
      <c r="H20225" s="24"/>
    </row>
    <row r="20226" spans="8:8" ht="15" customHeight="1">
      <c r="H20226" s="24"/>
    </row>
    <row r="20227" spans="8:8" ht="15" customHeight="1">
      <c r="H20227" s="24"/>
    </row>
    <row r="20228" spans="8:8" ht="15" customHeight="1">
      <c r="H20228" s="24"/>
    </row>
    <row r="20229" spans="8:8" ht="15" customHeight="1">
      <c r="H20229" s="24"/>
    </row>
    <row r="20230" spans="8:8" ht="15" customHeight="1">
      <c r="H20230" s="24"/>
    </row>
    <row r="20231" spans="8:8" ht="15" customHeight="1">
      <c r="H20231" s="24"/>
    </row>
    <row r="20232" spans="8:8" ht="15" customHeight="1">
      <c r="H20232" s="24"/>
    </row>
    <row r="20233" spans="8:8" ht="15" customHeight="1">
      <c r="H20233" s="24"/>
    </row>
    <row r="20234" spans="8:8" ht="15" customHeight="1">
      <c r="H20234" s="24"/>
    </row>
    <row r="20235" spans="8:8" ht="15" customHeight="1">
      <c r="H20235" s="24"/>
    </row>
    <row r="20236" spans="8:8" ht="15" customHeight="1">
      <c r="H20236" s="24"/>
    </row>
    <row r="20237" spans="8:8" ht="15" customHeight="1">
      <c r="H20237" s="24"/>
    </row>
    <row r="20238" spans="8:8" ht="15" customHeight="1">
      <c r="H20238" s="24"/>
    </row>
    <row r="20239" spans="8:8" ht="15" customHeight="1">
      <c r="H20239" s="24"/>
    </row>
    <row r="20240" spans="8:8" ht="15" customHeight="1">
      <c r="H20240" s="24"/>
    </row>
    <row r="20241" spans="8:8" ht="15" customHeight="1">
      <c r="H20241" s="24"/>
    </row>
    <row r="20242" spans="8:8" ht="15" customHeight="1">
      <c r="H20242" s="24"/>
    </row>
    <row r="20243" spans="8:8" ht="15" customHeight="1">
      <c r="H20243" s="24"/>
    </row>
    <row r="20244" spans="8:8" ht="15" customHeight="1">
      <c r="H20244" s="24"/>
    </row>
    <row r="20245" spans="8:8" ht="15" customHeight="1">
      <c r="H20245" s="24"/>
    </row>
    <row r="20246" spans="8:8" ht="15" customHeight="1">
      <c r="H20246" s="24"/>
    </row>
    <row r="20247" spans="8:8" ht="15" customHeight="1">
      <c r="H20247" s="24"/>
    </row>
    <row r="20248" spans="8:8" ht="15" customHeight="1">
      <c r="H20248" s="24"/>
    </row>
    <row r="20249" spans="8:8" ht="15" customHeight="1">
      <c r="H20249" s="24"/>
    </row>
    <row r="20250" spans="8:8" ht="15" customHeight="1">
      <c r="H20250" s="24"/>
    </row>
    <row r="20251" spans="8:8" ht="15" customHeight="1">
      <c r="H20251" s="24"/>
    </row>
    <row r="20252" spans="8:8" ht="15" customHeight="1">
      <c r="H20252" s="24"/>
    </row>
    <row r="20253" spans="8:8" ht="15" customHeight="1">
      <c r="H20253" s="24"/>
    </row>
    <row r="20254" spans="8:8" ht="15" customHeight="1">
      <c r="H20254" s="24"/>
    </row>
    <row r="20255" spans="8:8" ht="15" customHeight="1">
      <c r="H20255" s="24"/>
    </row>
    <row r="20256" spans="8:8" ht="15" customHeight="1">
      <c r="H20256" s="24"/>
    </row>
    <row r="20257" spans="8:8" ht="15" customHeight="1">
      <c r="H20257" s="24"/>
    </row>
    <row r="20258" spans="8:8" ht="15" customHeight="1">
      <c r="H20258" s="24"/>
    </row>
    <row r="20259" spans="8:8" ht="15" customHeight="1">
      <c r="H20259" s="24"/>
    </row>
    <row r="20260" spans="8:8" ht="15" customHeight="1">
      <c r="H20260" s="24"/>
    </row>
    <row r="20261" spans="8:8" ht="15" customHeight="1">
      <c r="H20261" s="24"/>
    </row>
    <row r="20262" spans="8:8" ht="15" customHeight="1">
      <c r="H20262" s="24"/>
    </row>
    <row r="20263" spans="8:8" ht="15" customHeight="1">
      <c r="H20263" s="24"/>
    </row>
    <row r="20264" spans="8:8" ht="15" customHeight="1">
      <c r="H20264" s="24"/>
    </row>
    <row r="20265" spans="8:8" ht="15" customHeight="1">
      <c r="H20265" s="24"/>
    </row>
    <row r="20266" spans="8:8" ht="15" customHeight="1">
      <c r="H20266" s="24"/>
    </row>
    <row r="20267" spans="8:8" ht="15" customHeight="1">
      <c r="H20267" s="24"/>
    </row>
    <row r="20268" spans="8:8" ht="15" customHeight="1">
      <c r="H20268" s="24"/>
    </row>
    <row r="20269" spans="8:8" ht="15" customHeight="1">
      <c r="H20269" s="24"/>
    </row>
    <row r="20270" spans="8:8" ht="15" customHeight="1">
      <c r="H20270" s="24"/>
    </row>
    <row r="20271" spans="8:8" ht="15" customHeight="1">
      <c r="H20271" s="24"/>
    </row>
    <row r="20272" spans="8:8" ht="15" customHeight="1">
      <c r="H20272" s="24"/>
    </row>
    <row r="20273" spans="8:8" ht="15" customHeight="1">
      <c r="H20273" s="24"/>
    </row>
    <row r="20274" spans="8:8" ht="15" customHeight="1">
      <c r="H20274" s="24"/>
    </row>
    <row r="20275" spans="8:8" ht="15" customHeight="1">
      <c r="H20275" s="24"/>
    </row>
    <row r="20276" spans="8:8" ht="15" customHeight="1">
      <c r="H20276" s="24"/>
    </row>
    <row r="20277" spans="8:8" ht="15" customHeight="1">
      <c r="H20277" s="24"/>
    </row>
    <row r="20278" spans="8:8" ht="15" customHeight="1">
      <c r="H20278" s="24"/>
    </row>
    <row r="20279" spans="8:8" ht="15" customHeight="1">
      <c r="H20279" s="24"/>
    </row>
    <row r="20280" spans="8:8" ht="15" customHeight="1">
      <c r="H20280" s="24"/>
    </row>
    <row r="20281" spans="8:8" ht="15" customHeight="1">
      <c r="H20281" s="24"/>
    </row>
    <row r="20282" spans="8:8" ht="15" customHeight="1">
      <c r="H20282" s="24"/>
    </row>
    <row r="20283" spans="8:8" ht="15" customHeight="1">
      <c r="H20283" s="24"/>
    </row>
    <row r="20284" spans="8:8" ht="15" customHeight="1">
      <c r="H20284" s="24"/>
    </row>
    <row r="20285" spans="8:8" ht="15" customHeight="1">
      <c r="H20285" s="24"/>
    </row>
    <row r="20286" spans="8:8" ht="15" customHeight="1">
      <c r="H20286" s="24"/>
    </row>
    <row r="20287" spans="8:8" ht="15" customHeight="1">
      <c r="H20287" s="24"/>
    </row>
    <row r="20288" spans="8:8" ht="15" customHeight="1">
      <c r="H20288" s="24"/>
    </row>
    <row r="20289" spans="8:8" ht="15" customHeight="1">
      <c r="H20289" s="24"/>
    </row>
    <row r="20290" spans="8:8" ht="15" customHeight="1">
      <c r="H20290" s="24"/>
    </row>
    <row r="20291" spans="8:8" ht="15" customHeight="1">
      <c r="H20291" s="24"/>
    </row>
    <row r="20292" spans="8:8" ht="15" customHeight="1">
      <c r="H20292" s="24"/>
    </row>
    <row r="20293" spans="8:8" ht="15" customHeight="1">
      <c r="H20293" s="24"/>
    </row>
    <row r="20294" spans="8:8" ht="15" customHeight="1">
      <c r="H20294" s="24"/>
    </row>
    <row r="20295" spans="8:8" ht="15" customHeight="1">
      <c r="H20295" s="24"/>
    </row>
    <row r="20296" spans="8:8" ht="15" customHeight="1">
      <c r="H20296" s="24"/>
    </row>
    <row r="20297" spans="8:8" ht="15" customHeight="1">
      <c r="H20297" s="24"/>
    </row>
    <row r="20298" spans="8:8" ht="15" customHeight="1">
      <c r="H20298" s="24"/>
    </row>
    <row r="20299" spans="8:8" ht="15" customHeight="1">
      <c r="H20299" s="24"/>
    </row>
    <row r="20300" spans="8:8" ht="15" customHeight="1">
      <c r="H20300" s="24"/>
    </row>
    <row r="20301" spans="8:8" ht="15" customHeight="1">
      <c r="H20301" s="24"/>
    </row>
    <row r="20302" spans="8:8" ht="15" customHeight="1">
      <c r="H20302" s="24"/>
    </row>
    <row r="20303" spans="8:8" ht="15" customHeight="1">
      <c r="H20303" s="24"/>
    </row>
    <row r="20304" spans="8:8" ht="15" customHeight="1">
      <c r="H20304" s="24"/>
    </row>
    <row r="20305" spans="8:8" ht="15" customHeight="1">
      <c r="H20305" s="24"/>
    </row>
    <row r="20306" spans="8:8" ht="15" customHeight="1">
      <c r="H20306" s="24"/>
    </row>
    <row r="20307" spans="8:8" ht="15" customHeight="1">
      <c r="H20307" s="24"/>
    </row>
    <row r="20308" spans="8:8" ht="15" customHeight="1">
      <c r="H20308" s="24"/>
    </row>
    <row r="20309" spans="8:8" ht="15" customHeight="1">
      <c r="H20309" s="24"/>
    </row>
    <row r="20310" spans="8:8" ht="15" customHeight="1">
      <c r="H20310" s="24"/>
    </row>
    <row r="20311" spans="8:8" ht="15" customHeight="1">
      <c r="H20311" s="24"/>
    </row>
    <row r="20312" spans="8:8" ht="15" customHeight="1">
      <c r="H20312" s="24"/>
    </row>
    <row r="20313" spans="8:8" ht="15" customHeight="1">
      <c r="H20313" s="24"/>
    </row>
    <row r="20314" spans="8:8" ht="15" customHeight="1">
      <c r="H20314" s="24"/>
    </row>
    <row r="20315" spans="8:8" ht="15" customHeight="1">
      <c r="H20315" s="24"/>
    </row>
    <row r="20316" spans="8:8" ht="15" customHeight="1">
      <c r="H20316" s="24"/>
    </row>
    <row r="20317" spans="8:8" ht="15" customHeight="1">
      <c r="H20317" s="24"/>
    </row>
    <row r="20318" spans="8:8" ht="15" customHeight="1">
      <c r="H20318" s="24"/>
    </row>
    <row r="20319" spans="8:8" ht="15" customHeight="1">
      <c r="H20319" s="24"/>
    </row>
    <row r="20320" spans="8:8" ht="15" customHeight="1">
      <c r="H20320" s="24"/>
    </row>
    <row r="20321" spans="8:8" ht="15" customHeight="1">
      <c r="H20321" s="24"/>
    </row>
    <row r="20322" spans="8:8" ht="15" customHeight="1">
      <c r="H20322" s="24"/>
    </row>
    <row r="20323" spans="8:8" ht="15" customHeight="1">
      <c r="H20323" s="24"/>
    </row>
    <row r="20324" spans="8:8" ht="15" customHeight="1">
      <c r="H20324" s="24"/>
    </row>
    <row r="20325" spans="8:8" ht="15" customHeight="1">
      <c r="H20325" s="24"/>
    </row>
    <row r="20326" spans="8:8" ht="15" customHeight="1">
      <c r="H20326" s="24"/>
    </row>
    <row r="20327" spans="8:8" ht="15" customHeight="1">
      <c r="H20327" s="24"/>
    </row>
    <row r="20328" spans="8:8" ht="15" customHeight="1">
      <c r="H20328" s="24"/>
    </row>
    <row r="20329" spans="8:8" ht="15" customHeight="1">
      <c r="H20329" s="24"/>
    </row>
    <row r="20330" spans="8:8" ht="15" customHeight="1">
      <c r="H20330" s="24"/>
    </row>
    <row r="20331" spans="8:8" ht="15" customHeight="1">
      <c r="H20331" s="24"/>
    </row>
    <row r="20332" spans="8:8" ht="15" customHeight="1">
      <c r="H20332" s="24"/>
    </row>
    <row r="20333" spans="8:8" ht="15" customHeight="1">
      <c r="H20333" s="24"/>
    </row>
    <row r="20334" spans="8:8" ht="15" customHeight="1">
      <c r="H20334" s="24"/>
    </row>
    <row r="20335" spans="8:8" ht="15" customHeight="1">
      <c r="H20335" s="24"/>
    </row>
    <row r="20336" spans="8:8" ht="15" customHeight="1">
      <c r="H20336" s="24"/>
    </row>
    <row r="20337" spans="8:8" ht="15" customHeight="1">
      <c r="H20337" s="24"/>
    </row>
    <row r="20338" spans="8:8" ht="15" customHeight="1">
      <c r="H20338" s="24"/>
    </row>
    <row r="20339" spans="8:8" ht="15" customHeight="1">
      <c r="H20339" s="24"/>
    </row>
    <row r="20340" spans="8:8" ht="15" customHeight="1">
      <c r="H20340" s="24"/>
    </row>
    <row r="20341" spans="8:8" ht="15" customHeight="1">
      <c r="H20341" s="24"/>
    </row>
    <row r="20342" spans="8:8" ht="15" customHeight="1">
      <c r="H20342" s="24"/>
    </row>
    <row r="20343" spans="8:8" ht="15" customHeight="1">
      <c r="H20343" s="24"/>
    </row>
    <row r="20344" spans="8:8" ht="15" customHeight="1">
      <c r="H20344" s="24"/>
    </row>
    <row r="20345" spans="8:8" ht="15" customHeight="1">
      <c r="H20345" s="24"/>
    </row>
    <row r="20346" spans="8:8" ht="15" customHeight="1">
      <c r="H20346" s="24"/>
    </row>
    <row r="20347" spans="8:8" ht="15" customHeight="1">
      <c r="H20347" s="24"/>
    </row>
    <row r="20348" spans="8:8" ht="15" customHeight="1">
      <c r="H20348" s="24"/>
    </row>
    <row r="20349" spans="8:8" ht="15" customHeight="1">
      <c r="H20349" s="24"/>
    </row>
    <row r="20350" spans="8:8" ht="15" customHeight="1">
      <c r="H20350" s="24"/>
    </row>
    <row r="20351" spans="8:8" ht="15" customHeight="1">
      <c r="H20351" s="24"/>
    </row>
    <row r="20352" spans="8:8" ht="15" customHeight="1">
      <c r="H20352" s="24"/>
    </row>
    <row r="20353" spans="8:8" ht="15" customHeight="1">
      <c r="H20353" s="24"/>
    </row>
    <row r="20354" spans="8:8" ht="15" customHeight="1">
      <c r="H20354" s="24"/>
    </row>
    <row r="20355" spans="8:8" ht="15" customHeight="1">
      <c r="H20355" s="24"/>
    </row>
    <row r="20356" spans="8:8" ht="15" customHeight="1">
      <c r="H20356" s="24"/>
    </row>
    <row r="20357" spans="8:8" ht="15" customHeight="1">
      <c r="H20357" s="24"/>
    </row>
    <row r="20358" spans="8:8" ht="15" customHeight="1">
      <c r="H20358" s="24"/>
    </row>
    <row r="20359" spans="8:8" ht="15" customHeight="1">
      <c r="H20359" s="24"/>
    </row>
    <row r="20360" spans="8:8" ht="15" customHeight="1">
      <c r="H20360" s="24"/>
    </row>
    <row r="20361" spans="8:8" ht="15" customHeight="1">
      <c r="H20361" s="24"/>
    </row>
    <row r="20362" spans="8:8" ht="15" customHeight="1">
      <c r="H20362" s="24"/>
    </row>
    <row r="20363" spans="8:8" ht="15" customHeight="1">
      <c r="H20363" s="24"/>
    </row>
    <row r="20364" spans="8:8" ht="15" customHeight="1">
      <c r="H20364" s="24"/>
    </row>
    <row r="20365" spans="8:8" ht="15" customHeight="1">
      <c r="H20365" s="24"/>
    </row>
    <row r="20366" spans="8:8" ht="15" customHeight="1">
      <c r="H20366" s="24"/>
    </row>
    <row r="20367" spans="8:8" ht="15" customHeight="1">
      <c r="H20367" s="24"/>
    </row>
    <row r="20368" spans="8:8" ht="15" customHeight="1">
      <c r="H20368" s="24"/>
    </row>
    <row r="20369" spans="8:8" ht="15" customHeight="1">
      <c r="H20369" s="24"/>
    </row>
    <row r="20370" spans="8:8" ht="15" customHeight="1">
      <c r="H20370" s="24"/>
    </row>
    <row r="20371" spans="8:8" ht="15" customHeight="1">
      <c r="H20371" s="24"/>
    </row>
    <row r="20372" spans="8:8" ht="15" customHeight="1">
      <c r="H20372" s="24"/>
    </row>
    <row r="20373" spans="8:8" ht="15" customHeight="1">
      <c r="H20373" s="24"/>
    </row>
    <row r="20374" spans="8:8" ht="15" customHeight="1">
      <c r="H20374" s="24"/>
    </row>
    <row r="20375" spans="8:8" ht="15" customHeight="1">
      <c r="H20375" s="24"/>
    </row>
    <row r="20376" spans="8:8" ht="15" customHeight="1">
      <c r="H20376" s="24"/>
    </row>
    <row r="20377" spans="8:8" ht="15" customHeight="1">
      <c r="H20377" s="24"/>
    </row>
    <row r="20378" spans="8:8" ht="15" customHeight="1">
      <c r="H20378" s="24"/>
    </row>
    <row r="20379" spans="8:8" ht="15" customHeight="1">
      <c r="H20379" s="24"/>
    </row>
    <row r="20380" spans="8:8" ht="15" customHeight="1">
      <c r="H20380" s="24"/>
    </row>
    <row r="20381" spans="8:8" ht="15" customHeight="1">
      <c r="H20381" s="24"/>
    </row>
    <row r="20382" spans="8:8" ht="15" customHeight="1">
      <c r="H20382" s="24"/>
    </row>
    <row r="20383" spans="8:8" ht="15" customHeight="1">
      <c r="H20383" s="24"/>
    </row>
    <row r="20384" spans="8:8" ht="15" customHeight="1">
      <c r="H20384" s="24"/>
    </row>
    <row r="20385" spans="8:8" ht="15" customHeight="1">
      <c r="H20385" s="24"/>
    </row>
    <row r="20386" spans="8:8" ht="15" customHeight="1">
      <c r="H20386" s="24"/>
    </row>
    <row r="20387" spans="8:8" ht="15" customHeight="1">
      <c r="H20387" s="24"/>
    </row>
    <row r="20388" spans="8:8" ht="15" customHeight="1">
      <c r="H20388" s="24"/>
    </row>
    <row r="20389" spans="8:8" ht="15" customHeight="1">
      <c r="H20389" s="24"/>
    </row>
    <row r="20390" spans="8:8" ht="15" customHeight="1">
      <c r="H20390" s="24"/>
    </row>
    <row r="20391" spans="8:8" ht="15" customHeight="1">
      <c r="H20391" s="24"/>
    </row>
    <row r="20392" spans="8:8" ht="15" customHeight="1">
      <c r="H20392" s="24"/>
    </row>
    <row r="20393" spans="8:8" ht="15" customHeight="1">
      <c r="H20393" s="24"/>
    </row>
    <row r="20394" spans="8:8" ht="15" customHeight="1">
      <c r="H20394" s="24"/>
    </row>
    <row r="20395" spans="8:8" ht="15" customHeight="1">
      <c r="H20395" s="24"/>
    </row>
    <row r="20396" spans="8:8" ht="15" customHeight="1">
      <c r="H20396" s="24"/>
    </row>
    <row r="20397" spans="8:8" ht="15" customHeight="1">
      <c r="H20397" s="24"/>
    </row>
    <row r="20398" spans="8:8" ht="15" customHeight="1">
      <c r="H20398" s="24"/>
    </row>
    <row r="20399" spans="8:8" ht="15" customHeight="1">
      <c r="H20399" s="24"/>
    </row>
    <row r="20400" spans="8:8" ht="15" customHeight="1">
      <c r="H20400" s="24"/>
    </row>
    <row r="20401" spans="8:8" ht="15" customHeight="1">
      <c r="H20401" s="24"/>
    </row>
    <row r="20402" spans="8:8" ht="15" customHeight="1">
      <c r="H20402" s="24"/>
    </row>
    <row r="20403" spans="8:8" ht="15" customHeight="1">
      <c r="H20403" s="24"/>
    </row>
    <row r="20404" spans="8:8" ht="15" customHeight="1">
      <c r="H20404" s="24"/>
    </row>
    <row r="20405" spans="8:8" ht="15" customHeight="1">
      <c r="H20405" s="24"/>
    </row>
    <row r="20406" spans="8:8" ht="15" customHeight="1">
      <c r="H20406" s="24"/>
    </row>
    <row r="20407" spans="8:8" ht="15" customHeight="1">
      <c r="H20407" s="24"/>
    </row>
    <row r="20408" spans="8:8" ht="15" customHeight="1">
      <c r="H20408" s="24"/>
    </row>
    <row r="20409" spans="8:8" ht="15" customHeight="1">
      <c r="H20409" s="24"/>
    </row>
    <row r="20410" spans="8:8" ht="15" customHeight="1">
      <c r="H20410" s="24"/>
    </row>
    <row r="20411" spans="8:8" ht="15" customHeight="1">
      <c r="H20411" s="24"/>
    </row>
    <row r="20412" spans="8:8" ht="15" customHeight="1">
      <c r="H20412" s="24"/>
    </row>
    <row r="20413" spans="8:8" ht="15" customHeight="1">
      <c r="H20413" s="24"/>
    </row>
    <row r="20414" spans="8:8" ht="15" customHeight="1">
      <c r="H20414" s="24"/>
    </row>
    <row r="20415" spans="8:8" ht="15" customHeight="1">
      <c r="H20415" s="24"/>
    </row>
    <row r="20416" spans="8:8" ht="15" customHeight="1">
      <c r="H20416" s="24"/>
    </row>
    <row r="20417" spans="8:8" ht="15" customHeight="1">
      <c r="H20417" s="24"/>
    </row>
    <row r="20418" spans="8:8" ht="15" customHeight="1">
      <c r="H20418" s="24"/>
    </row>
    <row r="20419" spans="8:8" ht="15" customHeight="1">
      <c r="H20419" s="24"/>
    </row>
    <row r="20420" spans="8:8" ht="15" customHeight="1">
      <c r="H20420" s="24"/>
    </row>
    <row r="20421" spans="8:8" ht="15" customHeight="1">
      <c r="H20421" s="24"/>
    </row>
    <row r="20422" spans="8:8" ht="15" customHeight="1">
      <c r="H20422" s="24"/>
    </row>
    <row r="20423" spans="8:8" ht="15" customHeight="1">
      <c r="H20423" s="24"/>
    </row>
    <row r="20424" spans="8:8" ht="15" customHeight="1">
      <c r="H20424" s="24"/>
    </row>
    <row r="20425" spans="8:8" ht="15" customHeight="1">
      <c r="H20425" s="24"/>
    </row>
    <row r="20426" spans="8:8" ht="15" customHeight="1">
      <c r="H20426" s="24"/>
    </row>
    <row r="20427" spans="8:8" ht="15" customHeight="1">
      <c r="H20427" s="24"/>
    </row>
    <row r="20428" spans="8:8" ht="15" customHeight="1">
      <c r="H20428" s="24"/>
    </row>
    <row r="20429" spans="8:8" ht="15" customHeight="1">
      <c r="H20429" s="24"/>
    </row>
    <row r="20430" spans="8:8" ht="15" customHeight="1">
      <c r="H20430" s="24"/>
    </row>
    <row r="20431" spans="8:8" ht="15" customHeight="1">
      <c r="H20431" s="24"/>
    </row>
    <row r="20432" spans="8:8" ht="15" customHeight="1">
      <c r="H20432" s="24"/>
    </row>
    <row r="20433" spans="8:8" ht="15" customHeight="1">
      <c r="H20433" s="24"/>
    </row>
    <row r="20434" spans="8:8" ht="15" customHeight="1">
      <c r="H20434" s="24"/>
    </row>
    <row r="20435" spans="8:8" ht="15" customHeight="1">
      <c r="H20435" s="24"/>
    </row>
    <row r="20436" spans="8:8" ht="15" customHeight="1">
      <c r="H20436" s="24"/>
    </row>
    <row r="20437" spans="8:8" ht="15" customHeight="1">
      <c r="H20437" s="24"/>
    </row>
    <row r="20438" spans="8:8" ht="15" customHeight="1">
      <c r="H20438" s="24"/>
    </row>
    <row r="20439" spans="8:8" ht="15" customHeight="1">
      <c r="H20439" s="24"/>
    </row>
    <row r="20440" spans="8:8" ht="15" customHeight="1">
      <c r="H20440" s="24"/>
    </row>
    <row r="20441" spans="8:8" ht="15" customHeight="1">
      <c r="H20441" s="24"/>
    </row>
    <row r="20442" spans="8:8" ht="15" customHeight="1">
      <c r="H20442" s="24"/>
    </row>
    <row r="20443" spans="8:8" ht="15" customHeight="1">
      <c r="H20443" s="24"/>
    </row>
    <row r="20444" spans="8:8" ht="15" customHeight="1">
      <c r="H20444" s="24"/>
    </row>
    <row r="20445" spans="8:8" ht="15" customHeight="1">
      <c r="H20445" s="24"/>
    </row>
    <row r="20446" spans="8:8" ht="15" customHeight="1">
      <c r="H20446" s="24"/>
    </row>
    <row r="20447" spans="8:8" ht="15" customHeight="1">
      <c r="H20447" s="24"/>
    </row>
    <row r="20448" spans="8:8" ht="15" customHeight="1">
      <c r="H20448" s="24"/>
    </row>
    <row r="20449" spans="8:8" ht="15" customHeight="1">
      <c r="H20449" s="24"/>
    </row>
    <row r="20450" spans="8:8" ht="15" customHeight="1">
      <c r="H20450" s="24"/>
    </row>
    <row r="20451" spans="8:8" ht="15" customHeight="1">
      <c r="H20451" s="24"/>
    </row>
    <row r="20452" spans="8:8" ht="15" customHeight="1">
      <c r="H20452" s="24"/>
    </row>
    <row r="20453" spans="8:8" ht="15" customHeight="1">
      <c r="H20453" s="24"/>
    </row>
    <row r="20454" spans="8:8" ht="15" customHeight="1">
      <c r="H20454" s="24"/>
    </row>
    <row r="20455" spans="8:8" ht="15" customHeight="1">
      <c r="H20455" s="24"/>
    </row>
    <row r="20456" spans="8:8" ht="15" customHeight="1">
      <c r="H20456" s="24"/>
    </row>
    <row r="20457" spans="8:8" ht="15" customHeight="1">
      <c r="H20457" s="24"/>
    </row>
    <row r="20458" spans="8:8" ht="15" customHeight="1">
      <c r="H20458" s="24"/>
    </row>
    <row r="20459" spans="8:8" ht="15" customHeight="1">
      <c r="H20459" s="24"/>
    </row>
    <row r="20460" spans="8:8" ht="15" customHeight="1">
      <c r="H20460" s="24"/>
    </row>
    <row r="20461" spans="8:8" ht="15" customHeight="1">
      <c r="H20461" s="24"/>
    </row>
    <row r="20462" spans="8:8" ht="15" customHeight="1">
      <c r="H20462" s="24"/>
    </row>
    <row r="20463" spans="8:8" ht="15" customHeight="1">
      <c r="H20463" s="24"/>
    </row>
    <row r="20464" spans="8:8" ht="15" customHeight="1">
      <c r="H20464" s="24"/>
    </row>
    <row r="20465" spans="8:8" ht="15" customHeight="1">
      <c r="H20465" s="24"/>
    </row>
    <row r="20466" spans="8:8" ht="15" customHeight="1">
      <c r="H20466" s="24"/>
    </row>
    <row r="20467" spans="8:8" ht="15" customHeight="1">
      <c r="H20467" s="24"/>
    </row>
    <row r="20468" spans="8:8" ht="15" customHeight="1">
      <c r="H20468" s="24"/>
    </row>
    <row r="20469" spans="8:8" ht="15" customHeight="1">
      <c r="H20469" s="24"/>
    </row>
    <row r="20470" spans="8:8" ht="15" customHeight="1">
      <c r="H20470" s="24"/>
    </row>
    <row r="20471" spans="8:8" ht="15" customHeight="1">
      <c r="H20471" s="24"/>
    </row>
    <row r="20472" spans="8:8" ht="15" customHeight="1">
      <c r="H20472" s="24"/>
    </row>
    <row r="20473" spans="8:8" ht="15" customHeight="1">
      <c r="H20473" s="24"/>
    </row>
    <row r="20474" spans="8:8" ht="15" customHeight="1">
      <c r="H20474" s="24"/>
    </row>
    <row r="20475" spans="8:8" ht="15" customHeight="1">
      <c r="H20475" s="24"/>
    </row>
    <row r="20476" spans="8:8" ht="15" customHeight="1">
      <c r="H20476" s="24"/>
    </row>
    <row r="20477" spans="8:8" ht="15" customHeight="1">
      <c r="H20477" s="24"/>
    </row>
    <row r="20478" spans="8:8" ht="15" customHeight="1">
      <c r="H20478" s="24"/>
    </row>
    <row r="20479" spans="8:8" ht="15" customHeight="1">
      <c r="H20479" s="24"/>
    </row>
    <row r="20480" spans="8:8" ht="15" customHeight="1">
      <c r="H20480" s="24"/>
    </row>
    <row r="20481" spans="8:8" ht="15" customHeight="1">
      <c r="H20481" s="24"/>
    </row>
    <row r="20482" spans="8:8" ht="15" customHeight="1">
      <c r="H20482" s="24"/>
    </row>
    <row r="20483" spans="8:8" ht="15" customHeight="1">
      <c r="H20483" s="24"/>
    </row>
    <row r="20484" spans="8:8" ht="15" customHeight="1">
      <c r="H20484" s="24"/>
    </row>
    <row r="20485" spans="8:8" ht="15" customHeight="1">
      <c r="H20485" s="24"/>
    </row>
    <row r="20486" spans="8:8" ht="15" customHeight="1">
      <c r="H20486" s="24"/>
    </row>
    <row r="20487" spans="8:8" ht="15" customHeight="1">
      <c r="H20487" s="24"/>
    </row>
    <row r="20488" spans="8:8" ht="15" customHeight="1">
      <c r="H20488" s="24"/>
    </row>
    <row r="20489" spans="8:8" ht="15" customHeight="1">
      <c r="H20489" s="24"/>
    </row>
    <row r="20490" spans="8:8" ht="15" customHeight="1">
      <c r="H20490" s="24"/>
    </row>
    <row r="20491" spans="8:8" ht="15" customHeight="1">
      <c r="H20491" s="24"/>
    </row>
    <row r="20492" spans="8:8" ht="15" customHeight="1">
      <c r="H20492" s="24"/>
    </row>
    <row r="20493" spans="8:8" ht="15" customHeight="1">
      <c r="H20493" s="24"/>
    </row>
    <row r="20494" spans="8:8" ht="15" customHeight="1">
      <c r="H20494" s="24"/>
    </row>
    <row r="20495" spans="8:8" ht="15" customHeight="1">
      <c r="H20495" s="24"/>
    </row>
    <row r="20496" spans="8:8" ht="15" customHeight="1">
      <c r="H20496" s="24"/>
    </row>
    <row r="20497" spans="8:8" ht="15" customHeight="1">
      <c r="H20497" s="24"/>
    </row>
    <row r="20498" spans="8:8" ht="15" customHeight="1">
      <c r="H20498" s="24"/>
    </row>
    <row r="20499" spans="8:8" ht="15" customHeight="1">
      <c r="H20499" s="24"/>
    </row>
    <row r="20500" spans="8:8" ht="15" customHeight="1">
      <c r="H20500" s="24"/>
    </row>
    <row r="20501" spans="8:8" ht="15" customHeight="1">
      <c r="H20501" s="24"/>
    </row>
    <row r="20502" spans="8:8" ht="15" customHeight="1">
      <c r="H20502" s="24"/>
    </row>
    <row r="20503" spans="8:8" ht="15" customHeight="1">
      <c r="H20503" s="24"/>
    </row>
    <row r="20504" spans="8:8" ht="15" customHeight="1">
      <c r="H20504" s="24"/>
    </row>
    <row r="20505" spans="8:8" ht="15" customHeight="1">
      <c r="H20505" s="24"/>
    </row>
    <row r="20506" spans="8:8" ht="15" customHeight="1">
      <c r="H20506" s="24"/>
    </row>
    <row r="20507" spans="8:8" ht="15" customHeight="1">
      <c r="H20507" s="24"/>
    </row>
    <row r="20508" spans="8:8" ht="15" customHeight="1">
      <c r="H20508" s="24"/>
    </row>
    <row r="20509" spans="8:8" ht="15" customHeight="1">
      <c r="H20509" s="24"/>
    </row>
    <row r="20510" spans="8:8" ht="15" customHeight="1">
      <c r="H20510" s="24"/>
    </row>
    <row r="20511" spans="8:8" ht="15" customHeight="1">
      <c r="H20511" s="24"/>
    </row>
    <row r="20512" spans="8:8" ht="15" customHeight="1">
      <c r="H20512" s="24"/>
    </row>
    <row r="20513" spans="8:8" ht="15" customHeight="1">
      <c r="H20513" s="24"/>
    </row>
    <row r="20514" spans="8:8" ht="15" customHeight="1">
      <c r="H20514" s="24"/>
    </row>
    <row r="20515" spans="8:8" ht="15" customHeight="1">
      <c r="H20515" s="24"/>
    </row>
    <row r="20516" spans="8:8" ht="15" customHeight="1">
      <c r="H20516" s="24"/>
    </row>
    <row r="20517" spans="8:8" ht="15" customHeight="1">
      <c r="H20517" s="24"/>
    </row>
    <row r="20518" spans="8:8" ht="15" customHeight="1">
      <c r="H20518" s="24"/>
    </row>
    <row r="20519" spans="8:8" ht="15" customHeight="1">
      <c r="H20519" s="24"/>
    </row>
    <row r="20520" spans="8:8" ht="15" customHeight="1">
      <c r="H20520" s="24"/>
    </row>
    <row r="20521" spans="8:8" ht="15" customHeight="1">
      <c r="H20521" s="24"/>
    </row>
    <row r="20522" spans="8:8" ht="15" customHeight="1">
      <c r="H20522" s="24"/>
    </row>
    <row r="20523" spans="8:8" ht="15" customHeight="1">
      <c r="H20523" s="24"/>
    </row>
    <row r="20524" spans="8:8" ht="15" customHeight="1">
      <c r="H20524" s="24"/>
    </row>
    <row r="20525" spans="8:8" ht="15" customHeight="1">
      <c r="H20525" s="24"/>
    </row>
    <row r="20526" spans="8:8" ht="15" customHeight="1">
      <c r="H20526" s="24"/>
    </row>
    <row r="20527" spans="8:8" ht="15" customHeight="1">
      <c r="H20527" s="24"/>
    </row>
    <row r="20528" spans="8:8" ht="15" customHeight="1">
      <c r="H20528" s="24"/>
    </row>
    <row r="20529" spans="8:8" ht="15" customHeight="1">
      <c r="H20529" s="24"/>
    </row>
    <row r="20530" spans="8:8" ht="15" customHeight="1">
      <c r="H20530" s="24"/>
    </row>
    <row r="20531" spans="8:8" ht="15" customHeight="1">
      <c r="H20531" s="24"/>
    </row>
    <row r="20532" spans="8:8" ht="15" customHeight="1">
      <c r="H20532" s="24"/>
    </row>
    <row r="20533" spans="8:8" ht="15" customHeight="1">
      <c r="H20533" s="24"/>
    </row>
    <row r="20534" spans="8:8" ht="15" customHeight="1">
      <c r="H20534" s="24"/>
    </row>
    <row r="20535" spans="8:8" ht="15" customHeight="1">
      <c r="H20535" s="24"/>
    </row>
    <row r="20536" spans="8:8" ht="15" customHeight="1">
      <c r="H20536" s="24"/>
    </row>
    <row r="20537" spans="8:8" ht="15" customHeight="1">
      <c r="H20537" s="24"/>
    </row>
    <row r="20538" spans="8:8" ht="15" customHeight="1">
      <c r="H20538" s="24"/>
    </row>
    <row r="20539" spans="8:8" ht="15" customHeight="1">
      <c r="H20539" s="24"/>
    </row>
    <row r="20540" spans="8:8" ht="15" customHeight="1">
      <c r="H20540" s="24"/>
    </row>
    <row r="20541" spans="8:8" ht="15" customHeight="1">
      <c r="H20541" s="24"/>
    </row>
    <row r="20542" spans="8:8" ht="15" customHeight="1">
      <c r="H20542" s="24"/>
    </row>
    <row r="20543" spans="8:8" ht="15" customHeight="1">
      <c r="H20543" s="24"/>
    </row>
    <row r="20544" spans="8:8" ht="15" customHeight="1">
      <c r="H20544" s="24"/>
    </row>
    <row r="20545" spans="8:8" ht="15" customHeight="1">
      <c r="H20545" s="24"/>
    </row>
    <row r="20546" spans="8:8" ht="15" customHeight="1">
      <c r="H20546" s="24"/>
    </row>
    <row r="20547" spans="8:8" ht="15" customHeight="1">
      <c r="H20547" s="24"/>
    </row>
    <row r="20548" spans="8:8" ht="15" customHeight="1">
      <c r="H20548" s="24"/>
    </row>
    <row r="20549" spans="8:8" ht="15" customHeight="1">
      <c r="H20549" s="24"/>
    </row>
    <row r="20550" spans="8:8" ht="15" customHeight="1">
      <c r="H20550" s="24"/>
    </row>
    <row r="20551" spans="8:8" ht="15" customHeight="1">
      <c r="H20551" s="24"/>
    </row>
    <row r="20552" spans="8:8" ht="15" customHeight="1">
      <c r="H20552" s="24"/>
    </row>
    <row r="20553" spans="8:8" ht="15" customHeight="1">
      <c r="H20553" s="24"/>
    </row>
    <row r="20554" spans="8:8" ht="15" customHeight="1">
      <c r="H20554" s="24"/>
    </row>
    <row r="20555" spans="8:8" ht="15" customHeight="1">
      <c r="H20555" s="24"/>
    </row>
    <row r="20556" spans="8:8" ht="15" customHeight="1">
      <c r="H20556" s="24"/>
    </row>
    <row r="20557" spans="8:8" ht="15" customHeight="1">
      <c r="H20557" s="24"/>
    </row>
    <row r="20558" spans="8:8" ht="15" customHeight="1">
      <c r="H20558" s="24"/>
    </row>
    <row r="20559" spans="8:8" ht="15" customHeight="1">
      <c r="H20559" s="24"/>
    </row>
    <row r="20560" spans="8:8" ht="15" customHeight="1">
      <c r="H20560" s="24"/>
    </row>
    <row r="20561" spans="8:8" ht="15" customHeight="1">
      <c r="H20561" s="24"/>
    </row>
    <row r="20562" spans="8:8" ht="15" customHeight="1">
      <c r="H20562" s="24"/>
    </row>
    <row r="20563" spans="8:8" ht="15" customHeight="1">
      <c r="H20563" s="24"/>
    </row>
    <row r="20564" spans="8:8" ht="15" customHeight="1">
      <c r="H20564" s="24"/>
    </row>
    <row r="20565" spans="8:8" ht="15" customHeight="1">
      <c r="H20565" s="24"/>
    </row>
    <row r="20566" spans="8:8" ht="15" customHeight="1">
      <c r="H20566" s="24"/>
    </row>
    <row r="20567" spans="8:8" ht="15" customHeight="1">
      <c r="H20567" s="24"/>
    </row>
    <row r="20568" spans="8:8" ht="15" customHeight="1">
      <c r="H20568" s="24"/>
    </row>
    <row r="20569" spans="8:8" ht="15" customHeight="1">
      <c r="H20569" s="24"/>
    </row>
    <row r="20570" spans="8:8" ht="15" customHeight="1">
      <c r="H20570" s="24"/>
    </row>
    <row r="20571" spans="8:8" ht="15" customHeight="1">
      <c r="H20571" s="24"/>
    </row>
    <row r="20572" spans="8:8" ht="15" customHeight="1">
      <c r="H20572" s="24"/>
    </row>
    <row r="20573" spans="8:8" ht="15" customHeight="1">
      <c r="H20573" s="24"/>
    </row>
    <row r="20574" spans="8:8" ht="15" customHeight="1">
      <c r="H20574" s="24"/>
    </row>
    <row r="20575" spans="8:8" ht="15" customHeight="1">
      <c r="H20575" s="24"/>
    </row>
    <row r="20576" spans="8:8" ht="15" customHeight="1">
      <c r="H20576" s="24"/>
    </row>
    <row r="20577" spans="8:8" ht="15" customHeight="1">
      <c r="H20577" s="24"/>
    </row>
    <row r="20578" spans="8:8" ht="15" customHeight="1">
      <c r="H20578" s="24"/>
    </row>
    <row r="20579" spans="8:8" ht="15" customHeight="1">
      <c r="H20579" s="24"/>
    </row>
    <row r="20580" spans="8:8" ht="15" customHeight="1">
      <c r="H20580" s="24"/>
    </row>
    <row r="20581" spans="8:8" ht="15" customHeight="1">
      <c r="H20581" s="24"/>
    </row>
    <row r="20582" spans="8:8" ht="15" customHeight="1">
      <c r="H20582" s="24"/>
    </row>
    <row r="20583" spans="8:8" ht="15" customHeight="1">
      <c r="H20583" s="24"/>
    </row>
    <row r="20584" spans="8:8" ht="15" customHeight="1">
      <c r="H20584" s="24"/>
    </row>
    <row r="20585" spans="8:8" ht="15" customHeight="1">
      <c r="H20585" s="24"/>
    </row>
    <row r="20586" spans="8:8" ht="15" customHeight="1">
      <c r="H20586" s="24"/>
    </row>
    <row r="20587" spans="8:8" ht="15" customHeight="1">
      <c r="H20587" s="24"/>
    </row>
    <row r="20588" spans="8:8" ht="15" customHeight="1">
      <c r="H20588" s="24"/>
    </row>
    <row r="20589" spans="8:8" ht="15" customHeight="1">
      <c r="H20589" s="24"/>
    </row>
    <row r="20590" spans="8:8" ht="15" customHeight="1">
      <c r="H20590" s="24"/>
    </row>
    <row r="20591" spans="8:8" ht="15" customHeight="1">
      <c r="H20591" s="24"/>
    </row>
    <row r="20592" spans="8:8" ht="15" customHeight="1">
      <c r="H20592" s="24"/>
    </row>
    <row r="20593" spans="8:8" ht="15" customHeight="1">
      <c r="H20593" s="24"/>
    </row>
    <row r="20594" spans="8:8" ht="15" customHeight="1">
      <c r="H20594" s="24"/>
    </row>
    <row r="20595" spans="8:8" ht="15" customHeight="1">
      <c r="H20595" s="24"/>
    </row>
    <row r="20596" spans="8:8" ht="15" customHeight="1">
      <c r="H20596" s="24"/>
    </row>
    <row r="20597" spans="8:8" ht="15" customHeight="1">
      <c r="H20597" s="24"/>
    </row>
    <row r="20598" spans="8:8" ht="15" customHeight="1">
      <c r="H20598" s="24"/>
    </row>
    <row r="20599" spans="8:8" ht="15" customHeight="1">
      <c r="H20599" s="24"/>
    </row>
    <row r="20600" spans="8:8" ht="15" customHeight="1">
      <c r="H20600" s="24"/>
    </row>
    <row r="20601" spans="8:8" ht="15" customHeight="1">
      <c r="H20601" s="24"/>
    </row>
    <row r="20602" spans="8:8" ht="15" customHeight="1">
      <c r="H20602" s="24"/>
    </row>
    <row r="20603" spans="8:8" ht="15" customHeight="1">
      <c r="H20603" s="24"/>
    </row>
    <row r="20604" spans="8:8" ht="15" customHeight="1">
      <c r="H20604" s="24"/>
    </row>
    <row r="20605" spans="8:8" ht="15" customHeight="1">
      <c r="H20605" s="24"/>
    </row>
    <row r="20606" spans="8:8" ht="15" customHeight="1">
      <c r="H20606" s="24"/>
    </row>
    <row r="20607" spans="8:8" ht="15" customHeight="1">
      <c r="H20607" s="24"/>
    </row>
    <row r="20608" spans="8:8" ht="15" customHeight="1">
      <c r="H20608" s="24"/>
    </row>
    <row r="20609" spans="8:8" ht="15" customHeight="1">
      <c r="H20609" s="24"/>
    </row>
    <row r="20610" spans="8:8" ht="15" customHeight="1">
      <c r="H20610" s="24"/>
    </row>
    <row r="20611" spans="8:8" ht="15" customHeight="1">
      <c r="H20611" s="24"/>
    </row>
    <row r="20612" spans="8:8" ht="15" customHeight="1">
      <c r="H20612" s="24"/>
    </row>
    <row r="20613" spans="8:8" ht="15" customHeight="1">
      <c r="H20613" s="24"/>
    </row>
    <row r="20614" spans="8:8" ht="15" customHeight="1">
      <c r="H20614" s="24"/>
    </row>
    <row r="20615" spans="8:8" ht="15" customHeight="1">
      <c r="H20615" s="24"/>
    </row>
    <row r="20616" spans="8:8" ht="15" customHeight="1">
      <c r="H20616" s="24"/>
    </row>
    <row r="20617" spans="8:8" ht="15" customHeight="1">
      <c r="H20617" s="24"/>
    </row>
    <row r="20618" spans="8:8" ht="15" customHeight="1">
      <c r="H20618" s="24"/>
    </row>
    <row r="20619" spans="8:8" ht="15" customHeight="1">
      <c r="H20619" s="24"/>
    </row>
    <row r="20620" spans="8:8" ht="15" customHeight="1">
      <c r="H20620" s="24"/>
    </row>
    <row r="20621" spans="8:8" ht="15" customHeight="1">
      <c r="H20621" s="24"/>
    </row>
    <row r="20622" spans="8:8" ht="15" customHeight="1">
      <c r="H20622" s="24"/>
    </row>
    <row r="20623" spans="8:8" ht="15" customHeight="1">
      <c r="H20623" s="24"/>
    </row>
    <row r="20624" spans="8:8" ht="15" customHeight="1">
      <c r="H20624" s="24"/>
    </row>
    <row r="20625" spans="8:8" ht="15" customHeight="1">
      <c r="H20625" s="24"/>
    </row>
    <row r="20626" spans="8:8" ht="15" customHeight="1">
      <c r="H20626" s="24"/>
    </row>
    <row r="20627" spans="8:8" ht="15" customHeight="1">
      <c r="H20627" s="24"/>
    </row>
    <row r="20628" spans="8:8" ht="15" customHeight="1">
      <c r="H20628" s="24"/>
    </row>
    <row r="20629" spans="8:8" ht="15" customHeight="1">
      <c r="H20629" s="24"/>
    </row>
    <row r="20630" spans="8:8" ht="15" customHeight="1">
      <c r="H20630" s="24"/>
    </row>
    <row r="20631" spans="8:8" ht="15" customHeight="1">
      <c r="H20631" s="24"/>
    </row>
    <row r="20632" spans="8:8" ht="15" customHeight="1">
      <c r="H20632" s="24"/>
    </row>
    <row r="20633" spans="8:8" ht="15" customHeight="1">
      <c r="H20633" s="24"/>
    </row>
    <row r="20634" spans="8:8" ht="15" customHeight="1">
      <c r="H20634" s="24"/>
    </row>
    <row r="20635" spans="8:8" ht="15" customHeight="1">
      <c r="H20635" s="24"/>
    </row>
    <row r="20636" spans="8:8" ht="15" customHeight="1">
      <c r="H20636" s="24"/>
    </row>
    <row r="20637" spans="8:8" ht="15" customHeight="1">
      <c r="H20637" s="24"/>
    </row>
    <row r="20638" spans="8:8" ht="15" customHeight="1">
      <c r="H20638" s="24"/>
    </row>
    <row r="20639" spans="8:8" ht="15" customHeight="1">
      <c r="H20639" s="24"/>
    </row>
    <row r="20640" spans="8:8" ht="15" customHeight="1">
      <c r="H20640" s="24"/>
    </row>
    <row r="20641" spans="8:8" ht="15" customHeight="1">
      <c r="H20641" s="24"/>
    </row>
    <row r="20642" spans="8:8" ht="15" customHeight="1">
      <c r="H20642" s="24"/>
    </row>
    <row r="20643" spans="8:8" ht="15" customHeight="1">
      <c r="H20643" s="24"/>
    </row>
    <row r="20644" spans="8:8" ht="15" customHeight="1">
      <c r="H20644" s="24"/>
    </row>
    <row r="20645" spans="8:8" ht="15" customHeight="1">
      <c r="H20645" s="24"/>
    </row>
    <row r="20646" spans="8:8" ht="15" customHeight="1">
      <c r="H20646" s="24"/>
    </row>
    <row r="20647" spans="8:8" ht="15" customHeight="1">
      <c r="H20647" s="24"/>
    </row>
    <row r="20648" spans="8:8" ht="15" customHeight="1">
      <c r="H20648" s="24"/>
    </row>
    <row r="20649" spans="8:8" ht="15" customHeight="1">
      <c r="H20649" s="24"/>
    </row>
    <row r="20650" spans="8:8" ht="15" customHeight="1">
      <c r="H20650" s="24"/>
    </row>
    <row r="20651" spans="8:8" ht="15" customHeight="1">
      <c r="H20651" s="24"/>
    </row>
    <row r="20652" spans="8:8" ht="15" customHeight="1">
      <c r="H20652" s="24"/>
    </row>
    <row r="20653" spans="8:8" ht="15" customHeight="1">
      <c r="H20653" s="24"/>
    </row>
    <row r="20654" spans="8:8" ht="15" customHeight="1">
      <c r="H20654" s="24"/>
    </row>
    <row r="20655" spans="8:8" ht="15" customHeight="1">
      <c r="H20655" s="24"/>
    </row>
    <row r="20656" spans="8:8" ht="15" customHeight="1">
      <c r="H20656" s="24"/>
    </row>
    <row r="20657" spans="8:8" ht="15" customHeight="1">
      <c r="H20657" s="24"/>
    </row>
    <row r="20658" spans="8:8" ht="15" customHeight="1">
      <c r="H20658" s="24"/>
    </row>
    <row r="20659" spans="8:8" ht="15" customHeight="1">
      <c r="H20659" s="24"/>
    </row>
    <row r="20660" spans="8:8" ht="15" customHeight="1">
      <c r="H20660" s="24"/>
    </row>
    <row r="20661" spans="8:8" ht="15" customHeight="1">
      <c r="H20661" s="24"/>
    </row>
    <row r="20662" spans="8:8" ht="15" customHeight="1">
      <c r="H20662" s="24"/>
    </row>
    <row r="20663" spans="8:8" ht="15" customHeight="1">
      <c r="H20663" s="24"/>
    </row>
    <row r="20664" spans="8:8" ht="15" customHeight="1">
      <c r="H20664" s="24"/>
    </row>
    <row r="20665" spans="8:8" ht="15" customHeight="1">
      <c r="H20665" s="24"/>
    </row>
    <row r="20666" spans="8:8" ht="15" customHeight="1">
      <c r="H20666" s="24"/>
    </row>
    <row r="20667" spans="8:8" ht="15" customHeight="1">
      <c r="H20667" s="24"/>
    </row>
    <row r="20668" spans="8:8" ht="15" customHeight="1">
      <c r="H20668" s="24"/>
    </row>
    <row r="20669" spans="8:8" ht="15" customHeight="1">
      <c r="H20669" s="24"/>
    </row>
    <row r="20670" spans="8:8" ht="15" customHeight="1">
      <c r="H20670" s="24"/>
    </row>
    <row r="20671" spans="8:8" ht="15" customHeight="1">
      <c r="H20671" s="24"/>
    </row>
    <row r="20672" spans="8:8" ht="15" customHeight="1">
      <c r="H20672" s="24"/>
    </row>
    <row r="20673" spans="8:8" ht="15" customHeight="1">
      <c r="H20673" s="24"/>
    </row>
    <row r="20674" spans="8:8" ht="15" customHeight="1">
      <c r="H20674" s="24"/>
    </row>
    <row r="20675" spans="8:8" ht="15" customHeight="1">
      <c r="H20675" s="24"/>
    </row>
    <row r="20676" spans="8:8" ht="15" customHeight="1">
      <c r="H20676" s="24"/>
    </row>
    <row r="20677" spans="8:8" ht="15" customHeight="1">
      <c r="H20677" s="24"/>
    </row>
    <row r="20678" spans="8:8" ht="15" customHeight="1">
      <c r="H20678" s="24"/>
    </row>
    <row r="20679" spans="8:8" ht="15" customHeight="1">
      <c r="H20679" s="24"/>
    </row>
    <row r="20680" spans="8:8" ht="15" customHeight="1">
      <c r="H20680" s="24"/>
    </row>
    <row r="20681" spans="8:8" ht="15" customHeight="1">
      <c r="H20681" s="24"/>
    </row>
    <row r="20682" spans="8:8" ht="15" customHeight="1">
      <c r="H20682" s="24"/>
    </row>
    <row r="20683" spans="8:8" ht="15" customHeight="1">
      <c r="H20683" s="24"/>
    </row>
    <row r="20684" spans="8:8" ht="15" customHeight="1">
      <c r="H20684" s="24"/>
    </row>
    <row r="20685" spans="8:8" ht="15" customHeight="1">
      <c r="H20685" s="24"/>
    </row>
    <row r="20686" spans="8:8" ht="15" customHeight="1">
      <c r="H20686" s="24"/>
    </row>
    <row r="20687" spans="8:8" ht="15" customHeight="1">
      <c r="H20687" s="24"/>
    </row>
    <row r="20688" spans="8:8" ht="15" customHeight="1">
      <c r="H20688" s="24"/>
    </row>
    <row r="20689" spans="8:8" ht="15" customHeight="1">
      <c r="H20689" s="24"/>
    </row>
    <row r="20690" spans="8:8" ht="15" customHeight="1">
      <c r="H20690" s="24"/>
    </row>
    <row r="20691" spans="8:8" ht="15" customHeight="1">
      <c r="H20691" s="24"/>
    </row>
    <row r="20692" spans="8:8" ht="15" customHeight="1">
      <c r="H20692" s="24"/>
    </row>
    <row r="20693" spans="8:8" ht="15" customHeight="1">
      <c r="H20693" s="24"/>
    </row>
    <row r="20694" spans="8:8" ht="15" customHeight="1">
      <c r="H20694" s="24"/>
    </row>
    <row r="20695" spans="8:8" ht="15" customHeight="1">
      <c r="H20695" s="24"/>
    </row>
    <row r="20696" spans="8:8" ht="15" customHeight="1">
      <c r="H20696" s="24"/>
    </row>
    <row r="20697" spans="8:8" ht="15" customHeight="1">
      <c r="H20697" s="24"/>
    </row>
    <row r="20698" spans="8:8" ht="15" customHeight="1">
      <c r="H20698" s="24"/>
    </row>
    <row r="20699" spans="8:8" ht="15" customHeight="1">
      <c r="H20699" s="24"/>
    </row>
    <row r="20700" spans="8:8" ht="15" customHeight="1">
      <c r="H20700" s="24"/>
    </row>
    <row r="20701" spans="8:8" ht="15" customHeight="1">
      <c r="H20701" s="24"/>
    </row>
    <row r="20702" spans="8:8" ht="15" customHeight="1">
      <c r="H20702" s="24"/>
    </row>
    <row r="20703" spans="8:8" ht="15" customHeight="1">
      <c r="H20703" s="24"/>
    </row>
    <row r="20704" spans="8:8" ht="15" customHeight="1">
      <c r="H20704" s="24"/>
    </row>
    <row r="20705" spans="8:8" ht="15" customHeight="1">
      <c r="H20705" s="24"/>
    </row>
    <row r="20706" spans="8:8" ht="15" customHeight="1">
      <c r="H20706" s="24"/>
    </row>
    <row r="20707" spans="8:8" ht="15" customHeight="1">
      <c r="H20707" s="24"/>
    </row>
    <row r="20708" spans="8:8" ht="15" customHeight="1">
      <c r="H20708" s="24"/>
    </row>
    <row r="20709" spans="8:8" ht="15" customHeight="1">
      <c r="H20709" s="24"/>
    </row>
    <row r="20710" spans="8:8" ht="15" customHeight="1">
      <c r="H20710" s="24"/>
    </row>
    <row r="20711" spans="8:8" ht="15" customHeight="1">
      <c r="H20711" s="24"/>
    </row>
    <row r="20712" spans="8:8" ht="15" customHeight="1">
      <c r="H20712" s="24"/>
    </row>
    <row r="20713" spans="8:8" ht="15" customHeight="1">
      <c r="H20713" s="24"/>
    </row>
    <row r="20714" spans="8:8" ht="15" customHeight="1">
      <c r="H20714" s="24"/>
    </row>
    <row r="20715" spans="8:8" ht="15" customHeight="1">
      <c r="H20715" s="24"/>
    </row>
    <row r="20716" spans="8:8" ht="15" customHeight="1">
      <c r="H20716" s="24"/>
    </row>
    <row r="20717" spans="8:8" ht="15" customHeight="1">
      <c r="H20717" s="24"/>
    </row>
    <row r="20718" spans="8:8" ht="15" customHeight="1">
      <c r="H20718" s="24"/>
    </row>
    <row r="20719" spans="8:8" ht="15" customHeight="1">
      <c r="H20719" s="24"/>
    </row>
    <row r="20720" spans="8:8" ht="15" customHeight="1">
      <c r="H20720" s="24"/>
    </row>
    <row r="20721" spans="8:8" ht="15" customHeight="1">
      <c r="H20721" s="24"/>
    </row>
    <row r="20722" spans="8:8" ht="15" customHeight="1">
      <c r="H20722" s="24"/>
    </row>
    <row r="20723" spans="8:8" ht="15" customHeight="1">
      <c r="H20723" s="24"/>
    </row>
    <row r="20724" spans="8:8" ht="15" customHeight="1">
      <c r="H20724" s="24"/>
    </row>
    <row r="20725" spans="8:8" ht="15" customHeight="1">
      <c r="H20725" s="24"/>
    </row>
    <row r="20726" spans="8:8" ht="15" customHeight="1">
      <c r="H20726" s="24"/>
    </row>
    <row r="20727" spans="8:8" ht="15" customHeight="1">
      <c r="H20727" s="24"/>
    </row>
    <row r="20728" spans="8:8" ht="15" customHeight="1">
      <c r="H20728" s="24"/>
    </row>
    <row r="20729" spans="8:8" ht="15" customHeight="1">
      <c r="H20729" s="24"/>
    </row>
    <row r="20730" spans="8:8" ht="15" customHeight="1">
      <c r="H20730" s="24"/>
    </row>
    <row r="20731" spans="8:8" ht="15" customHeight="1">
      <c r="H20731" s="24"/>
    </row>
    <row r="20732" spans="8:8" ht="15" customHeight="1">
      <c r="H20732" s="24"/>
    </row>
    <row r="20733" spans="8:8" ht="15" customHeight="1">
      <c r="H20733" s="24"/>
    </row>
    <row r="20734" spans="8:8" ht="15" customHeight="1">
      <c r="H20734" s="24"/>
    </row>
    <row r="20735" spans="8:8" ht="15" customHeight="1">
      <c r="H20735" s="24"/>
    </row>
    <row r="20736" spans="8:8" ht="15" customHeight="1">
      <c r="H20736" s="24"/>
    </row>
    <row r="20737" spans="8:8" ht="15" customHeight="1">
      <c r="H20737" s="24"/>
    </row>
    <row r="20738" spans="8:8" ht="15" customHeight="1">
      <c r="H20738" s="24"/>
    </row>
    <row r="20739" spans="8:8" ht="15" customHeight="1">
      <c r="H20739" s="24"/>
    </row>
    <row r="20740" spans="8:8" ht="15" customHeight="1">
      <c r="H20740" s="24"/>
    </row>
    <row r="20741" spans="8:8" ht="15" customHeight="1">
      <c r="H20741" s="24"/>
    </row>
    <row r="20742" spans="8:8" ht="15" customHeight="1">
      <c r="H20742" s="24"/>
    </row>
    <row r="20743" spans="8:8" ht="15" customHeight="1">
      <c r="H20743" s="24"/>
    </row>
    <row r="20744" spans="8:8" ht="15" customHeight="1">
      <c r="H20744" s="24"/>
    </row>
    <row r="20745" spans="8:8" ht="15" customHeight="1">
      <c r="H20745" s="24"/>
    </row>
    <row r="20746" spans="8:8" ht="15" customHeight="1">
      <c r="H20746" s="24"/>
    </row>
    <row r="20747" spans="8:8" ht="15" customHeight="1">
      <c r="H20747" s="24"/>
    </row>
    <row r="20748" spans="8:8" ht="15" customHeight="1">
      <c r="H20748" s="24"/>
    </row>
    <row r="20749" spans="8:8" ht="15" customHeight="1">
      <c r="H20749" s="24"/>
    </row>
    <row r="20750" spans="8:8" ht="15" customHeight="1">
      <c r="H20750" s="24"/>
    </row>
    <row r="20751" spans="8:8" ht="15" customHeight="1">
      <c r="H20751" s="24"/>
    </row>
    <row r="20752" spans="8:8" ht="15" customHeight="1">
      <c r="H20752" s="24"/>
    </row>
    <row r="20753" spans="8:8" ht="15" customHeight="1">
      <c r="H20753" s="24"/>
    </row>
    <row r="20754" spans="8:8" ht="15" customHeight="1">
      <c r="H20754" s="24"/>
    </row>
    <row r="20755" spans="8:8" ht="15" customHeight="1">
      <c r="H20755" s="24"/>
    </row>
    <row r="20756" spans="8:8" ht="15" customHeight="1">
      <c r="H20756" s="24"/>
    </row>
    <row r="20757" spans="8:8" ht="15" customHeight="1">
      <c r="H20757" s="24"/>
    </row>
    <row r="20758" spans="8:8" ht="15" customHeight="1">
      <c r="H20758" s="24"/>
    </row>
    <row r="20759" spans="8:8" ht="15" customHeight="1">
      <c r="H20759" s="24"/>
    </row>
    <row r="20760" spans="8:8" ht="15" customHeight="1">
      <c r="H20760" s="24"/>
    </row>
    <row r="20761" spans="8:8" ht="15" customHeight="1">
      <c r="H20761" s="24"/>
    </row>
    <row r="20762" spans="8:8" ht="15" customHeight="1">
      <c r="H20762" s="24"/>
    </row>
    <row r="20763" spans="8:8" ht="15" customHeight="1">
      <c r="H20763" s="24"/>
    </row>
    <row r="20764" spans="8:8" ht="15" customHeight="1">
      <c r="H20764" s="24"/>
    </row>
    <row r="20765" spans="8:8" ht="15" customHeight="1">
      <c r="H20765" s="24"/>
    </row>
    <row r="20766" spans="8:8" ht="15" customHeight="1">
      <c r="H20766" s="24"/>
    </row>
    <row r="20767" spans="8:8" ht="15" customHeight="1">
      <c r="H20767" s="24"/>
    </row>
    <row r="20768" spans="8:8" ht="15" customHeight="1">
      <c r="H20768" s="24"/>
    </row>
    <row r="20769" spans="8:8" ht="15" customHeight="1">
      <c r="H20769" s="24"/>
    </row>
    <row r="20770" spans="8:8" ht="15" customHeight="1">
      <c r="H20770" s="24"/>
    </row>
    <row r="20771" spans="8:8" ht="15" customHeight="1">
      <c r="H20771" s="24"/>
    </row>
    <row r="20772" spans="8:8" ht="15" customHeight="1">
      <c r="H20772" s="24"/>
    </row>
    <row r="20773" spans="8:8" ht="15" customHeight="1">
      <c r="H20773" s="24"/>
    </row>
    <row r="20774" spans="8:8" ht="15" customHeight="1">
      <c r="H20774" s="24"/>
    </row>
    <row r="20775" spans="8:8" ht="15" customHeight="1">
      <c r="H20775" s="24"/>
    </row>
    <row r="20776" spans="8:8" ht="15" customHeight="1">
      <c r="H20776" s="24"/>
    </row>
    <row r="20777" spans="8:8" ht="15" customHeight="1">
      <c r="H20777" s="24"/>
    </row>
    <row r="20778" spans="8:8" ht="15" customHeight="1">
      <c r="H20778" s="24"/>
    </row>
    <row r="20779" spans="8:8" ht="15" customHeight="1">
      <c r="H20779" s="24"/>
    </row>
    <row r="20780" spans="8:8" ht="15" customHeight="1">
      <c r="H20780" s="24"/>
    </row>
    <row r="20781" spans="8:8" ht="15" customHeight="1">
      <c r="H20781" s="24"/>
    </row>
    <row r="20782" spans="8:8" ht="15" customHeight="1">
      <c r="H20782" s="24"/>
    </row>
    <row r="20783" spans="8:8" ht="15" customHeight="1">
      <c r="H20783" s="24"/>
    </row>
    <row r="20784" spans="8:8" ht="15" customHeight="1">
      <c r="H20784" s="24"/>
    </row>
    <row r="20785" spans="8:8" ht="15" customHeight="1">
      <c r="H20785" s="24"/>
    </row>
    <row r="20786" spans="8:8" ht="15" customHeight="1">
      <c r="H20786" s="24"/>
    </row>
    <row r="20787" spans="8:8" ht="15" customHeight="1">
      <c r="H20787" s="24"/>
    </row>
    <row r="20788" spans="8:8" ht="15" customHeight="1">
      <c r="H20788" s="24"/>
    </row>
    <row r="20789" spans="8:8" ht="15" customHeight="1">
      <c r="H20789" s="24"/>
    </row>
    <row r="20790" spans="8:8" ht="15" customHeight="1">
      <c r="H20790" s="24"/>
    </row>
    <row r="20791" spans="8:8" ht="15" customHeight="1">
      <c r="H20791" s="24"/>
    </row>
    <row r="20792" spans="8:8" ht="15" customHeight="1">
      <c r="H20792" s="24"/>
    </row>
    <row r="20793" spans="8:8" ht="15" customHeight="1">
      <c r="H20793" s="24"/>
    </row>
    <row r="20794" spans="8:8" ht="15" customHeight="1">
      <c r="H20794" s="24"/>
    </row>
    <row r="20795" spans="8:8" ht="15" customHeight="1">
      <c r="H20795" s="24"/>
    </row>
    <row r="20796" spans="8:8" ht="15" customHeight="1">
      <c r="H20796" s="24"/>
    </row>
    <row r="20797" spans="8:8" ht="15" customHeight="1">
      <c r="H20797" s="24"/>
    </row>
    <row r="20798" spans="8:8" ht="15" customHeight="1">
      <c r="H20798" s="24"/>
    </row>
    <row r="20799" spans="8:8" ht="15" customHeight="1">
      <c r="H20799" s="24"/>
    </row>
    <row r="20800" spans="8:8" ht="15" customHeight="1">
      <c r="H20800" s="24"/>
    </row>
    <row r="20801" spans="8:8" ht="15" customHeight="1">
      <c r="H20801" s="24"/>
    </row>
    <row r="20802" spans="8:8" ht="15" customHeight="1">
      <c r="H20802" s="24"/>
    </row>
    <row r="20803" spans="8:8" ht="15" customHeight="1">
      <c r="H20803" s="24"/>
    </row>
    <row r="20804" spans="8:8" ht="15" customHeight="1">
      <c r="H20804" s="24"/>
    </row>
    <row r="20805" spans="8:8" ht="15" customHeight="1">
      <c r="H20805" s="24"/>
    </row>
    <row r="20806" spans="8:8" ht="15" customHeight="1">
      <c r="H20806" s="24"/>
    </row>
    <row r="20807" spans="8:8" ht="15" customHeight="1">
      <c r="H20807" s="24"/>
    </row>
    <row r="20808" spans="8:8" ht="15" customHeight="1">
      <c r="H20808" s="24"/>
    </row>
    <row r="20809" spans="8:8" ht="15" customHeight="1">
      <c r="H20809" s="24"/>
    </row>
    <row r="20810" spans="8:8" ht="15" customHeight="1">
      <c r="H20810" s="24"/>
    </row>
    <row r="20811" spans="8:8" ht="15" customHeight="1">
      <c r="H20811" s="24"/>
    </row>
    <row r="20812" spans="8:8" ht="15" customHeight="1">
      <c r="H20812" s="24"/>
    </row>
    <row r="20813" spans="8:8" ht="15" customHeight="1">
      <c r="H20813" s="24"/>
    </row>
    <row r="20814" spans="8:8" ht="15" customHeight="1">
      <c r="H20814" s="24"/>
    </row>
    <row r="20815" spans="8:8" ht="15" customHeight="1">
      <c r="H20815" s="24"/>
    </row>
    <row r="20816" spans="8:8" ht="15" customHeight="1">
      <c r="H20816" s="24"/>
    </row>
    <row r="20817" spans="8:8" ht="15" customHeight="1">
      <c r="H20817" s="24"/>
    </row>
    <row r="20818" spans="8:8" ht="15" customHeight="1">
      <c r="H20818" s="24"/>
    </row>
    <row r="20819" spans="8:8" ht="15" customHeight="1">
      <c r="H20819" s="24"/>
    </row>
    <row r="20820" spans="8:8" ht="15" customHeight="1">
      <c r="H20820" s="24"/>
    </row>
    <row r="20821" spans="8:8" ht="15" customHeight="1">
      <c r="H20821" s="24"/>
    </row>
    <row r="20822" spans="8:8" ht="15" customHeight="1">
      <c r="H20822" s="24"/>
    </row>
    <row r="20823" spans="8:8" ht="15" customHeight="1">
      <c r="H20823" s="24"/>
    </row>
    <row r="20824" spans="8:8" ht="15" customHeight="1">
      <c r="H20824" s="24"/>
    </row>
    <row r="20825" spans="8:8" ht="15" customHeight="1">
      <c r="H20825" s="24"/>
    </row>
    <row r="20826" spans="8:8" ht="15" customHeight="1">
      <c r="H20826" s="24"/>
    </row>
    <row r="20827" spans="8:8" ht="15" customHeight="1">
      <c r="H20827" s="24"/>
    </row>
    <row r="20828" spans="8:8" ht="15" customHeight="1">
      <c r="H20828" s="24"/>
    </row>
    <row r="20829" spans="8:8" ht="15" customHeight="1">
      <c r="H20829" s="24"/>
    </row>
    <row r="20830" spans="8:8" ht="15" customHeight="1">
      <c r="H20830" s="24"/>
    </row>
    <row r="20831" spans="8:8" ht="15" customHeight="1">
      <c r="H20831" s="24"/>
    </row>
    <row r="20832" spans="8:8" ht="15" customHeight="1">
      <c r="H20832" s="24"/>
    </row>
    <row r="20833" spans="8:8" ht="15" customHeight="1">
      <c r="H20833" s="24"/>
    </row>
    <row r="20834" spans="8:8" ht="15" customHeight="1">
      <c r="H20834" s="24"/>
    </row>
    <row r="20835" spans="8:8" ht="15" customHeight="1">
      <c r="H20835" s="24"/>
    </row>
    <row r="20836" spans="8:8" ht="15" customHeight="1">
      <c r="H20836" s="24"/>
    </row>
    <row r="20837" spans="8:8" ht="15" customHeight="1">
      <c r="H20837" s="24"/>
    </row>
    <row r="20838" spans="8:8" ht="15" customHeight="1">
      <c r="H20838" s="24"/>
    </row>
    <row r="20839" spans="8:8" ht="15" customHeight="1">
      <c r="H20839" s="24"/>
    </row>
    <row r="20840" spans="8:8" ht="15" customHeight="1">
      <c r="H20840" s="24"/>
    </row>
    <row r="20841" spans="8:8" ht="15" customHeight="1">
      <c r="H20841" s="24"/>
    </row>
    <row r="20842" spans="8:8" ht="15" customHeight="1">
      <c r="H20842" s="24"/>
    </row>
    <row r="20843" spans="8:8" ht="15" customHeight="1">
      <c r="H20843" s="24"/>
    </row>
    <row r="20844" spans="8:8" ht="15" customHeight="1">
      <c r="H20844" s="24"/>
    </row>
    <row r="20845" spans="8:8" ht="15" customHeight="1">
      <c r="H20845" s="24"/>
    </row>
    <row r="20846" spans="8:8" ht="15" customHeight="1">
      <c r="H20846" s="24"/>
    </row>
    <row r="20847" spans="8:8" ht="15" customHeight="1">
      <c r="H20847" s="24"/>
    </row>
    <row r="20848" spans="8:8" ht="15" customHeight="1">
      <c r="H20848" s="24"/>
    </row>
    <row r="20849" spans="8:8" ht="15" customHeight="1">
      <c r="H20849" s="24"/>
    </row>
    <row r="20850" spans="8:8" ht="15" customHeight="1">
      <c r="H20850" s="24"/>
    </row>
    <row r="20851" spans="8:8" ht="15" customHeight="1">
      <c r="H20851" s="24"/>
    </row>
    <row r="20852" spans="8:8" ht="15" customHeight="1">
      <c r="H20852" s="24"/>
    </row>
    <row r="20853" spans="8:8" ht="15" customHeight="1">
      <c r="H20853" s="24"/>
    </row>
    <row r="20854" spans="8:8" ht="15" customHeight="1">
      <c r="H20854" s="24"/>
    </row>
    <row r="20855" spans="8:8" ht="15" customHeight="1">
      <c r="H20855" s="24"/>
    </row>
    <row r="20856" spans="8:8" ht="15" customHeight="1">
      <c r="H20856" s="24"/>
    </row>
    <row r="20857" spans="8:8" ht="15" customHeight="1">
      <c r="H20857" s="24"/>
    </row>
    <row r="20858" spans="8:8" ht="15" customHeight="1">
      <c r="H20858" s="24"/>
    </row>
    <row r="20859" spans="8:8" ht="15" customHeight="1">
      <c r="H20859" s="24"/>
    </row>
    <row r="20860" spans="8:8" ht="15" customHeight="1">
      <c r="H20860" s="24"/>
    </row>
    <row r="20861" spans="8:8" ht="15" customHeight="1">
      <c r="H20861" s="24"/>
    </row>
    <row r="20862" spans="8:8" ht="15" customHeight="1">
      <c r="H20862" s="24"/>
    </row>
    <row r="20863" spans="8:8" ht="15" customHeight="1">
      <c r="H20863" s="24"/>
    </row>
    <row r="20864" spans="8:8" ht="15" customHeight="1">
      <c r="H20864" s="24"/>
    </row>
    <row r="20865" spans="8:8" ht="15" customHeight="1">
      <c r="H20865" s="24"/>
    </row>
    <row r="20866" spans="8:8" ht="15" customHeight="1">
      <c r="H20866" s="24"/>
    </row>
    <row r="20867" spans="8:8" ht="15" customHeight="1">
      <c r="H20867" s="24"/>
    </row>
    <row r="20868" spans="8:8" ht="15" customHeight="1">
      <c r="H20868" s="24"/>
    </row>
    <row r="20869" spans="8:8" ht="15" customHeight="1">
      <c r="H20869" s="24"/>
    </row>
    <row r="20870" spans="8:8" ht="15" customHeight="1">
      <c r="H20870" s="24"/>
    </row>
    <row r="20871" spans="8:8" ht="15" customHeight="1">
      <c r="H20871" s="24"/>
    </row>
    <row r="20872" spans="8:8" ht="15" customHeight="1">
      <c r="H20872" s="24"/>
    </row>
    <row r="20873" spans="8:8" ht="15" customHeight="1">
      <c r="H20873" s="24"/>
    </row>
    <row r="20874" spans="8:8" ht="15" customHeight="1">
      <c r="H20874" s="24"/>
    </row>
    <row r="20875" spans="8:8" ht="15" customHeight="1">
      <c r="H20875" s="24"/>
    </row>
    <row r="20876" spans="8:8" ht="15" customHeight="1">
      <c r="H20876" s="24"/>
    </row>
    <row r="20877" spans="8:8" ht="15" customHeight="1">
      <c r="H20877" s="24"/>
    </row>
    <row r="20878" spans="8:8" ht="15" customHeight="1">
      <c r="H20878" s="24"/>
    </row>
    <row r="20879" spans="8:8" ht="15" customHeight="1">
      <c r="H20879" s="24"/>
    </row>
    <row r="20880" spans="8:8" ht="15" customHeight="1">
      <c r="H20880" s="24"/>
    </row>
    <row r="20881" spans="8:8" ht="15" customHeight="1">
      <c r="H20881" s="24"/>
    </row>
    <row r="20882" spans="8:8" ht="15" customHeight="1">
      <c r="H20882" s="24"/>
    </row>
    <row r="20883" spans="8:8" ht="15" customHeight="1">
      <c r="H20883" s="24"/>
    </row>
    <row r="20884" spans="8:8" ht="15" customHeight="1">
      <c r="H20884" s="24"/>
    </row>
    <row r="20885" spans="8:8" ht="15" customHeight="1">
      <c r="H20885" s="24"/>
    </row>
    <row r="20886" spans="8:8" ht="15" customHeight="1">
      <c r="H20886" s="24"/>
    </row>
    <row r="20887" spans="8:8" ht="15" customHeight="1">
      <c r="H20887" s="24"/>
    </row>
    <row r="20888" spans="8:8" ht="15" customHeight="1">
      <c r="H20888" s="24"/>
    </row>
    <row r="20889" spans="8:8" ht="15" customHeight="1">
      <c r="H20889" s="24"/>
    </row>
    <row r="20890" spans="8:8" ht="15" customHeight="1">
      <c r="H20890" s="24"/>
    </row>
    <row r="20891" spans="8:8" ht="15" customHeight="1">
      <c r="H20891" s="24"/>
    </row>
    <row r="20892" spans="8:8" ht="15" customHeight="1">
      <c r="H20892" s="24"/>
    </row>
    <row r="20893" spans="8:8" ht="15" customHeight="1">
      <c r="H20893" s="24"/>
    </row>
    <row r="20894" spans="8:8" ht="15" customHeight="1">
      <c r="H20894" s="24"/>
    </row>
    <row r="20895" spans="8:8" ht="15" customHeight="1">
      <c r="H20895" s="24"/>
    </row>
    <row r="20896" spans="8:8" ht="15" customHeight="1">
      <c r="H20896" s="24"/>
    </row>
    <row r="20897" spans="8:8" ht="15" customHeight="1">
      <c r="H20897" s="24"/>
    </row>
    <row r="20898" spans="8:8" ht="15" customHeight="1">
      <c r="H20898" s="24"/>
    </row>
    <row r="20899" spans="8:8" ht="15" customHeight="1">
      <c r="H20899" s="24"/>
    </row>
    <row r="20900" spans="8:8" ht="15" customHeight="1">
      <c r="H20900" s="24"/>
    </row>
    <row r="20901" spans="8:8" ht="15" customHeight="1">
      <c r="H20901" s="24"/>
    </row>
    <row r="20902" spans="8:8" ht="15" customHeight="1">
      <c r="H20902" s="24"/>
    </row>
    <row r="20903" spans="8:8" ht="15" customHeight="1">
      <c r="H20903" s="24"/>
    </row>
    <row r="20904" spans="8:8" ht="15" customHeight="1">
      <c r="H20904" s="24"/>
    </row>
    <row r="20905" spans="8:8" ht="15" customHeight="1">
      <c r="H20905" s="24"/>
    </row>
    <row r="20906" spans="8:8" ht="15" customHeight="1">
      <c r="H20906" s="24"/>
    </row>
    <row r="20907" spans="8:8" ht="15" customHeight="1">
      <c r="H20907" s="24"/>
    </row>
    <row r="20908" spans="8:8" ht="15" customHeight="1">
      <c r="H20908" s="24"/>
    </row>
    <row r="20909" spans="8:8" ht="15" customHeight="1">
      <c r="H20909" s="24"/>
    </row>
    <row r="20910" spans="8:8" ht="15" customHeight="1">
      <c r="H20910" s="24"/>
    </row>
    <row r="20911" spans="8:8" ht="15" customHeight="1">
      <c r="H20911" s="24"/>
    </row>
    <row r="20912" spans="8:8" ht="15" customHeight="1">
      <c r="H20912" s="24"/>
    </row>
    <row r="20913" spans="8:8" ht="15" customHeight="1">
      <c r="H20913" s="24"/>
    </row>
    <row r="20914" spans="8:8" ht="15" customHeight="1">
      <c r="H20914" s="24"/>
    </row>
    <row r="20915" spans="8:8" ht="15" customHeight="1">
      <c r="H20915" s="24"/>
    </row>
    <row r="20916" spans="8:8" ht="15" customHeight="1">
      <c r="H20916" s="24"/>
    </row>
    <row r="20917" spans="8:8" ht="15" customHeight="1">
      <c r="H20917" s="24"/>
    </row>
    <row r="20918" spans="8:8" ht="15" customHeight="1">
      <c r="H20918" s="24"/>
    </row>
    <row r="20919" spans="8:8" ht="15" customHeight="1">
      <c r="H20919" s="24"/>
    </row>
    <row r="20920" spans="8:8" ht="15" customHeight="1">
      <c r="H20920" s="24"/>
    </row>
    <row r="20921" spans="8:8" ht="15" customHeight="1">
      <c r="H20921" s="24"/>
    </row>
    <row r="20922" spans="8:8" ht="15" customHeight="1">
      <c r="H20922" s="24"/>
    </row>
    <row r="20923" spans="8:8" ht="15" customHeight="1">
      <c r="H20923" s="24"/>
    </row>
    <row r="20924" spans="8:8" ht="15" customHeight="1">
      <c r="H20924" s="24"/>
    </row>
    <row r="20925" spans="8:8" ht="15" customHeight="1">
      <c r="H20925" s="24"/>
    </row>
    <row r="20926" spans="8:8" ht="15" customHeight="1">
      <c r="H20926" s="24"/>
    </row>
    <row r="20927" spans="8:8" ht="15" customHeight="1">
      <c r="H20927" s="24"/>
    </row>
    <row r="20928" spans="8:8" ht="15" customHeight="1">
      <c r="H20928" s="24"/>
    </row>
    <row r="20929" spans="8:8" ht="15" customHeight="1">
      <c r="H20929" s="24"/>
    </row>
    <row r="20930" spans="8:8" ht="15" customHeight="1">
      <c r="H20930" s="24"/>
    </row>
    <row r="20931" spans="8:8" ht="15" customHeight="1">
      <c r="H20931" s="24"/>
    </row>
    <row r="20932" spans="8:8" ht="15" customHeight="1">
      <c r="H20932" s="24"/>
    </row>
    <row r="20933" spans="8:8" ht="15" customHeight="1">
      <c r="H20933" s="24"/>
    </row>
    <row r="20934" spans="8:8" ht="15" customHeight="1">
      <c r="H20934" s="24"/>
    </row>
    <row r="20935" spans="8:8" ht="15" customHeight="1">
      <c r="H20935" s="24"/>
    </row>
    <row r="20936" spans="8:8" ht="15" customHeight="1">
      <c r="H20936" s="24"/>
    </row>
    <row r="20937" spans="8:8" ht="15" customHeight="1">
      <c r="H20937" s="24"/>
    </row>
    <row r="20938" spans="8:8" ht="15" customHeight="1">
      <c r="H20938" s="24"/>
    </row>
    <row r="20939" spans="8:8" ht="15" customHeight="1">
      <c r="H20939" s="24"/>
    </row>
    <row r="20940" spans="8:8" ht="15" customHeight="1">
      <c r="H20940" s="24"/>
    </row>
    <row r="20941" spans="8:8" ht="15" customHeight="1">
      <c r="H20941" s="24"/>
    </row>
    <row r="20942" spans="8:8" ht="15" customHeight="1">
      <c r="H20942" s="24"/>
    </row>
    <row r="20943" spans="8:8" ht="15" customHeight="1">
      <c r="H20943" s="24"/>
    </row>
    <row r="20944" spans="8:8" ht="15" customHeight="1">
      <c r="H20944" s="24"/>
    </row>
    <row r="20945" spans="8:8" ht="15" customHeight="1">
      <c r="H20945" s="24"/>
    </row>
    <row r="20946" spans="8:8" ht="15" customHeight="1">
      <c r="H20946" s="24"/>
    </row>
    <row r="20947" spans="8:8" ht="15" customHeight="1">
      <c r="H20947" s="24"/>
    </row>
    <row r="20948" spans="8:8" ht="15" customHeight="1">
      <c r="H20948" s="24"/>
    </row>
    <row r="20949" spans="8:8" ht="15" customHeight="1">
      <c r="H20949" s="24"/>
    </row>
    <row r="20950" spans="8:8" ht="15" customHeight="1">
      <c r="H20950" s="24"/>
    </row>
    <row r="20951" spans="8:8" ht="15" customHeight="1">
      <c r="H20951" s="24"/>
    </row>
    <row r="20952" spans="8:8" ht="15" customHeight="1">
      <c r="H20952" s="24"/>
    </row>
    <row r="20953" spans="8:8" ht="15" customHeight="1">
      <c r="H20953" s="24"/>
    </row>
    <row r="20954" spans="8:8" ht="15" customHeight="1">
      <c r="H20954" s="24"/>
    </row>
    <row r="20955" spans="8:8" ht="15" customHeight="1">
      <c r="H20955" s="24"/>
    </row>
    <row r="20956" spans="8:8" ht="15" customHeight="1">
      <c r="H20956" s="24"/>
    </row>
    <row r="20957" spans="8:8" ht="15" customHeight="1">
      <c r="H20957" s="24"/>
    </row>
    <row r="20958" spans="8:8" ht="15" customHeight="1">
      <c r="H20958" s="24"/>
    </row>
    <row r="20959" spans="8:8" ht="15" customHeight="1">
      <c r="H20959" s="24"/>
    </row>
    <row r="20960" spans="8:8" ht="15" customHeight="1">
      <c r="H20960" s="24"/>
    </row>
    <row r="20961" spans="8:8" ht="15" customHeight="1">
      <c r="H20961" s="24"/>
    </row>
    <row r="20962" spans="8:8" ht="15" customHeight="1">
      <c r="H20962" s="24"/>
    </row>
    <row r="20963" spans="8:8" ht="15" customHeight="1">
      <c r="H20963" s="24"/>
    </row>
    <row r="20964" spans="8:8" ht="15" customHeight="1">
      <c r="H20964" s="24"/>
    </row>
    <row r="20965" spans="8:8" ht="15" customHeight="1">
      <c r="H20965" s="24"/>
    </row>
    <row r="20966" spans="8:8" ht="15" customHeight="1">
      <c r="H20966" s="24"/>
    </row>
    <row r="20967" spans="8:8" ht="15" customHeight="1">
      <c r="H20967" s="24"/>
    </row>
    <row r="20968" spans="8:8" ht="15" customHeight="1">
      <c r="H20968" s="24"/>
    </row>
    <row r="20969" spans="8:8" ht="15" customHeight="1">
      <c r="H20969" s="24"/>
    </row>
    <row r="20970" spans="8:8" ht="15" customHeight="1">
      <c r="H20970" s="24"/>
    </row>
    <row r="20971" spans="8:8" ht="15" customHeight="1">
      <c r="H20971" s="24"/>
    </row>
    <row r="20972" spans="8:8" ht="15" customHeight="1">
      <c r="H20972" s="24"/>
    </row>
    <row r="20973" spans="8:8" ht="15" customHeight="1">
      <c r="H20973" s="24"/>
    </row>
    <row r="20974" spans="8:8" ht="15" customHeight="1">
      <c r="H20974" s="24"/>
    </row>
    <row r="20975" spans="8:8" ht="15" customHeight="1">
      <c r="H20975" s="24"/>
    </row>
    <row r="20976" spans="8:8" ht="15" customHeight="1">
      <c r="H20976" s="24"/>
    </row>
    <row r="20977" spans="8:8" ht="15" customHeight="1">
      <c r="H20977" s="24"/>
    </row>
    <row r="20978" spans="8:8" ht="15" customHeight="1">
      <c r="H20978" s="24"/>
    </row>
    <row r="20979" spans="8:8" ht="15" customHeight="1">
      <c r="H20979" s="24"/>
    </row>
    <row r="20980" spans="8:8" ht="15" customHeight="1">
      <c r="H20980" s="24"/>
    </row>
    <row r="20981" spans="8:8" ht="15" customHeight="1">
      <c r="H20981" s="24"/>
    </row>
    <row r="20982" spans="8:8" ht="15" customHeight="1">
      <c r="H20982" s="24"/>
    </row>
    <row r="20983" spans="8:8" ht="15" customHeight="1">
      <c r="H20983" s="24"/>
    </row>
    <row r="20984" spans="8:8" ht="15" customHeight="1">
      <c r="H20984" s="24"/>
    </row>
    <row r="20985" spans="8:8" ht="15" customHeight="1">
      <c r="H20985" s="24"/>
    </row>
    <row r="20986" spans="8:8" ht="15" customHeight="1">
      <c r="H20986" s="24"/>
    </row>
    <row r="20987" spans="8:8" ht="15" customHeight="1">
      <c r="H20987" s="24"/>
    </row>
    <row r="20988" spans="8:8" ht="15" customHeight="1">
      <c r="H20988" s="24"/>
    </row>
    <row r="20989" spans="8:8" ht="15" customHeight="1">
      <c r="H20989" s="24"/>
    </row>
    <row r="20990" spans="8:8" ht="15" customHeight="1">
      <c r="H20990" s="24"/>
    </row>
    <row r="20991" spans="8:8" ht="15" customHeight="1">
      <c r="H20991" s="24"/>
    </row>
    <row r="20992" spans="8:8" ht="15" customHeight="1">
      <c r="H20992" s="24"/>
    </row>
    <row r="20993" spans="8:8" ht="15" customHeight="1">
      <c r="H20993" s="24"/>
    </row>
    <row r="20994" spans="8:8" ht="15" customHeight="1">
      <c r="H20994" s="24"/>
    </row>
    <row r="20995" spans="8:8" ht="15" customHeight="1">
      <c r="H20995" s="24"/>
    </row>
    <row r="20996" spans="8:8" ht="15" customHeight="1">
      <c r="H20996" s="24"/>
    </row>
    <row r="20997" spans="8:8" ht="15" customHeight="1">
      <c r="H20997" s="24"/>
    </row>
    <row r="20998" spans="8:8" ht="15" customHeight="1">
      <c r="H20998" s="24"/>
    </row>
    <row r="20999" spans="8:8" ht="15" customHeight="1">
      <c r="H20999" s="24"/>
    </row>
    <row r="21000" spans="8:8" ht="15" customHeight="1">
      <c r="H21000" s="24"/>
    </row>
    <row r="21001" spans="8:8" ht="15" customHeight="1">
      <c r="H21001" s="24"/>
    </row>
    <row r="21002" spans="8:8" ht="15" customHeight="1">
      <c r="H21002" s="24"/>
    </row>
    <row r="21003" spans="8:8" ht="15" customHeight="1">
      <c r="H21003" s="24"/>
    </row>
    <row r="21004" spans="8:8" ht="15" customHeight="1">
      <c r="H21004" s="24"/>
    </row>
    <row r="21005" spans="8:8" ht="15" customHeight="1">
      <c r="H21005" s="24"/>
    </row>
    <row r="21006" spans="8:8" ht="15" customHeight="1">
      <c r="H21006" s="24"/>
    </row>
    <row r="21007" spans="8:8" ht="15" customHeight="1">
      <c r="H21007" s="24"/>
    </row>
    <row r="21008" spans="8:8" ht="15" customHeight="1">
      <c r="H21008" s="24"/>
    </row>
    <row r="21009" spans="8:8" ht="15" customHeight="1">
      <c r="H21009" s="24"/>
    </row>
    <row r="21010" spans="8:8" ht="15" customHeight="1">
      <c r="H21010" s="24"/>
    </row>
    <row r="21011" spans="8:8" ht="15" customHeight="1">
      <c r="H21011" s="24"/>
    </row>
    <row r="21012" spans="8:8" ht="15" customHeight="1">
      <c r="H21012" s="24"/>
    </row>
    <row r="21013" spans="8:8" ht="15" customHeight="1">
      <c r="H21013" s="24"/>
    </row>
    <row r="21014" spans="8:8" ht="15" customHeight="1">
      <c r="H21014" s="24"/>
    </row>
    <row r="21015" spans="8:8" ht="15" customHeight="1">
      <c r="H21015" s="24"/>
    </row>
    <row r="21016" spans="8:8" ht="15" customHeight="1">
      <c r="H21016" s="24"/>
    </row>
    <row r="21017" spans="8:8" ht="15" customHeight="1">
      <c r="H21017" s="24"/>
    </row>
    <row r="21018" spans="8:8" ht="15" customHeight="1">
      <c r="H21018" s="24"/>
    </row>
    <row r="21019" spans="8:8" ht="15" customHeight="1">
      <c r="H21019" s="24"/>
    </row>
    <row r="21020" spans="8:8" ht="15" customHeight="1">
      <c r="H21020" s="24"/>
    </row>
    <row r="21021" spans="8:8" ht="15" customHeight="1">
      <c r="H21021" s="24"/>
    </row>
    <row r="21022" spans="8:8" ht="15" customHeight="1">
      <c r="H21022" s="24"/>
    </row>
    <row r="21023" spans="8:8" ht="15" customHeight="1">
      <c r="H21023" s="24"/>
    </row>
    <row r="21024" spans="8:8" ht="15" customHeight="1">
      <c r="H21024" s="24"/>
    </row>
    <row r="21025" spans="8:8" ht="15" customHeight="1">
      <c r="H21025" s="24"/>
    </row>
    <row r="21026" spans="8:8" ht="15" customHeight="1">
      <c r="H21026" s="24"/>
    </row>
    <row r="21027" spans="8:8" ht="15" customHeight="1">
      <c r="H21027" s="24"/>
    </row>
    <row r="21028" spans="8:8" ht="15" customHeight="1">
      <c r="H21028" s="24"/>
    </row>
    <row r="21029" spans="8:8" ht="15" customHeight="1">
      <c r="H21029" s="24"/>
    </row>
    <row r="21030" spans="8:8" ht="15" customHeight="1">
      <c r="H21030" s="24"/>
    </row>
    <row r="21031" spans="8:8" ht="15" customHeight="1">
      <c r="H21031" s="24"/>
    </row>
    <row r="21032" spans="8:8" ht="15" customHeight="1">
      <c r="H21032" s="24"/>
    </row>
    <row r="21033" spans="8:8" ht="15" customHeight="1">
      <c r="H21033" s="24"/>
    </row>
    <row r="21034" spans="8:8" ht="15" customHeight="1">
      <c r="H21034" s="24"/>
    </row>
    <row r="21035" spans="8:8" ht="15" customHeight="1">
      <c r="H21035" s="24"/>
    </row>
    <row r="21036" spans="8:8" ht="15" customHeight="1">
      <c r="H21036" s="24"/>
    </row>
    <row r="21037" spans="8:8" ht="15" customHeight="1">
      <c r="H21037" s="24"/>
    </row>
    <row r="21038" spans="8:8" ht="15" customHeight="1">
      <c r="H21038" s="24"/>
    </row>
    <row r="21039" spans="8:8" ht="15" customHeight="1">
      <c r="H21039" s="24"/>
    </row>
    <row r="21040" spans="8:8" ht="15" customHeight="1">
      <c r="H21040" s="24"/>
    </row>
    <row r="21041" spans="8:8" ht="15" customHeight="1">
      <c r="H21041" s="24"/>
    </row>
    <row r="21042" spans="8:8" ht="15" customHeight="1">
      <c r="H21042" s="24"/>
    </row>
    <row r="21043" spans="8:8" ht="15" customHeight="1">
      <c r="H21043" s="24"/>
    </row>
    <row r="21044" spans="8:8" ht="15" customHeight="1">
      <c r="H21044" s="24"/>
    </row>
    <row r="21045" spans="8:8" ht="15" customHeight="1">
      <c r="H21045" s="24"/>
    </row>
    <row r="21046" spans="8:8" ht="15" customHeight="1">
      <c r="H21046" s="24"/>
    </row>
    <row r="21047" spans="8:8" ht="15" customHeight="1">
      <c r="H21047" s="24"/>
    </row>
    <row r="21048" spans="8:8" ht="15" customHeight="1">
      <c r="H21048" s="24"/>
    </row>
    <row r="21049" spans="8:8" ht="15" customHeight="1">
      <c r="H21049" s="24"/>
    </row>
    <row r="21050" spans="8:8" ht="15" customHeight="1">
      <c r="H21050" s="24"/>
    </row>
    <row r="21051" spans="8:8" ht="15" customHeight="1">
      <c r="H21051" s="24"/>
    </row>
    <row r="21052" spans="8:8" ht="15" customHeight="1">
      <c r="H21052" s="24"/>
    </row>
    <row r="21053" spans="8:8" ht="15" customHeight="1">
      <c r="H21053" s="24"/>
    </row>
    <row r="21054" spans="8:8" ht="15" customHeight="1">
      <c r="H21054" s="24"/>
    </row>
    <row r="21055" spans="8:8" ht="15" customHeight="1">
      <c r="H21055" s="24"/>
    </row>
    <row r="21056" spans="8:8" ht="15" customHeight="1">
      <c r="H21056" s="24"/>
    </row>
    <row r="21057" spans="8:8" ht="15" customHeight="1">
      <c r="H21057" s="24"/>
    </row>
    <row r="21058" spans="8:8" ht="15" customHeight="1">
      <c r="H21058" s="24"/>
    </row>
    <row r="21059" spans="8:8" ht="15" customHeight="1">
      <c r="H21059" s="24"/>
    </row>
    <row r="21060" spans="8:8" ht="15" customHeight="1">
      <c r="H21060" s="24"/>
    </row>
    <row r="21061" spans="8:8" ht="15" customHeight="1">
      <c r="H21061" s="24"/>
    </row>
    <row r="21062" spans="8:8" ht="15" customHeight="1">
      <c r="H21062" s="24"/>
    </row>
    <row r="21063" spans="8:8" ht="15" customHeight="1">
      <c r="H21063" s="24"/>
    </row>
    <row r="21064" spans="8:8" ht="15" customHeight="1">
      <c r="H21064" s="24"/>
    </row>
    <row r="21065" spans="8:8" ht="15" customHeight="1">
      <c r="H21065" s="24"/>
    </row>
    <row r="21066" spans="8:8" ht="15" customHeight="1">
      <c r="H21066" s="24"/>
    </row>
    <row r="21067" spans="8:8" ht="15" customHeight="1">
      <c r="H21067" s="24"/>
    </row>
    <row r="21068" spans="8:8" ht="15" customHeight="1">
      <c r="H21068" s="24"/>
    </row>
    <row r="21069" spans="8:8" ht="15" customHeight="1">
      <c r="H21069" s="24"/>
    </row>
    <row r="21070" spans="8:8" ht="15" customHeight="1">
      <c r="H21070" s="24"/>
    </row>
    <row r="21071" spans="8:8" ht="15" customHeight="1">
      <c r="H21071" s="24"/>
    </row>
    <row r="21072" spans="8:8" ht="15" customHeight="1">
      <c r="H21072" s="24"/>
    </row>
    <row r="21073" spans="8:8" ht="15" customHeight="1">
      <c r="H21073" s="24"/>
    </row>
    <row r="21074" spans="8:8" ht="15" customHeight="1">
      <c r="H21074" s="24"/>
    </row>
    <row r="21075" spans="8:8" ht="15" customHeight="1">
      <c r="H21075" s="24"/>
    </row>
    <row r="21076" spans="8:8" ht="15" customHeight="1">
      <c r="H21076" s="24"/>
    </row>
    <row r="21077" spans="8:8" ht="15" customHeight="1">
      <c r="H21077" s="24"/>
    </row>
    <row r="21078" spans="8:8" ht="15" customHeight="1">
      <c r="H21078" s="24"/>
    </row>
    <row r="21079" spans="8:8" ht="15" customHeight="1">
      <c r="H21079" s="24"/>
    </row>
    <row r="21080" spans="8:8" ht="15" customHeight="1">
      <c r="H21080" s="24"/>
    </row>
    <row r="21081" spans="8:8" ht="15" customHeight="1">
      <c r="H21081" s="24"/>
    </row>
    <row r="21082" spans="8:8" ht="15" customHeight="1">
      <c r="H21082" s="24"/>
    </row>
    <row r="21083" spans="8:8" ht="15" customHeight="1">
      <c r="H21083" s="24"/>
    </row>
    <row r="21084" spans="8:8" ht="15" customHeight="1">
      <c r="H21084" s="24"/>
    </row>
    <row r="21085" spans="8:8" ht="15" customHeight="1">
      <c r="H21085" s="24"/>
    </row>
    <row r="21086" spans="8:8" ht="15" customHeight="1">
      <c r="H21086" s="24"/>
    </row>
    <row r="21087" spans="8:8" ht="15" customHeight="1">
      <c r="H21087" s="24"/>
    </row>
    <row r="21088" spans="8:8" ht="15" customHeight="1">
      <c r="H21088" s="24"/>
    </row>
    <row r="21089" spans="8:8" ht="15" customHeight="1">
      <c r="H21089" s="24"/>
    </row>
    <row r="21090" spans="8:8" ht="15" customHeight="1">
      <c r="H21090" s="24"/>
    </row>
    <row r="21091" spans="8:8" ht="15" customHeight="1">
      <c r="H21091" s="24"/>
    </row>
    <row r="21092" spans="8:8" ht="15" customHeight="1">
      <c r="H21092" s="24"/>
    </row>
    <row r="21093" spans="8:8" ht="15" customHeight="1">
      <c r="H21093" s="24"/>
    </row>
    <row r="21094" spans="8:8" ht="15" customHeight="1">
      <c r="H21094" s="24"/>
    </row>
    <row r="21095" spans="8:8" ht="15" customHeight="1">
      <c r="H21095" s="24"/>
    </row>
    <row r="21096" spans="8:8" ht="15" customHeight="1">
      <c r="H21096" s="24"/>
    </row>
    <row r="21097" spans="8:8" ht="15" customHeight="1">
      <c r="H21097" s="24"/>
    </row>
    <row r="21098" spans="8:8" ht="15" customHeight="1">
      <c r="H21098" s="24"/>
    </row>
    <row r="21099" spans="8:8" ht="15" customHeight="1">
      <c r="H21099" s="24"/>
    </row>
    <row r="21100" spans="8:8" ht="15" customHeight="1">
      <c r="H21100" s="24"/>
    </row>
    <row r="21101" spans="8:8" ht="15" customHeight="1">
      <c r="H21101" s="24"/>
    </row>
    <row r="21102" spans="8:8" ht="15" customHeight="1">
      <c r="H21102" s="24"/>
    </row>
    <row r="21103" spans="8:8" ht="15" customHeight="1">
      <c r="H21103" s="24"/>
    </row>
    <row r="21104" spans="8:8" ht="15" customHeight="1">
      <c r="H21104" s="24"/>
    </row>
    <row r="21105" spans="8:8" ht="15" customHeight="1">
      <c r="H21105" s="24"/>
    </row>
    <row r="21106" spans="8:8" ht="15" customHeight="1">
      <c r="H21106" s="24"/>
    </row>
    <row r="21107" spans="8:8" ht="15" customHeight="1">
      <c r="H21107" s="24"/>
    </row>
    <row r="21108" spans="8:8" ht="15" customHeight="1">
      <c r="H21108" s="24"/>
    </row>
    <row r="21109" spans="8:8" ht="15" customHeight="1">
      <c r="H21109" s="24"/>
    </row>
    <row r="21110" spans="8:8" ht="15" customHeight="1">
      <c r="H21110" s="24"/>
    </row>
    <row r="21111" spans="8:8" ht="15" customHeight="1">
      <c r="H21111" s="24"/>
    </row>
    <row r="21112" spans="8:8" ht="15" customHeight="1">
      <c r="H21112" s="24"/>
    </row>
    <row r="21113" spans="8:8" ht="15" customHeight="1">
      <c r="H21113" s="24"/>
    </row>
    <row r="21114" spans="8:8" ht="15" customHeight="1">
      <c r="H21114" s="24"/>
    </row>
    <row r="21115" spans="8:8" ht="15" customHeight="1">
      <c r="H21115" s="24"/>
    </row>
    <row r="21116" spans="8:8" ht="15" customHeight="1">
      <c r="H21116" s="24"/>
    </row>
    <row r="21117" spans="8:8" ht="15" customHeight="1">
      <c r="H21117" s="24"/>
    </row>
    <row r="21118" spans="8:8" ht="15" customHeight="1">
      <c r="H21118" s="24"/>
    </row>
    <row r="21119" spans="8:8" ht="15" customHeight="1">
      <c r="H21119" s="24"/>
    </row>
    <row r="21120" spans="8:8" ht="15" customHeight="1">
      <c r="H21120" s="24"/>
    </row>
    <row r="21121" spans="8:8" ht="15" customHeight="1">
      <c r="H21121" s="24"/>
    </row>
    <row r="21122" spans="8:8" ht="15" customHeight="1">
      <c r="H21122" s="24"/>
    </row>
    <row r="21123" spans="8:8" ht="15" customHeight="1">
      <c r="H21123" s="24"/>
    </row>
    <row r="21124" spans="8:8" ht="15" customHeight="1">
      <c r="H21124" s="24"/>
    </row>
    <row r="21125" spans="8:8" ht="15" customHeight="1">
      <c r="H21125" s="24"/>
    </row>
    <row r="21126" spans="8:8" ht="15" customHeight="1">
      <c r="H21126" s="24"/>
    </row>
    <row r="21127" spans="8:8" ht="15" customHeight="1">
      <c r="H21127" s="24"/>
    </row>
    <row r="21128" spans="8:8" ht="15" customHeight="1">
      <c r="H21128" s="24"/>
    </row>
    <row r="21129" spans="8:8" ht="15" customHeight="1">
      <c r="H21129" s="24"/>
    </row>
    <row r="21130" spans="8:8" ht="15" customHeight="1">
      <c r="H21130" s="24"/>
    </row>
    <row r="21131" spans="8:8" ht="15" customHeight="1">
      <c r="H21131" s="24"/>
    </row>
    <row r="21132" spans="8:8" ht="15" customHeight="1">
      <c r="H21132" s="24"/>
    </row>
    <row r="21133" spans="8:8" ht="15" customHeight="1">
      <c r="H21133" s="24"/>
    </row>
    <row r="21134" spans="8:8" ht="15" customHeight="1">
      <c r="H21134" s="24"/>
    </row>
    <row r="21135" spans="8:8" ht="15" customHeight="1">
      <c r="H21135" s="24"/>
    </row>
    <row r="21136" spans="8:8" ht="15" customHeight="1">
      <c r="H21136" s="24"/>
    </row>
    <row r="21137" spans="8:8" ht="15" customHeight="1">
      <c r="H21137" s="24"/>
    </row>
    <row r="21138" spans="8:8" ht="15" customHeight="1">
      <c r="H21138" s="24"/>
    </row>
    <row r="21139" spans="8:8" ht="15" customHeight="1">
      <c r="H21139" s="24"/>
    </row>
    <row r="21140" spans="8:8" ht="15" customHeight="1">
      <c r="H21140" s="24"/>
    </row>
    <row r="21141" spans="8:8" ht="15" customHeight="1">
      <c r="H21141" s="24"/>
    </row>
    <row r="21142" spans="8:8" ht="15" customHeight="1">
      <c r="H21142" s="24"/>
    </row>
    <row r="21143" spans="8:8" ht="15" customHeight="1">
      <c r="H21143" s="24"/>
    </row>
    <row r="21144" spans="8:8" ht="15" customHeight="1">
      <c r="H21144" s="24"/>
    </row>
    <row r="21145" spans="8:8" ht="15" customHeight="1">
      <c r="H21145" s="24"/>
    </row>
    <row r="21146" spans="8:8" ht="15" customHeight="1">
      <c r="H21146" s="24"/>
    </row>
    <row r="21147" spans="8:8" ht="15" customHeight="1">
      <c r="H21147" s="24"/>
    </row>
    <row r="21148" spans="8:8" ht="15" customHeight="1">
      <c r="H21148" s="24"/>
    </row>
    <row r="21149" spans="8:8" ht="15" customHeight="1">
      <c r="H21149" s="24"/>
    </row>
    <row r="21150" spans="8:8" ht="15" customHeight="1">
      <c r="H21150" s="24"/>
    </row>
    <row r="21151" spans="8:8" ht="15" customHeight="1">
      <c r="H21151" s="24"/>
    </row>
    <row r="21152" spans="8:8" ht="15" customHeight="1">
      <c r="H21152" s="24"/>
    </row>
    <row r="21153" spans="8:8" ht="15" customHeight="1">
      <c r="H21153" s="24"/>
    </row>
    <row r="21154" spans="8:8" ht="15" customHeight="1">
      <c r="H21154" s="24"/>
    </row>
    <row r="21155" spans="8:8" ht="15" customHeight="1">
      <c r="H21155" s="24"/>
    </row>
    <row r="21156" spans="8:8" ht="15" customHeight="1">
      <c r="H21156" s="24"/>
    </row>
    <row r="21157" spans="8:8" ht="15" customHeight="1">
      <c r="H21157" s="24"/>
    </row>
    <row r="21158" spans="8:8" ht="15" customHeight="1">
      <c r="H21158" s="24"/>
    </row>
    <row r="21159" spans="8:8" ht="15" customHeight="1">
      <c r="H21159" s="24"/>
    </row>
    <row r="21160" spans="8:8" ht="15" customHeight="1">
      <c r="H21160" s="24"/>
    </row>
    <row r="21161" spans="8:8" ht="15" customHeight="1">
      <c r="H21161" s="24"/>
    </row>
    <row r="21162" spans="8:8" ht="15" customHeight="1">
      <c r="H21162" s="24"/>
    </row>
    <row r="21163" spans="8:8" ht="15" customHeight="1">
      <c r="H21163" s="24"/>
    </row>
    <row r="21164" spans="8:8" ht="15" customHeight="1">
      <c r="H21164" s="24"/>
    </row>
    <row r="21165" spans="8:8" ht="15" customHeight="1">
      <c r="H21165" s="24"/>
    </row>
    <row r="21166" spans="8:8" ht="15" customHeight="1">
      <c r="H21166" s="24"/>
    </row>
    <row r="21167" spans="8:8" ht="15" customHeight="1">
      <c r="H21167" s="24"/>
    </row>
    <row r="21168" spans="8:8" ht="15" customHeight="1">
      <c r="H21168" s="24"/>
    </row>
    <row r="21169" spans="8:8" ht="15" customHeight="1">
      <c r="H21169" s="24"/>
    </row>
    <row r="21170" spans="8:8" ht="15" customHeight="1">
      <c r="H21170" s="24"/>
    </row>
    <row r="21171" spans="8:8" ht="15" customHeight="1">
      <c r="H21171" s="24"/>
    </row>
    <row r="21172" spans="8:8" ht="15" customHeight="1">
      <c r="H21172" s="24"/>
    </row>
    <row r="21173" spans="8:8" ht="15" customHeight="1">
      <c r="H21173" s="24"/>
    </row>
    <row r="21174" spans="8:8" ht="15" customHeight="1">
      <c r="H21174" s="24"/>
    </row>
    <row r="21175" spans="8:8" ht="15" customHeight="1">
      <c r="H21175" s="24"/>
    </row>
    <row r="21176" spans="8:8" ht="15" customHeight="1">
      <c r="H21176" s="24"/>
    </row>
    <row r="21177" spans="8:8" ht="15" customHeight="1">
      <c r="H21177" s="24"/>
    </row>
    <row r="21178" spans="8:8" ht="15" customHeight="1">
      <c r="H21178" s="24"/>
    </row>
    <row r="21179" spans="8:8" ht="15" customHeight="1">
      <c r="H21179" s="24"/>
    </row>
    <row r="21180" spans="8:8" ht="15" customHeight="1">
      <c r="H21180" s="24"/>
    </row>
    <row r="21181" spans="8:8" ht="15" customHeight="1">
      <c r="H21181" s="24"/>
    </row>
    <row r="21182" spans="8:8" ht="15" customHeight="1">
      <c r="H21182" s="24"/>
    </row>
    <row r="21183" spans="8:8" ht="15" customHeight="1">
      <c r="H21183" s="24"/>
    </row>
    <row r="21184" spans="8:8" ht="15" customHeight="1">
      <c r="H21184" s="24"/>
    </row>
    <row r="21185" spans="8:8" ht="15" customHeight="1">
      <c r="H21185" s="24"/>
    </row>
    <row r="21186" spans="8:8" ht="15" customHeight="1">
      <c r="H21186" s="24"/>
    </row>
    <row r="21187" spans="8:8" ht="15" customHeight="1">
      <c r="H21187" s="24"/>
    </row>
    <row r="21188" spans="8:8" ht="15" customHeight="1">
      <c r="H21188" s="24"/>
    </row>
    <row r="21189" spans="8:8" ht="15" customHeight="1">
      <c r="H21189" s="24"/>
    </row>
    <row r="21190" spans="8:8" ht="15" customHeight="1">
      <c r="H21190" s="24"/>
    </row>
    <row r="21191" spans="8:8" ht="15" customHeight="1">
      <c r="H21191" s="24"/>
    </row>
    <row r="21192" spans="8:8" ht="15" customHeight="1">
      <c r="H21192" s="24"/>
    </row>
    <row r="21193" spans="8:8" ht="15" customHeight="1">
      <c r="H21193" s="24"/>
    </row>
    <row r="21194" spans="8:8" ht="15" customHeight="1">
      <c r="H21194" s="24"/>
    </row>
    <row r="21195" spans="8:8" ht="15" customHeight="1">
      <c r="H21195" s="24"/>
    </row>
    <row r="21196" spans="8:8" ht="15" customHeight="1">
      <c r="H21196" s="24"/>
    </row>
    <row r="21197" spans="8:8" ht="15" customHeight="1">
      <c r="H21197" s="24"/>
    </row>
    <row r="21198" spans="8:8" ht="15" customHeight="1">
      <c r="H21198" s="24"/>
    </row>
    <row r="21199" spans="8:8" ht="15" customHeight="1">
      <c r="H21199" s="24"/>
    </row>
    <row r="21200" spans="8:8" ht="15" customHeight="1">
      <c r="H21200" s="24"/>
    </row>
    <row r="21201" spans="8:8" ht="15" customHeight="1">
      <c r="H21201" s="24"/>
    </row>
    <row r="21202" spans="8:8" ht="15" customHeight="1">
      <c r="H21202" s="24"/>
    </row>
    <row r="21203" spans="8:8" ht="15" customHeight="1">
      <c r="H21203" s="24"/>
    </row>
    <row r="21204" spans="8:8" ht="15" customHeight="1">
      <c r="H21204" s="24"/>
    </row>
    <row r="21205" spans="8:8" ht="15" customHeight="1">
      <c r="H21205" s="24"/>
    </row>
    <row r="21206" spans="8:8" ht="15" customHeight="1">
      <c r="H21206" s="24"/>
    </row>
    <row r="21207" spans="8:8" ht="15" customHeight="1">
      <c r="H21207" s="24"/>
    </row>
    <row r="21208" spans="8:8" ht="15" customHeight="1">
      <c r="H21208" s="24"/>
    </row>
    <row r="21209" spans="8:8" ht="15" customHeight="1">
      <c r="H21209" s="24"/>
    </row>
    <row r="21210" spans="8:8" ht="15" customHeight="1">
      <c r="H21210" s="24"/>
    </row>
    <row r="21211" spans="8:8" ht="15" customHeight="1">
      <c r="H21211" s="24"/>
    </row>
    <row r="21212" spans="8:8" ht="15" customHeight="1">
      <c r="H21212" s="24"/>
    </row>
    <row r="21213" spans="8:8" ht="15" customHeight="1">
      <c r="H21213" s="24"/>
    </row>
    <row r="21214" spans="8:8" ht="15" customHeight="1">
      <c r="H21214" s="24"/>
    </row>
    <row r="21215" spans="8:8" ht="15" customHeight="1">
      <c r="H21215" s="24"/>
    </row>
    <row r="21216" spans="8:8" ht="15" customHeight="1">
      <c r="H21216" s="24"/>
    </row>
    <row r="21217" spans="8:8" ht="15" customHeight="1">
      <c r="H21217" s="24"/>
    </row>
    <row r="21218" spans="8:8" ht="15" customHeight="1">
      <c r="H21218" s="24"/>
    </row>
    <row r="21219" spans="8:8" ht="15" customHeight="1">
      <c r="H21219" s="24"/>
    </row>
    <row r="21220" spans="8:8" ht="15" customHeight="1">
      <c r="H21220" s="24"/>
    </row>
    <row r="21221" spans="8:8" ht="15" customHeight="1">
      <c r="H21221" s="24"/>
    </row>
    <row r="21222" spans="8:8" ht="15" customHeight="1">
      <c r="H21222" s="24"/>
    </row>
    <row r="21223" spans="8:8" ht="15" customHeight="1">
      <c r="H21223" s="24"/>
    </row>
    <row r="21224" spans="8:8" ht="15" customHeight="1">
      <c r="H21224" s="24"/>
    </row>
    <row r="21225" spans="8:8" ht="15" customHeight="1">
      <c r="H21225" s="24"/>
    </row>
    <row r="21226" spans="8:8" ht="15" customHeight="1">
      <c r="H21226" s="24"/>
    </row>
    <row r="21227" spans="8:8" ht="15" customHeight="1">
      <c r="H21227" s="24"/>
    </row>
    <row r="21228" spans="8:8" ht="15" customHeight="1">
      <c r="H21228" s="24"/>
    </row>
    <row r="21229" spans="8:8" ht="15" customHeight="1">
      <c r="H21229" s="24"/>
    </row>
    <row r="21230" spans="8:8" ht="15" customHeight="1">
      <c r="H21230" s="24"/>
    </row>
    <row r="21231" spans="8:8" ht="15" customHeight="1">
      <c r="H21231" s="24"/>
    </row>
    <row r="21232" spans="8:8" ht="15" customHeight="1">
      <c r="H21232" s="24"/>
    </row>
    <row r="21233" spans="8:8" ht="15" customHeight="1">
      <c r="H21233" s="24"/>
    </row>
    <row r="21234" spans="8:8" ht="15" customHeight="1">
      <c r="H21234" s="24"/>
    </row>
    <row r="21235" spans="8:8" ht="15" customHeight="1">
      <c r="H21235" s="24"/>
    </row>
    <row r="21236" spans="8:8" ht="15" customHeight="1">
      <c r="H21236" s="24"/>
    </row>
    <row r="21237" spans="8:8" ht="15" customHeight="1">
      <c r="H21237" s="24"/>
    </row>
    <row r="21238" spans="8:8" ht="15" customHeight="1">
      <c r="H21238" s="24"/>
    </row>
    <row r="21239" spans="8:8" ht="15" customHeight="1">
      <c r="H21239" s="24"/>
    </row>
    <row r="21240" spans="8:8" ht="15" customHeight="1">
      <c r="H21240" s="24"/>
    </row>
    <row r="21241" spans="8:8" ht="15" customHeight="1">
      <c r="H21241" s="24"/>
    </row>
    <row r="21242" spans="8:8" ht="15" customHeight="1">
      <c r="H21242" s="24"/>
    </row>
    <row r="21243" spans="8:8" ht="15" customHeight="1">
      <c r="H21243" s="24"/>
    </row>
    <row r="21244" spans="8:8" ht="15" customHeight="1">
      <c r="H21244" s="24"/>
    </row>
    <row r="21245" spans="8:8" ht="15" customHeight="1">
      <c r="H21245" s="24"/>
    </row>
    <row r="21246" spans="8:8" ht="15" customHeight="1">
      <c r="H21246" s="24"/>
    </row>
    <row r="21247" spans="8:8" ht="15" customHeight="1">
      <c r="H21247" s="24"/>
    </row>
    <row r="21248" spans="8:8" ht="15" customHeight="1">
      <c r="H21248" s="24"/>
    </row>
    <row r="21249" spans="8:8" ht="15" customHeight="1">
      <c r="H21249" s="24"/>
    </row>
    <row r="21250" spans="8:8" ht="15" customHeight="1">
      <c r="H21250" s="24"/>
    </row>
    <row r="21251" spans="8:8" ht="15" customHeight="1">
      <c r="H21251" s="24"/>
    </row>
    <row r="21252" spans="8:8" ht="15" customHeight="1">
      <c r="H21252" s="24"/>
    </row>
    <row r="21253" spans="8:8" ht="15" customHeight="1">
      <c r="H21253" s="24"/>
    </row>
    <row r="21254" spans="8:8" ht="15" customHeight="1">
      <c r="H21254" s="24"/>
    </row>
    <row r="21255" spans="8:8" ht="15" customHeight="1">
      <c r="H21255" s="24"/>
    </row>
    <row r="21256" spans="8:8" ht="15" customHeight="1">
      <c r="H21256" s="24"/>
    </row>
    <row r="21257" spans="8:8" ht="15" customHeight="1">
      <c r="H21257" s="24"/>
    </row>
    <row r="21258" spans="8:8" ht="15" customHeight="1">
      <c r="H21258" s="24"/>
    </row>
    <row r="21259" spans="8:8" ht="15" customHeight="1">
      <c r="H21259" s="24"/>
    </row>
    <row r="21260" spans="8:8" ht="15" customHeight="1">
      <c r="H21260" s="24"/>
    </row>
    <row r="21261" spans="8:8" ht="15" customHeight="1">
      <c r="H21261" s="24"/>
    </row>
    <row r="21262" spans="8:8" ht="15" customHeight="1">
      <c r="H21262" s="24"/>
    </row>
    <row r="21263" spans="8:8" ht="15" customHeight="1">
      <c r="H21263" s="24"/>
    </row>
    <row r="21264" spans="8:8" ht="15" customHeight="1">
      <c r="H21264" s="24"/>
    </row>
    <row r="21265" spans="8:8" ht="15" customHeight="1">
      <c r="H21265" s="24"/>
    </row>
    <row r="21266" spans="8:8" ht="15" customHeight="1">
      <c r="H21266" s="24"/>
    </row>
    <row r="21267" spans="8:8" ht="15" customHeight="1">
      <c r="H21267" s="24"/>
    </row>
    <row r="21268" spans="8:8" ht="15" customHeight="1">
      <c r="H21268" s="24"/>
    </row>
    <row r="21269" spans="8:8" ht="15" customHeight="1">
      <c r="H21269" s="24"/>
    </row>
    <row r="21270" spans="8:8" ht="15" customHeight="1">
      <c r="H21270" s="24"/>
    </row>
    <row r="21271" spans="8:8" ht="15" customHeight="1">
      <c r="H21271" s="24"/>
    </row>
    <row r="21272" spans="8:8" ht="15" customHeight="1">
      <c r="H21272" s="24"/>
    </row>
    <row r="21273" spans="8:8" ht="15" customHeight="1">
      <c r="H21273" s="24"/>
    </row>
    <row r="21274" spans="8:8" ht="15" customHeight="1">
      <c r="H21274" s="24"/>
    </row>
    <row r="21275" spans="8:8" ht="15" customHeight="1">
      <c r="H21275" s="24"/>
    </row>
    <row r="21276" spans="8:8" ht="15" customHeight="1">
      <c r="H21276" s="24"/>
    </row>
    <row r="21277" spans="8:8" ht="15" customHeight="1">
      <c r="H21277" s="24"/>
    </row>
    <row r="21278" spans="8:8" ht="15" customHeight="1">
      <c r="H21278" s="24"/>
    </row>
    <row r="21279" spans="8:8" ht="15" customHeight="1">
      <c r="H21279" s="24"/>
    </row>
    <row r="21280" spans="8:8" ht="15" customHeight="1">
      <c r="H21280" s="24"/>
    </row>
    <row r="21281" spans="8:8" ht="15" customHeight="1">
      <c r="H21281" s="24"/>
    </row>
    <row r="21282" spans="8:8" ht="15" customHeight="1">
      <c r="H21282" s="24"/>
    </row>
    <row r="21283" spans="8:8" ht="15" customHeight="1">
      <c r="H21283" s="24"/>
    </row>
    <row r="21284" spans="8:8" ht="15" customHeight="1">
      <c r="H21284" s="24"/>
    </row>
    <row r="21285" spans="8:8" ht="15" customHeight="1">
      <c r="H21285" s="24"/>
    </row>
    <row r="21286" spans="8:8" ht="15" customHeight="1">
      <c r="H21286" s="24"/>
    </row>
    <row r="21287" spans="8:8" ht="15" customHeight="1">
      <c r="H21287" s="24"/>
    </row>
    <row r="21288" spans="8:8" ht="15" customHeight="1">
      <c r="H21288" s="24"/>
    </row>
    <row r="21289" spans="8:8" ht="15" customHeight="1">
      <c r="H21289" s="24"/>
    </row>
    <row r="21290" spans="8:8" ht="15" customHeight="1">
      <c r="H21290" s="24"/>
    </row>
    <row r="21291" spans="8:8" ht="15" customHeight="1">
      <c r="H21291" s="24"/>
    </row>
    <row r="21292" spans="8:8" ht="15" customHeight="1">
      <c r="H21292" s="24"/>
    </row>
    <row r="21293" spans="8:8" ht="15" customHeight="1">
      <c r="H21293" s="24"/>
    </row>
    <row r="21294" spans="8:8" ht="15" customHeight="1">
      <c r="H21294" s="24"/>
    </row>
    <row r="21295" spans="8:8" ht="15" customHeight="1">
      <c r="H21295" s="24"/>
    </row>
    <row r="21296" spans="8:8" ht="15" customHeight="1">
      <c r="H21296" s="24"/>
    </row>
    <row r="21297" spans="8:8" ht="15" customHeight="1">
      <c r="H21297" s="24"/>
    </row>
    <row r="21298" spans="8:8" ht="15" customHeight="1">
      <c r="H21298" s="24"/>
    </row>
    <row r="21299" spans="8:8" ht="15" customHeight="1">
      <c r="H21299" s="24"/>
    </row>
    <row r="21300" spans="8:8" ht="15" customHeight="1">
      <c r="H21300" s="24"/>
    </row>
    <row r="21301" spans="8:8" ht="15" customHeight="1">
      <c r="H21301" s="24"/>
    </row>
    <row r="21302" spans="8:8" ht="15" customHeight="1">
      <c r="H21302" s="24"/>
    </row>
    <row r="21303" spans="8:8" ht="15" customHeight="1">
      <c r="H21303" s="24"/>
    </row>
    <row r="21304" spans="8:8" ht="15" customHeight="1">
      <c r="H21304" s="24"/>
    </row>
    <row r="21305" spans="8:8" ht="15" customHeight="1">
      <c r="H21305" s="24"/>
    </row>
    <row r="21306" spans="8:8" ht="15" customHeight="1">
      <c r="H21306" s="24"/>
    </row>
    <row r="21307" spans="8:8" ht="15" customHeight="1">
      <c r="H21307" s="24"/>
    </row>
    <row r="21308" spans="8:8" ht="15" customHeight="1">
      <c r="H21308" s="24"/>
    </row>
    <row r="21309" spans="8:8" ht="15" customHeight="1">
      <c r="H21309" s="24"/>
    </row>
    <row r="21310" spans="8:8" ht="15" customHeight="1">
      <c r="H21310" s="24"/>
    </row>
    <row r="21311" spans="8:8" ht="15" customHeight="1">
      <c r="H21311" s="24"/>
    </row>
    <row r="21312" spans="8:8" ht="15" customHeight="1">
      <c r="H21312" s="24"/>
    </row>
    <row r="21313" spans="8:8" ht="15" customHeight="1">
      <c r="H21313" s="24"/>
    </row>
    <row r="21314" spans="8:8" ht="15" customHeight="1">
      <c r="H21314" s="24"/>
    </row>
    <row r="21315" spans="8:8" ht="15" customHeight="1">
      <c r="H21315" s="24"/>
    </row>
    <row r="21316" spans="8:8" ht="15" customHeight="1">
      <c r="H21316" s="24"/>
    </row>
    <row r="21317" spans="8:8" ht="15" customHeight="1">
      <c r="H21317" s="24"/>
    </row>
    <row r="21318" spans="8:8" ht="15" customHeight="1">
      <c r="H21318" s="24"/>
    </row>
    <row r="21319" spans="8:8" ht="15" customHeight="1">
      <c r="H21319" s="24"/>
    </row>
    <row r="21320" spans="8:8" ht="15" customHeight="1">
      <c r="H21320" s="24"/>
    </row>
    <row r="21321" spans="8:8" ht="15" customHeight="1">
      <c r="H21321" s="24"/>
    </row>
    <row r="21322" spans="8:8" ht="15" customHeight="1">
      <c r="H21322" s="24"/>
    </row>
    <row r="21323" spans="8:8" ht="15" customHeight="1">
      <c r="H21323" s="24"/>
    </row>
    <row r="21324" spans="8:8" ht="15" customHeight="1">
      <c r="H21324" s="24"/>
    </row>
    <row r="21325" spans="8:8" ht="15" customHeight="1">
      <c r="H21325" s="24"/>
    </row>
    <row r="21326" spans="8:8" ht="15" customHeight="1">
      <c r="H21326" s="24"/>
    </row>
    <row r="21327" spans="8:8" ht="15" customHeight="1">
      <c r="H21327" s="24"/>
    </row>
    <row r="21328" spans="8:8" ht="15" customHeight="1">
      <c r="H21328" s="24"/>
    </row>
    <row r="21329" spans="8:8" ht="15" customHeight="1">
      <c r="H21329" s="24"/>
    </row>
    <row r="21330" spans="8:8" ht="15" customHeight="1">
      <c r="H21330" s="24"/>
    </row>
    <row r="21331" spans="8:8" ht="15" customHeight="1">
      <c r="H21331" s="24"/>
    </row>
    <row r="21332" spans="8:8" ht="15" customHeight="1">
      <c r="H21332" s="24"/>
    </row>
    <row r="21333" spans="8:8" ht="15" customHeight="1">
      <c r="H21333" s="24"/>
    </row>
    <row r="21334" spans="8:8" ht="15" customHeight="1">
      <c r="H21334" s="24"/>
    </row>
    <row r="21335" spans="8:8" ht="15" customHeight="1">
      <c r="H21335" s="24"/>
    </row>
    <row r="21336" spans="8:8" ht="15" customHeight="1">
      <c r="H21336" s="24"/>
    </row>
    <row r="21337" spans="8:8" ht="15" customHeight="1">
      <c r="H21337" s="24"/>
    </row>
    <row r="21338" spans="8:8" ht="15" customHeight="1">
      <c r="H21338" s="24"/>
    </row>
    <row r="21339" spans="8:8" ht="15" customHeight="1">
      <c r="H21339" s="24"/>
    </row>
    <row r="21340" spans="8:8" ht="15" customHeight="1">
      <c r="H21340" s="24"/>
    </row>
    <row r="21341" spans="8:8" ht="15" customHeight="1">
      <c r="H21341" s="24"/>
    </row>
    <row r="21342" spans="8:8" ht="15" customHeight="1">
      <c r="H21342" s="24"/>
    </row>
    <row r="21343" spans="8:8" ht="15" customHeight="1">
      <c r="H21343" s="24"/>
    </row>
    <row r="21344" spans="8:8" ht="15" customHeight="1">
      <c r="H21344" s="24"/>
    </row>
    <row r="21345" spans="8:8" ht="15" customHeight="1">
      <c r="H21345" s="24"/>
    </row>
    <row r="21346" spans="8:8" ht="15" customHeight="1">
      <c r="H21346" s="24"/>
    </row>
    <row r="21347" spans="8:8" ht="15" customHeight="1">
      <c r="H21347" s="24"/>
    </row>
    <row r="21348" spans="8:8" ht="15" customHeight="1">
      <c r="H21348" s="24"/>
    </row>
    <row r="21349" spans="8:8" ht="15" customHeight="1">
      <c r="H21349" s="24"/>
    </row>
    <row r="21350" spans="8:8" ht="15" customHeight="1">
      <c r="H21350" s="24"/>
    </row>
    <row r="21351" spans="8:8" ht="15" customHeight="1">
      <c r="H21351" s="24"/>
    </row>
    <row r="21352" spans="8:8" ht="15" customHeight="1">
      <c r="H21352" s="24"/>
    </row>
    <row r="21353" spans="8:8" ht="15" customHeight="1">
      <c r="H21353" s="24"/>
    </row>
    <row r="21354" spans="8:8" ht="15" customHeight="1">
      <c r="H21354" s="24"/>
    </row>
    <row r="21355" spans="8:8" ht="15" customHeight="1">
      <c r="H21355" s="24"/>
    </row>
    <row r="21356" spans="8:8" ht="15" customHeight="1">
      <c r="H21356" s="24"/>
    </row>
    <row r="21357" spans="8:8" ht="15" customHeight="1">
      <c r="H21357" s="24"/>
    </row>
    <row r="21358" spans="8:8" ht="15" customHeight="1">
      <c r="H21358" s="24"/>
    </row>
    <row r="21359" spans="8:8" ht="15" customHeight="1">
      <c r="H21359" s="24"/>
    </row>
    <row r="21360" spans="8:8" ht="15" customHeight="1">
      <c r="H21360" s="24"/>
    </row>
    <row r="21361" spans="8:8" ht="15" customHeight="1">
      <c r="H21361" s="24"/>
    </row>
    <row r="21362" spans="8:8" ht="15" customHeight="1">
      <c r="H21362" s="24"/>
    </row>
    <row r="21363" spans="8:8" ht="15" customHeight="1">
      <c r="H21363" s="24"/>
    </row>
    <row r="21364" spans="8:8" ht="15" customHeight="1">
      <c r="H21364" s="24"/>
    </row>
    <row r="21365" spans="8:8" ht="15" customHeight="1">
      <c r="H21365" s="24"/>
    </row>
    <row r="21366" spans="8:8" ht="15" customHeight="1">
      <c r="H21366" s="24"/>
    </row>
    <row r="21367" spans="8:8" ht="15" customHeight="1">
      <c r="H21367" s="24"/>
    </row>
    <row r="21368" spans="8:8" ht="15" customHeight="1">
      <c r="H21368" s="24"/>
    </row>
    <row r="21369" spans="8:8" ht="15" customHeight="1">
      <c r="H21369" s="24"/>
    </row>
    <row r="21370" spans="8:8" ht="15" customHeight="1">
      <c r="H21370" s="24"/>
    </row>
    <row r="21371" spans="8:8" ht="15" customHeight="1">
      <c r="H21371" s="24"/>
    </row>
    <row r="21372" spans="8:8" ht="15" customHeight="1">
      <c r="H21372" s="24"/>
    </row>
    <row r="21373" spans="8:8" ht="15" customHeight="1">
      <c r="H21373" s="24"/>
    </row>
    <row r="21374" spans="8:8" ht="15" customHeight="1">
      <c r="H21374" s="24"/>
    </row>
    <row r="21375" spans="8:8" ht="15" customHeight="1">
      <c r="H21375" s="24"/>
    </row>
    <row r="21376" spans="8:8" ht="15" customHeight="1">
      <c r="H21376" s="24"/>
    </row>
    <row r="21377" spans="8:8" ht="15" customHeight="1">
      <c r="H21377" s="24"/>
    </row>
    <row r="21378" spans="8:8" ht="15" customHeight="1">
      <c r="H21378" s="24"/>
    </row>
    <row r="21379" spans="8:8" ht="15" customHeight="1">
      <c r="H21379" s="24"/>
    </row>
    <row r="21380" spans="8:8" ht="15" customHeight="1">
      <c r="H21380" s="24"/>
    </row>
    <row r="21381" spans="8:8" ht="15" customHeight="1">
      <c r="H21381" s="24"/>
    </row>
    <row r="21382" spans="8:8" ht="15" customHeight="1">
      <c r="H21382" s="24"/>
    </row>
    <row r="21383" spans="8:8" ht="15" customHeight="1">
      <c r="H21383" s="24"/>
    </row>
    <row r="21384" spans="8:8" ht="15" customHeight="1">
      <c r="H21384" s="24"/>
    </row>
    <row r="21385" spans="8:8" ht="15" customHeight="1">
      <c r="H21385" s="24"/>
    </row>
    <row r="21386" spans="8:8" ht="15" customHeight="1">
      <c r="H21386" s="24"/>
    </row>
    <row r="21387" spans="8:8" ht="15" customHeight="1">
      <c r="H21387" s="24"/>
    </row>
    <row r="21388" spans="8:8" ht="15" customHeight="1">
      <c r="H21388" s="24"/>
    </row>
    <row r="21389" spans="8:8" ht="15" customHeight="1">
      <c r="H21389" s="24"/>
    </row>
    <row r="21390" spans="8:8" ht="15" customHeight="1">
      <c r="H21390" s="24"/>
    </row>
    <row r="21391" spans="8:8" ht="15" customHeight="1">
      <c r="H21391" s="24"/>
    </row>
    <row r="21392" spans="8:8" ht="15" customHeight="1">
      <c r="H21392" s="24"/>
    </row>
    <row r="21393" spans="8:8" ht="15" customHeight="1">
      <c r="H21393" s="24"/>
    </row>
    <row r="21394" spans="8:8" ht="15" customHeight="1">
      <c r="H21394" s="24"/>
    </row>
    <row r="21395" spans="8:8" ht="15" customHeight="1">
      <c r="H21395" s="24"/>
    </row>
    <row r="21396" spans="8:8" ht="15" customHeight="1">
      <c r="H21396" s="24"/>
    </row>
    <row r="21397" spans="8:8" ht="15" customHeight="1">
      <c r="H21397" s="24"/>
    </row>
    <row r="21398" spans="8:8" ht="15" customHeight="1">
      <c r="H21398" s="24"/>
    </row>
    <row r="21399" spans="8:8" ht="15" customHeight="1">
      <c r="H21399" s="24"/>
    </row>
    <row r="21400" spans="8:8" ht="15" customHeight="1">
      <c r="H21400" s="24"/>
    </row>
    <row r="21401" spans="8:8" ht="15" customHeight="1">
      <c r="H21401" s="24"/>
    </row>
    <row r="21402" spans="8:8" ht="15" customHeight="1">
      <c r="H21402" s="24"/>
    </row>
    <row r="21403" spans="8:8" ht="15" customHeight="1">
      <c r="H21403" s="24"/>
    </row>
    <row r="21404" spans="8:8" ht="15" customHeight="1">
      <c r="H21404" s="24"/>
    </row>
    <row r="21405" spans="8:8" ht="15" customHeight="1">
      <c r="H21405" s="24"/>
    </row>
    <row r="21406" spans="8:8" ht="15" customHeight="1">
      <c r="H21406" s="24"/>
    </row>
    <row r="21407" spans="8:8" ht="15" customHeight="1">
      <c r="H21407" s="24"/>
    </row>
    <row r="21408" spans="8:8" ht="15" customHeight="1">
      <c r="H21408" s="24"/>
    </row>
    <row r="21409" spans="8:8" ht="15" customHeight="1">
      <c r="H21409" s="24"/>
    </row>
    <row r="21410" spans="8:8" ht="15" customHeight="1">
      <c r="H21410" s="24"/>
    </row>
    <row r="21411" spans="8:8" ht="15" customHeight="1">
      <c r="H21411" s="24"/>
    </row>
    <row r="21412" spans="8:8" ht="15" customHeight="1">
      <c r="H21412" s="24"/>
    </row>
    <row r="21413" spans="8:8" ht="15" customHeight="1">
      <c r="H21413" s="24"/>
    </row>
    <row r="21414" spans="8:8" ht="15" customHeight="1">
      <c r="H21414" s="24"/>
    </row>
    <row r="21415" spans="8:8" ht="15" customHeight="1">
      <c r="H21415" s="24"/>
    </row>
    <row r="21416" spans="8:8" ht="15" customHeight="1">
      <c r="H21416" s="24"/>
    </row>
    <row r="21417" spans="8:8" ht="15" customHeight="1">
      <c r="H21417" s="24"/>
    </row>
    <row r="21418" spans="8:8" ht="15" customHeight="1">
      <c r="H21418" s="24"/>
    </row>
    <row r="21419" spans="8:8" ht="15" customHeight="1">
      <c r="H21419" s="24"/>
    </row>
    <row r="21420" spans="8:8" ht="15" customHeight="1">
      <c r="H21420" s="24"/>
    </row>
    <row r="21421" spans="8:8" ht="15" customHeight="1">
      <c r="H21421" s="24"/>
    </row>
    <row r="21422" spans="8:8" ht="15" customHeight="1">
      <c r="H21422" s="24"/>
    </row>
    <row r="21423" spans="8:8" ht="15" customHeight="1">
      <c r="H21423" s="24"/>
    </row>
    <row r="21424" spans="8:8" ht="15" customHeight="1">
      <c r="H21424" s="24"/>
    </row>
    <row r="21425" spans="8:8" ht="15" customHeight="1">
      <c r="H21425" s="24"/>
    </row>
    <row r="21426" spans="8:8" ht="15" customHeight="1">
      <c r="H21426" s="24"/>
    </row>
    <row r="21427" spans="8:8" ht="15" customHeight="1">
      <c r="H21427" s="24"/>
    </row>
    <row r="21428" spans="8:8" ht="15" customHeight="1">
      <c r="H21428" s="24"/>
    </row>
    <row r="21429" spans="8:8" ht="15" customHeight="1">
      <c r="H21429" s="24"/>
    </row>
    <row r="21430" spans="8:8" ht="15" customHeight="1">
      <c r="H21430" s="24"/>
    </row>
    <row r="21431" spans="8:8" ht="15" customHeight="1">
      <c r="H21431" s="24"/>
    </row>
    <row r="21432" spans="8:8" ht="15" customHeight="1">
      <c r="H21432" s="24"/>
    </row>
    <row r="21433" spans="8:8" ht="15" customHeight="1">
      <c r="H21433" s="24"/>
    </row>
    <row r="21434" spans="8:8" ht="15" customHeight="1">
      <c r="H21434" s="24"/>
    </row>
    <row r="21435" spans="8:8" ht="15" customHeight="1">
      <c r="H21435" s="24"/>
    </row>
    <row r="21436" spans="8:8" ht="15" customHeight="1">
      <c r="H21436" s="24"/>
    </row>
    <row r="21437" spans="8:8" ht="15" customHeight="1">
      <c r="H21437" s="24"/>
    </row>
    <row r="21438" spans="8:8" ht="15" customHeight="1">
      <c r="H21438" s="24"/>
    </row>
    <row r="21439" spans="8:8" ht="15" customHeight="1">
      <c r="H21439" s="24"/>
    </row>
    <row r="21440" spans="8:8" ht="15" customHeight="1">
      <c r="H21440" s="24"/>
    </row>
    <row r="21441" spans="8:8" ht="15" customHeight="1">
      <c r="H21441" s="24"/>
    </row>
    <row r="21442" spans="8:8" ht="15" customHeight="1">
      <c r="H21442" s="24"/>
    </row>
    <row r="21443" spans="8:8" ht="15" customHeight="1">
      <c r="H21443" s="24"/>
    </row>
    <row r="21444" spans="8:8" ht="15" customHeight="1">
      <c r="H21444" s="24"/>
    </row>
    <row r="21445" spans="8:8" ht="15" customHeight="1">
      <c r="H21445" s="24"/>
    </row>
    <row r="21446" spans="8:8" ht="15" customHeight="1">
      <c r="H21446" s="24"/>
    </row>
    <row r="21447" spans="8:8" ht="15" customHeight="1">
      <c r="H21447" s="24"/>
    </row>
    <row r="21448" spans="8:8" ht="15" customHeight="1">
      <c r="H21448" s="24"/>
    </row>
    <row r="21449" spans="8:8" ht="15" customHeight="1">
      <c r="H21449" s="24"/>
    </row>
    <row r="21450" spans="8:8" ht="15" customHeight="1">
      <c r="H21450" s="24"/>
    </row>
    <row r="21451" spans="8:8" ht="15" customHeight="1">
      <c r="H21451" s="24"/>
    </row>
    <row r="21452" spans="8:8" ht="15" customHeight="1">
      <c r="H21452" s="24"/>
    </row>
    <row r="21453" spans="8:8" ht="15" customHeight="1">
      <c r="H21453" s="24"/>
    </row>
    <row r="21454" spans="8:8" ht="15" customHeight="1">
      <c r="H21454" s="24"/>
    </row>
    <row r="21455" spans="8:8" ht="15" customHeight="1">
      <c r="H21455" s="24"/>
    </row>
    <row r="21456" spans="8:8" ht="15" customHeight="1">
      <c r="H21456" s="24"/>
    </row>
    <row r="21457" spans="8:8" ht="15" customHeight="1">
      <c r="H21457" s="24"/>
    </row>
    <row r="21458" spans="8:8" ht="15" customHeight="1">
      <c r="H21458" s="24"/>
    </row>
    <row r="21459" spans="8:8" ht="15" customHeight="1">
      <c r="H21459" s="24"/>
    </row>
    <row r="21460" spans="8:8" ht="15" customHeight="1">
      <c r="H21460" s="24"/>
    </row>
    <row r="21461" spans="8:8" ht="15" customHeight="1">
      <c r="H21461" s="24"/>
    </row>
    <row r="21462" spans="8:8" ht="15" customHeight="1">
      <c r="H21462" s="24"/>
    </row>
    <row r="21463" spans="8:8" ht="15" customHeight="1">
      <c r="H21463" s="24"/>
    </row>
    <row r="21464" spans="8:8" ht="15" customHeight="1">
      <c r="H21464" s="24"/>
    </row>
    <row r="21465" spans="8:8" ht="15" customHeight="1">
      <c r="H21465" s="24"/>
    </row>
    <row r="21466" spans="8:8" ht="15" customHeight="1">
      <c r="H21466" s="24"/>
    </row>
    <row r="21467" spans="8:8" ht="15" customHeight="1">
      <c r="H21467" s="24"/>
    </row>
    <row r="21468" spans="8:8" ht="15" customHeight="1">
      <c r="H21468" s="24"/>
    </row>
    <row r="21469" spans="8:8" ht="15" customHeight="1">
      <c r="H21469" s="24"/>
    </row>
    <row r="21470" spans="8:8" ht="15" customHeight="1">
      <c r="H21470" s="24"/>
    </row>
    <row r="21471" spans="8:8" ht="15" customHeight="1">
      <c r="H21471" s="24"/>
    </row>
    <row r="21472" spans="8:8" ht="15" customHeight="1">
      <c r="H21472" s="24"/>
    </row>
    <row r="21473" spans="8:8" ht="15" customHeight="1">
      <c r="H21473" s="24"/>
    </row>
    <row r="21474" spans="8:8" ht="15" customHeight="1">
      <c r="H21474" s="24"/>
    </row>
    <row r="21475" spans="8:8" ht="15" customHeight="1">
      <c r="H21475" s="24"/>
    </row>
    <row r="21476" spans="8:8" ht="15" customHeight="1">
      <c r="H21476" s="24"/>
    </row>
    <row r="21477" spans="8:8" ht="15" customHeight="1">
      <c r="H21477" s="24"/>
    </row>
    <row r="21478" spans="8:8" ht="15" customHeight="1">
      <c r="H21478" s="24"/>
    </row>
    <row r="21479" spans="8:8" ht="15" customHeight="1">
      <c r="H21479" s="24"/>
    </row>
    <row r="21480" spans="8:8" ht="15" customHeight="1">
      <c r="H21480" s="24"/>
    </row>
    <row r="21481" spans="8:8" ht="15" customHeight="1">
      <c r="H21481" s="24"/>
    </row>
    <row r="21482" spans="8:8" ht="15" customHeight="1">
      <c r="H21482" s="24"/>
    </row>
    <row r="21483" spans="8:8" ht="15" customHeight="1">
      <c r="H21483" s="24"/>
    </row>
    <row r="21484" spans="8:8" ht="15" customHeight="1">
      <c r="H21484" s="24"/>
    </row>
    <row r="21485" spans="8:8" ht="15" customHeight="1">
      <c r="H21485" s="24"/>
    </row>
    <row r="21486" spans="8:8" ht="15" customHeight="1">
      <c r="H21486" s="24"/>
    </row>
    <row r="21487" spans="8:8" ht="15" customHeight="1">
      <c r="H21487" s="24"/>
    </row>
    <row r="21488" spans="8:8" ht="15" customHeight="1">
      <c r="H21488" s="24"/>
    </row>
    <row r="21489" spans="8:8" ht="15" customHeight="1">
      <c r="H21489" s="24"/>
    </row>
    <row r="21490" spans="8:8" ht="15" customHeight="1">
      <c r="H21490" s="24"/>
    </row>
    <row r="21491" spans="8:8" ht="15" customHeight="1">
      <c r="H21491" s="24"/>
    </row>
    <row r="21492" spans="8:8" ht="15" customHeight="1">
      <c r="H21492" s="24"/>
    </row>
    <row r="21493" spans="8:8" ht="15" customHeight="1">
      <c r="H21493" s="24"/>
    </row>
    <row r="21494" spans="8:8" ht="15" customHeight="1">
      <c r="H21494" s="24"/>
    </row>
    <row r="21495" spans="8:8" ht="15" customHeight="1">
      <c r="H21495" s="24"/>
    </row>
    <row r="21496" spans="8:8" ht="15" customHeight="1">
      <c r="H21496" s="24"/>
    </row>
    <row r="21497" spans="8:8" ht="15" customHeight="1">
      <c r="H21497" s="24"/>
    </row>
    <row r="21498" spans="8:8" ht="15" customHeight="1">
      <c r="H21498" s="24"/>
    </row>
    <row r="21499" spans="8:8" ht="15" customHeight="1">
      <c r="H21499" s="24"/>
    </row>
    <row r="21500" spans="8:8" ht="15" customHeight="1">
      <c r="H21500" s="24"/>
    </row>
    <row r="21501" spans="8:8" ht="15" customHeight="1">
      <c r="H21501" s="24"/>
    </row>
    <row r="21502" spans="8:8" ht="15" customHeight="1">
      <c r="H21502" s="24"/>
    </row>
    <row r="21503" spans="8:8" ht="15" customHeight="1">
      <c r="H21503" s="24"/>
    </row>
    <row r="21504" spans="8:8" ht="15" customHeight="1">
      <c r="H21504" s="24"/>
    </row>
    <row r="21505" spans="8:8" ht="15" customHeight="1">
      <c r="H21505" s="24"/>
    </row>
    <row r="21506" spans="8:8" ht="15" customHeight="1">
      <c r="H21506" s="24"/>
    </row>
    <row r="21507" spans="8:8" ht="15" customHeight="1">
      <c r="H21507" s="24"/>
    </row>
    <row r="21508" spans="8:8" ht="15" customHeight="1">
      <c r="H21508" s="24"/>
    </row>
    <row r="21509" spans="8:8" ht="15" customHeight="1">
      <c r="H21509" s="24"/>
    </row>
    <row r="21510" spans="8:8" ht="15" customHeight="1">
      <c r="H21510" s="24"/>
    </row>
    <row r="21511" spans="8:8" ht="15" customHeight="1">
      <c r="H21511" s="24"/>
    </row>
    <row r="21512" spans="8:8" ht="15" customHeight="1">
      <c r="H21512" s="24"/>
    </row>
    <row r="21513" spans="8:8" ht="15" customHeight="1">
      <c r="H21513" s="24"/>
    </row>
    <row r="21514" spans="8:8" ht="15" customHeight="1">
      <c r="H21514" s="24"/>
    </row>
    <row r="21515" spans="8:8" ht="15" customHeight="1">
      <c r="H21515" s="24"/>
    </row>
    <row r="21516" spans="8:8" ht="15" customHeight="1">
      <c r="H21516" s="24"/>
    </row>
    <row r="21517" spans="8:8" ht="15" customHeight="1">
      <c r="H21517" s="24"/>
    </row>
    <row r="21518" spans="8:8" ht="15" customHeight="1">
      <c r="H21518" s="24"/>
    </row>
    <row r="21519" spans="8:8" ht="15" customHeight="1">
      <c r="H21519" s="24"/>
    </row>
    <row r="21520" spans="8:8" ht="15" customHeight="1">
      <c r="H21520" s="24"/>
    </row>
    <row r="21521" spans="8:8" ht="15" customHeight="1">
      <c r="H21521" s="24"/>
    </row>
    <row r="21522" spans="8:8" ht="15" customHeight="1">
      <c r="H21522" s="24"/>
    </row>
    <row r="21523" spans="8:8" ht="15" customHeight="1">
      <c r="H21523" s="24"/>
    </row>
    <row r="21524" spans="8:8" ht="15" customHeight="1">
      <c r="H21524" s="24"/>
    </row>
    <row r="21525" spans="8:8" ht="15" customHeight="1">
      <c r="H21525" s="24"/>
    </row>
    <row r="21526" spans="8:8" ht="15" customHeight="1">
      <c r="H21526" s="24"/>
    </row>
    <row r="21527" spans="8:8" ht="15" customHeight="1">
      <c r="H21527" s="24"/>
    </row>
    <row r="21528" spans="8:8" ht="15" customHeight="1">
      <c r="H21528" s="24"/>
    </row>
    <row r="21529" spans="8:8" ht="15" customHeight="1">
      <c r="H21529" s="24"/>
    </row>
    <row r="21530" spans="8:8" ht="15" customHeight="1">
      <c r="H21530" s="24"/>
    </row>
    <row r="21531" spans="8:8" ht="15" customHeight="1">
      <c r="H21531" s="24"/>
    </row>
    <row r="21532" spans="8:8" ht="15" customHeight="1">
      <c r="H21532" s="24"/>
    </row>
    <row r="21533" spans="8:8" ht="15" customHeight="1">
      <c r="H21533" s="24"/>
    </row>
    <row r="21534" spans="8:8" ht="15" customHeight="1">
      <c r="H21534" s="24"/>
    </row>
    <row r="21535" spans="8:8" ht="15" customHeight="1">
      <c r="H21535" s="24"/>
    </row>
    <row r="21536" spans="8:8" ht="15" customHeight="1">
      <c r="H21536" s="24"/>
    </row>
    <row r="21537" spans="8:8" ht="15" customHeight="1">
      <c r="H21537" s="24"/>
    </row>
    <row r="21538" spans="8:8" ht="15" customHeight="1">
      <c r="H21538" s="24"/>
    </row>
    <row r="21539" spans="8:8" ht="15" customHeight="1">
      <c r="H21539" s="24"/>
    </row>
    <row r="21540" spans="8:8" ht="15" customHeight="1">
      <c r="H21540" s="24"/>
    </row>
    <row r="21541" spans="8:8" ht="15" customHeight="1">
      <c r="H21541" s="24"/>
    </row>
    <row r="21542" spans="8:8" ht="15" customHeight="1">
      <c r="H21542" s="24"/>
    </row>
    <row r="21543" spans="8:8" ht="15" customHeight="1">
      <c r="H21543" s="24"/>
    </row>
    <row r="21544" spans="8:8" ht="15" customHeight="1">
      <c r="H21544" s="24"/>
    </row>
    <row r="21545" spans="8:8" ht="15" customHeight="1">
      <c r="H21545" s="24"/>
    </row>
    <row r="21546" spans="8:8" ht="15" customHeight="1">
      <c r="H21546" s="24"/>
    </row>
    <row r="21547" spans="8:8" ht="15" customHeight="1">
      <c r="H21547" s="24"/>
    </row>
    <row r="21548" spans="8:8" ht="15" customHeight="1">
      <c r="H21548" s="24"/>
    </row>
    <row r="21549" spans="8:8" ht="15" customHeight="1">
      <c r="H21549" s="24"/>
    </row>
    <row r="21550" spans="8:8" ht="15" customHeight="1">
      <c r="H21550" s="24"/>
    </row>
    <row r="21551" spans="8:8" ht="15" customHeight="1">
      <c r="H21551" s="24"/>
    </row>
    <row r="21552" spans="8:8" ht="15" customHeight="1">
      <c r="H21552" s="24"/>
    </row>
    <row r="21553" spans="8:8" ht="15" customHeight="1">
      <c r="H21553" s="24"/>
    </row>
    <row r="21554" spans="8:8" ht="15" customHeight="1">
      <c r="H21554" s="24"/>
    </row>
    <row r="21555" spans="8:8" ht="15" customHeight="1">
      <c r="H21555" s="24"/>
    </row>
    <row r="21556" spans="8:8" ht="15" customHeight="1">
      <c r="H21556" s="24"/>
    </row>
    <row r="21557" spans="8:8" ht="15" customHeight="1">
      <c r="H21557" s="24"/>
    </row>
    <row r="21558" spans="8:8" ht="15" customHeight="1">
      <c r="H21558" s="24"/>
    </row>
    <row r="21559" spans="8:8" ht="15" customHeight="1">
      <c r="H21559" s="24"/>
    </row>
    <row r="21560" spans="8:8" ht="15" customHeight="1">
      <c r="H21560" s="24"/>
    </row>
    <row r="21561" spans="8:8" ht="15" customHeight="1">
      <c r="H21561" s="24"/>
    </row>
    <row r="21562" spans="8:8" ht="15" customHeight="1">
      <c r="H21562" s="24"/>
    </row>
    <row r="21563" spans="8:8" ht="15" customHeight="1">
      <c r="H21563" s="24"/>
    </row>
    <row r="21564" spans="8:8" ht="15" customHeight="1">
      <c r="H21564" s="24"/>
    </row>
    <row r="21565" spans="8:8" ht="15" customHeight="1">
      <c r="H21565" s="24"/>
    </row>
    <row r="21566" spans="8:8" ht="15" customHeight="1">
      <c r="H21566" s="24"/>
    </row>
    <row r="21567" spans="8:8" ht="15" customHeight="1">
      <c r="H21567" s="24"/>
    </row>
    <row r="21568" spans="8:8" ht="15" customHeight="1">
      <c r="H21568" s="24"/>
    </row>
    <row r="21569" spans="8:8" ht="15" customHeight="1">
      <c r="H21569" s="24"/>
    </row>
    <row r="21570" spans="8:8" ht="15" customHeight="1">
      <c r="H21570" s="24"/>
    </row>
    <row r="21571" spans="8:8" ht="15" customHeight="1">
      <c r="H21571" s="24"/>
    </row>
    <row r="21572" spans="8:8" ht="15" customHeight="1">
      <c r="H21572" s="24"/>
    </row>
    <row r="21573" spans="8:8" ht="15" customHeight="1">
      <c r="H21573" s="24"/>
    </row>
    <row r="21574" spans="8:8" ht="15" customHeight="1">
      <c r="H21574" s="24"/>
    </row>
    <row r="21575" spans="8:8" ht="15" customHeight="1">
      <c r="H21575" s="24"/>
    </row>
    <row r="21576" spans="8:8" ht="15" customHeight="1">
      <c r="H21576" s="24"/>
    </row>
    <row r="21577" spans="8:8" ht="15" customHeight="1">
      <c r="H21577" s="24"/>
    </row>
    <row r="21578" spans="8:8" ht="15" customHeight="1">
      <c r="H21578" s="24"/>
    </row>
    <row r="21579" spans="8:8" ht="15" customHeight="1">
      <c r="H21579" s="24"/>
    </row>
    <row r="21580" spans="8:8" ht="15" customHeight="1">
      <c r="H21580" s="24"/>
    </row>
    <row r="21581" spans="8:8" ht="15" customHeight="1">
      <c r="H21581" s="24"/>
    </row>
    <row r="21582" spans="8:8" ht="15" customHeight="1">
      <c r="H21582" s="24"/>
    </row>
    <row r="21583" spans="8:8" ht="15" customHeight="1">
      <c r="H21583" s="24"/>
    </row>
    <row r="21584" spans="8:8" ht="15" customHeight="1">
      <c r="H21584" s="24"/>
    </row>
    <row r="21585" spans="8:8" ht="15" customHeight="1">
      <c r="H21585" s="24"/>
    </row>
    <row r="21586" spans="8:8" ht="15" customHeight="1">
      <c r="H21586" s="24"/>
    </row>
    <row r="21587" spans="8:8" ht="15" customHeight="1">
      <c r="H21587" s="24"/>
    </row>
    <row r="21588" spans="8:8" ht="15" customHeight="1">
      <c r="H21588" s="24"/>
    </row>
    <row r="21589" spans="8:8" ht="15" customHeight="1">
      <c r="H21589" s="24"/>
    </row>
    <row r="21590" spans="8:8" ht="15" customHeight="1">
      <c r="H21590" s="24"/>
    </row>
    <row r="21591" spans="8:8" ht="15" customHeight="1">
      <c r="H21591" s="24"/>
    </row>
    <row r="21592" spans="8:8" ht="15" customHeight="1">
      <c r="H21592" s="24"/>
    </row>
    <row r="21593" spans="8:8" ht="15" customHeight="1">
      <c r="H21593" s="24"/>
    </row>
    <row r="21594" spans="8:8" ht="15" customHeight="1">
      <c r="H21594" s="24"/>
    </row>
    <row r="21595" spans="8:8" ht="15" customHeight="1">
      <c r="H21595" s="24"/>
    </row>
    <row r="21596" spans="8:8" ht="15" customHeight="1">
      <c r="H21596" s="24"/>
    </row>
    <row r="21597" spans="8:8" ht="15" customHeight="1">
      <c r="H21597" s="24"/>
    </row>
    <row r="21598" spans="8:8" ht="15" customHeight="1">
      <c r="H21598" s="24"/>
    </row>
    <row r="21599" spans="8:8" ht="15" customHeight="1">
      <c r="H21599" s="24"/>
    </row>
    <row r="21600" spans="8:8" ht="15" customHeight="1">
      <c r="H21600" s="24"/>
    </row>
    <row r="21601" spans="8:8" ht="15" customHeight="1">
      <c r="H21601" s="24"/>
    </row>
    <row r="21602" spans="8:8" ht="15" customHeight="1">
      <c r="H21602" s="24"/>
    </row>
    <row r="21603" spans="8:8" ht="15" customHeight="1">
      <c r="H21603" s="24"/>
    </row>
    <row r="21604" spans="8:8" ht="15" customHeight="1">
      <c r="H21604" s="24"/>
    </row>
    <row r="21605" spans="8:8" ht="15" customHeight="1">
      <c r="H21605" s="24"/>
    </row>
    <row r="21606" spans="8:8" ht="15" customHeight="1">
      <c r="H21606" s="24"/>
    </row>
    <row r="21607" spans="8:8" ht="15" customHeight="1">
      <c r="H21607" s="24"/>
    </row>
    <row r="21608" spans="8:8" ht="15" customHeight="1">
      <c r="H21608" s="24"/>
    </row>
    <row r="21609" spans="8:8" ht="15" customHeight="1">
      <c r="H21609" s="24"/>
    </row>
    <row r="21610" spans="8:8" ht="15" customHeight="1">
      <c r="H21610" s="24"/>
    </row>
    <row r="21611" spans="8:8" ht="15" customHeight="1">
      <c r="H21611" s="24"/>
    </row>
    <row r="21612" spans="8:8" ht="15" customHeight="1">
      <c r="H21612" s="24"/>
    </row>
    <row r="21613" spans="8:8" ht="15" customHeight="1">
      <c r="H21613" s="24"/>
    </row>
    <row r="21614" spans="8:8" ht="15" customHeight="1">
      <c r="H21614" s="24"/>
    </row>
    <row r="21615" spans="8:8" ht="15" customHeight="1">
      <c r="H21615" s="24"/>
    </row>
    <row r="21616" spans="8:8" ht="15" customHeight="1">
      <c r="H21616" s="24"/>
    </row>
    <row r="21617" spans="8:8" ht="15" customHeight="1">
      <c r="H21617" s="24"/>
    </row>
    <row r="21618" spans="8:8" ht="15" customHeight="1">
      <c r="H21618" s="24"/>
    </row>
    <row r="21619" spans="8:8" ht="15" customHeight="1">
      <c r="H21619" s="24"/>
    </row>
    <row r="21620" spans="8:8" ht="15" customHeight="1">
      <c r="H21620" s="24"/>
    </row>
    <row r="21621" spans="8:8" ht="15" customHeight="1">
      <c r="H21621" s="24"/>
    </row>
    <row r="21622" spans="8:8" ht="15" customHeight="1">
      <c r="H21622" s="24"/>
    </row>
    <row r="21623" spans="8:8" ht="15" customHeight="1">
      <c r="H21623" s="24"/>
    </row>
    <row r="21624" spans="8:8" ht="15" customHeight="1">
      <c r="H21624" s="24"/>
    </row>
    <row r="21625" spans="8:8" ht="15" customHeight="1">
      <c r="H21625" s="24"/>
    </row>
    <row r="21626" spans="8:8" ht="15" customHeight="1">
      <c r="H21626" s="24"/>
    </row>
    <row r="21627" spans="8:8" ht="15" customHeight="1">
      <c r="H21627" s="24"/>
    </row>
    <row r="21628" spans="8:8" ht="15" customHeight="1">
      <c r="H21628" s="24"/>
    </row>
    <row r="21629" spans="8:8" ht="15" customHeight="1">
      <c r="H21629" s="24"/>
    </row>
    <row r="21630" spans="8:8" ht="15" customHeight="1">
      <c r="H21630" s="24"/>
    </row>
    <row r="21631" spans="8:8" ht="15" customHeight="1">
      <c r="H21631" s="24"/>
    </row>
    <row r="21632" spans="8:8" ht="15" customHeight="1">
      <c r="H21632" s="24"/>
    </row>
    <row r="21633" spans="8:8" ht="15" customHeight="1">
      <c r="H21633" s="24"/>
    </row>
    <row r="21634" spans="8:8" ht="15" customHeight="1">
      <c r="H21634" s="24"/>
    </row>
    <row r="21635" spans="8:8" ht="15" customHeight="1">
      <c r="H21635" s="24"/>
    </row>
    <row r="21636" spans="8:8" ht="15" customHeight="1">
      <c r="H21636" s="24"/>
    </row>
    <row r="21637" spans="8:8" ht="15" customHeight="1">
      <c r="H21637" s="24"/>
    </row>
    <row r="21638" spans="8:8" ht="15" customHeight="1">
      <c r="H21638" s="24"/>
    </row>
    <row r="21639" spans="8:8" ht="15" customHeight="1">
      <c r="H21639" s="24"/>
    </row>
    <row r="21640" spans="8:8" ht="15" customHeight="1">
      <c r="H21640" s="24"/>
    </row>
    <row r="21641" spans="8:8" ht="15" customHeight="1">
      <c r="H21641" s="24"/>
    </row>
    <row r="21642" spans="8:8" ht="15" customHeight="1">
      <c r="H21642" s="24"/>
    </row>
    <row r="21643" spans="8:8" ht="15" customHeight="1">
      <c r="H21643" s="24"/>
    </row>
    <row r="21644" spans="8:8" ht="15" customHeight="1">
      <c r="H21644" s="24"/>
    </row>
    <row r="21645" spans="8:8" ht="15" customHeight="1">
      <c r="H21645" s="24"/>
    </row>
    <row r="21646" spans="8:8" ht="15" customHeight="1">
      <c r="H21646" s="24"/>
    </row>
    <row r="21647" spans="8:8" ht="15" customHeight="1">
      <c r="H21647" s="24"/>
    </row>
    <row r="21648" spans="8:8" ht="15" customHeight="1">
      <c r="H21648" s="24"/>
    </row>
    <row r="21649" spans="8:8" ht="15" customHeight="1">
      <c r="H21649" s="24"/>
    </row>
    <row r="21650" spans="8:8" ht="15" customHeight="1">
      <c r="H21650" s="24"/>
    </row>
    <row r="21651" spans="8:8" ht="15" customHeight="1">
      <c r="H21651" s="24"/>
    </row>
    <row r="21652" spans="8:8" ht="15" customHeight="1">
      <c r="H21652" s="24"/>
    </row>
    <row r="21653" spans="8:8" ht="15" customHeight="1">
      <c r="H21653" s="24"/>
    </row>
    <row r="21654" spans="8:8" ht="15" customHeight="1">
      <c r="H21654" s="24"/>
    </row>
    <row r="21655" spans="8:8" ht="15" customHeight="1">
      <c r="H21655" s="24"/>
    </row>
    <row r="21656" spans="8:8" ht="15" customHeight="1">
      <c r="H21656" s="24"/>
    </row>
    <row r="21657" spans="8:8" ht="15" customHeight="1">
      <c r="H21657" s="24"/>
    </row>
    <row r="21658" spans="8:8" ht="15" customHeight="1">
      <c r="H21658" s="24"/>
    </row>
    <row r="21659" spans="8:8" ht="15" customHeight="1">
      <c r="H21659" s="24"/>
    </row>
    <row r="21660" spans="8:8" ht="15" customHeight="1">
      <c r="H21660" s="24"/>
    </row>
    <row r="21661" spans="8:8" ht="15" customHeight="1">
      <c r="H21661" s="24"/>
    </row>
    <row r="21662" spans="8:8" ht="15" customHeight="1">
      <c r="H21662" s="24"/>
    </row>
    <row r="21663" spans="8:8" ht="15" customHeight="1">
      <c r="H21663" s="24"/>
    </row>
    <row r="21664" spans="8:8" ht="15" customHeight="1">
      <c r="H21664" s="24"/>
    </row>
    <row r="21665" spans="8:8" ht="15" customHeight="1">
      <c r="H21665" s="24"/>
    </row>
    <row r="21666" spans="8:8" ht="15" customHeight="1">
      <c r="H21666" s="24"/>
    </row>
    <row r="21667" spans="8:8" ht="15" customHeight="1">
      <c r="H21667" s="24"/>
    </row>
    <row r="21668" spans="8:8" ht="15" customHeight="1">
      <c r="H21668" s="24"/>
    </row>
    <row r="21669" spans="8:8" ht="15" customHeight="1">
      <c r="H21669" s="24"/>
    </row>
    <row r="21670" spans="8:8" ht="15" customHeight="1">
      <c r="H21670" s="24"/>
    </row>
    <row r="21671" spans="8:8" ht="15" customHeight="1">
      <c r="H21671" s="24"/>
    </row>
    <row r="21672" spans="8:8" ht="15" customHeight="1">
      <c r="H21672" s="24"/>
    </row>
    <row r="21673" spans="8:8" ht="15" customHeight="1">
      <c r="H21673" s="24"/>
    </row>
    <row r="21674" spans="8:8" ht="15" customHeight="1">
      <c r="H21674" s="24"/>
    </row>
    <row r="21675" spans="8:8" ht="15" customHeight="1">
      <c r="H21675" s="24"/>
    </row>
    <row r="21676" spans="8:8" ht="15" customHeight="1">
      <c r="H21676" s="24"/>
    </row>
    <row r="21677" spans="8:8" ht="15" customHeight="1">
      <c r="H21677" s="24"/>
    </row>
    <row r="21678" spans="8:8" ht="15" customHeight="1">
      <c r="H21678" s="24"/>
    </row>
    <row r="21679" spans="8:8" ht="15" customHeight="1">
      <c r="H21679" s="24"/>
    </row>
    <row r="21680" spans="8:8" ht="15" customHeight="1">
      <c r="H21680" s="24"/>
    </row>
    <row r="21681" spans="8:8" ht="15" customHeight="1">
      <c r="H21681" s="24"/>
    </row>
    <row r="21682" spans="8:8" ht="15" customHeight="1">
      <c r="H21682" s="24"/>
    </row>
    <row r="21683" spans="8:8" ht="15" customHeight="1">
      <c r="H21683" s="24"/>
    </row>
    <row r="21684" spans="8:8" ht="15" customHeight="1">
      <c r="H21684" s="24"/>
    </row>
    <row r="21685" spans="8:8" ht="15" customHeight="1">
      <c r="H21685" s="24"/>
    </row>
    <row r="21686" spans="8:8" ht="15" customHeight="1">
      <c r="H21686" s="24"/>
    </row>
    <row r="21687" spans="8:8" ht="15" customHeight="1">
      <c r="H21687" s="24"/>
    </row>
    <row r="21688" spans="8:8" ht="15" customHeight="1">
      <c r="H21688" s="24"/>
    </row>
    <row r="21689" spans="8:8" ht="15" customHeight="1">
      <c r="H21689" s="24"/>
    </row>
    <row r="21690" spans="8:8" ht="15" customHeight="1">
      <c r="H21690" s="24"/>
    </row>
    <row r="21691" spans="8:8" ht="15" customHeight="1">
      <c r="H21691" s="24"/>
    </row>
    <row r="21692" spans="8:8" ht="15" customHeight="1">
      <c r="H21692" s="24"/>
    </row>
    <row r="21693" spans="8:8" ht="15" customHeight="1">
      <c r="H21693" s="24"/>
    </row>
    <row r="21694" spans="8:8" ht="15" customHeight="1">
      <c r="H21694" s="24"/>
    </row>
    <row r="21695" spans="8:8" ht="15" customHeight="1">
      <c r="H21695" s="24"/>
    </row>
    <row r="21696" spans="8:8" ht="15" customHeight="1">
      <c r="H21696" s="24"/>
    </row>
    <row r="21697" spans="8:8" ht="15" customHeight="1">
      <c r="H21697" s="24"/>
    </row>
    <row r="21698" spans="8:8" ht="15" customHeight="1">
      <c r="H21698" s="24"/>
    </row>
    <row r="21699" spans="8:8" ht="15" customHeight="1">
      <c r="H21699" s="24"/>
    </row>
    <row r="21700" spans="8:8" ht="15" customHeight="1">
      <c r="H21700" s="24"/>
    </row>
    <row r="21701" spans="8:8" ht="15" customHeight="1">
      <c r="H21701" s="24"/>
    </row>
    <row r="21702" spans="8:8" ht="15" customHeight="1">
      <c r="H21702" s="24"/>
    </row>
    <row r="21703" spans="8:8" ht="15" customHeight="1">
      <c r="H21703" s="24"/>
    </row>
    <row r="21704" spans="8:8" ht="15" customHeight="1">
      <c r="H21704" s="24"/>
    </row>
    <row r="21705" spans="8:8" ht="15" customHeight="1">
      <c r="H21705" s="24"/>
    </row>
    <row r="21706" spans="8:8" ht="15" customHeight="1">
      <c r="H21706" s="24"/>
    </row>
    <row r="21707" spans="8:8" ht="15" customHeight="1">
      <c r="H21707" s="24"/>
    </row>
    <row r="21708" spans="8:8" ht="15" customHeight="1">
      <c r="H21708" s="24"/>
    </row>
    <row r="21709" spans="8:8" ht="15" customHeight="1">
      <c r="H21709" s="24"/>
    </row>
    <row r="21710" spans="8:8" ht="15" customHeight="1">
      <c r="H21710" s="24"/>
    </row>
    <row r="21711" spans="8:8" ht="15" customHeight="1">
      <c r="H21711" s="24"/>
    </row>
    <row r="21712" spans="8:8" ht="15" customHeight="1">
      <c r="H21712" s="24"/>
    </row>
    <row r="21713" spans="8:8" ht="15" customHeight="1">
      <c r="H21713" s="24"/>
    </row>
    <row r="21714" spans="8:8" ht="15" customHeight="1">
      <c r="H21714" s="24"/>
    </row>
    <row r="21715" spans="8:8" ht="15" customHeight="1">
      <c r="H21715" s="24"/>
    </row>
    <row r="21716" spans="8:8" ht="15" customHeight="1">
      <c r="H21716" s="24"/>
    </row>
    <row r="21717" spans="8:8" ht="15" customHeight="1">
      <c r="H21717" s="24"/>
    </row>
    <row r="21718" spans="8:8" ht="15" customHeight="1">
      <c r="H21718" s="24"/>
    </row>
    <row r="21719" spans="8:8" ht="15" customHeight="1">
      <c r="H21719" s="24"/>
    </row>
    <row r="21720" spans="8:8" ht="15" customHeight="1">
      <c r="H21720" s="24"/>
    </row>
    <row r="21721" spans="8:8" ht="15" customHeight="1">
      <c r="H21721" s="24"/>
    </row>
    <row r="21722" spans="8:8" ht="15" customHeight="1">
      <c r="H21722" s="24"/>
    </row>
    <row r="21723" spans="8:8" ht="15" customHeight="1">
      <c r="H21723" s="24"/>
    </row>
    <row r="21724" spans="8:8" ht="15" customHeight="1">
      <c r="H21724" s="24"/>
    </row>
    <row r="21725" spans="8:8" ht="15" customHeight="1">
      <c r="H21725" s="24"/>
    </row>
    <row r="21726" spans="8:8" ht="15" customHeight="1">
      <c r="H21726" s="24"/>
    </row>
    <row r="21727" spans="8:8" ht="15" customHeight="1">
      <c r="H21727" s="24"/>
    </row>
    <row r="21728" spans="8:8" ht="15" customHeight="1">
      <c r="H21728" s="24"/>
    </row>
    <row r="21729" spans="8:8" ht="15" customHeight="1">
      <c r="H21729" s="24"/>
    </row>
    <row r="21730" spans="8:8" ht="15" customHeight="1">
      <c r="H21730" s="24"/>
    </row>
    <row r="21731" spans="8:8" ht="15" customHeight="1">
      <c r="H21731" s="24"/>
    </row>
    <row r="21732" spans="8:8" ht="15" customHeight="1">
      <c r="H21732" s="24"/>
    </row>
    <row r="21733" spans="8:8" ht="15" customHeight="1">
      <c r="H21733" s="24"/>
    </row>
    <row r="21734" spans="8:8" ht="15" customHeight="1">
      <c r="H21734" s="24"/>
    </row>
    <row r="21735" spans="8:8" ht="15" customHeight="1">
      <c r="H21735" s="24"/>
    </row>
    <row r="21736" spans="8:8" ht="15" customHeight="1">
      <c r="H21736" s="24"/>
    </row>
    <row r="21737" spans="8:8" ht="15" customHeight="1">
      <c r="H21737" s="24"/>
    </row>
    <row r="21738" spans="8:8" ht="15" customHeight="1">
      <c r="H21738" s="24"/>
    </row>
    <row r="21739" spans="8:8" ht="15" customHeight="1">
      <c r="H21739" s="24"/>
    </row>
    <row r="21740" spans="8:8" ht="15" customHeight="1">
      <c r="H21740" s="24"/>
    </row>
    <row r="21741" spans="8:8" ht="15" customHeight="1">
      <c r="H21741" s="24"/>
    </row>
    <row r="21742" spans="8:8" ht="15" customHeight="1">
      <c r="H21742" s="24"/>
    </row>
    <row r="21743" spans="8:8" ht="15" customHeight="1">
      <c r="H21743" s="24"/>
    </row>
    <row r="21744" spans="8:8" ht="15" customHeight="1">
      <c r="H21744" s="24"/>
    </row>
    <row r="21745" spans="8:8" ht="15" customHeight="1">
      <c r="H21745" s="24"/>
    </row>
    <row r="21746" spans="8:8" ht="15" customHeight="1">
      <c r="H21746" s="24"/>
    </row>
    <row r="21747" spans="8:8" ht="15" customHeight="1">
      <c r="H21747" s="24"/>
    </row>
    <row r="21748" spans="8:8" ht="15" customHeight="1">
      <c r="H21748" s="24"/>
    </row>
    <row r="21749" spans="8:8" ht="15" customHeight="1">
      <c r="H21749" s="24"/>
    </row>
    <row r="21750" spans="8:8" ht="15" customHeight="1">
      <c r="H21750" s="24"/>
    </row>
    <row r="21751" spans="8:8" ht="15" customHeight="1">
      <c r="H21751" s="24"/>
    </row>
    <row r="21752" spans="8:8" ht="15" customHeight="1">
      <c r="H21752" s="24"/>
    </row>
    <row r="21753" spans="8:8" ht="15" customHeight="1">
      <c r="H21753" s="24"/>
    </row>
    <row r="21754" spans="8:8" ht="15" customHeight="1">
      <c r="H21754" s="24"/>
    </row>
    <row r="21755" spans="8:8" ht="15" customHeight="1">
      <c r="H21755" s="24"/>
    </row>
    <row r="21756" spans="8:8" ht="15" customHeight="1">
      <c r="H21756" s="24"/>
    </row>
    <row r="21757" spans="8:8" ht="15" customHeight="1">
      <c r="H21757" s="24"/>
    </row>
    <row r="21758" spans="8:8" ht="15" customHeight="1">
      <c r="H21758" s="24"/>
    </row>
    <row r="21759" spans="8:8" ht="15" customHeight="1">
      <c r="H21759" s="24"/>
    </row>
    <row r="21760" spans="8:8" ht="15" customHeight="1">
      <c r="H21760" s="24"/>
    </row>
    <row r="21761" spans="8:8" ht="15" customHeight="1">
      <c r="H21761" s="24"/>
    </row>
    <row r="21762" spans="8:8" ht="15" customHeight="1">
      <c r="H21762" s="24"/>
    </row>
    <row r="21763" spans="8:8" ht="15" customHeight="1">
      <c r="H21763" s="24"/>
    </row>
    <row r="21764" spans="8:8" ht="15" customHeight="1">
      <c r="H21764" s="24"/>
    </row>
    <row r="21765" spans="8:8" ht="15" customHeight="1">
      <c r="H21765" s="24"/>
    </row>
    <row r="21766" spans="8:8" ht="15" customHeight="1">
      <c r="H21766" s="24"/>
    </row>
    <row r="21767" spans="8:8" ht="15" customHeight="1">
      <c r="H21767" s="24"/>
    </row>
    <row r="21768" spans="8:8" ht="15" customHeight="1">
      <c r="H21768" s="24"/>
    </row>
    <row r="21769" spans="8:8" ht="15" customHeight="1">
      <c r="H21769" s="24"/>
    </row>
    <row r="21770" spans="8:8" ht="15" customHeight="1">
      <c r="H21770" s="24"/>
    </row>
    <row r="21771" spans="8:8" ht="15" customHeight="1">
      <c r="H21771" s="24"/>
    </row>
    <row r="21772" spans="8:8" ht="15" customHeight="1">
      <c r="H21772" s="24"/>
    </row>
    <row r="21773" spans="8:8" ht="15" customHeight="1">
      <c r="H21773" s="24"/>
    </row>
    <row r="21774" spans="8:8" ht="15" customHeight="1">
      <c r="H21774" s="24"/>
    </row>
    <row r="21775" spans="8:8" ht="15" customHeight="1">
      <c r="H21775" s="24"/>
    </row>
    <row r="21776" spans="8:8" ht="15" customHeight="1">
      <c r="H21776" s="24"/>
    </row>
    <row r="21777" spans="8:8" ht="15" customHeight="1">
      <c r="H21777" s="24"/>
    </row>
    <row r="21778" spans="8:8" ht="15" customHeight="1">
      <c r="H21778" s="24"/>
    </row>
    <row r="21779" spans="8:8" ht="15" customHeight="1">
      <c r="H21779" s="24"/>
    </row>
    <row r="21780" spans="8:8" ht="15" customHeight="1">
      <c r="H21780" s="24"/>
    </row>
    <row r="21781" spans="8:8" ht="15" customHeight="1">
      <c r="H21781" s="24"/>
    </row>
    <row r="21782" spans="8:8" ht="15" customHeight="1">
      <c r="H21782" s="24"/>
    </row>
    <row r="21783" spans="8:8" ht="15" customHeight="1">
      <c r="H21783" s="24"/>
    </row>
    <row r="21784" spans="8:8" ht="15" customHeight="1">
      <c r="H21784" s="24"/>
    </row>
    <row r="21785" spans="8:8" ht="15" customHeight="1">
      <c r="H21785" s="24"/>
    </row>
    <row r="21786" spans="8:8" ht="15" customHeight="1">
      <c r="H21786" s="24"/>
    </row>
    <row r="21787" spans="8:8" ht="15" customHeight="1">
      <c r="H21787" s="24"/>
    </row>
    <row r="21788" spans="8:8" ht="15" customHeight="1">
      <c r="H21788" s="24"/>
    </row>
    <row r="21789" spans="8:8" ht="15" customHeight="1">
      <c r="H21789" s="24"/>
    </row>
    <row r="21790" spans="8:8" ht="15" customHeight="1">
      <c r="H21790" s="24"/>
    </row>
    <row r="21791" spans="8:8" ht="15" customHeight="1">
      <c r="H21791" s="24"/>
    </row>
    <row r="21792" spans="8:8" ht="15" customHeight="1">
      <c r="H21792" s="24"/>
    </row>
    <row r="21793" spans="8:8" ht="15" customHeight="1">
      <c r="H21793" s="24"/>
    </row>
    <row r="21794" spans="8:8" ht="15" customHeight="1">
      <c r="H21794" s="24"/>
    </row>
    <row r="21795" spans="8:8" ht="15" customHeight="1">
      <c r="H21795" s="24"/>
    </row>
    <row r="21796" spans="8:8" ht="15" customHeight="1">
      <c r="H21796" s="24"/>
    </row>
    <row r="21797" spans="8:8" ht="15" customHeight="1">
      <c r="H21797" s="24"/>
    </row>
    <row r="21798" spans="8:8" ht="15" customHeight="1">
      <c r="H21798" s="24"/>
    </row>
    <row r="21799" spans="8:8" ht="15" customHeight="1">
      <c r="H21799" s="24"/>
    </row>
    <row r="21800" spans="8:8" ht="15" customHeight="1">
      <c r="H21800" s="24"/>
    </row>
    <row r="21801" spans="8:8" ht="15" customHeight="1">
      <c r="H21801" s="24"/>
    </row>
    <row r="21802" spans="8:8" ht="15" customHeight="1">
      <c r="H21802" s="24"/>
    </row>
    <row r="21803" spans="8:8" ht="15" customHeight="1">
      <c r="H21803" s="24"/>
    </row>
    <row r="21804" spans="8:8" ht="15" customHeight="1">
      <c r="H21804" s="24"/>
    </row>
    <row r="21805" spans="8:8" ht="15" customHeight="1">
      <c r="H21805" s="24"/>
    </row>
    <row r="21806" spans="8:8" ht="15" customHeight="1">
      <c r="H21806" s="24"/>
    </row>
    <row r="21807" spans="8:8" ht="15" customHeight="1">
      <c r="H21807" s="24"/>
    </row>
    <row r="21808" spans="8:8" ht="15" customHeight="1">
      <c r="H21808" s="24"/>
    </row>
    <row r="21809" spans="8:8" ht="15" customHeight="1">
      <c r="H21809" s="24"/>
    </row>
    <row r="21810" spans="8:8" ht="15" customHeight="1">
      <c r="H21810" s="24"/>
    </row>
    <row r="21811" spans="8:8" ht="15" customHeight="1">
      <c r="H21811" s="24"/>
    </row>
    <row r="21812" spans="8:8" ht="15" customHeight="1">
      <c r="H21812" s="24"/>
    </row>
    <row r="21813" spans="8:8" ht="15" customHeight="1">
      <c r="H21813" s="24"/>
    </row>
    <row r="21814" spans="8:8" ht="15" customHeight="1">
      <c r="H21814" s="24"/>
    </row>
    <row r="21815" spans="8:8" ht="15" customHeight="1">
      <c r="H21815" s="24"/>
    </row>
    <row r="21816" spans="8:8" ht="15" customHeight="1">
      <c r="H21816" s="24"/>
    </row>
    <row r="21817" spans="8:8" ht="15" customHeight="1">
      <c r="H21817" s="24"/>
    </row>
    <row r="21818" spans="8:8" ht="15" customHeight="1">
      <c r="H21818" s="24"/>
    </row>
    <row r="21819" spans="8:8" ht="15" customHeight="1">
      <c r="H21819" s="24"/>
    </row>
    <row r="21820" spans="8:8" ht="15" customHeight="1">
      <c r="H21820" s="24"/>
    </row>
    <row r="21821" spans="8:8" ht="15" customHeight="1">
      <c r="H21821" s="24"/>
    </row>
    <row r="21822" spans="8:8" ht="15" customHeight="1">
      <c r="H21822" s="24"/>
    </row>
    <row r="21823" spans="8:8" ht="15" customHeight="1">
      <c r="H21823" s="24"/>
    </row>
    <row r="21824" spans="8:8" ht="15" customHeight="1">
      <c r="H21824" s="24"/>
    </row>
    <row r="21825" spans="8:8" ht="15" customHeight="1">
      <c r="H21825" s="24"/>
    </row>
    <row r="21826" spans="8:8" ht="15" customHeight="1">
      <c r="H21826" s="24"/>
    </row>
    <row r="21827" spans="8:8" ht="15" customHeight="1">
      <c r="H21827" s="24"/>
    </row>
    <row r="21828" spans="8:8" ht="15" customHeight="1">
      <c r="H21828" s="24"/>
    </row>
    <row r="21829" spans="8:8" ht="15" customHeight="1">
      <c r="H21829" s="24"/>
    </row>
    <row r="21830" spans="8:8" ht="15" customHeight="1">
      <c r="H21830" s="24"/>
    </row>
    <row r="21831" spans="8:8" ht="15" customHeight="1">
      <c r="H21831" s="24"/>
    </row>
    <row r="21832" spans="8:8" ht="15" customHeight="1">
      <c r="H21832" s="24"/>
    </row>
    <row r="21833" spans="8:8" ht="15" customHeight="1">
      <c r="H21833" s="24"/>
    </row>
    <row r="21834" spans="8:8" ht="15" customHeight="1">
      <c r="H21834" s="24"/>
    </row>
    <row r="21835" spans="8:8" ht="15" customHeight="1">
      <c r="H21835" s="24"/>
    </row>
    <row r="21836" spans="8:8" ht="15" customHeight="1">
      <c r="H21836" s="24"/>
    </row>
    <row r="21837" spans="8:8" ht="15" customHeight="1">
      <c r="H21837" s="24"/>
    </row>
    <row r="21838" spans="8:8" ht="15" customHeight="1">
      <c r="H21838" s="24"/>
    </row>
    <row r="21839" spans="8:8" ht="15" customHeight="1">
      <c r="H21839" s="24"/>
    </row>
    <row r="21840" spans="8:8" ht="15" customHeight="1">
      <c r="H21840" s="24"/>
    </row>
    <row r="21841" spans="8:8" ht="15" customHeight="1">
      <c r="H21841" s="24"/>
    </row>
    <row r="21842" spans="8:8" ht="15" customHeight="1">
      <c r="H21842" s="24"/>
    </row>
    <row r="21843" spans="8:8" ht="15" customHeight="1">
      <c r="H21843" s="24"/>
    </row>
    <row r="21844" spans="8:8" ht="15" customHeight="1">
      <c r="H21844" s="24"/>
    </row>
    <row r="21845" spans="8:8" ht="15" customHeight="1">
      <c r="H21845" s="24"/>
    </row>
    <row r="21846" spans="8:8" ht="15" customHeight="1">
      <c r="H21846" s="24"/>
    </row>
    <row r="21847" spans="8:8" ht="15" customHeight="1">
      <c r="H21847" s="24"/>
    </row>
    <row r="21848" spans="8:8" ht="15" customHeight="1">
      <c r="H21848" s="24"/>
    </row>
    <row r="21849" spans="8:8" ht="15" customHeight="1">
      <c r="H21849" s="24"/>
    </row>
    <row r="21850" spans="8:8" ht="15" customHeight="1">
      <c r="H21850" s="24"/>
    </row>
    <row r="21851" spans="8:8" ht="15" customHeight="1">
      <c r="H21851" s="24"/>
    </row>
    <row r="21852" spans="8:8" ht="15" customHeight="1">
      <c r="H21852" s="24"/>
    </row>
    <row r="21853" spans="8:8" ht="15" customHeight="1">
      <c r="H21853" s="24"/>
    </row>
    <row r="21854" spans="8:8" ht="15" customHeight="1">
      <c r="H21854" s="24"/>
    </row>
    <row r="21855" spans="8:8" ht="15" customHeight="1">
      <c r="H21855" s="24"/>
    </row>
    <row r="21856" spans="8:8" ht="15" customHeight="1">
      <c r="H21856" s="24"/>
    </row>
    <row r="21857" spans="8:8" ht="15" customHeight="1">
      <c r="H21857" s="24"/>
    </row>
    <row r="21858" spans="8:8" ht="15" customHeight="1">
      <c r="H21858" s="24"/>
    </row>
    <row r="21859" spans="8:8" ht="15" customHeight="1">
      <c r="H21859" s="24"/>
    </row>
    <row r="21860" spans="8:8" ht="15" customHeight="1">
      <c r="H21860" s="24"/>
    </row>
    <row r="21861" spans="8:8" ht="15" customHeight="1">
      <c r="H21861" s="24"/>
    </row>
    <row r="21862" spans="8:8" ht="15" customHeight="1">
      <c r="H21862" s="24"/>
    </row>
    <row r="21863" spans="8:8" ht="15" customHeight="1">
      <c r="H21863" s="24"/>
    </row>
    <row r="21864" spans="8:8" ht="15" customHeight="1">
      <c r="H21864" s="24"/>
    </row>
    <row r="21865" spans="8:8" ht="15" customHeight="1">
      <c r="H21865" s="24"/>
    </row>
    <row r="21866" spans="8:8" ht="15" customHeight="1">
      <c r="H21866" s="24"/>
    </row>
    <row r="21867" spans="8:8" ht="15" customHeight="1">
      <c r="H21867" s="24"/>
    </row>
    <row r="21868" spans="8:8" ht="15" customHeight="1">
      <c r="H21868" s="24"/>
    </row>
    <row r="21869" spans="8:8" ht="15" customHeight="1">
      <c r="H21869" s="24"/>
    </row>
    <row r="21870" spans="8:8" ht="15" customHeight="1">
      <c r="H21870" s="24"/>
    </row>
    <row r="21871" spans="8:8" ht="15" customHeight="1">
      <c r="H21871" s="24"/>
    </row>
    <row r="21872" spans="8:8" ht="15" customHeight="1">
      <c r="H21872" s="24"/>
    </row>
    <row r="21873" spans="8:8" ht="15" customHeight="1">
      <c r="H21873" s="24"/>
    </row>
    <row r="21874" spans="8:8" ht="15" customHeight="1">
      <c r="H21874" s="24"/>
    </row>
    <row r="21875" spans="8:8" ht="15" customHeight="1">
      <c r="H21875" s="24"/>
    </row>
    <row r="21876" spans="8:8" ht="15" customHeight="1">
      <c r="H21876" s="24"/>
    </row>
    <row r="21877" spans="8:8" ht="15" customHeight="1">
      <c r="H21877" s="24"/>
    </row>
    <row r="21878" spans="8:8" ht="15" customHeight="1">
      <c r="H21878" s="24"/>
    </row>
    <row r="21879" spans="8:8" ht="15" customHeight="1">
      <c r="H21879" s="24"/>
    </row>
    <row r="21880" spans="8:8" ht="15" customHeight="1">
      <c r="H21880" s="24"/>
    </row>
    <row r="21881" spans="8:8" ht="15" customHeight="1">
      <c r="H21881" s="24"/>
    </row>
    <row r="21882" spans="8:8" ht="15" customHeight="1">
      <c r="H21882" s="24"/>
    </row>
    <row r="21883" spans="8:8" ht="15" customHeight="1">
      <c r="H21883" s="24"/>
    </row>
    <row r="21884" spans="8:8" ht="15" customHeight="1">
      <c r="H21884" s="24"/>
    </row>
    <row r="21885" spans="8:8" ht="15" customHeight="1">
      <c r="H21885" s="24"/>
    </row>
    <row r="21886" spans="8:8" ht="15" customHeight="1">
      <c r="H21886" s="24"/>
    </row>
    <row r="21887" spans="8:8" ht="15" customHeight="1">
      <c r="H21887" s="24"/>
    </row>
    <row r="21888" spans="8:8" ht="15" customHeight="1">
      <c r="H21888" s="24"/>
    </row>
    <row r="21889" spans="8:8" ht="15" customHeight="1">
      <c r="H21889" s="24"/>
    </row>
    <row r="21890" spans="8:8" ht="15" customHeight="1">
      <c r="H21890" s="24"/>
    </row>
    <row r="21891" spans="8:8" ht="15" customHeight="1">
      <c r="H21891" s="24"/>
    </row>
    <row r="21892" spans="8:8" ht="15" customHeight="1">
      <c r="H21892" s="24"/>
    </row>
    <row r="21893" spans="8:8" ht="15" customHeight="1">
      <c r="H21893" s="24"/>
    </row>
    <row r="21894" spans="8:8" ht="15" customHeight="1">
      <c r="H21894" s="24"/>
    </row>
    <row r="21895" spans="8:8" ht="15" customHeight="1">
      <c r="H21895" s="24"/>
    </row>
    <row r="21896" spans="8:8" ht="15" customHeight="1">
      <c r="H21896" s="24"/>
    </row>
    <row r="21897" spans="8:8" ht="15" customHeight="1">
      <c r="H21897" s="24"/>
    </row>
    <row r="21898" spans="8:8" ht="15" customHeight="1">
      <c r="H21898" s="24"/>
    </row>
    <row r="21899" spans="8:8" ht="15" customHeight="1">
      <c r="H21899" s="24"/>
    </row>
    <row r="21900" spans="8:8" ht="15" customHeight="1">
      <c r="H21900" s="24"/>
    </row>
    <row r="21901" spans="8:8" ht="15" customHeight="1">
      <c r="H21901" s="24"/>
    </row>
    <row r="21902" spans="8:8" ht="15" customHeight="1">
      <c r="H21902" s="24"/>
    </row>
    <row r="21903" spans="8:8" ht="15" customHeight="1">
      <c r="H21903" s="24"/>
    </row>
    <row r="21904" spans="8:8" ht="15" customHeight="1">
      <c r="H21904" s="24"/>
    </row>
    <row r="21905" spans="8:8" ht="15" customHeight="1">
      <c r="H21905" s="24"/>
    </row>
    <row r="21906" spans="8:8" ht="15" customHeight="1">
      <c r="H21906" s="24"/>
    </row>
    <row r="21907" spans="8:8" ht="15" customHeight="1">
      <c r="H21907" s="24"/>
    </row>
    <row r="21908" spans="8:8" ht="15" customHeight="1">
      <c r="H21908" s="24"/>
    </row>
    <row r="21909" spans="8:8" ht="15" customHeight="1">
      <c r="H21909" s="24"/>
    </row>
    <row r="21910" spans="8:8" ht="15" customHeight="1">
      <c r="H21910" s="24"/>
    </row>
    <row r="21911" spans="8:8" ht="15" customHeight="1">
      <c r="H21911" s="24"/>
    </row>
    <row r="21912" spans="8:8" ht="15" customHeight="1">
      <c r="H21912" s="24"/>
    </row>
    <row r="21913" spans="8:8" ht="15" customHeight="1">
      <c r="H21913" s="24"/>
    </row>
    <row r="21914" spans="8:8" ht="15" customHeight="1">
      <c r="H21914" s="24"/>
    </row>
    <row r="21915" spans="8:8" ht="15" customHeight="1">
      <c r="H21915" s="24"/>
    </row>
    <row r="21916" spans="8:8" ht="15" customHeight="1">
      <c r="H21916" s="24"/>
    </row>
    <row r="21917" spans="8:8" ht="15" customHeight="1">
      <c r="H21917" s="24"/>
    </row>
    <row r="21918" spans="8:8" ht="15" customHeight="1">
      <c r="H21918" s="24"/>
    </row>
    <row r="21919" spans="8:8" ht="15" customHeight="1">
      <c r="H21919" s="24"/>
    </row>
    <row r="21920" spans="8:8" ht="15" customHeight="1">
      <c r="H21920" s="24"/>
    </row>
    <row r="21921" spans="8:8" ht="15" customHeight="1">
      <c r="H21921" s="24"/>
    </row>
    <row r="21922" spans="8:8" ht="15" customHeight="1">
      <c r="H21922" s="24"/>
    </row>
    <row r="21923" spans="8:8" ht="15" customHeight="1">
      <c r="H21923" s="24"/>
    </row>
    <row r="21924" spans="8:8" ht="15" customHeight="1">
      <c r="H21924" s="24"/>
    </row>
    <row r="21925" spans="8:8" ht="15" customHeight="1">
      <c r="H21925" s="24"/>
    </row>
    <row r="21926" spans="8:8" ht="15" customHeight="1">
      <c r="H21926" s="24"/>
    </row>
    <row r="21927" spans="8:8" ht="15" customHeight="1">
      <c r="H21927" s="24"/>
    </row>
    <row r="21928" spans="8:8" ht="15" customHeight="1">
      <c r="H21928" s="24"/>
    </row>
    <row r="21929" spans="8:8" ht="15" customHeight="1">
      <c r="H21929" s="24"/>
    </row>
    <row r="21930" spans="8:8" ht="15" customHeight="1">
      <c r="H21930" s="24"/>
    </row>
    <row r="21931" spans="8:8" ht="15" customHeight="1">
      <c r="H21931" s="24"/>
    </row>
    <row r="21932" spans="8:8" ht="15" customHeight="1">
      <c r="H21932" s="24"/>
    </row>
    <row r="21933" spans="8:8" ht="15" customHeight="1">
      <c r="H21933" s="24"/>
    </row>
    <row r="21934" spans="8:8" ht="15" customHeight="1">
      <c r="H21934" s="24"/>
    </row>
    <row r="21935" spans="8:8" ht="15" customHeight="1">
      <c r="H21935" s="24"/>
    </row>
    <row r="21936" spans="8:8" ht="15" customHeight="1">
      <c r="H21936" s="24"/>
    </row>
    <row r="21937" spans="8:8" ht="15" customHeight="1">
      <c r="H21937" s="24"/>
    </row>
    <row r="21938" spans="8:8" ht="15" customHeight="1">
      <c r="H21938" s="24"/>
    </row>
    <row r="21939" spans="8:8" ht="15" customHeight="1">
      <c r="H21939" s="24"/>
    </row>
    <row r="21940" spans="8:8" ht="15" customHeight="1">
      <c r="H21940" s="24"/>
    </row>
    <row r="21941" spans="8:8" ht="15" customHeight="1">
      <c r="H21941" s="24"/>
    </row>
    <row r="21942" spans="8:8" ht="15" customHeight="1">
      <c r="H21942" s="24"/>
    </row>
    <row r="21943" spans="8:8" ht="15" customHeight="1">
      <c r="H21943" s="24"/>
    </row>
    <row r="21944" spans="8:8" ht="15" customHeight="1">
      <c r="H21944" s="24"/>
    </row>
    <row r="21945" spans="8:8" ht="15" customHeight="1">
      <c r="H21945" s="24"/>
    </row>
    <row r="21946" spans="8:8" ht="15" customHeight="1">
      <c r="H21946" s="24"/>
    </row>
    <row r="21947" spans="8:8" ht="15" customHeight="1">
      <c r="H21947" s="24"/>
    </row>
    <row r="21948" spans="8:8" ht="15" customHeight="1">
      <c r="H21948" s="24"/>
    </row>
    <row r="21949" spans="8:8" ht="15" customHeight="1">
      <c r="H21949" s="24"/>
    </row>
    <row r="21950" spans="8:8" ht="15" customHeight="1">
      <c r="H21950" s="24"/>
    </row>
    <row r="21951" spans="8:8" ht="15" customHeight="1">
      <c r="H21951" s="24"/>
    </row>
    <row r="21952" spans="8:8" ht="15" customHeight="1">
      <c r="H21952" s="24"/>
    </row>
    <row r="21953" spans="8:8" ht="15" customHeight="1">
      <c r="H21953" s="24"/>
    </row>
    <row r="21954" spans="8:8" ht="15" customHeight="1">
      <c r="H21954" s="24"/>
    </row>
    <row r="21955" spans="8:8" ht="15" customHeight="1">
      <c r="H21955" s="24"/>
    </row>
    <row r="21956" spans="8:8" ht="15" customHeight="1">
      <c r="H21956" s="24"/>
    </row>
    <row r="21957" spans="8:8" ht="15" customHeight="1">
      <c r="H21957" s="24"/>
    </row>
    <row r="21958" spans="8:8" ht="15" customHeight="1">
      <c r="H21958" s="24"/>
    </row>
    <row r="21959" spans="8:8" ht="15" customHeight="1">
      <c r="H21959" s="24"/>
    </row>
    <row r="21960" spans="8:8" ht="15" customHeight="1">
      <c r="H21960" s="24"/>
    </row>
    <row r="21961" spans="8:8" ht="15" customHeight="1">
      <c r="H21961" s="24"/>
    </row>
    <row r="21962" spans="8:8" ht="15" customHeight="1">
      <c r="H21962" s="24"/>
    </row>
    <row r="21963" spans="8:8" ht="15" customHeight="1">
      <c r="H21963" s="24"/>
    </row>
    <row r="21964" spans="8:8" ht="15" customHeight="1">
      <c r="H21964" s="24"/>
    </row>
    <row r="21965" spans="8:8" ht="15" customHeight="1">
      <c r="H21965" s="24"/>
    </row>
    <row r="21966" spans="8:8" ht="15" customHeight="1">
      <c r="H21966" s="24"/>
    </row>
    <row r="21967" spans="8:8" ht="15" customHeight="1">
      <c r="H21967" s="24"/>
    </row>
    <row r="21968" spans="8:8" ht="15" customHeight="1">
      <c r="H21968" s="24"/>
    </row>
    <row r="21969" spans="8:8" ht="15" customHeight="1">
      <c r="H21969" s="24"/>
    </row>
    <row r="21970" spans="8:8" ht="15" customHeight="1">
      <c r="H21970" s="24"/>
    </row>
    <row r="21971" spans="8:8" ht="15" customHeight="1">
      <c r="H21971" s="24"/>
    </row>
    <row r="21972" spans="8:8" ht="15" customHeight="1">
      <c r="H21972" s="24"/>
    </row>
    <row r="21973" spans="8:8" ht="15" customHeight="1">
      <c r="H21973" s="24"/>
    </row>
    <row r="21974" spans="8:8" ht="15" customHeight="1">
      <c r="H21974" s="24"/>
    </row>
    <row r="21975" spans="8:8" ht="15" customHeight="1">
      <c r="H21975" s="24"/>
    </row>
    <row r="21976" spans="8:8" ht="15" customHeight="1">
      <c r="H21976" s="24"/>
    </row>
    <row r="21977" spans="8:8" ht="15" customHeight="1">
      <c r="H21977" s="24"/>
    </row>
    <row r="21978" spans="8:8" ht="15" customHeight="1">
      <c r="H21978" s="24"/>
    </row>
    <row r="21979" spans="8:8" ht="15" customHeight="1">
      <c r="H21979" s="24"/>
    </row>
    <row r="21980" spans="8:8" ht="15" customHeight="1">
      <c r="H21980" s="24"/>
    </row>
    <row r="21981" spans="8:8" ht="15" customHeight="1">
      <c r="H21981" s="24"/>
    </row>
    <row r="21982" spans="8:8" ht="15" customHeight="1">
      <c r="H21982" s="24"/>
    </row>
    <row r="21983" spans="8:8" ht="15" customHeight="1">
      <c r="H21983" s="24"/>
    </row>
    <row r="21984" spans="8:8" ht="15" customHeight="1">
      <c r="H21984" s="24"/>
    </row>
    <row r="21985" spans="8:8" ht="15" customHeight="1">
      <c r="H21985" s="24"/>
    </row>
    <row r="21986" spans="8:8" ht="15" customHeight="1">
      <c r="H21986" s="24"/>
    </row>
    <row r="21987" spans="8:8" ht="15" customHeight="1">
      <c r="H21987" s="24"/>
    </row>
    <row r="21988" spans="8:8" ht="15" customHeight="1">
      <c r="H21988" s="24"/>
    </row>
    <row r="21989" spans="8:8" ht="15" customHeight="1">
      <c r="H21989" s="24"/>
    </row>
    <row r="21990" spans="8:8" ht="15" customHeight="1">
      <c r="H21990" s="24"/>
    </row>
    <row r="21991" spans="8:8" ht="15" customHeight="1">
      <c r="H21991" s="24"/>
    </row>
    <row r="21992" spans="8:8" ht="15" customHeight="1">
      <c r="H21992" s="24"/>
    </row>
    <row r="21993" spans="8:8" ht="15" customHeight="1">
      <c r="H21993" s="24"/>
    </row>
    <row r="21994" spans="8:8" ht="15" customHeight="1">
      <c r="H21994" s="24"/>
    </row>
    <row r="21995" spans="8:8" ht="15" customHeight="1">
      <c r="H21995" s="24"/>
    </row>
    <row r="21996" spans="8:8" ht="15" customHeight="1">
      <c r="H21996" s="24"/>
    </row>
    <row r="21997" spans="8:8" ht="15" customHeight="1">
      <c r="H21997" s="24"/>
    </row>
    <row r="21998" spans="8:8" ht="15" customHeight="1">
      <c r="H21998" s="24"/>
    </row>
    <row r="21999" spans="8:8" ht="15" customHeight="1">
      <c r="H21999" s="24"/>
    </row>
    <row r="22000" spans="8:8" ht="15" customHeight="1">
      <c r="H22000" s="24"/>
    </row>
    <row r="22001" spans="8:8" ht="15" customHeight="1">
      <c r="H22001" s="24"/>
    </row>
    <row r="22002" spans="8:8" ht="15" customHeight="1">
      <c r="H22002" s="24"/>
    </row>
    <row r="22003" spans="8:8" ht="15" customHeight="1">
      <c r="H22003" s="24"/>
    </row>
    <row r="22004" spans="8:8" ht="15" customHeight="1">
      <c r="H22004" s="24"/>
    </row>
    <row r="22005" spans="8:8" ht="15" customHeight="1">
      <c r="H22005" s="24"/>
    </row>
    <row r="22006" spans="8:8" ht="15" customHeight="1">
      <c r="H22006" s="24"/>
    </row>
    <row r="22007" spans="8:8" ht="15" customHeight="1">
      <c r="H22007" s="24"/>
    </row>
    <row r="22008" spans="8:8" ht="15" customHeight="1">
      <c r="H22008" s="24"/>
    </row>
    <row r="22009" spans="8:8" ht="15" customHeight="1">
      <c r="H22009" s="24"/>
    </row>
    <row r="22010" spans="8:8" ht="15" customHeight="1">
      <c r="H22010" s="24"/>
    </row>
    <row r="22011" spans="8:8" ht="15" customHeight="1">
      <c r="H22011" s="24"/>
    </row>
    <row r="22012" spans="8:8" ht="15" customHeight="1">
      <c r="H22012" s="24"/>
    </row>
    <row r="22013" spans="8:8" ht="15" customHeight="1">
      <c r="H22013" s="24"/>
    </row>
    <row r="22014" spans="8:8" ht="15" customHeight="1">
      <c r="H22014" s="24"/>
    </row>
    <row r="22015" spans="8:8" ht="15" customHeight="1">
      <c r="H22015" s="24"/>
    </row>
    <row r="22016" spans="8:8" ht="15" customHeight="1">
      <c r="H22016" s="24"/>
    </row>
    <row r="22017" spans="8:8" ht="15" customHeight="1">
      <c r="H22017" s="24"/>
    </row>
    <row r="22018" spans="8:8" ht="15" customHeight="1">
      <c r="H22018" s="24"/>
    </row>
    <row r="22019" spans="8:8" ht="15" customHeight="1">
      <c r="H22019" s="24"/>
    </row>
    <row r="22020" spans="8:8" ht="15" customHeight="1">
      <c r="H22020" s="24"/>
    </row>
    <row r="22021" spans="8:8" ht="15" customHeight="1">
      <c r="H22021" s="24"/>
    </row>
    <row r="22022" spans="8:8" ht="15" customHeight="1">
      <c r="H22022" s="24"/>
    </row>
    <row r="22023" spans="8:8" ht="15" customHeight="1">
      <c r="H22023" s="24"/>
    </row>
    <row r="22024" spans="8:8" ht="15" customHeight="1">
      <c r="H22024" s="24"/>
    </row>
    <row r="22025" spans="8:8" ht="15" customHeight="1">
      <c r="H22025" s="24"/>
    </row>
    <row r="22026" spans="8:8" ht="15" customHeight="1">
      <c r="H22026" s="24"/>
    </row>
    <row r="22027" spans="8:8" ht="15" customHeight="1">
      <c r="H22027" s="24"/>
    </row>
    <row r="22028" spans="8:8" ht="15" customHeight="1">
      <c r="H22028" s="24"/>
    </row>
    <row r="22029" spans="8:8" ht="15" customHeight="1">
      <c r="H22029" s="24"/>
    </row>
    <row r="22030" spans="8:8" ht="15" customHeight="1">
      <c r="H22030" s="24"/>
    </row>
    <row r="22031" spans="8:8" ht="15" customHeight="1">
      <c r="H22031" s="24"/>
    </row>
    <row r="22032" spans="8:8" ht="15" customHeight="1">
      <c r="H22032" s="24"/>
    </row>
    <row r="22033" spans="8:8" ht="15" customHeight="1">
      <c r="H22033" s="24"/>
    </row>
    <row r="22034" spans="8:8" ht="15" customHeight="1">
      <c r="H22034" s="24"/>
    </row>
    <row r="22035" spans="8:8" ht="15" customHeight="1">
      <c r="H22035" s="24"/>
    </row>
    <row r="22036" spans="8:8" ht="15" customHeight="1">
      <c r="H22036" s="24"/>
    </row>
    <row r="22037" spans="8:8" ht="15" customHeight="1">
      <c r="H22037" s="24"/>
    </row>
    <row r="22038" spans="8:8" ht="15" customHeight="1">
      <c r="H22038" s="24"/>
    </row>
    <row r="22039" spans="8:8" ht="15" customHeight="1">
      <c r="H22039" s="24"/>
    </row>
    <row r="22040" spans="8:8" ht="15" customHeight="1">
      <c r="H22040" s="24"/>
    </row>
    <row r="22041" spans="8:8" ht="15" customHeight="1">
      <c r="H22041" s="24"/>
    </row>
    <row r="22042" spans="8:8" ht="15" customHeight="1">
      <c r="H22042" s="24"/>
    </row>
    <row r="22043" spans="8:8" ht="15" customHeight="1">
      <c r="H22043" s="24"/>
    </row>
    <row r="22044" spans="8:8" ht="15" customHeight="1">
      <c r="H22044" s="24"/>
    </row>
    <row r="22045" spans="8:8" ht="15" customHeight="1">
      <c r="H22045" s="24"/>
    </row>
    <row r="22046" spans="8:8" ht="15" customHeight="1">
      <c r="H22046" s="24"/>
    </row>
    <row r="22047" spans="8:8" ht="15" customHeight="1">
      <c r="H22047" s="24"/>
    </row>
    <row r="22048" spans="8:8" ht="15" customHeight="1">
      <c r="H22048" s="24"/>
    </row>
    <row r="22049" spans="8:8" ht="15" customHeight="1">
      <c r="H22049" s="24"/>
    </row>
    <row r="22050" spans="8:8" ht="15" customHeight="1">
      <c r="H22050" s="24"/>
    </row>
    <row r="22051" spans="8:8" ht="15" customHeight="1">
      <c r="H22051" s="24"/>
    </row>
    <row r="22052" spans="8:8" ht="15" customHeight="1">
      <c r="H22052" s="24"/>
    </row>
    <row r="22053" spans="8:8" ht="15" customHeight="1">
      <c r="H22053" s="24"/>
    </row>
    <row r="22054" spans="8:8" ht="15" customHeight="1">
      <c r="H22054" s="24"/>
    </row>
    <row r="22055" spans="8:8" ht="15" customHeight="1">
      <c r="H22055" s="24"/>
    </row>
    <row r="22056" spans="8:8" ht="15" customHeight="1">
      <c r="H22056" s="24"/>
    </row>
    <row r="22057" spans="8:8" ht="15" customHeight="1">
      <c r="H22057" s="24"/>
    </row>
    <row r="22058" spans="8:8" ht="15" customHeight="1">
      <c r="H22058" s="24"/>
    </row>
    <row r="22059" spans="8:8" ht="15" customHeight="1">
      <c r="H22059" s="24"/>
    </row>
    <row r="22060" spans="8:8" ht="15" customHeight="1">
      <c r="H22060" s="24"/>
    </row>
    <row r="22061" spans="8:8" ht="15" customHeight="1">
      <c r="H22061" s="24"/>
    </row>
    <row r="22062" spans="8:8" ht="15" customHeight="1">
      <c r="H22062" s="24"/>
    </row>
    <row r="22063" spans="8:8" ht="15" customHeight="1">
      <c r="H22063" s="24"/>
    </row>
    <row r="22064" spans="8:8" ht="15" customHeight="1">
      <c r="H22064" s="24"/>
    </row>
    <row r="22065" spans="8:8" ht="15" customHeight="1">
      <c r="H22065" s="24"/>
    </row>
    <row r="22066" spans="8:8" ht="15" customHeight="1">
      <c r="H22066" s="24"/>
    </row>
    <row r="22067" spans="8:8" ht="15" customHeight="1">
      <c r="H22067" s="24"/>
    </row>
    <row r="22068" spans="8:8" ht="15" customHeight="1">
      <c r="H22068" s="24"/>
    </row>
    <row r="22069" spans="8:8" ht="15" customHeight="1">
      <c r="H22069" s="24"/>
    </row>
    <row r="22070" spans="8:8" ht="15" customHeight="1">
      <c r="H22070" s="24"/>
    </row>
    <row r="22071" spans="8:8" ht="15" customHeight="1">
      <c r="H22071" s="24"/>
    </row>
    <row r="22072" spans="8:8" ht="15" customHeight="1">
      <c r="H22072" s="24"/>
    </row>
    <row r="22073" spans="8:8" ht="15" customHeight="1">
      <c r="H22073" s="24"/>
    </row>
    <row r="22074" spans="8:8" ht="15" customHeight="1">
      <c r="H22074" s="24"/>
    </row>
    <row r="22075" spans="8:8" ht="15" customHeight="1">
      <c r="H22075" s="24"/>
    </row>
    <row r="22076" spans="8:8" ht="15" customHeight="1">
      <c r="H22076" s="24"/>
    </row>
    <row r="22077" spans="8:8" ht="15" customHeight="1">
      <c r="H22077" s="24"/>
    </row>
    <row r="22078" spans="8:8" ht="15" customHeight="1">
      <c r="H22078" s="24"/>
    </row>
    <row r="22079" spans="8:8" ht="15" customHeight="1">
      <c r="H22079" s="24"/>
    </row>
    <row r="22080" spans="8:8" ht="15" customHeight="1">
      <c r="H22080" s="24"/>
    </row>
    <row r="22081" spans="8:8" ht="15" customHeight="1">
      <c r="H22081" s="24"/>
    </row>
    <row r="22082" spans="8:8" ht="15" customHeight="1">
      <c r="H22082" s="24"/>
    </row>
    <row r="22083" spans="8:8" ht="15" customHeight="1">
      <c r="H22083" s="24"/>
    </row>
    <row r="22084" spans="8:8" ht="15" customHeight="1">
      <c r="H22084" s="24"/>
    </row>
    <row r="22085" spans="8:8" ht="15" customHeight="1">
      <c r="H22085" s="24"/>
    </row>
    <row r="22086" spans="8:8" ht="15" customHeight="1">
      <c r="H22086" s="24"/>
    </row>
    <row r="22087" spans="8:8" ht="15" customHeight="1">
      <c r="H22087" s="24"/>
    </row>
    <row r="22088" spans="8:8" ht="15" customHeight="1">
      <c r="H22088" s="24"/>
    </row>
    <row r="22089" spans="8:8" ht="15" customHeight="1">
      <c r="H22089" s="24"/>
    </row>
    <row r="22090" spans="8:8" ht="15" customHeight="1">
      <c r="H22090" s="24"/>
    </row>
    <row r="22091" spans="8:8" ht="15" customHeight="1">
      <c r="H22091" s="24"/>
    </row>
    <row r="22092" spans="8:8" ht="15" customHeight="1">
      <c r="H22092" s="24"/>
    </row>
    <row r="22093" spans="8:8" ht="15" customHeight="1">
      <c r="H22093" s="24"/>
    </row>
    <row r="22094" spans="8:8" ht="15" customHeight="1">
      <c r="H22094" s="24"/>
    </row>
    <row r="22095" spans="8:8" ht="15" customHeight="1">
      <c r="H22095" s="24"/>
    </row>
    <row r="22096" spans="8:8" ht="15" customHeight="1">
      <c r="H22096" s="24"/>
    </row>
    <row r="22097" spans="8:8" ht="15" customHeight="1">
      <c r="H22097" s="24"/>
    </row>
    <row r="22098" spans="8:8" ht="15" customHeight="1">
      <c r="H22098" s="24"/>
    </row>
    <row r="22099" spans="8:8" ht="15" customHeight="1">
      <c r="H22099" s="24"/>
    </row>
    <row r="22100" spans="8:8" ht="15" customHeight="1">
      <c r="H22100" s="24"/>
    </row>
    <row r="22101" spans="8:8" ht="15" customHeight="1">
      <c r="H22101" s="24"/>
    </row>
    <row r="22102" spans="8:8" ht="15" customHeight="1">
      <c r="H22102" s="24"/>
    </row>
    <row r="22103" spans="8:8" ht="15" customHeight="1">
      <c r="H22103" s="24"/>
    </row>
    <row r="22104" spans="8:8" ht="15" customHeight="1">
      <c r="H22104" s="24"/>
    </row>
    <row r="22105" spans="8:8" ht="15" customHeight="1">
      <c r="H22105" s="24"/>
    </row>
    <row r="22106" spans="8:8" ht="15" customHeight="1">
      <c r="H22106" s="24"/>
    </row>
    <row r="22107" spans="8:8" ht="15" customHeight="1">
      <c r="H22107" s="24"/>
    </row>
    <row r="22108" spans="8:8" ht="15" customHeight="1">
      <c r="H22108" s="24"/>
    </row>
    <row r="22109" spans="8:8" ht="15" customHeight="1">
      <c r="H22109" s="24"/>
    </row>
    <row r="22110" spans="8:8" ht="15" customHeight="1">
      <c r="H22110" s="24"/>
    </row>
    <row r="22111" spans="8:8" ht="15" customHeight="1">
      <c r="H22111" s="24"/>
    </row>
    <row r="22112" spans="8:8" ht="15" customHeight="1">
      <c r="H22112" s="24"/>
    </row>
    <row r="22113" spans="8:8" ht="15" customHeight="1">
      <c r="H22113" s="24"/>
    </row>
    <row r="22114" spans="8:8" ht="15" customHeight="1">
      <c r="H22114" s="24"/>
    </row>
    <row r="22115" spans="8:8" ht="15" customHeight="1">
      <c r="H22115" s="24"/>
    </row>
    <row r="22116" spans="8:8" ht="15" customHeight="1">
      <c r="H22116" s="24"/>
    </row>
    <row r="22117" spans="8:8" ht="15" customHeight="1">
      <c r="H22117" s="24"/>
    </row>
    <row r="22118" spans="8:8" ht="15" customHeight="1">
      <c r="H22118" s="24"/>
    </row>
    <row r="22119" spans="8:8" ht="15" customHeight="1">
      <c r="H22119" s="24"/>
    </row>
    <row r="22120" spans="8:8" ht="15" customHeight="1">
      <c r="H22120" s="24"/>
    </row>
    <row r="22121" spans="8:8" ht="15" customHeight="1">
      <c r="H22121" s="24"/>
    </row>
    <row r="22122" spans="8:8" ht="15" customHeight="1">
      <c r="H22122" s="24"/>
    </row>
    <row r="22123" spans="8:8" ht="15" customHeight="1">
      <c r="H22123" s="24"/>
    </row>
    <row r="22124" spans="8:8" ht="15" customHeight="1">
      <c r="H22124" s="24"/>
    </row>
    <row r="22125" spans="8:8" ht="15" customHeight="1">
      <c r="H22125" s="24"/>
    </row>
    <row r="22126" spans="8:8" ht="15" customHeight="1">
      <c r="H22126" s="24"/>
    </row>
    <row r="22127" spans="8:8" ht="15" customHeight="1">
      <c r="H22127" s="24"/>
    </row>
    <row r="22128" spans="8:8" ht="15" customHeight="1">
      <c r="H22128" s="24"/>
    </row>
    <row r="22129" spans="8:8" ht="15" customHeight="1">
      <c r="H22129" s="24"/>
    </row>
    <row r="22130" spans="8:8" ht="15" customHeight="1">
      <c r="H22130" s="24"/>
    </row>
    <row r="22131" spans="8:8" ht="15" customHeight="1">
      <c r="H22131" s="24"/>
    </row>
    <row r="22132" spans="8:8" ht="15" customHeight="1">
      <c r="H22132" s="24"/>
    </row>
    <row r="22133" spans="8:8" ht="15" customHeight="1">
      <c r="H22133" s="24"/>
    </row>
    <row r="22134" spans="8:8" ht="15" customHeight="1">
      <c r="H22134" s="24"/>
    </row>
    <row r="22135" spans="8:8" ht="15" customHeight="1">
      <c r="H22135" s="24"/>
    </row>
    <row r="22136" spans="8:8" ht="15" customHeight="1">
      <c r="H22136" s="24"/>
    </row>
    <row r="22137" spans="8:8" ht="15" customHeight="1">
      <c r="H22137" s="24"/>
    </row>
    <row r="22138" spans="8:8" ht="15" customHeight="1">
      <c r="H22138" s="24"/>
    </row>
    <row r="22139" spans="8:8" ht="15" customHeight="1">
      <c r="H22139" s="24"/>
    </row>
    <row r="22140" spans="8:8" ht="15" customHeight="1">
      <c r="H22140" s="24"/>
    </row>
    <row r="22141" spans="8:8" ht="15" customHeight="1">
      <c r="H22141" s="24"/>
    </row>
    <row r="22142" spans="8:8" ht="15" customHeight="1">
      <c r="H22142" s="24"/>
    </row>
    <row r="22143" spans="8:8" ht="15" customHeight="1">
      <c r="H22143" s="24"/>
    </row>
    <row r="22144" spans="8:8" ht="15" customHeight="1">
      <c r="H22144" s="24"/>
    </row>
    <row r="22145" spans="8:8" ht="15" customHeight="1">
      <c r="H22145" s="24"/>
    </row>
    <row r="22146" spans="8:8" ht="15" customHeight="1">
      <c r="H22146" s="24"/>
    </row>
    <row r="22147" spans="8:8" ht="15" customHeight="1">
      <c r="H22147" s="24"/>
    </row>
    <row r="22148" spans="8:8" ht="15" customHeight="1">
      <c r="H22148" s="24"/>
    </row>
    <row r="22149" spans="8:8" ht="15" customHeight="1">
      <c r="H22149" s="24"/>
    </row>
    <row r="22150" spans="8:8" ht="15" customHeight="1">
      <c r="H22150" s="24"/>
    </row>
    <row r="22151" spans="8:8" ht="15" customHeight="1">
      <c r="H22151" s="24"/>
    </row>
    <row r="22152" spans="8:8" ht="15" customHeight="1">
      <c r="H22152" s="24"/>
    </row>
    <row r="22153" spans="8:8" ht="15" customHeight="1">
      <c r="H22153" s="24"/>
    </row>
    <row r="22154" spans="8:8" ht="15" customHeight="1">
      <c r="H22154" s="24"/>
    </row>
    <row r="22155" spans="8:8" ht="15" customHeight="1">
      <c r="H22155" s="24"/>
    </row>
    <row r="22156" spans="8:8" ht="15" customHeight="1">
      <c r="H22156" s="24"/>
    </row>
    <row r="22157" spans="8:8" ht="15" customHeight="1">
      <c r="H22157" s="24"/>
    </row>
    <row r="22158" spans="8:8" ht="15" customHeight="1">
      <c r="H22158" s="24"/>
    </row>
    <row r="22159" spans="8:8" ht="15" customHeight="1">
      <c r="H22159" s="24"/>
    </row>
    <row r="22160" spans="8:8" ht="15" customHeight="1">
      <c r="H22160" s="24"/>
    </row>
    <row r="22161" spans="8:8" ht="15" customHeight="1">
      <c r="H22161" s="24"/>
    </row>
    <row r="22162" spans="8:8" ht="15" customHeight="1">
      <c r="H22162" s="24"/>
    </row>
    <row r="22163" spans="8:8" ht="15" customHeight="1">
      <c r="H22163" s="24"/>
    </row>
    <row r="22164" spans="8:8" ht="15" customHeight="1">
      <c r="H22164" s="24"/>
    </row>
    <row r="22165" spans="8:8" ht="15" customHeight="1">
      <c r="H22165" s="24"/>
    </row>
    <row r="22166" spans="8:8" ht="15" customHeight="1">
      <c r="H22166" s="24"/>
    </row>
    <row r="22167" spans="8:8" ht="15" customHeight="1">
      <c r="H22167" s="24"/>
    </row>
    <row r="22168" spans="8:8" ht="15" customHeight="1">
      <c r="H22168" s="24"/>
    </row>
    <row r="22169" spans="8:8" ht="15" customHeight="1">
      <c r="H22169" s="24"/>
    </row>
    <row r="22170" spans="8:8" ht="15" customHeight="1">
      <c r="H22170" s="24"/>
    </row>
    <row r="22171" spans="8:8" ht="15" customHeight="1">
      <c r="H22171" s="24"/>
    </row>
    <row r="22172" spans="8:8" ht="15" customHeight="1">
      <c r="H22172" s="24"/>
    </row>
    <row r="22173" spans="8:8" ht="15" customHeight="1">
      <c r="H22173" s="24"/>
    </row>
    <row r="22174" spans="8:8" ht="15" customHeight="1">
      <c r="H22174" s="24"/>
    </row>
    <row r="22175" spans="8:8" ht="15" customHeight="1">
      <c r="H22175" s="24"/>
    </row>
    <row r="22176" spans="8:8" ht="15" customHeight="1">
      <c r="H22176" s="24"/>
    </row>
    <row r="22177" spans="8:8" ht="15" customHeight="1">
      <c r="H22177" s="24"/>
    </row>
    <row r="22178" spans="8:8" ht="15" customHeight="1">
      <c r="H22178" s="24"/>
    </row>
    <row r="22179" spans="8:8" ht="15" customHeight="1">
      <c r="H22179" s="24"/>
    </row>
    <row r="22180" spans="8:8" ht="15" customHeight="1">
      <c r="H22180" s="24"/>
    </row>
    <row r="22181" spans="8:8" ht="15" customHeight="1">
      <c r="H22181" s="24"/>
    </row>
    <row r="22182" spans="8:8" ht="15" customHeight="1">
      <c r="H22182" s="24"/>
    </row>
    <row r="22183" spans="8:8" ht="15" customHeight="1">
      <c r="H22183" s="24"/>
    </row>
    <row r="22184" spans="8:8" ht="15" customHeight="1">
      <c r="H22184" s="24"/>
    </row>
    <row r="22185" spans="8:8" ht="15" customHeight="1">
      <c r="H22185" s="24"/>
    </row>
    <row r="22186" spans="8:8" ht="15" customHeight="1">
      <c r="H22186" s="24"/>
    </row>
    <row r="22187" spans="8:8" ht="15" customHeight="1">
      <c r="H22187" s="24"/>
    </row>
    <row r="22188" spans="8:8" ht="15" customHeight="1">
      <c r="H22188" s="24"/>
    </row>
    <row r="22189" spans="8:8" ht="15" customHeight="1">
      <c r="H22189" s="24"/>
    </row>
    <row r="22190" spans="8:8" ht="15" customHeight="1">
      <c r="H22190" s="24"/>
    </row>
    <row r="22191" spans="8:8" ht="15" customHeight="1">
      <c r="H22191" s="24"/>
    </row>
    <row r="22192" spans="8:8" ht="15" customHeight="1">
      <c r="H22192" s="24"/>
    </row>
    <row r="22193" spans="8:8" ht="15" customHeight="1">
      <c r="H22193" s="24"/>
    </row>
    <row r="22194" spans="8:8" ht="15" customHeight="1">
      <c r="H22194" s="24"/>
    </row>
    <row r="22195" spans="8:8" ht="15" customHeight="1">
      <c r="H22195" s="24"/>
    </row>
    <row r="22196" spans="8:8" ht="15" customHeight="1">
      <c r="H22196" s="24"/>
    </row>
    <row r="22197" spans="8:8" ht="15" customHeight="1">
      <c r="H22197" s="24"/>
    </row>
    <row r="22198" spans="8:8" ht="15" customHeight="1">
      <c r="H22198" s="24"/>
    </row>
    <row r="22199" spans="8:8" ht="15" customHeight="1">
      <c r="H22199" s="24"/>
    </row>
    <row r="22200" spans="8:8" ht="15" customHeight="1">
      <c r="H22200" s="24"/>
    </row>
    <row r="22201" spans="8:8" ht="15" customHeight="1">
      <c r="H22201" s="24"/>
    </row>
    <row r="22202" spans="8:8" ht="15" customHeight="1">
      <c r="H22202" s="24"/>
    </row>
    <row r="22203" spans="8:8" ht="15" customHeight="1">
      <c r="H22203" s="24"/>
    </row>
    <row r="22204" spans="8:8" ht="15" customHeight="1">
      <c r="H22204" s="24"/>
    </row>
    <row r="22205" spans="8:8" ht="15" customHeight="1">
      <c r="H22205" s="24"/>
    </row>
    <row r="22206" spans="8:8" ht="15" customHeight="1">
      <c r="H22206" s="24"/>
    </row>
    <row r="22207" spans="8:8" ht="15" customHeight="1">
      <c r="H22207" s="24"/>
    </row>
    <row r="22208" spans="8:8" ht="15" customHeight="1">
      <c r="H22208" s="24"/>
    </row>
    <row r="22209" spans="8:8" ht="15" customHeight="1">
      <c r="H22209" s="24"/>
    </row>
    <row r="22210" spans="8:8" ht="15" customHeight="1">
      <c r="H22210" s="24"/>
    </row>
    <row r="22211" spans="8:8" ht="15" customHeight="1">
      <c r="H22211" s="24"/>
    </row>
    <row r="22212" spans="8:8" ht="15" customHeight="1">
      <c r="H22212" s="24"/>
    </row>
    <row r="22213" spans="8:8" ht="15" customHeight="1">
      <c r="H22213" s="24"/>
    </row>
    <row r="22214" spans="8:8" ht="15" customHeight="1">
      <c r="H22214" s="24"/>
    </row>
    <row r="22215" spans="8:8" ht="15" customHeight="1">
      <c r="H22215" s="24"/>
    </row>
    <row r="22216" spans="8:8" ht="15" customHeight="1">
      <c r="H22216" s="24"/>
    </row>
    <row r="22217" spans="8:8" ht="15" customHeight="1">
      <c r="H22217" s="24"/>
    </row>
    <row r="22218" spans="8:8" ht="15" customHeight="1">
      <c r="H22218" s="24"/>
    </row>
    <row r="22219" spans="8:8" ht="15" customHeight="1">
      <c r="H22219" s="24"/>
    </row>
    <row r="22220" spans="8:8" ht="15" customHeight="1">
      <c r="H22220" s="24"/>
    </row>
    <row r="22221" spans="8:8" ht="15" customHeight="1">
      <c r="H22221" s="24"/>
    </row>
    <row r="22222" spans="8:8" ht="15" customHeight="1">
      <c r="H22222" s="24"/>
    </row>
    <row r="22223" spans="8:8" ht="15" customHeight="1">
      <c r="H22223" s="24"/>
    </row>
    <row r="22224" spans="8:8" ht="15" customHeight="1">
      <c r="H22224" s="24"/>
    </row>
    <row r="22225" spans="8:8" ht="15" customHeight="1">
      <c r="H22225" s="24"/>
    </row>
    <row r="22226" spans="8:8" ht="15" customHeight="1">
      <c r="H22226" s="24"/>
    </row>
    <row r="22227" spans="8:8" ht="15" customHeight="1">
      <c r="H22227" s="24"/>
    </row>
    <row r="22228" spans="8:8" ht="15" customHeight="1">
      <c r="H22228" s="24"/>
    </row>
    <row r="22229" spans="8:8" ht="15" customHeight="1">
      <c r="H22229" s="24"/>
    </row>
    <row r="22230" spans="8:8" ht="15" customHeight="1">
      <c r="H22230" s="24"/>
    </row>
    <row r="22231" spans="8:8" ht="15" customHeight="1">
      <c r="H22231" s="24"/>
    </row>
    <row r="22232" spans="8:8" ht="15" customHeight="1">
      <c r="H22232" s="24"/>
    </row>
    <row r="22233" spans="8:8" ht="15" customHeight="1">
      <c r="H22233" s="24"/>
    </row>
    <row r="22234" spans="8:8" ht="15" customHeight="1">
      <c r="H22234" s="24"/>
    </row>
    <row r="22235" spans="8:8" ht="15" customHeight="1">
      <c r="H22235" s="24"/>
    </row>
    <row r="22236" spans="8:8" ht="15" customHeight="1">
      <c r="H22236" s="24"/>
    </row>
    <row r="22237" spans="8:8" ht="15" customHeight="1">
      <c r="H22237" s="24"/>
    </row>
    <row r="22238" spans="8:8" ht="15" customHeight="1">
      <c r="H22238" s="24"/>
    </row>
    <row r="22239" spans="8:8" ht="15" customHeight="1">
      <c r="H22239" s="24"/>
    </row>
    <row r="22240" spans="8:8" ht="15" customHeight="1">
      <c r="H22240" s="24"/>
    </row>
    <row r="22241" spans="8:8" ht="15" customHeight="1">
      <c r="H22241" s="24"/>
    </row>
    <row r="22242" spans="8:8" ht="15" customHeight="1">
      <c r="H22242" s="24"/>
    </row>
    <row r="22243" spans="8:8" ht="15" customHeight="1">
      <c r="H22243" s="24"/>
    </row>
    <row r="22244" spans="8:8" ht="15" customHeight="1">
      <c r="H22244" s="24"/>
    </row>
    <row r="22245" spans="8:8" ht="15" customHeight="1">
      <c r="H22245" s="24"/>
    </row>
    <row r="22246" spans="8:8" ht="15" customHeight="1">
      <c r="H22246" s="24"/>
    </row>
    <row r="22247" spans="8:8" ht="15" customHeight="1">
      <c r="H22247" s="24"/>
    </row>
    <row r="22248" spans="8:8" ht="15" customHeight="1">
      <c r="H22248" s="24"/>
    </row>
    <row r="22249" spans="8:8" ht="15" customHeight="1">
      <c r="H22249" s="24"/>
    </row>
    <row r="22250" spans="8:8" ht="15" customHeight="1">
      <c r="H22250" s="24"/>
    </row>
    <row r="22251" spans="8:8" ht="15" customHeight="1">
      <c r="H22251" s="24"/>
    </row>
    <row r="22252" spans="8:8" ht="15" customHeight="1">
      <c r="H22252" s="24"/>
    </row>
    <row r="22253" spans="8:8" ht="15" customHeight="1">
      <c r="H22253" s="24"/>
    </row>
    <row r="22254" spans="8:8" ht="15" customHeight="1">
      <c r="H22254" s="24"/>
    </row>
    <row r="22255" spans="8:8" ht="15" customHeight="1">
      <c r="H22255" s="24"/>
    </row>
    <row r="22256" spans="8:8" ht="15" customHeight="1">
      <c r="H22256" s="24"/>
    </row>
    <row r="22257" spans="8:8" ht="15" customHeight="1">
      <c r="H22257" s="24"/>
    </row>
    <row r="22258" spans="8:8" ht="15" customHeight="1">
      <c r="H22258" s="24"/>
    </row>
    <row r="22259" spans="8:8" ht="15" customHeight="1">
      <c r="H22259" s="24"/>
    </row>
    <row r="22260" spans="8:8" ht="15" customHeight="1">
      <c r="H22260" s="24"/>
    </row>
    <row r="22261" spans="8:8" ht="15" customHeight="1">
      <c r="H22261" s="24"/>
    </row>
    <row r="22262" spans="8:8" ht="15" customHeight="1">
      <c r="H22262" s="24"/>
    </row>
    <row r="22263" spans="8:8" ht="15" customHeight="1">
      <c r="H22263" s="24"/>
    </row>
    <row r="22264" spans="8:8" ht="15" customHeight="1">
      <c r="H22264" s="24"/>
    </row>
    <row r="22265" spans="8:8" ht="15" customHeight="1">
      <c r="H22265" s="24"/>
    </row>
    <row r="22266" spans="8:8" ht="15" customHeight="1">
      <c r="H22266" s="24"/>
    </row>
    <row r="22267" spans="8:8" ht="15" customHeight="1">
      <c r="H22267" s="24"/>
    </row>
    <row r="22268" spans="8:8" ht="15" customHeight="1">
      <c r="H22268" s="24"/>
    </row>
    <row r="22269" spans="8:8" ht="15" customHeight="1">
      <c r="H22269" s="24"/>
    </row>
    <row r="22270" spans="8:8" ht="15" customHeight="1">
      <c r="H22270" s="24"/>
    </row>
    <row r="22271" spans="8:8" ht="15" customHeight="1">
      <c r="H22271" s="24"/>
    </row>
    <row r="22272" spans="8:8" ht="15" customHeight="1">
      <c r="H22272" s="24"/>
    </row>
    <row r="22273" spans="8:8" ht="15" customHeight="1">
      <c r="H22273" s="24"/>
    </row>
    <row r="22274" spans="8:8" ht="15" customHeight="1">
      <c r="H22274" s="24"/>
    </row>
    <row r="22275" spans="8:8" ht="15" customHeight="1">
      <c r="H22275" s="24"/>
    </row>
    <row r="22276" spans="8:8" ht="15" customHeight="1">
      <c r="H22276" s="24"/>
    </row>
    <row r="22277" spans="8:8" ht="15" customHeight="1">
      <c r="H22277" s="24"/>
    </row>
    <row r="22278" spans="8:8" ht="15" customHeight="1">
      <c r="H22278" s="24"/>
    </row>
    <row r="22279" spans="8:8" ht="15" customHeight="1">
      <c r="H22279" s="24"/>
    </row>
    <row r="22280" spans="8:8" ht="15" customHeight="1">
      <c r="H22280" s="24"/>
    </row>
    <row r="22281" spans="8:8" ht="15" customHeight="1">
      <c r="H22281" s="24"/>
    </row>
    <row r="22282" spans="8:8" ht="15" customHeight="1">
      <c r="H22282" s="24"/>
    </row>
    <row r="22283" spans="8:8" ht="15" customHeight="1">
      <c r="H22283" s="24"/>
    </row>
    <row r="22284" spans="8:8" ht="15" customHeight="1">
      <c r="H22284" s="24"/>
    </row>
    <row r="22285" spans="8:8" ht="15" customHeight="1">
      <c r="H22285" s="24"/>
    </row>
    <row r="22286" spans="8:8" ht="15" customHeight="1">
      <c r="H22286" s="24"/>
    </row>
    <row r="22287" spans="8:8" ht="15" customHeight="1">
      <c r="H22287" s="24"/>
    </row>
    <row r="22288" spans="8:8" ht="15" customHeight="1">
      <c r="H22288" s="24"/>
    </row>
    <row r="22289" spans="8:8" ht="15" customHeight="1">
      <c r="H22289" s="24"/>
    </row>
    <row r="22290" spans="8:8" ht="15" customHeight="1">
      <c r="H22290" s="24"/>
    </row>
    <row r="22291" spans="8:8" ht="15" customHeight="1">
      <c r="H22291" s="24"/>
    </row>
    <row r="22292" spans="8:8" ht="15" customHeight="1">
      <c r="H22292" s="24"/>
    </row>
    <row r="22293" spans="8:8" ht="15" customHeight="1">
      <c r="H22293" s="24"/>
    </row>
    <row r="22294" spans="8:8" ht="15" customHeight="1">
      <c r="H22294" s="24"/>
    </row>
    <row r="22295" spans="8:8" ht="15" customHeight="1">
      <c r="H22295" s="24"/>
    </row>
    <row r="22296" spans="8:8" ht="15" customHeight="1">
      <c r="H22296" s="24"/>
    </row>
    <row r="22297" spans="8:8" ht="15" customHeight="1">
      <c r="H22297" s="24"/>
    </row>
    <row r="22298" spans="8:8" ht="15" customHeight="1">
      <c r="H22298" s="24"/>
    </row>
    <row r="22299" spans="8:8" ht="15" customHeight="1">
      <c r="H22299" s="24"/>
    </row>
    <row r="22300" spans="8:8" ht="15" customHeight="1">
      <c r="H22300" s="24"/>
    </row>
    <row r="22301" spans="8:8" ht="15" customHeight="1">
      <c r="H22301" s="24"/>
    </row>
    <row r="22302" spans="8:8" ht="15" customHeight="1">
      <c r="H22302" s="24"/>
    </row>
    <row r="22303" spans="8:8" ht="15" customHeight="1">
      <c r="H22303" s="24"/>
    </row>
    <row r="22304" spans="8:8" ht="15" customHeight="1">
      <c r="H22304" s="24"/>
    </row>
    <row r="22305" spans="8:8" ht="15" customHeight="1">
      <c r="H22305" s="24"/>
    </row>
    <row r="22306" spans="8:8" ht="15" customHeight="1">
      <c r="H22306" s="24"/>
    </row>
    <row r="22307" spans="8:8" ht="15" customHeight="1">
      <c r="H22307" s="24"/>
    </row>
    <row r="22308" spans="8:8" ht="15" customHeight="1">
      <c r="H22308" s="24"/>
    </row>
    <row r="22309" spans="8:8" ht="15" customHeight="1">
      <c r="H22309" s="24"/>
    </row>
    <row r="22310" spans="8:8" ht="15" customHeight="1">
      <c r="H22310" s="24"/>
    </row>
    <row r="22311" spans="8:8" ht="15" customHeight="1">
      <c r="H22311" s="24"/>
    </row>
    <row r="22312" spans="8:8" ht="15" customHeight="1">
      <c r="H22312" s="24"/>
    </row>
    <row r="22313" spans="8:8" ht="15" customHeight="1">
      <c r="H22313" s="24"/>
    </row>
    <row r="22314" spans="8:8" ht="15" customHeight="1">
      <c r="H22314" s="24"/>
    </row>
    <row r="22315" spans="8:8" ht="15" customHeight="1">
      <c r="H22315" s="24"/>
    </row>
    <row r="22316" spans="8:8" ht="15" customHeight="1">
      <c r="H22316" s="24"/>
    </row>
    <row r="22317" spans="8:8" ht="15" customHeight="1">
      <c r="H22317" s="24"/>
    </row>
    <row r="22318" spans="8:8" ht="15" customHeight="1">
      <c r="H22318" s="24"/>
    </row>
    <row r="22319" spans="8:8" ht="15" customHeight="1">
      <c r="H22319" s="24"/>
    </row>
    <row r="22320" spans="8:8" ht="15" customHeight="1">
      <c r="H22320" s="24"/>
    </row>
    <row r="22321" spans="8:8" ht="15" customHeight="1">
      <c r="H22321" s="24"/>
    </row>
    <row r="22322" spans="8:8" ht="15" customHeight="1">
      <c r="H22322" s="24"/>
    </row>
    <row r="22323" spans="8:8" ht="15" customHeight="1">
      <c r="H22323" s="24"/>
    </row>
    <row r="22324" spans="8:8" ht="15" customHeight="1">
      <c r="H22324" s="24"/>
    </row>
    <row r="22325" spans="8:8" ht="15" customHeight="1">
      <c r="H22325" s="24"/>
    </row>
    <row r="22326" spans="8:8" ht="15" customHeight="1">
      <c r="H22326" s="24"/>
    </row>
    <row r="22327" spans="8:8" ht="15" customHeight="1">
      <c r="H22327" s="24"/>
    </row>
    <row r="22328" spans="8:8" ht="15" customHeight="1">
      <c r="H22328" s="24"/>
    </row>
    <row r="22329" spans="8:8" ht="15" customHeight="1">
      <c r="H22329" s="24"/>
    </row>
    <row r="22330" spans="8:8" ht="15" customHeight="1">
      <c r="H22330" s="24"/>
    </row>
    <row r="22331" spans="8:8" ht="15" customHeight="1">
      <c r="H22331" s="24"/>
    </row>
    <row r="22332" spans="8:8" ht="15" customHeight="1">
      <c r="H22332" s="24"/>
    </row>
    <row r="22333" spans="8:8" ht="15" customHeight="1">
      <c r="H22333" s="24"/>
    </row>
    <row r="22334" spans="8:8" ht="15" customHeight="1">
      <c r="H22334" s="24"/>
    </row>
    <row r="22335" spans="8:8" ht="15" customHeight="1">
      <c r="H22335" s="24"/>
    </row>
    <row r="22336" spans="8:8" ht="15" customHeight="1">
      <c r="H22336" s="24"/>
    </row>
    <row r="22337" spans="8:8" ht="15" customHeight="1">
      <c r="H22337" s="24"/>
    </row>
    <row r="22338" spans="8:8" ht="15" customHeight="1">
      <c r="H22338" s="24"/>
    </row>
    <row r="22339" spans="8:8" ht="15" customHeight="1">
      <c r="H22339" s="24"/>
    </row>
    <row r="22340" spans="8:8" ht="15" customHeight="1">
      <c r="H22340" s="24"/>
    </row>
    <row r="22341" spans="8:8" ht="15" customHeight="1">
      <c r="H22341" s="24"/>
    </row>
    <row r="22342" spans="8:8" ht="15" customHeight="1">
      <c r="H22342" s="24"/>
    </row>
    <row r="22343" spans="8:8" ht="15" customHeight="1">
      <c r="H22343" s="24"/>
    </row>
    <row r="22344" spans="8:8" ht="15" customHeight="1">
      <c r="H22344" s="24"/>
    </row>
    <row r="22345" spans="8:8" ht="15" customHeight="1">
      <c r="H22345" s="24"/>
    </row>
    <row r="22346" spans="8:8" ht="15" customHeight="1">
      <c r="H22346" s="24"/>
    </row>
    <row r="22347" spans="8:8" ht="15" customHeight="1">
      <c r="H22347" s="24"/>
    </row>
    <row r="22348" spans="8:8" ht="15" customHeight="1">
      <c r="H22348" s="24"/>
    </row>
    <row r="22349" spans="8:8" ht="15" customHeight="1">
      <c r="H22349" s="24"/>
    </row>
    <row r="22350" spans="8:8" ht="15" customHeight="1">
      <c r="H22350" s="24"/>
    </row>
    <row r="22351" spans="8:8" ht="15" customHeight="1">
      <c r="H22351" s="24"/>
    </row>
    <row r="22352" spans="8:8" ht="15" customHeight="1">
      <c r="H22352" s="24"/>
    </row>
    <row r="22353" spans="8:8" ht="15" customHeight="1">
      <c r="H22353" s="24"/>
    </row>
    <row r="22354" spans="8:8" ht="15" customHeight="1">
      <c r="H22354" s="24"/>
    </row>
    <row r="22355" spans="8:8" ht="15" customHeight="1">
      <c r="H22355" s="24"/>
    </row>
    <row r="22356" spans="8:8" ht="15" customHeight="1">
      <c r="H22356" s="24"/>
    </row>
    <row r="22357" spans="8:8" ht="15" customHeight="1">
      <c r="H22357" s="24"/>
    </row>
    <row r="22358" spans="8:8" ht="15" customHeight="1">
      <c r="H22358" s="24"/>
    </row>
    <row r="22359" spans="8:8" ht="15" customHeight="1">
      <c r="H22359" s="24"/>
    </row>
    <row r="22360" spans="8:8" ht="15" customHeight="1">
      <c r="H22360" s="24"/>
    </row>
    <row r="22361" spans="8:8" ht="15" customHeight="1">
      <c r="H22361" s="24"/>
    </row>
    <row r="22362" spans="8:8" ht="15" customHeight="1">
      <c r="H22362" s="24"/>
    </row>
    <row r="22363" spans="8:8" ht="15" customHeight="1">
      <c r="H22363" s="24"/>
    </row>
    <row r="22364" spans="8:8" ht="15" customHeight="1">
      <c r="H22364" s="24"/>
    </row>
    <row r="22365" spans="8:8" ht="15" customHeight="1">
      <c r="H22365" s="24"/>
    </row>
    <row r="22366" spans="8:8" ht="15" customHeight="1">
      <c r="H22366" s="24"/>
    </row>
    <row r="22367" spans="8:8" ht="15" customHeight="1">
      <c r="H22367" s="24"/>
    </row>
    <row r="22368" spans="8:8" ht="15" customHeight="1">
      <c r="H22368" s="24"/>
    </row>
    <row r="22369" spans="8:8" ht="15" customHeight="1">
      <c r="H22369" s="24"/>
    </row>
    <row r="22370" spans="8:8" ht="15" customHeight="1">
      <c r="H22370" s="24"/>
    </row>
    <row r="22371" spans="8:8" ht="15" customHeight="1">
      <c r="H22371" s="24"/>
    </row>
    <row r="22372" spans="8:8" ht="15" customHeight="1">
      <c r="H22372" s="24"/>
    </row>
    <row r="22373" spans="8:8" ht="15" customHeight="1">
      <c r="H22373" s="24"/>
    </row>
    <row r="22374" spans="8:8" ht="15" customHeight="1">
      <c r="H22374" s="24"/>
    </row>
    <row r="22375" spans="8:8" ht="15" customHeight="1">
      <c r="H22375" s="24"/>
    </row>
    <row r="22376" spans="8:8" ht="15" customHeight="1">
      <c r="H22376" s="24"/>
    </row>
    <row r="22377" spans="8:8" ht="15" customHeight="1">
      <c r="H22377" s="24"/>
    </row>
    <row r="22378" spans="8:8" ht="15" customHeight="1">
      <c r="H22378" s="24"/>
    </row>
    <row r="22379" spans="8:8" ht="15" customHeight="1">
      <c r="H22379" s="24"/>
    </row>
    <row r="22380" spans="8:8" ht="15" customHeight="1">
      <c r="H22380" s="24"/>
    </row>
    <row r="22381" spans="8:8" ht="15" customHeight="1">
      <c r="H22381" s="24"/>
    </row>
    <row r="22382" spans="8:8" ht="15" customHeight="1">
      <c r="H22382" s="24"/>
    </row>
    <row r="22383" spans="8:8" ht="15" customHeight="1">
      <c r="H22383" s="24"/>
    </row>
    <row r="22384" spans="8:8" ht="15" customHeight="1">
      <c r="H22384" s="24"/>
    </row>
    <row r="22385" spans="8:8" ht="15" customHeight="1">
      <c r="H22385" s="24"/>
    </row>
    <row r="22386" spans="8:8" ht="15" customHeight="1">
      <c r="H22386" s="24"/>
    </row>
    <row r="22387" spans="8:8" ht="15" customHeight="1">
      <c r="H22387" s="24"/>
    </row>
    <row r="22388" spans="8:8" ht="15" customHeight="1">
      <c r="H22388" s="24"/>
    </row>
    <row r="22389" spans="8:8" ht="15" customHeight="1">
      <c r="H22389" s="24"/>
    </row>
    <row r="22390" spans="8:8" ht="15" customHeight="1">
      <c r="H22390" s="24"/>
    </row>
    <row r="22391" spans="8:8" ht="15" customHeight="1">
      <c r="H22391" s="24"/>
    </row>
    <row r="22392" spans="8:8" ht="15" customHeight="1">
      <c r="H22392" s="24"/>
    </row>
    <row r="22393" spans="8:8" ht="15" customHeight="1">
      <c r="H22393" s="24"/>
    </row>
    <row r="22394" spans="8:8" ht="15" customHeight="1">
      <c r="H22394" s="24"/>
    </row>
    <row r="22395" spans="8:8" ht="15" customHeight="1">
      <c r="H22395" s="24"/>
    </row>
    <row r="22396" spans="8:8" ht="15" customHeight="1">
      <c r="H22396" s="24"/>
    </row>
    <row r="22397" spans="8:8" ht="15" customHeight="1">
      <c r="H22397" s="24"/>
    </row>
    <row r="22398" spans="8:8" ht="15" customHeight="1">
      <c r="H22398" s="24"/>
    </row>
    <row r="22399" spans="8:8" ht="15" customHeight="1">
      <c r="H22399" s="24"/>
    </row>
    <row r="22400" spans="8:8" ht="15" customHeight="1">
      <c r="H22400" s="24"/>
    </row>
    <row r="22401" spans="8:8" ht="15" customHeight="1">
      <c r="H22401" s="24"/>
    </row>
    <row r="22402" spans="8:8" ht="15" customHeight="1">
      <c r="H22402" s="24"/>
    </row>
    <row r="22403" spans="8:8" ht="15" customHeight="1">
      <c r="H22403" s="24"/>
    </row>
    <row r="22404" spans="8:8" ht="15" customHeight="1">
      <c r="H22404" s="24"/>
    </row>
    <row r="22405" spans="8:8" ht="15" customHeight="1">
      <c r="H22405" s="24"/>
    </row>
    <row r="22406" spans="8:8" ht="15" customHeight="1">
      <c r="H22406" s="24"/>
    </row>
    <row r="22407" spans="8:8" ht="15" customHeight="1">
      <c r="H22407" s="24"/>
    </row>
    <row r="22408" spans="8:8" ht="15" customHeight="1">
      <c r="H22408" s="24"/>
    </row>
    <row r="22409" spans="8:8" ht="15" customHeight="1">
      <c r="H22409" s="24"/>
    </row>
    <row r="22410" spans="8:8" ht="15" customHeight="1">
      <c r="H22410" s="24"/>
    </row>
    <row r="22411" spans="8:8" ht="15" customHeight="1">
      <c r="H22411" s="24"/>
    </row>
    <row r="22412" spans="8:8" ht="15" customHeight="1">
      <c r="H22412" s="24"/>
    </row>
    <row r="22413" spans="8:8" ht="15" customHeight="1">
      <c r="H22413" s="24"/>
    </row>
    <row r="22414" spans="8:8" ht="15" customHeight="1">
      <c r="H22414" s="24"/>
    </row>
    <row r="22415" spans="8:8" ht="15" customHeight="1">
      <c r="H22415" s="24"/>
    </row>
    <row r="22416" spans="8:8" ht="15" customHeight="1">
      <c r="H22416" s="24"/>
    </row>
    <row r="22417" spans="8:8" ht="15" customHeight="1">
      <c r="H22417" s="24"/>
    </row>
    <row r="22418" spans="8:8" ht="15" customHeight="1">
      <c r="H22418" s="24"/>
    </row>
    <row r="22419" spans="8:8" ht="15" customHeight="1">
      <c r="H22419" s="24"/>
    </row>
    <row r="22420" spans="8:8" ht="15" customHeight="1">
      <c r="H22420" s="24"/>
    </row>
    <row r="22421" spans="8:8" ht="15" customHeight="1">
      <c r="H22421" s="24"/>
    </row>
    <row r="22422" spans="8:8" ht="15" customHeight="1">
      <c r="H22422" s="24"/>
    </row>
    <row r="22423" spans="8:8" ht="15" customHeight="1">
      <c r="H22423" s="24"/>
    </row>
    <row r="22424" spans="8:8" ht="15" customHeight="1">
      <c r="H22424" s="24"/>
    </row>
    <row r="22425" spans="8:8" ht="15" customHeight="1">
      <c r="H22425" s="24"/>
    </row>
    <row r="22426" spans="8:8" ht="15" customHeight="1">
      <c r="H22426" s="24"/>
    </row>
    <row r="22427" spans="8:8" ht="15" customHeight="1">
      <c r="H22427" s="24"/>
    </row>
    <row r="22428" spans="8:8" ht="15" customHeight="1">
      <c r="H22428" s="24"/>
    </row>
    <row r="22429" spans="8:8" ht="15" customHeight="1">
      <c r="H22429" s="24"/>
    </row>
    <row r="22430" spans="8:8" ht="15" customHeight="1">
      <c r="H22430" s="24"/>
    </row>
    <row r="22431" spans="8:8" ht="15" customHeight="1">
      <c r="H22431" s="24"/>
    </row>
    <row r="22432" spans="8:8" ht="15" customHeight="1">
      <c r="H22432" s="24"/>
    </row>
    <row r="22433" spans="8:8" ht="15" customHeight="1">
      <c r="H22433" s="24"/>
    </row>
    <row r="22434" spans="8:8" ht="15" customHeight="1">
      <c r="H22434" s="24"/>
    </row>
    <row r="22435" spans="8:8" ht="15" customHeight="1">
      <c r="H22435" s="24"/>
    </row>
    <row r="22436" spans="8:8" ht="15" customHeight="1">
      <c r="H22436" s="24"/>
    </row>
    <row r="22437" spans="8:8" ht="15" customHeight="1">
      <c r="H22437" s="24"/>
    </row>
    <row r="22438" spans="8:8" ht="15" customHeight="1">
      <c r="H22438" s="24"/>
    </row>
    <row r="22439" spans="8:8" ht="15" customHeight="1">
      <c r="H22439" s="24"/>
    </row>
    <row r="22440" spans="8:8" ht="15" customHeight="1">
      <c r="H22440" s="24"/>
    </row>
    <row r="22441" spans="8:8" ht="15" customHeight="1">
      <c r="H22441" s="24"/>
    </row>
    <row r="22442" spans="8:8" ht="15" customHeight="1">
      <c r="H22442" s="24"/>
    </row>
    <row r="22443" spans="8:8" ht="15" customHeight="1">
      <c r="H22443" s="24"/>
    </row>
    <row r="22444" spans="8:8" ht="15" customHeight="1">
      <c r="H22444" s="24"/>
    </row>
    <row r="22445" spans="8:8" ht="15" customHeight="1">
      <c r="H22445" s="24"/>
    </row>
    <row r="22446" spans="8:8" ht="15" customHeight="1">
      <c r="H22446" s="24"/>
    </row>
    <row r="22447" spans="8:8" ht="15" customHeight="1">
      <c r="H22447" s="24"/>
    </row>
    <row r="22448" spans="8:8" ht="15" customHeight="1">
      <c r="H22448" s="24"/>
    </row>
    <row r="22449" spans="8:8" ht="15" customHeight="1">
      <c r="H22449" s="24"/>
    </row>
    <row r="22450" spans="8:8" ht="15" customHeight="1">
      <c r="H22450" s="24"/>
    </row>
    <row r="22451" spans="8:8" ht="15" customHeight="1">
      <c r="H22451" s="24"/>
    </row>
    <row r="22452" spans="8:8" ht="15" customHeight="1">
      <c r="H22452" s="24"/>
    </row>
    <row r="22453" spans="8:8" ht="15" customHeight="1">
      <c r="H22453" s="24"/>
    </row>
    <row r="22454" spans="8:8" ht="15" customHeight="1">
      <c r="H22454" s="24"/>
    </row>
    <row r="22455" spans="8:8" ht="15" customHeight="1">
      <c r="H22455" s="24"/>
    </row>
    <row r="22456" spans="8:8" ht="15" customHeight="1">
      <c r="H22456" s="24"/>
    </row>
    <row r="22457" spans="8:8" ht="15" customHeight="1">
      <c r="H22457" s="24"/>
    </row>
    <row r="22458" spans="8:8" ht="15" customHeight="1">
      <c r="H22458" s="24"/>
    </row>
    <row r="22459" spans="8:8" ht="15" customHeight="1">
      <c r="H22459" s="24"/>
    </row>
    <row r="22460" spans="8:8" ht="15" customHeight="1">
      <c r="H22460" s="24"/>
    </row>
    <row r="22461" spans="8:8" ht="15" customHeight="1">
      <c r="H22461" s="24"/>
    </row>
    <row r="22462" spans="8:8" ht="15" customHeight="1">
      <c r="H22462" s="24"/>
    </row>
    <row r="22463" spans="8:8" ht="15" customHeight="1">
      <c r="H22463" s="24"/>
    </row>
    <row r="22464" spans="8:8" ht="15" customHeight="1">
      <c r="H22464" s="24"/>
    </row>
    <row r="22465" spans="8:8" ht="15" customHeight="1">
      <c r="H22465" s="24"/>
    </row>
    <row r="22466" spans="8:8" ht="15" customHeight="1">
      <c r="H22466" s="24"/>
    </row>
    <row r="22467" spans="8:8" ht="15" customHeight="1">
      <c r="H22467" s="24"/>
    </row>
    <row r="22468" spans="8:8" ht="15" customHeight="1">
      <c r="H22468" s="24"/>
    </row>
    <row r="22469" spans="8:8" ht="15" customHeight="1">
      <c r="H22469" s="24"/>
    </row>
    <row r="22470" spans="8:8" ht="15" customHeight="1">
      <c r="H22470" s="24"/>
    </row>
    <row r="22471" spans="8:8" ht="15" customHeight="1">
      <c r="H22471" s="24"/>
    </row>
    <row r="22472" spans="8:8" ht="15" customHeight="1">
      <c r="H22472" s="24"/>
    </row>
    <row r="22473" spans="8:8" ht="15" customHeight="1">
      <c r="H22473" s="24"/>
    </row>
    <row r="22474" spans="8:8" ht="15" customHeight="1">
      <c r="H22474" s="24"/>
    </row>
    <row r="22475" spans="8:8" ht="15" customHeight="1">
      <c r="H22475" s="24"/>
    </row>
    <row r="22476" spans="8:8" ht="15" customHeight="1">
      <c r="H22476" s="24"/>
    </row>
    <row r="22477" spans="8:8" ht="15" customHeight="1">
      <c r="H22477" s="24"/>
    </row>
    <row r="22478" spans="8:8" ht="15" customHeight="1">
      <c r="H22478" s="24"/>
    </row>
    <row r="22479" spans="8:8" ht="15" customHeight="1">
      <c r="H22479" s="24"/>
    </row>
    <row r="22480" spans="8:8" ht="15" customHeight="1">
      <c r="H22480" s="24"/>
    </row>
    <row r="22481" spans="8:8" ht="15" customHeight="1">
      <c r="H22481" s="24"/>
    </row>
    <row r="22482" spans="8:8" ht="15" customHeight="1">
      <c r="H22482" s="24"/>
    </row>
    <row r="22483" spans="8:8" ht="15" customHeight="1">
      <c r="H22483" s="24"/>
    </row>
    <row r="22484" spans="8:8" ht="15" customHeight="1">
      <c r="H22484" s="24"/>
    </row>
    <row r="22485" spans="8:8" ht="15" customHeight="1">
      <c r="H22485" s="24"/>
    </row>
    <row r="22486" spans="8:8" ht="15" customHeight="1">
      <c r="H22486" s="24"/>
    </row>
    <row r="22487" spans="8:8" ht="15" customHeight="1">
      <c r="H22487" s="24"/>
    </row>
    <row r="22488" spans="8:8" ht="15" customHeight="1">
      <c r="H22488" s="24"/>
    </row>
    <row r="22489" spans="8:8" ht="15" customHeight="1">
      <c r="H22489" s="24"/>
    </row>
    <row r="22490" spans="8:8" ht="15" customHeight="1">
      <c r="H22490" s="24"/>
    </row>
    <row r="22491" spans="8:8" ht="15" customHeight="1">
      <c r="H22491" s="24"/>
    </row>
    <row r="22492" spans="8:8" ht="15" customHeight="1">
      <c r="H22492" s="24"/>
    </row>
    <row r="22493" spans="8:8" ht="15" customHeight="1">
      <c r="H22493" s="24"/>
    </row>
    <row r="22494" spans="8:8" ht="15" customHeight="1">
      <c r="H22494" s="24"/>
    </row>
    <row r="22495" spans="8:8" ht="15" customHeight="1">
      <c r="H22495" s="24"/>
    </row>
    <row r="22496" spans="8:8" ht="15" customHeight="1">
      <c r="H22496" s="24"/>
    </row>
    <row r="22497" spans="8:8" ht="15" customHeight="1">
      <c r="H22497" s="24"/>
    </row>
    <row r="22498" spans="8:8" ht="15" customHeight="1">
      <c r="H22498" s="24"/>
    </row>
    <row r="22499" spans="8:8" ht="15" customHeight="1">
      <c r="H22499" s="24"/>
    </row>
    <row r="22500" spans="8:8" ht="15" customHeight="1">
      <c r="H22500" s="24"/>
    </row>
    <row r="22501" spans="8:8" ht="15" customHeight="1">
      <c r="H22501" s="24"/>
    </row>
    <row r="22502" spans="8:8" ht="15" customHeight="1">
      <c r="H22502" s="24"/>
    </row>
    <row r="22503" spans="8:8" ht="15" customHeight="1">
      <c r="H22503" s="24"/>
    </row>
    <row r="22504" spans="8:8" ht="15" customHeight="1">
      <c r="H22504" s="24"/>
    </row>
    <row r="22505" spans="8:8" ht="15" customHeight="1">
      <c r="H22505" s="24"/>
    </row>
    <row r="22506" spans="8:8" ht="15" customHeight="1">
      <c r="H22506" s="24"/>
    </row>
    <row r="22507" spans="8:8" ht="15" customHeight="1">
      <c r="H22507" s="24"/>
    </row>
    <row r="22508" spans="8:8" ht="15" customHeight="1">
      <c r="H22508" s="24"/>
    </row>
    <row r="22509" spans="8:8" ht="15" customHeight="1">
      <c r="H22509" s="24"/>
    </row>
    <row r="22510" spans="8:8" ht="15" customHeight="1">
      <c r="H22510" s="24"/>
    </row>
    <row r="22511" spans="8:8" ht="15" customHeight="1">
      <c r="H22511" s="24"/>
    </row>
    <row r="22512" spans="8:8" ht="15" customHeight="1">
      <c r="H22512" s="24"/>
    </row>
    <row r="22513" spans="8:8" ht="15" customHeight="1">
      <c r="H22513" s="24"/>
    </row>
    <row r="22514" spans="8:8" ht="15" customHeight="1">
      <c r="H22514" s="24"/>
    </row>
    <row r="22515" spans="8:8" ht="15" customHeight="1">
      <c r="H22515" s="24"/>
    </row>
    <row r="22516" spans="8:8" ht="15" customHeight="1">
      <c r="H22516" s="24"/>
    </row>
    <row r="22517" spans="8:8" ht="15" customHeight="1">
      <c r="H22517" s="24"/>
    </row>
    <row r="22518" spans="8:8" ht="15" customHeight="1">
      <c r="H22518" s="24"/>
    </row>
    <row r="22519" spans="8:8" ht="15" customHeight="1">
      <c r="H22519" s="24"/>
    </row>
    <row r="22520" spans="8:8" ht="15" customHeight="1">
      <c r="H22520" s="24"/>
    </row>
    <row r="22521" spans="8:8" ht="15" customHeight="1">
      <c r="H22521" s="24"/>
    </row>
    <row r="22522" spans="8:8" ht="15" customHeight="1">
      <c r="H22522" s="24"/>
    </row>
    <row r="22523" spans="8:8" ht="15" customHeight="1">
      <c r="H22523" s="24"/>
    </row>
    <row r="22524" spans="8:8" ht="15" customHeight="1">
      <c r="H22524" s="24"/>
    </row>
    <row r="22525" spans="8:8" ht="15" customHeight="1">
      <c r="H22525" s="24"/>
    </row>
    <row r="22526" spans="8:8" ht="15" customHeight="1">
      <c r="H22526" s="24"/>
    </row>
    <row r="22527" spans="8:8" ht="15" customHeight="1">
      <c r="H22527" s="24"/>
    </row>
    <row r="22528" spans="8:8" ht="15" customHeight="1">
      <c r="H22528" s="24"/>
    </row>
    <row r="22529" spans="8:8" ht="15" customHeight="1">
      <c r="H22529" s="24"/>
    </row>
    <row r="22530" spans="8:8" ht="15" customHeight="1">
      <c r="H22530" s="24"/>
    </row>
    <row r="22531" spans="8:8" ht="15" customHeight="1">
      <c r="H22531" s="24"/>
    </row>
    <row r="22532" spans="8:8" ht="15" customHeight="1">
      <c r="H22532" s="24"/>
    </row>
    <row r="22533" spans="8:8" ht="15" customHeight="1">
      <c r="H22533" s="24"/>
    </row>
    <row r="22534" spans="8:8" ht="15" customHeight="1">
      <c r="H22534" s="24"/>
    </row>
    <row r="22535" spans="8:8" ht="15" customHeight="1">
      <c r="H22535" s="24"/>
    </row>
    <row r="22536" spans="8:8" ht="15" customHeight="1">
      <c r="H22536" s="24"/>
    </row>
    <row r="22537" spans="8:8" ht="15" customHeight="1">
      <c r="H22537" s="24"/>
    </row>
    <row r="22538" spans="8:8" ht="15" customHeight="1">
      <c r="H22538" s="24"/>
    </row>
    <row r="22539" spans="8:8" ht="15" customHeight="1">
      <c r="H22539" s="24"/>
    </row>
    <row r="22540" spans="8:8" ht="15" customHeight="1">
      <c r="H22540" s="24"/>
    </row>
    <row r="22541" spans="8:8" ht="15" customHeight="1">
      <c r="H22541" s="24"/>
    </row>
    <row r="22542" spans="8:8" ht="15" customHeight="1">
      <c r="H22542" s="24"/>
    </row>
    <row r="22543" spans="8:8" ht="15" customHeight="1">
      <c r="H22543" s="24"/>
    </row>
    <row r="22544" spans="8:8" ht="15" customHeight="1">
      <c r="H22544" s="24"/>
    </row>
    <row r="22545" spans="8:8" ht="15" customHeight="1">
      <c r="H22545" s="24"/>
    </row>
    <row r="22546" spans="8:8" ht="15" customHeight="1">
      <c r="H22546" s="24"/>
    </row>
    <row r="22547" spans="8:8" ht="15" customHeight="1">
      <c r="H22547" s="24"/>
    </row>
    <row r="22548" spans="8:8" ht="15" customHeight="1">
      <c r="H22548" s="24"/>
    </row>
    <row r="22549" spans="8:8" ht="15" customHeight="1">
      <c r="H22549" s="24"/>
    </row>
    <row r="22550" spans="8:8" ht="15" customHeight="1">
      <c r="H22550" s="24"/>
    </row>
    <row r="22551" spans="8:8" ht="15" customHeight="1">
      <c r="H22551" s="24"/>
    </row>
    <row r="22552" spans="8:8" ht="15" customHeight="1">
      <c r="H22552" s="24"/>
    </row>
    <row r="22553" spans="8:8" ht="15" customHeight="1">
      <c r="H22553" s="24"/>
    </row>
    <row r="22554" spans="8:8" ht="15" customHeight="1">
      <c r="H22554" s="24"/>
    </row>
    <row r="22555" spans="8:8" ht="15" customHeight="1">
      <c r="H22555" s="24"/>
    </row>
    <row r="22556" spans="8:8" ht="15" customHeight="1">
      <c r="H22556" s="24"/>
    </row>
    <row r="22557" spans="8:8" ht="15" customHeight="1">
      <c r="H22557" s="24"/>
    </row>
    <row r="22558" spans="8:8" ht="15" customHeight="1">
      <c r="H22558" s="24"/>
    </row>
    <row r="22559" spans="8:8" ht="15" customHeight="1">
      <c r="H22559" s="24"/>
    </row>
    <row r="22560" spans="8:8" ht="15" customHeight="1">
      <c r="H22560" s="24"/>
    </row>
    <row r="22561" spans="8:8" ht="15" customHeight="1">
      <c r="H22561" s="24"/>
    </row>
    <row r="22562" spans="8:8" ht="15" customHeight="1">
      <c r="H22562" s="24"/>
    </row>
    <row r="22563" spans="8:8" ht="15" customHeight="1">
      <c r="H22563" s="24"/>
    </row>
    <row r="22564" spans="8:8" ht="15" customHeight="1">
      <c r="H22564" s="24"/>
    </row>
    <row r="22565" spans="8:8" ht="15" customHeight="1">
      <c r="H22565" s="24"/>
    </row>
    <row r="22566" spans="8:8" ht="15" customHeight="1">
      <c r="H22566" s="24"/>
    </row>
    <row r="22567" spans="8:8" ht="15" customHeight="1">
      <c r="H22567" s="24"/>
    </row>
    <row r="22568" spans="8:8" ht="15" customHeight="1">
      <c r="H22568" s="24"/>
    </row>
    <row r="22569" spans="8:8" ht="15" customHeight="1">
      <c r="H22569" s="24"/>
    </row>
    <row r="22570" spans="8:8" ht="15" customHeight="1">
      <c r="H22570" s="24"/>
    </row>
    <row r="22571" spans="8:8" ht="15" customHeight="1">
      <c r="H22571" s="24"/>
    </row>
    <row r="22572" spans="8:8" ht="15" customHeight="1">
      <c r="H22572" s="24"/>
    </row>
    <row r="22573" spans="8:8" ht="15" customHeight="1">
      <c r="H22573" s="24"/>
    </row>
    <row r="22574" spans="8:8" ht="15" customHeight="1">
      <c r="H22574" s="24"/>
    </row>
    <row r="22575" spans="8:8" ht="15" customHeight="1">
      <c r="H22575" s="24"/>
    </row>
    <row r="22576" spans="8:8" ht="15" customHeight="1">
      <c r="H22576" s="24"/>
    </row>
    <row r="22577" spans="8:8" ht="15" customHeight="1">
      <c r="H22577" s="24"/>
    </row>
    <row r="22578" spans="8:8" ht="15" customHeight="1">
      <c r="H22578" s="24"/>
    </row>
    <row r="22579" spans="8:8" ht="15" customHeight="1">
      <c r="H22579" s="24"/>
    </row>
    <row r="22580" spans="8:8" ht="15" customHeight="1">
      <c r="H22580" s="24"/>
    </row>
    <row r="22581" spans="8:8" ht="15" customHeight="1">
      <c r="H22581" s="24"/>
    </row>
    <row r="22582" spans="8:8" ht="15" customHeight="1">
      <c r="H22582" s="24"/>
    </row>
    <row r="22583" spans="8:8" ht="15" customHeight="1">
      <c r="H22583" s="24"/>
    </row>
    <row r="22584" spans="8:8" ht="15" customHeight="1">
      <c r="H22584" s="24"/>
    </row>
    <row r="22585" spans="8:8" ht="15" customHeight="1">
      <c r="H22585" s="24"/>
    </row>
    <row r="22586" spans="8:8" ht="15" customHeight="1">
      <c r="H22586" s="24"/>
    </row>
    <row r="22587" spans="8:8" ht="15" customHeight="1">
      <c r="H22587" s="24"/>
    </row>
    <row r="22588" spans="8:8" ht="15" customHeight="1">
      <c r="H22588" s="24"/>
    </row>
    <row r="22589" spans="8:8" ht="15" customHeight="1">
      <c r="H22589" s="24"/>
    </row>
    <row r="22590" spans="8:8" ht="15" customHeight="1">
      <c r="H22590" s="24"/>
    </row>
    <row r="22591" spans="8:8" ht="15" customHeight="1">
      <c r="H22591" s="24"/>
    </row>
    <row r="22592" spans="8:8" ht="15" customHeight="1">
      <c r="H22592" s="24"/>
    </row>
    <row r="22593" spans="8:8" ht="15" customHeight="1">
      <c r="H22593" s="24"/>
    </row>
    <row r="22594" spans="8:8" ht="15" customHeight="1">
      <c r="H22594" s="24"/>
    </row>
    <row r="22595" spans="8:8" ht="15" customHeight="1">
      <c r="H22595" s="24"/>
    </row>
    <row r="22596" spans="8:8" ht="15" customHeight="1">
      <c r="H22596" s="24"/>
    </row>
    <row r="22597" spans="8:8" ht="15" customHeight="1">
      <c r="H22597" s="24"/>
    </row>
    <row r="22598" spans="8:8" ht="15" customHeight="1">
      <c r="H22598" s="24"/>
    </row>
    <row r="22599" spans="8:8" ht="15" customHeight="1">
      <c r="H22599" s="24"/>
    </row>
    <row r="22600" spans="8:8" ht="15" customHeight="1">
      <c r="H22600" s="24"/>
    </row>
    <row r="22601" spans="8:8" ht="15" customHeight="1">
      <c r="H22601" s="24"/>
    </row>
    <row r="22602" spans="8:8" ht="15" customHeight="1">
      <c r="H22602" s="24"/>
    </row>
    <row r="22603" spans="8:8" ht="15" customHeight="1">
      <c r="H22603" s="24"/>
    </row>
    <row r="22604" spans="8:8" ht="15" customHeight="1">
      <c r="H22604" s="24"/>
    </row>
    <row r="22605" spans="8:8" ht="15" customHeight="1">
      <c r="H22605" s="24"/>
    </row>
    <row r="22606" spans="8:8" ht="15" customHeight="1">
      <c r="H22606" s="24"/>
    </row>
    <row r="22607" spans="8:8" ht="15" customHeight="1">
      <c r="H22607" s="24"/>
    </row>
    <row r="22608" spans="8:8" ht="15" customHeight="1">
      <c r="H22608" s="24"/>
    </row>
    <row r="22609" spans="8:8" ht="15" customHeight="1">
      <c r="H22609" s="24"/>
    </row>
    <row r="22610" spans="8:8" ht="15" customHeight="1">
      <c r="H22610" s="24"/>
    </row>
    <row r="22611" spans="8:8" ht="15" customHeight="1">
      <c r="H22611" s="24"/>
    </row>
    <row r="22612" spans="8:8" ht="15" customHeight="1">
      <c r="H22612" s="24"/>
    </row>
    <row r="22613" spans="8:8" ht="15" customHeight="1">
      <c r="H22613" s="24"/>
    </row>
    <row r="22614" spans="8:8" ht="15" customHeight="1">
      <c r="H22614" s="24"/>
    </row>
    <row r="22615" spans="8:8" ht="15" customHeight="1">
      <c r="H22615" s="24"/>
    </row>
    <row r="22616" spans="8:8" ht="15" customHeight="1">
      <c r="H22616" s="24"/>
    </row>
    <row r="22617" spans="8:8" ht="15" customHeight="1">
      <c r="H22617" s="24"/>
    </row>
    <row r="22618" spans="8:8" ht="15" customHeight="1">
      <c r="H22618" s="24"/>
    </row>
    <row r="22619" spans="8:8" ht="15" customHeight="1">
      <c r="H22619" s="24"/>
    </row>
    <row r="22620" spans="8:8" ht="15" customHeight="1">
      <c r="H22620" s="24"/>
    </row>
    <row r="22621" spans="8:8" ht="15" customHeight="1">
      <c r="H22621" s="24"/>
    </row>
    <row r="22622" spans="8:8" ht="15" customHeight="1">
      <c r="H22622" s="24"/>
    </row>
    <row r="22623" spans="8:8" ht="15" customHeight="1">
      <c r="H22623" s="24"/>
    </row>
    <row r="22624" spans="8:8" ht="15" customHeight="1">
      <c r="H22624" s="24"/>
    </row>
    <row r="22625" spans="8:8" ht="15" customHeight="1">
      <c r="H22625" s="24"/>
    </row>
    <row r="22626" spans="8:8" ht="15" customHeight="1">
      <c r="H22626" s="24"/>
    </row>
    <row r="22627" spans="8:8" ht="15" customHeight="1">
      <c r="H22627" s="24"/>
    </row>
    <row r="22628" spans="8:8" ht="15" customHeight="1">
      <c r="H22628" s="24"/>
    </row>
    <row r="22629" spans="8:8" ht="15" customHeight="1">
      <c r="H22629" s="24"/>
    </row>
    <row r="22630" spans="8:8" ht="15" customHeight="1">
      <c r="H22630" s="24"/>
    </row>
    <row r="22631" spans="8:8" ht="15" customHeight="1">
      <c r="H22631" s="24"/>
    </row>
    <row r="22632" spans="8:8" ht="15" customHeight="1">
      <c r="H22632" s="24"/>
    </row>
    <row r="22633" spans="8:8" ht="15" customHeight="1">
      <c r="H22633" s="24"/>
    </row>
    <row r="22634" spans="8:8" ht="15" customHeight="1">
      <c r="H22634" s="24"/>
    </row>
    <row r="22635" spans="8:8" ht="15" customHeight="1">
      <c r="H22635" s="24"/>
    </row>
    <row r="22636" spans="8:8" ht="15" customHeight="1">
      <c r="H22636" s="24"/>
    </row>
    <row r="22637" spans="8:8" ht="15" customHeight="1">
      <c r="H22637" s="24"/>
    </row>
    <row r="22638" spans="8:8" ht="15" customHeight="1">
      <c r="H22638" s="24"/>
    </row>
    <row r="22639" spans="8:8" ht="15" customHeight="1">
      <c r="H22639" s="24"/>
    </row>
    <row r="22640" spans="8:8" ht="15" customHeight="1">
      <c r="H22640" s="24"/>
    </row>
    <row r="22641" spans="8:8" ht="15" customHeight="1">
      <c r="H22641" s="24"/>
    </row>
    <row r="22642" spans="8:8" ht="15" customHeight="1">
      <c r="H22642" s="24"/>
    </row>
    <row r="22643" spans="8:8" ht="15" customHeight="1">
      <c r="H22643" s="24"/>
    </row>
    <row r="22644" spans="8:8" ht="15" customHeight="1">
      <c r="H22644" s="24"/>
    </row>
    <row r="22645" spans="8:8" ht="15" customHeight="1">
      <c r="H22645" s="24"/>
    </row>
    <row r="22646" spans="8:8" ht="15" customHeight="1">
      <c r="H22646" s="24"/>
    </row>
    <row r="22647" spans="8:8" ht="15" customHeight="1">
      <c r="H22647" s="24"/>
    </row>
    <row r="22648" spans="8:8" ht="15" customHeight="1">
      <c r="H22648" s="24"/>
    </row>
    <row r="22649" spans="8:8" ht="15" customHeight="1">
      <c r="H22649" s="24"/>
    </row>
    <row r="22650" spans="8:8" ht="15" customHeight="1">
      <c r="H22650" s="24"/>
    </row>
    <row r="22651" spans="8:8" ht="15" customHeight="1">
      <c r="H22651" s="24"/>
    </row>
    <row r="22652" spans="8:8" ht="15" customHeight="1">
      <c r="H22652" s="24"/>
    </row>
    <row r="22653" spans="8:8" ht="15" customHeight="1">
      <c r="H22653" s="24"/>
    </row>
    <row r="22654" spans="8:8" ht="15" customHeight="1">
      <c r="H22654" s="24"/>
    </row>
    <row r="22655" spans="8:8" ht="15" customHeight="1">
      <c r="H22655" s="24"/>
    </row>
    <row r="22656" spans="8:8" ht="15" customHeight="1">
      <c r="H22656" s="24"/>
    </row>
    <row r="22657" spans="8:8" ht="15" customHeight="1">
      <c r="H22657" s="24"/>
    </row>
    <row r="22658" spans="8:8" ht="15" customHeight="1">
      <c r="H22658" s="24"/>
    </row>
    <row r="22659" spans="8:8" ht="15" customHeight="1">
      <c r="H22659" s="24"/>
    </row>
    <row r="22660" spans="8:8" ht="15" customHeight="1">
      <c r="H22660" s="24"/>
    </row>
    <row r="22661" spans="8:8" ht="15" customHeight="1">
      <c r="H22661" s="24"/>
    </row>
    <row r="22662" spans="8:8" ht="15" customHeight="1">
      <c r="H22662" s="24"/>
    </row>
    <row r="22663" spans="8:8" ht="15" customHeight="1">
      <c r="H22663" s="24"/>
    </row>
    <row r="22664" spans="8:8" ht="15" customHeight="1">
      <c r="H22664" s="24"/>
    </row>
    <row r="22665" spans="8:8" ht="15" customHeight="1">
      <c r="H22665" s="24"/>
    </row>
    <row r="22666" spans="8:8" ht="15" customHeight="1">
      <c r="H22666" s="24"/>
    </row>
    <row r="22667" spans="8:8" ht="15" customHeight="1">
      <c r="H22667" s="24"/>
    </row>
    <row r="22668" spans="8:8" ht="15" customHeight="1">
      <c r="H22668" s="24"/>
    </row>
    <row r="22669" spans="8:8" ht="15" customHeight="1">
      <c r="H22669" s="24"/>
    </row>
    <row r="22670" spans="8:8" ht="15" customHeight="1">
      <c r="H22670" s="24"/>
    </row>
    <row r="22671" spans="8:8" ht="15" customHeight="1">
      <c r="H22671" s="24"/>
    </row>
    <row r="22672" spans="8:8" ht="15" customHeight="1">
      <c r="H22672" s="24"/>
    </row>
    <row r="22673" spans="8:8" ht="15" customHeight="1">
      <c r="H22673" s="24"/>
    </row>
    <row r="22674" spans="8:8" ht="15" customHeight="1">
      <c r="H22674" s="24"/>
    </row>
    <row r="22675" spans="8:8" ht="15" customHeight="1">
      <c r="H22675" s="24"/>
    </row>
    <row r="22676" spans="8:8" ht="15" customHeight="1">
      <c r="H22676" s="24"/>
    </row>
    <row r="22677" spans="8:8" ht="15" customHeight="1">
      <c r="H22677" s="24"/>
    </row>
    <row r="22678" spans="8:8" ht="15" customHeight="1">
      <c r="H22678" s="24"/>
    </row>
    <row r="22679" spans="8:8" ht="15" customHeight="1">
      <c r="H22679" s="24"/>
    </row>
    <row r="22680" spans="8:8" ht="15" customHeight="1">
      <c r="H22680" s="24"/>
    </row>
    <row r="22681" spans="8:8" ht="15" customHeight="1">
      <c r="H22681" s="24"/>
    </row>
    <row r="22682" spans="8:8" ht="15" customHeight="1">
      <c r="H22682" s="24"/>
    </row>
    <row r="22683" spans="8:8" ht="15" customHeight="1">
      <c r="H22683" s="24"/>
    </row>
    <row r="22684" spans="8:8" ht="15" customHeight="1">
      <c r="H22684" s="24"/>
    </row>
    <row r="22685" spans="8:8" ht="15" customHeight="1">
      <c r="H22685" s="24"/>
    </row>
    <row r="22686" spans="8:8" ht="15" customHeight="1">
      <c r="H22686" s="24"/>
    </row>
    <row r="22687" spans="8:8" ht="15" customHeight="1">
      <c r="H22687" s="24"/>
    </row>
    <row r="22688" spans="8:8" ht="15" customHeight="1">
      <c r="H22688" s="24"/>
    </row>
    <row r="22689" spans="8:8" ht="15" customHeight="1">
      <c r="H22689" s="24"/>
    </row>
    <row r="22690" spans="8:8" ht="15" customHeight="1">
      <c r="H22690" s="24"/>
    </row>
    <row r="22691" spans="8:8" ht="15" customHeight="1">
      <c r="H22691" s="24"/>
    </row>
    <row r="22692" spans="8:8" ht="15" customHeight="1">
      <c r="H22692" s="24"/>
    </row>
    <row r="22693" spans="8:8" ht="15" customHeight="1">
      <c r="H22693" s="24"/>
    </row>
    <row r="22694" spans="8:8" ht="15" customHeight="1">
      <c r="H22694" s="24"/>
    </row>
    <row r="22695" spans="8:8" ht="15" customHeight="1">
      <c r="H22695" s="24"/>
    </row>
    <row r="22696" spans="8:8" ht="15" customHeight="1">
      <c r="H22696" s="24"/>
    </row>
    <row r="22697" spans="8:8" ht="15" customHeight="1">
      <c r="H22697" s="24"/>
    </row>
    <row r="22698" spans="8:8" ht="15" customHeight="1">
      <c r="H22698" s="24"/>
    </row>
    <row r="22699" spans="8:8" ht="15" customHeight="1">
      <c r="H22699" s="24"/>
    </row>
    <row r="22700" spans="8:8" ht="15" customHeight="1">
      <c r="H22700" s="24"/>
    </row>
    <row r="22701" spans="8:8" ht="15" customHeight="1">
      <c r="H22701" s="24"/>
    </row>
    <row r="22702" spans="8:8" ht="15" customHeight="1">
      <c r="H22702" s="24"/>
    </row>
    <row r="22703" spans="8:8" ht="15" customHeight="1">
      <c r="H22703" s="24"/>
    </row>
    <row r="22704" spans="8:8" ht="15" customHeight="1">
      <c r="H22704" s="24"/>
    </row>
    <row r="22705" spans="8:8" ht="15" customHeight="1">
      <c r="H22705" s="24"/>
    </row>
    <row r="22706" spans="8:8" ht="15" customHeight="1">
      <c r="H22706" s="24"/>
    </row>
    <row r="22707" spans="8:8" ht="15" customHeight="1">
      <c r="H22707" s="24"/>
    </row>
    <row r="22708" spans="8:8" ht="15" customHeight="1">
      <c r="H22708" s="24"/>
    </row>
    <row r="22709" spans="8:8" ht="15" customHeight="1">
      <c r="H22709" s="24"/>
    </row>
    <row r="22710" spans="8:8" ht="15" customHeight="1">
      <c r="H22710" s="24"/>
    </row>
    <row r="22711" spans="8:8" ht="15" customHeight="1">
      <c r="H22711" s="24"/>
    </row>
    <row r="22712" spans="8:8" ht="15" customHeight="1">
      <c r="H22712" s="24"/>
    </row>
    <row r="22713" spans="8:8" ht="15" customHeight="1">
      <c r="H22713" s="24"/>
    </row>
    <row r="22714" spans="8:8" ht="15" customHeight="1">
      <c r="H22714" s="24"/>
    </row>
    <row r="22715" spans="8:8" ht="15" customHeight="1">
      <c r="H22715" s="24"/>
    </row>
    <row r="22716" spans="8:8" ht="15" customHeight="1">
      <c r="H22716" s="24"/>
    </row>
    <row r="22717" spans="8:8" ht="15" customHeight="1">
      <c r="H22717" s="24"/>
    </row>
    <row r="22718" spans="8:8" ht="15" customHeight="1">
      <c r="H22718" s="24"/>
    </row>
    <row r="22719" spans="8:8" ht="15" customHeight="1">
      <c r="H22719" s="24"/>
    </row>
    <row r="22720" spans="8:8" ht="15" customHeight="1">
      <c r="H22720" s="24"/>
    </row>
    <row r="22721" spans="8:8" ht="15" customHeight="1">
      <c r="H22721" s="24"/>
    </row>
    <row r="22722" spans="8:8" ht="15" customHeight="1">
      <c r="H22722" s="24"/>
    </row>
    <row r="22723" spans="8:8" ht="15" customHeight="1">
      <c r="H22723" s="24"/>
    </row>
    <row r="22724" spans="8:8" ht="15" customHeight="1">
      <c r="H22724" s="24"/>
    </row>
    <row r="22725" spans="8:8" ht="15" customHeight="1">
      <c r="H22725" s="24"/>
    </row>
    <row r="22726" spans="8:8" ht="15" customHeight="1">
      <c r="H22726" s="24"/>
    </row>
    <row r="22727" spans="8:8" ht="15" customHeight="1">
      <c r="H22727" s="24"/>
    </row>
    <row r="22728" spans="8:8" ht="15" customHeight="1">
      <c r="H22728" s="24"/>
    </row>
    <row r="22729" spans="8:8" ht="15" customHeight="1">
      <c r="H22729" s="24"/>
    </row>
    <row r="22730" spans="8:8" ht="15" customHeight="1">
      <c r="H22730" s="24"/>
    </row>
    <row r="22731" spans="8:8" ht="15" customHeight="1">
      <c r="H22731" s="24"/>
    </row>
    <row r="22732" spans="8:8" ht="15" customHeight="1">
      <c r="H22732" s="24"/>
    </row>
    <row r="22733" spans="8:8" ht="15" customHeight="1">
      <c r="H22733" s="24"/>
    </row>
    <row r="22734" spans="8:8" ht="15" customHeight="1">
      <c r="H22734" s="24"/>
    </row>
    <row r="22735" spans="8:8" ht="15" customHeight="1">
      <c r="H22735" s="24"/>
    </row>
    <row r="22736" spans="8:8" ht="15" customHeight="1">
      <c r="H22736" s="24"/>
    </row>
    <row r="22737" spans="8:8" ht="15" customHeight="1">
      <c r="H22737" s="24"/>
    </row>
    <row r="22738" spans="8:8" ht="15" customHeight="1">
      <c r="H22738" s="24"/>
    </row>
    <row r="22739" spans="8:8" ht="15" customHeight="1">
      <c r="H22739" s="24"/>
    </row>
    <row r="22740" spans="8:8" ht="15" customHeight="1">
      <c r="H22740" s="24"/>
    </row>
    <row r="22741" spans="8:8" ht="15" customHeight="1">
      <c r="H22741" s="24"/>
    </row>
    <row r="22742" spans="8:8" ht="15" customHeight="1">
      <c r="H22742" s="24"/>
    </row>
    <row r="22743" spans="8:8" ht="15" customHeight="1">
      <c r="H22743" s="24"/>
    </row>
    <row r="22744" spans="8:8" ht="15" customHeight="1">
      <c r="H22744" s="24"/>
    </row>
    <row r="22745" spans="8:8" ht="15" customHeight="1">
      <c r="H22745" s="24"/>
    </row>
    <row r="22746" spans="8:8" ht="15" customHeight="1">
      <c r="H22746" s="24"/>
    </row>
    <row r="22747" spans="8:8" ht="15" customHeight="1">
      <c r="H22747" s="24"/>
    </row>
    <row r="22748" spans="8:8" ht="15" customHeight="1">
      <c r="H22748" s="24"/>
    </row>
    <row r="22749" spans="8:8" ht="15" customHeight="1">
      <c r="H22749" s="24"/>
    </row>
    <row r="22750" spans="8:8" ht="15" customHeight="1">
      <c r="H22750" s="24"/>
    </row>
    <row r="22751" spans="8:8" ht="15" customHeight="1">
      <c r="H22751" s="24"/>
    </row>
    <row r="22752" spans="8:8" ht="15" customHeight="1">
      <c r="H22752" s="24"/>
    </row>
    <row r="22753" spans="8:8" ht="15" customHeight="1">
      <c r="H22753" s="24"/>
    </row>
    <row r="22754" spans="8:8" ht="15" customHeight="1">
      <c r="H22754" s="24"/>
    </row>
    <row r="22755" spans="8:8" ht="15" customHeight="1">
      <c r="H22755" s="24"/>
    </row>
    <row r="22756" spans="8:8" ht="15" customHeight="1">
      <c r="H22756" s="24"/>
    </row>
    <row r="22757" spans="8:8" ht="15" customHeight="1">
      <c r="H22757" s="24"/>
    </row>
    <row r="22758" spans="8:8" ht="15" customHeight="1">
      <c r="H22758" s="24"/>
    </row>
    <row r="22759" spans="8:8" ht="15" customHeight="1">
      <c r="H22759" s="24"/>
    </row>
    <row r="22760" spans="8:8" ht="15" customHeight="1">
      <c r="H22760" s="24"/>
    </row>
    <row r="22761" spans="8:8" ht="15" customHeight="1">
      <c r="H22761" s="24"/>
    </row>
    <row r="22762" spans="8:8" ht="15" customHeight="1">
      <c r="H22762" s="24"/>
    </row>
    <row r="22763" spans="8:8" ht="15" customHeight="1">
      <c r="H22763" s="24"/>
    </row>
    <row r="22764" spans="8:8" ht="15" customHeight="1">
      <c r="H22764" s="24"/>
    </row>
    <row r="22765" spans="8:8" ht="15" customHeight="1">
      <c r="H22765" s="24"/>
    </row>
    <row r="22766" spans="8:8" ht="15" customHeight="1">
      <c r="H22766" s="24"/>
    </row>
    <row r="22767" spans="8:8" ht="15" customHeight="1">
      <c r="H22767" s="24"/>
    </row>
    <row r="22768" spans="8:8" ht="15" customHeight="1">
      <c r="H22768" s="24"/>
    </row>
    <row r="22769" spans="8:8" ht="15" customHeight="1">
      <c r="H22769" s="24"/>
    </row>
    <row r="22770" spans="8:8" ht="15" customHeight="1">
      <c r="H22770" s="24"/>
    </row>
    <row r="22771" spans="8:8" ht="15" customHeight="1">
      <c r="H22771" s="24"/>
    </row>
    <row r="22772" spans="8:8" ht="15" customHeight="1">
      <c r="H22772" s="24"/>
    </row>
    <row r="22773" spans="8:8" ht="15" customHeight="1">
      <c r="H22773" s="24"/>
    </row>
    <row r="22774" spans="8:8" ht="15" customHeight="1">
      <c r="H22774" s="24"/>
    </row>
    <row r="22775" spans="8:8" ht="15" customHeight="1">
      <c r="H22775" s="24"/>
    </row>
    <row r="22776" spans="8:8" ht="15" customHeight="1">
      <c r="H22776" s="24"/>
    </row>
    <row r="22777" spans="8:8" ht="15" customHeight="1">
      <c r="H22777" s="24"/>
    </row>
    <row r="22778" spans="8:8" ht="15" customHeight="1">
      <c r="H22778" s="24"/>
    </row>
    <row r="22779" spans="8:8" ht="15" customHeight="1">
      <c r="H22779" s="24"/>
    </row>
    <row r="22780" spans="8:8" ht="15" customHeight="1">
      <c r="H22780" s="24"/>
    </row>
    <row r="22781" spans="8:8" ht="15" customHeight="1">
      <c r="H22781" s="24"/>
    </row>
    <row r="22782" spans="8:8" ht="15" customHeight="1">
      <c r="H22782" s="24"/>
    </row>
    <row r="22783" spans="8:8" ht="15" customHeight="1">
      <c r="H22783" s="24"/>
    </row>
    <row r="22784" spans="8:8" ht="15" customHeight="1">
      <c r="H22784" s="24"/>
    </row>
    <row r="22785" spans="8:8" ht="15" customHeight="1">
      <c r="H22785" s="24"/>
    </row>
    <row r="22786" spans="8:8" ht="15" customHeight="1">
      <c r="H22786" s="24"/>
    </row>
    <row r="22787" spans="8:8" ht="15" customHeight="1">
      <c r="H22787" s="24"/>
    </row>
    <row r="22788" spans="8:8" ht="15" customHeight="1">
      <c r="H22788" s="24"/>
    </row>
    <row r="22789" spans="8:8" ht="15" customHeight="1">
      <c r="H22789" s="24"/>
    </row>
    <row r="22790" spans="8:8" ht="15" customHeight="1">
      <c r="H22790" s="24"/>
    </row>
    <row r="22791" spans="8:8" ht="15" customHeight="1">
      <c r="H22791" s="24"/>
    </row>
    <row r="22792" spans="8:8" ht="15" customHeight="1">
      <c r="H22792" s="24"/>
    </row>
    <row r="22793" spans="8:8" ht="15" customHeight="1">
      <c r="H22793" s="24"/>
    </row>
    <row r="22794" spans="8:8" ht="15" customHeight="1">
      <c r="H22794" s="24"/>
    </row>
    <row r="22795" spans="8:8" ht="15" customHeight="1">
      <c r="H22795" s="24"/>
    </row>
    <row r="22796" spans="8:8" ht="15" customHeight="1">
      <c r="H22796" s="24"/>
    </row>
    <row r="22797" spans="8:8" ht="15" customHeight="1">
      <c r="H22797" s="24"/>
    </row>
    <row r="22798" spans="8:8" ht="15" customHeight="1">
      <c r="H22798" s="24"/>
    </row>
    <row r="22799" spans="8:8" ht="15" customHeight="1">
      <c r="H22799" s="24"/>
    </row>
    <row r="22800" spans="8:8" ht="15" customHeight="1">
      <c r="H22800" s="24"/>
    </row>
    <row r="22801" spans="8:8" ht="15" customHeight="1">
      <c r="H22801" s="24"/>
    </row>
    <row r="22802" spans="8:8" ht="15" customHeight="1">
      <c r="H22802" s="24"/>
    </row>
    <row r="22803" spans="8:8" ht="15" customHeight="1">
      <c r="H22803" s="24"/>
    </row>
    <row r="22804" spans="8:8" ht="15" customHeight="1">
      <c r="H22804" s="24"/>
    </row>
    <row r="22805" spans="8:8" ht="15" customHeight="1">
      <c r="H22805" s="24"/>
    </row>
    <row r="22806" spans="8:8" ht="15" customHeight="1">
      <c r="H22806" s="24"/>
    </row>
    <row r="22807" spans="8:8" ht="15" customHeight="1">
      <c r="H22807" s="24"/>
    </row>
    <row r="22808" spans="8:8" ht="15" customHeight="1">
      <c r="H22808" s="24"/>
    </row>
    <row r="22809" spans="8:8" ht="15" customHeight="1">
      <c r="H22809" s="24"/>
    </row>
    <row r="22810" spans="8:8" ht="15" customHeight="1">
      <c r="H22810" s="24"/>
    </row>
    <row r="22811" spans="8:8" ht="15" customHeight="1">
      <c r="H22811" s="24"/>
    </row>
    <row r="22812" spans="8:8" ht="15" customHeight="1">
      <c r="H22812" s="24"/>
    </row>
    <row r="22813" spans="8:8" ht="15" customHeight="1">
      <c r="H22813" s="24"/>
    </row>
    <row r="22814" spans="8:8" ht="15" customHeight="1">
      <c r="H22814" s="24"/>
    </row>
    <row r="22815" spans="8:8" ht="15" customHeight="1">
      <c r="H22815" s="24"/>
    </row>
    <row r="22816" spans="8:8" ht="15" customHeight="1">
      <c r="H22816" s="24"/>
    </row>
    <row r="22817" spans="8:8" ht="15" customHeight="1">
      <c r="H22817" s="24"/>
    </row>
    <row r="22818" spans="8:8" ht="15" customHeight="1">
      <c r="H22818" s="24"/>
    </row>
    <row r="22819" spans="8:8" ht="15" customHeight="1">
      <c r="H22819" s="24"/>
    </row>
    <row r="22820" spans="8:8" ht="15" customHeight="1">
      <c r="H22820" s="24"/>
    </row>
    <row r="22821" spans="8:8" ht="15" customHeight="1">
      <c r="H22821" s="24"/>
    </row>
    <row r="22822" spans="8:8" ht="15" customHeight="1">
      <c r="H22822" s="24"/>
    </row>
    <row r="22823" spans="8:8" ht="15" customHeight="1">
      <c r="H22823" s="24"/>
    </row>
    <row r="22824" spans="8:8" ht="15" customHeight="1">
      <c r="H22824" s="24"/>
    </row>
    <row r="22825" spans="8:8" ht="15" customHeight="1">
      <c r="H22825" s="24"/>
    </row>
    <row r="22826" spans="8:8" ht="15" customHeight="1">
      <c r="H22826" s="24"/>
    </row>
    <row r="22827" spans="8:8" ht="15" customHeight="1">
      <c r="H22827" s="24"/>
    </row>
    <row r="22828" spans="8:8" ht="15" customHeight="1">
      <c r="H22828" s="24"/>
    </row>
    <row r="22829" spans="8:8" ht="15" customHeight="1">
      <c r="H22829" s="24"/>
    </row>
    <row r="22830" spans="8:8" ht="15" customHeight="1">
      <c r="H22830" s="24"/>
    </row>
    <row r="22831" spans="8:8" ht="15" customHeight="1">
      <c r="H22831" s="24"/>
    </row>
    <row r="22832" spans="8:8" ht="15" customHeight="1">
      <c r="H22832" s="24"/>
    </row>
    <row r="22833" spans="8:8" ht="15" customHeight="1">
      <c r="H22833" s="24"/>
    </row>
    <row r="22834" spans="8:8" ht="15" customHeight="1">
      <c r="H22834" s="24"/>
    </row>
    <row r="22835" spans="8:8" ht="15" customHeight="1">
      <c r="H22835" s="24"/>
    </row>
    <row r="22836" spans="8:8" ht="15" customHeight="1">
      <c r="H22836" s="24"/>
    </row>
    <row r="22837" spans="8:8" ht="15" customHeight="1">
      <c r="H22837" s="24"/>
    </row>
    <row r="22838" spans="8:8" ht="15" customHeight="1">
      <c r="H22838" s="24"/>
    </row>
    <row r="22839" spans="8:8" ht="15" customHeight="1">
      <c r="H22839" s="24"/>
    </row>
    <row r="22840" spans="8:8" ht="15" customHeight="1">
      <c r="H22840" s="24"/>
    </row>
    <row r="22841" spans="8:8" ht="15" customHeight="1">
      <c r="H22841" s="24"/>
    </row>
    <row r="22842" spans="8:8" ht="15" customHeight="1">
      <c r="H22842" s="24"/>
    </row>
    <row r="22843" spans="8:8" ht="15" customHeight="1">
      <c r="H22843" s="24"/>
    </row>
    <row r="22844" spans="8:8" ht="15" customHeight="1">
      <c r="H22844" s="24"/>
    </row>
    <row r="22845" spans="8:8" ht="15" customHeight="1">
      <c r="H22845" s="24"/>
    </row>
    <row r="22846" spans="8:8" ht="15" customHeight="1">
      <c r="H22846" s="24"/>
    </row>
    <row r="22847" spans="8:8" ht="15" customHeight="1">
      <c r="H22847" s="24"/>
    </row>
    <row r="22848" spans="8:8" ht="15" customHeight="1">
      <c r="H22848" s="24"/>
    </row>
    <row r="22849" spans="8:8" ht="15" customHeight="1">
      <c r="H22849" s="24"/>
    </row>
    <row r="22850" spans="8:8" ht="15" customHeight="1">
      <c r="H22850" s="24"/>
    </row>
    <row r="22851" spans="8:8" ht="15" customHeight="1">
      <c r="H22851" s="24"/>
    </row>
    <row r="22852" spans="8:8" ht="15" customHeight="1">
      <c r="H22852" s="24"/>
    </row>
    <row r="22853" spans="8:8" ht="15" customHeight="1">
      <c r="H22853" s="24"/>
    </row>
    <row r="22854" spans="8:8" ht="15" customHeight="1">
      <c r="H22854" s="24"/>
    </row>
    <row r="22855" spans="8:8" ht="15" customHeight="1">
      <c r="H22855" s="24"/>
    </row>
    <row r="22856" spans="8:8" ht="15" customHeight="1">
      <c r="H22856" s="24"/>
    </row>
    <row r="22857" spans="8:8" ht="15" customHeight="1">
      <c r="H22857" s="24"/>
    </row>
    <row r="22858" spans="8:8" ht="15" customHeight="1">
      <c r="H22858" s="24"/>
    </row>
    <row r="22859" spans="8:8" ht="15" customHeight="1">
      <c r="H22859" s="24"/>
    </row>
    <row r="22860" spans="8:8" ht="15" customHeight="1">
      <c r="H22860" s="24"/>
    </row>
    <row r="22861" spans="8:8" ht="15" customHeight="1">
      <c r="H22861" s="24"/>
    </row>
    <row r="22862" spans="8:8" ht="15" customHeight="1">
      <c r="H22862" s="24"/>
    </row>
    <row r="22863" spans="8:8" ht="15" customHeight="1">
      <c r="H22863" s="24"/>
    </row>
    <row r="22864" spans="8:8" ht="15" customHeight="1">
      <c r="H22864" s="24"/>
    </row>
    <row r="22865" spans="8:8" ht="15" customHeight="1">
      <c r="H22865" s="24"/>
    </row>
    <row r="22866" spans="8:8" ht="15" customHeight="1">
      <c r="H22866" s="24"/>
    </row>
    <row r="22867" spans="8:8" ht="15" customHeight="1">
      <c r="H22867" s="24"/>
    </row>
    <row r="22868" spans="8:8" ht="15" customHeight="1">
      <c r="H22868" s="24"/>
    </row>
    <row r="22869" spans="8:8" ht="15" customHeight="1">
      <c r="H22869" s="24"/>
    </row>
    <row r="22870" spans="8:8" ht="15" customHeight="1">
      <c r="H22870" s="24"/>
    </row>
    <row r="22871" spans="8:8" ht="15" customHeight="1">
      <c r="H22871" s="24"/>
    </row>
    <row r="22872" spans="8:8" ht="15" customHeight="1">
      <c r="H22872" s="24"/>
    </row>
    <row r="22873" spans="8:8" ht="15" customHeight="1">
      <c r="H22873" s="24"/>
    </row>
    <row r="22874" spans="8:8" ht="15" customHeight="1">
      <c r="H22874" s="24"/>
    </row>
    <row r="22875" spans="8:8" ht="15" customHeight="1">
      <c r="H22875" s="24"/>
    </row>
    <row r="22876" spans="8:8" ht="15" customHeight="1">
      <c r="H22876" s="24"/>
    </row>
    <row r="22877" spans="8:8" ht="15" customHeight="1">
      <c r="H22877" s="24"/>
    </row>
    <row r="22878" spans="8:8" ht="15" customHeight="1">
      <c r="H22878" s="24"/>
    </row>
    <row r="22879" spans="8:8" ht="15" customHeight="1">
      <c r="H22879" s="24"/>
    </row>
    <row r="22880" spans="8:8" ht="15" customHeight="1">
      <c r="H22880" s="24"/>
    </row>
    <row r="22881" spans="8:8" ht="15" customHeight="1">
      <c r="H22881" s="24"/>
    </row>
    <row r="22882" spans="8:8" ht="15" customHeight="1">
      <c r="H22882" s="24"/>
    </row>
    <row r="22883" spans="8:8" ht="15" customHeight="1">
      <c r="H22883" s="24"/>
    </row>
    <row r="22884" spans="8:8" ht="15" customHeight="1">
      <c r="H22884" s="24"/>
    </row>
    <row r="22885" spans="8:8" ht="15" customHeight="1">
      <c r="H22885" s="24"/>
    </row>
    <row r="22886" spans="8:8" ht="15" customHeight="1">
      <c r="H22886" s="24"/>
    </row>
    <row r="22887" spans="8:8" ht="15" customHeight="1">
      <c r="H22887" s="24"/>
    </row>
    <row r="22888" spans="8:8" ht="15" customHeight="1">
      <c r="H22888" s="24"/>
    </row>
    <row r="22889" spans="8:8" ht="15" customHeight="1">
      <c r="H22889" s="24"/>
    </row>
    <row r="22890" spans="8:8" ht="15" customHeight="1">
      <c r="H22890" s="24"/>
    </row>
    <row r="22891" spans="8:8" ht="15" customHeight="1">
      <c r="H22891" s="24"/>
    </row>
    <row r="22892" spans="8:8" ht="15" customHeight="1">
      <c r="H22892" s="24"/>
    </row>
    <row r="22893" spans="8:8" ht="15" customHeight="1">
      <c r="H22893" s="24"/>
    </row>
    <row r="22894" spans="8:8" ht="15" customHeight="1">
      <c r="H22894" s="24"/>
    </row>
    <row r="22895" spans="8:8" ht="15" customHeight="1">
      <c r="H22895" s="24"/>
    </row>
    <row r="22896" spans="8:8" ht="15" customHeight="1">
      <c r="H22896" s="24"/>
    </row>
    <row r="22897" spans="8:8" ht="15" customHeight="1">
      <c r="H22897" s="24"/>
    </row>
    <row r="22898" spans="8:8" ht="15" customHeight="1">
      <c r="H22898" s="24"/>
    </row>
    <row r="22899" spans="8:8" ht="15" customHeight="1">
      <c r="H22899" s="24"/>
    </row>
    <row r="22900" spans="8:8" ht="15" customHeight="1">
      <c r="H22900" s="24"/>
    </row>
    <row r="22901" spans="8:8" ht="15" customHeight="1">
      <c r="H22901" s="24"/>
    </row>
    <row r="22902" spans="8:8" ht="15" customHeight="1">
      <c r="H22902" s="24"/>
    </row>
    <row r="22903" spans="8:8" ht="15" customHeight="1">
      <c r="H22903" s="24"/>
    </row>
    <row r="22904" spans="8:8" ht="15" customHeight="1">
      <c r="H22904" s="24"/>
    </row>
    <row r="22905" spans="8:8" ht="15" customHeight="1">
      <c r="H22905" s="24"/>
    </row>
    <row r="22906" spans="8:8" ht="15" customHeight="1">
      <c r="H22906" s="24"/>
    </row>
    <row r="22907" spans="8:8" ht="15" customHeight="1">
      <c r="H22907" s="24"/>
    </row>
    <row r="22908" spans="8:8" ht="15" customHeight="1">
      <c r="H22908" s="24"/>
    </row>
    <row r="22909" spans="8:8" ht="15" customHeight="1">
      <c r="H22909" s="24"/>
    </row>
    <row r="22910" spans="8:8" ht="15" customHeight="1">
      <c r="H22910" s="24"/>
    </row>
    <row r="22911" spans="8:8" ht="15" customHeight="1">
      <c r="H22911" s="24"/>
    </row>
    <row r="22912" spans="8:8" ht="15" customHeight="1">
      <c r="H22912" s="24"/>
    </row>
    <row r="22913" spans="8:8" ht="15" customHeight="1">
      <c r="H22913" s="24"/>
    </row>
    <row r="22914" spans="8:8" ht="15" customHeight="1">
      <c r="H22914" s="24"/>
    </row>
    <row r="22915" spans="8:8" ht="15" customHeight="1">
      <c r="H22915" s="24"/>
    </row>
    <row r="22916" spans="8:8" ht="15" customHeight="1">
      <c r="H22916" s="24"/>
    </row>
    <row r="22917" spans="8:8" ht="15" customHeight="1">
      <c r="H22917" s="24"/>
    </row>
    <row r="22918" spans="8:8" ht="15" customHeight="1">
      <c r="H22918" s="24"/>
    </row>
    <row r="22919" spans="8:8" ht="15" customHeight="1">
      <c r="H22919" s="24"/>
    </row>
    <row r="22920" spans="8:8" ht="15" customHeight="1">
      <c r="H22920" s="24"/>
    </row>
    <row r="22921" spans="8:8" ht="15" customHeight="1">
      <c r="H22921" s="24"/>
    </row>
    <row r="22922" spans="8:8" ht="15" customHeight="1">
      <c r="H22922" s="24"/>
    </row>
    <row r="22923" spans="8:8" ht="15" customHeight="1">
      <c r="H22923" s="24"/>
    </row>
    <row r="22924" spans="8:8" ht="15" customHeight="1">
      <c r="H22924" s="24"/>
    </row>
    <row r="22925" spans="8:8" ht="15" customHeight="1">
      <c r="H22925" s="24"/>
    </row>
    <row r="22926" spans="8:8" ht="15" customHeight="1">
      <c r="H22926" s="24"/>
    </row>
    <row r="22927" spans="8:8" ht="15" customHeight="1">
      <c r="H22927" s="24"/>
    </row>
    <row r="22928" spans="8:8" ht="15" customHeight="1">
      <c r="H22928" s="24"/>
    </row>
    <row r="22929" spans="8:8" ht="15" customHeight="1">
      <c r="H22929" s="24"/>
    </row>
    <row r="22930" spans="8:8" ht="15" customHeight="1">
      <c r="H22930" s="24"/>
    </row>
    <row r="22931" spans="8:8" ht="15" customHeight="1">
      <c r="H22931" s="24"/>
    </row>
    <row r="22932" spans="8:8" ht="15" customHeight="1">
      <c r="H22932" s="24"/>
    </row>
    <row r="22933" spans="8:8" ht="15" customHeight="1">
      <c r="H22933" s="24"/>
    </row>
    <row r="22934" spans="8:8" ht="15" customHeight="1">
      <c r="H22934" s="24"/>
    </row>
    <row r="22935" spans="8:8" ht="15" customHeight="1">
      <c r="H22935" s="24"/>
    </row>
    <row r="22936" spans="8:8" ht="15" customHeight="1">
      <c r="H22936" s="24"/>
    </row>
    <row r="22937" spans="8:8" ht="15" customHeight="1">
      <c r="H22937" s="24"/>
    </row>
    <row r="22938" spans="8:8" ht="15" customHeight="1">
      <c r="H22938" s="24"/>
    </row>
    <row r="22939" spans="8:8" ht="15" customHeight="1">
      <c r="H22939" s="24"/>
    </row>
    <row r="22940" spans="8:8" ht="15" customHeight="1">
      <c r="H22940" s="24"/>
    </row>
    <row r="22941" spans="8:8" ht="15" customHeight="1">
      <c r="H22941" s="24"/>
    </row>
    <row r="22942" spans="8:8" ht="15" customHeight="1">
      <c r="H22942" s="24"/>
    </row>
    <row r="22943" spans="8:8" ht="15" customHeight="1">
      <c r="H22943" s="24"/>
    </row>
    <row r="22944" spans="8:8" ht="15" customHeight="1">
      <c r="H22944" s="24"/>
    </row>
    <row r="22945" spans="8:8" ht="15" customHeight="1">
      <c r="H22945" s="24"/>
    </row>
    <row r="22946" spans="8:8" ht="15" customHeight="1">
      <c r="H22946" s="24"/>
    </row>
    <row r="22947" spans="8:8" ht="15" customHeight="1">
      <c r="H22947" s="24"/>
    </row>
    <row r="22948" spans="8:8" ht="15" customHeight="1">
      <c r="H22948" s="24"/>
    </row>
    <row r="22949" spans="8:8" ht="15" customHeight="1">
      <c r="H22949" s="24"/>
    </row>
    <row r="22950" spans="8:8" ht="15" customHeight="1">
      <c r="H22950" s="24"/>
    </row>
    <row r="22951" spans="8:8" ht="15" customHeight="1">
      <c r="H22951" s="24"/>
    </row>
    <row r="22952" spans="8:8" ht="15" customHeight="1">
      <c r="H22952" s="24"/>
    </row>
    <row r="22953" spans="8:8" ht="15" customHeight="1">
      <c r="H22953" s="24"/>
    </row>
    <row r="22954" spans="8:8" ht="15" customHeight="1">
      <c r="H22954" s="24"/>
    </row>
    <row r="22955" spans="8:8" ht="15" customHeight="1">
      <c r="H22955" s="24"/>
    </row>
    <row r="22956" spans="8:8" ht="15" customHeight="1">
      <c r="H22956" s="24"/>
    </row>
    <row r="22957" spans="8:8" ht="15" customHeight="1">
      <c r="H22957" s="24"/>
    </row>
    <row r="22958" spans="8:8" ht="15" customHeight="1">
      <c r="H22958" s="24"/>
    </row>
    <row r="22959" spans="8:8" ht="15" customHeight="1">
      <c r="H22959" s="24"/>
    </row>
    <row r="22960" spans="8:8" ht="15" customHeight="1">
      <c r="H22960" s="24"/>
    </row>
    <row r="22961" spans="8:8" ht="15" customHeight="1">
      <c r="H22961" s="24"/>
    </row>
    <row r="22962" spans="8:8" ht="15" customHeight="1">
      <c r="H22962" s="24"/>
    </row>
    <row r="22963" spans="8:8" ht="15" customHeight="1">
      <c r="H22963" s="24"/>
    </row>
    <row r="22964" spans="8:8" ht="15" customHeight="1">
      <c r="H22964" s="24"/>
    </row>
    <row r="22965" spans="8:8" ht="15" customHeight="1">
      <c r="H22965" s="24"/>
    </row>
    <row r="22966" spans="8:8" ht="15" customHeight="1">
      <c r="H22966" s="24"/>
    </row>
    <row r="22967" spans="8:8" ht="15" customHeight="1">
      <c r="H22967" s="24"/>
    </row>
    <row r="22968" spans="8:8" ht="15" customHeight="1">
      <c r="H22968" s="24"/>
    </row>
    <row r="22969" spans="8:8" ht="15" customHeight="1">
      <c r="H22969" s="24"/>
    </row>
    <row r="22970" spans="8:8" ht="15" customHeight="1">
      <c r="H22970" s="24"/>
    </row>
    <row r="22971" spans="8:8" ht="15" customHeight="1">
      <c r="H22971" s="24"/>
    </row>
    <row r="22972" spans="8:8" ht="15" customHeight="1">
      <c r="H22972" s="24"/>
    </row>
    <row r="22973" spans="8:8" ht="15" customHeight="1">
      <c r="H22973" s="24"/>
    </row>
    <row r="22974" spans="8:8" ht="15" customHeight="1">
      <c r="H22974" s="24"/>
    </row>
    <row r="22975" spans="8:8" ht="15" customHeight="1">
      <c r="H22975" s="24"/>
    </row>
    <row r="22976" spans="8:8" ht="15" customHeight="1">
      <c r="H22976" s="24"/>
    </row>
    <row r="22977" spans="8:8" ht="15" customHeight="1">
      <c r="H22977" s="24"/>
    </row>
    <row r="22978" spans="8:8" ht="15" customHeight="1">
      <c r="H22978" s="24"/>
    </row>
    <row r="22979" spans="8:8" ht="15" customHeight="1">
      <c r="H22979" s="24"/>
    </row>
    <row r="22980" spans="8:8" ht="15" customHeight="1">
      <c r="H22980" s="24"/>
    </row>
    <row r="22981" spans="8:8" ht="15" customHeight="1">
      <c r="H22981" s="24"/>
    </row>
    <row r="22982" spans="8:8" ht="15" customHeight="1">
      <c r="H22982" s="24"/>
    </row>
    <row r="22983" spans="8:8" ht="15" customHeight="1">
      <c r="H22983" s="24"/>
    </row>
    <row r="22984" spans="8:8" ht="15" customHeight="1">
      <c r="H22984" s="24"/>
    </row>
    <row r="22985" spans="8:8" ht="15" customHeight="1">
      <c r="H22985" s="24"/>
    </row>
    <row r="22986" spans="8:8" ht="15" customHeight="1">
      <c r="H22986" s="24"/>
    </row>
    <row r="22987" spans="8:8" ht="15" customHeight="1">
      <c r="H22987" s="24"/>
    </row>
    <row r="22988" spans="8:8" ht="15" customHeight="1">
      <c r="H22988" s="24"/>
    </row>
    <row r="22989" spans="8:8" ht="15" customHeight="1">
      <c r="H22989" s="24"/>
    </row>
    <row r="22990" spans="8:8" ht="15" customHeight="1">
      <c r="H22990" s="24"/>
    </row>
    <row r="22991" spans="8:8" ht="15" customHeight="1">
      <c r="H22991" s="24"/>
    </row>
    <row r="22992" spans="8:8" ht="15" customHeight="1">
      <c r="H22992" s="24"/>
    </row>
    <row r="22993" spans="8:8" ht="15" customHeight="1">
      <c r="H22993" s="24"/>
    </row>
    <row r="22994" spans="8:8" ht="15" customHeight="1">
      <c r="H22994" s="24"/>
    </row>
    <row r="22995" spans="8:8" ht="15" customHeight="1">
      <c r="H22995" s="24"/>
    </row>
    <row r="22996" spans="8:8" ht="15" customHeight="1">
      <c r="H22996" s="24"/>
    </row>
    <row r="22997" spans="8:8" ht="15" customHeight="1">
      <c r="H22997" s="24"/>
    </row>
    <row r="22998" spans="8:8" ht="15" customHeight="1">
      <c r="H22998" s="24"/>
    </row>
    <row r="22999" spans="8:8" ht="15" customHeight="1">
      <c r="H22999" s="24"/>
    </row>
    <row r="23000" spans="8:8" ht="15" customHeight="1">
      <c r="H23000" s="24"/>
    </row>
    <row r="23001" spans="8:8" ht="15" customHeight="1">
      <c r="H23001" s="24"/>
    </row>
    <row r="23002" spans="8:8" ht="15" customHeight="1">
      <c r="H23002" s="24"/>
    </row>
    <row r="23003" spans="8:8" ht="15" customHeight="1">
      <c r="H23003" s="24"/>
    </row>
    <row r="23004" spans="8:8" ht="15" customHeight="1">
      <c r="H23004" s="24"/>
    </row>
    <row r="23005" spans="8:8" ht="15" customHeight="1">
      <c r="H23005" s="24"/>
    </row>
    <row r="23006" spans="8:8" ht="15" customHeight="1">
      <c r="H23006" s="24"/>
    </row>
    <row r="23007" spans="8:8" ht="15" customHeight="1">
      <c r="H23007" s="24"/>
    </row>
    <row r="23008" spans="8:8" ht="15" customHeight="1">
      <c r="H23008" s="24"/>
    </row>
    <row r="23009" spans="8:8" ht="15" customHeight="1">
      <c r="H23009" s="24"/>
    </row>
    <row r="23010" spans="8:8" ht="15" customHeight="1">
      <c r="H23010" s="24"/>
    </row>
    <row r="23011" spans="8:8" ht="15" customHeight="1">
      <c r="H23011" s="24"/>
    </row>
    <row r="23012" spans="8:8" ht="15" customHeight="1">
      <c r="H23012" s="24"/>
    </row>
    <row r="23013" spans="8:8" ht="15" customHeight="1">
      <c r="H23013" s="24"/>
    </row>
    <row r="23014" spans="8:8" ht="15" customHeight="1">
      <c r="H23014" s="24"/>
    </row>
    <row r="23015" spans="8:8" ht="15" customHeight="1">
      <c r="H23015" s="24"/>
    </row>
    <row r="23016" spans="8:8" ht="15" customHeight="1">
      <c r="H23016" s="24"/>
    </row>
    <row r="23017" spans="8:8" ht="15" customHeight="1">
      <c r="H23017" s="24"/>
    </row>
    <row r="23018" spans="8:8" ht="15" customHeight="1">
      <c r="H23018" s="24"/>
    </row>
    <row r="23019" spans="8:8" ht="15" customHeight="1">
      <c r="H23019" s="24"/>
    </row>
    <row r="23020" spans="8:8" ht="15" customHeight="1">
      <c r="H23020" s="24"/>
    </row>
    <row r="23021" spans="8:8" ht="15" customHeight="1">
      <c r="H23021" s="24"/>
    </row>
    <row r="23022" spans="8:8" ht="15" customHeight="1">
      <c r="H23022" s="24"/>
    </row>
    <row r="23023" spans="8:8" ht="15" customHeight="1">
      <c r="H23023" s="24"/>
    </row>
    <row r="23024" spans="8:8" ht="15" customHeight="1">
      <c r="H23024" s="24"/>
    </row>
    <row r="23025" spans="8:8" ht="15" customHeight="1">
      <c r="H23025" s="24"/>
    </row>
    <row r="23026" spans="8:8" ht="15" customHeight="1">
      <c r="H23026" s="24"/>
    </row>
    <row r="23027" spans="8:8" ht="15" customHeight="1">
      <c r="H23027" s="24"/>
    </row>
    <row r="23028" spans="8:8" ht="15" customHeight="1">
      <c r="H23028" s="24"/>
    </row>
    <row r="23029" spans="8:8" ht="15" customHeight="1">
      <c r="H23029" s="24"/>
    </row>
    <row r="23030" spans="8:8" ht="15" customHeight="1">
      <c r="H23030" s="24"/>
    </row>
    <row r="23031" spans="8:8" ht="15" customHeight="1">
      <c r="H23031" s="24"/>
    </row>
    <row r="23032" spans="8:8" ht="15" customHeight="1">
      <c r="H23032" s="24"/>
    </row>
    <row r="23033" spans="8:8" ht="15" customHeight="1">
      <c r="H23033" s="24"/>
    </row>
    <row r="23034" spans="8:8" ht="15" customHeight="1">
      <c r="H23034" s="24"/>
    </row>
    <row r="23035" spans="8:8" ht="15" customHeight="1">
      <c r="H23035" s="24"/>
    </row>
    <row r="23036" spans="8:8" ht="15" customHeight="1">
      <c r="H23036" s="24"/>
    </row>
    <row r="23037" spans="8:8" ht="15" customHeight="1">
      <c r="H23037" s="24"/>
    </row>
    <row r="23038" spans="8:8" ht="15" customHeight="1">
      <c r="H23038" s="24"/>
    </row>
    <row r="23039" spans="8:8" ht="15" customHeight="1">
      <c r="H23039" s="24"/>
    </row>
    <row r="23040" spans="8:8" ht="15" customHeight="1">
      <c r="H23040" s="24"/>
    </row>
    <row r="23041" spans="8:8" ht="15" customHeight="1">
      <c r="H23041" s="24"/>
    </row>
    <row r="23042" spans="8:8" ht="15" customHeight="1">
      <c r="H23042" s="24"/>
    </row>
    <row r="23043" spans="8:8" ht="15" customHeight="1">
      <c r="H23043" s="24"/>
    </row>
    <row r="23044" spans="8:8" ht="15" customHeight="1">
      <c r="H23044" s="24"/>
    </row>
    <row r="23045" spans="8:8" ht="15" customHeight="1">
      <c r="H23045" s="24"/>
    </row>
    <row r="23046" spans="8:8" ht="15" customHeight="1">
      <c r="H23046" s="24"/>
    </row>
    <row r="23047" spans="8:8" ht="15" customHeight="1">
      <c r="H23047" s="24"/>
    </row>
    <row r="23048" spans="8:8" ht="15" customHeight="1">
      <c r="H23048" s="24"/>
    </row>
    <row r="23049" spans="8:8" ht="15" customHeight="1">
      <c r="H23049" s="24"/>
    </row>
    <row r="23050" spans="8:8" ht="15" customHeight="1">
      <c r="H23050" s="24"/>
    </row>
    <row r="23051" spans="8:8" ht="15" customHeight="1">
      <c r="H23051" s="24"/>
    </row>
    <row r="23052" spans="8:8" ht="15" customHeight="1">
      <c r="H23052" s="24"/>
    </row>
    <row r="23053" spans="8:8" ht="15" customHeight="1">
      <c r="H23053" s="24"/>
    </row>
    <row r="23054" spans="8:8" ht="15" customHeight="1">
      <c r="H23054" s="24"/>
    </row>
    <row r="23055" spans="8:8" ht="15" customHeight="1">
      <c r="H23055" s="24"/>
    </row>
    <row r="23056" spans="8:8" ht="15" customHeight="1">
      <c r="H23056" s="24"/>
    </row>
    <row r="23057" spans="8:8" ht="15" customHeight="1">
      <c r="H23057" s="24"/>
    </row>
    <row r="23058" spans="8:8" ht="15" customHeight="1">
      <c r="H23058" s="24"/>
    </row>
    <row r="23059" spans="8:8" ht="15" customHeight="1">
      <c r="H23059" s="24"/>
    </row>
    <row r="23060" spans="8:8" ht="15" customHeight="1">
      <c r="H23060" s="24"/>
    </row>
    <row r="23061" spans="8:8" ht="15" customHeight="1">
      <c r="H23061" s="24"/>
    </row>
    <row r="23062" spans="8:8" ht="15" customHeight="1">
      <c r="H23062" s="24"/>
    </row>
    <row r="23063" spans="8:8" ht="15" customHeight="1">
      <c r="H23063" s="24"/>
    </row>
    <row r="23064" spans="8:8" ht="15" customHeight="1">
      <c r="H23064" s="24"/>
    </row>
    <row r="23065" spans="8:8" ht="15" customHeight="1">
      <c r="H23065" s="24"/>
    </row>
    <row r="23066" spans="8:8" ht="15" customHeight="1">
      <c r="H23066" s="24"/>
    </row>
    <row r="23067" spans="8:8" ht="15" customHeight="1">
      <c r="H23067" s="24"/>
    </row>
    <row r="23068" spans="8:8" ht="15" customHeight="1">
      <c r="H23068" s="24"/>
    </row>
    <row r="23069" spans="8:8" ht="15" customHeight="1">
      <c r="H23069" s="24"/>
    </row>
    <row r="23070" spans="8:8" ht="15" customHeight="1">
      <c r="H23070" s="24"/>
    </row>
    <row r="23071" spans="8:8" ht="15" customHeight="1">
      <c r="H23071" s="24"/>
    </row>
    <row r="23072" spans="8:8" ht="15" customHeight="1">
      <c r="H23072" s="24"/>
    </row>
    <row r="23073" spans="8:8" ht="15" customHeight="1">
      <c r="H23073" s="24"/>
    </row>
    <row r="23074" spans="8:8" ht="15" customHeight="1">
      <c r="H23074" s="24"/>
    </row>
    <row r="23075" spans="8:8" ht="15" customHeight="1">
      <c r="H23075" s="24"/>
    </row>
    <row r="23076" spans="8:8" ht="15" customHeight="1">
      <c r="H23076" s="24"/>
    </row>
    <row r="23077" spans="8:8" ht="15" customHeight="1">
      <c r="H23077" s="24"/>
    </row>
    <row r="23078" spans="8:8" ht="15" customHeight="1">
      <c r="H23078" s="24"/>
    </row>
    <row r="23079" spans="8:8" ht="15" customHeight="1">
      <c r="H23079" s="24"/>
    </row>
    <row r="23080" spans="8:8" ht="15" customHeight="1">
      <c r="H23080" s="24"/>
    </row>
    <row r="23081" spans="8:8" ht="15" customHeight="1">
      <c r="H23081" s="24"/>
    </row>
    <row r="23082" spans="8:8" ht="15" customHeight="1">
      <c r="H23082" s="24"/>
    </row>
    <row r="23083" spans="8:8" ht="15" customHeight="1">
      <c r="H23083" s="24"/>
    </row>
    <row r="23084" spans="8:8" ht="15" customHeight="1">
      <c r="H23084" s="24"/>
    </row>
    <row r="23085" spans="8:8" ht="15" customHeight="1">
      <c r="H23085" s="24"/>
    </row>
    <row r="23086" spans="8:8" ht="15" customHeight="1">
      <c r="H23086" s="24"/>
    </row>
    <row r="23087" spans="8:8" ht="15" customHeight="1">
      <c r="H23087" s="24"/>
    </row>
    <row r="23088" spans="8:8" ht="15" customHeight="1">
      <c r="H23088" s="24"/>
    </row>
    <row r="23089" spans="8:8" ht="15" customHeight="1">
      <c r="H23089" s="24"/>
    </row>
    <row r="23090" spans="8:8" ht="15" customHeight="1">
      <c r="H23090" s="24"/>
    </row>
    <row r="23091" spans="8:8" ht="15" customHeight="1">
      <c r="H23091" s="24"/>
    </row>
    <row r="23092" spans="8:8" ht="15" customHeight="1">
      <c r="H23092" s="24"/>
    </row>
    <row r="23093" spans="8:8" ht="15" customHeight="1">
      <c r="H23093" s="24"/>
    </row>
    <row r="23094" spans="8:8" ht="15" customHeight="1">
      <c r="H23094" s="24"/>
    </row>
    <row r="23095" spans="8:8" ht="15" customHeight="1">
      <c r="H23095" s="24"/>
    </row>
    <row r="23096" spans="8:8" ht="15" customHeight="1">
      <c r="H23096" s="24"/>
    </row>
    <row r="23097" spans="8:8" ht="15" customHeight="1">
      <c r="H23097" s="24"/>
    </row>
    <row r="23098" spans="8:8" ht="15" customHeight="1">
      <c r="H23098" s="24"/>
    </row>
    <row r="23099" spans="8:8" ht="15" customHeight="1">
      <c r="H23099" s="24"/>
    </row>
    <row r="23100" spans="8:8" ht="15" customHeight="1">
      <c r="H23100" s="24"/>
    </row>
    <row r="23101" spans="8:8" ht="15" customHeight="1">
      <c r="H23101" s="24"/>
    </row>
    <row r="23102" spans="8:8" ht="15" customHeight="1">
      <c r="H23102" s="24"/>
    </row>
    <row r="23103" spans="8:8" ht="15" customHeight="1">
      <c r="H23103" s="24"/>
    </row>
    <row r="23104" spans="8:8" ht="15" customHeight="1">
      <c r="H23104" s="24"/>
    </row>
    <row r="23105" spans="8:8" ht="15" customHeight="1">
      <c r="H23105" s="24"/>
    </row>
    <row r="23106" spans="8:8" ht="15" customHeight="1">
      <c r="H23106" s="24"/>
    </row>
    <row r="23107" spans="8:8" ht="15" customHeight="1">
      <c r="H23107" s="24"/>
    </row>
    <row r="23108" spans="8:8" ht="15" customHeight="1">
      <c r="H23108" s="24"/>
    </row>
    <row r="23109" spans="8:8" ht="15" customHeight="1">
      <c r="H23109" s="24"/>
    </row>
    <row r="23110" spans="8:8" ht="15" customHeight="1">
      <c r="H23110" s="24"/>
    </row>
    <row r="23111" spans="8:8" ht="15" customHeight="1">
      <c r="H23111" s="24"/>
    </row>
    <row r="23112" spans="8:8" ht="15" customHeight="1">
      <c r="H23112" s="24"/>
    </row>
    <row r="23113" spans="8:8" ht="15" customHeight="1">
      <c r="H23113" s="24"/>
    </row>
    <row r="23114" spans="8:8" ht="15" customHeight="1">
      <c r="H23114" s="24"/>
    </row>
    <row r="23115" spans="8:8" ht="15" customHeight="1">
      <c r="H23115" s="24"/>
    </row>
    <row r="23116" spans="8:8" ht="15" customHeight="1">
      <c r="H23116" s="24"/>
    </row>
    <row r="23117" spans="8:8" ht="15" customHeight="1">
      <c r="H23117" s="24"/>
    </row>
    <row r="23118" spans="8:8" ht="15" customHeight="1">
      <c r="H23118" s="24"/>
    </row>
    <row r="23119" spans="8:8" ht="15" customHeight="1">
      <c r="H23119" s="24"/>
    </row>
    <row r="23120" spans="8:8" ht="15" customHeight="1">
      <c r="H23120" s="24"/>
    </row>
    <row r="23121" spans="8:8" ht="15" customHeight="1">
      <c r="H23121" s="24"/>
    </row>
    <row r="23122" spans="8:8" ht="15" customHeight="1">
      <c r="H23122" s="24"/>
    </row>
    <row r="23123" spans="8:8" ht="15" customHeight="1">
      <c r="H23123" s="24"/>
    </row>
    <row r="23124" spans="8:8" ht="15" customHeight="1">
      <c r="H23124" s="24"/>
    </row>
    <row r="23125" spans="8:8" ht="15" customHeight="1">
      <c r="H23125" s="24"/>
    </row>
    <row r="23126" spans="8:8" ht="15" customHeight="1">
      <c r="H23126" s="24"/>
    </row>
    <row r="23127" spans="8:8" ht="15" customHeight="1">
      <c r="H23127" s="24"/>
    </row>
    <row r="23128" spans="8:8" ht="15" customHeight="1">
      <c r="H23128" s="24"/>
    </row>
    <row r="23129" spans="8:8" ht="15" customHeight="1">
      <c r="H23129" s="24"/>
    </row>
    <row r="23130" spans="8:8" ht="15" customHeight="1">
      <c r="H23130" s="24"/>
    </row>
    <row r="23131" spans="8:8" ht="15" customHeight="1">
      <c r="H23131" s="24"/>
    </row>
    <row r="23132" spans="8:8" ht="15" customHeight="1">
      <c r="H23132" s="24"/>
    </row>
    <row r="23133" spans="8:8" ht="15" customHeight="1">
      <c r="H23133" s="24"/>
    </row>
    <row r="23134" spans="8:8" ht="15" customHeight="1">
      <c r="H23134" s="24"/>
    </row>
    <row r="23135" spans="8:8" ht="15" customHeight="1">
      <c r="H23135" s="24"/>
    </row>
    <row r="23136" spans="8:8" ht="15" customHeight="1">
      <c r="H23136" s="24"/>
    </row>
    <row r="23137" spans="8:8" ht="15" customHeight="1">
      <c r="H23137" s="24"/>
    </row>
    <row r="23138" spans="8:8" ht="15" customHeight="1">
      <c r="H23138" s="24"/>
    </row>
    <row r="23139" spans="8:8" ht="15" customHeight="1">
      <c r="H23139" s="24"/>
    </row>
    <row r="23140" spans="8:8" ht="15" customHeight="1">
      <c r="H23140" s="24"/>
    </row>
    <row r="23141" spans="8:8" ht="15" customHeight="1">
      <c r="H23141" s="24"/>
    </row>
    <row r="23142" spans="8:8" ht="15" customHeight="1">
      <c r="H23142" s="24"/>
    </row>
    <row r="23143" spans="8:8" ht="15" customHeight="1">
      <c r="H23143" s="24"/>
    </row>
    <row r="23144" spans="8:8" ht="15" customHeight="1">
      <c r="H23144" s="24"/>
    </row>
    <row r="23145" spans="8:8" ht="15" customHeight="1">
      <c r="H23145" s="24"/>
    </row>
    <row r="23146" spans="8:8" ht="15" customHeight="1">
      <c r="H23146" s="24"/>
    </row>
    <row r="23147" spans="8:8" ht="15" customHeight="1">
      <c r="H23147" s="24"/>
    </row>
    <row r="23148" spans="8:8" ht="15" customHeight="1">
      <c r="H23148" s="24"/>
    </row>
    <row r="23149" spans="8:8" ht="15" customHeight="1">
      <c r="H23149" s="24"/>
    </row>
    <row r="23150" spans="8:8" ht="15" customHeight="1">
      <c r="H23150" s="24"/>
    </row>
    <row r="23151" spans="8:8" ht="15" customHeight="1">
      <c r="H23151" s="24"/>
    </row>
    <row r="23152" spans="8:8" ht="15" customHeight="1">
      <c r="H23152" s="24"/>
    </row>
    <row r="23153" spans="8:8" ht="15" customHeight="1">
      <c r="H23153" s="24"/>
    </row>
    <row r="23154" spans="8:8" ht="15" customHeight="1">
      <c r="H23154" s="24"/>
    </row>
    <row r="23155" spans="8:8" ht="15" customHeight="1">
      <c r="H23155" s="24"/>
    </row>
    <row r="23156" spans="8:8" ht="15" customHeight="1">
      <c r="H23156" s="24"/>
    </row>
    <row r="23157" spans="8:8" ht="15" customHeight="1">
      <c r="H23157" s="24"/>
    </row>
    <row r="23158" spans="8:8" ht="15" customHeight="1">
      <c r="H23158" s="24"/>
    </row>
    <row r="23159" spans="8:8" ht="15" customHeight="1">
      <c r="H23159" s="24"/>
    </row>
    <row r="23160" spans="8:8" ht="15" customHeight="1">
      <c r="H23160" s="24"/>
    </row>
    <row r="23161" spans="8:8" ht="15" customHeight="1">
      <c r="H23161" s="24"/>
    </row>
    <row r="23162" spans="8:8" ht="15" customHeight="1">
      <c r="H23162" s="24"/>
    </row>
    <row r="23163" spans="8:8" ht="15" customHeight="1">
      <c r="H23163" s="24"/>
    </row>
    <row r="23164" spans="8:8" ht="15" customHeight="1">
      <c r="H23164" s="24"/>
    </row>
    <row r="23165" spans="8:8" ht="15" customHeight="1">
      <c r="H23165" s="24"/>
    </row>
    <row r="23166" spans="8:8" ht="15" customHeight="1">
      <c r="H23166" s="24"/>
    </row>
    <row r="23167" spans="8:8" ht="15" customHeight="1">
      <c r="H23167" s="24"/>
    </row>
    <row r="23168" spans="8:8" ht="15" customHeight="1">
      <c r="H23168" s="24"/>
    </row>
    <row r="23169" spans="8:8" ht="15" customHeight="1">
      <c r="H23169" s="24"/>
    </row>
    <row r="23170" spans="8:8" ht="15" customHeight="1">
      <c r="H23170" s="24"/>
    </row>
    <row r="23171" spans="8:8" ht="15" customHeight="1">
      <c r="H23171" s="24"/>
    </row>
    <row r="23172" spans="8:8" ht="15" customHeight="1">
      <c r="H23172" s="24"/>
    </row>
    <row r="23173" spans="8:8" ht="15" customHeight="1">
      <c r="H23173" s="24"/>
    </row>
    <row r="23174" spans="8:8" ht="15" customHeight="1">
      <c r="H23174" s="24"/>
    </row>
    <row r="23175" spans="8:8" ht="15" customHeight="1">
      <c r="H23175" s="24"/>
    </row>
    <row r="23176" spans="8:8" ht="15" customHeight="1">
      <c r="H23176" s="24"/>
    </row>
    <row r="23177" spans="8:8" ht="15" customHeight="1">
      <c r="H23177" s="24"/>
    </row>
    <row r="23178" spans="8:8" ht="15" customHeight="1">
      <c r="H23178" s="24"/>
    </row>
    <row r="23179" spans="8:8" ht="15" customHeight="1">
      <c r="H23179" s="24"/>
    </row>
    <row r="23180" spans="8:8" ht="15" customHeight="1">
      <c r="H23180" s="24"/>
    </row>
    <row r="23181" spans="8:8" ht="15" customHeight="1">
      <c r="H23181" s="24"/>
    </row>
    <row r="23182" spans="8:8" ht="15" customHeight="1">
      <c r="H23182" s="24"/>
    </row>
    <row r="23183" spans="8:8" ht="15" customHeight="1">
      <c r="H23183" s="24"/>
    </row>
    <row r="23184" spans="8:8" ht="15" customHeight="1">
      <c r="H23184" s="24"/>
    </row>
    <row r="23185" spans="8:8" ht="15" customHeight="1">
      <c r="H23185" s="24"/>
    </row>
    <row r="23186" spans="8:8" ht="15" customHeight="1">
      <c r="H23186" s="24"/>
    </row>
    <row r="23187" spans="8:8" ht="15" customHeight="1">
      <c r="H23187" s="24"/>
    </row>
    <row r="23188" spans="8:8" ht="15" customHeight="1">
      <c r="H23188" s="24"/>
    </row>
    <row r="23189" spans="8:8" ht="15" customHeight="1">
      <c r="H23189" s="24"/>
    </row>
    <row r="23190" spans="8:8" ht="15" customHeight="1">
      <c r="H23190" s="24"/>
    </row>
    <row r="23191" spans="8:8" ht="15" customHeight="1">
      <c r="H23191" s="24"/>
    </row>
    <row r="23192" spans="8:8" ht="15" customHeight="1">
      <c r="H23192" s="24"/>
    </row>
    <row r="23193" spans="8:8" ht="15" customHeight="1">
      <c r="H23193" s="24"/>
    </row>
    <row r="23194" spans="8:8" ht="15" customHeight="1">
      <c r="H23194" s="24"/>
    </row>
    <row r="23195" spans="8:8" ht="15" customHeight="1">
      <c r="H23195" s="24"/>
    </row>
    <row r="23196" spans="8:8" ht="15" customHeight="1">
      <c r="H23196" s="24"/>
    </row>
    <row r="23197" spans="8:8" ht="15" customHeight="1">
      <c r="H23197" s="24"/>
    </row>
    <row r="23198" spans="8:8" ht="15" customHeight="1">
      <c r="H23198" s="24"/>
    </row>
    <row r="23199" spans="8:8" ht="15" customHeight="1">
      <c r="H23199" s="24"/>
    </row>
    <row r="23200" spans="8:8" ht="15" customHeight="1">
      <c r="H23200" s="24"/>
    </row>
    <row r="23201" spans="8:8" ht="15" customHeight="1">
      <c r="H23201" s="24"/>
    </row>
    <row r="23202" spans="8:8" ht="15" customHeight="1">
      <c r="H23202" s="24"/>
    </row>
    <row r="23203" spans="8:8" ht="15" customHeight="1">
      <c r="H23203" s="24"/>
    </row>
    <row r="23204" spans="8:8" ht="15" customHeight="1">
      <c r="H23204" s="24"/>
    </row>
    <row r="23205" spans="8:8" ht="15" customHeight="1">
      <c r="H23205" s="24"/>
    </row>
    <row r="23206" spans="8:8" ht="15" customHeight="1">
      <c r="H23206" s="24"/>
    </row>
    <row r="23207" spans="8:8" ht="15" customHeight="1">
      <c r="H23207" s="24"/>
    </row>
    <row r="23208" spans="8:8" ht="15" customHeight="1">
      <c r="H23208" s="24"/>
    </row>
    <row r="23209" spans="8:8" ht="15" customHeight="1">
      <c r="H23209" s="24"/>
    </row>
    <row r="23210" spans="8:8" ht="15" customHeight="1">
      <c r="H23210" s="24"/>
    </row>
    <row r="23211" spans="8:8" ht="15" customHeight="1">
      <c r="H23211" s="24"/>
    </row>
    <row r="23212" spans="8:8" ht="15" customHeight="1">
      <c r="H23212" s="24"/>
    </row>
    <row r="23213" spans="8:8" ht="15" customHeight="1">
      <c r="H23213" s="24"/>
    </row>
    <row r="23214" spans="8:8" ht="15" customHeight="1">
      <c r="H23214" s="24"/>
    </row>
    <row r="23215" spans="8:8" ht="15" customHeight="1">
      <c r="H23215" s="24"/>
    </row>
    <row r="23216" spans="8:8" ht="15" customHeight="1">
      <c r="H23216" s="24"/>
    </row>
    <row r="23217" spans="8:8" ht="15" customHeight="1">
      <c r="H23217" s="24"/>
    </row>
    <row r="23218" spans="8:8" ht="15" customHeight="1">
      <c r="H23218" s="24"/>
    </row>
    <row r="23219" spans="8:8" ht="15" customHeight="1">
      <c r="H23219" s="24"/>
    </row>
    <row r="23220" spans="8:8" ht="15" customHeight="1">
      <c r="H23220" s="24"/>
    </row>
    <row r="23221" spans="8:8" ht="15" customHeight="1">
      <c r="H23221" s="24"/>
    </row>
    <row r="23222" spans="8:8" ht="15" customHeight="1">
      <c r="H23222" s="24"/>
    </row>
    <row r="23223" spans="8:8" ht="15" customHeight="1">
      <c r="H23223" s="24"/>
    </row>
    <row r="23224" spans="8:8" ht="15" customHeight="1">
      <c r="H23224" s="24"/>
    </row>
    <row r="23225" spans="8:8" ht="15" customHeight="1">
      <c r="H23225" s="24"/>
    </row>
    <row r="23226" spans="8:8" ht="15" customHeight="1">
      <c r="H23226" s="24"/>
    </row>
    <row r="23227" spans="8:8" ht="15" customHeight="1">
      <c r="H23227" s="24"/>
    </row>
    <row r="23228" spans="8:8" ht="15" customHeight="1">
      <c r="H23228" s="24"/>
    </row>
    <row r="23229" spans="8:8" ht="15" customHeight="1">
      <c r="H23229" s="24"/>
    </row>
    <row r="23230" spans="8:8" ht="15" customHeight="1">
      <c r="H23230" s="24"/>
    </row>
    <row r="23231" spans="8:8" ht="15" customHeight="1">
      <c r="H23231" s="24"/>
    </row>
    <row r="23232" spans="8:8" ht="15" customHeight="1">
      <c r="H23232" s="24"/>
    </row>
    <row r="23233" spans="8:8" ht="15" customHeight="1">
      <c r="H23233" s="24"/>
    </row>
    <row r="23234" spans="8:8" ht="15" customHeight="1">
      <c r="H23234" s="24"/>
    </row>
    <row r="23235" spans="8:8" ht="15" customHeight="1">
      <c r="H23235" s="24"/>
    </row>
    <row r="23236" spans="8:8" ht="15" customHeight="1">
      <c r="H23236" s="24"/>
    </row>
    <row r="23237" spans="8:8" ht="15" customHeight="1">
      <c r="H23237" s="24"/>
    </row>
    <row r="23238" spans="8:8" ht="15" customHeight="1">
      <c r="H23238" s="24"/>
    </row>
    <row r="23239" spans="8:8" ht="15" customHeight="1">
      <c r="H23239" s="24"/>
    </row>
    <row r="23240" spans="8:8" ht="15" customHeight="1">
      <c r="H23240" s="24"/>
    </row>
    <row r="23241" spans="8:8" ht="15" customHeight="1">
      <c r="H23241" s="24"/>
    </row>
    <row r="23242" spans="8:8" ht="15" customHeight="1">
      <c r="H23242" s="24"/>
    </row>
    <row r="23243" spans="8:8" ht="15" customHeight="1">
      <c r="H23243" s="24"/>
    </row>
    <row r="23244" spans="8:8" ht="15" customHeight="1">
      <c r="H23244" s="24"/>
    </row>
    <row r="23245" spans="8:8" ht="15" customHeight="1">
      <c r="H23245" s="24"/>
    </row>
    <row r="23246" spans="8:8" ht="15" customHeight="1">
      <c r="H23246" s="24"/>
    </row>
    <row r="23247" spans="8:8" ht="15" customHeight="1">
      <c r="H23247" s="24"/>
    </row>
    <row r="23248" spans="8:8" ht="15" customHeight="1">
      <c r="H23248" s="24"/>
    </row>
    <row r="23249" spans="8:8" ht="15" customHeight="1">
      <c r="H23249" s="24"/>
    </row>
    <row r="23250" spans="8:8" ht="15" customHeight="1">
      <c r="H23250" s="24"/>
    </row>
    <row r="23251" spans="8:8" ht="15" customHeight="1">
      <c r="H23251" s="24"/>
    </row>
    <row r="23252" spans="8:8" ht="15" customHeight="1">
      <c r="H23252" s="24"/>
    </row>
    <row r="23253" spans="8:8" ht="15" customHeight="1">
      <c r="H23253" s="24"/>
    </row>
    <row r="23254" spans="8:8" ht="15" customHeight="1">
      <c r="H23254" s="24"/>
    </row>
    <row r="23255" spans="8:8" ht="15" customHeight="1">
      <c r="H23255" s="24"/>
    </row>
    <row r="23256" spans="8:8" ht="15" customHeight="1">
      <c r="H23256" s="24"/>
    </row>
    <row r="23257" spans="8:8" ht="15" customHeight="1">
      <c r="H23257" s="24"/>
    </row>
    <row r="23258" spans="8:8" ht="15" customHeight="1">
      <c r="H23258" s="24"/>
    </row>
    <row r="23259" spans="8:8" ht="15" customHeight="1">
      <c r="H23259" s="24"/>
    </row>
    <row r="23260" spans="8:8" ht="15" customHeight="1">
      <c r="H23260" s="24"/>
    </row>
    <row r="23261" spans="8:8" ht="15" customHeight="1">
      <c r="H23261" s="24"/>
    </row>
    <row r="23262" spans="8:8" ht="15" customHeight="1">
      <c r="H23262" s="24"/>
    </row>
    <row r="23263" spans="8:8" ht="15" customHeight="1">
      <c r="H23263" s="24"/>
    </row>
    <row r="23264" spans="8:8" ht="15" customHeight="1">
      <c r="H23264" s="24"/>
    </row>
    <row r="23265" spans="8:8" ht="15" customHeight="1">
      <c r="H23265" s="24"/>
    </row>
    <row r="23266" spans="8:8" ht="15" customHeight="1">
      <c r="H23266" s="24"/>
    </row>
    <row r="23267" spans="8:8" ht="15" customHeight="1">
      <c r="H23267" s="24"/>
    </row>
    <row r="23268" spans="8:8" ht="15" customHeight="1">
      <c r="H23268" s="24"/>
    </row>
    <row r="23269" spans="8:8" ht="15" customHeight="1">
      <c r="H23269" s="24"/>
    </row>
    <row r="23270" spans="8:8" ht="15" customHeight="1">
      <c r="H23270" s="24"/>
    </row>
    <row r="23271" spans="8:8" ht="15" customHeight="1">
      <c r="H23271" s="24"/>
    </row>
    <row r="23272" spans="8:8" ht="15" customHeight="1">
      <c r="H23272" s="24"/>
    </row>
    <row r="23273" spans="8:8" ht="15" customHeight="1">
      <c r="H23273" s="24"/>
    </row>
    <row r="23274" spans="8:8" ht="15" customHeight="1">
      <c r="H23274" s="24"/>
    </row>
    <row r="23275" spans="8:8" ht="15" customHeight="1">
      <c r="H23275" s="24"/>
    </row>
    <row r="23276" spans="8:8" ht="15" customHeight="1">
      <c r="H23276" s="24"/>
    </row>
    <row r="23277" spans="8:8" ht="15" customHeight="1">
      <c r="H23277" s="24"/>
    </row>
    <row r="23278" spans="8:8" ht="15" customHeight="1">
      <c r="H23278" s="24"/>
    </row>
    <row r="23279" spans="8:8" ht="15" customHeight="1">
      <c r="H23279" s="24"/>
    </row>
    <row r="23280" spans="8:8" ht="15" customHeight="1">
      <c r="H23280" s="24"/>
    </row>
    <row r="23281" spans="8:8" ht="15" customHeight="1">
      <c r="H23281" s="24"/>
    </row>
    <row r="23282" spans="8:8" ht="15" customHeight="1">
      <c r="H23282" s="24"/>
    </row>
    <row r="23283" spans="8:8" ht="15" customHeight="1">
      <c r="H23283" s="24"/>
    </row>
    <row r="23284" spans="8:8" ht="15" customHeight="1">
      <c r="H23284" s="24"/>
    </row>
    <row r="23285" spans="8:8" ht="15" customHeight="1">
      <c r="H23285" s="24"/>
    </row>
    <row r="23286" spans="8:8" ht="15" customHeight="1">
      <c r="H23286" s="24"/>
    </row>
    <row r="23287" spans="8:8" ht="15" customHeight="1">
      <c r="H23287" s="24"/>
    </row>
    <row r="23288" spans="8:8" ht="15" customHeight="1">
      <c r="H23288" s="24"/>
    </row>
    <row r="23289" spans="8:8" ht="15" customHeight="1">
      <c r="H23289" s="24"/>
    </row>
    <row r="23290" spans="8:8" ht="15" customHeight="1">
      <c r="H23290" s="24"/>
    </row>
    <row r="23291" spans="8:8" ht="15" customHeight="1">
      <c r="H23291" s="24"/>
    </row>
    <row r="23292" spans="8:8" ht="15" customHeight="1">
      <c r="H23292" s="24"/>
    </row>
    <row r="23293" spans="8:8" ht="15" customHeight="1">
      <c r="H23293" s="24"/>
    </row>
    <row r="23294" spans="8:8" ht="15" customHeight="1">
      <c r="H23294" s="24"/>
    </row>
    <row r="23295" spans="8:8" ht="15" customHeight="1">
      <c r="H23295" s="24"/>
    </row>
    <row r="23296" spans="8:8" ht="15" customHeight="1">
      <c r="H23296" s="24"/>
    </row>
    <row r="23297" spans="8:8" ht="15" customHeight="1">
      <c r="H23297" s="24"/>
    </row>
    <row r="23298" spans="8:8" ht="15" customHeight="1">
      <c r="H23298" s="24"/>
    </row>
    <row r="23299" spans="8:8" ht="15" customHeight="1">
      <c r="H23299" s="24"/>
    </row>
    <row r="23300" spans="8:8" ht="15" customHeight="1">
      <c r="H23300" s="24"/>
    </row>
    <row r="23301" spans="8:8" ht="15" customHeight="1">
      <c r="H23301" s="24"/>
    </row>
    <row r="23302" spans="8:8" ht="15" customHeight="1">
      <c r="H23302" s="24"/>
    </row>
    <row r="23303" spans="8:8" ht="15" customHeight="1">
      <c r="H23303" s="24"/>
    </row>
    <row r="23304" spans="8:8" ht="15" customHeight="1">
      <c r="H23304" s="24"/>
    </row>
    <row r="23305" spans="8:8" ht="15" customHeight="1">
      <c r="H23305" s="24"/>
    </row>
    <row r="23306" spans="8:8" ht="15" customHeight="1">
      <c r="H23306" s="24"/>
    </row>
    <row r="23307" spans="8:8" ht="15" customHeight="1">
      <c r="H23307" s="24"/>
    </row>
    <row r="23308" spans="8:8" ht="15" customHeight="1">
      <c r="H23308" s="24"/>
    </row>
    <row r="23309" spans="8:8" ht="15" customHeight="1">
      <c r="H23309" s="24"/>
    </row>
    <row r="23310" spans="8:8" ht="15" customHeight="1">
      <c r="H23310" s="24"/>
    </row>
    <row r="23311" spans="8:8" ht="15" customHeight="1">
      <c r="H23311" s="24"/>
    </row>
    <row r="23312" spans="8:8" ht="15" customHeight="1">
      <c r="H23312" s="24"/>
    </row>
    <row r="23313" spans="8:8" ht="15" customHeight="1">
      <c r="H23313" s="24"/>
    </row>
    <row r="23314" spans="8:8" ht="15" customHeight="1">
      <c r="H23314" s="24"/>
    </row>
    <row r="23315" spans="8:8" ht="15" customHeight="1">
      <c r="H23315" s="24"/>
    </row>
    <row r="23316" spans="8:8" ht="15" customHeight="1">
      <c r="H23316" s="24"/>
    </row>
    <row r="23317" spans="8:8" ht="15" customHeight="1">
      <c r="H23317" s="24"/>
    </row>
    <row r="23318" spans="8:8" ht="15" customHeight="1">
      <c r="H23318" s="24"/>
    </row>
    <row r="23319" spans="8:8" ht="15" customHeight="1">
      <c r="H23319" s="24"/>
    </row>
    <row r="23320" spans="8:8" ht="15" customHeight="1">
      <c r="H23320" s="24"/>
    </row>
    <row r="23321" spans="8:8" ht="15" customHeight="1">
      <c r="H23321" s="24"/>
    </row>
    <row r="23322" spans="8:8" ht="15" customHeight="1">
      <c r="H23322" s="24"/>
    </row>
    <row r="23323" spans="8:8" ht="15" customHeight="1">
      <c r="H23323" s="24"/>
    </row>
    <row r="23324" spans="8:8" ht="15" customHeight="1">
      <c r="H23324" s="24"/>
    </row>
    <row r="23325" spans="8:8" ht="15" customHeight="1">
      <c r="H23325" s="24"/>
    </row>
    <row r="23326" spans="8:8" ht="15" customHeight="1">
      <c r="H23326" s="24"/>
    </row>
    <row r="23327" spans="8:8" ht="15" customHeight="1">
      <c r="H23327" s="24"/>
    </row>
    <row r="23328" spans="8:8" ht="15" customHeight="1">
      <c r="H23328" s="24"/>
    </row>
    <row r="23329" spans="8:8" ht="15" customHeight="1">
      <c r="H23329" s="24"/>
    </row>
    <row r="23330" spans="8:8" ht="15" customHeight="1">
      <c r="H23330" s="24"/>
    </row>
    <row r="23331" spans="8:8" ht="15" customHeight="1">
      <c r="H23331" s="24"/>
    </row>
    <row r="23332" spans="8:8" ht="15" customHeight="1">
      <c r="H23332" s="24"/>
    </row>
    <row r="23333" spans="8:8" ht="15" customHeight="1">
      <c r="H23333" s="24"/>
    </row>
    <row r="23334" spans="8:8" ht="15" customHeight="1">
      <c r="H23334" s="24"/>
    </row>
    <row r="23335" spans="8:8" ht="15" customHeight="1">
      <c r="H23335" s="24"/>
    </row>
    <row r="23336" spans="8:8" ht="15" customHeight="1">
      <c r="H23336" s="24"/>
    </row>
    <row r="23337" spans="8:8" ht="15" customHeight="1">
      <c r="H23337" s="24"/>
    </row>
    <row r="23338" spans="8:8" ht="15" customHeight="1">
      <c r="H23338" s="24"/>
    </row>
    <row r="23339" spans="8:8" ht="15" customHeight="1">
      <c r="H23339" s="24"/>
    </row>
    <row r="23340" spans="8:8" ht="15" customHeight="1">
      <c r="H23340" s="24"/>
    </row>
    <row r="23341" spans="8:8" ht="15" customHeight="1">
      <c r="H23341" s="24"/>
    </row>
    <row r="23342" spans="8:8" ht="15" customHeight="1">
      <c r="H23342" s="24"/>
    </row>
    <row r="23343" spans="8:8" ht="15" customHeight="1">
      <c r="H23343" s="24"/>
    </row>
    <row r="23344" spans="8:8" ht="15" customHeight="1">
      <c r="H23344" s="24"/>
    </row>
    <row r="23345" spans="8:8" ht="15" customHeight="1">
      <c r="H23345" s="24"/>
    </row>
    <row r="23346" spans="8:8" ht="15" customHeight="1">
      <c r="H23346" s="24"/>
    </row>
    <row r="23347" spans="8:8" ht="15" customHeight="1">
      <c r="H23347" s="24"/>
    </row>
    <row r="23348" spans="8:8" ht="15" customHeight="1">
      <c r="H23348" s="24"/>
    </row>
    <row r="23349" spans="8:8" ht="15" customHeight="1">
      <c r="H23349" s="24"/>
    </row>
    <row r="23350" spans="8:8" ht="15" customHeight="1">
      <c r="H23350" s="24"/>
    </row>
    <row r="23351" spans="8:8" ht="15" customHeight="1">
      <c r="H23351" s="24"/>
    </row>
    <row r="23352" spans="8:8" ht="15" customHeight="1">
      <c r="H23352" s="24"/>
    </row>
    <row r="23353" spans="8:8" ht="15" customHeight="1">
      <c r="H23353" s="24"/>
    </row>
    <row r="23354" spans="8:8" ht="15" customHeight="1">
      <c r="H23354" s="24"/>
    </row>
    <row r="23355" spans="8:8" ht="15" customHeight="1">
      <c r="H23355" s="24"/>
    </row>
    <row r="23356" spans="8:8" ht="15" customHeight="1">
      <c r="H23356" s="24"/>
    </row>
    <row r="23357" spans="8:8" ht="15" customHeight="1">
      <c r="H23357" s="24"/>
    </row>
    <row r="23358" spans="8:8" ht="15" customHeight="1">
      <c r="H23358" s="24"/>
    </row>
    <row r="23359" spans="8:8" ht="15" customHeight="1">
      <c r="H23359" s="24"/>
    </row>
    <row r="23360" spans="8:8" ht="15" customHeight="1">
      <c r="H23360" s="24"/>
    </row>
    <row r="23361" spans="8:8" ht="15" customHeight="1">
      <c r="H23361" s="24"/>
    </row>
    <row r="23362" spans="8:8" ht="15" customHeight="1">
      <c r="H23362" s="24"/>
    </row>
    <row r="23363" spans="8:8" ht="15" customHeight="1">
      <c r="H23363" s="24"/>
    </row>
    <row r="23364" spans="8:8" ht="15" customHeight="1">
      <c r="H23364" s="24"/>
    </row>
    <row r="23365" spans="8:8" ht="15" customHeight="1">
      <c r="H23365" s="24"/>
    </row>
    <row r="23366" spans="8:8" ht="15" customHeight="1">
      <c r="H23366" s="24"/>
    </row>
    <row r="23367" spans="8:8" ht="15" customHeight="1">
      <c r="H23367" s="24"/>
    </row>
    <row r="23368" spans="8:8" ht="15" customHeight="1">
      <c r="H23368" s="24"/>
    </row>
    <row r="23369" spans="8:8" ht="15" customHeight="1">
      <c r="H23369" s="24"/>
    </row>
    <row r="23370" spans="8:8" ht="15" customHeight="1">
      <c r="H23370" s="24"/>
    </row>
    <row r="23371" spans="8:8" ht="15" customHeight="1">
      <c r="H23371" s="24"/>
    </row>
    <row r="23372" spans="8:8" ht="15" customHeight="1">
      <c r="H23372" s="24"/>
    </row>
    <row r="23373" spans="8:8" ht="15" customHeight="1">
      <c r="H23373" s="24"/>
    </row>
    <row r="23374" spans="8:8" ht="15" customHeight="1">
      <c r="H23374" s="24"/>
    </row>
    <row r="23375" spans="8:8" ht="15" customHeight="1">
      <c r="H23375" s="24"/>
    </row>
    <row r="23376" spans="8:8" ht="15" customHeight="1">
      <c r="H23376" s="24"/>
    </row>
    <row r="23377" spans="8:8" ht="15" customHeight="1">
      <c r="H23377" s="24"/>
    </row>
    <row r="23378" spans="8:8" ht="15" customHeight="1">
      <c r="H23378" s="24"/>
    </row>
    <row r="23379" spans="8:8" ht="15" customHeight="1">
      <c r="H23379" s="24"/>
    </row>
    <row r="23380" spans="8:8" ht="15" customHeight="1">
      <c r="H23380" s="24"/>
    </row>
    <row r="23381" spans="8:8" ht="15" customHeight="1">
      <c r="H23381" s="24"/>
    </row>
    <row r="23382" spans="8:8" ht="15" customHeight="1">
      <c r="H23382" s="24"/>
    </row>
    <row r="23383" spans="8:8" ht="15" customHeight="1">
      <c r="H23383" s="24"/>
    </row>
    <row r="23384" spans="8:8" ht="15" customHeight="1">
      <c r="H23384" s="24"/>
    </row>
    <row r="23385" spans="8:8" ht="15" customHeight="1">
      <c r="H23385" s="24"/>
    </row>
    <row r="23386" spans="8:8" ht="15" customHeight="1">
      <c r="H23386" s="24"/>
    </row>
    <row r="23387" spans="8:8" ht="15" customHeight="1">
      <c r="H23387" s="24"/>
    </row>
    <row r="23388" spans="8:8" ht="15" customHeight="1">
      <c r="H23388" s="24"/>
    </row>
    <row r="23389" spans="8:8" ht="15" customHeight="1">
      <c r="H23389" s="24"/>
    </row>
    <row r="23390" spans="8:8" ht="15" customHeight="1">
      <c r="H23390" s="24"/>
    </row>
    <row r="23391" spans="8:8" ht="15" customHeight="1">
      <c r="H23391" s="24"/>
    </row>
    <row r="23392" spans="8:8" ht="15" customHeight="1">
      <c r="H23392" s="24"/>
    </row>
    <row r="23393" spans="8:8" ht="15" customHeight="1">
      <c r="H23393" s="24"/>
    </row>
    <row r="23394" spans="8:8" ht="15" customHeight="1">
      <c r="H23394" s="24"/>
    </row>
    <row r="23395" spans="8:8" ht="15" customHeight="1">
      <c r="H23395" s="24"/>
    </row>
    <row r="23396" spans="8:8" ht="15" customHeight="1">
      <c r="H23396" s="24"/>
    </row>
    <row r="23397" spans="8:8" ht="15" customHeight="1">
      <c r="H23397" s="24"/>
    </row>
    <row r="23398" spans="8:8" ht="15" customHeight="1">
      <c r="H23398" s="24"/>
    </row>
    <row r="23399" spans="8:8" ht="15" customHeight="1">
      <c r="H23399" s="24"/>
    </row>
    <row r="23400" spans="8:8" ht="15" customHeight="1">
      <c r="H23400" s="24"/>
    </row>
    <row r="23401" spans="8:8" ht="15" customHeight="1">
      <c r="H23401" s="24"/>
    </row>
    <row r="23402" spans="8:8" ht="15" customHeight="1">
      <c r="H23402" s="24"/>
    </row>
    <row r="23403" spans="8:8" ht="15" customHeight="1">
      <c r="H23403" s="24"/>
    </row>
    <row r="23404" spans="8:8" ht="15" customHeight="1">
      <c r="H23404" s="24"/>
    </row>
    <row r="23405" spans="8:8" ht="15" customHeight="1">
      <c r="H23405" s="24"/>
    </row>
    <row r="23406" spans="8:8" ht="15" customHeight="1">
      <c r="H23406" s="24"/>
    </row>
    <row r="23407" spans="8:8" ht="15" customHeight="1">
      <c r="H23407" s="24"/>
    </row>
    <row r="23408" spans="8:8" ht="15" customHeight="1">
      <c r="H23408" s="24"/>
    </row>
    <row r="23409" spans="8:8" ht="15" customHeight="1">
      <c r="H23409" s="24"/>
    </row>
    <row r="23410" spans="8:8" ht="15" customHeight="1">
      <c r="H23410" s="24"/>
    </row>
    <row r="23411" spans="8:8" ht="15" customHeight="1">
      <c r="H23411" s="24"/>
    </row>
    <row r="23412" spans="8:8" ht="15" customHeight="1">
      <c r="H23412" s="24"/>
    </row>
    <row r="23413" spans="8:8" ht="15" customHeight="1">
      <c r="H23413" s="24"/>
    </row>
    <row r="23414" spans="8:8" ht="15" customHeight="1">
      <c r="H23414" s="24"/>
    </row>
    <row r="23415" spans="8:8" ht="15" customHeight="1">
      <c r="H23415" s="24"/>
    </row>
    <row r="23416" spans="8:8" ht="15" customHeight="1">
      <c r="H23416" s="24"/>
    </row>
    <row r="23417" spans="8:8" ht="15" customHeight="1">
      <c r="H23417" s="24"/>
    </row>
    <row r="23418" spans="8:8" ht="15" customHeight="1">
      <c r="H23418" s="24"/>
    </row>
    <row r="23419" spans="8:8" ht="15" customHeight="1">
      <c r="H23419" s="24"/>
    </row>
    <row r="23420" spans="8:8" ht="15" customHeight="1">
      <c r="H23420" s="24"/>
    </row>
    <row r="23421" spans="8:8" ht="15" customHeight="1">
      <c r="H23421" s="24"/>
    </row>
    <row r="23422" spans="8:8" ht="15" customHeight="1">
      <c r="H23422" s="24"/>
    </row>
    <row r="23423" spans="8:8" ht="15" customHeight="1">
      <c r="H23423" s="24"/>
    </row>
    <row r="23424" spans="8:8" ht="15" customHeight="1">
      <c r="H23424" s="24"/>
    </row>
    <row r="23425" spans="8:8" ht="15" customHeight="1">
      <c r="H23425" s="24"/>
    </row>
    <row r="23426" spans="8:8" ht="15" customHeight="1">
      <c r="H23426" s="24"/>
    </row>
    <row r="23427" spans="8:8" ht="15" customHeight="1">
      <c r="H23427" s="24"/>
    </row>
    <row r="23428" spans="8:8" ht="15" customHeight="1">
      <c r="H23428" s="24"/>
    </row>
    <row r="23429" spans="8:8" ht="15" customHeight="1">
      <c r="H23429" s="24"/>
    </row>
    <row r="23430" spans="8:8" ht="15" customHeight="1">
      <c r="H23430" s="24"/>
    </row>
    <row r="23431" spans="8:8" ht="15" customHeight="1">
      <c r="H23431" s="24"/>
    </row>
    <row r="23432" spans="8:8" ht="15" customHeight="1">
      <c r="H23432" s="24"/>
    </row>
    <row r="23433" spans="8:8" ht="15" customHeight="1">
      <c r="H23433" s="24"/>
    </row>
    <row r="23434" spans="8:8" ht="15" customHeight="1">
      <c r="H23434" s="24"/>
    </row>
    <row r="23435" spans="8:8" ht="15" customHeight="1">
      <c r="H23435" s="24"/>
    </row>
    <row r="23436" spans="8:8" ht="15" customHeight="1">
      <c r="H23436" s="24"/>
    </row>
    <row r="23437" spans="8:8" ht="15" customHeight="1">
      <c r="H23437" s="24"/>
    </row>
    <row r="23438" spans="8:8" ht="15" customHeight="1">
      <c r="H23438" s="24"/>
    </row>
    <row r="23439" spans="8:8" ht="15" customHeight="1">
      <c r="H23439" s="24"/>
    </row>
    <row r="23440" spans="8:8" ht="15" customHeight="1">
      <c r="H23440" s="24"/>
    </row>
    <row r="23441" spans="8:8" ht="15" customHeight="1">
      <c r="H23441" s="24"/>
    </row>
    <row r="23442" spans="8:8" ht="15" customHeight="1">
      <c r="H23442" s="24"/>
    </row>
    <row r="23443" spans="8:8" ht="15" customHeight="1">
      <c r="H23443" s="24"/>
    </row>
    <row r="23444" spans="8:8" ht="15" customHeight="1">
      <c r="H23444" s="24"/>
    </row>
    <row r="23445" spans="8:8" ht="15" customHeight="1">
      <c r="H23445" s="24"/>
    </row>
    <row r="23446" spans="8:8" ht="15" customHeight="1">
      <c r="H23446" s="24"/>
    </row>
    <row r="23447" spans="8:8" ht="15" customHeight="1">
      <c r="H23447" s="24"/>
    </row>
    <row r="23448" spans="8:8" ht="15" customHeight="1">
      <c r="H23448" s="24"/>
    </row>
    <row r="23449" spans="8:8" ht="15" customHeight="1">
      <c r="H23449" s="24"/>
    </row>
    <row r="23450" spans="8:8" ht="15" customHeight="1">
      <c r="H23450" s="24"/>
    </row>
    <row r="23451" spans="8:8" ht="15" customHeight="1">
      <c r="H23451" s="24"/>
    </row>
    <row r="23452" spans="8:8" ht="15" customHeight="1">
      <c r="H23452" s="24"/>
    </row>
    <row r="23453" spans="8:8" ht="15" customHeight="1">
      <c r="H23453" s="24"/>
    </row>
    <row r="23454" spans="8:8" ht="15" customHeight="1">
      <c r="H23454" s="24"/>
    </row>
    <row r="23455" spans="8:8" ht="15" customHeight="1">
      <c r="H23455" s="24"/>
    </row>
    <row r="23456" spans="8:8" ht="15" customHeight="1">
      <c r="H23456" s="24"/>
    </row>
    <row r="23457" spans="8:8" ht="15" customHeight="1">
      <c r="H23457" s="24"/>
    </row>
    <row r="23458" spans="8:8" ht="15" customHeight="1">
      <c r="H23458" s="24"/>
    </row>
    <row r="23459" spans="8:8" ht="15" customHeight="1">
      <c r="H23459" s="24"/>
    </row>
    <row r="23460" spans="8:8" ht="15" customHeight="1">
      <c r="H23460" s="24"/>
    </row>
    <row r="23461" spans="8:8" ht="15" customHeight="1">
      <c r="H23461" s="24"/>
    </row>
    <row r="23462" spans="8:8" ht="15" customHeight="1">
      <c r="H23462" s="24"/>
    </row>
    <row r="23463" spans="8:8" ht="15" customHeight="1">
      <c r="H23463" s="24"/>
    </row>
    <row r="23464" spans="8:8" ht="15" customHeight="1">
      <c r="H23464" s="24"/>
    </row>
    <row r="23465" spans="8:8" ht="15" customHeight="1">
      <c r="H23465" s="24"/>
    </row>
    <row r="23466" spans="8:8" ht="15" customHeight="1">
      <c r="H23466" s="24"/>
    </row>
    <row r="23467" spans="8:8" ht="15" customHeight="1">
      <c r="H23467" s="24"/>
    </row>
    <row r="23468" spans="8:8" ht="15" customHeight="1">
      <c r="H23468" s="24"/>
    </row>
    <row r="23469" spans="8:8" ht="15" customHeight="1">
      <c r="H23469" s="24"/>
    </row>
    <row r="23470" spans="8:8" ht="15" customHeight="1">
      <c r="H23470" s="24"/>
    </row>
    <row r="23471" spans="8:8" ht="15" customHeight="1">
      <c r="H23471" s="24"/>
    </row>
    <row r="23472" spans="8:8" ht="15" customHeight="1">
      <c r="H23472" s="24"/>
    </row>
    <row r="23473" spans="8:8" ht="15" customHeight="1">
      <c r="H23473" s="24"/>
    </row>
    <row r="23474" spans="8:8" ht="15" customHeight="1">
      <c r="H23474" s="24"/>
    </row>
    <row r="23475" spans="8:8" ht="15" customHeight="1">
      <c r="H23475" s="24"/>
    </row>
    <row r="23476" spans="8:8" ht="15" customHeight="1">
      <c r="H23476" s="24"/>
    </row>
    <row r="23477" spans="8:8" ht="15" customHeight="1">
      <c r="H23477" s="24"/>
    </row>
    <row r="23478" spans="8:8" ht="15" customHeight="1">
      <c r="H23478" s="24"/>
    </row>
    <row r="23479" spans="8:8" ht="15" customHeight="1">
      <c r="H23479" s="24"/>
    </row>
    <row r="23480" spans="8:8" ht="15" customHeight="1">
      <c r="H23480" s="24"/>
    </row>
    <row r="23481" spans="8:8" ht="15" customHeight="1">
      <c r="H23481" s="24"/>
    </row>
    <row r="23482" spans="8:8" ht="15" customHeight="1">
      <c r="H23482" s="24"/>
    </row>
    <row r="23483" spans="8:8" ht="15" customHeight="1">
      <c r="H23483" s="24"/>
    </row>
    <row r="23484" spans="8:8" ht="15" customHeight="1">
      <c r="H23484" s="24"/>
    </row>
    <row r="23485" spans="8:8" ht="15" customHeight="1">
      <c r="H23485" s="24"/>
    </row>
    <row r="23486" spans="8:8" ht="15" customHeight="1">
      <c r="H23486" s="24"/>
    </row>
    <row r="23487" spans="8:8" ht="15" customHeight="1">
      <c r="H23487" s="24"/>
    </row>
    <row r="23488" spans="8:8" ht="15" customHeight="1">
      <c r="H23488" s="24"/>
    </row>
    <row r="23489" spans="8:8" ht="15" customHeight="1">
      <c r="H23489" s="24"/>
    </row>
    <row r="23490" spans="8:8" ht="15" customHeight="1">
      <c r="H23490" s="24"/>
    </row>
    <row r="23491" spans="8:8" ht="15" customHeight="1">
      <c r="H23491" s="24"/>
    </row>
    <row r="23492" spans="8:8" ht="15" customHeight="1">
      <c r="H23492" s="24"/>
    </row>
    <row r="23493" spans="8:8" ht="15" customHeight="1">
      <c r="H23493" s="24"/>
    </row>
    <row r="23494" spans="8:8" ht="15" customHeight="1">
      <c r="H23494" s="24"/>
    </row>
    <row r="23495" spans="8:8" ht="15" customHeight="1">
      <c r="H23495" s="24"/>
    </row>
    <row r="23496" spans="8:8" ht="15" customHeight="1">
      <c r="H23496" s="24"/>
    </row>
    <row r="23497" spans="8:8" ht="15" customHeight="1">
      <c r="H23497" s="24"/>
    </row>
    <row r="23498" spans="8:8" ht="15" customHeight="1">
      <c r="H23498" s="24"/>
    </row>
    <row r="23499" spans="8:8" ht="15" customHeight="1">
      <c r="H23499" s="24"/>
    </row>
    <row r="23500" spans="8:8" ht="15" customHeight="1">
      <c r="H23500" s="24"/>
    </row>
    <row r="23501" spans="8:8" ht="15" customHeight="1">
      <c r="H23501" s="24"/>
    </row>
    <row r="23502" spans="8:8" ht="15" customHeight="1">
      <c r="H23502" s="24"/>
    </row>
    <row r="23503" spans="8:8" ht="15" customHeight="1">
      <c r="H23503" s="24"/>
    </row>
    <row r="23504" spans="8:8" ht="15" customHeight="1">
      <c r="H23504" s="24"/>
    </row>
    <row r="23505" spans="8:8" ht="15" customHeight="1">
      <c r="H23505" s="24"/>
    </row>
    <row r="23506" spans="8:8" ht="15" customHeight="1">
      <c r="H23506" s="24"/>
    </row>
    <row r="23507" spans="8:8" ht="15" customHeight="1">
      <c r="H23507" s="24"/>
    </row>
    <row r="23508" spans="8:8" ht="15" customHeight="1">
      <c r="H23508" s="24"/>
    </row>
    <row r="23509" spans="8:8" ht="15" customHeight="1">
      <c r="H23509" s="24"/>
    </row>
    <row r="23510" spans="8:8" ht="15" customHeight="1">
      <c r="H23510" s="24"/>
    </row>
    <row r="23511" spans="8:8" ht="15" customHeight="1">
      <c r="H23511" s="24"/>
    </row>
    <row r="23512" spans="8:8" ht="15" customHeight="1">
      <c r="H23512" s="24"/>
    </row>
    <row r="23513" spans="8:8" ht="15" customHeight="1">
      <c r="H23513" s="24"/>
    </row>
    <row r="23514" spans="8:8" ht="15" customHeight="1">
      <c r="H23514" s="24"/>
    </row>
    <row r="23515" spans="8:8" ht="15" customHeight="1">
      <c r="H23515" s="24"/>
    </row>
    <row r="23516" spans="8:8" ht="15" customHeight="1">
      <c r="H23516" s="24"/>
    </row>
    <row r="23517" spans="8:8" ht="15" customHeight="1">
      <c r="H23517" s="24"/>
    </row>
    <row r="23518" spans="8:8" ht="15" customHeight="1">
      <c r="H23518" s="24"/>
    </row>
    <row r="23519" spans="8:8" ht="15" customHeight="1">
      <c r="H23519" s="24"/>
    </row>
    <row r="23520" spans="8:8" ht="15" customHeight="1">
      <c r="H23520" s="24"/>
    </row>
    <row r="23521" spans="8:8" ht="15" customHeight="1">
      <c r="H23521" s="24"/>
    </row>
    <row r="23522" spans="8:8" ht="15" customHeight="1">
      <c r="H23522" s="24"/>
    </row>
    <row r="23523" spans="8:8" ht="15" customHeight="1">
      <c r="H23523" s="24"/>
    </row>
    <row r="23524" spans="8:8" ht="15" customHeight="1">
      <c r="H23524" s="24"/>
    </row>
    <row r="23525" spans="8:8" ht="15" customHeight="1">
      <c r="H23525" s="24"/>
    </row>
    <row r="23526" spans="8:8" ht="15" customHeight="1">
      <c r="H23526" s="24"/>
    </row>
    <row r="23527" spans="8:8" ht="15" customHeight="1">
      <c r="H23527" s="24"/>
    </row>
    <row r="23528" spans="8:8" ht="15" customHeight="1">
      <c r="H23528" s="24"/>
    </row>
    <row r="23529" spans="8:8" ht="15" customHeight="1">
      <c r="H23529" s="24"/>
    </row>
    <row r="23530" spans="8:8" ht="15" customHeight="1">
      <c r="H23530" s="24"/>
    </row>
    <row r="23531" spans="8:8" ht="15" customHeight="1">
      <c r="H23531" s="24"/>
    </row>
    <row r="23532" spans="8:8" ht="15" customHeight="1">
      <c r="H23532" s="24"/>
    </row>
    <row r="23533" spans="8:8" ht="15" customHeight="1">
      <c r="H23533" s="24"/>
    </row>
    <row r="23534" spans="8:8" ht="15" customHeight="1">
      <c r="H23534" s="24"/>
    </row>
    <row r="23535" spans="8:8" ht="15" customHeight="1">
      <c r="H23535" s="24"/>
    </row>
    <row r="23536" spans="8:8" ht="15" customHeight="1">
      <c r="H23536" s="24"/>
    </row>
    <row r="23537" spans="8:8" ht="15" customHeight="1">
      <c r="H23537" s="24"/>
    </row>
    <row r="23538" spans="8:8" ht="15" customHeight="1">
      <c r="H23538" s="24"/>
    </row>
    <row r="23539" spans="8:8" ht="15" customHeight="1">
      <c r="H23539" s="24"/>
    </row>
    <row r="23540" spans="8:8" ht="15" customHeight="1">
      <c r="H23540" s="24"/>
    </row>
    <row r="23541" spans="8:8" ht="15" customHeight="1">
      <c r="H23541" s="24"/>
    </row>
    <row r="23542" spans="8:8" ht="15" customHeight="1">
      <c r="H23542" s="24"/>
    </row>
    <row r="23543" spans="8:8" ht="15" customHeight="1">
      <c r="H23543" s="24"/>
    </row>
    <row r="23544" spans="8:8" ht="15" customHeight="1">
      <c r="H23544" s="24"/>
    </row>
    <row r="23545" spans="8:8" ht="15" customHeight="1">
      <c r="H23545" s="24"/>
    </row>
    <row r="23546" spans="8:8" ht="15" customHeight="1">
      <c r="H23546" s="24"/>
    </row>
    <row r="23547" spans="8:8" ht="15" customHeight="1">
      <c r="H23547" s="24"/>
    </row>
    <row r="23548" spans="8:8" ht="15" customHeight="1">
      <c r="H23548" s="24"/>
    </row>
    <row r="23549" spans="8:8" ht="15" customHeight="1">
      <c r="H23549" s="24"/>
    </row>
    <row r="23550" spans="8:8" ht="15" customHeight="1">
      <c r="H23550" s="24"/>
    </row>
    <row r="23551" spans="8:8" ht="15" customHeight="1">
      <c r="H23551" s="24"/>
    </row>
    <row r="23552" spans="8:8" ht="15" customHeight="1">
      <c r="H23552" s="24"/>
    </row>
    <row r="23553" spans="8:8" ht="15" customHeight="1">
      <c r="H23553" s="24"/>
    </row>
    <row r="23554" spans="8:8" ht="15" customHeight="1">
      <c r="H23554" s="24"/>
    </row>
    <row r="23555" spans="8:8" ht="15" customHeight="1">
      <c r="H23555" s="24"/>
    </row>
    <row r="23556" spans="8:8" ht="15" customHeight="1">
      <c r="H23556" s="24"/>
    </row>
    <row r="23557" spans="8:8" ht="15" customHeight="1">
      <c r="H23557" s="24"/>
    </row>
    <row r="23558" spans="8:8" ht="15" customHeight="1">
      <c r="H23558" s="24"/>
    </row>
    <row r="23559" spans="8:8" ht="15" customHeight="1">
      <c r="H23559" s="24"/>
    </row>
    <row r="23560" spans="8:8" ht="15" customHeight="1">
      <c r="H23560" s="24"/>
    </row>
    <row r="23561" spans="8:8" ht="15" customHeight="1">
      <c r="H23561" s="24"/>
    </row>
    <row r="23562" spans="8:8" ht="15" customHeight="1">
      <c r="H23562" s="24"/>
    </row>
    <row r="23563" spans="8:8" ht="15" customHeight="1">
      <c r="H23563" s="24"/>
    </row>
    <row r="23564" spans="8:8" ht="15" customHeight="1">
      <c r="H23564" s="24"/>
    </row>
    <row r="23565" spans="8:8" ht="15" customHeight="1">
      <c r="H23565" s="24"/>
    </row>
    <row r="23566" spans="8:8" ht="15" customHeight="1">
      <c r="H23566" s="24"/>
    </row>
    <row r="23567" spans="8:8" ht="15" customHeight="1">
      <c r="H23567" s="24"/>
    </row>
    <row r="23568" spans="8:8" ht="15" customHeight="1">
      <c r="H23568" s="24"/>
    </row>
    <row r="23569" spans="8:8" ht="15" customHeight="1">
      <c r="H23569" s="24"/>
    </row>
    <row r="23570" spans="8:8" ht="15" customHeight="1">
      <c r="H23570" s="24"/>
    </row>
    <row r="23571" spans="8:8" ht="15" customHeight="1">
      <c r="H23571" s="24"/>
    </row>
    <row r="23572" spans="8:8" ht="15" customHeight="1">
      <c r="H23572" s="24"/>
    </row>
    <row r="23573" spans="8:8" ht="15" customHeight="1">
      <c r="H23573" s="24"/>
    </row>
    <row r="23574" spans="8:8" ht="15" customHeight="1">
      <c r="H23574" s="24"/>
    </row>
    <row r="23575" spans="8:8" ht="15" customHeight="1">
      <c r="H23575" s="24"/>
    </row>
    <row r="23576" spans="8:8" ht="15" customHeight="1">
      <c r="H23576" s="24"/>
    </row>
    <row r="23577" spans="8:8" ht="15" customHeight="1">
      <c r="H23577" s="24"/>
    </row>
    <row r="23578" spans="8:8" ht="15" customHeight="1">
      <c r="H23578" s="24"/>
    </row>
    <row r="23579" spans="8:8" ht="15" customHeight="1">
      <c r="H23579" s="24"/>
    </row>
    <row r="23580" spans="8:8" ht="15" customHeight="1">
      <c r="H23580" s="24"/>
    </row>
    <row r="23581" spans="8:8" ht="15" customHeight="1">
      <c r="H23581" s="24"/>
    </row>
    <row r="23582" spans="8:8" ht="15" customHeight="1">
      <c r="H23582" s="24"/>
    </row>
    <row r="23583" spans="8:8" ht="15" customHeight="1">
      <c r="H23583" s="24"/>
    </row>
    <row r="23584" spans="8:8" ht="15" customHeight="1">
      <c r="H23584" s="24"/>
    </row>
    <row r="23585" spans="8:8" ht="15" customHeight="1">
      <c r="H23585" s="24"/>
    </row>
    <row r="23586" spans="8:8" ht="15" customHeight="1">
      <c r="H23586" s="24"/>
    </row>
    <row r="23587" spans="8:8" ht="15" customHeight="1">
      <c r="H23587" s="24"/>
    </row>
    <row r="23588" spans="8:8" ht="15" customHeight="1">
      <c r="H23588" s="24"/>
    </row>
    <row r="23589" spans="8:8" ht="15" customHeight="1">
      <c r="H23589" s="24"/>
    </row>
    <row r="23590" spans="8:8" ht="15" customHeight="1">
      <c r="H23590" s="24"/>
    </row>
    <row r="23591" spans="8:8" ht="15" customHeight="1">
      <c r="H23591" s="24"/>
    </row>
    <row r="23592" spans="8:8" ht="15" customHeight="1">
      <c r="H23592" s="24"/>
    </row>
    <row r="23593" spans="8:8" ht="15" customHeight="1">
      <c r="H23593" s="24"/>
    </row>
    <row r="23594" spans="8:8" ht="15" customHeight="1">
      <c r="H23594" s="24"/>
    </row>
    <row r="23595" spans="8:8" ht="15" customHeight="1">
      <c r="H23595" s="24"/>
    </row>
    <row r="23596" spans="8:8" ht="15" customHeight="1">
      <c r="H23596" s="24"/>
    </row>
    <row r="23597" spans="8:8" ht="15" customHeight="1">
      <c r="H23597" s="24"/>
    </row>
    <row r="23598" spans="8:8" ht="15" customHeight="1">
      <c r="H23598" s="24"/>
    </row>
    <row r="23599" spans="8:8" ht="15" customHeight="1">
      <c r="H23599" s="24"/>
    </row>
    <row r="23600" spans="8:8" ht="15" customHeight="1">
      <c r="H23600" s="24"/>
    </row>
    <row r="23601" spans="8:8" ht="15" customHeight="1">
      <c r="H23601" s="24"/>
    </row>
    <row r="23602" spans="8:8" ht="15" customHeight="1">
      <c r="H23602" s="24"/>
    </row>
    <row r="23603" spans="8:8" ht="15" customHeight="1">
      <c r="H23603" s="24"/>
    </row>
    <row r="23604" spans="8:8" ht="15" customHeight="1">
      <c r="H23604" s="24"/>
    </row>
    <row r="23605" spans="8:8" ht="15" customHeight="1">
      <c r="H23605" s="24"/>
    </row>
    <row r="23606" spans="8:8" ht="15" customHeight="1">
      <c r="H23606" s="24"/>
    </row>
    <row r="23607" spans="8:8" ht="15" customHeight="1">
      <c r="H23607" s="24"/>
    </row>
    <row r="23608" spans="8:8" ht="15" customHeight="1">
      <c r="H23608" s="24"/>
    </row>
    <row r="23609" spans="8:8" ht="15" customHeight="1">
      <c r="H23609" s="24"/>
    </row>
    <row r="23610" spans="8:8" ht="15" customHeight="1">
      <c r="H23610" s="24"/>
    </row>
    <row r="23611" spans="8:8" ht="15" customHeight="1">
      <c r="H23611" s="24"/>
    </row>
    <row r="23612" spans="8:8" ht="15" customHeight="1">
      <c r="H23612" s="24"/>
    </row>
    <row r="23613" spans="8:8" ht="15" customHeight="1">
      <c r="H23613" s="24"/>
    </row>
    <row r="23614" spans="8:8" ht="15" customHeight="1">
      <c r="H23614" s="24"/>
    </row>
    <row r="23615" spans="8:8" ht="15" customHeight="1">
      <c r="H23615" s="24"/>
    </row>
    <row r="23616" spans="8:8" ht="15" customHeight="1">
      <c r="H23616" s="24"/>
    </row>
    <row r="23617" spans="8:8" ht="15" customHeight="1">
      <c r="H23617" s="24"/>
    </row>
    <row r="23618" spans="8:8" ht="15" customHeight="1">
      <c r="H23618" s="24"/>
    </row>
    <row r="23619" spans="8:8" ht="15" customHeight="1">
      <c r="H23619" s="24"/>
    </row>
    <row r="23620" spans="8:8" ht="15" customHeight="1">
      <c r="H23620" s="24"/>
    </row>
    <row r="23621" spans="8:8" ht="15" customHeight="1">
      <c r="H23621" s="24"/>
    </row>
    <row r="23622" spans="8:8" ht="15" customHeight="1">
      <c r="H23622" s="24"/>
    </row>
    <row r="23623" spans="8:8" ht="15" customHeight="1">
      <c r="H23623" s="24"/>
    </row>
    <row r="23624" spans="8:8" ht="15" customHeight="1">
      <c r="H23624" s="24"/>
    </row>
    <row r="23625" spans="8:8" ht="15" customHeight="1">
      <c r="H23625" s="24"/>
    </row>
    <row r="23626" spans="8:8" ht="15" customHeight="1">
      <c r="H23626" s="24"/>
    </row>
    <row r="23627" spans="8:8" ht="15" customHeight="1">
      <c r="H23627" s="24"/>
    </row>
    <row r="23628" spans="8:8" ht="15" customHeight="1">
      <c r="H23628" s="24"/>
    </row>
    <row r="23629" spans="8:8" ht="15" customHeight="1">
      <c r="H23629" s="24"/>
    </row>
    <row r="23630" spans="8:8" ht="15" customHeight="1">
      <c r="H23630" s="24"/>
    </row>
    <row r="23631" spans="8:8" ht="15" customHeight="1">
      <c r="H23631" s="24"/>
    </row>
    <row r="23632" spans="8:8" ht="15" customHeight="1">
      <c r="H23632" s="24"/>
    </row>
    <row r="23633" spans="8:8" ht="15" customHeight="1">
      <c r="H23633" s="24"/>
    </row>
    <row r="23634" spans="8:8" ht="15" customHeight="1">
      <c r="H23634" s="24"/>
    </row>
    <row r="23635" spans="8:8" ht="15" customHeight="1">
      <c r="H23635" s="24"/>
    </row>
    <row r="23636" spans="8:8" ht="15" customHeight="1">
      <c r="H23636" s="24"/>
    </row>
    <row r="23637" spans="8:8" ht="15" customHeight="1">
      <c r="H23637" s="24"/>
    </row>
    <row r="23638" spans="8:8" ht="15" customHeight="1">
      <c r="H23638" s="24"/>
    </row>
    <row r="23639" spans="8:8" ht="15" customHeight="1">
      <c r="H23639" s="24"/>
    </row>
    <row r="23640" spans="8:8" ht="15" customHeight="1">
      <c r="H23640" s="24"/>
    </row>
    <row r="23641" spans="8:8" ht="15" customHeight="1">
      <c r="H23641" s="24"/>
    </row>
    <row r="23642" spans="8:8" ht="15" customHeight="1">
      <c r="H23642" s="24"/>
    </row>
    <row r="23643" spans="8:8" ht="15" customHeight="1">
      <c r="H23643" s="24"/>
    </row>
    <row r="23644" spans="8:8" ht="15" customHeight="1">
      <c r="H23644" s="24"/>
    </row>
    <row r="23645" spans="8:8" ht="15" customHeight="1">
      <c r="H23645" s="24"/>
    </row>
    <row r="23646" spans="8:8" ht="15" customHeight="1">
      <c r="H23646" s="24"/>
    </row>
    <row r="23647" spans="8:8" ht="15" customHeight="1">
      <c r="H23647" s="24"/>
    </row>
    <row r="23648" spans="8:8" ht="15" customHeight="1">
      <c r="H23648" s="24"/>
    </row>
    <row r="23649" spans="8:8" ht="15" customHeight="1">
      <c r="H23649" s="24"/>
    </row>
    <row r="23650" spans="8:8" ht="15" customHeight="1">
      <c r="H23650" s="24"/>
    </row>
    <row r="23651" spans="8:8" ht="15" customHeight="1">
      <c r="H23651" s="24"/>
    </row>
    <row r="23652" spans="8:8" ht="15" customHeight="1">
      <c r="H23652" s="24"/>
    </row>
    <row r="23653" spans="8:8" ht="15" customHeight="1">
      <c r="H23653" s="24"/>
    </row>
    <row r="23654" spans="8:8" ht="15" customHeight="1">
      <c r="H23654" s="24"/>
    </row>
    <row r="23655" spans="8:8" ht="15" customHeight="1">
      <c r="H23655" s="24"/>
    </row>
    <row r="23656" spans="8:8" ht="15" customHeight="1">
      <c r="H23656" s="24"/>
    </row>
    <row r="23657" spans="8:8" ht="15" customHeight="1">
      <c r="H23657" s="24"/>
    </row>
    <row r="23658" spans="8:8" ht="15" customHeight="1">
      <c r="H23658" s="24"/>
    </row>
    <row r="23659" spans="8:8" ht="15" customHeight="1">
      <c r="H23659" s="24"/>
    </row>
    <row r="23660" spans="8:8" ht="15" customHeight="1">
      <c r="H23660" s="24"/>
    </row>
    <row r="23661" spans="8:8" ht="15" customHeight="1">
      <c r="H23661" s="24"/>
    </row>
    <row r="23662" spans="8:8" ht="15" customHeight="1">
      <c r="H23662" s="24"/>
    </row>
    <row r="23663" spans="8:8" ht="15" customHeight="1">
      <c r="H23663" s="24"/>
    </row>
    <row r="23664" spans="8:8" ht="15" customHeight="1">
      <c r="H23664" s="24"/>
    </row>
    <row r="23665" spans="8:8" ht="15" customHeight="1">
      <c r="H23665" s="24"/>
    </row>
    <row r="23666" spans="8:8" ht="15" customHeight="1">
      <c r="H23666" s="24"/>
    </row>
    <row r="23667" spans="8:8" ht="15" customHeight="1">
      <c r="H23667" s="24"/>
    </row>
    <row r="23668" spans="8:8" ht="15" customHeight="1">
      <c r="H23668" s="24"/>
    </row>
    <row r="23669" spans="8:8" ht="15" customHeight="1">
      <c r="H23669" s="24"/>
    </row>
    <row r="23670" spans="8:8" ht="15" customHeight="1">
      <c r="H23670" s="24"/>
    </row>
    <row r="23671" spans="8:8" ht="15" customHeight="1">
      <c r="H23671" s="24"/>
    </row>
    <row r="23672" spans="8:8" ht="15" customHeight="1">
      <c r="H23672" s="24"/>
    </row>
    <row r="23673" spans="8:8" ht="15" customHeight="1">
      <c r="H23673" s="24"/>
    </row>
    <row r="23674" spans="8:8" ht="15" customHeight="1">
      <c r="H23674" s="24"/>
    </row>
    <row r="23675" spans="8:8" ht="15" customHeight="1">
      <c r="H23675" s="24"/>
    </row>
    <row r="23676" spans="8:8" ht="15" customHeight="1">
      <c r="H23676" s="24"/>
    </row>
    <row r="23677" spans="8:8" ht="15" customHeight="1">
      <c r="H23677" s="24"/>
    </row>
    <row r="23678" spans="8:8" ht="15" customHeight="1">
      <c r="H23678" s="24"/>
    </row>
    <row r="23679" spans="8:8" ht="15" customHeight="1">
      <c r="H23679" s="24"/>
    </row>
    <row r="23680" spans="8:8" ht="15" customHeight="1">
      <c r="H23680" s="24"/>
    </row>
    <row r="23681" spans="8:8" ht="15" customHeight="1">
      <c r="H23681" s="24"/>
    </row>
    <row r="23682" spans="8:8" ht="15" customHeight="1">
      <c r="H23682" s="24"/>
    </row>
    <row r="23683" spans="8:8" ht="15" customHeight="1">
      <c r="H23683" s="24"/>
    </row>
    <row r="23684" spans="8:8" ht="15" customHeight="1">
      <c r="H23684" s="24"/>
    </row>
    <row r="23685" spans="8:8" ht="15" customHeight="1">
      <c r="H23685" s="24"/>
    </row>
    <row r="23686" spans="8:8" ht="15" customHeight="1">
      <c r="H23686" s="24"/>
    </row>
    <row r="23687" spans="8:8" ht="15" customHeight="1">
      <c r="H23687" s="24"/>
    </row>
    <row r="23688" spans="8:8" ht="15" customHeight="1">
      <c r="H23688" s="24"/>
    </row>
    <row r="23689" spans="8:8" ht="15" customHeight="1">
      <c r="H23689" s="24"/>
    </row>
    <row r="23690" spans="8:8" ht="15" customHeight="1">
      <c r="H23690" s="24"/>
    </row>
    <row r="23691" spans="8:8" ht="15" customHeight="1">
      <c r="H23691" s="24"/>
    </row>
    <row r="23692" spans="8:8" ht="15" customHeight="1">
      <c r="H23692" s="24"/>
    </row>
    <row r="23693" spans="8:8" ht="15" customHeight="1">
      <c r="H23693" s="24"/>
    </row>
    <row r="23694" spans="8:8" ht="15" customHeight="1">
      <c r="H23694" s="24"/>
    </row>
    <row r="23695" spans="8:8" ht="15" customHeight="1">
      <c r="H23695" s="24"/>
    </row>
    <row r="23696" spans="8:8" ht="15" customHeight="1">
      <c r="H23696" s="24"/>
    </row>
    <row r="23697" spans="8:8" ht="15" customHeight="1">
      <c r="H23697" s="24"/>
    </row>
    <row r="23698" spans="8:8" ht="15" customHeight="1">
      <c r="H23698" s="24"/>
    </row>
    <row r="23699" spans="8:8" ht="15" customHeight="1">
      <c r="H23699" s="24"/>
    </row>
    <row r="23700" spans="8:8" ht="15" customHeight="1">
      <c r="H23700" s="24"/>
    </row>
    <row r="23701" spans="8:8" ht="15" customHeight="1">
      <c r="H23701" s="24"/>
    </row>
    <row r="23702" spans="8:8" ht="15" customHeight="1">
      <c r="H23702" s="24"/>
    </row>
    <row r="23703" spans="8:8" ht="15" customHeight="1">
      <c r="H23703" s="24"/>
    </row>
    <row r="23704" spans="8:8" ht="15" customHeight="1">
      <c r="H23704" s="24"/>
    </row>
    <row r="23705" spans="8:8" ht="15" customHeight="1">
      <c r="H23705" s="24"/>
    </row>
    <row r="23706" spans="8:8" ht="15" customHeight="1">
      <c r="H23706" s="24"/>
    </row>
    <row r="23707" spans="8:8" ht="15" customHeight="1">
      <c r="H23707" s="24"/>
    </row>
    <row r="23708" spans="8:8" ht="15" customHeight="1">
      <c r="H23708" s="24"/>
    </row>
    <row r="23709" spans="8:8" ht="15" customHeight="1">
      <c r="H23709" s="24"/>
    </row>
    <row r="23710" spans="8:8" ht="15" customHeight="1">
      <c r="H23710" s="24"/>
    </row>
    <row r="23711" spans="8:8" ht="15" customHeight="1">
      <c r="H23711" s="24"/>
    </row>
    <row r="23712" spans="8:8" ht="15" customHeight="1">
      <c r="H23712" s="24"/>
    </row>
    <row r="23713" spans="8:8" ht="15" customHeight="1">
      <c r="H23713" s="24"/>
    </row>
    <row r="23714" spans="8:8" ht="15" customHeight="1">
      <c r="H23714" s="24"/>
    </row>
    <row r="23715" spans="8:8" ht="15" customHeight="1">
      <c r="H23715" s="24"/>
    </row>
    <row r="23716" spans="8:8" ht="15" customHeight="1">
      <c r="H23716" s="24"/>
    </row>
    <row r="23717" spans="8:8" ht="15" customHeight="1">
      <c r="H23717" s="24"/>
    </row>
    <row r="23718" spans="8:8" ht="15" customHeight="1">
      <c r="H23718" s="24"/>
    </row>
    <row r="23719" spans="8:8" ht="15" customHeight="1">
      <c r="H23719" s="24"/>
    </row>
    <row r="23720" spans="8:8" ht="15" customHeight="1">
      <c r="H23720" s="24"/>
    </row>
    <row r="23721" spans="8:8" ht="15" customHeight="1">
      <c r="H23721" s="24"/>
    </row>
    <row r="23722" spans="8:8" ht="15" customHeight="1">
      <c r="H23722" s="24"/>
    </row>
    <row r="23723" spans="8:8" ht="15" customHeight="1">
      <c r="H23723" s="24"/>
    </row>
    <row r="23724" spans="8:8" ht="15" customHeight="1">
      <c r="H23724" s="24"/>
    </row>
    <row r="23725" spans="8:8" ht="15" customHeight="1">
      <c r="H23725" s="24"/>
    </row>
    <row r="23726" spans="8:8" ht="15" customHeight="1">
      <c r="H23726" s="24"/>
    </row>
    <row r="23727" spans="8:8" ht="15" customHeight="1">
      <c r="H23727" s="24"/>
    </row>
    <row r="23728" spans="8:8" ht="15" customHeight="1">
      <c r="H23728" s="24"/>
    </row>
    <row r="23729" spans="8:8" ht="15" customHeight="1">
      <c r="H23729" s="24"/>
    </row>
    <row r="23730" spans="8:8" ht="15" customHeight="1">
      <c r="H23730" s="24"/>
    </row>
    <row r="23731" spans="8:8" ht="15" customHeight="1">
      <c r="H23731" s="24"/>
    </row>
    <row r="23732" spans="8:8" ht="15" customHeight="1">
      <c r="H23732" s="24"/>
    </row>
    <row r="23733" spans="8:8" ht="15" customHeight="1">
      <c r="H23733" s="24"/>
    </row>
    <row r="23734" spans="8:8" ht="15" customHeight="1">
      <c r="H23734" s="24"/>
    </row>
    <row r="23735" spans="8:8" ht="15" customHeight="1">
      <c r="H23735" s="24"/>
    </row>
    <row r="23736" spans="8:8" ht="15" customHeight="1">
      <c r="H23736" s="24"/>
    </row>
    <row r="23737" spans="8:8" ht="15" customHeight="1">
      <c r="H23737" s="24"/>
    </row>
    <row r="23738" spans="8:8" ht="15" customHeight="1">
      <c r="H23738" s="24"/>
    </row>
    <row r="23739" spans="8:8" ht="15" customHeight="1">
      <c r="H23739" s="24"/>
    </row>
    <row r="23740" spans="8:8" ht="15" customHeight="1">
      <c r="H23740" s="24"/>
    </row>
    <row r="23741" spans="8:8" ht="15" customHeight="1">
      <c r="H23741" s="24"/>
    </row>
    <row r="23742" spans="8:8" ht="15" customHeight="1">
      <c r="H23742" s="24"/>
    </row>
    <row r="23743" spans="8:8" ht="15" customHeight="1">
      <c r="H23743" s="24"/>
    </row>
    <row r="23744" spans="8:8" ht="15" customHeight="1">
      <c r="H23744" s="24"/>
    </row>
    <row r="23745" spans="8:8" ht="15" customHeight="1">
      <c r="H23745" s="24"/>
    </row>
    <row r="23746" spans="8:8" ht="15" customHeight="1">
      <c r="H23746" s="24"/>
    </row>
    <row r="23747" spans="8:8" ht="15" customHeight="1">
      <c r="H23747" s="24"/>
    </row>
    <row r="23748" spans="8:8" ht="15" customHeight="1">
      <c r="H23748" s="24"/>
    </row>
    <row r="23749" spans="8:8" ht="15" customHeight="1">
      <c r="H23749" s="24"/>
    </row>
    <row r="23750" spans="8:8" ht="15" customHeight="1">
      <c r="H23750" s="24"/>
    </row>
    <row r="23751" spans="8:8" ht="15" customHeight="1">
      <c r="H23751" s="24"/>
    </row>
    <row r="23752" spans="8:8" ht="15" customHeight="1">
      <c r="H23752" s="24"/>
    </row>
    <row r="23753" spans="8:8" ht="15" customHeight="1">
      <c r="H23753" s="24"/>
    </row>
    <row r="23754" spans="8:8" ht="15" customHeight="1">
      <c r="H23754" s="24"/>
    </row>
    <row r="23755" spans="8:8" ht="15" customHeight="1">
      <c r="H23755" s="24"/>
    </row>
    <row r="23756" spans="8:8" ht="15" customHeight="1">
      <c r="H23756" s="24"/>
    </row>
    <row r="23757" spans="8:8" ht="15" customHeight="1">
      <c r="H23757" s="24"/>
    </row>
    <row r="23758" spans="8:8" ht="15" customHeight="1">
      <c r="H23758" s="24"/>
    </row>
    <row r="23759" spans="8:8" ht="15" customHeight="1">
      <c r="H23759" s="24"/>
    </row>
    <row r="23760" spans="8:8" ht="15" customHeight="1">
      <c r="H23760" s="24"/>
    </row>
    <row r="23761" spans="8:8" ht="15" customHeight="1">
      <c r="H23761" s="24"/>
    </row>
    <row r="23762" spans="8:8" ht="15" customHeight="1">
      <c r="H23762" s="24"/>
    </row>
    <row r="23763" spans="8:8" ht="15" customHeight="1">
      <c r="H23763" s="24"/>
    </row>
    <row r="23764" spans="8:8" ht="15" customHeight="1">
      <c r="H23764" s="24"/>
    </row>
    <row r="23765" spans="8:8" ht="15" customHeight="1">
      <c r="H23765" s="24"/>
    </row>
    <row r="23766" spans="8:8" ht="15" customHeight="1">
      <c r="H23766" s="24"/>
    </row>
    <row r="23767" spans="8:8" ht="15" customHeight="1">
      <c r="H23767" s="24"/>
    </row>
    <row r="23768" spans="8:8" ht="15" customHeight="1">
      <c r="H23768" s="24"/>
    </row>
    <row r="23769" spans="8:8" ht="15" customHeight="1">
      <c r="H23769" s="24"/>
    </row>
    <row r="23770" spans="8:8" ht="15" customHeight="1">
      <c r="H23770" s="24"/>
    </row>
    <row r="23771" spans="8:8" ht="15" customHeight="1">
      <c r="H23771" s="24"/>
    </row>
    <row r="23772" spans="8:8" ht="15" customHeight="1">
      <c r="H23772" s="24"/>
    </row>
    <row r="23773" spans="8:8" ht="15" customHeight="1">
      <c r="H23773" s="24"/>
    </row>
    <row r="23774" spans="8:8" ht="15" customHeight="1">
      <c r="H23774" s="24"/>
    </row>
    <row r="23775" spans="8:8" ht="15" customHeight="1">
      <c r="H23775" s="24"/>
    </row>
    <row r="23776" spans="8:8" ht="15" customHeight="1">
      <c r="H23776" s="24"/>
    </row>
    <row r="23777" spans="8:8" ht="15" customHeight="1">
      <c r="H23777" s="24"/>
    </row>
    <row r="23778" spans="8:8" ht="15" customHeight="1">
      <c r="H23778" s="24"/>
    </row>
    <row r="23779" spans="8:8" ht="15" customHeight="1">
      <c r="H23779" s="24"/>
    </row>
    <row r="23780" spans="8:8" ht="15" customHeight="1">
      <c r="H23780" s="24"/>
    </row>
    <row r="23781" spans="8:8" ht="15" customHeight="1">
      <c r="H23781" s="24"/>
    </row>
    <row r="23782" spans="8:8" ht="15" customHeight="1">
      <c r="H23782" s="24"/>
    </row>
    <row r="23783" spans="8:8" ht="15" customHeight="1">
      <c r="H23783" s="24"/>
    </row>
    <row r="23784" spans="8:8" ht="15" customHeight="1">
      <c r="H23784" s="24"/>
    </row>
    <row r="23785" spans="8:8" ht="15" customHeight="1">
      <c r="H23785" s="24"/>
    </row>
    <row r="23786" spans="8:8" ht="15" customHeight="1">
      <c r="H23786" s="24"/>
    </row>
    <row r="23787" spans="8:8" ht="15" customHeight="1">
      <c r="H23787" s="24"/>
    </row>
    <row r="23788" spans="8:8" ht="15" customHeight="1">
      <c r="H23788" s="24"/>
    </row>
    <row r="23789" spans="8:8" ht="15" customHeight="1">
      <c r="H23789" s="24"/>
    </row>
    <row r="23790" spans="8:8" ht="15" customHeight="1">
      <c r="H23790" s="24"/>
    </row>
    <row r="23791" spans="8:8" ht="15" customHeight="1">
      <c r="H23791" s="24"/>
    </row>
    <row r="23792" spans="8:8" ht="15" customHeight="1">
      <c r="H23792" s="24"/>
    </row>
    <row r="23793" spans="8:8" ht="15" customHeight="1">
      <c r="H23793" s="24"/>
    </row>
    <row r="23794" spans="8:8" ht="15" customHeight="1">
      <c r="H23794" s="24"/>
    </row>
    <row r="23795" spans="8:8" ht="15" customHeight="1">
      <c r="H23795" s="24"/>
    </row>
    <row r="23796" spans="8:8" ht="15" customHeight="1">
      <c r="H23796" s="24"/>
    </row>
    <row r="23797" spans="8:8" ht="15" customHeight="1">
      <c r="H23797" s="24"/>
    </row>
    <row r="23798" spans="8:8" ht="15" customHeight="1">
      <c r="H23798" s="24"/>
    </row>
    <row r="23799" spans="8:8" ht="15" customHeight="1">
      <c r="H23799" s="24"/>
    </row>
    <row r="23800" spans="8:8" ht="15" customHeight="1">
      <c r="H23800" s="24"/>
    </row>
    <row r="23801" spans="8:8" ht="15" customHeight="1">
      <c r="H23801" s="24"/>
    </row>
    <row r="23802" spans="8:8" ht="15" customHeight="1">
      <c r="H23802" s="24"/>
    </row>
    <row r="23803" spans="8:8" ht="15" customHeight="1">
      <c r="H23803" s="24"/>
    </row>
    <row r="23804" spans="8:8" ht="15" customHeight="1">
      <c r="H23804" s="24"/>
    </row>
    <row r="23805" spans="8:8" ht="15" customHeight="1">
      <c r="H23805" s="24"/>
    </row>
    <row r="23806" spans="8:8" ht="15" customHeight="1">
      <c r="H23806" s="24"/>
    </row>
    <row r="23807" spans="8:8" ht="15" customHeight="1">
      <c r="H23807" s="24"/>
    </row>
    <row r="23808" spans="8:8" ht="15" customHeight="1">
      <c r="H23808" s="24"/>
    </row>
    <row r="23809" spans="8:8" ht="15" customHeight="1">
      <c r="H23809" s="24"/>
    </row>
    <row r="23810" spans="8:8" ht="15" customHeight="1">
      <c r="H23810" s="24"/>
    </row>
    <row r="23811" spans="8:8" ht="15" customHeight="1">
      <c r="H23811" s="24"/>
    </row>
    <row r="23812" spans="8:8" ht="15" customHeight="1">
      <c r="H23812" s="24"/>
    </row>
    <row r="23813" spans="8:8" ht="15" customHeight="1">
      <c r="H23813" s="24"/>
    </row>
    <row r="23814" spans="8:8" ht="15" customHeight="1">
      <c r="H23814" s="24"/>
    </row>
    <row r="23815" spans="8:8" ht="15" customHeight="1">
      <c r="H23815" s="24"/>
    </row>
    <row r="23816" spans="8:8" ht="15" customHeight="1">
      <c r="H23816" s="24"/>
    </row>
    <row r="23817" spans="8:8" ht="15" customHeight="1">
      <c r="H23817" s="24"/>
    </row>
    <row r="23818" spans="8:8" ht="15" customHeight="1">
      <c r="H23818" s="24"/>
    </row>
    <row r="23819" spans="8:8" ht="15" customHeight="1">
      <c r="H23819" s="24"/>
    </row>
    <row r="23820" spans="8:8" ht="15" customHeight="1">
      <c r="H23820" s="24"/>
    </row>
    <row r="23821" spans="8:8" ht="15" customHeight="1">
      <c r="H23821" s="24"/>
    </row>
    <row r="23822" spans="8:8" ht="15" customHeight="1">
      <c r="H23822" s="24"/>
    </row>
    <row r="23823" spans="8:8" ht="15" customHeight="1">
      <c r="H23823" s="24"/>
    </row>
    <row r="23824" spans="8:8" ht="15" customHeight="1">
      <c r="H23824" s="24"/>
    </row>
    <row r="23825" spans="8:8" ht="15" customHeight="1">
      <c r="H23825" s="24"/>
    </row>
    <row r="23826" spans="8:8" ht="15" customHeight="1">
      <c r="H23826" s="24"/>
    </row>
    <row r="23827" spans="8:8" ht="15" customHeight="1">
      <c r="H23827" s="24"/>
    </row>
    <row r="23828" spans="8:8" ht="15" customHeight="1">
      <c r="H23828" s="24"/>
    </row>
    <row r="23829" spans="8:8" ht="15" customHeight="1">
      <c r="H23829" s="24"/>
    </row>
    <row r="23830" spans="8:8" ht="15" customHeight="1">
      <c r="H23830" s="24"/>
    </row>
    <row r="23831" spans="8:8" ht="15" customHeight="1">
      <c r="H23831" s="24"/>
    </row>
    <row r="23832" spans="8:8" ht="15" customHeight="1">
      <c r="H23832" s="24"/>
    </row>
    <row r="23833" spans="8:8" ht="15" customHeight="1">
      <c r="H23833" s="24"/>
    </row>
    <row r="23834" spans="8:8" ht="15" customHeight="1">
      <c r="H23834" s="24"/>
    </row>
    <row r="23835" spans="8:8" ht="15" customHeight="1">
      <c r="H23835" s="24"/>
    </row>
    <row r="23836" spans="8:8" ht="15" customHeight="1">
      <c r="H23836" s="24"/>
    </row>
    <row r="23837" spans="8:8" ht="15" customHeight="1">
      <c r="H23837" s="24"/>
    </row>
    <row r="23838" spans="8:8" ht="15" customHeight="1">
      <c r="H23838" s="24"/>
    </row>
    <row r="23839" spans="8:8" ht="15" customHeight="1">
      <c r="H23839" s="24"/>
    </row>
    <row r="23840" spans="8:8" ht="15" customHeight="1">
      <c r="H23840" s="24"/>
    </row>
    <row r="23841" spans="8:8" ht="15" customHeight="1">
      <c r="H23841" s="24"/>
    </row>
    <row r="23842" spans="8:8" ht="15" customHeight="1">
      <c r="H23842" s="24"/>
    </row>
    <row r="23843" spans="8:8" ht="15" customHeight="1">
      <c r="H23843" s="24"/>
    </row>
    <row r="23844" spans="8:8" ht="15" customHeight="1">
      <c r="H23844" s="24"/>
    </row>
    <row r="23845" spans="8:8" ht="15" customHeight="1">
      <c r="H23845" s="24"/>
    </row>
    <row r="23846" spans="8:8" ht="15" customHeight="1">
      <c r="H23846" s="24"/>
    </row>
    <row r="23847" spans="8:8" ht="15" customHeight="1">
      <c r="H23847" s="24"/>
    </row>
    <row r="23848" spans="8:8" ht="15" customHeight="1">
      <c r="H23848" s="24"/>
    </row>
    <row r="23849" spans="8:8" ht="15" customHeight="1">
      <c r="H23849" s="24"/>
    </row>
    <row r="23850" spans="8:8" ht="15" customHeight="1">
      <c r="H23850" s="24"/>
    </row>
    <row r="23851" spans="8:8" ht="15" customHeight="1">
      <c r="H23851" s="24"/>
    </row>
    <row r="23852" spans="8:8" ht="15" customHeight="1">
      <c r="H23852" s="24"/>
    </row>
    <row r="23853" spans="8:8" ht="15" customHeight="1">
      <c r="H23853" s="24"/>
    </row>
    <row r="23854" spans="8:8" ht="15" customHeight="1">
      <c r="H23854" s="24"/>
    </row>
    <row r="23855" spans="8:8" ht="15" customHeight="1">
      <c r="H23855" s="24"/>
    </row>
    <row r="23856" spans="8:8" ht="15" customHeight="1">
      <c r="H23856" s="24"/>
    </row>
    <row r="23857" spans="8:8" ht="15" customHeight="1">
      <c r="H23857" s="24"/>
    </row>
    <row r="23858" spans="8:8" ht="15" customHeight="1">
      <c r="H23858" s="24"/>
    </row>
    <row r="23859" spans="8:8" ht="15" customHeight="1">
      <c r="H23859" s="24"/>
    </row>
    <row r="23860" spans="8:8" ht="15" customHeight="1">
      <c r="H23860" s="24"/>
    </row>
    <row r="23861" spans="8:8" ht="15" customHeight="1">
      <c r="H23861" s="24"/>
    </row>
    <row r="23862" spans="8:8" ht="15" customHeight="1">
      <c r="H23862" s="24"/>
    </row>
    <row r="23863" spans="8:8" ht="15" customHeight="1">
      <c r="H23863" s="24"/>
    </row>
    <row r="23864" spans="8:8" ht="15" customHeight="1">
      <c r="H23864" s="24"/>
    </row>
    <row r="23865" spans="8:8" ht="15" customHeight="1">
      <c r="H23865" s="24"/>
    </row>
    <row r="23866" spans="8:8" ht="15" customHeight="1">
      <c r="H23866" s="24"/>
    </row>
    <row r="23867" spans="8:8" ht="15" customHeight="1">
      <c r="H23867" s="24"/>
    </row>
    <row r="23868" spans="8:8" ht="15" customHeight="1">
      <c r="H23868" s="24"/>
    </row>
    <row r="23869" spans="8:8" ht="15" customHeight="1">
      <c r="H23869" s="24"/>
    </row>
    <row r="23870" spans="8:8" ht="15" customHeight="1">
      <c r="H23870" s="24"/>
    </row>
    <row r="23871" spans="8:8" ht="15" customHeight="1">
      <c r="H23871" s="24"/>
    </row>
    <row r="23872" spans="8:8" ht="15" customHeight="1">
      <c r="H23872" s="24"/>
    </row>
    <row r="23873" spans="8:8" ht="15" customHeight="1">
      <c r="H23873" s="24"/>
    </row>
    <row r="23874" spans="8:8" ht="15" customHeight="1">
      <c r="H23874" s="24"/>
    </row>
    <row r="23875" spans="8:8" ht="15" customHeight="1">
      <c r="H23875" s="24"/>
    </row>
    <row r="23876" spans="8:8" ht="15" customHeight="1">
      <c r="H23876" s="24"/>
    </row>
    <row r="23877" spans="8:8" ht="15" customHeight="1">
      <c r="H23877" s="24"/>
    </row>
    <row r="23878" spans="8:8" ht="15" customHeight="1">
      <c r="H23878" s="24"/>
    </row>
    <row r="23879" spans="8:8" ht="15" customHeight="1">
      <c r="H23879" s="24"/>
    </row>
    <row r="23880" spans="8:8" ht="15" customHeight="1">
      <c r="H23880" s="24"/>
    </row>
    <row r="23881" spans="8:8" ht="15" customHeight="1">
      <c r="H23881" s="24"/>
    </row>
    <row r="23882" spans="8:8" ht="15" customHeight="1">
      <c r="H23882" s="24"/>
    </row>
    <row r="23883" spans="8:8" ht="15" customHeight="1">
      <c r="H23883" s="24"/>
    </row>
    <row r="23884" spans="8:8" ht="15" customHeight="1">
      <c r="H23884" s="24"/>
    </row>
    <row r="23885" spans="8:8" ht="15" customHeight="1">
      <c r="H23885" s="24"/>
    </row>
    <row r="23886" spans="8:8" ht="15" customHeight="1">
      <c r="H23886" s="24"/>
    </row>
    <row r="23887" spans="8:8" ht="15" customHeight="1">
      <c r="H23887" s="24"/>
    </row>
    <row r="23888" spans="8:8" ht="15" customHeight="1">
      <c r="H23888" s="24"/>
    </row>
    <row r="23889" spans="8:8" ht="15" customHeight="1">
      <c r="H23889" s="24"/>
    </row>
    <row r="23890" spans="8:8" ht="15" customHeight="1">
      <c r="H23890" s="24"/>
    </row>
    <row r="23891" spans="8:8" ht="15" customHeight="1">
      <c r="H23891" s="24"/>
    </row>
    <row r="23892" spans="8:8" ht="15" customHeight="1">
      <c r="H23892" s="24"/>
    </row>
    <row r="23893" spans="8:8" ht="15" customHeight="1">
      <c r="H23893" s="24"/>
    </row>
    <row r="23894" spans="8:8" ht="15" customHeight="1">
      <c r="H23894" s="24"/>
    </row>
    <row r="23895" spans="8:8" ht="15" customHeight="1">
      <c r="H23895" s="24"/>
    </row>
    <row r="23896" spans="8:8" ht="15" customHeight="1">
      <c r="H23896" s="24"/>
    </row>
    <row r="23897" spans="8:8" ht="15" customHeight="1">
      <c r="H23897" s="24"/>
    </row>
    <row r="23898" spans="8:8" ht="15" customHeight="1">
      <c r="H23898" s="24"/>
    </row>
    <row r="23899" spans="8:8" ht="15" customHeight="1">
      <c r="H23899" s="24"/>
    </row>
    <row r="23900" spans="8:8" ht="15" customHeight="1">
      <c r="H23900" s="24"/>
    </row>
    <row r="23901" spans="8:8" ht="15" customHeight="1">
      <c r="H23901" s="24"/>
    </row>
    <row r="23902" spans="8:8" ht="15" customHeight="1">
      <c r="H23902" s="24"/>
    </row>
    <row r="23903" spans="8:8" ht="15" customHeight="1">
      <c r="H23903" s="24"/>
    </row>
    <row r="23904" spans="8:8" ht="15" customHeight="1">
      <c r="H23904" s="24"/>
    </row>
    <row r="23905" spans="8:8" ht="15" customHeight="1">
      <c r="H23905" s="24"/>
    </row>
    <row r="23906" spans="8:8" ht="15" customHeight="1">
      <c r="H23906" s="24"/>
    </row>
    <row r="23907" spans="8:8" ht="15" customHeight="1">
      <c r="H23907" s="24"/>
    </row>
    <row r="23908" spans="8:8" ht="15" customHeight="1">
      <c r="H23908" s="24"/>
    </row>
    <row r="23909" spans="8:8" ht="15" customHeight="1">
      <c r="H23909" s="24"/>
    </row>
    <row r="23910" spans="8:8" ht="15" customHeight="1">
      <c r="H23910" s="24"/>
    </row>
    <row r="23911" spans="8:8" ht="15" customHeight="1">
      <c r="H23911" s="24"/>
    </row>
    <row r="23912" spans="8:8" ht="15" customHeight="1">
      <c r="H23912" s="24"/>
    </row>
    <row r="23913" spans="8:8" ht="15" customHeight="1">
      <c r="H23913" s="24"/>
    </row>
    <row r="23914" spans="8:8" ht="15" customHeight="1">
      <c r="H23914" s="24"/>
    </row>
    <row r="23915" spans="8:8" ht="15" customHeight="1">
      <c r="H23915" s="24"/>
    </row>
    <row r="23916" spans="8:8" ht="15" customHeight="1">
      <c r="H23916" s="24"/>
    </row>
    <row r="23917" spans="8:8" ht="15" customHeight="1">
      <c r="H23917" s="24"/>
    </row>
    <row r="23918" spans="8:8" ht="15" customHeight="1">
      <c r="H23918" s="24"/>
    </row>
    <row r="23919" spans="8:8" ht="15" customHeight="1">
      <c r="H23919" s="24"/>
    </row>
    <row r="23920" spans="8:8" ht="15" customHeight="1">
      <c r="H23920" s="24"/>
    </row>
    <row r="23921" spans="8:8" ht="15" customHeight="1">
      <c r="H23921" s="24"/>
    </row>
    <row r="23922" spans="8:8" ht="15" customHeight="1">
      <c r="H23922" s="24"/>
    </row>
    <row r="23923" spans="8:8" ht="15" customHeight="1">
      <c r="H23923" s="24"/>
    </row>
    <row r="23924" spans="8:8" ht="15" customHeight="1">
      <c r="H23924" s="24"/>
    </row>
    <row r="23925" spans="8:8" ht="15" customHeight="1">
      <c r="H23925" s="24"/>
    </row>
    <row r="23926" spans="8:8" ht="15" customHeight="1">
      <c r="H23926" s="24"/>
    </row>
    <row r="23927" spans="8:8" ht="15" customHeight="1">
      <c r="H23927" s="24"/>
    </row>
    <row r="23928" spans="8:8" ht="15" customHeight="1">
      <c r="H23928" s="24"/>
    </row>
    <row r="23929" spans="8:8" ht="15" customHeight="1">
      <c r="H23929" s="24"/>
    </row>
    <row r="23930" spans="8:8" ht="15" customHeight="1">
      <c r="H23930" s="24"/>
    </row>
    <row r="23931" spans="8:8" ht="15" customHeight="1">
      <c r="H23931" s="24"/>
    </row>
    <row r="23932" spans="8:8" ht="15" customHeight="1">
      <c r="H23932" s="24"/>
    </row>
    <row r="23933" spans="8:8" ht="15" customHeight="1">
      <c r="H23933" s="24"/>
    </row>
    <row r="23934" spans="8:8" ht="15" customHeight="1">
      <c r="H23934" s="24"/>
    </row>
    <row r="23935" spans="8:8" ht="15" customHeight="1">
      <c r="H23935" s="24"/>
    </row>
    <row r="23936" spans="8:8" ht="15" customHeight="1">
      <c r="H23936" s="24"/>
    </row>
    <row r="23937" spans="8:8" ht="15" customHeight="1">
      <c r="H23937" s="24"/>
    </row>
    <row r="23938" spans="8:8" ht="15" customHeight="1">
      <c r="H23938" s="24"/>
    </row>
    <row r="23939" spans="8:8" ht="15" customHeight="1">
      <c r="H23939" s="24"/>
    </row>
    <row r="23940" spans="8:8" ht="15" customHeight="1">
      <c r="H23940" s="24"/>
    </row>
    <row r="23941" spans="8:8" ht="15" customHeight="1">
      <c r="H23941" s="24"/>
    </row>
    <row r="23942" spans="8:8" ht="15" customHeight="1">
      <c r="H23942" s="24"/>
    </row>
    <row r="23943" spans="8:8" ht="15" customHeight="1">
      <c r="H23943" s="24"/>
    </row>
    <row r="23944" spans="8:8" ht="15" customHeight="1">
      <c r="H23944" s="24"/>
    </row>
    <row r="23945" spans="8:8" ht="15" customHeight="1">
      <c r="H23945" s="24"/>
    </row>
    <row r="23946" spans="8:8" ht="15" customHeight="1">
      <c r="H23946" s="24"/>
    </row>
    <row r="23947" spans="8:8" ht="15" customHeight="1">
      <c r="H23947" s="24"/>
    </row>
    <row r="23948" spans="8:8" ht="15" customHeight="1">
      <c r="H23948" s="24"/>
    </row>
    <row r="23949" spans="8:8" ht="15" customHeight="1">
      <c r="H23949" s="24"/>
    </row>
    <row r="23950" spans="8:8" ht="15" customHeight="1">
      <c r="H23950" s="24"/>
    </row>
    <row r="23951" spans="8:8" ht="15" customHeight="1">
      <c r="H23951" s="24"/>
    </row>
    <row r="23952" spans="8:8" ht="15" customHeight="1">
      <c r="H23952" s="24"/>
    </row>
    <row r="23953" spans="8:8" ht="15" customHeight="1">
      <c r="H23953" s="24"/>
    </row>
    <row r="23954" spans="8:8" ht="15" customHeight="1">
      <c r="H23954" s="24"/>
    </row>
    <row r="23955" spans="8:8" ht="15" customHeight="1">
      <c r="H23955" s="24"/>
    </row>
    <row r="23956" spans="8:8" ht="15" customHeight="1">
      <c r="H23956" s="24"/>
    </row>
    <row r="23957" spans="8:8" ht="15" customHeight="1">
      <c r="H23957" s="24"/>
    </row>
    <row r="23958" spans="8:8" ht="15" customHeight="1">
      <c r="H23958" s="24"/>
    </row>
    <row r="23959" spans="8:8" ht="15" customHeight="1">
      <c r="H23959" s="24"/>
    </row>
    <row r="23960" spans="8:8" ht="15" customHeight="1">
      <c r="H23960" s="24"/>
    </row>
    <row r="23961" spans="8:8" ht="15" customHeight="1">
      <c r="H23961" s="24"/>
    </row>
    <row r="23962" spans="8:8" ht="15" customHeight="1">
      <c r="H23962" s="24"/>
    </row>
    <row r="23963" spans="8:8" ht="15" customHeight="1">
      <c r="H23963" s="24"/>
    </row>
    <row r="23964" spans="8:8" ht="15" customHeight="1">
      <c r="H23964" s="24"/>
    </row>
    <row r="23965" spans="8:8" ht="15" customHeight="1">
      <c r="H23965" s="24"/>
    </row>
    <row r="23966" spans="8:8" ht="15" customHeight="1">
      <c r="H23966" s="24"/>
    </row>
    <row r="23967" spans="8:8" ht="15" customHeight="1">
      <c r="H23967" s="24"/>
    </row>
    <row r="23968" spans="8:8" ht="15" customHeight="1">
      <c r="H23968" s="24"/>
    </row>
    <row r="23969" spans="8:8" ht="15" customHeight="1">
      <c r="H23969" s="24"/>
    </row>
    <row r="23970" spans="8:8" ht="15" customHeight="1">
      <c r="H23970" s="24"/>
    </row>
    <row r="23971" spans="8:8" ht="15" customHeight="1">
      <c r="H23971" s="24"/>
    </row>
    <row r="23972" spans="8:8" ht="15" customHeight="1">
      <c r="H23972" s="24"/>
    </row>
    <row r="23973" spans="8:8" ht="15" customHeight="1">
      <c r="H23973" s="24"/>
    </row>
    <row r="23974" spans="8:8" ht="15" customHeight="1">
      <c r="H23974" s="24"/>
    </row>
    <row r="23975" spans="8:8" ht="15" customHeight="1">
      <c r="H23975" s="24"/>
    </row>
    <row r="23976" spans="8:8" ht="15" customHeight="1">
      <c r="H23976" s="24"/>
    </row>
    <row r="23977" spans="8:8" ht="15" customHeight="1">
      <c r="H23977" s="24"/>
    </row>
    <row r="23978" spans="8:8" ht="15" customHeight="1">
      <c r="H23978" s="24"/>
    </row>
    <row r="23979" spans="8:8" ht="15" customHeight="1">
      <c r="H23979" s="24"/>
    </row>
    <row r="23980" spans="8:8" ht="15" customHeight="1">
      <c r="H23980" s="24"/>
    </row>
    <row r="23981" spans="8:8" ht="15" customHeight="1">
      <c r="H23981" s="24"/>
    </row>
    <row r="23982" spans="8:8" ht="15" customHeight="1">
      <c r="H23982" s="24"/>
    </row>
    <row r="23983" spans="8:8" ht="15" customHeight="1">
      <c r="H23983" s="24"/>
    </row>
    <row r="23984" spans="8:8" ht="15" customHeight="1">
      <c r="H23984" s="24"/>
    </row>
    <row r="23985" spans="8:8" ht="15" customHeight="1">
      <c r="H23985" s="24"/>
    </row>
    <row r="23986" spans="8:8" ht="15" customHeight="1">
      <c r="H23986" s="24"/>
    </row>
    <row r="23987" spans="8:8" ht="15" customHeight="1">
      <c r="H23987" s="24"/>
    </row>
    <row r="23988" spans="8:8" ht="15" customHeight="1">
      <c r="H23988" s="24"/>
    </row>
    <row r="23989" spans="8:8" ht="15" customHeight="1">
      <c r="H23989" s="24"/>
    </row>
    <row r="23990" spans="8:8" ht="15" customHeight="1">
      <c r="H23990" s="24"/>
    </row>
    <row r="23991" spans="8:8" ht="15" customHeight="1">
      <c r="H23991" s="24"/>
    </row>
    <row r="23992" spans="8:8" ht="15" customHeight="1">
      <c r="H23992" s="24"/>
    </row>
    <row r="23993" spans="8:8" ht="15" customHeight="1">
      <c r="H23993" s="24"/>
    </row>
    <row r="23994" spans="8:8" ht="15" customHeight="1">
      <c r="H23994" s="24"/>
    </row>
    <row r="23995" spans="8:8" ht="15" customHeight="1">
      <c r="H23995" s="24"/>
    </row>
    <row r="23996" spans="8:8" ht="15" customHeight="1">
      <c r="H23996" s="24"/>
    </row>
    <row r="23997" spans="8:8" ht="15" customHeight="1">
      <c r="H23997" s="24"/>
    </row>
    <row r="23998" spans="8:8" ht="15" customHeight="1">
      <c r="H23998" s="24"/>
    </row>
    <row r="23999" spans="8:8" ht="15" customHeight="1">
      <c r="H23999" s="24"/>
    </row>
    <row r="24000" spans="8:8" ht="15" customHeight="1">
      <c r="H24000" s="24"/>
    </row>
    <row r="24001" spans="8:8" ht="15" customHeight="1">
      <c r="H24001" s="24"/>
    </row>
    <row r="24002" spans="8:8" ht="15" customHeight="1">
      <c r="H24002" s="24"/>
    </row>
    <row r="24003" spans="8:8" ht="15" customHeight="1">
      <c r="H24003" s="24"/>
    </row>
    <row r="24004" spans="8:8" ht="15" customHeight="1">
      <c r="H24004" s="24"/>
    </row>
    <row r="24005" spans="8:8" ht="15" customHeight="1">
      <c r="H24005" s="24"/>
    </row>
    <row r="24006" spans="8:8" ht="15" customHeight="1">
      <c r="H24006" s="24"/>
    </row>
    <row r="24007" spans="8:8" ht="15" customHeight="1">
      <c r="H24007" s="24"/>
    </row>
    <row r="24008" spans="8:8" ht="15" customHeight="1">
      <c r="H24008" s="24"/>
    </row>
    <row r="24009" spans="8:8" ht="15" customHeight="1">
      <c r="H24009" s="24"/>
    </row>
    <row r="24010" spans="8:8" ht="15" customHeight="1">
      <c r="H24010" s="24"/>
    </row>
    <row r="24011" spans="8:8" ht="15" customHeight="1">
      <c r="H24011" s="24"/>
    </row>
    <row r="24012" spans="8:8" ht="15" customHeight="1">
      <c r="H24012" s="24"/>
    </row>
    <row r="24013" spans="8:8" ht="15" customHeight="1">
      <c r="H24013" s="24"/>
    </row>
    <row r="24014" spans="8:8" ht="15" customHeight="1">
      <c r="H24014" s="24"/>
    </row>
    <row r="24015" spans="8:8" ht="15" customHeight="1">
      <c r="H24015" s="24"/>
    </row>
    <row r="24016" spans="8:8" ht="15" customHeight="1">
      <c r="H24016" s="24"/>
    </row>
    <row r="24017" spans="8:8" ht="15" customHeight="1">
      <c r="H24017" s="24"/>
    </row>
    <row r="24018" spans="8:8" ht="15" customHeight="1">
      <c r="H24018" s="24"/>
    </row>
    <row r="24019" spans="8:8" ht="15" customHeight="1">
      <c r="H24019" s="24"/>
    </row>
    <row r="24020" spans="8:8" ht="15" customHeight="1">
      <c r="H24020" s="24"/>
    </row>
    <row r="24021" spans="8:8" ht="15" customHeight="1">
      <c r="H24021" s="24"/>
    </row>
    <row r="24022" spans="8:8" ht="15" customHeight="1">
      <c r="H24022" s="24"/>
    </row>
    <row r="24023" spans="8:8" ht="15" customHeight="1">
      <c r="H24023" s="24"/>
    </row>
    <row r="24024" spans="8:8" ht="15" customHeight="1">
      <c r="H24024" s="24"/>
    </row>
    <row r="24025" spans="8:8" ht="15" customHeight="1">
      <c r="H24025" s="24"/>
    </row>
    <row r="24026" spans="8:8" ht="15" customHeight="1">
      <c r="H24026" s="24"/>
    </row>
    <row r="24027" spans="8:8" ht="15" customHeight="1">
      <c r="H24027" s="24"/>
    </row>
    <row r="24028" spans="8:8" ht="15" customHeight="1">
      <c r="H24028" s="24"/>
    </row>
    <row r="24029" spans="8:8" ht="15" customHeight="1">
      <c r="H24029" s="24"/>
    </row>
    <row r="24030" spans="8:8" ht="15" customHeight="1">
      <c r="H24030" s="24"/>
    </row>
    <row r="24031" spans="8:8" ht="15" customHeight="1">
      <c r="H24031" s="24"/>
    </row>
    <row r="24032" spans="8:8" ht="15" customHeight="1">
      <c r="H24032" s="24"/>
    </row>
    <row r="24033" spans="8:8" ht="15" customHeight="1">
      <c r="H24033" s="24"/>
    </row>
    <row r="24034" spans="8:8" ht="15" customHeight="1">
      <c r="H24034" s="24"/>
    </row>
    <row r="24035" spans="8:8" ht="15" customHeight="1">
      <c r="H24035" s="24"/>
    </row>
    <row r="24036" spans="8:8" ht="15" customHeight="1">
      <c r="H24036" s="24"/>
    </row>
    <row r="24037" spans="8:8" ht="15" customHeight="1">
      <c r="H24037" s="24"/>
    </row>
    <row r="24038" spans="8:8" ht="15" customHeight="1">
      <c r="H24038" s="24"/>
    </row>
    <row r="24039" spans="8:8" ht="15" customHeight="1">
      <c r="H24039" s="24"/>
    </row>
    <row r="24040" spans="8:8" ht="15" customHeight="1">
      <c r="H24040" s="24"/>
    </row>
    <row r="24041" spans="8:8" ht="15" customHeight="1">
      <c r="H24041" s="24"/>
    </row>
    <row r="24042" spans="8:8" ht="15" customHeight="1">
      <c r="H24042" s="24"/>
    </row>
    <row r="24043" spans="8:8" ht="15" customHeight="1">
      <c r="H24043" s="24"/>
    </row>
    <row r="24044" spans="8:8" ht="15" customHeight="1">
      <c r="H24044" s="24"/>
    </row>
    <row r="24045" spans="8:8" ht="15" customHeight="1">
      <c r="H24045" s="24"/>
    </row>
    <row r="24046" spans="8:8" ht="15" customHeight="1">
      <c r="H24046" s="24"/>
    </row>
    <row r="24047" spans="8:8" ht="15" customHeight="1">
      <c r="H24047" s="24"/>
    </row>
    <row r="24048" spans="8:8" ht="15" customHeight="1">
      <c r="H24048" s="24"/>
    </row>
    <row r="24049" spans="8:8" ht="15" customHeight="1">
      <c r="H24049" s="24"/>
    </row>
    <row r="24050" spans="8:8" ht="15" customHeight="1">
      <c r="H24050" s="24"/>
    </row>
    <row r="24051" spans="8:8" ht="15" customHeight="1">
      <c r="H24051" s="24"/>
    </row>
    <row r="24052" spans="8:8" ht="15" customHeight="1">
      <c r="H24052" s="24"/>
    </row>
    <row r="24053" spans="8:8" ht="15" customHeight="1">
      <c r="H24053" s="24"/>
    </row>
    <row r="24054" spans="8:8" ht="15" customHeight="1">
      <c r="H24054" s="24"/>
    </row>
    <row r="24055" spans="8:8" ht="15" customHeight="1">
      <c r="H24055" s="24"/>
    </row>
    <row r="24056" spans="8:8" ht="15" customHeight="1">
      <c r="H24056" s="24"/>
    </row>
    <row r="24057" spans="8:8" ht="15" customHeight="1">
      <c r="H24057" s="24"/>
    </row>
    <row r="24058" spans="8:8" ht="15" customHeight="1">
      <c r="H24058" s="24"/>
    </row>
    <row r="24059" spans="8:8" ht="15" customHeight="1">
      <c r="H24059" s="24"/>
    </row>
    <row r="24060" spans="8:8" ht="15" customHeight="1">
      <c r="H24060" s="24"/>
    </row>
    <row r="24061" spans="8:8" ht="15" customHeight="1">
      <c r="H24061" s="24"/>
    </row>
    <row r="24062" spans="8:8" ht="15" customHeight="1">
      <c r="H24062" s="24"/>
    </row>
    <row r="24063" spans="8:8" ht="15" customHeight="1">
      <c r="H24063" s="24"/>
    </row>
    <row r="24064" spans="8:8" ht="15" customHeight="1">
      <c r="H24064" s="24"/>
    </row>
    <row r="24065" spans="8:8" ht="15" customHeight="1">
      <c r="H24065" s="24"/>
    </row>
    <row r="24066" spans="8:8" ht="15" customHeight="1">
      <c r="H24066" s="24"/>
    </row>
    <row r="24067" spans="8:8" ht="15" customHeight="1">
      <c r="H24067" s="24"/>
    </row>
    <row r="24068" spans="8:8" ht="15" customHeight="1">
      <c r="H24068" s="24"/>
    </row>
    <row r="24069" spans="8:8" ht="15" customHeight="1">
      <c r="H24069" s="24"/>
    </row>
    <row r="24070" spans="8:8" ht="15" customHeight="1">
      <c r="H24070" s="24"/>
    </row>
    <row r="24071" spans="8:8" ht="15" customHeight="1">
      <c r="H24071" s="24"/>
    </row>
    <row r="24072" spans="8:8" ht="15" customHeight="1">
      <c r="H24072" s="24"/>
    </row>
    <row r="24073" spans="8:8" ht="15" customHeight="1">
      <c r="H24073" s="24"/>
    </row>
    <row r="24074" spans="8:8" ht="15" customHeight="1">
      <c r="H24074" s="24"/>
    </row>
    <row r="24075" spans="8:8" ht="15" customHeight="1">
      <c r="H24075" s="24"/>
    </row>
    <row r="24076" spans="8:8" ht="15" customHeight="1">
      <c r="H24076" s="24"/>
    </row>
    <row r="24077" spans="8:8" ht="15" customHeight="1">
      <c r="H24077" s="24"/>
    </row>
    <row r="24078" spans="8:8" ht="15" customHeight="1">
      <c r="H24078" s="24"/>
    </row>
    <row r="24079" spans="8:8" ht="15" customHeight="1">
      <c r="H24079" s="24"/>
    </row>
    <row r="24080" spans="8:8" ht="15" customHeight="1">
      <c r="H24080" s="24"/>
    </row>
    <row r="24081" spans="8:8" ht="15" customHeight="1">
      <c r="H24081" s="24"/>
    </row>
    <row r="24082" spans="8:8" ht="15" customHeight="1">
      <c r="H24082" s="24"/>
    </row>
    <row r="24083" spans="8:8" ht="15" customHeight="1">
      <c r="H24083" s="24"/>
    </row>
    <row r="24084" spans="8:8" ht="15" customHeight="1">
      <c r="H24084" s="24"/>
    </row>
    <row r="24085" spans="8:8" ht="15" customHeight="1">
      <c r="H24085" s="24"/>
    </row>
    <row r="24086" spans="8:8" ht="15" customHeight="1">
      <c r="H24086" s="24"/>
    </row>
    <row r="24087" spans="8:8" ht="15" customHeight="1">
      <c r="H24087" s="24"/>
    </row>
    <row r="24088" spans="8:8" ht="15" customHeight="1">
      <c r="H24088" s="24"/>
    </row>
    <row r="24089" spans="8:8" ht="15" customHeight="1">
      <c r="H24089" s="24"/>
    </row>
    <row r="24090" spans="8:8" ht="15" customHeight="1">
      <c r="H24090" s="24"/>
    </row>
    <row r="24091" spans="8:8" ht="15" customHeight="1">
      <c r="H24091" s="24"/>
    </row>
    <row r="24092" spans="8:8" ht="15" customHeight="1">
      <c r="H24092" s="24"/>
    </row>
    <row r="24093" spans="8:8" ht="15" customHeight="1">
      <c r="H24093" s="24"/>
    </row>
    <row r="24094" spans="8:8" ht="15" customHeight="1">
      <c r="H24094" s="24"/>
    </row>
    <row r="24095" spans="8:8" ht="15" customHeight="1">
      <c r="H24095" s="24"/>
    </row>
    <row r="24096" spans="8:8" ht="15" customHeight="1">
      <c r="H24096" s="24"/>
    </row>
    <row r="24097" spans="8:8" ht="15" customHeight="1">
      <c r="H24097" s="24"/>
    </row>
    <row r="24098" spans="8:8" ht="15" customHeight="1">
      <c r="H24098" s="24"/>
    </row>
    <row r="24099" spans="8:8" ht="15" customHeight="1">
      <c r="H24099" s="24"/>
    </row>
    <row r="24100" spans="8:8" ht="15" customHeight="1">
      <c r="H24100" s="24"/>
    </row>
    <row r="24101" spans="8:8" ht="15" customHeight="1">
      <c r="H24101" s="24"/>
    </row>
    <row r="24102" spans="8:8" ht="15" customHeight="1">
      <c r="H24102" s="24"/>
    </row>
    <row r="24103" spans="8:8" ht="15" customHeight="1">
      <c r="H24103" s="24"/>
    </row>
    <row r="24104" spans="8:8" ht="15" customHeight="1">
      <c r="H24104" s="24"/>
    </row>
    <row r="24105" spans="8:8" ht="15" customHeight="1">
      <c r="H24105" s="24"/>
    </row>
    <row r="24106" spans="8:8" ht="15" customHeight="1">
      <c r="H24106" s="24"/>
    </row>
    <row r="24107" spans="8:8" ht="15" customHeight="1">
      <c r="H24107" s="24"/>
    </row>
    <row r="24108" spans="8:8" ht="15" customHeight="1">
      <c r="H24108" s="24"/>
    </row>
    <row r="24109" spans="8:8" ht="15" customHeight="1">
      <c r="H24109" s="24"/>
    </row>
    <row r="24110" spans="8:8" ht="15" customHeight="1">
      <c r="H24110" s="24"/>
    </row>
    <row r="24111" spans="8:8" ht="15" customHeight="1">
      <c r="H24111" s="24"/>
    </row>
    <row r="24112" spans="8:8" ht="15" customHeight="1">
      <c r="H24112" s="24"/>
    </row>
    <row r="24113" spans="8:8" ht="15" customHeight="1">
      <c r="H24113" s="24"/>
    </row>
    <row r="24114" spans="8:8" ht="15" customHeight="1">
      <c r="H24114" s="24"/>
    </row>
    <row r="24115" spans="8:8" ht="15" customHeight="1">
      <c r="H24115" s="24"/>
    </row>
    <row r="24116" spans="8:8" ht="15" customHeight="1">
      <c r="H24116" s="24"/>
    </row>
    <row r="24117" spans="8:8" ht="15" customHeight="1">
      <c r="H24117" s="24"/>
    </row>
    <row r="24118" spans="8:8" ht="15" customHeight="1">
      <c r="H24118" s="24"/>
    </row>
    <row r="24119" spans="8:8" ht="15" customHeight="1">
      <c r="H24119" s="24"/>
    </row>
    <row r="24120" spans="8:8" ht="15" customHeight="1">
      <c r="H24120" s="24"/>
    </row>
    <row r="24121" spans="8:8" ht="15" customHeight="1">
      <c r="H24121" s="24"/>
    </row>
    <row r="24122" spans="8:8" ht="15" customHeight="1">
      <c r="H24122" s="24"/>
    </row>
    <row r="24123" spans="8:8" ht="15" customHeight="1">
      <c r="H24123" s="24"/>
    </row>
    <row r="24124" spans="8:8" ht="15" customHeight="1">
      <c r="H24124" s="24"/>
    </row>
    <row r="24125" spans="8:8" ht="15" customHeight="1">
      <c r="H24125" s="24"/>
    </row>
    <row r="24126" spans="8:8" ht="15" customHeight="1">
      <c r="H24126" s="24"/>
    </row>
    <row r="24127" spans="8:8" ht="15" customHeight="1">
      <c r="H24127" s="24"/>
    </row>
    <row r="24128" spans="8:8" ht="15" customHeight="1">
      <c r="H24128" s="24"/>
    </row>
    <row r="24129" spans="8:8" ht="15" customHeight="1">
      <c r="H24129" s="24"/>
    </row>
    <row r="24130" spans="8:8" ht="15" customHeight="1">
      <c r="H24130" s="24"/>
    </row>
    <row r="24131" spans="8:8" ht="15" customHeight="1">
      <c r="H24131" s="24"/>
    </row>
    <row r="24132" spans="8:8" ht="15" customHeight="1">
      <c r="H24132" s="24"/>
    </row>
    <row r="24133" spans="8:8" ht="15" customHeight="1">
      <c r="H24133" s="24"/>
    </row>
    <row r="24134" spans="8:8" ht="15" customHeight="1">
      <c r="H24134" s="24"/>
    </row>
    <row r="24135" spans="8:8" ht="15" customHeight="1">
      <c r="H24135" s="24"/>
    </row>
    <row r="24136" spans="8:8" ht="15" customHeight="1">
      <c r="H24136" s="24"/>
    </row>
    <row r="24137" spans="8:8" ht="15" customHeight="1">
      <c r="H24137" s="24"/>
    </row>
    <row r="24138" spans="8:8" ht="15" customHeight="1">
      <c r="H24138" s="24"/>
    </row>
    <row r="24139" spans="8:8" ht="15" customHeight="1">
      <c r="H24139" s="24"/>
    </row>
    <row r="24140" spans="8:8" ht="15" customHeight="1">
      <c r="H24140" s="24"/>
    </row>
    <row r="24141" spans="8:8" ht="15" customHeight="1">
      <c r="H24141" s="24"/>
    </row>
    <row r="24142" spans="8:8" ht="15" customHeight="1">
      <c r="H24142" s="24"/>
    </row>
    <row r="24143" spans="8:8" ht="15" customHeight="1">
      <c r="H24143" s="24"/>
    </row>
    <row r="24144" spans="8:8" ht="15" customHeight="1">
      <c r="H24144" s="24"/>
    </row>
    <row r="24145" spans="8:8" ht="15" customHeight="1">
      <c r="H24145" s="24"/>
    </row>
    <row r="24146" spans="8:8" ht="15" customHeight="1">
      <c r="H24146" s="24"/>
    </row>
    <row r="24147" spans="8:8" ht="15" customHeight="1">
      <c r="H24147" s="24"/>
    </row>
    <row r="24148" spans="8:8" ht="15" customHeight="1">
      <c r="H24148" s="24"/>
    </row>
    <row r="24149" spans="8:8" ht="15" customHeight="1">
      <c r="H24149" s="24"/>
    </row>
    <row r="24150" spans="8:8" ht="15" customHeight="1">
      <c r="H24150" s="24"/>
    </row>
    <row r="24151" spans="8:8" ht="15" customHeight="1">
      <c r="H24151" s="24"/>
    </row>
    <row r="24152" spans="8:8" ht="15" customHeight="1">
      <c r="H24152" s="24"/>
    </row>
    <row r="24153" spans="8:8" ht="15" customHeight="1">
      <c r="H24153" s="24"/>
    </row>
    <row r="24154" spans="8:8" ht="15" customHeight="1">
      <c r="H24154" s="24"/>
    </row>
    <row r="24155" spans="8:8" ht="15" customHeight="1">
      <c r="H24155" s="24"/>
    </row>
    <row r="24156" spans="8:8" ht="15" customHeight="1">
      <c r="H24156" s="24"/>
    </row>
    <row r="24157" spans="8:8" ht="15" customHeight="1">
      <c r="H24157" s="24"/>
    </row>
    <row r="24158" spans="8:8" ht="15" customHeight="1">
      <c r="H24158" s="24"/>
    </row>
    <row r="24159" spans="8:8" ht="15" customHeight="1">
      <c r="H24159" s="24"/>
    </row>
    <row r="24160" spans="8:8" ht="15" customHeight="1">
      <c r="H24160" s="24"/>
    </row>
    <row r="24161" spans="8:8" ht="15" customHeight="1">
      <c r="H24161" s="24"/>
    </row>
    <row r="24162" spans="8:8" ht="15" customHeight="1">
      <c r="H24162" s="24"/>
    </row>
    <row r="24163" spans="8:8" ht="15" customHeight="1">
      <c r="H24163" s="24"/>
    </row>
    <row r="24164" spans="8:8" ht="15" customHeight="1">
      <c r="H24164" s="24"/>
    </row>
    <row r="24165" spans="8:8" ht="15" customHeight="1">
      <c r="H24165" s="24"/>
    </row>
    <row r="24166" spans="8:8" ht="15" customHeight="1">
      <c r="H24166" s="24"/>
    </row>
    <row r="24167" spans="8:8" ht="15" customHeight="1">
      <c r="H24167" s="24"/>
    </row>
    <row r="24168" spans="8:8" ht="15" customHeight="1">
      <c r="H24168" s="24"/>
    </row>
    <row r="24169" spans="8:8" ht="15" customHeight="1">
      <c r="H24169" s="24"/>
    </row>
    <row r="24170" spans="8:8" ht="15" customHeight="1">
      <c r="H24170" s="24"/>
    </row>
    <row r="24171" spans="8:8" ht="15" customHeight="1">
      <c r="H24171" s="24"/>
    </row>
    <row r="24172" spans="8:8" ht="15" customHeight="1">
      <c r="H24172" s="24"/>
    </row>
    <row r="24173" spans="8:8" ht="15" customHeight="1">
      <c r="H24173" s="24"/>
    </row>
    <row r="24174" spans="8:8" ht="15" customHeight="1">
      <c r="H24174" s="24"/>
    </row>
    <row r="24175" spans="8:8" ht="15" customHeight="1">
      <c r="H24175" s="24"/>
    </row>
    <row r="24176" spans="8:8" ht="15" customHeight="1">
      <c r="H24176" s="24"/>
    </row>
    <row r="24177" spans="8:8" ht="15" customHeight="1">
      <c r="H24177" s="24"/>
    </row>
    <row r="24178" spans="8:8" ht="15" customHeight="1">
      <c r="H24178" s="24"/>
    </row>
    <row r="24179" spans="8:8" ht="15" customHeight="1">
      <c r="H24179" s="24"/>
    </row>
    <row r="24180" spans="8:8" ht="15" customHeight="1">
      <c r="H24180" s="24"/>
    </row>
    <row r="24181" spans="8:8" ht="15" customHeight="1">
      <c r="H24181" s="24"/>
    </row>
    <row r="24182" spans="8:8" ht="15" customHeight="1">
      <c r="H24182" s="24"/>
    </row>
    <row r="24183" spans="8:8" ht="15" customHeight="1">
      <c r="H24183" s="24"/>
    </row>
    <row r="24184" spans="8:8" ht="15" customHeight="1">
      <c r="H24184" s="24"/>
    </row>
    <row r="24185" spans="8:8" ht="15" customHeight="1">
      <c r="H24185" s="24"/>
    </row>
    <row r="24186" spans="8:8" ht="15" customHeight="1">
      <c r="H24186" s="24"/>
    </row>
    <row r="24187" spans="8:8" ht="15" customHeight="1">
      <c r="H24187" s="24"/>
    </row>
    <row r="24188" spans="8:8" ht="15" customHeight="1">
      <c r="H24188" s="24"/>
    </row>
    <row r="24189" spans="8:8" ht="15" customHeight="1">
      <c r="H24189" s="24"/>
    </row>
    <row r="24190" spans="8:8" ht="15" customHeight="1">
      <c r="H24190" s="24"/>
    </row>
    <row r="24191" spans="8:8" ht="15" customHeight="1">
      <c r="H24191" s="24"/>
    </row>
    <row r="24192" spans="8:8" ht="15" customHeight="1">
      <c r="H24192" s="24"/>
    </row>
    <row r="24193" spans="8:8" ht="15" customHeight="1">
      <c r="H24193" s="24"/>
    </row>
    <row r="24194" spans="8:8" ht="15" customHeight="1">
      <c r="H24194" s="24"/>
    </row>
    <row r="24195" spans="8:8" ht="15" customHeight="1">
      <c r="H24195" s="24"/>
    </row>
    <row r="24196" spans="8:8" ht="15" customHeight="1">
      <c r="H24196" s="24"/>
    </row>
    <row r="24197" spans="8:8" ht="15" customHeight="1">
      <c r="H24197" s="24"/>
    </row>
    <row r="24198" spans="8:8" ht="15" customHeight="1">
      <c r="H24198" s="24"/>
    </row>
    <row r="24199" spans="8:8" ht="15" customHeight="1">
      <c r="H24199" s="24"/>
    </row>
    <row r="24200" spans="8:8" ht="15" customHeight="1">
      <c r="H24200" s="24"/>
    </row>
    <row r="24201" spans="8:8" ht="15" customHeight="1">
      <c r="H24201" s="24"/>
    </row>
    <row r="24202" spans="8:8" ht="15" customHeight="1">
      <c r="H24202" s="24"/>
    </row>
    <row r="24203" spans="8:8" ht="15" customHeight="1">
      <c r="H24203" s="24"/>
    </row>
    <row r="24204" spans="8:8" ht="15" customHeight="1">
      <c r="H24204" s="24"/>
    </row>
    <row r="24205" spans="8:8" ht="15" customHeight="1">
      <c r="H24205" s="24"/>
    </row>
    <row r="24206" spans="8:8" ht="15" customHeight="1">
      <c r="H24206" s="24"/>
    </row>
    <row r="24207" spans="8:8" ht="15" customHeight="1">
      <c r="H24207" s="24"/>
    </row>
    <row r="24208" spans="8:8" ht="15" customHeight="1">
      <c r="H24208" s="24"/>
    </row>
    <row r="24209" spans="8:8" ht="15" customHeight="1">
      <c r="H24209" s="24"/>
    </row>
    <row r="24210" spans="8:8" ht="15" customHeight="1">
      <c r="H24210" s="24"/>
    </row>
    <row r="24211" spans="8:8" ht="15" customHeight="1">
      <c r="H24211" s="24"/>
    </row>
    <row r="24212" spans="8:8" ht="15" customHeight="1">
      <c r="H24212" s="24"/>
    </row>
    <row r="24213" spans="8:8" ht="15" customHeight="1">
      <c r="H24213" s="24"/>
    </row>
    <row r="24214" spans="8:8" ht="15" customHeight="1">
      <c r="H24214" s="24"/>
    </row>
    <row r="24215" spans="8:8" ht="15" customHeight="1">
      <c r="H24215" s="24"/>
    </row>
    <row r="24216" spans="8:8" ht="15" customHeight="1">
      <c r="H24216" s="24"/>
    </row>
    <row r="24217" spans="8:8" ht="15" customHeight="1">
      <c r="H24217" s="24"/>
    </row>
    <row r="24218" spans="8:8" ht="15" customHeight="1">
      <c r="H24218" s="24"/>
    </row>
    <row r="24219" spans="8:8" ht="15" customHeight="1">
      <c r="H24219" s="24"/>
    </row>
    <row r="24220" spans="8:8" ht="15" customHeight="1">
      <c r="H24220" s="24"/>
    </row>
    <row r="24221" spans="8:8" ht="15" customHeight="1">
      <c r="H24221" s="24"/>
    </row>
    <row r="24222" spans="8:8" ht="15" customHeight="1">
      <c r="H24222" s="24"/>
    </row>
    <row r="24223" spans="8:8" ht="15" customHeight="1">
      <c r="H24223" s="24"/>
    </row>
    <row r="24224" spans="8:8" ht="15" customHeight="1">
      <c r="H24224" s="24"/>
    </row>
    <row r="24225" spans="8:8" ht="15" customHeight="1">
      <c r="H24225" s="24"/>
    </row>
    <row r="24226" spans="8:8" ht="15" customHeight="1">
      <c r="H24226" s="24"/>
    </row>
    <row r="24227" spans="8:8" ht="15" customHeight="1">
      <c r="H24227" s="24"/>
    </row>
    <row r="24228" spans="8:8" ht="15" customHeight="1">
      <c r="H24228" s="24"/>
    </row>
    <row r="24229" spans="8:8" ht="15" customHeight="1">
      <c r="H24229" s="24"/>
    </row>
    <row r="24230" spans="8:8" ht="15" customHeight="1">
      <c r="H24230" s="24"/>
    </row>
    <row r="24231" spans="8:8" ht="15" customHeight="1">
      <c r="H24231" s="24"/>
    </row>
    <row r="24232" spans="8:8" ht="15" customHeight="1">
      <c r="H24232" s="24"/>
    </row>
    <row r="24233" spans="8:8" ht="15" customHeight="1">
      <c r="H24233" s="24"/>
    </row>
    <row r="24234" spans="8:8" ht="15" customHeight="1">
      <c r="H24234" s="24"/>
    </row>
    <row r="24235" spans="8:8" ht="15" customHeight="1">
      <c r="H24235" s="24"/>
    </row>
    <row r="24236" spans="8:8" ht="15" customHeight="1">
      <c r="H24236" s="24"/>
    </row>
    <row r="24237" spans="8:8" ht="15" customHeight="1">
      <c r="H24237" s="24"/>
    </row>
    <row r="24238" spans="8:8" ht="15" customHeight="1">
      <c r="H24238" s="24"/>
    </row>
    <row r="24239" spans="8:8" ht="15" customHeight="1">
      <c r="H24239" s="24"/>
    </row>
    <row r="24240" spans="8:8" ht="15" customHeight="1">
      <c r="H24240" s="24"/>
    </row>
    <row r="24241" spans="8:8" ht="15" customHeight="1">
      <c r="H24241" s="24"/>
    </row>
    <row r="24242" spans="8:8" ht="15" customHeight="1">
      <c r="H24242" s="24"/>
    </row>
    <row r="24243" spans="8:8" ht="15" customHeight="1">
      <c r="H24243" s="24"/>
    </row>
    <row r="24244" spans="8:8" ht="15" customHeight="1">
      <c r="H24244" s="24"/>
    </row>
    <row r="24245" spans="8:8" ht="15" customHeight="1">
      <c r="H24245" s="24"/>
    </row>
    <row r="24246" spans="8:8" ht="15" customHeight="1">
      <c r="H24246" s="24"/>
    </row>
    <row r="24247" spans="8:8" ht="15" customHeight="1">
      <c r="H24247" s="24"/>
    </row>
    <row r="24248" spans="8:8" ht="15" customHeight="1">
      <c r="H24248" s="24"/>
    </row>
    <row r="24249" spans="8:8" ht="15" customHeight="1">
      <c r="H24249" s="24"/>
    </row>
    <row r="24250" spans="8:8" ht="15" customHeight="1">
      <c r="H24250" s="24"/>
    </row>
    <row r="24251" spans="8:8" ht="15" customHeight="1">
      <c r="H24251" s="24"/>
    </row>
    <row r="24252" spans="8:8" ht="15" customHeight="1">
      <c r="H24252" s="24"/>
    </row>
    <row r="24253" spans="8:8" ht="15" customHeight="1">
      <c r="H24253" s="24"/>
    </row>
    <row r="24254" spans="8:8" ht="15" customHeight="1">
      <c r="H24254" s="24"/>
    </row>
    <row r="24255" spans="8:8" ht="15" customHeight="1">
      <c r="H24255" s="24"/>
    </row>
    <row r="24256" spans="8:8" ht="15" customHeight="1">
      <c r="H24256" s="24"/>
    </row>
    <row r="24257" spans="8:8" ht="15" customHeight="1">
      <c r="H24257" s="24"/>
    </row>
    <row r="24258" spans="8:8" ht="15" customHeight="1">
      <c r="H24258" s="24"/>
    </row>
    <row r="24259" spans="8:8" ht="15" customHeight="1">
      <c r="H24259" s="24"/>
    </row>
    <row r="24260" spans="8:8" ht="15" customHeight="1">
      <c r="H24260" s="24"/>
    </row>
    <row r="24261" spans="8:8" ht="15" customHeight="1">
      <c r="H24261" s="24"/>
    </row>
    <row r="24262" spans="8:8" ht="15" customHeight="1">
      <c r="H24262" s="24"/>
    </row>
    <row r="24263" spans="8:8" ht="15" customHeight="1">
      <c r="H24263" s="24"/>
    </row>
    <row r="24264" spans="8:8" ht="15" customHeight="1">
      <c r="H24264" s="24"/>
    </row>
    <row r="24265" spans="8:8" ht="15" customHeight="1">
      <c r="H24265" s="24"/>
    </row>
    <row r="24266" spans="8:8" ht="15" customHeight="1">
      <c r="H24266" s="24"/>
    </row>
    <row r="24267" spans="8:8" ht="15" customHeight="1">
      <c r="H24267" s="24"/>
    </row>
    <row r="24268" spans="8:8" ht="15" customHeight="1">
      <c r="H24268" s="24"/>
    </row>
    <row r="24269" spans="8:8" ht="15" customHeight="1">
      <c r="H24269" s="24"/>
    </row>
    <row r="24270" spans="8:8" ht="15" customHeight="1">
      <c r="H24270" s="24"/>
    </row>
    <row r="24271" spans="8:8" ht="15" customHeight="1">
      <c r="H24271" s="24"/>
    </row>
    <row r="24272" spans="8:8" ht="15" customHeight="1">
      <c r="H24272" s="24"/>
    </row>
    <row r="24273" spans="8:8" ht="15" customHeight="1">
      <c r="H24273" s="24"/>
    </row>
    <row r="24274" spans="8:8" ht="15" customHeight="1">
      <c r="H24274" s="24"/>
    </row>
    <row r="24275" spans="8:8" ht="15" customHeight="1">
      <c r="H24275" s="24"/>
    </row>
    <row r="24276" spans="8:8" ht="15" customHeight="1">
      <c r="H24276" s="24"/>
    </row>
    <row r="24277" spans="8:8" ht="15" customHeight="1">
      <c r="H24277" s="24"/>
    </row>
    <row r="24278" spans="8:8" ht="15" customHeight="1">
      <c r="H24278" s="24"/>
    </row>
    <row r="24279" spans="8:8" ht="15" customHeight="1">
      <c r="H24279" s="24"/>
    </row>
    <row r="24280" spans="8:8" ht="15" customHeight="1">
      <c r="H24280" s="24"/>
    </row>
    <row r="24281" spans="8:8" ht="15" customHeight="1">
      <c r="H24281" s="24"/>
    </row>
    <row r="24282" spans="8:8" ht="15" customHeight="1">
      <c r="H24282" s="24"/>
    </row>
    <row r="24283" spans="8:8" ht="15" customHeight="1">
      <c r="H24283" s="24"/>
    </row>
    <row r="24284" spans="8:8" ht="15" customHeight="1">
      <c r="H24284" s="24"/>
    </row>
    <row r="24285" spans="8:8" ht="15" customHeight="1">
      <c r="H24285" s="24"/>
    </row>
    <row r="24286" spans="8:8" ht="15" customHeight="1">
      <c r="H24286" s="24"/>
    </row>
    <row r="24287" spans="8:8" ht="15" customHeight="1">
      <c r="H24287" s="24"/>
    </row>
    <row r="24288" spans="8:8" ht="15" customHeight="1">
      <c r="H24288" s="24"/>
    </row>
    <row r="24289" spans="8:8" ht="15" customHeight="1">
      <c r="H24289" s="24"/>
    </row>
    <row r="24290" spans="8:8" ht="15" customHeight="1">
      <c r="H24290" s="24"/>
    </row>
    <row r="24291" spans="8:8" ht="15" customHeight="1">
      <c r="H24291" s="24"/>
    </row>
    <row r="24292" spans="8:8" ht="15" customHeight="1">
      <c r="H24292" s="24"/>
    </row>
    <row r="24293" spans="8:8" ht="15" customHeight="1">
      <c r="H24293" s="24"/>
    </row>
    <row r="24294" spans="8:8" ht="15" customHeight="1">
      <c r="H24294" s="24"/>
    </row>
    <row r="24295" spans="8:8" ht="15" customHeight="1">
      <c r="H24295" s="24"/>
    </row>
    <row r="24296" spans="8:8" ht="15" customHeight="1">
      <c r="H24296" s="24"/>
    </row>
    <row r="24297" spans="8:8" ht="15" customHeight="1">
      <c r="H24297" s="24"/>
    </row>
    <row r="24298" spans="8:8" ht="15" customHeight="1">
      <c r="H24298" s="24"/>
    </row>
    <row r="24299" spans="8:8" ht="15" customHeight="1">
      <c r="H24299" s="24"/>
    </row>
    <row r="24300" spans="8:8" ht="15" customHeight="1">
      <c r="H24300" s="24"/>
    </row>
    <row r="24301" spans="8:8" ht="15" customHeight="1">
      <c r="H24301" s="24"/>
    </row>
    <row r="24302" spans="8:8" ht="15" customHeight="1">
      <c r="H24302" s="24"/>
    </row>
    <row r="24303" spans="8:8" ht="15" customHeight="1">
      <c r="H24303" s="24"/>
    </row>
    <row r="24304" spans="8:8" ht="15" customHeight="1">
      <c r="H24304" s="24"/>
    </row>
    <row r="24305" spans="8:8" ht="15" customHeight="1">
      <c r="H24305" s="24"/>
    </row>
    <row r="24306" spans="8:8" ht="15" customHeight="1">
      <c r="H24306" s="24"/>
    </row>
    <row r="24307" spans="8:8" ht="15" customHeight="1">
      <c r="H24307" s="24"/>
    </row>
    <row r="24308" spans="8:8" ht="15" customHeight="1">
      <c r="H24308" s="24"/>
    </row>
    <row r="24309" spans="8:8" ht="15" customHeight="1">
      <c r="H24309" s="24"/>
    </row>
    <row r="24310" spans="8:8" ht="15" customHeight="1">
      <c r="H24310" s="24"/>
    </row>
    <row r="24311" spans="8:8" ht="15" customHeight="1">
      <c r="H24311" s="24"/>
    </row>
    <row r="24312" spans="8:8" ht="15" customHeight="1">
      <c r="H24312" s="24"/>
    </row>
    <row r="24313" spans="8:8" ht="15" customHeight="1">
      <c r="H24313" s="24"/>
    </row>
    <row r="24314" spans="8:8" ht="15" customHeight="1">
      <c r="H24314" s="24"/>
    </row>
    <row r="24315" spans="8:8" ht="15" customHeight="1">
      <c r="H24315" s="24"/>
    </row>
    <row r="24316" spans="8:8" ht="15" customHeight="1">
      <c r="H24316" s="24"/>
    </row>
    <row r="24317" spans="8:8" ht="15" customHeight="1">
      <c r="H24317" s="24"/>
    </row>
    <row r="24318" spans="8:8" ht="15" customHeight="1">
      <c r="H24318" s="24"/>
    </row>
    <row r="24319" spans="8:8" ht="15" customHeight="1">
      <c r="H24319" s="24"/>
    </row>
    <row r="24320" spans="8:8" ht="15" customHeight="1">
      <c r="H24320" s="24"/>
    </row>
    <row r="24321" spans="8:8" ht="15" customHeight="1">
      <c r="H24321" s="24"/>
    </row>
    <row r="24322" spans="8:8" ht="15" customHeight="1">
      <c r="H24322" s="24"/>
    </row>
    <row r="24323" spans="8:8" ht="15" customHeight="1">
      <c r="H24323" s="24"/>
    </row>
    <row r="24324" spans="8:8" ht="15" customHeight="1">
      <c r="H24324" s="24"/>
    </row>
    <row r="24325" spans="8:8" ht="15" customHeight="1">
      <c r="H24325" s="24"/>
    </row>
    <row r="24326" spans="8:8" ht="15" customHeight="1">
      <c r="H24326" s="24"/>
    </row>
    <row r="24327" spans="8:8" ht="15" customHeight="1">
      <c r="H24327" s="24"/>
    </row>
    <row r="24328" spans="8:8" ht="15" customHeight="1">
      <c r="H24328" s="24"/>
    </row>
    <row r="24329" spans="8:8" ht="15" customHeight="1">
      <c r="H24329" s="24"/>
    </row>
    <row r="24330" spans="8:8" ht="15" customHeight="1">
      <c r="H24330" s="24"/>
    </row>
    <row r="24331" spans="8:8" ht="15" customHeight="1">
      <c r="H24331" s="24"/>
    </row>
    <row r="24332" spans="8:8" ht="15" customHeight="1">
      <c r="H24332" s="24"/>
    </row>
    <row r="24333" spans="8:8" ht="15" customHeight="1">
      <c r="H24333" s="24"/>
    </row>
    <row r="24334" spans="8:8" ht="15" customHeight="1">
      <c r="H24334" s="24"/>
    </row>
    <row r="24335" spans="8:8" ht="15" customHeight="1">
      <c r="H24335" s="24"/>
    </row>
    <row r="24336" spans="8:8" ht="15" customHeight="1">
      <c r="H24336" s="24"/>
    </row>
    <row r="24337" spans="8:8" ht="15" customHeight="1">
      <c r="H24337" s="24"/>
    </row>
    <row r="24338" spans="8:8" ht="15" customHeight="1">
      <c r="H24338" s="24"/>
    </row>
    <row r="24339" spans="8:8" ht="15" customHeight="1">
      <c r="H24339" s="24"/>
    </row>
    <row r="24340" spans="8:8" ht="15" customHeight="1">
      <c r="H24340" s="24"/>
    </row>
    <row r="24341" spans="8:8" ht="15" customHeight="1">
      <c r="H24341" s="24"/>
    </row>
    <row r="24342" spans="8:8" ht="15" customHeight="1">
      <c r="H24342" s="24"/>
    </row>
    <row r="24343" spans="8:8" ht="15" customHeight="1">
      <c r="H24343" s="24"/>
    </row>
    <row r="24344" spans="8:8" ht="15" customHeight="1">
      <c r="H24344" s="24"/>
    </row>
    <row r="24345" spans="8:8" ht="15" customHeight="1">
      <c r="H24345" s="24"/>
    </row>
    <row r="24346" spans="8:8" ht="15" customHeight="1">
      <c r="H24346" s="24"/>
    </row>
    <row r="24347" spans="8:8" ht="15" customHeight="1">
      <c r="H24347" s="24"/>
    </row>
    <row r="24348" spans="8:8" ht="15" customHeight="1">
      <c r="H24348" s="24"/>
    </row>
    <row r="24349" spans="8:8" ht="15" customHeight="1">
      <c r="H24349" s="24"/>
    </row>
    <row r="24350" spans="8:8" ht="15" customHeight="1">
      <c r="H24350" s="24"/>
    </row>
    <row r="24351" spans="8:8" ht="15" customHeight="1">
      <c r="H24351" s="24"/>
    </row>
    <row r="24352" spans="8:8" ht="15" customHeight="1">
      <c r="H24352" s="24"/>
    </row>
    <row r="24353" spans="8:8" ht="15" customHeight="1">
      <c r="H24353" s="24"/>
    </row>
    <row r="24354" spans="8:8" ht="15" customHeight="1">
      <c r="H24354" s="24"/>
    </row>
    <row r="24355" spans="8:8" ht="15" customHeight="1">
      <c r="H24355" s="24"/>
    </row>
    <row r="24356" spans="8:8" ht="15" customHeight="1">
      <c r="H24356" s="24"/>
    </row>
    <row r="24357" spans="8:8" ht="15" customHeight="1">
      <c r="H24357" s="24"/>
    </row>
    <row r="24358" spans="8:8" ht="15" customHeight="1">
      <c r="H24358" s="24"/>
    </row>
    <row r="24359" spans="8:8" ht="15" customHeight="1">
      <c r="H24359" s="24"/>
    </row>
    <row r="24360" spans="8:8" ht="15" customHeight="1">
      <c r="H24360" s="24"/>
    </row>
    <row r="24361" spans="8:8" ht="15" customHeight="1">
      <c r="H24361" s="24"/>
    </row>
    <row r="24362" spans="8:8" ht="15" customHeight="1">
      <c r="H24362" s="24"/>
    </row>
    <row r="24363" spans="8:8" ht="15" customHeight="1">
      <c r="H24363" s="24"/>
    </row>
    <row r="24364" spans="8:8" ht="15" customHeight="1">
      <c r="H24364" s="24"/>
    </row>
    <row r="24365" spans="8:8" ht="15" customHeight="1">
      <c r="H24365" s="24"/>
    </row>
    <row r="24366" spans="8:8" ht="15" customHeight="1">
      <c r="H24366" s="24"/>
    </row>
    <row r="24367" spans="8:8" ht="15" customHeight="1">
      <c r="H24367" s="24"/>
    </row>
    <row r="24368" spans="8:8" ht="15" customHeight="1">
      <c r="H24368" s="24"/>
    </row>
    <row r="24369" spans="8:8" ht="15" customHeight="1">
      <c r="H24369" s="24"/>
    </row>
    <row r="24370" spans="8:8" ht="15" customHeight="1">
      <c r="H24370" s="24"/>
    </row>
    <row r="24371" spans="8:8" ht="15" customHeight="1">
      <c r="H24371" s="24"/>
    </row>
    <row r="24372" spans="8:8" ht="15" customHeight="1">
      <c r="H24372" s="24"/>
    </row>
    <row r="24373" spans="8:8" ht="15" customHeight="1">
      <c r="H24373" s="24"/>
    </row>
    <row r="24374" spans="8:8" ht="15" customHeight="1">
      <c r="H24374" s="24"/>
    </row>
    <row r="24375" spans="8:8" ht="15" customHeight="1">
      <c r="H24375" s="24"/>
    </row>
    <row r="24376" spans="8:8" ht="15" customHeight="1">
      <c r="H24376" s="24"/>
    </row>
    <row r="24377" spans="8:8" ht="15" customHeight="1">
      <c r="H24377" s="24"/>
    </row>
    <row r="24378" spans="8:8" ht="15" customHeight="1">
      <c r="H24378" s="24"/>
    </row>
    <row r="24379" spans="8:8" ht="15" customHeight="1">
      <c r="H24379" s="24"/>
    </row>
    <row r="24380" spans="8:8" ht="15" customHeight="1">
      <c r="H24380" s="24"/>
    </row>
    <row r="24381" spans="8:8" ht="15" customHeight="1">
      <c r="H24381" s="24"/>
    </row>
    <row r="24382" spans="8:8" ht="15" customHeight="1">
      <c r="H24382" s="24"/>
    </row>
    <row r="24383" spans="8:8" ht="15" customHeight="1">
      <c r="H24383" s="24"/>
    </row>
    <row r="24384" spans="8:8" ht="15" customHeight="1">
      <c r="H24384" s="24"/>
    </row>
    <row r="24385" spans="8:8" ht="15" customHeight="1">
      <c r="H24385" s="24"/>
    </row>
    <row r="24386" spans="8:8" ht="15" customHeight="1">
      <c r="H24386" s="24"/>
    </row>
    <row r="24387" spans="8:8" ht="15" customHeight="1">
      <c r="H24387" s="24"/>
    </row>
    <row r="24388" spans="8:8" ht="15" customHeight="1">
      <c r="H24388" s="24"/>
    </row>
    <row r="24389" spans="8:8" ht="15" customHeight="1">
      <c r="H24389" s="24"/>
    </row>
    <row r="24390" spans="8:8" ht="15" customHeight="1">
      <c r="H24390" s="24"/>
    </row>
    <row r="24391" spans="8:8" ht="15" customHeight="1">
      <c r="H24391" s="24"/>
    </row>
    <row r="24392" spans="8:8" ht="15" customHeight="1">
      <c r="H24392" s="24"/>
    </row>
    <row r="24393" spans="8:8" ht="15" customHeight="1">
      <c r="H24393" s="24"/>
    </row>
    <row r="24394" spans="8:8" ht="15" customHeight="1">
      <c r="H24394" s="24"/>
    </row>
    <row r="24395" spans="8:8" ht="15" customHeight="1">
      <c r="H24395" s="24"/>
    </row>
    <row r="24396" spans="8:8" ht="15" customHeight="1">
      <c r="H24396" s="24"/>
    </row>
    <row r="24397" spans="8:8" ht="15" customHeight="1">
      <c r="H24397" s="24"/>
    </row>
    <row r="24398" spans="8:8" ht="15" customHeight="1">
      <c r="H24398" s="24"/>
    </row>
    <row r="24399" spans="8:8" ht="15" customHeight="1">
      <c r="H24399" s="24"/>
    </row>
    <row r="24400" spans="8:8" ht="15" customHeight="1">
      <c r="H24400" s="24"/>
    </row>
    <row r="24401" spans="8:8" ht="15" customHeight="1">
      <c r="H24401" s="24"/>
    </row>
    <row r="24402" spans="8:8" ht="15" customHeight="1">
      <c r="H24402" s="24"/>
    </row>
    <row r="24403" spans="8:8" ht="15" customHeight="1">
      <c r="H24403" s="24"/>
    </row>
    <row r="24404" spans="8:8" ht="15" customHeight="1">
      <c r="H24404" s="24"/>
    </row>
    <row r="24405" spans="8:8" ht="15" customHeight="1">
      <c r="H24405" s="24"/>
    </row>
    <row r="24406" spans="8:8" ht="15" customHeight="1">
      <c r="H24406" s="24"/>
    </row>
    <row r="24407" spans="8:8" ht="15" customHeight="1">
      <c r="H24407" s="24"/>
    </row>
    <row r="24408" spans="8:8" ht="15" customHeight="1">
      <c r="H24408" s="24"/>
    </row>
    <row r="24409" spans="8:8" ht="15" customHeight="1">
      <c r="H24409" s="24"/>
    </row>
    <row r="24410" spans="8:8" ht="15" customHeight="1">
      <c r="H24410" s="24"/>
    </row>
    <row r="24411" spans="8:8" ht="15" customHeight="1">
      <c r="H24411" s="24"/>
    </row>
    <row r="24412" spans="8:8" ht="15" customHeight="1">
      <c r="H24412" s="24"/>
    </row>
    <row r="24413" spans="8:8" ht="15" customHeight="1">
      <c r="H24413" s="24"/>
    </row>
    <row r="24414" spans="8:8" ht="15" customHeight="1">
      <c r="H24414" s="24"/>
    </row>
    <row r="24415" spans="8:8" ht="15" customHeight="1">
      <c r="H24415" s="24"/>
    </row>
    <row r="24416" spans="8:8" ht="15" customHeight="1">
      <c r="H24416" s="24"/>
    </row>
    <row r="24417" spans="8:8" ht="15" customHeight="1">
      <c r="H24417" s="24"/>
    </row>
    <row r="24418" spans="8:8" ht="15" customHeight="1">
      <c r="H24418" s="24"/>
    </row>
    <row r="24419" spans="8:8" ht="15" customHeight="1">
      <c r="H24419" s="24"/>
    </row>
    <row r="24420" spans="8:8" ht="15" customHeight="1">
      <c r="H24420" s="24"/>
    </row>
    <row r="24421" spans="8:8" ht="15" customHeight="1">
      <c r="H24421" s="24"/>
    </row>
    <row r="24422" spans="8:8" ht="15" customHeight="1">
      <c r="H24422" s="24"/>
    </row>
    <row r="24423" spans="8:8" ht="15" customHeight="1">
      <c r="H24423" s="24"/>
    </row>
    <row r="24424" spans="8:8" ht="15" customHeight="1">
      <c r="H24424" s="24"/>
    </row>
    <row r="24425" spans="8:8" ht="15" customHeight="1">
      <c r="H24425" s="24"/>
    </row>
    <row r="24426" spans="8:8" ht="15" customHeight="1">
      <c r="H24426" s="24"/>
    </row>
    <row r="24427" spans="8:8" ht="15" customHeight="1">
      <c r="H24427" s="24"/>
    </row>
    <row r="24428" spans="8:8" ht="15" customHeight="1">
      <c r="H24428" s="24"/>
    </row>
    <row r="24429" spans="8:8" ht="15" customHeight="1">
      <c r="H24429" s="24"/>
    </row>
    <row r="24430" spans="8:8" ht="15" customHeight="1">
      <c r="H24430" s="24"/>
    </row>
    <row r="24431" spans="8:8" ht="15" customHeight="1">
      <c r="H24431" s="24"/>
    </row>
    <row r="24432" spans="8:8" ht="15" customHeight="1">
      <c r="H24432" s="24"/>
    </row>
    <row r="24433" spans="8:8" ht="15" customHeight="1">
      <c r="H24433" s="24"/>
    </row>
    <row r="24434" spans="8:8" ht="15" customHeight="1">
      <c r="H24434" s="24"/>
    </row>
    <row r="24435" spans="8:8" ht="15" customHeight="1">
      <c r="H24435" s="24"/>
    </row>
    <row r="24436" spans="8:8" ht="15" customHeight="1">
      <c r="H24436" s="24"/>
    </row>
    <row r="24437" spans="8:8" ht="15" customHeight="1">
      <c r="H24437" s="24"/>
    </row>
    <row r="24438" spans="8:8" ht="15" customHeight="1">
      <c r="H24438" s="24"/>
    </row>
    <row r="24439" spans="8:8" ht="15" customHeight="1">
      <c r="H24439" s="24"/>
    </row>
    <row r="24440" spans="8:8" ht="15" customHeight="1">
      <c r="H24440" s="24"/>
    </row>
    <row r="24441" spans="8:8" ht="15" customHeight="1">
      <c r="H24441" s="24"/>
    </row>
    <row r="24442" spans="8:8" ht="15" customHeight="1">
      <c r="H24442" s="24"/>
    </row>
    <row r="24443" spans="8:8" ht="15" customHeight="1">
      <c r="H24443" s="24"/>
    </row>
    <row r="24444" spans="8:8" ht="15" customHeight="1">
      <c r="H24444" s="24"/>
    </row>
    <row r="24445" spans="8:8" ht="15" customHeight="1">
      <c r="H24445" s="24"/>
    </row>
    <row r="24446" spans="8:8" ht="15" customHeight="1">
      <c r="H24446" s="24"/>
    </row>
    <row r="24447" spans="8:8" ht="15" customHeight="1">
      <c r="H24447" s="24"/>
    </row>
    <row r="24448" spans="8:8" ht="15" customHeight="1">
      <c r="H24448" s="24"/>
    </row>
    <row r="24449" spans="8:8" ht="15" customHeight="1">
      <c r="H24449" s="24"/>
    </row>
    <row r="24450" spans="8:8" ht="15" customHeight="1">
      <c r="H24450" s="24"/>
    </row>
    <row r="24451" spans="8:8" ht="15" customHeight="1">
      <c r="H24451" s="24"/>
    </row>
    <row r="24452" spans="8:8" ht="15" customHeight="1">
      <c r="H24452" s="24"/>
    </row>
    <row r="24453" spans="8:8" ht="15" customHeight="1">
      <c r="H24453" s="24"/>
    </row>
    <row r="24454" spans="8:8" ht="15" customHeight="1">
      <c r="H24454" s="24"/>
    </row>
    <row r="24455" spans="8:8" ht="15" customHeight="1">
      <c r="H24455" s="24"/>
    </row>
    <row r="24456" spans="8:8" ht="15" customHeight="1">
      <c r="H24456" s="24"/>
    </row>
    <row r="24457" spans="8:8" ht="15" customHeight="1">
      <c r="H24457" s="24"/>
    </row>
    <row r="24458" spans="8:8" ht="15" customHeight="1">
      <c r="H24458" s="24"/>
    </row>
    <row r="24459" spans="8:8" ht="15" customHeight="1">
      <c r="H24459" s="24"/>
    </row>
    <row r="24460" spans="8:8" ht="15" customHeight="1">
      <c r="H24460" s="24"/>
    </row>
    <row r="24461" spans="8:8" ht="15" customHeight="1">
      <c r="H24461" s="24"/>
    </row>
    <row r="24462" spans="8:8" ht="15" customHeight="1">
      <c r="H24462" s="24"/>
    </row>
    <row r="24463" spans="8:8" ht="15" customHeight="1">
      <c r="H24463" s="24"/>
    </row>
    <row r="24464" spans="8:8" ht="15" customHeight="1">
      <c r="H24464" s="24"/>
    </row>
    <row r="24465" spans="8:8" ht="15" customHeight="1">
      <c r="H24465" s="24"/>
    </row>
    <row r="24466" spans="8:8" ht="15" customHeight="1">
      <c r="H24466" s="24"/>
    </row>
    <row r="24467" spans="8:8" ht="15" customHeight="1">
      <c r="H24467" s="24"/>
    </row>
    <row r="24468" spans="8:8" ht="15" customHeight="1">
      <c r="H24468" s="24"/>
    </row>
    <row r="24469" spans="8:8" ht="15" customHeight="1">
      <c r="H24469" s="24"/>
    </row>
    <row r="24470" spans="8:8" ht="15" customHeight="1">
      <c r="H24470" s="24"/>
    </row>
    <row r="24471" spans="8:8" ht="15" customHeight="1">
      <c r="H24471" s="24"/>
    </row>
    <row r="24472" spans="8:8" ht="15" customHeight="1">
      <c r="H24472" s="24"/>
    </row>
    <row r="24473" spans="8:8" ht="15" customHeight="1">
      <c r="H24473" s="24"/>
    </row>
    <row r="24474" spans="8:8" ht="15" customHeight="1">
      <c r="H24474" s="24"/>
    </row>
    <row r="24475" spans="8:8" ht="15" customHeight="1">
      <c r="H24475" s="24"/>
    </row>
    <row r="24476" spans="8:8" ht="15" customHeight="1">
      <c r="H24476" s="24"/>
    </row>
    <row r="24477" spans="8:8" ht="15" customHeight="1">
      <c r="H24477" s="24"/>
    </row>
    <row r="24478" spans="8:8" ht="15" customHeight="1">
      <c r="H24478" s="24"/>
    </row>
    <row r="24479" spans="8:8" ht="15" customHeight="1">
      <c r="H24479" s="24"/>
    </row>
    <row r="24480" spans="8:8" ht="15" customHeight="1">
      <c r="H24480" s="24"/>
    </row>
    <row r="24481" spans="8:8" ht="15" customHeight="1">
      <c r="H24481" s="24"/>
    </row>
    <row r="24482" spans="8:8" ht="15" customHeight="1">
      <c r="H24482" s="24"/>
    </row>
    <row r="24483" spans="8:8" ht="15" customHeight="1">
      <c r="H24483" s="24"/>
    </row>
    <row r="24484" spans="8:8" ht="15" customHeight="1">
      <c r="H24484" s="24"/>
    </row>
    <row r="24485" spans="8:8" ht="15" customHeight="1">
      <c r="H24485" s="24"/>
    </row>
    <row r="24486" spans="8:8" ht="15" customHeight="1">
      <c r="H24486" s="24"/>
    </row>
    <row r="24487" spans="8:8" ht="15" customHeight="1">
      <c r="H24487" s="24"/>
    </row>
    <row r="24488" spans="8:8" ht="15" customHeight="1">
      <c r="H24488" s="24"/>
    </row>
    <row r="24489" spans="8:8" ht="15" customHeight="1">
      <c r="H24489" s="24"/>
    </row>
    <row r="24490" spans="8:8" ht="15" customHeight="1">
      <c r="H24490" s="24"/>
    </row>
    <row r="24491" spans="8:8" ht="15" customHeight="1">
      <c r="H24491" s="24"/>
    </row>
    <row r="24492" spans="8:8" ht="15" customHeight="1">
      <c r="H24492" s="24"/>
    </row>
    <row r="24493" spans="8:8" ht="15" customHeight="1">
      <c r="H24493" s="24"/>
    </row>
    <row r="24494" spans="8:8" ht="15" customHeight="1">
      <c r="H24494" s="24"/>
    </row>
    <row r="24495" spans="8:8" ht="15" customHeight="1">
      <c r="H24495" s="24"/>
    </row>
    <row r="24496" spans="8:8" ht="15" customHeight="1">
      <c r="H24496" s="24"/>
    </row>
    <row r="24497" spans="8:8" ht="15" customHeight="1">
      <c r="H24497" s="24"/>
    </row>
    <row r="24498" spans="8:8" ht="15" customHeight="1">
      <c r="H24498" s="24"/>
    </row>
    <row r="24499" spans="8:8" ht="15" customHeight="1">
      <c r="H24499" s="24"/>
    </row>
    <row r="24500" spans="8:8" ht="15" customHeight="1">
      <c r="H24500" s="24"/>
    </row>
    <row r="24501" spans="8:8" ht="15" customHeight="1">
      <c r="H24501" s="24"/>
    </row>
    <row r="24502" spans="8:8" ht="15" customHeight="1">
      <c r="H24502" s="24"/>
    </row>
    <row r="24503" spans="8:8" ht="15" customHeight="1">
      <c r="H24503" s="24"/>
    </row>
    <row r="24504" spans="8:8" ht="15" customHeight="1">
      <c r="H24504" s="24"/>
    </row>
    <row r="24505" spans="8:8" ht="15" customHeight="1">
      <c r="H24505" s="24"/>
    </row>
    <row r="24506" spans="8:8" ht="15" customHeight="1">
      <c r="H24506" s="24"/>
    </row>
    <row r="24507" spans="8:8" ht="15" customHeight="1">
      <c r="H24507" s="24"/>
    </row>
    <row r="24508" spans="8:8" ht="15" customHeight="1">
      <c r="H24508" s="24"/>
    </row>
    <row r="24509" spans="8:8" ht="15" customHeight="1">
      <c r="H24509" s="24"/>
    </row>
    <row r="24510" spans="8:8" ht="15" customHeight="1">
      <c r="H24510" s="24"/>
    </row>
    <row r="24511" spans="8:8" ht="15" customHeight="1">
      <c r="H24511" s="24"/>
    </row>
    <row r="24512" spans="8:8" ht="15" customHeight="1">
      <c r="H24512" s="24"/>
    </row>
    <row r="24513" spans="8:8" ht="15" customHeight="1">
      <c r="H24513" s="24"/>
    </row>
    <row r="24514" spans="8:8" ht="15" customHeight="1">
      <c r="H24514" s="24"/>
    </row>
    <row r="24515" spans="8:8" ht="15" customHeight="1">
      <c r="H24515" s="24"/>
    </row>
    <row r="24516" spans="8:8" ht="15" customHeight="1">
      <c r="H24516" s="24"/>
    </row>
    <row r="24517" spans="8:8" ht="15" customHeight="1">
      <c r="H24517" s="24"/>
    </row>
    <row r="24518" spans="8:8" ht="15" customHeight="1">
      <c r="H24518" s="24"/>
    </row>
    <row r="24519" spans="8:8" ht="15" customHeight="1">
      <c r="H24519" s="24"/>
    </row>
    <row r="24520" spans="8:8" ht="15" customHeight="1">
      <c r="H24520" s="24"/>
    </row>
    <row r="24521" spans="8:8" ht="15" customHeight="1">
      <c r="H24521" s="24"/>
    </row>
    <row r="24522" spans="8:8" ht="15" customHeight="1">
      <c r="H24522" s="24"/>
    </row>
    <row r="24523" spans="8:8" ht="15" customHeight="1">
      <c r="H24523" s="24"/>
    </row>
    <row r="24524" spans="8:8" ht="15" customHeight="1">
      <c r="H24524" s="24"/>
    </row>
    <row r="24525" spans="8:8" ht="15" customHeight="1">
      <c r="H24525" s="24"/>
    </row>
    <row r="24526" spans="8:8" ht="15" customHeight="1">
      <c r="H24526" s="24"/>
    </row>
    <row r="24527" spans="8:8" ht="15" customHeight="1">
      <c r="H24527" s="24"/>
    </row>
    <row r="24528" spans="8:8" ht="15" customHeight="1">
      <c r="H24528" s="24"/>
    </row>
    <row r="24529" spans="8:8" ht="15" customHeight="1">
      <c r="H24529" s="24"/>
    </row>
    <row r="24530" spans="8:8" ht="15" customHeight="1">
      <c r="H24530" s="24"/>
    </row>
    <row r="24531" spans="8:8" ht="15" customHeight="1">
      <c r="H24531" s="24"/>
    </row>
    <row r="24532" spans="8:8" ht="15" customHeight="1">
      <c r="H24532" s="24"/>
    </row>
    <row r="24533" spans="8:8" ht="15" customHeight="1">
      <c r="H24533" s="24"/>
    </row>
    <row r="24534" spans="8:8" ht="15" customHeight="1">
      <c r="H24534" s="24"/>
    </row>
    <row r="24535" spans="8:8" ht="15" customHeight="1">
      <c r="H24535" s="24"/>
    </row>
    <row r="24536" spans="8:8" ht="15" customHeight="1">
      <c r="H24536" s="24"/>
    </row>
    <row r="24537" spans="8:8" ht="15" customHeight="1">
      <c r="H24537" s="24"/>
    </row>
    <row r="24538" spans="8:8" ht="15" customHeight="1">
      <c r="H24538" s="24"/>
    </row>
    <row r="24539" spans="8:8" ht="15" customHeight="1">
      <c r="H24539" s="24"/>
    </row>
    <row r="24540" spans="8:8" ht="15" customHeight="1">
      <c r="H24540" s="24"/>
    </row>
    <row r="24541" spans="8:8" ht="15" customHeight="1">
      <c r="H24541" s="24"/>
    </row>
    <row r="24542" spans="8:8" ht="15" customHeight="1">
      <c r="H24542" s="24"/>
    </row>
    <row r="24543" spans="8:8" ht="15" customHeight="1">
      <c r="H24543" s="24"/>
    </row>
    <row r="24544" spans="8:8" ht="15" customHeight="1">
      <c r="H24544" s="24"/>
    </row>
    <row r="24545" spans="8:8" ht="15" customHeight="1">
      <c r="H24545" s="24"/>
    </row>
    <row r="24546" spans="8:8" ht="15" customHeight="1">
      <c r="H24546" s="24"/>
    </row>
    <row r="24547" spans="8:8" ht="15" customHeight="1">
      <c r="H24547" s="24"/>
    </row>
    <row r="24548" spans="8:8" ht="15" customHeight="1">
      <c r="H24548" s="24"/>
    </row>
    <row r="24549" spans="8:8" ht="15" customHeight="1">
      <c r="H24549" s="24"/>
    </row>
    <row r="24550" spans="8:8" ht="15" customHeight="1">
      <c r="H24550" s="24"/>
    </row>
    <row r="24551" spans="8:8" ht="15" customHeight="1">
      <c r="H24551" s="24"/>
    </row>
    <row r="24552" spans="8:8" ht="15" customHeight="1">
      <c r="H24552" s="24"/>
    </row>
    <row r="24553" spans="8:8" ht="15" customHeight="1">
      <c r="H24553" s="24"/>
    </row>
    <row r="24554" spans="8:8" ht="15" customHeight="1">
      <c r="H24554" s="24"/>
    </row>
    <row r="24555" spans="8:8" ht="15" customHeight="1">
      <c r="H24555" s="24"/>
    </row>
    <row r="24556" spans="8:8" ht="15" customHeight="1">
      <c r="H24556" s="24"/>
    </row>
    <row r="24557" spans="8:8" ht="15" customHeight="1">
      <c r="H24557" s="24"/>
    </row>
    <row r="24558" spans="8:8" ht="15" customHeight="1">
      <c r="H24558" s="24"/>
    </row>
    <row r="24559" spans="8:8" ht="15" customHeight="1">
      <c r="H24559" s="24"/>
    </row>
    <row r="24560" spans="8:8" ht="15" customHeight="1">
      <c r="H24560" s="24"/>
    </row>
    <row r="24561" spans="8:8" ht="15" customHeight="1">
      <c r="H24561" s="24"/>
    </row>
    <row r="24562" spans="8:8" ht="15" customHeight="1">
      <c r="H24562" s="24"/>
    </row>
    <row r="24563" spans="8:8" ht="15" customHeight="1">
      <c r="H24563" s="24"/>
    </row>
    <row r="24564" spans="8:8" ht="15" customHeight="1">
      <c r="H24564" s="24"/>
    </row>
    <row r="24565" spans="8:8" ht="15" customHeight="1">
      <c r="H24565" s="24"/>
    </row>
    <row r="24566" spans="8:8" ht="15" customHeight="1">
      <c r="H24566" s="24"/>
    </row>
    <row r="24567" spans="8:8" ht="15" customHeight="1">
      <c r="H24567" s="24"/>
    </row>
    <row r="24568" spans="8:8" ht="15" customHeight="1">
      <c r="H24568" s="24"/>
    </row>
    <row r="24569" spans="8:8" ht="15" customHeight="1">
      <c r="H24569" s="24"/>
    </row>
    <row r="24570" spans="8:8" ht="15" customHeight="1">
      <c r="H24570" s="24"/>
    </row>
    <row r="24571" spans="8:8" ht="15" customHeight="1">
      <c r="H24571" s="24"/>
    </row>
    <row r="24572" spans="8:8" ht="15" customHeight="1">
      <c r="H24572" s="24"/>
    </row>
    <row r="24573" spans="8:8" ht="15" customHeight="1">
      <c r="H24573" s="24"/>
    </row>
    <row r="24574" spans="8:8" ht="15" customHeight="1">
      <c r="H24574" s="24"/>
    </row>
    <row r="24575" spans="8:8" ht="15" customHeight="1">
      <c r="H24575" s="24"/>
    </row>
    <row r="24576" spans="8:8" ht="15" customHeight="1">
      <c r="H24576" s="24"/>
    </row>
    <row r="24577" spans="8:8" ht="15" customHeight="1">
      <c r="H24577" s="24"/>
    </row>
    <row r="24578" spans="8:8" ht="15" customHeight="1">
      <c r="H24578" s="24"/>
    </row>
    <row r="24579" spans="8:8" ht="15" customHeight="1">
      <c r="H24579" s="24"/>
    </row>
    <row r="24580" spans="8:8" ht="15" customHeight="1">
      <c r="H24580" s="24"/>
    </row>
    <row r="24581" spans="8:8" ht="15" customHeight="1">
      <c r="H24581" s="24"/>
    </row>
    <row r="24582" spans="8:8" ht="15" customHeight="1">
      <c r="H24582" s="24"/>
    </row>
    <row r="24583" spans="8:8" ht="15" customHeight="1">
      <c r="H24583" s="24"/>
    </row>
    <row r="24584" spans="8:8" ht="15" customHeight="1">
      <c r="H24584" s="24"/>
    </row>
    <row r="24585" spans="8:8" ht="15" customHeight="1">
      <c r="H24585" s="24"/>
    </row>
    <row r="24586" spans="8:8" ht="15" customHeight="1">
      <c r="H24586" s="24"/>
    </row>
    <row r="24587" spans="8:8" ht="15" customHeight="1">
      <c r="H24587" s="24"/>
    </row>
    <row r="24588" spans="8:8" ht="15" customHeight="1">
      <c r="H24588" s="24"/>
    </row>
    <row r="24589" spans="8:8" ht="15" customHeight="1">
      <c r="H24589" s="24"/>
    </row>
    <row r="24590" spans="8:8" ht="15" customHeight="1">
      <c r="H24590" s="24"/>
    </row>
    <row r="24591" spans="8:8" ht="15" customHeight="1">
      <c r="H24591" s="24"/>
    </row>
    <row r="24592" spans="8:8" ht="15" customHeight="1">
      <c r="H24592" s="24"/>
    </row>
    <row r="24593" spans="8:8" ht="15" customHeight="1">
      <c r="H24593" s="24"/>
    </row>
    <row r="24594" spans="8:8" ht="15" customHeight="1">
      <c r="H24594" s="24"/>
    </row>
    <row r="24595" spans="8:8" ht="15" customHeight="1">
      <c r="H24595" s="24"/>
    </row>
    <row r="24596" spans="8:8" ht="15" customHeight="1">
      <c r="H24596" s="24"/>
    </row>
    <row r="24597" spans="8:8" ht="15" customHeight="1">
      <c r="H24597" s="24"/>
    </row>
    <row r="24598" spans="8:8" ht="15" customHeight="1">
      <c r="H24598" s="24"/>
    </row>
    <row r="24599" spans="8:8" ht="15" customHeight="1">
      <c r="H24599" s="24"/>
    </row>
    <row r="24600" spans="8:8" ht="15" customHeight="1">
      <c r="H24600" s="24"/>
    </row>
    <row r="24601" spans="8:8" ht="15" customHeight="1">
      <c r="H24601" s="24"/>
    </row>
    <row r="24602" spans="8:8" ht="15" customHeight="1">
      <c r="H24602" s="24"/>
    </row>
    <row r="24603" spans="8:8" ht="15" customHeight="1">
      <c r="H24603" s="24"/>
    </row>
    <row r="24604" spans="8:8" ht="15" customHeight="1">
      <c r="H24604" s="24"/>
    </row>
    <row r="24605" spans="8:8" ht="15" customHeight="1">
      <c r="H24605" s="24"/>
    </row>
    <row r="24606" spans="8:8" ht="15" customHeight="1">
      <c r="H24606" s="24"/>
    </row>
    <row r="24607" spans="8:8" ht="15" customHeight="1">
      <c r="H24607" s="24"/>
    </row>
    <row r="24608" spans="8:8" ht="15" customHeight="1">
      <c r="H24608" s="24"/>
    </row>
    <row r="24609" spans="8:8" ht="15" customHeight="1">
      <c r="H24609" s="24"/>
    </row>
    <row r="24610" spans="8:8" ht="15" customHeight="1">
      <c r="H24610" s="24"/>
    </row>
    <row r="24611" spans="8:8" ht="15" customHeight="1">
      <c r="H24611" s="24"/>
    </row>
    <row r="24612" spans="8:8" ht="15" customHeight="1">
      <c r="H24612" s="24"/>
    </row>
    <row r="24613" spans="8:8" ht="15" customHeight="1">
      <c r="H24613" s="24"/>
    </row>
    <row r="24614" spans="8:8" ht="15" customHeight="1">
      <c r="H24614" s="24"/>
    </row>
    <row r="24615" spans="8:8" ht="15" customHeight="1">
      <c r="H24615" s="24"/>
    </row>
    <row r="24616" spans="8:8" ht="15" customHeight="1">
      <c r="H24616" s="24"/>
    </row>
    <row r="24617" spans="8:8" ht="15" customHeight="1">
      <c r="H24617" s="24"/>
    </row>
    <row r="24618" spans="8:8" ht="15" customHeight="1">
      <c r="H24618" s="24"/>
    </row>
    <row r="24619" spans="8:8" ht="15" customHeight="1">
      <c r="H24619" s="24"/>
    </row>
    <row r="24620" spans="8:8" ht="15" customHeight="1">
      <c r="H24620" s="24"/>
    </row>
    <row r="24621" spans="8:8" ht="15" customHeight="1">
      <c r="H24621" s="24"/>
    </row>
    <row r="24622" spans="8:8" ht="15" customHeight="1">
      <c r="H24622" s="24"/>
    </row>
    <row r="24623" spans="8:8" ht="15" customHeight="1">
      <c r="H24623" s="24"/>
    </row>
    <row r="24624" spans="8:8" ht="15" customHeight="1">
      <c r="H24624" s="24"/>
    </row>
    <row r="24625" spans="8:8" ht="15" customHeight="1">
      <c r="H24625" s="24"/>
    </row>
    <row r="24626" spans="8:8" ht="15" customHeight="1">
      <c r="H24626" s="24"/>
    </row>
    <row r="24627" spans="8:8" ht="15" customHeight="1">
      <c r="H24627" s="24"/>
    </row>
    <row r="24628" spans="8:8" ht="15" customHeight="1">
      <c r="H24628" s="24"/>
    </row>
    <row r="24629" spans="8:8" ht="15" customHeight="1">
      <c r="H24629" s="24"/>
    </row>
    <row r="24630" spans="8:8" ht="15" customHeight="1">
      <c r="H24630" s="24"/>
    </row>
    <row r="24631" spans="8:8" ht="15" customHeight="1">
      <c r="H24631" s="24"/>
    </row>
    <row r="24632" spans="8:8" ht="15" customHeight="1">
      <c r="H24632" s="24"/>
    </row>
    <row r="24633" spans="8:8" ht="15" customHeight="1">
      <c r="H24633" s="24"/>
    </row>
    <row r="24634" spans="8:8" ht="15" customHeight="1">
      <c r="H24634" s="24"/>
    </row>
    <row r="24635" spans="8:8" ht="15" customHeight="1">
      <c r="H24635" s="24"/>
    </row>
    <row r="24636" spans="8:8" ht="15" customHeight="1">
      <c r="H24636" s="24"/>
    </row>
    <row r="24637" spans="8:8" ht="15" customHeight="1">
      <c r="H24637" s="24"/>
    </row>
    <row r="24638" spans="8:8" ht="15" customHeight="1">
      <c r="H24638" s="24"/>
    </row>
    <row r="24639" spans="8:8" ht="15" customHeight="1">
      <c r="H24639" s="24"/>
    </row>
    <row r="24640" spans="8:8" ht="15" customHeight="1">
      <c r="H24640" s="24"/>
    </row>
    <row r="24641" spans="8:8" ht="15" customHeight="1">
      <c r="H24641" s="24"/>
    </row>
    <row r="24642" spans="8:8" ht="15" customHeight="1">
      <c r="H24642" s="24"/>
    </row>
    <row r="24643" spans="8:8" ht="15" customHeight="1">
      <c r="H24643" s="24"/>
    </row>
    <row r="24644" spans="8:8" ht="15" customHeight="1">
      <c r="H24644" s="24"/>
    </row>
    <row r="24645" spans="8:8" ht="15" customHeight="1">
      <c r="H24645" s="24"/>
    </row>
    <row r="24646" spans="8:8" ht="15" customHeight="1">
      <c r="H24646" s="24"/>
    </row>
    <row r="24647" spans="8:8" ht="15" customHeight="1">
      <c r="H24647" s="24"/>
    </row>
    <row r="24648" spans="8:8" ht="15" customHeight="1">
      <c r="H24648" s="24"/>
    </row>
    <row r="24649" spans="8:8" ht="15" customHeight="1">
      <c r="H24649" s="24"/>
    </row>
    <row r="24650" spans="8:8" ht="15" customHeight="1">
      <c r="H24650" s="24"/>
    </row>
    <row r="24651" spans="8:8" ht="15" customHeight="1">
      <c r="H24651" s="24"/>
    </row>
    <row r="24652" spans="8:8" ht="15" customHeight="1">
      <c r="H24652" s="24"/>
    </row>
    <row r="24653" spans="8:8" ht="15" customHeight="1">
      <c r="H24653" s="24"/>
    </row>
    <row r="24654" spans="8:8" ht="15" customHeight="1">
      <c r="H24654" s="24"/>
    </row>
    <row r="24655" spans="8:8" ht="15" customHeight="1">
      <c r="H24655" s="24"/>
    </row>
    <row r="24656" spans="8:8" ht="15" customHeight="1">
      <c r="H24656" s="24"/>
    </row>
    <row r="24657" spans="8:8" ht="15" customHeight="1">
      <c r="H24657" s="24"/>
    </row>
    <row r="24658" spans="8:8" ht="15" customHeight="1">
      <c r="H24658" s="24"/>
    </row>
    <row r="24659" spans="8:8" ht="15" customHeight="1">
      <c r="H24659" s="24"/>
    </row>
    <row r="24660" spans="8:8" ht="15" customHeight="1">
      <c r="H24660" s="24"/>
    </row>
    <row r="24661" spans="8:8" ht="15" customHeight="1">
      <c r="H24661" s="24"/>
    </row>
    <row r="24662" spans="8:8" ht="15" customHeight="1">
      <c r="H24662" s="24"/>
    </row>
    <row r="24663" spans="8:8" ht="15" customHeight="1">
      <c r="H24663" s="24"/>
    </row>
    <row r="24664" spans="8:8" ht="15" customHeight="1">
      <c r="H24664" s="24"/>
    </row>
    <row r="24665" spans="8:8" ht="15" customHeight="1">
      <c r="H24665" s="24"/>
    </row>
    <row r="24666" spans="8:8" ht="15" customHeight="1">
      <c r="H24666" s="24"/>
    </row>
    <row r="24667" spans="8:8" ht="15" customHeight="1">
      <c r="H24667" s="24"/>
    </row>
    <row r="24668" spans="8:8" ht="15" customHeight="1">
      <c r="H24668" s="24"/>
    </row>
    <row r="24669" spans="8:8" ht="15" customHeight="1">
      <c r="H24669" s="24"/>
    </row>
    <row r="24670" spans="8:8" ht="15" customHeight="1">
      <c r="H24670" s="24"/>
    </row>
    <row r="24671" spans="8:8" ht="15" customHeight="1">
      <c r="H24671" s="24"/>
    </row>
    <row r="24672" spans="8:8" ht="15" customHeight="1">
      <c r="H24672" s="24"/>
    </row>
    <row r="24673" spans="8:8" ht="15" customHeight="1">
      <c r="H24673" s="24"/>
    </row>
    <row r="24674" spans="8:8" ht="15" customHeight="1">
      <c r="H24674" s="24"/>
    </row>
    <row r="24675" spans="8:8" ht="15" customHeight="1">
      <c r="H24675" s="24"/>
    </row>
    <row r="24676" spans="8:8" ht="15" customHeight="1">
      <c r="H24676" s="24"/>
    </row>
    <row r="24677" spans="8:8" ht="15" customHeight="1">
      <c r="H24677" s="24"/>
    </row>
    <row r="24678" spans="8:8" ht="15" customHeight="1">
      <c r="H24678" s="24"/>
    </row>
    <row r="24679" spans="8:8" ht="15" customHeight="1">
      <c r="H24679" s="24"/>
    </row>
    <row r="24680" spans="8:8" ht="15" customHeight="1">
      <c r="H24680" s="24"/>
    </row>
    <row r="24681" spans="8:8" ht="15" customHeight="1">
      <c r="H24681" s="24"/>
    </row>
    <row r="24682" spans="8:8" ht="15" customHeight="1">
      <c r="H24682" s="24"/>
    </row>
    <row r="24683" spans="8:8" ht="15" customHeight="1">
      <c r="H24683" s="24"/>
    </row>
    <row r="24684" spans="8:8" ht="15" customHeight="1">
      <c r="H24684" s="24"/>
    </row>
    <row r="24685" spans="8:8" ht="15" customHeight="1">
      <c r="H24685" s="24"/>
    </row>
    <row r="24686" spans="8:8" ht="15" customHeight="1">
      <c r="H24686" s="24"/>
    </row>
    <row r="24687" spans="8:8" ht="15" customHeight="1">
      <c r="H24687" s="24"/>
    </row>
    <row r="24688" spans="8:8" ht="15" customHeight="1">
      <c r="H24688" s="24"/>
    </row>
    <row r="24689" spans="8:8" ht="15" customHeight="1">
      <c r="H24689" s="24"/>
    </row>
    <row r="24690" spans="8:8" ht="15" customHeight="1">
      <c r="H24690" s="24"/>
    </row>
    <row r="24691" spans="8:8" ht="15" customHeight="1">
      <c r="H24691" s="24"/>
    </row>
    <row r="24692" spans="8:8" ht="15" customHeight="1">
      <c r="H24692" s="24"/>
    </row>
    <row r="24693" spans="8:8" ht="15" customHeight="1">
      <c r="H24693" s="24"/>
    </row>
    <row r="24694" spans="8:8" ht="15" customHeight="1">
      <c r="H24694" s="24"/>
    </row>
    <row r="24695" spans="8:8" ht="15" customHeight="1">
      <c r="H24695" s="24"/>
    </row>
    <row r="24696" spans="8:8" ht="15" customHeight="1">
      <c r="H24696" s="24"/>
    </row>
    <row r="24697" spans="8:8" ht="15" customHeight="1">
      <c r="H24697" s="24"/>
    </row>
    <row r="24698" spans="8:8" ht="15" customHeight="1">
      <c r="H24698" s="24"/>
    </row>
    <row r="24699" spans="8:8" ht="15" customHeight="1">
      <c r="H24699" s="24"/>
    </row>
    <row r="24700" spans="8:8" ht="15" customHeight="1">
      <c r="H24700" s="24"/>
    </row>
    <row r="24701" spans="8:8" ht="15" customHeight="1">
      <c r="H24701" s="24"/>
    </row>
    <row r="24702" spans="8:8" ht="15" customHeight="1">
      <c r="H24702" s="24"/>
    </row>
    <row r="24703" spans="8:8" ht="15" customHeight="1">
      <c r="H24703" s="24"/>
    </row>
    <row r="24704" spans="8:8" ht="15" customHeight="1">
      <c r="H24704" s="24"/>
    </row>
    <row r="24705" spans="8:8" ht="15" customHeight="1">
      <c r="H24705" s="24"/>
    </row>
    <row r="24706" spans="8:8" ht="15" customHeight="1">
      <c r="H24706" s="24"/>
    </row>
    <row r="24707" spans="8:8" ht="15" customHeight="1">
      <c r="H24707" s="24"/>
    </row>
    <row r="24708" spans="8:8" ht="15" customHeight="1">
      <c r="H24708" s="24"/>
    </row>
    <row r="24709" spans="8:8" ht="15" customHeight="1">
      <c r="H24709" s="24"/>
    </row>
    <row r="24710" spans="8:8" ht="15" customHeight="1">
      <c r="H24710" s="24"/>
    </row>
    <row r="24711" spans="8:8" ht="15" customHeight="1">
      <c r="H24711" s="24"/>
    </row>
    <row r="24712" spans="8:8" ht="15" customHeight="1">
      <c r="H24712" s="24"/>
    </row>
    <row r="24713" spans="8:8" ht="15" customHeight="1">
      <c r="H24713" s="24"/>
    </row>
    <row r="24714" spans="8:8" ht="15" customHeight="1">
      <c r="H24714" s="24"/>
    </row>
    <row r="24715" spans="8:8" ht="15" customHeight="1">
      <c r="H24715" s="24"/>
    </row>
    <row r="24716" spans="8:8" ht="15" customHeight="1">
      <c r="H24716" s="24"/>
    </row>
    <row r="24717" spans="8:8" ht="15" customHeight="1">
      <c r="H24717" s="24"/>
    </row>
    <row r="24718" spans="8:8" ht="15" customHeight="1">
      <c r="H24718" s="24"/>
    </row>
    <row r="24719" spans="8:8" ht="15" customHeight="1">
      <c r="H24719" s="24"/>
    </row>
    <row r="24720" spans="8:8" ht="15" customHeight="1">
      <c r="H24720" s="24"/>
    </row>
    <row r="24721" spans="8:8" ht="15" customHeight="1">
      <c r="H24721" s="24"/>
    </row>
    <row r="24722" spans="8:8" ht="15" customHeight="1">
      <c r="H24722" s="24"/>
    </row>
    <row r="24723" spans="8:8" ht="15" customHeight="1">
      <c r="H24723" s="24"/>
    </row>
    <row r="24724" spans="8:8" ht="15" customHeight="1">
      <c r="H24724" s="24"/>
    </row>
    <row r="24725" spans="8:8" ht="15" customHeight="1">
      <c r="H24725" s="24"/>
    </row>
    <row r="24726" spans="8:8" ht="15" customHeight="1">
      <c r="H24726" s="24"/>
    </row>
    <row r="24727" spans="8:8" ht="15" customHeight="1">
      <c r="H24727" s="24"/>
    </row>
    <row r="24728" spans="8:8" ht="15" customHeight="1">
      <c r="H24728" s="24"/>
    </row>
    <row r="24729" spans="8:8" ht="15" customHeight="1">
      <c r="H24729" s="24"/>
    </row>
    <row r="24730" spans="8:8" ht="15" customHeight="1">
      <c r="H24730" s="24"/>
    </row>
    <row r="24731" spans="8:8" ht="15" customHeight="1">
      <c r="H24731" s="24"/>
    </row>
    <row r="24732" spans="8:8" ht="15" customHeight="1">
      <c r="H24732" s="24"/>
    </row>
    <row r="24733" spans="8:8" ht="15" customHeight="1">
      <c r="H24733" s="24"/>
    </row>
    <row r="24734" spans="8:8" ht="15" customHeight="1">
      <c r="H24734" s="24"/>
    </row>
    <row r="24735" spans="8:8" ht="15" customHeight="1">
      <c r="H24735" s="24"/>
    </row>
    <row r="24736" spans="8:8" ht="15" customHeight="1">
      <c r="H24736" s="24"/>
    </row>
    <row r="24737" spans="8:8" ht="15" customHeight="1">
      <c r="H24737" s="24"/>
    </row>
    <row r="24738" spans="8:8" ht="15" customHeight="1">
      <c r="H24738" s="24"/>
    </row>
    <row r="24739" spans="8:8" ht="15" customHeight="1">
      <c r="H24739" s="24"/>
    </row>
    <row r="24740" spans="8:8" ht="15" customHeight="1">
      <c r="H24740" s="24"/>
    </row>
    <row r="24741" spans="8:8" ht="15" customHeight="1">
      <c r="H24741" s="24"/>
    </row>
    <row r="24742" spans="8:8" ht="15" customHeight="1">
      <c r="H24742" s="24"/>
    </row>
    <row r="24743" spans="8:8" ht="15" customHeight="1">
      <c r="H24743" s="24"/>
    </row>
    <row r="24744" spans="8:8" ht="15" customHeight="1">
      <c r="H24744" s="24"/>
    </row>
    <row r="24745" spans="8:8" ht="15" customHeight="1">
      <c r="H24745" s="24"/>
    </row>
    <row r="24746" spans="8:8" ht="15" customHeight="1">
      <c r="H24746" s="24"/>
    </row>
    <row r="24747" spans="8:8" ht="15" customHeight="1">
      <c r="H24747" s="24"/>
    </row>
    <row r="24748" spans="8:8" ht="15" customHeight="1">
      <c r="H24748" s="24"/>
    </row>
    <row r="24749" spans="8:8" ht="15" customHeight="1">
      <c r="H24749" s="24"/>
    </row>
    <row r="24750" spans="8:8" ht="15" customHeight="1">
      <c r="H24750" s="24"/>
    </row>
    <row r="24751" spans="8:8" ht="15" customHeight="1">
      <c r="H24751" s="24"/>
    </row>
    <row r="24752" spans="8:8" ht="15" customHeight="1">
      <c r="H24752" s="24"/>
    </row>
    <row r="24753" spans="8:8" ht="15" customHeight="1">
      <c r="H24753" s="24"/>
    </row>
    <row r="24754" spans="8:8" ht="15" customHeight="1">
      <c r="H24754" s="24"/>
    </row>
    <row r="24755" spans="8:8" ht="15" customHeight="1">
      <c r="H24755" s="24"/>
    </row>
    <row r="24756" spans="8:8" ht="15" customHeight="1">
      <c r="H24756" s="24"/>
    </row>
    <row r="24757" spans="8:8" ht="15" customHeight="1">
      <c r="H24757" s="24"/>
    </row>
    <row r="24758" spans="8:8" ht="15" customHeight="1">
      <c r="H24758" s="24"/>
    </row>
    <row r="24759" spans="8:8" ht="15" customHeight="1">
      <c r="H24759" s="24"/>
    </row>
    <row r="24760" spans="8:8" ht="15" customHeight="1">
      <c r="H24760" s="24"/>
    </row>
    <row r="24761" spans="8:8" ht="15" customHeight="1">
      <c r="H24761" s="24"/>
    </row>
    <row r="24762" spans="8:8" ht="15" customHeight="1">
      <c r="H24762" s="24"/>
    </row>
    <row r="24763" spans="8:8" ht="15" customHeight="1">
      <c r="H24763" s="24"/>
    </row>
    <row r="24764" spans="8:8" ht="15" customHeight="1">
      <c r="H24764" s="24"/>
    </row>
    <row r="24765" spans="8:8" ht="15" customHeight="1">
      <c r="H24765" s="24"/>
    </row>
    <row r="24766" spans="8:8" ht="15" customHeight="1">
      <c r="H24766" s="24"/>
    </row>
    <row r="24767" spans="8:8" ht="15" customHeight="1">
      <c r="H24767" s="24"/>
    </row>
    <row r="24768" spans="8:8" ht="15" customHeight="1">
      <c r="H24768" s="24"/>
    </row>
    <row r="24769" spans="8:8" ht="15" customHeight="1">
      <c r="H24769" s="24"/>
    </row>
    <row r="24770" spans="8:8" ht="15" customHeight="1">
      <c r="H24770" s="24"/>
    </row>
    <row r="24771" spans="8:8" ht="15" customHeight="1">
      <c r="H24771" s="24"/>
    </row>
    <row r="24772" spans="8:8" ht="15" customHeight="1">
      <c r="H24772" s="24"/>
    </row>
    <row r="24773" spans="8:8" ht="15" customHeight="1">
      <c r="H24773" s="24"/>
    </row>
    <row r="24774" spans="8:8" ht="15" customHeight="1">
      <c r="H24774" s="24"/>
    </row>
    <row r="24775" spans="8:8" ht="15" customHeight="1">
      <c r="H24775" s="24"/>
    </row>
    <row r="24776" spans="8:8" ht="15" customHeight="1">
      <c r="H24776" s="24"/>
    </row>
    <row r="24777" spans="8:8" ht="15" customHeight="1">
      <c r="H24777" s="24"/>
    </row>
    <row r="24778" spans="8:8" ht="15" customHeight="1">
      <c r="H24778" s="24"/>
    </row>
    <row r="24779" spans="8:8" ht="15" customHeight="1">
      <c r="H24779" s="24"/>
    </row>
    <row r="24780" spans="8:8" ht="15" customHeight="1">
      <c r="H24780" s="24"/>
    </row>
    <row r="24781" spans="8:8" ht="15" customHeight="1">
      <c r="H24781" s="24"/>
    </row>
    <row r="24782" spans="8:8" ht="15" customHeight="1">
      <c r="H24782" s="24"/>
    </row>
    <row r="24783" spans="8:8" ht="15" customHeight="1">
      <c r="H24783" s="24"/>
    </row>
    <row r="24784" spans="8:8" ht="15" customHeight="1">
      <c r="H24784" s="24"/>
    </row>
    <row r="24785" spans="8:8" ht="15" customHeight="1">
      <c r="H24785" s="24"/>
    </row>
    <row r="24786" spans="8:8" ht="15" customHeight="1">
      <c r="H24786" s="24"/>
    </row>
    <row r="24787" spans="8:8" ht="15" customHeight="1">
      <c r="H24787" s="24"/>
    </row>
    <row r="24788" spans="8:8" ht="15" customHeight="1">
      <c r="H24788" s="24"/>
    </row>
    <row r="24789" spans="8:8" ht="15" customHeight="1">
      <c r="H24789" s="24"/>
    </row>
    <row r="24790" spans="8:8" ht="15" customHeight="1">
      <c r="H24790" s="24"/>
    </row>
    <row r="24791" spans="8:8" ht="15" customHeight="1">
      <c r="H24791" s="24"/>
    </row>
    <row r="24792" spans="8:8" ht="15" customHeight="1">
      <c r="H24792" s="24"/>
    </row>
    <row r="24793" spans="8:8" ht="15" customHeight="1">
      <c r="H24793" s="24"/>
    </row>
    <row r="24794" spans="8:8" ht="15" customHeight="1">
      <c r="H24794" s="24"/>
    </row>
    <row r="24795" spans="8:8" ht="15" customHeight="1">
      <c r="H24795" s="24"/>
    </row>
    <row r="24796" spans="8:8" ht="15" customHeight="1">
      <c r="H24796" s="24"/>
    </row>
    <row r="24797" spans="8:8" ht="15" customHeight="1">
      <c r="H24797" s="24"/>
    </row>
    <row r="24798" spans="8:8" ht="15" customHeight="1">
      <c r="H24798" s="24"/>
    </row>
    <row r="24799" spans="8:8" ht="15" customHeight="1">
      <c r="H24799" s="24"/>
    </row>
    <row r="24800" spans="8:8" ht="15" customHeight="1">
      <c r="H24800" s="24"/>
    </row>
    <row r="24801" spans="8:8" ht="15" customHeight="1">
      <c r="H24801" s="24"/>
    </row>
    <row r="24802" spans="8:8" ht="15" customHeight="1">
      <c r="H24802" s="24"/>
    </row>
    <row r="24803" spans="8:8" ht="15" customHeight="1">
      <c r="H24803" s="24"/>
    </row>
    <row r="24804" spans="8:8" ht="15" customHeight="1">
      <c r="H24804" s="24"/>
    </row>
    <row r="24805" spans="8:8" ht="15" customHeight="1">
      <c r="H24805" s="24"/>
    </row>
    <row r="24806" spans="8:8" ht="15" customHeight="1">
      <c r="H24806" s="24"/>
    </row>
    <row r="24807" spans="8:8" ht="15" customHeight="1">
      <c r="H24807" s="24"/>
    </row>
    <row r="24808" spans="8:8" ht="15" customHeight="1">
      <c r="H24808" s="24"/>
    </row>
    <row r="24809" spans="8:8" ht="15" customHeight="1">
      <c r="H24809" s="24"/>
    </row>
    <row r="24810" spans="8:8" ht="15" customHeight="1">
      <c r="H24810" s="24"/>
    </row>
    <row r="24811" spans="8:8" ht="15" customHeight="1">
      <c r="H24811" s="24"/>
    </row>
    <row r="24812" spans="8:8" ht="15" customHeight="1">
      <c r="H24812" s="24"/>
    </row>
    <row r="24813" spans="8:8" ht="15" customHeight="1">
      <c r="H24813" s="24"/>
    </row>
    <row r="24814" spans="8:8" ht="15" customHeight="1">
      <c r="H24814" s="24"/>
    </row>
    <row r="24815" spans="8:8" ht="15" customHeight="1">
      <c r="H24815" s="24"/>
    </row>
    <row r="24816" spans="8:8" ht="15" customHeight="1">
      <c r="H24816" s="24"/>
    </row>
    <row r="24817" spans="8:8" ht="15" customHeight="1">
      <c r="H24817" s="24"/>
    </row>
    <row r="24818" spans="8:8" ht="15" customHeight="1">
      <c r="H24818" s="24"/>
    </row>
    <row r="24819" spans="8:8" ht="15" customHeight="1">
      <c r="H24819" s="24"/>
    </row>
    <row r="24820" spans="8:8" ht="15" customHeight="1">
      <c r="H24820" s="24"/>
    </row>
    <row r="24821" spans="8:8" ht="15" customHeight="1">
      <c r="H24821" s="24"/>
    </row>
    <row r="24822" spans="8:8" ht="15" customHeight="1">
      <c r="H24822" s="24"/>
    </row>
    <row r="24823" spans="8:8" ht="15" customHeight="1">
      <c r="H24823" s="24"/>
    </row>
    <row r="24824" spans="8:8" ht="15" customHeight="1">
      <c r="H24824" s="24"/>
    </row>
    <row r="24825" spans="8:8" ht="15" customHeight="1">
      <c r="H24825" s="24"/>
    </row>
    <row r="24826" spans="8:8" ht="15" customHeight="1">
      <c r="H24826" s="24"/>
    </row>
    <row r="24827" spans="8:8" ht="15" customHeight="1">
      <c r="H24827" s="24"/>
    </row>
    <row r="24828" spans="8:8" ht="15" customHeight="1">
      <c r="H24828" s="24"/>
    </row>
    <row r="24829" spans="8:8" ht="15" customHeight="1">
      <c r="H24829" s="24"/>
    </row>
    <row r="24830" spans="8:8" ht="15" customHeight="1">
      <c r="H24830" s="24"/>
    </row>
    <row r="24831" spans="8:8" ht="15" customHeight="1">
      <c r="H24831" s="24"/>
    </row>
    <row r="24832" spans="8:8" ht="15" customHeight="1">
      <c r="H24832" s="24"/>
    </row>
    <row r="24833" spans="8:8" ht="15" customHeight="1">
      <c r="H24833" s="24"/>
    </row>
    <row r="24834" spans="8:8" ht="15" customHeight="1">
      <c r="H24834" s="24"/>
    </row>
    <row r="24835" spans="8:8" ht="15" customHeight="1">
      <c r="H24835" s="24"/>
    </row>
    <row r="24836" spans="8:8" ht="15" customHeight="1">
      <c r="H24836" s="24"/>
    </row>
    <row r="24837" spans="8:8" ht="15" customHeight="1">
      <c r="H24837" s="24"/>
    </row>
    <row r="24838" spans="8:8" ht="15" customHeight="1">
      <c r="H24838" s="24"/>
    </row>
    <row r="24839" spans="8:8" ht="15" customHeight="1">
      <c r="H24839" s="24"/>
    </row>
    <row r="24840" spans="8:8" ht="15" customHeight="1">
      <c r="H24840" s="24"/>
    </row>
    <row r="24841" spans="8:8" ht="15" customHeight="1">
      <c r="H24841" s="24"/>
    </row>
    <row r="24842" spans="8:8" ht="15" customHeight="1">
      <c r="H24842" s="24"/>
    </row>
    <row r="24843" spans="8:8" ht="15" customHeight="1">
      <c r="H24843" s="24"/>
    </row>
    <row r="24844" spans="8:8" ht="15" customHeight="1">
      <c r="H24844" s="24"/>
    </row>
    <row r="24845" spans="8:8" ht="15" customHeight="1">
      <c r="H24845" s="24"/>
    </row>
    <row r="24846" spans="8:8" ht="15" customHeight="1">
      <c r="H24846" s="24"/>
    </row>
    <row r="24847" spans="8:8" ht="15" customHeight="1">
      <c r="H24847" s="24"/>
    </row>
    <row r="24848" spans="8:8" ht="15" customHeight="1">
      <c r="H24848" s="24"/>
    </row>
    <row r="24849" spans="8:8" ht="15" customHeight="1">
      <c r="H24849" s="24"/>
    </row>
    <row r="24850" spans="8:8" ht="15" customHeight="1">
      <c r="H24850" s="24"/>
    </row>
    <row r="24851" spans="8:8" ht="15" customHeight="1">
      <c r="H24851" s="24"/>
    </row>
    <row r="24852" spans="8:8" ht="15" customHeight="1">
      <c r="H24852" s="24"/>
    </row>
    <row r="24853" spans="8:8" ht="15" customHeight="1">
      <c r="H24853" s="24"/>
    </row>
    <row r="24854" spans="8:8" ht="15" customHeight="1">
      <c r="H24854" s="24"/>
    </row>
    <row r="24855" spans="8:8" ht="15" customHeight="1">
      <c r="H24855" s="24"/>
    </row>
    <row r="24856" spans="8:8" ht="15" customHeight="1">
      <c r="H24856" s="24"/>
    </row>
    <row r="24857" spans="8:8" ht="15" customHeight="1">
      <c r="H24857" s="24"/>
    </row>
    <row r="24858" spans="8:8" ht="15" customHeight="1">
      <c r="H24858" s="24"/>
    </row>
    <row r="24859" spans="8:8" ht="15" customHeight="1">
      <c r="H24859" s="24"/>
    </row>
    <row r="24860" spans="8:8" ht="15" customHeight="1">
      <c r="H24860" s="24"/>
    </row>
    <row r="24861" spans="8:8" ht="15" customHeight="1">
      <c r="H24861" s="24"/>
    </row>
    <row r="24862" spans="8:8" ht="15" customHeight="1">
      <c r="H24862" s="24"/>
    </row>
    <row r="24863" spans="8:8" ht="15" customHeight="1">
      <c r="H24863" s="24"/>
    </row>
    <row r="24864" spans="8:8" ht="15" customHeight="1">
      <c r="H24864" s="24"/>
    </row>
    <row r="24865" spans="8:8" ht="15" customHeight="1">
      <c r="H24865" s="24"/>
    </row>
    <row r="24866" spans="8:8" ht="15" customHeight="1">
      <c r="H24866" s="24"/>
    </row>
    <row r="24867" spans="8:8" ht="15" customHeight="1">
      <c r="H24867" s="24"/>
    </row>
    <row r="24868" spans="8:8" ht="15" customHeight="1">
      <c r="H24868" s="24"/>
    </row>
    <row r="24869" spans="8:8" ht="15" customHeight="1">
      <c r="H24869" s="24"/>
    </row>
    <row r="24870" spans="8:8" ht="15" customHeight="1">
      <c r="H24870" s="24"/>
    </row>
    <row r="24871" spans="8:8" ht="15" customHeight="1">
      <c r="H24871" s="24"/>
    </row>
    <row r="24872" spans="8:8" ht="15" customHeight="1">
      <c r="H24872" s="24"/>
    </row>
    <row r="24873" spans="8:8" ht="15" customHeight="1">
      <c r="H24873" s="24"/>
    </row>
    <row r="24874" spans="8:8" ht="15" customHeight="1">
      <c r="H24874" s="24"/>
    </row>
    <row r="24875" spans="8:8" ht="15" customHeight="1">
      <c r="H24875" s="24"/>
    </row>
    <row r="24876" spans="8:8" ht="15" customHeight="1">
      <c r="H24876" s="24"/>
    </row>
    <row r="24877" spans="8:8" ht="15" customHeight="1">
      <c r="H24877" s="24"/>
    </row>
    <row r="24878" spans="8:8" ht="15" customHeight="1">
      <c r="H24878" s="24"/>
    </row>
    <row r="24879" spans="8:8" ht="15" customHeight="1">
      <c r="H24879" s="24"/>
    </row>
    <row r="24880" spans="8:8" ht="15" customHeight="1">
      <c r="H24880" s="24"/>
    </row>
    <row r="24881" spans="8:8" ht="15" customHeight="1">
      <c r="H24881" s="24"/>
    </row>
    <row r="24882" spans="8:8" ht="15" customHeight="1">
      <c r="H24882" s="24"/>
    </row>
    <row r="24883" spans="8:8" ht="15" customHeight="1">
      <c r="H24883" s="24"/>
    </row>
    <row r="24884" spans="8:8" ht="15" customHeight="1">
      <c r="H24884" s="24"/>
    </row>
    <row r="24885" spans="8:8" ht="15" customHeight="1">
      <c r="H24885" s="24"/>
    </row>
    <row r="24886" spans="8:8" ht="15" customHeight="1">
      <c r="H24886" s="24"/>
    </row>
    <row r="24887" spans="8:8" ht="15" customHeight="1">
      <c r="H24887" s="24"/>
    </row>
    <row r="24888" spans="8:8" ht="15" customHeight="1">
      <c r="H24888" s="24"/>
    </row>
    <row r="24889" spans="8:8" ht="15" customHeight="1">
      <c r="H24889" s="24"/>
    </row>
    <row r="24890" spans="8:8" ht="15" customHeight="1">
      <c r="H24890" s="24"/>
    </row>
    <row r="24891" spans="8:8" ht="15" customHeight="1">
      <c r="H24891" s="24"/>
    </row>
    <row r="24892" spans="8:8" ht="15" customHeight="1">
      <c r="H24892" s="24"/>
    </row>
    <row r="24893" spans="8:8" ht="15" customHeight="1">
      <c r="H24893" s="24"/>
    </row>
    <row r="24894" spans="8:8" ht="15" customHeight="1">
      <c r="H24894" s="24"/>
    </row>
    <row r="24895" spans="8:8" ht="15" customHeight="1">
      <c r="H24895" s="24"/>
    </row>
    <row r="24896" spans="8:8" ht="15" customHeight="1">
      <c r="H24896" s="24"/>
    </row>
    <row r="24897" spans="8:8" ht="15" customHeight="1">
      <c r="H24897" s="24"/>
    </row>
    <row r="24898" spans="8:8" ht="15" customHeight="1">
      <c r="H24898" s="24"/>
    </row>
    <row r="24899" spans="8:8" ht="15" customHeight="1">
      <c r="H24899" s="24"/>
    </row>
    <row r="24900" spans="8:8" ht="15" customHeight="1">
      <c r="H24900" s="24"/>
    </row>
    <row r="24901" spans="8:8" ht="15" customHeight="1">
      <c r="H24901" s="24"/>
    </row>
    <row r="24902" spans="8:8" ht="15" customHeight="1">
      <c r="H24902" s="24"/>
    </row>
    <row r="24903" spans="8:8" ht="15" customHeight="1">
      <c r="H24903" s="24"/>
    </row>
    <row r="24904" spans="8:8" ht="15" customHeight="1">
      <c r="H24904" s="24"/>
    </row>
    <row r="24905" spans="8:8" ht="15" customHeight="1">
      <c r="H24905" s="24"/>
    </row>
    <row r="24906" spans="8:8" ht="15" customHeight="1">
      <c r="H24906" s="24"/>
    </row>
    <row r="24907" spans="8:8" ht="15" customHeight="1">
      <c r="H24907" s="24"/>
    </row>
    <row r="24908" spans="8:8" ht="15" customHeight="1">
      <c r="H24908" s="24"/>
    </row>
    <row r="24909" spans="8:8" ht="15" customHeight="1">
      <c r="H24909" s="24"/>
    </row>
    <row r="24910" spans="8:8" ht="15" customHeight="1">
      <c r="H24910" s="24"/>
    </row>
    <row r="24911" spans="8:8" ht="15" customHeight="1">
      <c r="H24911" s="24"/>
    </row>
    <row r="24912" spans="8:8" ht="15" customHeight="1">
      <c r="H24912" s="24"/>
    </row>
    <row r="24913" spans="8:8" ht="15" customHeight="1">
      <c r="H24913" s="24"/>
    </row>
    <row r="24914" spans="8:8" ht="15" customHeight="1">
      <c r="H24914" s="24"/>
    </row>
    <row r="24915" spans="8:8" ht="15" customHeight="1">
      <c r="H24915" s="24"/>
    </row>
    <row r="24916" spans="8:8" ht="15" customHeight="1">
      <c r="H24916" s="24"/>
    </row>
    <row r="24917" spans="8:8" ht="15" customHeight="1">
      <c r="H24917" s="24"/>
    </row>
    <row r="24918" spans="8:8" ht="15" customHeight="1">
      <c r="H24918" s="24"/>
    </row>
    <row r="24919" spans="8:8" ht="15" customHeight="1">
      <c r="H24919" s="24"/>
    </row>
    <row r="24920" spans="8:8" ht="15" customHeight="1">
      <c r="H24920" s="24"/>
    </row>
    <row r="24921" spans="8:8" ht="15" customHeight="1">
      <c r="H24921" s="24"/>
    </row>
    <row r="24922" spans="8:8" ht="15" customHeight="1">
      <c r="H24922" s="24"/>
    </row>
    <row r="24923" spans="8:8" ht="15" customHeight="1">
      <c r="H24923" s="24"/>
    </row>
    <row r="24924" spans="8:8" ht="15" customHeight="1">
      <c r="H24924" s="24"/>
    </row>
    <row r="24925" spans="8:8" ht="15" customHeight="1">
      <c r="H24925" s="24"/>
    </row>
    <row r="24926" spans="8:8" ht="15" customHeight="1">
      <c r="H24926" s="24"/>
    </row>
    <row r="24927" spans="8:8" ht="15" customHeight="1">
      <c r="H24927" s="24"/>
    </row>
    <row r="24928" spans="8:8" ht="15" customHeight="1">
      <c r="H24928" s="24"/>
    </row>
    <row r="24929" spans="8:8" ht="15" customHeight="1">
      <c r="H24929" s="24"/>
    </row>
    <row r="24930" spans="8:8" ht="15" customHeight="1">
      <c r="H24930" s="24"/>
    </row>
    <row r="24931" spans="8:8" ht="15" customHeight="1">
      <c r="H24931" s="24"/>
    </row>
    <row r="24932" spans="8:8" ht="15" customHeight="1">
      <c r="H24932" s="24"/>
    </row>
    <row r="24933" spans="8:8" ht="15" customHeight="1">
      <c r="H24933" s="24"/>
    </row>
    <row r="24934" spans="8:8" ht="15" customHeight="1">
      <c r="H24934" s="24"/>
    </row>
    <row r="24935" spans="8:8" ht="15" customHeight="1">
      <c r="H24935" s="24"/>
    </row>
    <row r="24936" spans="8:8" ht="15" customHeight="1">
      <c r="H24936" s="24"/>
    </row>
    <row r="24937" spans="8:8" ht="15" customHeight="1">
      <c r="H24937" s="24"/>
    </row>
    <row r="24938" spans="8:8" ht="15" customHeight="1">
      <c r="H24938" s="24"/>
    </row>
    <row r="24939" spans="8:8" ht="15" customHeight="1">
      <c r="H24939" s="24"/>
    </row>
    <row r="24940" spans="8:8" ht="15" customHeight="1">
      <c r="H24940" s="24"/>
    </row>
    <row r="24941" spans="8:8" ht="15" customHeight="1">
      <c r="H24941" s="24"/>
    </row>
    <row r="24942" spans="8:8" ht="15" customHeight="1">
      <c r="H24942" s="24"/>
    </row>
    <row r="24943" spans="8:8" ht="15" customHeight="1">
      <c r="H24943" s="24"/>
    </row>
    <row r="24944" spans="8:8" ht="15" customHeight="1">
      <c r="H24944" s="24"/>
    </row>
    <row r="24945" spans="8:8" ht="15" customHeight="1">
      <c r="H24945" s="24"/>
    </row>
    <row r="24946" spans="8:8" ht="15" customHeight="1">
      <c r="H24946" s="24"/>
    </row>
    <row r="24947" spans="8:8" ht="15" customHeight="1">
      <c r="H24947" s="24"/>
    </row>
    <row r="24948" spans="8:8" ht="15" customHeight="1">
      <c r="H24948" s="24"/>
    </row>
    <row r="24949" spans="8:8" ht="15" customHeight="1">
      <c r="H24949" s="24"/>
    </row>
    <row r="24950" spans="8:8" ht="15" customHeight="1">
      <c r="H24950" s="24"/>
    </row>
    <row r="24951" spans="8:8" ht="15" customHeight="1">
      <c r="H24951" s="24"/>
    </row>
    <row r="24952" spans="8:8" ht="15" customHeight="1">
      <c r="H24952" s="24"/>
    </row>
    <row r="24953" spans="8:8" ht="15" customHeight="1">
      <c r="H24953" s="24"/>
    </row>
    <row r="24954" spans="8:8" ht="15" customHeight="1">
      <c r="H24954" s="24"/>
    </row>
    <row r="24955" spans="8:8" ht="15" customHeight="1">
      <c r="H24955" s="24"/>
    </row>
    <row r="24956" spans="8:8" ht="15" customHeight="1">
      <c r="H24956" s="24"/>
    </row>
    <row r="24957" spans="8:8" ht="15" customHeight="1">
      <c r="H24957" s="24"/>
    </row>
    <row r="24958" spans="8:8" ht="15" customHeight="1">
      <c r="H24958" s="24"/>
    </row>
    <row r="24959" spans="8:8" ht="15" customHeight="1">
      <c r="H24959" s="24"/>
    </row>
    <row r="24960" spans="8:8" ht="15" customHeight="1">
      <c r="H24960" s="24"/>
    </row>
    <row r="24961" spans="8:8" ht="15" customHeight="1">
      <c r="H24961" s="24"/>
    </row>
    <row r="24962" spans="8:8" ht="15" customHeight="1">
      <c r="H24962" s="24"/>
    </row>
    <row r="24963" spans="8:8" ht="15" customHeight="1">
      <c r="H24963" s="24"/>
    </row>
    <row r="24964" spans="8:8" ht="15" customHeight="1">
      <c r="H24964" s="24"/>
    </row>
    <row r="24965" spans="8:8" ht="15" customHeight="1">
      <c r="H24965" s="24"/>
    </row>
    <row r="24966" spans="8:8" ht="15" customHeight="1">
      <c r="H24966" s="24"/>
    </row>
    <row r="24967" spans="8:8" ht="15" customHeight="1">
      <c r="H24967" s="24"/>
    </row>
    <row r="24968" spans="8:8" ht="15" customHeight="1">
      <c r="H24968" s="24"/>
    </row>
    <row r="24969" spans="8:8" ht="15" customHeight="1">
      <c r="H24969" s="24"/>
    </row>
    <row r="24970" spans="8:8" ht="15" customHeight="1">
      <c r="H24970" s="24"/>
    </row>
    <row r="24971" spans="8:8" ht="15" customHeight="1">
      <c r="H24971" s="24"/>
    </row>
    <row r="24972" spans="8:8" ht="15" customHeight="1">
      <c r="H24972" s="24"/>
    </row>
    <row r="24973" spans="8:8" ht="15" customHeight="1">
      <c r="H24973" s="24"/>
    </row>
    <row r="24974" spans="8:8" ht="15" customHeight="1">
      <c r="H24974" s="24"/>
    </row>
    <row r="24975" spans="8:8" ht="15" customHeight="1">
      <c r="H24975" s="24"/>
    </row>
    <row r="24976" spans="8:8" ht="15" customHeight="1">
      <c r="H24976" s="24"/>
    </row>
    <row r="24977" spans="8:8" ht="15" customHeight="1">
      <c r="H24977" s="24"/>
    </row>
    <row r="24978" spans="8:8" ht="15" customHeight="1">
      <c r="H24978" s="24"/>
    </row>
    <row r="24979" spans="8:8" ht="15" customHeight="1">
      <c r="H24979" s="24"/>
    </row>
    <row r="24980" spans="8:8" ht="15" customHeight="1">
      <c r="H24980" s="24"/>
    </row>
    <row r="24981" spans="8:8" ht="15" customHeight="1">
      <c r="H24981" s="24"/>
    </row>
    <row r="24982" spans="8:8" ht="15" customHeight="1">
      <c r="H24982" s="24"/>
    </row>
    <row r="24983" spans="8:8" ht="15" customHeight="1">
      <c r="H24983" s="24"/>
    </row>
    <row r="24984" spans="8:8" ht="15" customHeight="1">
      <c r="H24984" s="24"/>
    </row>
    <row r="24985" spans="8:8" ht="15" customHeight="1">
      <c r="H24985" s="24"/>
    </row>
    <row r="24986" spans="8:8" ht="15" customHeight="1">
      <c r="H24986" s="24"/>
    </row>
    <row r="24987" spans="8:8" ht="15" customHeight="1">
      <c r="H24987" s="24"/>
    </row>
    <row r="24988" spans="8:8" ht="15" customHeight="1">
      <c r="H24988" s="24"/>
    </row>
    <row r="24989" spans="8:8" ht="15" customHeight="1">
      <c r="H24989" s="24"/>
    </row>
    <row r="24990" spans="8:8" ht="15" customHeight="1">
      <c r="H24990" s="24"/>
    </row>
    <row r="24991" spans="8:8" ht="15" customHeight="1">
      <c r="H24991" s="24"/>
    </row>
    <row r="24992" spans="8:8" ht="15" customHeight="1">
      <c r="H24992" s="24"/>
    </row>
    <row r="24993" spans="8:8" ht="15" customHeight="1">
      <c r="H24993" s="24"/>
    </row>
    <row r="24994" spans="8:8" ht="15" customHeight="1">
      <c r="H24994" s="24"/>
    </row>
    <row r="24995" spans="8:8" ht="15" customHeight="1">
      <c r="H24995" s="24"/>
    </row>
    <row r="24996" spans="8:8" ht="15" customHeight="1">
      <c r="H24996" s="24"/>
    </row>
    <row r="24997" spans="8:8" ht="15" customHeight="1">
      <c r="H24997" s="24"/>
    </row>
    <row r="24998" spans="8:8" ht="15" customHeight="1">
      <c r="H24998" s="24"/>
    </row>
    <row r="24999" spans="8:8" ht="15" customHeight="1">
      <c r="H24999" s="24"/>
    </row>
    <row r="25000" spans="8:8" ht="15" customHeight="1">
      <c r="H25000" s="24"/>
    </row>
    <row r="25001" spans="8:8" ht="15" customHeight="1">
      <c r="H25001" s="24"/>
    </row>
    <row r="25002" spans="8:8" ht="15" customHeight="1">
      <c r="H25002" s="24"/>
    </row>
    <row r="25003" spans="8:8" ht="15" customHeight="1">
      <c r="H25003" s="24"/>
    </row>
    <row r="25004" spans="8:8" ht="15" customHeight="1">
      <c r="H25004" s="24"/>
    </row>
    <row r="25005" spans="8:8" ht="15" customHeight="1">
      <c r="H25005" s="24"/>
    </row>
    <row r="25006" spans="8:8" ht="15" customHeight="1">
      <c r="H25006" s="24"/>
    </row>
    <row r="25007" spans="8:8" ht="15" customHeight="1">
      <c r="H25007" s="24"/>
    </row>
    <row r="25008" spans="8:8" ht="15" customHeight="1">
      <c r="H25008" s="24"/>
    </row>
    <row r="25009" spans="8:8" ht="15" customHeight="1">
      <c r="H25009" s="24"/>
    </row>
    <row r="25010" spans="8:8" ht="15" customHeight="1">
      <c r="H25010" s="24"/>
    </row>
    <row r="25011" spans="8:8" ht="15" customHeight="1">
      <c r="H25011" s="24"/>
    </row>
    <row r="25012" spans="8:8" ht="15" customHeight="1">
      <c r="H25012" s="24"/>
    </row>
    <row r="25013" spans="8:8" ht="15" customHeight="1">
      <c r="H25013" s="24"/>
    </row>
    <row r="25014" spans="8:8" ht="15" customHeight="1">
      <c r="H25014" s="24"/>
    </row>
    <row r="25015" spans="8:8" ht="15" customHeight="1">
      <c r="H25015" s="24"/>
    </row>
    <row r="25016" spans="8:8" ht="15" customHeight="1">
      <c r="H25016" s="24"/>
    </row>
    <row r="25017" spans="8:8" ht="15" customHeight="1">
      <c r="H25017" s="24"/>
    </row>
    <row r="25018" spans="8:8" ht="15" customHeight="1">
      <c r="H25018" s="24"/>
    </row>
    <row r="25019" spans="8:8" ht="15" customHeight="1">
      <c r="H25019" s="24"/>
    </row>
    <row r="25020" spans="8:8" ht="15" customHeight="1">
      <c r="H25020" s="24"/>
    </row>
    <row r="25021" spans="8:8" ht="15" customHeight="1">
      <c r="H25021" s="24"/>
    </row>
    <row r="25022" spans="8:8" ht="15" customHeight="1">
      <c r="H25022" s="24"/>
    </row>
    <row r="25023" spans="8:8" ht="15" customHeight="1">
      <c r="H25023" s="24"/>
    </row>
    <row r="25024" spans="8:8" ht="15" customHeight="1">
      <c r="H25024" s="24"/>
    </row>
    <row r="25025" spans="8:8" ht="15" customHeight="1">
      <c r="H25025" s="24"/>
    </row>
    <row r="25026" spans="8:8" ht="15" customHeight="1">
      <c r="H25026" s="24"/>
    </row>
    <row r="25027" spans="8:8" ht="15" customHeight="1">
      <c r="H25027" s="24"/>
    </row>
    <row r="25028" spans="8:8" ht="15" customHeight="1">
      <c r="H25028" s="24"/>
    </row>
    <row r="25029" spans="8:8" ht="15" customHeight="1">
      <c r="H25029" s="24"/>
    </row>
    <row r="25030" spans="8:8" ht="15" customHeight="1">
      <c r="H25030" s="24"/>
    </row>
    <row r="25031" spans="8:8" ht="15" customHeight="1">
      <c r="H25031" s="24"/>
    </row>
    <row r="25032" spans="8:8" ht="15" customHeight="1">
      <c r="H25032" s="24"/>
    </row>
    <row r="25033" spans="8:8" ht="15" customHeight="1">
      <c r="H25033" s="24"/>
    </row>
    <row r="25034" spans="8:8" ht="15" customHeight="1">
      <c r="H25034" s="24"/>
    </row>
    <row r="25035" spans="8:8" ht="15" customHeight="1">
      <c r="H25035" s="24"/>
    </row>
    <row r="25036" spans="8:8" ht="15" customHeight="1">
      <c r="H25036" s="24"/>
    </row>
    <row r="25037" spans="8:8" ht="15" customHeight="1">
      <c r="H25037" s="24"/>
    </row>
    <row r="25038" spans="8:8" ht="15" customHeight="1">
      <c r="H25038" s="24"/>
    </row>
    <row r="25039" spans="8:8" ht="15" customHeight="1">
      <c r="H25039" s="24"/>
    </row>
    <row r="25040" spans="8:8" ht="15" customHeight="1">
      <c r="H25040" s="24"/>
    </row>
    <row r="25041" spans="8:8" ht="15" customHeight="1">
      <c r="H25041" s="24"/>
    </row>
    <row r="25042" spans="8:8" ht="15" customHeight="1">
      <c r="H25042" s="24"/>
    </row>
    <row r="25043" spans="8:8" ht="15" customHeight="1">
      <c r="H25043" s="24"/>
    </row>
    <row r="25044" spans="8:8" ht="15" customHeight="1">
      <c r="H25044" s="24"/>
    </row>
    <row r="25045" spans="8:8" ht="15" customHeight="1">
      <c r="H25045" s="24"/>
    </row>
    <row r="25046" spans="8:8" ht="15" customHeight="1">
      <c r="H25046" s="24"/>
    </row>
    <row r="25047" spans="8:8" ht="15" customHeight="1">
      <c r="H25047" s="24"/>
    </row>
    <row r="25048" spans="8:8" ht="15" customHeight="1">
      <c r="H25048" s="24"/>
    </row>
    <row r="25049" spans="8:8" ht="15" customHeight="1">
      <c r="H25049" s="24"/>
    </row>
    <row r="25050" spans="8:8" ht="15" customHeight="1">
      <c r="H25050" s="24"/>
    </row>
    <row r="25051" spans="8:8" ht="15" customHeight="1">
      <c r="H25051" s="24"/>
    </row>
    <row r="25052" spans="8:8" ht="15" customHeight="1">
      <c r="H25052" s="24"/>
    </row>
    <row r="25053" spans="8:8" ht="15" customHeight="1">
      <c r="H25053" s="24"/>
    </row>
    <row r="25054" spans="8:8" ht="15" customHeight="1">
      <c r="H25054" s="24"/>
    </row>
    <row r="25055" spans="8:8" ht="15" customHeight="1">
      <c r="H25055" s="24"/>
    </row>
    <row r="25056" spans="8:8" ht="15" customHeight="1">
      <c r="H25056" s="24"/>
    </row>
    <row r="25057" spans="8:8" ht="15" customHeight="1">
      <c r="H25057" s="24"/>
    </row>
    <row r="25058" spans="8:8" ht="15" customHeight="1">
      <c r="H25058" s="24"/>
    </row>
    <row r="25059" spans="8:8" ht="15" customHeight="1">
      <c r="H25059" s="24"/>
    </row>
    <row r="25060" spans="8:8" ht="15" customHeight="1">
      <c r="H25060" s="24"/>
    </row>
    <row r="25061" spans="8:8" ht="15" customHeight="1">
      <c r="H25061" s="24"/>
    </row>
    <row r="25062" spans="8:8" ht="15" customHeight="1">
      <c r="H25062" s="24"/>
    </row>
    <row r="25063" spans="8:8" ht="15" customHeight="1">
      <c r="H25063" s="24"/>
    </row>
    <row r="25064" spans="8:8" ht="15" customHeight="1">
      <c r="H25064" s="24"/>
    </row>
    <row r="25065" spans="8:8" ht="15" customHeight="1">
      <c r="H25065" s="24"/>
    </row>
    <row r="25066" spans="8:8" ht="15" customHeight="1">
      <c r="H25066" s="24"/>
    </row>
    <row r="25067" spans="8:8" ht="15" customHeight="1">
      <c r="H25067" s="24"/>
    </row>
    <row r="25068" spans="8:8" ht="15" customHeight="1">
      <c r="H25068" s="24"/>
    </row>
    <row r="25069" spans="8:8" ht="15" customHeight="1">
      <c r="H25069" s="24"/>
    </row>
    <row r="25070" spans="8:8" ht="15" customHeight="1">
      <c r="H25070" s="24"/>
    </row>
    <row r="25071" spans="8:8" ht="15" customHeight="1">
      <c r="H25071" s="24"/>
    </row>
    <row r="25072" spans="8:8" ht="15" customHeight="1">
      <c r="H25072" s="24"/>
    </row>
    <row r="25073" spans="8:8" ht="15" customHeight="1">
      <c r="H25073" s="24"/>
    </row>
    <row r="25074" spans="8:8" ht="15" customHeight="1">
      <c r="H25074" s="24"/>
    </row>
    <row r="25075" spans="8:8" ht="15" customHeight="1">
      <c r="H25075" s="24"/>
    </row>
    <row r="25076" spans="8:8" ht="15" customHeight="1">
      <c r="H25076" s="24"/>
    </row>
    <row r="25077" spans="8:8" ht="15" customHeight="1">
      <c r="H25077" s="24"/>
    </row>
    <row r="25078" spans="8:8" ht="15" customHeight="1">
      <c r="H25078" s="24"/>
    </row>
    <row r="25079" spans="8:8" ht="15" customHeight="1">
      <c r="H25079" s="24"/>
    </row>
    <row r="25080" spans="8:8" ht="15" customHeight="1">
      <c r="H25080" s="24"/>
    </row>
    <row r="25081" spans="8:8" ht="15" customHeight="1">
      <c r="H25081" s="24"/>
    </row>
    <row r="25082" spans="8:8" ht="15" customHeight="1">
      <c r="H25082" s="24"/>
    </row>
    <row r="25083" spans="8:8" ht="15" customHeight="1">
      <c r="H25083" s="24"/>
    </row>
    <row r="25084" spans="8:8" ht="15" customHeight="1">
      <c r="H25084" s="24"/>
    </row>
    <row r="25085" spans="8:8" ht="15" customHeight="1">
      <c r="H25085" s="24"/>
    </row>
    <row r="25086" spans="8:8" ht="15" customHeight="1">
      <c r="H25086" s="24"/>
    </row>
    <row r="25087" spans="8:8" ht="15" customHeight="1">
      <c r="H25087" s="24"/>
    </row>
    <row r="25088" spans="8:8" ht="15" customHeight="1">
      <c r="H25088" s="24"/>
    </row>
    <row r="25089" spans="8:8" ht="15" customHeight="1">
      <c r="H25089" s="24"/>
    </row>
    <row r="25090" spans="8:8" ht="15" customHeight="1">
      <c r="H25090" s="24"/>
    </row>
    <row r="25091" spans="8:8" ht="15" customHeight="1">
      <c r="H25091" s="24"/>
    </row>
    <row r="25092" spans="8:8" ht="15" customHeight="1">
      <c r="H25092" s="24"/>
    </row>
    <row r="25093" spans="8:8" ht="15" customHeight="1">
      <c r="H25093" s="24"/>
    </row>
    <row r="25094" spans="8:8" ht="15" customHeight="1">
      <c r="H25094" s="24"/>
    </row>
    <row r="25095" spans="8:8" ht="15" customHeight="1">
      <c r="H25095" s="24"/>
    </row>
    <row r="25096" spans="8:8" ht="15" customHeight="1">
      <c r="H25096" s="24"/>
    </row>
    <row r="25097" spans="8:8" ht="15" customHeight="1">
      <c r="H25097" s="24"/>
    </row>
    <row r="25098" spans="8:8" ht="15" customHeight="1">
      <c r="H25098" s="24"/>
    </row>
    <row r="25099" spans="8:8" ht="15" customHeight="1">
      <c r="H25099" s="24"/>
    </row>
    <row r="25100" spans="8:8" ht="15" customHeight="1">
      <c r="H25100" s="24"/>
    </row>
    <row r="25101" spans="8:8" ht="15" customHeight="1">
      <c r="H25101" s="24"/>
    </row>
    <row r="25102" spans="8:8" ht="15" customHeight="1">
      <c r="H25102" s="24"/>
    </row>
    <row r="25103" spans="8:8" ht="15" customHeight="1">
      <c r="H25103" s="24"/>
    </row>
    <row r="25104" spans="8:8" ht="15" customHeight="1">
      <c r="H25104" s="24"/>
    </row>
    <row r="25105" spans="8:8" ht="15" customHeight="1">
      <c r="H25105" s="24"/>
    </row>
    <row r="25106" spans="8:8" ht="15" customHeight="1">
      <c r="H25106" s="24"/>
    </row>
    <row r="25107" spans="8:8" ht="15" customHeight="1">
      <c r="H25107" s="24"/>
    </row>
    <row r="25108" spans="8:8" ht="15" customHeight="1">
      <c r="H25108" s="24"/>
    </row>
    <row r="25109" spans="8:8" ht="15" customHeight="1">
      <c r="H25109" s="24"/>
    </row>
    <row r="25110" spans="8:8" ht="15" customHeight="1">
      <c r="H25110" s="24"/>
    </row>
    <row r="25111" spans="8:8" ht="15" customHeight="1">
      <c r="H25111" s="24"/>
    </row>
    <row r="25112" spans="8:8" ht="15" customHeight="1">
      <c r="H25112" s="24"/>
    </row>
    <row r="25113" spans="8:8" ht="15" customHeight="1">
      <c r="H25113" s="24"/>
    </row>
    <row r="25114" spans="8:8" ht="15" customHeight="1">
      <c r="H25114" s="24"/>
    </row>
    <row r="25115" spans="8:8" ht="15" customHeight="1">
      <c r="H25115" s="24"/>
    </row>
    <row r="25116" spans="8:8" ht="15" customHeight="1">
      <c r="H25116" s="24"/>
    </row>
    <row r="25117" spans="8:8" ht="15" customHeight="1">
      <c r="H25117" s="24"/>
    </row>
    <row r="25118" spans="8:8" ht="15" customHeight="1">
      <c r="H25118" s="24"/>
    </row>
    <row r="25119" spans="8:8" ht="15" customHeight="1">
      <c r="H25119" s="24"/>
    </row>
    <row r="25120" spans="8:8" ht="15" customHeight="1">
      <c r="H25120" s="24"/>
    </row>
    <row r="25121" spans="8:8" ht="15" customHeight="1">
      <c r="H25121" s="24"/>
    </row>
    <row r="25122" spans="8:8" ht="15" customHeight="1">
      <c r="H25122" s="24"/>
    </row>
    <row r="25123" spans="8:8" ht="15" customHeight="1">
      <c r="H25123" s="24"/>
    </row>
    <row r="25124" spans="8:8" ht="15" customHeight="1">
      <c r="H25124" s="24"/>
    </row>
    <row r="25125" spans="8:8" ht="15" customHeight="1">
      <c r="H25125" s="24"/>
    </row>
    <row r="25126" spans="8:8" ht="15" customHeight="1">
      <c r="H25126" s="24"/>
    </row>
    <row r="25127" spans="8:8" ht="15" customHeight="1">
      <c r="H25127" s="24"/>
    </row>
    <row r="25128" spans="8:8" ht="15" customHeight="1">
      <c r="H25128" s="24"/>
    </row>
    <row r="25129" spans="8:8" ht="15" customHeight="1">
      <c r="H25129" s="24"/>
    </row>
    <row r="25130" spans="8:8" ht="15" customHeight="1">
      <c r="H25130" s="24"/>
    </row>
    <row r="25131" spans="8:8" ht="15" customHeight="1">
      <c r="H25131" s="24"/>
    </row>
    <row r="25132" spans="8:8" ht="15" customHeight="1">
      <c r="H25132" s="24"/>
    </row>
    <row r="25133" spans="8:8" ht="15" customHeight="1">
      <c r="H25133" s="24"/>
    </row>
    <row r="25134" spans="8:8" ht="15" customHeight="1">
      <c r="H25134" s="24"/>
    </row>
    <row r="25135" spans="8:8" ht="15" customHeight="1">
      <c r="H25135" s="24"/>
    </row>
    <row r="25136" spans="8:8" ht="15" customHeight="1">
      <c r="H25136" s="24"/>
    </row>
    <row r="25137" spans="8:8" ht="15" customHeight="1">
      <c r="H25137" s="24"/>
    </row>
    <row r="25138" spans="8:8" ht="15" customHeight="1">
      <c r="H25138" s="24"/>
    </row>
    <row r="25139" spans="8:8" ht="15" customHeight="1">
      <c r="H25139" s="24"/>
    </row>
    <row r="25140" spans="8:8" ht="15" customHeight="1">
      <c r="H25140" s="24"/>
    </row>
    <row r="25141" spans="8:8" ht="15" customHeight="1">
      <c r="H25141" s="24"/>
    </row>
    <row r="25142" spans="8:8" ht="15" customHeight="1">
      <c r="H25142" s="24"/>
    </row>
    <row r="25143" spans="8:8" ht="15" customHeight="1">
      <c r="H25143" s="24"/>
    </row>
    <row r="25144" spans="8:8" ht="15" customHeight="1">
      <c r="H25144" s="24"/>
    </row>
    <row r="25145" spans="8:8" ht="15" customHeight="1">
      <c r="H25145" s="24"/>
    </row>
    <row r="25146" spans="8:8" ht="15" customHeight="1">
      <c r="H25146" s="24"/>
    </row>
    <row r="25147" spans="8:8" ht="15" customHeight="1">
      <c r="H25147" s="24"/>
    </row>
    <row r="25148" spans="8:8" ht="15" customHeight="1">
      <c r="H25148" s="24"/>
    </row>
    <row r="25149" spans="8:8" ht="15" customHeight="1">
      <c r="H25149" s="24"/>
    </row>
    <row r="25150" spans="8:8" ht="15" customHeight="1">
      <c r="H25150" s="24"/>
    </row>
    <row r="25151" spans="8:8" ht="15" customHeight="1">
      <c r="H25151" s="24"/>
    </row>
    <row r="25152" spans="8:8" ht="15" customHeight="1">
      <c r="H25152" s="24"/>
    </row>
    <row r="25153" spans="8:8" ht="15" customHeight="1">
      <c r="H25153" s="24"/>
    </row>
    <row r="25154" spans="8:8" ht="15" customHeight="1">
      <c r="H25154" s="24"/>
    </row>
    <row r="25155" spans="8:8" ht="15" customHeight="1">
      <c r="H25155" s="24"/>
    </row>
    <row r="25156" spans="8:8" ht="15" customHeight="1">
      <c r="H25156" s="24"/>
    </row>
    <row r="25157" spans="8:8" ht="15" customHeight="1">
      <c r="H25157" s="24"/>
    </row>
    <row r="25158" spans="8:8" ht="15" customHeight="1">
      <c r="H25158" s="24"/>
    </row>
    <row r="25159" spans="8:8" ht="15" customHeight="1">
      <c r="H25159" s="24"/>
    </row>
    <row r="25160" spans="8:8" ht="15" customHeight="1">
      <c r="H25160" s="24"/>
    </row>
    <row r="25161" spans="8:8" ht="15" customHeight="1">
      <c r="H25161" s="24"/>
    </row>
    <row r="25162" spans="8:8" ht="15" customHeight="1">
      <c r="H25162" s="24"/>
    </row>
    <row r="25163" spans="8:8" ht="15" customHeight="1">
      <c r="H25163" s="24"/>
    </row>
    <row r="25164" spans="8:8" ht="15" customHeight="1">
      <c r="H25164" s="24"/>
    </row>
    <row r="25165" spans="8:8" ht="15" customHeight="1">
      <c r="H25165" s="24"/>
    </row>
    <row r="25166" spans="8:8" ht="15" customHeight="1">
      <c r="H25166" s="24"/>
    </row>
    <row r="25167" spans="8:8" ht="15" customHeight="1">
      <c r="H25167" s="24"/>
    </row>
    <row r="25168" spans="8:8" ht="15" customHeight="1">
      <c r="H25168" s="24"/>
    </row>
    <row r="25169" spans="8:8" ht="15" customHeight="1">
      <c r="H25169" s="24"/>
    </row>
    <row r="25170" spans="8:8" ht="15" customHeight="1">
      <c r="H25170" s="24"/>
    </row>
    <row r="25171" spans="8:8" ht="15" customHeight="1">
      <c r="H25171" s="24"/>
    </row>
    <row r="25172" spans="8:8" ht="15" customHeight="1">
      <c r="H25172" s="24"/>
    </row>
    <row r="25173" spans="8:8" ht="15" customHeight="1">
      <c r="H25173" s="24"/>
    </row>
    <row r="25174" spans="8:8" ht="15" customHeight="1">
      <c r="H25174" s="24"/>
    </row>
    <row r="25175" spans="8:8" ht="15" customHeight="1">
      <c r="H25175" s="24"/>
    </row>
    <row r="25176" spans="8:8" ht="15" customHeight="1">
      <c r="H25176" s="24"/>
    </row>
    <row r="25177" spans="8:8" ht="15" customHeight="1">
      <c r="H25177" s="24"/>
    </row>
    <row r="25178" spans="8:8" ht="15" customHeight="1">
      <c r="H25178" s="24"/>
    </row>
    <row r="25179" spans="8:8" ht="15" customHeight="1">
      <c r="H25179" s="24"/>
    </row>
    <row r="25180" spans="8:8" ht="15" customHeight="1">
      <c r="H25180" s="24"/>
    </row>
    <row r="25181" spans="8:8" ht="15" customHeight="1">
      <c r="H25181" s="24"/>
    </row>
    <row r="25182" spans="8:8" ht="15" customHeight="1">
      <c r="H25182" s="24"/>
    </row>
    <row r="25183" spans="8:8" ht="15" customHeight="1">
      <c r="H25183" s="24"/>
    </row>
    <row r="25184" spans="8:8" ht="15" customHeight="1">
      <c r="H25184" s="24"/>
    </row>
    <row r="25185" spans="8:8" ht="15" customHeight="1">
      <c r="H25185" s="24"/>
    </row>
    <row r="25186" spans="8:8" ht="15" customHeight="1">
      <c r="H25186" s="24"/>
    </row>
    <row r="25187" spans="8:8" ht="15" customHeight="1">
      <c r="H25187" s="24"/>
    </row>
    <row r="25188" spans="8:8" ht="15" customHeight="1">
      <c r="H25188" s="24"/>
    </row>
    <row r="25189" spans="8:8" ht="15" customHeight="1">
      <c r="H25189" s="24"/>
    </row>
    <row r="25190" spans="8:8" ht="15" customHeight="1">
      <c r="H25190" s="24"/>
    </row>
    <row r="25191" spans="8:8" ht="15" customHeight="1">
      <c r="H25191" s="24"/>
    </row>
    <row r="25192" spans="8:8" ht="15" customHeight="1">
      <c r="H25192" s="24"/>
    </row>
    <row r="25193" spans="8:8" ht="15" customHeight="1">
      <c r="H25193" s="24"/>
    </row>
    <row r="25194" spans="8:8" ht="15" customHeight="1">
      <c r="H25194" s="24"/>
    </row>
    <row r="25195" spans="8:8" ht="15" customHeight="1">
      <c r="H25195" s="24"/>
    </row>
    <row r="25196" spans="8:8" ht="15" customHeight="1">
      <c r="H25196" s="24"/>
    </row>
    <row r="25197" spans="8:8" ht="15" customHeight="1">
      <c r="H25197" s="24"/>
    </row>
    <row r="25198" spans="8:8" ht="15" customHeight="1">
      <c r="H25198" s="24"/>
    </row>
    <row r="25199" spans="8:8" ht="15" customHeight="1">
      <c r="H25199" s="24"/>
    </row>
    <row r="25200" spans="8:8" ht="15" customHeight="1">
      <c r="H25200" s="24"/>
    </row>
    <row r="25201" spans="8:8" ht="15" customHeight="1">
      <c r="H25201" s="24"/>
    </row>
    <row r="25202" spans="8:8" ht="15" customHeight="1">
      <c r="H25202" s="24"/>
    </row>
    <row r="25203" spans="8:8" ht="15" customHeight="1">
      <c r="H25203" s="24"/>
    </row>
    <row r="25204" spans="8:8" ht="15" customHeight="1">
      <c r="H25204" s="24"/>
    </row>
    <row r="25205" spans="8:8" ht="15" customHeight="1">
      <c r="H25205" s="24"/>
    </row>
    <row r="25206" spans="8:8" ht="15" customHeight="1">
      <c r="H25206" s="24"/>
    </row>
    <row r="25207" spans="8:8" ht="15" customHeight="1">
      <c r="H25207" s="24"/>
    </row>
    <row r="25208" spans="8:8" ht="15" customHeight="1">
      <c r="H25208" s="24"/>
    </row>
    <row r="25209" spans="8:8" ht="15" customHeight="1">
      <c r="H25209" s="24"/>
    </row>
    <row r="25210" spans="8:8" ht="15" customHeight="1">
      <c r="H25210" s="24"/>
    </row>
    <row r="25211" spans="8:8" ht="15" customHeight="1">
      <c r="H25211" s="24"/>
    </row>
    <row r="25212" spans="8:8" ht="15" customHeight="1">
      <c r="H25212" s="24"/>
    </row>
    <row r="25213" spans="8:8" ht="15" customHeight="1">
      <c r="H25213" s="24"/>
    </row>
    <row r="25214" spans="8:8" ht="15" customHeight="1">
      <c r="H25214" s="24"/>
    </row>
    <row r="25215" spans="8:8" ht="15" customHeight="1">
      <c r="H25215" s="24"/>
    </row>
    <row r="25216" spans="8:8" ht="15" customHeight="1">
      <c r="H25216" s="24"/>
    </row>
    <row r="25217" spans="8:8" ht="15" customHeight="1">
      <c r="H25217" s="24"/>
    </row>
    <row r="25218" spans="8:8" ht="15" customHeight="1">
      <c r="H25218" s="24"/>
    </row>
    <row r="25219" spans="8:8" ht="15" customHeight="1">
      <c r="H25219" s="24"/>
    </row>
    <row r="25220" spans="8:8" ht="15" customHeight="1">
      <c r="H25220" s="24"/>
    </row>
    <row r="25221" spans="8:8" ht="15" customHeight="1">
      <c r="H25221" s="24"/>
    </row>
    <row r="25222" spans="8:8" ht="15" customHeight="1">
      <c r="H25222" s="24"/>
    </row>
    <row r="25223" spans="8:8" ht="15" customHeight="1">
      <c r="H25223" s="24"/>
    </row>
    <row r="25224" spans="8:8" ht="15" customHeight="1">
      <c r="H25224" s="24"/>
    </row>
    <row r="25225" spans="8:8" ht="15" customHeight="1">
      <c r="H25225" s="24"/>
    </row>
    <row r="25226" spans="8:8" ht="15" customHeight="1">
      <c r="H25226" s="24"/>
    </row>
    <row r="25227" spans="8:8" ht="15" customHeight="1">
      <c r="H25227" s="24"/>
    </row>
    <row r="25228" spans="8:8" ht="15" customHeight="1">
      <c r="H25228" s="24"/>
    </row>
    <row r="25229" spans="8:8" ht="15" customHeight="1">
      <c r="H25229" s="24"/>
    </row>
    <row r="25230" spans="8:8" ht="15" customHeight="1">
      <c r="H25230" s="24"/>
    </row>
    <row r="25231" spans="8:8" ht="15" customHeight="1">
      <c r="H25231" s="24"/>
    </row>
    <row r="25232" spans="8:8" ht="15" customHeight="1">
      <c r="H25232" s="24"/>
    </row>
    <row r="25233" spans="8:8" ht="15" customHeight="1">
      <c r="H25233" s="24"/>
    </row>
    <row r="25234" spans="8:8" ht="15" customHeight="1">
      <c r="H25234" s="24"/>
    </row>
    <row r="25235" spans="8:8" ht="15" customHeight="1">
      <c r="H25235" s="24"/>
    </row>
    <row r="25236" spans="8:8" ht="15" customHeight="1">
      <c r="H25236" s="24"/>
    </row>
    <row r="25237" spans="8:8" ht="15" customHeight="1">
      <c r="H25237" s="24"/>
    </row>
    <row r="25238" spans="8:8" ht="15" customHeight="1">
      <c r="H25238" s="24"/>
    </row>
    <row r="25239" spans="8:8" ht="15" customHeight="1">
      <c r="H25239" s="24"/>
    </row>
    <row r="25240" spans="8:8" ht="15" customHeight="1">
      <c r="H25240" s="24"/>
    </row>
    <row r="25241" spans="8:8" ht="15" customHeight="1">
      <c r="H25241" s="24"/>
    </row>
    <row r="25242" spans="8:8" ht="15" customHeight="1">
      <c r="H25242" s="24"/>
    </row>
    <row r="25243" spans="8:8" ht="15" customHeight="1">
      <c r="H25243" s="24"/>
    </row>
    <row r="25244" spans="8:8" ht="15" customHeight="1">
      <c r="H25244" s="24"/>
    </row>
    <row r="25245" spans="8:8" ht="15" customHeight="1">
      <c r="H25245" s="24"/>
    </row>
    <row r="25246" spans="8:8" ht="15" customHeight="1">
      <c r="H25246" s="24"/>
    </row>
    <row r="25247" spans="8:8" ht="15" customHeight="1">
      <c r="H25247" s="24"/>
    </row>
    <row r="25248" spans="8:8" ht="15" customHeight="1">
      <c r="H25248" s="24"/>
    </row>
    <row r="25249" spans="8:8" ht="15" customHeight="1">
      <c r="H25249" s="24"/>
    </row>
    <row r="25250" spans="8:8" ht="15" customHeight="1">
      <c r="H25250" s="24"/>
    </row>
    <row r="25251" spans="8:8" ht="15" customHeight="1">
      <c r="H25251" s="24"/>
    </row>
    <row r="25252" spans="8:8" ht="15" customHeight="1">
      <c r="H25252" s="24"/>
    </row>
    <row r="25253" spans="8:8" ht="15" customHeight="1">
      <c r="H25253" s="24"/>
    </row>
    <row r="25254" spans="8:8" ht="15" customHeight="1">
      <c r="H25254" s="24"/>
    </row>
    <row r="25255" spans="8:8" ht="15" customHeight="1">
      <c r="H25255" s="24"/>
    </row>
    <row r="25256" spans="8:8" ht="15" customHeight="1">
      <c r="H25256" s="24"/>
    </row>
    <row r="25257" spans="8:8" ht="15" customHeight="1">
      <c r="H25257" s="24"/>
    </row>
    <row r="25258" spans="8:8" ht="15" customHeight="1">
      <c r="H25258" s="24"/>
    </row>
    <row r="25259" spans="8:8" ht="15" customHeight="1">
      <c r="H25259" s="24"/>
    </row>
    <row r="25260" spans="8:8" ht="15" customHeight="1">
      <c r="H25260" s="24"/>
    </row>
    <row r="25261" spans="8:8" ht="15" customHeight="1">
      <c r="H25261" s="24"/>
    </row>
    <row r="25262" spans="8:8" ht="15" customHeight="1">
      <c r="H25262" s="24"/>
    </row>
    <row r="25263" spans="8:8" ht="15" customHeight="1">
      <c r="H25263" s="24"/>
    </row>
    <row r="25264" spans="8:8" ht="15" customHeight="1">
      <c r="H25264" s="24"/>
    </row>
    <row r="25265" spans="8:8" ht="15" customHeight="1">
      <c r="H25265" s="24"/>
    </row>
    <row r="25266" spans="8:8" ht="15" customHeight="1">
      <c r="H25266" s="24"/>
    </row>
    <row r="25267" spans="8:8" ht="15" customHeight="1">
      <c r="H25267" s="24"/>
    </row>
    <row r="25268" spans="8:8" ht="15" customHeight="1">
      <c r="H25268" s="24"/>
    </row>
    <row r="25269" spans="8:8" ht="15" customHeight="1">
      <c r="H25269" s="24"/>
    </row>
    <row r="25270" spans="8:8" ht="15" customHeight="1">
      <c r="H25270" s="24"/>
    </row>
    <row r="25271" spans="8:8" ht="15" customHeight="1">
      <c r="H25271" s="24"/>
    </row>
    <row r="25272" spans="8:8" ht="15" customHeight="1">
      <c r="H25272" s="24"/>
    </row>
    <row r="25273" spans="8:8" ht="15" customHeight="1">
      <c r="H25273" s="24"/>
    </row>
    <row r="25274" spans="8:8" ht="15" customHeight="1">
      <c r="H25274" s="24"/>
    </row>
    <row r="25275" spans="8:8" ht="15" customHeight="1">
      <c r="H25275" s="24"/>
    </row>
    <row r="25276" spans="8:8" ht="15" customHeight="1">
      <c r="H25276" s="24"/>
    </row>
    <row r="25277" spans="8:8" ht="15" customHeight="1">
      <c r="H25277" s="24"/>
    </row>
    <row r="25278" spans="8:8" ht="15" customHeight="1">
      <c r="H25278" s="24"/>
    </row>
    <row r="25279" spans="8:8" ht="15" customHeight="1">
      <c r="H25279" s="24"/>
    </row>
    <row r="25280" spans="8:8" ht="15" customHeight="1">
      <c r="H25280" s="24"/>
    </row>
    <row r="25281" spans="8:8" ht="15" customHeight="1">
      <c r="H25281" s="24"/>
    </row>
    <row r="25282" spans="8:8" ht="15" customHeight="1">
      <c r="H25282" s="24"/>
    </row>
    <row r="25283" spans="8:8" ht="15" customHeight="1">
      <c r="H25283" s="24"/>
    </row>
    <row r="25284" spans="8:8" ht="15" customHeight="1">
      <c r="H25284" s="24"/>
    </row>
    <row r="25285" spans="8:8" ht="15" customHeight="1">
      <c r="H25285" s="24"/>
    </row>
    <row r="25286" spans="8:8" ht="15" customHeight="1">
      <c r="H25286" s="24"/>
    </row>
    <row r="25287" spans="8:8" ht="15" customHeight="1">
      <c r="H25287" s="24"/>
    </row>
    <row r="25288" spans="8:8" ht="15" customHeight="1">
      <c r="H25288" s="24"/>
    </row>
    <row r="25289" spans="8:8" ht="15" customHeight="1">
      <c r="H25289" s="24"/>
    </row>
    <row r="25290" spans="8:8" ht="15" customHeight="1">
      <c r="H25290" s="24"/>
    </row>
    <row r="25291" spans="8:8" ht="15" customHeight="1">
      <c r="H25291" s="24"/>
    </row>
    <row r="25292" spans="8:8" ht="15" customHeight="1">
      <c r="H25292" s="24"/>
    </row>
    <row r="25293" spans="8:8" ht="15" customHeight="1">
      <c r="H25293" s="24"/>
    </row>
    <row r="25294" spans="8:8" ht="15" customHeight="1">
      <c r="H25294" s="24"/>
    </row>
    <row r="25295" spans="8:8" ht="15" customHeight="1">
      <c r="H25295" s="24"/>
    </row>
    <row r="25296" spans="8:8" ht="15" customHeight="1">
      <c r="H25296" s="24"/>
    </row>
    <row r="25297" spans="8:8" ht="15" customHeight="1">
      <c r="H25297" s="24"/>
    </row>
    <row r="25298" spans="8:8" ht="15" customHeight="1">
      <c r="H25298" s="24"/>
    </row>
    <row r="25299" spans="8:8" ht="15" customHeight="1">
      <c r="H25299" s="24"/>
    </row>
    <row r="25300" spans="8:8" ht="15" customHeight="1">
      <c r="H25300" s="24"/>
    </row>
    <row r="25301" spans="8:8" ht="15" customHeight="1">
      <c r="H25301" s="24"/>
    </row>
    <row r="25302" spans="8:8" ht="15" customHeight="1">
      <c r="H25302" s="24"/>
    </row>
    <row r="25303" spans="8:8" ht="15" customHeight="1">
      <c r="H25303" s="24"/>
    </row>
    <row r="25304" spans="8:8" ht="15" customHeight="1">
      <c r="H25304" s="24"/>
    </row>
    <row r="25305" spans="8:8" ht="15" customHeight="1">
      <c r="H25305" s="24"/>
    </row>
    <row r="25306" spans="8:8" ht="15" customHeight="1">
      <c r="H25306" s="24"/>
    </row>
    <row r="25307" spans="8:8" ht="15" customHeight="1">
      <c r="H25307" s="24"/>
    </row>
    <row r="25308" spans="8:8" ht="15" customHeight="1">
      <c r="H25308" s="24"/>
    </row>
    <row r="25309" spans="8:8" ht="15" customHeight="1">
      <c r="H25309" s="24"/>
    </row>
    <row r="25310" spans="8:8" ht="15" customHeight="1">
      <c r="H25310" s="24"/>
    </row>
    <row r="25311" spans="8:8" ht="15" customHeight="1">
      <c r="H25311" s="24"/>
    </row>
    <row r="25312" spans="8:8" ht="15" customHeight="1">
      <c r="H25312" s="24"/>
    </row>
    <row r="25313" spans="8:8" ht="15" customHeight="1">
      <c r="H25313" s="24"/>
    </row>
    <row r="25314" spans="8:8" ht="15" customHeight="1">
      <c r="H25314" s="24"/>
    </row>
    <row r="25315" spans="8:8" ht="15" customHeight="1">
      <c r="H25315" s="24"/>
    </row>
    <row r="25316" spans="8:8" ht="15" customHeight="1">
      <c r="H25316" s="24"/>
    </row>
    <row r="25317" spans="8:8" ht="15" customHeight="1">
      <c r="H25317" s="24"/>
    </row>
    <row r="25318" spans="8:8" ht="15" customHeight="1">
      <c r="H25318" s="24"/>
    </row>
    <row r="25319" spans="8:8" ht="15" customHeight="1">
      <c r="H25319" s="24"/>
    </row>
    <row r="25320" spans="8:8" ht="15" customHeight="1">
      <c r="H25320" s="24"/>
    </row>
    <row r="25321" spans="8:8" ht="15" customHeight="1">
      <c r="H25321" s="24"/>
    </row>
    <row r="25322" spans="8:8" ht="15" customHeight="1">
      <c r="H25322" s="24"/>
    </row>
    <row r="25323" spans="8:8" ht="15" customHeight="1">
      <c r="H25323" s="24"/>
    </row>
    <row r="25324" spans="8:8" ht="15" customHeight="1">
      <c r="H25324" s="24"/>
    </row>
    <row r="25325" spans="8:8" ht="15" customHeight="1">
      <c r="H25325" s="24"/>
    </row>
    <row r="25326" spans="8:8" ht="15" customHeight="1">
      <c r="H25326" s="24"/>
    </row>
    <row r="25327" spans="8:8" ht="15" customHeight="1">
      <c r="H25327" s="24"/>
    </row>
    <row r="25328" spans="8:8" ht="15" customHeight="1">
      <c r="H25328" s="24"/>
    </row>
    <row r="25329" spans="8:8" ht="15" customHeight="1">
      <c r="H25329" s="24"/>
    </row>
    <row r="25330" spans="8:8" ht="15" customHeight="1">
      <c r="H25330" s="24"/>
    </row>
    <row r="25331" spans="8:8" ht="15" customHeight="1">
      <c r="H25331" s="24"/>
    </row>
    <row r="25332" spans="8:8" ht="15" customHeight="1">
      <c r="H25332" s="24"/>
    </row>
    <row r="25333" spans="8:8" ht="15" customHeight="1">
      <c r="H25333" s="24"/>
    </row>
    <row r="25334" spans="8:8" ht="15" customHeight="1">
      <c r="H25334" s="24"/>
    </row>
    <row r="25335" spans="8:8" ht="15" customHeight="1">
      <c r="H25335" s="24"/>
    </row>
    <row r="25336" spans="8:8" ht="15" customHeight="1">
      <c r="H25336" s="24"/>
    </row>
    <row r="25337" spans="8:8" ht="15" customHeight="1">
      <c r="H25337" s="24"/>
    </row>
    <row r="25338" spans="8:8" ht="15" customHeight="1">
      <c r="H25338" s="24"/>
    </row>
    <row r="25339" spans="8:8" ht="15" customHeight="1">
      <c r="H25339" s="24"/>
    </row>
    <row r="25340" spans="8:8" ht="15" customHeight="1">
      <c r="H25340" s="24"/>
    </row>
    <row r="25341" spans="8:8" ht="15" customHeight="1">
      <c r="H25341" s="24"/>
    </row>
    <row r="25342" spans="8:8" ht="15" customHeight="1">
      <c r="H25342" s="24"/>
    </row>
    <row r="25343" spans="8:8" ht="15" customHeight="1">
      <c r="H25343" s="24"/>
    </row>
    <row r="25344" spans="8:8" ht="15" customHeight="1">
      <c r="H25344" s="24"/>
    </row>
    <row r="25345" spans="8:8" ht="15" customHeight="1">
      <c r="H25345" s="24"/>
    </row>
    <row r="25346" spans="8:8" ht="15" customHeight="1">
      <c r="H25346" s="24"/>
    </row>
    <row r="25347" spans="8:8" ht="15" customHeight="1">
      <c r="H25347" s="24"/>
    </row>
    <row r="25348" spans="8:8" ht="15" customHeight="1">
      <c r="H25348" s="24"/>
    </row>
    <row r="25349" spans="8:8" ht="15" customHeight="1">
      <c r="H25349" s="24"/>
    </row>
    <row r="25350" spans="8:8" ht="15" customHeight="1">
      <c r="H25350" s="24"/>
    </row>
    <row r="25351" spans="8:8" ht="15" customHeight="1">
      <c r="H25351" s="24"/>
    </row>
    <row r="25352" spans="8:8" ht="15" customHeight="1">
      <c r="H25352" s="24"/>
    </row>
    <row r="25353" spans="8:8" ht="15" customHeight="1">
      <c r="H25353" s="24"/>
    </row>
    <row r="25354" spans="8:8" ht="15" customHeight="1">
      <c r="H25354" s="24"/>
    </row>
    <row r="25355" spans="8:8" ht="15" customHeight="1">
      <c r="H25355" s="24"/>
    </row>
    <row r="25356" spans="8:8" ht="15" customHeight="1">
      <c r="H25356" s="24"/>
    </row>
    <row r="25357" spans="8:8" ht="15" customHeight="1">
      <c r="H25357" s="24"/>
    </row>
    <row r="25358" spans="8:8" ht="15" customHeight="1">
      <c r="H25358" s="24"/>
    </row>
    <row r="25359" spans="8:8" ht="15" customHeight="1">
      <c r="H25359" s="24"/>
    </row>
    <row r="25360" spans="8:8" ht="15" customHeight="1">
      <c r="H25360" s="24"/>
    </row>
    <row r="25361" spans="8:8" ht="15" customHeight="1">
      <c r="H25361" s="24"/>
    </row>
    <row r="25362" spans="8:8" ht="15" customHeight="1">
      <c r="H25362" s="24"/>
    </row>
    <row r="25363" spans="8:8" ht="15" customHeight="1">
      <c r="H25363" s="24"/>
    </row>
    <row r="25364" spans="8:8" ht="15" customHeight="1">
      <c r="H25364" s="24"/>
    </row>
    <row r="25365" spans="8:8" ht="15" customHeight="1">
      <c r="H25365" s="24"/>
    </row>
    <row r="25366" spans="8:8" ht="15" customHeight="1">
      <c r="H25366" s="24"/>
    </row>
    <row r="25367" spans="8:8" ht="15" customHeight="1">
      <c r="H25367" s="24"/>
    </row>
    <row r="25368" spans="8:8" ht="15" customHeight="1">
      <c r="H25368" s="24"/>
    </row>
    <row r="25369" spans="8:8" ht="15" customHeight="1">
      <c r="H25369" s="24"/>
    </row>
    <row r="25370" spans="8:8" ht="15" customHeight="1">
      <c r="H25370" s="24"/>
    </row>
    <row r="25371" spans="8:8" ht="15" customHeight="1">
      <c r="H25371" s="24"/>
    </row>
    <row r="25372" spans="8:8" ht="15" customHeight="1">
      <c r="H25372" s="24"/>
    </row>
    <row r="25373" spans="8:8" ht="15" customHeight="1">
      <c r="H25373" s="24"/>
    </row>
    <row r="25374" spans="8:8" ht="15" customHeight="1">
      <c r="H25374" s="24"/>
    </row>
    <row r="25375" spans="8:8" ht="15" customHeight="1">
      <c r="H25375" s="24"/>
    </row>
    <row r="25376" spans="8:8" ht="15" customHeight="1">
      <c r="H25376" s="24"/>
    </row>
    <row r="25377" spans="8:8" ht="15" customHeight="1">
      <c r="H25377" s="24"/>
    </row>
    <row r="25378" spans="8:8" ht="15" customHeight="1">
      <c r="H25378" s="24"/>
    </row>
    <row r="25379" spans="8:8" ht="15" customHeight="1">
      <c r="H25379" s="24"/>
    </row>
    <row r="25380" spans="8:8" ht="15" customHeight="1">
      <c r="H25380" s="24"/>
    </row>
    <row r="25381" spans="8:8" ht="15" customHeight="1">
      <c r="H25381" s="24"/>
    </row>
    <row r="25382" spans="8:8" ht="15" customHeight="1">
      <c r="H25382" s="24"/>
    </row>
    <row r="25383" spans="8:8" ht="15" customHeight="1">
      <c r="H25383" s="24"/>
    </row>
    <row r="25384" spans="8:8" ht="15" customHeight="1">
      <c r="H25384" s="24"/>
    </row>
    <row r="25385" spans="8:8" ht="15" customHeight="1">
      <c r="H25385" s="24"/>
    </row>
    <row r="25386" spans="8:8" ht="15" customHeight="1">
      <c r="H25386" s="24"/>
    </row>
    <row r="25387" spans="8:8" ht="15" customHeight="1">
      <c r="H25387" s="24"/>
    </row>
    <row r="25388" spans="8:8" ht="15" customHeight="1">
      <c r="H25388" s="24"/>
    </row>
    <row r="25389" spans="8:8" ht="15" customHeight="1">
      <c r="H25389" s="24"/>
    </row>
    <row r="25390" spans="8:8" ht="15" customHeight="1">
      <c r="H25390" s="24"/>
    </row>
    <row r="25391" spans="8:8" ht="15" customHeight="1">
      <c r="H25391" s="24"/>
    </row>
    <row r="25392" spans="8:8" ht="15" customHeight="1">
      <c r="H25392" s="24"/>
    </row>
    <row r="25393" spans="8:8" ht="15" customHeight="1">
      <c r="H25393" s="24"/>
    </row>
    <row r="25394" spans="8:8" ht="15" customHeight="1">
      <c r="H25394" s="24"/>
    </row>
    <row r="25395" spans="8:8" ht="15" customHeight="1">
      <c r="H25395" s="24"/>
    </row>
    <row r="25396" spans="8:8" ht="15" customHeight="1">
      <c r="H25396" s="24"/>
    </row>
    <row r="25397" spans="8:8" ht="15" customHeight="1">
      <c r="H25397" s="24"/>
    </row>
    <row r="25398" spans="8:8" ht="15" customHeight="1">
      <c r="H25398" s="24"/>
    </row>
    <row r="25399" spans="8:8" ht="15" customHeight="1">
      <c r="H25399" s="24"/>
    </row>
    <row r="25400" spans="8:8" ht="15" customHeight="1">
      <c r="H25400" s="24"/>
    </row>
    <row r="25401" spans="8:8" ht="15" customHeight="1">
      <c r="H25401" s="24"/>
    </row>
    <row r="25402" spans="8:8" ht="15" customHeight="1">
      <c r="H25402" s="24"/>
    </row>
    <row r="25403" spans="8:8" ht="15" customHeight="1">
      <c r="H25403" s="24"/>
    </row>
    <row r="25404" spans="8:8" ht="15" customHeight="1">
      <c r="H25404" s="24"/>
    </row>
    <row r="25405" spans="8:8" ht="15" customHeight="1">
      <c r="H25405" s="24"/>
    </row>
    <row r="25406" spans="8:8" ht="15" customHeight="1">
      <c r="H25406" s="24"/>
    </row>
    <row r="25407" spans="8:8" ht="15" customHeight="1">
      <c r="H25407" s="24"/>
    </row>
    <row r="25408" spans="8:8" ht="15" customHeight="1">
      <c r="H25408" s="24"/>
    </row>
    <row r="25409" spans="8:8" ht="15" customHeight="1">
      <c r="H25409" s="24"/>
    </row>
    <row r="25410" spans="8:8" ht="15" customHeight="1">
      <c r="H25410" s="24"/>
    </row>
    <row r="25411" spans="8:8" ht="15" customHeight="1">
      <c r="H25411" s="24"/>
    </row>
    <row r="25412" spans="8:8" ht="15" customHeight="1">
      <c r="H25412" s="24"/>
    </row>
    <row r="25413" spans="8:8" ht="15" customHeight="1">
      <c r="H25413" s="24"/>
    </row>
    <row r="25414" spans="8:8" ht="15" customHeight="1">
      <c r="H25414" s="24"/>
    </row>
    <row r="25415" spans="8:8" ht="15" customHeight="1">
      <c r="H25415" s="24"/>
    </row>
    <row r="25416" spans="8:8" ht="15" customHeight="1">
      <c r="H25416" s="24"/>
    </row>
    <row r="25417" spans="8:8" ht="15" customHeight="1">
      <c r="H25417" s="24"/>
    </row>
    <row r="25418" spans="8:8" ht="15" customHeight="1">
      <c r="H25418" s="24"/>
    </row>
    <row r="25419" spans="8:8" ht="15" customHeight="1">
      <c r="H25419" s="24"/>
    </row>
    <row r="25420" spans="8:8" ht="15" customHeight="1">
      <c r="H25420" s="24"/>
    </row>
    <row r="25421" spans="8:8" ht="15" customHeight="1">
      <c r="H25421" s="24"/>
    </row>
    <row r="25422" spans="8:8" ht="15" customHeight="1">
      <c r="H25422" s="24"/>
    </row>
    <row r="25423" spans="8:8" ht="15" customHeight="1">
      <c r="H25423" s="24"/>
    </row>
    <row r="25424" spans="8:8" ht="15" customHeight="1">
      <c r="H25424" s="24"/>
    </row>
    <row r="25425" spans="8:8" ht="15" customHeight="1">
      <c r="H25425" s="24"/>
    </row>
    <row r="25426" spans="8:8" ht="15" customHeight="1">
      <c r="H25426" s="24"/>
    </row>
    <row r="25427" spans="8:8" ht="15" customHeight="1">
      <c r="H25427" s="24"/>
    </row>
    <row r="25428" spans="8:8" ht="15" customHeight="1">
      <c r="H25428" s="24"/>
    </row>
    <row r="25429" spans="8:8" ht="15" customHeight="1">
      <c r="H25429" s="24"/>
    </row>
    <row r="25430" spans="8:8" ht="15" customHeight="1">
      <c r="H25430" s="24"/>
    </row>
    <row r="25431" spans="8:8" ht="15" customHeight="1">
      <c r="H25431" s="24"/>
    </row>
    <row r="25432" spans="8:8" ht="15" customHeight="1">
      <c r="H25432" s="24"/>
    </row>
    <row r="25433" spans="8:8" ht="15" customHeight="1">
      <c r="H25433" s="24"/>
    </row>
    <row r="25434" spans="8:8" ht="15" customHeight="1">
      <c r="H25434" s="24"/>
    </row>
    <row r="25435" spans="8:8" ht="15" customHeight="1">
      <c r="H25435" s="24"/>
    </row>
    <row r="25436" spans="8:8" ht="15" customHeight="1">
      <c r="H25436" s="24"/>
    </row>
    <row r="25437" spans="8:8" ht="15" customHeight="1">
      <c r="H25437" s="24"/>
    </row>
    <row r="25438" spans="8:8" ht="15" customHeight="1">
      <c r="H25438" s="24"/>
    </row>
    <row r="25439" spans="8:8" ht="15" customHeight="1">
      <c r="H25439" s="24"/>
    </row>
    <row r="25440" spans="8:8" ht="15" customHeight="1">
      <c r="H25440" s="24"/>
    </row>
    <row r="25441" spans="8:8" ht="15" customHeight="1">
      <c r="H25441" s="24"/>
    </row>
    <row r="25442" spans="8:8" ht="15" customHeight="1">
      <c r="H25442" s="24"/>
    </row>
    <row r="25443" spans="8:8" ht="15" customHeight="1">
      <c r="H25443" s="24"/>
    </row>
    <row r="25444" spans="8:8" ht="15" customHeight="1">
      <c r="H25444" s="24"/>
    </row>
    <row r="25445" spans="8:8" ht="15" customHeight="1">
      <c r="H25445" s="24"/>
    </row>
    <row r="25446" spans="8:8" ht="15" customHeight="1">
      <c r="H25446" s="24"/>
    </row>
    <row r="25447" spans="8:8" ht="15" customHeight="1">
      <c r="H25447" s="24"/>
    </row>
    <row r="25448" spans="8:8" ht="15" customHeight="1">
      <c r="H25448" s="24"/>
    </row>
    <row r="25449" spans="8:8" ht="15" customHeight="1">
      <c r="H25449" s="24"/>
    </row>
    <row r="25450" spans="8:8" ht="15" customHeight="1">
      <c r="H25450" s="24"/>
    </row>
    <row r="25451" spans="8:8" ht="15" customHeight="1">
      <c r="H25451" s="24"/>
    </row>
    <row r="25452" spans="8:8" ht="15" customHeight="1">
      <c r="H25452" s="24"/>
    </row>
    <row r="25453" spans="8:8" ht="15" customHeight="1">
      <c r="H25453" s="24"/>
    </row>
    <row r="25454" spans="8:8" ht="15" customHeight="1">
      <c r="H25454" s="24"/>
    </row>
    <row r="25455" spans="8:8" ht="15" customHeight="1">
      <c r="H25455" s="24"/>
    </row>
    <row r="25456" spans="8:8" ht="15" customHeight="1">
      <c r="H25456" s="24"/>
    </row>
    <row r="25457" spans="8:8" ht="15" customHeight="1">
      <c r="H25457" s="24"/>
    </row>
    <row r="25458" spans="8:8" ht="15" customHeight="1">
      <c r="H25458" s="24"/>
    </row>
    <row r="25459" spans="8:8" ht="15" customHeight="1">
      <c r="H25459" s="24"/>
    </row>
    <row r="25460" spans="8:8" ht="15" customHeight="1">
      <c r="H25460" s="24"/>
    </row>
    <row r="25461" spans="8:8" ht="15" customHeight="1">
      <c r="H25461" s="24"/>
    </row>
    <row r="25462" spans="8:8" ht="15" customHeight="1">
      <c r="H25462" s="24"/>
    </row>
    <row r="25463" spans="8:8" ht="15" customHeight="1">
      <c r="H25463" s="24"/>
    </row>
    <row r="25464" spans="8:8" ht="15" customHeight="1">
      <c r="H25464" s="24"/>
    </row>
    <row r="25465" spans="8:8" ht="15" customHeight="1">
      <c r="H25465" s="24"/>
    </row>
    <row r="25466" spans="8:8" ht="15" customHeight="1">
      <c r="H25466" s="24"/>
    </row>
    <row r="25467" spans="8:8" ht="15" customHeight="1">
      <c r="H25467" s="24"/>
    </row>
    <row r="25468" spans="8:8" ht="15" customHeight="1">
      <c r="H25468" s="24"/>
    </row>
    <row r="25469" spans="8:8" ht="15" customHeight="1">
      <c r="H25469" s="24"/>
    </row>
    <row r="25470" spans="8:8" ht="15" customHeight="1">
      <c r="H25470" s="24"/>
    </row>
    <row r="25471" spans="8:8" ht="15" customHeight="1">
      <c r="H25471" s="24"/>
    </row>
    <row r="25472" spans="8:8" ht="15" customHeight="1">
      <c r="H25472" s="24"/>
    </row>
    <row r="25473" spans="8:8" ht="15" customHeight="1">
      <c r="H25473" s="24"/>
    </row>
    <row r="25474" spans="8:8" ht="15" customHeight="1">
      <c r="H25474" s="24"/>
    </row>
    <row r="25475" spans="8:8" ht="15" customHeight="1">
      <c r="H25475" s="24"/>
    </row>
    <row r="25476" spans="8:8" ht="15" customHeight="1">
      <c r="H25476" s="24"/>
    </row>
    <row r="25477" spans="8:8" ht="15" customHeight="1">
      <c r="H25477" s="24"/>
    </row>
    <row r="25478" spans="8:8" ht="15" customHeight="1">
      <c r="H25478" s="24"/>
    </row>
    <row r="25479" spans="8:8" ht="15" customHeight="1">
      <c r="H25479" s="24"/>
    </row>
    <row r="25480" spans="8:8" ht="15" customHeight="1">
      <c r="H25480" s="24"/>
    </row>
    <row r="25481" spans="8:8" ht="15" customHeight="1">
      <c r="H25481" s="24"/>
    </row>
    <row r="25482" spans="8:8" ht="15" customHeight="1">
      <c r="H25482" s="24"/>
    </row>
    <row r="25483" spans="8:8" ht="15" customHeight="1">
      <c r="H25483" s="24"/>
    </row>
    <row r="25484" spans="8:8" ht="15" customHeight="1">
      <c r="H25484" s="24"/>
    </row>
    <row r="25485" spans="8:8" ht="15" customHeight="1">
      <c r="H25485" s="24"/>
    </row>
    <row r="25486" spans="8:8" ht="15" customHeight="1">
      <c r="H25486" s="24"/>
    </row>
    <row r="25487" spans="8:8" ht="15" customHeight="1">
      <c r="H25487" s="24"/>
    </row>
    <row r="25488" spans="8:8" ht="15" customHeight="1">
      <c r="H25488" s="24"/>
    </row>
    <row r="25489" spans="8:8" ht="15" customHeight="1">
      <c r="H25489" s="24"/>
    </row>
    <row r="25490" spans="8:8" ht="15" customHeight="1">
      <c r="H25490" s="24"/>
    </row>
    <row r="25491" spans="8:8" ht="15" customHeight="1">
      <c r="H25491" s="24"/>
    </row>
    <row r="25492" spans="8:8" ht="15" customHeight="1">
      <c r="H25492" s="24"/>
    </row>
    <row r="25493" spans="8:8" ht="15" customHeight="1">
      <c r="H25493" s="24"/>
    </row>
    <row r="25494" spans="8:8" ht="15" customHeight="1">
      <c r="H25494" s="24"/>
    </row>
    <row r="25495" spans="8:8" ht="15" customHeight="1">
      <c r="H25495" s="24"/>
    </row>
    <row r="25496" spans="8:8" ht="15" customHeight="1">
      <c r="H25496" s="24"/>
    </row>
    <row r="25497" spans="8:8" ht="15" customHeight="1">
      <c r="H25497" s="24"/>
    </row>
    <row r="25498" spans="8:8" ht="15" customHeight="1">
      <c r="H25498" s="24"/>
    </row>
    <row r="25499" spans="8:8" ht="15" customHeight="1">
      <c r="H25499" s="24"/>
    </row>
    <row r="25500" spans="8:8" ht="15" customHeight="1">
      <c r="H25500" s="24"/>
    </row>
    <row r="25501" spans="8:8" ht="15" customHeight="1">
      <c r="H25501" s="24"/>
    </row>
    <row r="25502" spans="8:8" ht="15" customHeight="1">
      <c r="H25502" s="24"/>
    </row>
    <row r="25503" spans="8:8" ht="15" customHeight="1">
      <c r="H25503" s="24"/>
    </row>
    <row r="25504" spans="8:8" ht="15" customHeight="1">
      <c r="H25504" s="24"/>
    </row>
    <row r="25505" spans="8:8" ht="15" customHeight="1">
      <c r="H25505" s="24"/>
    </row>
    <row r="25506" spans="8:8" ht="15" customHeight="1">
      <c r="H25506" s="24"/>
    </row>
    <row r="25507" spans="8:8" ht="15" customHeight="1">
      <c r="H25507" s="24"/>
    </row>
    <row r="25508" spans="8:8" ht="15" customHeight="1">
      <c r="H25508" s="24"/>
    </row>
    <row r="25509" spans="8:8" ht="15" customHeight="1">
      <c r="H25509" s="24"/>
    </row>
    <row r="25510" spans="8:8" ht="15" customHeight="1">
      <c r="H25510" s="24"/>
    </row>
    <row r="25511" spans="8:8" ht="15" customHeight="1">
      <c r="H25511" s="24"/>
    </row>
    <row r="25512" spans="8:8" ht="15" customHeight="1">
      <c r="H25512" s="24"/>
    </row>
    <row r="25513" spans="8:8" ht="15" customHeight="1">
      <c r="H25513" s="24"/>
    </row>
    <row r="25514" spans="8:8" ht="15" customHeight="1">
      <c r="H25514" s="24"/>
    </row>
    <row r="25515" spans="8:8" ht="15" customHeight="1">
      <c r="H25515" s="24"/>
    </row>
    <row r="25516" spans="8:8" ht="15" customHeight="1">
      <c r="H25516" s="24"/>
    </row>
    <row r="25517" spans="8:8" ht="15" customHeight="1">
      <c r="H25517" s="24"/>
    </row>
    <row r="25518" spans="8:8" ht="15" customHeight="1">
      <c r="H25518" s="24"/>
    </row>
    <row r="25519" spans="8:8" ht="15" customHeight="1">
      <c r="H25519" s="24"/>
    </row>
    <row r="25520" spans="8:8" ht="15" customHeight="1">
      <c r="H25520" s="24"/>
    </row>
    <row r="25521" spans="8:8" ht="15" customHeight="1">
      <c r="H25521" s="24"/>
    </row>
    <row r="25522" spans="8:8" ht="15" customHeight="1">
      <c r="H25522" s="24"/>
    </row>
    <row r="25523" spans="8:8" ht="15" customHeight="1">
      <c r="H25523" s="24"/>
    </row>
    <row r="25524" spans="8:8" ht="15" customHeight="1">
      <c r="H25524" s="24"/>
    </row>
    <row r="25525" spans="8:8" ht="15" customHeight="1">
      <c r="H25525" s="24"/>
    </row>
    <row r="25526" spans="8:8" ht="15" customHeight="1">
      <c r="H25526" s="24"/>
    </row>
    <row r="25527" spans="8:8" ht="15" customHeight="1">
      <c r="H25527" s="24"/>
    </row>
    <row r="25528" spans="8:8" ht="15" customHeight="1">
      <c r="H25528" s="24"/>
    </row>
    <row r="25529" spans="8:8" ht="15" customHeight="1">
      <c r="H25529" s="24"/>
    </row>
    <row r="25530" spans="8:8" ht="15" customHeight="1">
      <c r="H25530" s="24"/>
    </row>
    <row r="25531" spans="8:8" ht="15" customHeight="1">
      <c r="H25531" s="24"/>
    </row>
    <row r="25532" spans="8:8" ht="15" customHeight="1">
      <c r="H25532" s="24"/>
    </row>
    <row r="25533" spans="8:8" ht="15" customHeight="1">
      <c r="H25533" s="24"/>
    </row>
    <row r="25534" spans="8:8" ht="15" customHeight="1">
      <c r="H25534" s="24"/>
    </row>
    <row r="25535" spans="8:8" ht="15" customHeight="1">
      <c r="H25535" s="24"/>
    </row>
    <row r="25536" spans="8:8" ht="15" customHeight="1">
      <c r="H25536" s="24"/>
    </row>
    <row r="25537" spans="8:8" ht="15" customHeight="1">
      <c r="H25537" s="24"/>
    </row>
    <row r="25538" spans="8:8" ht="15" customHeight="1">
      <c r="H25538" s="24"/>
    </row>
    <row r="25539" spans="8:8" ht="15" customHeight="1">
      <c r="H25539" s="24"/>
    </row>
    <row r="25540" spans="8:8" ht="15" customHeight="1">
      <c r="H25540" s="24"/>
    </row>
    <row r="25541" spans="8:8" ht="15" customHeight="1">
      <c r="H25541" s="24"/>
    </row>
    <row r="25542" spans="8:8" ht="15" customHeight="1">
      <c r="H25542" s="24"/>
    </row>
    <row r="25543" spans="8:8" ht="15" customHeight="1">
      <c r="H25543" s="24"/>
    </row>
    <row r="25544" spans="8:8" ht="15" customHeight="1">
      <c r="H25544" s="24"/>
    </row>
    <row r="25545" spans="8:8" ht="15" customHeight="1">
      <c r="H25545" s="24"/>
    </row>
    <row r="25546" spans="8:8" ht="15" customHeight="1">
      <c r="H25546" s="24"/>
    </row>
    <row r="25547" spans="8:8" ht="15" customHeight="1">
      <c r="H25547" s="24"/>
    </row>
    <row r="25548" spans="8:8" ht="15" customHeight="1">
      <c r="H25548" s="24"/>
    </row>
    <row r="25549" spans="8:8" ht="15" customHeight="1">
      <c r="H25549" s="24"/>
    </row>
    <row r="25550" spans="8:8" ht="15" customHeight="1">
      <c r="H25550" s="24"/>
    </row>
    <row r="25551" spans="8:8" ht="15" customHeight="1">
      <c r="H25551" s="24"/>
    </row>
    <row r="25552" spans="8:8" ht="15" customHeight="1">
      <c r="H25552" s="24"/>
    </row>
    <row r="25553" spans="8:8" ht="15" customHeight="1">
      <c r="H25553" s="24"/>
    </row>
    <row r="25554" spans="8:8" ht="15" customHeight="1">
      <c r="H25554" s="24"/>
    </row>
    <row r="25555" spans="8:8" ht="15" customHeight="1">
      <c r="H25555" s="24"/>
    </row>
    <row r="25556" spans="8:8" ht="15" customHeight="1">
      <c r="H25556" s="24"/>
    </row>
    <row r="25557" spans="8:8" ht="15" customHeight="1">
      <c r="H25557" s="24"/>
    </row>
    <row r="25558" spans="8:8" ht="15" customHeight="1">
      <c r="H25558" s="24"/>
    </row>
    <row r="25559" spans="8:8" ht="15" customHeight="1">
      <c r="H25559" s="24"/>
    </row>
    <row r="25560" spans="8:8" ht="15" customHeight="1">
      <c r="H25560" s="24"/>
    </row>
    <row r="25561" spans="8:8" ht="15" customHeight="1">
      <c r="H25561" s="24"/>
    </row>
    <row r="25562" spans="8:8" ht="15" customHeight="1">
      <c r="H25562" s="24"/>
    </row>
    <row r="25563" spans="8:8" ht="15" customHeight="1">
      <c r="H25563" s="24"/>
    </row>
    <row r="25564" spans="8:8" ht="15" customHeight="1">
      <c r="H25564" s="24"/>
    </row>
    <row r="25565" spans="8:8" ht="15" customHeight="1">
      <c r="H25565" s="24"/>
    </row>
    <row r="25566" spans="8:8" ht="15" customHeight="1">
      <c r="H25566" s="24"/>
    </row>
    <row r="25567" spans="8:8" ht="15" customHeight="1">
      <c r="H25567" s="24"/>
    </row>
    <row r="25568" spans="8:8" ht="15" customHeight="1">
      <c r="H25568" s="24"/>
    </row>
    <row r="25569" spans="8:8" ht="15" customHeight="1">
      <c r="H25569" s="24"/>
    </row>
    <row r="25570" spans="8:8" ht="15" customHeight="1">
      <c r="H25570" s="24"/>
    </row>
    <row r="25571" spans="8:8" ht="15" customHeight="1">
      <c r="H25571" s="24"/>
    </row>
    <row r="25572" spans="8:8" ht="15" customHeight="1">
      <c r="H25572" s="24"/>
    </row>
    <row r="25573" spans="8:8" ht="15" customHeight="1">
      <c r="H25573" s="24"/>
    </row>
    <row r="25574" spans="8:8" ht="15" customHeight="1">
      <c r="H25574" s="24"/>
    </row>
    <row r="25575" spans="8:8" ht="15" customHeight="1">
      <c r="H25575" s="24"/>
    </row>
    <row r="25576" spans="8:8" ht="15" customHeight="1">
      <c r="H25576" s="24"/>
    </row>
    <row r="25577" spans="8:8" ht="15" customHeight="1">
      <c r="H25577" s="24"/>
    </row>
    <row r="25578" spans="8:8" ht="15" customHeight="1">
      <c r="H25578" s="24"/>
    </row>
    <row r="25579" spans="8:8" ht="15" customHeight="1">
      <c r="H25579" s="24"/>
    </row>
    <row r="25580" spans="8:8" ht="15" customHeight="1">
      <c r="H25580" s="24"/>
    </row>
    <row r="25581" spans="8:8" ht="15" customHeight="1">
      <c r="H25581" s="24"/>
    </row>
    <row r="25582" spans="8:8" ht="15" customHeight="1">
      <c r="H25582" s="24"/>
    </row>
    <row r="25583" spans="8:8" ht="15" customHeight="1">
      <c r="H25583" s="24"/>
    </row>
    <row r="25584" spans="8:8" ht="15" customHeight="1">
      <c r="H25584" s="24"/>
    </row>
    <row r="25585" spans="8:8" ht="15" customHeight="1">
      <c r="H25585" s="24"/>
    </row>
    <row r="25586" spans="8:8" ht="15" customHeight="1">
      <c r="H25586" s="24"/>
    </row>
    <row r="25587" spans="8:8" ht="15" customHeight="1">
      <c r="H25587" s="24"/>
    </row>
    <row r="25588" spans="8:8" ht="15" customHeight="1">
      <c r="H25588" s="24"/>
    </row>
    <row r="25589" spans="8:8" ht="15" customHeight="1">
      <c r="H25589" s="24"/>
    </row>
    <row r="25590" spans="8:8" ht="15" customHeight="1">
      <c r="H25590" s="24"/>
    </row>
    <row r="25591" spans="8:8" ht="15" customHeight="1">
      <c r="H25591" s="24"/>
    </row>
    <row r="25592" spans="8:8" ht="15" customHeight="1">
      <c r="H25592" s="24"/>
    </row>
    <row r="25593" spans="8:8" ht="15" customHeight="1">
      <c r="H25593" s="24"/>
    </row>
    <row r="25594" spans="8:8" ht="15" customHeight="1">
      <c r="H25594" s="24"/>
    </row>
    <row r="25595" spans="8:8" ht="15" customHeight="1">
      <c r="H25595" s="24"/>
    </row>
    <row r="25596" spans="8:8" ht="15" customHeight="1">
      <c r="H25596" s="24"/>
    </row>
    <row r="25597" spans="8:8" ht="15" customHeight="1">
      <c r="H25597" s="24"/>
    </row>
    <row r="25598" spans="8:8" ht="15" customHeight="1">
      <c r="H25598" s="24"/>
    </row>
    <row r="25599" spans="8:8" ht="15" customHeight="1">
      <c r="H25599" s="24"/>
    </row>
    <row r="25600" spans="8:8" ht="15" customHeight="1">
      <c r="H25600" s="24"/>
    </row>
    <row r="25601" spans="8:8" ht="15" customHeight="1">
      <c r="H25601" s="24"/>
    </row>
    <row r="25602" spans="8:8" ht="15" customHeight="1">
      <c r="H25602" s="24"/>
    </row>
    <row r="25603" spans="8:8" ht="15" customHeight="1">
      <c r="H25603" s="24"/>
    </row>
    <row r="25604" spans="8:8" ht="15" customHeight="1">
      <c r="H25604" s="24"/>
    </row>
    <row r="25605" spans="8:8" ht="15" customHeight="1">
      <c r="H25605" s="24"/>
    </row>
    <row r="25606" spans="8:8" ht="15" customHeight="1">
      <c r="H25606" s="24"/>
    </row>
    <row r="25607" spans="8:8" ht="15" customHeight="1">
      <c r="H25607" s="24"/>
    </row>
    <row r="25608" spans="8:8" ht="15" customHeight="1">
      <c r="H25608" s="24"/>
    </row>
    <row r="25609" spans="8:8" ht="15" customHeight="1">
      <c r="H25609" s="24"/>
    </row>
    <row r="25610" spans="8:8" ht="15" customHeight="1">
      <c r="H25610" s="24"/>
    </row>
    <row r="25611" spans="8:8" ht="15" customHeight="1">
      <c r="H25611" s="24"/>
    </row>
    <row r="25612" spans="8:8" ht="15" customHeight="1">
      <c r="H25612" s="24"/>
    </row>
    <row r="25613" spans="8:8" ht="15" customHeight="1">
      <c r="H25613" s="24"/>
    </row>
    <row r="25614" spans="8:8" ht="15" customHeight="1">
      <c r="H25614" s="24"/>
    </row>
    <row r="25615" spans="8:8" ht="15" customHeight="1">
      <c r="H25615" s="24"/>
    </row>
    <row r="25616" spans="8:8" ht="15" customHeight="1">
      <c r="H25616" s="24"/>
    </row>
    <row r="25617" spans="8:8" ht="15" customHeight="1">
      <c r="H25617" s="24"/>
    </row>
    <row r="25618" spans="8:8" ht="15" customHeight="1">
      <c r="H25618" s="24"/>
    </row>
    <row r="25619" spans="8:8" ht="15" customHeight="1">
      <c r="H25619" s="24"/>
    </row>
    <row r="25620" spans="8:8" ht="15" customHeight="1">
      <c r="H25620" s="24"/>
    </row>
    <row r="25621" spans="8:8" ht="15" customHeight="1">
      <c r="H25621" s="24"/>
    </row>
    <row r="25622" spans="8:8" ht="15" customHeight="1">
      <c r="H25622" s="24"/>
    </row>
    <row r="25623" spans="8:8" ht="15" customHeight="1">
      <c r="H25623" s="24"/>
    </row>
    <row r="25624" spans="8:8" ht="15" customHeight="1">
      <c r="H25624" s="24"/>
    </row>
    <row r="25625" spans="8:8" ht="15" customHeight="1">
      <c r="H25625" s="24"/>
    </row>
    <row r="25626" spans="8:8" ht="15" customHeight="1">
      <c r="H25626" s="24"/>
    </row>
    <row r="25627" spans="8:8" ht="15" customHeight="1">
      <c r="H25627" s="24"/>
    </row>
    <row r="25628" spans="8:8" ht="15" customHeight="1">
      <c r="H25628" s="24"/>
    </row>
    <row r="25629" spans="8:8" ht="15" customHeight="1">
      <c r="H25629" s="24"/>
    </row>
    <row r="25630" spans="8:8" ht="15" customHeight="1">
      <c r="H25630" s="24"/>
    </row>
    <row r="25631" spans="8:8" ht="15" customHeight="1">
      <c r="H25631" s="24"/>
    </row>
    <row r="25632" spans="8:8" ht="15" customHeight="1">
      <c r="H25632" s="24"/>
    </row>
    <row r="25633" spans="8:8" ht="15" customHeight="1">
      <c r="H25633" s="24"/>
    </row>
    <row r="25634" spans="8:8" ht="15" customHeight="1">
      <c r="H25634" s="24"/>
    </row>
    <row r="25635" spans="8:8" ht="15" customHeight="1">
      <c r="H25635" s="24"/>
    </row>
    <row r="25636" spans="8:8" ht="15" customHeight="1">
      <c r="H25636" s="24"/>
    </row>
    <row r="25637" spans="8:8" ht="15" customHeight="1">
      <c r="H25637" s="24"/>
    </row>
    <row r="25638" spans="8:8" ht="15" customHeight="1">
      <c r="H25638" s="24"/>
    </row>
    <row r="25639" spans="8:8" ht="15" customHeight="1">
      <c r="H25639" s="24"/>
    </row>
    <row r="25640" spans="8:8" ht="15" customHeight="1">
      <c r="H25640" s="24"/>
    </row>
    <row r="25641" spans="8:8" ht="15" customHeight="1">
      <c r="H25641" s="24"/>
    </row>
    <row r="25642" spans="8:8" ht="15" customHeight="1">
      <c r="H25642" s="24"/>
    </row>
    <row r="25643" spans="8:8" ht="15" customHeight="1">
      <c r="H25643" s="24"/>
    </row>
    <row r="25644" spans="8:8" ht="15" customHeight="1">
      <c r="H25644" s="24"/>
    </row>
    <row r="25645" spans="8:8" ht="15" customHeight="1">
      <c r="H25645" s="24"/>
    </row>
    <row r="25646" spans="8:8" ht="15" customHeight="1">
      <c r="H25646" s="24"/>
    </row>
    <row r="25647" spans="8:8" ht="15" customHeight="1">
      <c r="H25647" s="24"/>
    </row>
    <row r="25648" spans="8:8" ht="15" customHeight="1">
      <c r="H25648" s="24"/>
    </row>
    <row r="25649" spans="8:8" ht="15" customHeight="1">
      <c r="H25649" s="24"/>
    </row>
    <row r="25650" spans="8:8" ht="15" customHeight="1">
      <c r="H25650" s="24"/>
    </row>
    <row r="25651" spans="8:8" ht="15" customHeight="1">
      <c r="H25651" s="24"/>
    </row>
    <row r="25652" spans="8:8" ht="15" customHeight="1">
      <c r="H25652" s="24"/>
    </row>
    <row r="25653" spans="8:8" ht="15" customHeight="1">
      <c r="H25653" s="24"/>
    </row>
    <row r="25654" spans="8:8" ht="15" customHeight="1">
      <c r="H25654" s="24"/>
    </row>
    <row r="25655" spans="8:8" ht="15" customHeight="1">
      <c r="H25655" s="24"/>
    </row>
    <row r="25656" spans="8:8" ht="15" customHeight="1">
      <c r="H25656" s="24"/>
    </row>
    <row r="25657" spans="8:8" ht="15" customHeight="1">
      <c r="H25657" s="24"/>
    </row>
    <row r="25658" spans="8:8" ht="15" customHeight="1">
      <c r="H25658" s="24"/>
    </row>
    <row r="25659" spans="8:8" ht="15" customHeight="1">
      <c r="H25659" s="24"/>
    </row>
    <row r="25660" spans="8:8" ht="15" customHeight="1">
      <c r="H25660" s="24"/>
    </row>
    <row r="25661" spans="8:8" ht="15" customHeight="1">
      <c r="H25661" s="24"/>
    </row>
    <row r="25662" spans="8:8" ht="15" customHeight="1">
      <c r="H25662" s="24"/>
    </row>
    <row r="25663" spans="8:8" ht="15" customHeight="1">
      <c r="H25663" s="24"/>
    </row>
    <row r="25664" spans="8:8" ht="15" customHeight="1">
      <c r="H25664" s="24"/>
    </row>
    <row r="25665" spans="8:8" ht="15" customHeight="1">
      <c r="H25665" s="24"/>
    </row>
    <row r="25666" spans="8:8" ht="15" customHeight="1">
      <c r="H25666" s="24"/>
    </row>
    <row r="25667" spans="8:8" ht="15" customHeight="1">
      <c r="H25667" s="24"/>
    </row>
    <row r="25668" spans="8:8" ht="15" customHeight="1">
      <c r="H25668" s="24"/>
    </row>
    <row r="25669" spans="8:8" ht="15" customHeight="1">
      <c r="H25669" s="24"/>
    </row>
    <row r="25670" spans="8:8" ht="15" customHeight="1">
      <c r="H25670" s="24"/>
    </row>
    <row r="25671" spans="8:8" ht="15" customHeight="1">
      <c r="H25671" s="24"/>
    </row>
    <row r="25672" spans="8:8" ht="15" customHeight="1">
      <c r="H25672" s="24"/>
    </row>
    <row r="25673" spans="8:8" ht="15" customHeight="1">
      <c r="H25673" s="24"/>
    </row>
    <row r="25674" spans="8:8" ht="15" customHeight="1">
      <c r="H25674" s="24"/>
    </row>
    <row r="25675" spans="8:8" ht="15" customHeight="1">
      <c r="H25675" s="24"/>
    </row>
    <row r="25676" spans="8:8" ht="15" customHeight="1">
      <c r="H25676" s="24"/>
    </row>
    <row r="25677" spans="8:8" ht="15" customHeight="1">
      <c r="H25677" s="24"/>
    </row>
    <row r="25678" spans="8:8" ht="15" customHeight="1">
      <c r="H25678" s="24"/>
    </row>
    <row r="25679" spans="8:8" ht="15" customHeight="1">
      <c r="H25679" s="24"/>
    </row>
    <row r="25680" spans="8:8" ht="15" customHeight="1">
      <c r="H25680" s="24"/>
    </row>
    <row r="25681" spans="8:8" ht="15" customHeight="1">
      <c r="H25681" s="24"/>
    </row>
    <row r="25682" spans="8:8" ht="15" customHeight="1">
      <c r="H25682" s="24"/>
    </row>
    <row r="25683" spans="8:8" ht="15" customHeight="1">
      <c r="H25683" s="24"/>
    </row>
    <row r="25684" spans="8:8" ht="15" customHeight="1">
      <c r="H25684" s="24"/>
    </row>
    <row r="25685" spans="8:8" ht="15" customHeight="1">
      <c r="H25685" s="24"/>
    </row>
    <row r="25686" spans="8:8" ht="15" customHeight="1">
      <c r="H25686" s="24"/>
    </row>
    <row r="25687" spans="8:8" ht="15" customHeight="1">
      <c r="H25687" s="24"/>
    </row>
    <row r="25688" spans="8:8" ht="15" customHeight="1">
      <c r="H25688" s="24"/>
    </row>
    <row r="25689" spans="8:8" ht="15" customHeight="1">
      <c r="H25689" s="24"/>
    </row>
    <row r="25690" spans="8:8" ht="15" customHeight="1">
      <c r="H25690" s="24"/>
    </row>
    <row r="25691" spans="8:8" ht="15" customHeight="1">
      <c r="H25691" s="24"/>
    </row>
    <row r="25692" spans="8:8" ht="15" customHeight="1">
      <c r="H25692" s="24"/>
    </row>
    <row r="25693" spans="8:8" ht="15" customHeight="1">
      <c r="H25693" s="24"/>
    </row>
    <row r="25694" spans="8:8" ht="15" customHeight="1">
      <c r="H25694" s="24"/>
    </row>
    <row r="25695" spans="8:8" ht="15" customHeight="1">
      <c r="H25695" s="24"/>
    </row>
    <row r="25696" spans="8:8" ht="15" customHeight="1">
      <c r="H25696" s="24"/>
    </row>
    <row r="25697" spans="8:8" ht="15" customHeight="1">
      <c r="H25697" s="24"/>
    </row>
    <row r="25698" spans="8:8" ht="15" customHeight="1">
      <c r="H25698" s="24"/>
    </row>
    <row r="25699" spans="8:8" ht="15" customHeight="1">
      <c r="H25699" s="24"/>
    </row>
    <row r="25700" spans="8:8" ht="15" customHeight="1">
      <c r="H25700" s="24"/>
    </row>
    <row r="25701" spans="8:8" ht="15" customHeight="1">
      <c r="H25701" s="24"/>
    </row>
    <row r="25702" spans="8:8" ht="15" customHeight="1">
      <c r="H25702" s="24"/>
    </row>
    <row r="25703" spans="8:8" ht="15" customHeight="1">
      <c r="H25703" s="24"/>
    </row>
    <row r="25704" spans="8:8" ht="15" customHeight="1">
      <c r="H25704" s="24"/>
    </row>
    <row r="25705" spans="8:8" ht="15" customHeight="1">
      <c r="H25705" s="24"/>
    </row>
    <row r="25706" spans="8:8" ht="15" customHeight="1">
      <c r="H25706" s="24"/>
    </row>
    <row r="25707" spans="8:8" ht="15" customHeight="1">
      <c r="H25707" s="24"/>
    </row>
    <row r="25708" spans="8:8" ht="15" customHeight="1">
      <c r="H25708" s="24"/>
    </row>
    <row r="25709" spans="8:8" ht="15" customHeight="1">
      <c r="H25709" s="24"/>
    </row>
    <row r="25710" spans="8:8" ht="15" customHeight="1">
      <c r="H25710" s="24"/>
    </row>
    <row r="25711" spans="8:8" ht="15" customHeight="1">
      <c r="H25711" s="24"/>
    </row>
    <row r="25712" spans="8:8" ht="15" customHeight="1">
      <c r="H25712" s="24"/>
    </row>
    <row r="25713" spans="8:8" ht="15" customHeight="1">
      <c r="H25713" s="24"/>
    </row>
    <row r="25714" spans="8:8" ht="15" customHeight="1">
      <c r="H25714" s="24"/>
    </row>
    <row r="25715" spans="8:8" ht="15" customHeight="1">
      <c r="H25715" s="24"/>
    </row>
    <row r="25716" spans="8:8" ht="15" customHeight="1">
      <c r="H25716" s="24"/>
    </row>
    <row r="25717" spans="8:8" ht="15" customHeight="1">
      <c r="H25717" s="24"/>
    </row>
    <row r="25718" spans="8:8" ht="15" customHeight="1">
      <c r="H25718" s="24"/>
    </row>
    <row r="25719" spans="8:8" ht="15" customHeight="1">
      <c r="H25719" s="24"/>
    </row>
    <row r="25720" spans="8:8" ht="15" customHeight="1">
      <c r="H25720" s="24"/>
    </row>
    <row r="25721" spans="8:8" ht="15" customHeight="1">
      <c r="H25721" s="24"/>
    </row>
    <row r="25722" spans="8:8" ht="15" customHeight="1">
      <c r="H25722" s="24"/>
    </row>
    <row r="25723" spans="8:8" ht="15" customHeight="1">
      <c r="H25723" s="24"/>
    </row>
    <row r="25724" spans="8:8" ht="15" customHeight="1">
      <c r="H25724" s="24"/>
    </row>
    <row r="25725" spans="8:8" ht="15" customHeight="1">
      <c r="H25725" s="24"/>
    </row>
    <row r="25726" spans="8:8" ht="15" customHeight="1">
      <c r="H25726" s="24"/>
    </row>
    <row r="25727" spans="8:8" ht="15" customHeight="1">
      <c r="H25727" s="24"/>
    </row>
    <row r="25728" spans="8:8" ht="15" customHeight="1">
      <c r="H25728" s="24"/>
    </row>
    <row r="25729" spans="8:8" ht="15" customHeight="1">
      <c r="H25729" s="24"/>
    </row>
    <row r="25730" spans="8:8" ht="15" customHeight="1">
      <c r="H25730" s="24"/>
    </row>
    <row r="25731" spans="8:8" ht="15" customHeight="1">
      <c r="H25731" s="24"/>
    </row>
    <row r="25732" spans="8:8" ht="15" customHeight="1">
      <c r="H25732" s="24"/>
    </row>
    <row r="25733" spans="8:8" ht="15" customHeight="1">
      <c r="H25733" s="24"/>
    </row>
    <row r="25734" spans="8:8" ht="15" customHeight="1">
      <c r="H25734" s="24"/>
    </row>
    <row r="25735" spans="8:8" ht="15" customHeight="1">
      <c r="H25735" s="24"/>
    </row>
    <row r="25736" spans="8:8" ht="15" customHeight="1">
      <c r="H25736" s="24"/>
    </row>
    <row r="25737" spans="8:8" ht="15" customHeight="1">
      <c r="H25737" s="24"/>
    </row>
    <row r="25738" spans="8:8" ht="15" customHeight="1">
      <c r="H25738" s="24"/>
    </row>
    <row r="25739" spans="8:8" ht="15" customHeight="1">
      <c r="H25739" s="24"/>
    </row>
    <row r="25740" spans="8:8" ht="15" customHeight="1">
      <c r="H25740" s="24"/>
    </row>
    <row r="25741" spans="8:8" ht="15" customHeight="1">
      <c r="H25741" s="24"/>
    </row>
    <row r="25742" spans="8:8" ht="15" customHeight="1">
      <c r="H25742" s="24"/>
    </row>
    <row r="25743" spans="8:8" ht="15" customHeight="1">
      <c r="H25743" s="24"/>
    </row>
    <row r="25744" spans="8:8" ht="15" customHeight="1">
      <c r="H25744" s="24"/>
    </row>
    <row r="25745" spans="8:8" ht="15" customHeight="1">
      <c r="H25745" s="24"/>
    </row>
    <row r="25746" spans="8:8" ht="15" customHeight="1">
      <c r="H25746" s="24"/>
    </row>
    <row r="25747" spans="8:8" ht="15" customHeight="1">
      <c r="H25747" s="24"/>
    </row>
    <row r="25748" spans="8:8" ht="15" customHeight="1">
      <c r="H25748" s="24"/>
    </row>
    <row r="25749" spans="8:8" ht="15" customHeight="1">
      <c r="H25749" s="24"/>
    </row>
    <row r="25750" spans="8:8" ht="15" customHeight="1">
      <c r="H25750" s="24"/>
    </row>
    <row r="25751" spans="8:8" ht="15" customHeight="1">
      <c r="H25751" s="24"/>
    </row>
    <row r="25752" spans="8:8" ht="15" customHeight="1">
      <c r="H25752" s="24"/>
    </row>
    <row r="25753" spans="8:8" ht="15" customHeight="1">
      <c r="H25753" s="24"/>
    </row>
    <row r="25754" spans="8:8" ht="15" customHeight="1">
      <c r="H25754" s="24"/>
    </row>
    <row r="25755" spans="8:8" ht="15" customHeight="1">
      <c r="H25755" s="24"/>
    </row>
    <row r="25756" spans="8:8" ht="15" customHeight="1">
      <c r="H25756" s="24"/>
    </row>
    <row r="25757" spans="8:8" ht="15" customHeight="1">
      <c r="H25757" s="24"/>
    </row>
    <row r="25758" spans="8:8" ht="15" customHeight="1">
      <c r="H25758" s="24"/>
    </row>
    <row r="25759" spans="8:8" ht="15" customHeight="1">
      <c r="H25759" s="24"/>
    </row>
    <row r="25760" spans="8:8" ht="15" customHeight="1">
      <c r="H25760" s="24"/>
    </row>
    <row r="25761" spans="8:8" ht="15" customHeight="1">
      <c r="H25761" s="24"/>
    </row>
    <row r="25762" spans="8:8" ht="15" customHeight="1">
      <c r="H25762" s="24"/>
    </row>
    <row r="25763" spans="8:8" ht="15" customHeight="1">
      <c r="H25763" s="24"/>
    </row>
    <row r="25764" spans="8:8" ht="15" customHeight="1">
      <c r="H25764" s="24"/>
    </row>
    <row r="25765" spans="8:8" ht="15" customHeight="1">
      <c r="H25765" s="24"/>
    </row>
    <row r="25766" spans="8:8" ht="15" customHeight="1">
      <c r="H25766" s="24"/>
    </row>
    <row r="25767" spans="8:8" ht="15" customHeight="1">
      <c r="H25767" s="24"/>
    </row>
    <row r="25768" spans="8:8" ht="15" customHeight="1">
      <c r="H25768" s="24"/>
    </row>
    <row r="25769" spans="8:8" ht="15" customHeight="1">
      <c r="H25769" s="24"/>
    </row>
    <row r="25770" spans="8:8" ht="15" customHeight="1">
      <c r="H25770" s="24"/>
    </row>
    <row r="25771" spans="8:8" ht="15" customHeight="1">
      <c r="H25771" s="24"/>
    </row>
    <row r="25772" spans="8:8" ht="15" customHeight="1">
      <c r="H25772" s="24"/>
    </row>
    <row r="25773" spans="8:8" ht="15" customHeight="1">
      <c r="H25773" s="24"/>
    </row>
    <row r="25774" spans="8:8" ht="15" customHeight="1">
      <c r="H25774" s="24"/>
    </row>
    <row r="25775" spans="8:8" ht="15" customHeight="1">
      <c r="H25775" s="24"/>
    </row>
    <row r="25776" spans="8:8" ht="15" customHeight="1">
      <c r="H25776" s="24"/>
    </row>
    <row r="25777" spans="8:8" ht="15" customHeight="1">
      <c r="H25777" s="24"/>
    </row>
    <row r="25778" spans="8:8" ht="15" customHeight="1">
      <c r="H25778" s="24"/>
    </row>
    <row r="25779" spans="8:8" ht="15" customHeight="1">
      <c r="H25779" s="24"/>
    </row>
    <row r="25780" spans="8:8" ht="15" customHeight="1">
      <c r="H25780" s="24"/>
    </row>
    <row r="25781" spans="8:8" ht="15" customHeight="1">
      <c r="H25781" s="24"/>
    </row>
    <row r="25782" spans="8:8" ht="15" customHeight="1">
      <c r="H25782" s="24"/>
    </row>
    <row r="25783" spans="8:8" ht="15" customHeight="1">
      <c r="H25783" s="24"/>
    </row>
    <row r="25784" spans="8:8" ht="15" customHeight="1">
      <c r="H25784" s="24"/>
    </row>
    <row r="25785" spans="8:8" ht="15" customHeight="1">
      <c r="H25785" s="24"/>
    </row>
    <row r="25786" spans="8:8" ht="15" customHeight="1">
      <c r="H25786" s="24"/>
    </row>
    <row r="25787" spans="8:8" ht="15" customHeight="1">
      <c r="H25787" s="24"/>
    </row>
    <row r="25788" spans="8:8" ht="15" customHeight="1">
      <c r="H25788" s="24"/>
    </row>
    <row r="25789" spans="8:8" ht="15" customHeight="1">
      <c r="H25789" s="24"/>
    </row>
    <row r="25790" spans="8:8" ht="15" customHeight="1">
      <c r="H25790" s="24"/>
    </row>
    <row r="25791" spans="8:8" ht="15" customHeight="1">
      <c r="H25791" s="24"/>
    </row>
    <row r="25792" spans="8:8" ht="15" customHeight="1">
      <c r="H25792" s="24"/>
    </row>
    <row r="25793" spans="8:8" ht="15" customHeight="1">
      <c r="H25793" s="24"/>
    </row>
    <row r="25794" spans="8:8" ht="15" customHeight="1">
      <c r="H25794" s="24"/>
    </row>
    <row r="25795" spans="8:8" ht="15" customHeight="1">
      <c r="H25795" s="24"/>
    </row>
    <row r="25796" spans="8:8" ht="15" customHeight="1">
      <c r="H25796" s="24"/>
    </row>
    <row r="25797" spans="8:8" ht="15" customHeight="1">
      <c r="H25797" s="24"/>
    </row>
    <row r="25798" spans="8:8" ht="15" customHeight="1">
      <c r="H25798" s="24"/>
    </row>
    <row r="25799" spans="8:8" ht="15" customHeight="1">
      <c r="H25799" s="24"/>
    </row>
    <row r="25800" spans="8:8" ht="15" customHeight="1">
      <c r="H25800" s="24"/>
    </row>
    <row r="25801" spans="8:8" ht="15" customHeight="1">
      <c r="H25801" s="24"/>
    </row>
    <row r="25802" spans="8:8" ht="15" customHeight="1">
      <c r="H25802" s="24"/>
    </row>
    <row r="25803" spans="8:8" ht="15" customHeight="1">
      <c r="H25803" s="24"/>
    </row>
    <row r="25804" spans="8:8" ht="15" customHeight="1">
      <c r="H25804" s="24"/>
    </row>
    <row r="25805" spans="8:8" ht="15" customHeight="1">
      <c r="H25805" s="24"/>
    </row>
    <row r="25806" spans="8:8" ht="15" customHeight="1">
      <c r="H25806" s="24"/>
    </row>
    <row r="25807" spans="8:8" ht="15" customHeight="1">
      <c r="H25807" s="24"/>
    </row>
    <row r="25808" spans="8:8" ht="15" customHeight="1">
      <c r="H25808" s="24"/>
    </row>
    <row r="25809" spans="8:8" ht="15" customHeight="1">
      <c r="H25809" s="24"/>
    </row>
    <row r="25810" spans="8:8" ht="15" customHeight="1">
      <c r="H25810" s="24"/>
    </row>
    <row r="25811" spans="8:8" ht="15" customHeight="1">
      <c r="H25811" s="24"/>
    </row>
    <row r="25812" spans="8:8" ht="15" customHeight="1">
      <c r="H25812" s="24"/>
    </row>
    <row r="25813" spans="8:8" ht="15" customHeight="1">
      <c r="H25813" s="24"/>
    </row>
    <row r="25814" spans="8:8" ht="15" customHeight="1">
      <c r="H25814" s="24"/>
    </row>
    <row r="25815" spans="8:8" ht="15" customHeight="1">
      <c r="H25815" s="24"/>
    </row>
    <row r="25816" spans="8:8" ht="15" customHeight="1">
      <c r="H25816" s="24"/>
    </row>
    <row r="25817" spans="8:8" ht="15" customHeight="1">
      <c r="H25817" s="24"/>
    </row>
    <row r="25818" spans="8:8" ht="15" customHeight="1">
      <c r="H25818" s="24"/>
    </row>
    <row r="25819" spans="8:8" ht="15" customHeight="1">
      <c r="H25819" s="24"/>
    </row>
    <row r="25820" spans="8:8" ht="15" customHeight="1">
      <c r="H25820" s="24"/>
    </row>
    <row r="25821" spans="8:8" ht="15" customHeight="1">
      <c r="H25821" s="24"/>
    </row>
    <row r="25822" spans="8:8" ht="15" customHeight="1">
      <c r="H25822" s="24"/>
    </row>
    <row r="25823" spans="8:8" ht="15" customHeight="1">
      <c r="H25823" s="24"/>
    </row>
    <row r="25824" spans="8:8" ht="15" customHeight="1">
      <c r="H25824" s="24"/>
    </row>
    <row r="25825" spans="8:8" ht="15" customHeight="1">
      <c r="H25825" s="24"/>
    </row>
    <row r="25826" spans="8:8" ht="15" customHeight="1">
      <c r="H25826" s="24"/>
    </row>
    <row r="25827" spans="8:8" ht="15" customHeight="1">
      <c r="H25827" s="24"/>
    </row>
    <row r="25828" spans="8:8" ht="15" customHeight="1">
      <c r="H25828" s="24"/>
    </row>
    <row r="25829" spans="8:8" ht="15" customHeight="1">
      <c r="H25829" s="24"/>
    </row>
    <row r="25830" spans="8:8" ht="15" customHeight="1">
      <c r="H25830" s="24"/>
    </row>
    <row r="25831" spans="8:8" ht="15" customHeight="1">
      <c r="H25831" s="24"/>
    </row>
    <row r="25832" spans="8:8" ht="15" customHeight="1">
      <c r="H25832" s="24"/>
    </row>
    <row r="25833" spans="8:8" ht="15" customHeight="1">
      <c r="H25833" s="24"/>
    </row>
    <row r="25834" spans="8:8" ht="15" customHeight="1">
      <c r="H25834" s="24"/>
    </row>
    <row r="25835" spans="8:8" ht="15" customHeight="1">
      <c r="H25835" s="24"/>
    </row>
    <row r="25836" spans="8:8" ht="15" customHeight="1">
      <c r="H25836" s="24"/>
    </row>
    <row r="25837" spans="8:8" ht="15" customHeight="1">
      <c r="H25837" s="24"/>
    </row>
    <row r="25838" spans="8:8" ht="15" customHeight="1">
      <c r="H25838" s="24"/>
    </row>
    <row r="25839" spans="8:8" ht="15" customHeight="1">
      <c r="H25839" s="24"/>
    </row>
    <row r="25840" spans="8:8" ht="15" customHeight="1">
      <c r="H25840" s="24"/>
    </row>
    <row r="25841" spans="8:8" ht="15" customHeight="1">
      <c r="H25841" s="24"/>
    </row>
    <row r="25842" spans="8:8" ht="15" customHeight="1">
      <c r="H25842" s="24"/>
    </row>
    <row r="25843" spans="8:8" ht="15" customHeight="1">
      <c r="H25843" s="24"/>
    </row>
    <row r="25844" spans="8:8" ht="15" customHeight="1">
      <c r="H25844" s="24"/>
    </row>
    <row r="25845" spans="8:8" ht="15" customHeight="1">
      <c r="H25845" s="24"/>
    </row>
    <row r="25846" spans="8:8" ht="15" customHeight="1">
      <c r="H25846" s="24"/>
    </row>
    <row r="25847" spans="8:8" ht="15" customHeight="1">
      <c r="H25847" s="24"/>
    </row>
    <row r="25848" spans="8:8" ht="15" customHeight="1">
      <c r="H25848" s="24"/>
    </row>
    <row r="25849" spans="8:8" ht="15" customHeight="1">
      <c r="H25849" s="24"/>
    </row>
    <row r="25850" spans="8:8" ht="15" customHeight="1">
      <c r="H25850" s="24"/>
    </row>
    <row r="25851" spans="8:8" ht="15" customHeight="1">
      <c r="H25851" s="24"/>
    </row>
    <row r="25852" spans="8:8" ht="15" customHeight="1">
      <c r="H25852" s="24"/>
    </row>
    <row r="25853" spans="8:8" ht="15" customHeight="1">
      <c r="H25853" s="24"/>
    </row>
    <row r="25854" spans="8:8" ht="15" customHeight="1">
      <c r="H25854" s="24"/>
    </row>
    <row r="25855" spans="8:8" ht="15" customHeight="1">
      <c r="H25855" s="24"/>
    </row>
    <row r="25856" spans="8:8" ht="15" customHeight="1">
      <c r="H25856" s="24"/>
    </row>
    <row r="25857" spans="8:8" ht="15" customHeight="1">
      <c r="H25857" s="24"/>
    </row>
    <row r="25858" spans="8:8" ht="15" customHeight="1">
      <c r="H25858" s="24"/>
    </row>
    <row r="25859" spans="8:8" ht="15" customHeight="1">
      <c r="H25859" s="24"/>
    </row>
    <row r="25860" spans="8:8" ht="15" customHeight="1">
      <c r="H25860" s="24"/>
    </row>
    <row r="25861" spans="8:8" ht="15" customHeight="1">
      <c r="H25861" s="24"/>
    </row>
    <row r="25862" spans="8:8" ht="15" customHeight="1">
      <c r="H25862" s="24"/>
    </row>
    <row r="25863" spans="8:8" ht="15" customHeight="1">
      <c r="H25863" s="24"/>
    </row>
    <row r="25864" spans="8:8" ht="15" customHeight="1">
      <c r="H25864" s="24"/>
    </row>
    <row r="25865" spans="8:8" ht="15" customHeight="1">
      <c r="H25865" s="24"/>
    </row>
    <row r="25866" spans="8:8" ht="15" customHeight="1">
      <c r="H25866" s="24"/>
    </row>
    <row r="25867" spans="8:8" ht="15" customHeight="1">
      <c r="H25867" s="24"/>
    </row>
    <row r="25868" spans="8:8" ht="15" customHeight="1">
      <c r="H25868" s="24"/>
    </row>
    <row r="25869" spans="8:8" ht="15" customHeight="1">
      <c r="H25869" s="24"/>
    </row>
    <row r="25870" spans="8:8" ht="15" customHeight="1">
      <c r="H25870" s="24"/>
    </row>
    <row r="25871" spans="8:8" ht="15" customHeight="1">
      <c r="H25871" s="24"/>
    </row>
    <row r="25872" spans="8:8" ht="15" customHeight="1">
      <c r="H25872" s="24"/>
    </row>
    <row r="25873" spans="8:8" ht="15" customHeight="1">
      <c r="H25873" s="24"/>
    </row>
    <row r="25874" spans="8:8" ht="15" customHeight="1">
      <c r="H25874" s="24"/>
    </row>
    <row r="25875" spans="8:8" ht="15" customHeight="1">
      <c r="H25875" s="24"/>
    </row>
    <row r="25876" spans="8:8" ht="15" customHeight="1">
      <c r="H25876" s="24"/>
    </row>
    <row r="25877" spans="8:8" ht="15" customHeight="1">
      <c r="H25877" s="24"/>
    </row>
    <row r="25878" spans="8:8" ht="15" customHeight="1">
      <c r="H25878" s="24"/>
    </row>
    <row r="25879" spans="8:8" ht="15" customHeight="1">
      <c r="H25879" s="24"/>
    </row>
    <row r="25880" spans="8:8" ht="15" customHeight="1">
      <c r="H25880" s="24"/>
    </row>
    <row r="25881" spans="8:8" ht="15" customHeight="1">
      <c r="H25881" s="24"/>
    </row>
    <row r="25882" spans="8:8" ht="15" customHeight="1">
      <c r="H25882" s="24"/>
    </row>
    <row r="25883" spans="8:8" ht="15" customHeight="1">
      <c r="H25883" s="24"/>
    </row>
    <row r="25884" spans="8:8" ht="15" customHeight="1">
      <c r="H25884" s="24"/>
    </row>
    <row r="25885" spans="8:8" ht="15" customHeight="1">
      <c r="H25885" s="24"/>
    </row>
    <row r="25886" spans="8:8" ht="15" customHeight="1">
      <c r="H25886" s="24"/>
    </row>
    <row r="25887" spans="8:8" ht="15" customHeight="1">
      <c r="H25887" s="24"/>
    </row>
    <row r="25888" spans="8:8" ht="15" customHeight="1">
      <c r="H25888" s="24"/>
    </row>
    <row r="25889" spans="8:8" ht="15" customHeight="1">
      <c r="H25889" s="24"/>
    </row>
    <row r="25890" spans="8:8" ht="15" customHeight="1">
      <c r="H25890" s="24"/>
    </row>
    <row r="25891" spans="8:8" ht="15" customHeight="1">
      <c r="H25891" s="24"/>
    </row>
    <row r="25892" spans="8:8" ht="15" customHeight="1">
      <c r="H25892" s="24"/>
    </row>
    <row r="25893" spans="8:8" ht="15" customHeight="1">
      <c r="H25893" s="24"/>
    </row>
    <row r="25894" spans="8:8" ht="15" customHeight="1">
      <c r="H25894" s="24"/>
    </row>
    <row r="25895" spans="8:8" ht="15" customHeight="1">
      <c r="H25895" s="24"/>
    </row>
    <row r="25896" spans="8:8" ht="15" customHeight="1">
      <c r="H25896" s="24"/>
    </row>
    <row r="25897" spans="8:8" ht="15" customHeight="1">
      <c r="H25897" s="24"/>
    </row>
    <row r="25898" spans="8:8" ht="15" customHeight="1">
      <c r="H25898" s="24"/>
    </row>
    <row r="25899" spans="8:8" ht="15" customHeight="1">
      <c r="H25899" s="24"/>
    </row>
    <row r="25900" spans="8:8" ht="15" customHeight="1">
      <c r="H25900" s="24"/>
    </row>
    <row r="25901" spans="8:8" ht="15" customHeight="1">
      <c r="H25901" s="24"/>
    </row>
    <row r="25902" spans="8:8" ht="15" customHeight="1">
      <c r="H25902" s="24"/>
    </row>
    <row r="25903" spans="8:8" ht="15" customHeight="1">
      <c r="H25903" s="24"/>
    </row>
    <row r="25904" spans="8:8" ht="15" customHeight="1">
      <c r="H25904" s="24"/>
    </row>
    <row r="25905" spans="8:8" ht="15" customHeight="1">
      <c r="H25905" s="24"/>
    </row>
    <row r="25906" spans="8:8" ht="15" customHeight="1">
      <c r="H25906" s="24"/>
    </row>
    <row r="25907" spans="8:8" ht="15" customHeight="1">
      <c r="H25907" s="24"/>
    </row>
    <row r="25908" spans="8:8" ht="15" customHeight="1">
      <c r="H25908" s="24"/>
    </row>
    <row r="25909" spans="8:8" ht="15" customHeight="1">
      <c r="H25909" s="24"/>
    </row>
    <row r="25910" spans="8:8" ht="15" customHeight="1">
      <c r="H25910" s="24"/>
    </row>
    <row r="25911" spans="8:8" ht="15" customHeight="1">
      <c r="H25911" s="24"/>
    </row>
    <row r="25912" spans="8:8" ht="15" customHeight="1">
      <c r="H25912" s="24"/>
    </row>
    <row r="25913" spans="8:8" ht="15" customHeight="1">
      <c r="H25913" s="24"/>
    </row>
    <row r="25914" spans="8:8" ht="15" customHeight="1">
      <c r="H25914" s="24"/>
    </row>
    <row r="25915" spans="8:8" ht="15" customHeight="1">
      <c r="H25915" s="24"/>
    </row>
    <row r="25916" spans="8:8" ht="15" customHeight="1">
      <c r="H25916" s="24"/>
    </row>
    <row r="25917" spans="8:8" ht="15" customHeight="1">
      <c r="H25917" s="24"/>
    </row>
    <row r="25918" spans="8:8" ht="15" customHeight="1">
      <c r="H25918" s="24"/>
    </row>
    <row r="25919" spans="8:8" ht="15" customHeight="1">
      <c r="H25919" s="24"/>
    </row>
    <row r="25920" spans="8:8" ht="15" customHeight="1">
      <c r="H25920" s="24"/>
    </row>
    <row r="25921" spans="8:8" ht="15" customHeight="1">
      <c r="H25921" s="24"/>
    </row>
    <row r="25922" spans="8:8" ht="15" customHeight="1">
      <c r="H25922" s="24"/>
    </row>
    <row r="25923" spans="8:8" ht="15" customHeight="1">
      <c r="H25923" s="24"/>
    </row>
    <row r="25924" spans="8:8" ht="15" customHeight="1">
      <c r="H25924" s="24"/>
    </row>
    <row r="25925" spans="8:8" ht="15" customHeight="1">
      <c r="H25925" s="24"/>
    </row>
    <row r="25926" spans="8:8" ht="15" customHeight="1">
      <c r="H25926" s="24"/>
    </row>
    <row r="25927" spans="8:8" ht="15" customHeight="1">
      <c r="H25927" s="24"/>
    </row>
    <row r="25928" spans="8:8" ht="15" customHeight="1">
      <c r="H25928" s="24"/>
    </row>
    <row r="25929" spans="8:8" ht="15" customHeight="1">
      <c r="H25929" s="24"/>
    </row>
    <row r="25930" spans="8:8" ht="15" customHeight="1">
      <c r="H25930" s="24"/>
    </row>
    <row r="25931" spans="8:8" ht="15" customHeight="1">
      <c r="H25931" s="24"/>
    </row>
    <row r="25932" spans="8:8" ht="15" customHeight="1">
      <c r="H25932" s="24"/>
    </row>
    <row r="25933" spans="8:8" ht="15" customHeight="1">
      <c r="H25933" s="24"/>
    </row>
    <row r="25934" spans="8:8" ht="15" customHeight="1">
      <c r="H25934" s="24"/>
    </row>
    <row r="25935" spans="8:8" ht="15" customHeight="1">
      <c r="H25935" s="24"/>
    </row>
    <row r="25936" spans="8:8" ht="15" customHeight="1">
      <c r="H25936" s="24"/>
    </row>
    <row r="25937" spans="8:8" ht="15" customHeight="1">
      <c r="H25937" s="24"/>
    </row>
    <row r="25938" spans="8:8" ht="15" customHeight="1">
      <c r="H25938" s="24"/>
    </row>
    <row r="25939" spans="8:8" ht="15" customHeight="1">
      <c r="H25939" s="24"/>
    </row>
    <row r="25940" spans="8:8" ht="15" customHeight="1">
      <c r="H25940" s="24"/>
    </row>
    <row r="25941" spans="8:8" ht="15" customHeight="1">
      <c r="H25941" s="24"/>
    </row>
    <row r="25942" spans="8:8" ht="15" customHeight="1">
      <c r="H25942" s="24"/>
    </row>
    <row r="25943" spans="8:8" ht="15" customHeight="1">
      <c r="H25943" s="24"/>
    </row>
    <row r="25944" spans="8:8" ht="15" customHeight="1">
      <c r="H25944" s="24"/>
    </row>
    <row r="25945" spans="8:8" ht="15" customHeight="1">
      <c r="H25945" s="24"/>
    </row>
    <row r="25946" spans="8:8" ht="15" customHeight="1">
      <c r="H25946" s="24"/>
    </row>
    <row r="25947" spans="8:8" ht="15" customHeight="1">
      <c r="H25947" s="24"/>
    </row>
    <row r="25948" spans="8:8" ht="15" customHeight="1">
      <c r="H25948" s="24"/>
    </row>
    <row r="25949" spans="8:8" ht="15" customHeight="1">
      <c r="H25949" s="24"/>
    </row>
    <row r="25950" spans="8:8" ht="15" customHeight="1">
      <c r="H25950" s="24"/>
    </row>
    <row r="25951" spans="8:8" ht="15" customHeight="1">
      <c r="H25951" s="24"/>
    </row>
    <row r="25952" spans="8:8" ht="15" customHeight="1">
      <c r="H25952" s="24"/>
    </row>
    <row r="25953" spans="8:8" ht="15" customHeight="1">
      <c r="H25953" s="24"/>
    </row>
    <row r="25954" spans="8:8" ht="15" customHeight="1">
      <c r="H25954" s="24"/>
    </row>
    <row r="25955" spans="8:8" ht="15" customHeight="1">
      <c r="H25955" s="24"/>
    </row>
    <row r="25956" spans="8:8" ht="15" customHeight="1">
      <c r="H25956" s="24"/>
    </row>
    <row r="25957" spans="8:8" ht="15" customHeight="1">
      <c r="H25957" s="24"/>
    </row>
    <row r="25958" spans="8:8" ht="15" customHeight="1">
      <c r="H25958" s="24"/>
    </row>
    <row r="25959" spans="8:8" ht="15" customHeight="1">
      <c r="H25959" s="24"/>
    </row>
    <row r="25960" spans="8:8" ht="15" customHeight="1">
      <c r="H25960" s="24"/>
    </row>
    <row r="25961" spans="8:8" ht="15" customHeight="1">
      <c r="H25961" s="24"/>
    </row>
    <row r="25962" spans="8:8" ht="15" customHeight="1">
      <c r="H25962" s="24"/>
    </row>
    <row r="25963" spans="8:8" ht="15" customHeight="1">
      <c r="H25963" s="24"/>
    </row>
    <row r="25964" spans="8:8" ht="15" customHeight="1">
      <c r="H25964" s="24"/>
    </row>
    <row r="25965" spans="8:8" ht="15" customHeight="1">
      <c r="H25965" s="24"/>
    </row>
    <row r="25966" spans="8:8" ht="15" customHeight="1">
      <c r="H25966" s="24"/>
    </row>
    <row r="25967" spans="8:8" ht="15" customHeight="1">
      <c r="H25967" s="24"/>
    </row>
    <row r="25968" spans="8:8" ht="15" customHeight="1">
      <c r="H25968" s="24"/>
    </row>
    <row r="25969" spans="8:8" ht="15" customHeight="1">
      <c r="H25969" s="24"/>
    </row>
    <row r="25970" spans="8:8" ht="15" customHeight="1">
      <c r="H25970" s="24"/>
    </row>
    <row r="25971" spans="8:8" ht="15" customHeight="1">
      <c r="H25971" s="24"/>
    </row>
    <row r="25972" spans="8:8" ht="15" customHeight="1">
      <c r="H25972" s="24"/>
    </row>
    <row r="25973" spans="8:8" ht="15" customHeight="1">
      <c r="H25973" s="24"/>
    </row>
    <row r="25974" spans="8:8" ht="15" customHeight="1">
      <c r="H25974" s="24"/>
    </row>
    <row r="25975" spans="8:8" ht="15" customHeight="1">
      <c r="H25975" s="24"/>
    </row>
    <row r="25976" spans="8:8" ht="15" customHeight="1">
      <c r="H25976" s="24"/>
    </row>
    <row r="25977" spans="8:8" ht="15" customHeight="1">
      <c r="H25977" s="24"/>
    </row>
    <row r="25978" spans="8:8" ht="15" customHeight="1">
      <c r="H25978" s="24"/>
    </row>
    <row r="25979" spans="8:8" ht="15" customHeight="1">
      <c r="H25979" s="24"/>
    </row>
    <row r="25980" spans="8:8" ht="15" customHeight="1">
      <c r="H25980" s="24"/>
    </row>
    <row r="25981" spans="8:8" ht="15" customHeight="1">
      <c r="H25981" s="24"/>
    </row>
    <row r="25982" spans="8:8" ht="15" customHeight="1">
      <c r="H25982" s="24"/>
    </row>
    <row r="25983" spans="8:8" ht="15" customHeight="1">
      <c r="H25983" s="24"/>
    </row>
    <row r="25984" spans="8:8" ht="15" customHeight="1">
      <c r="H25984" s="24"/>
    </row>
    <row r="25985" spans="8:8" ht="15" customHeight="1">
      <c r="H25985" s="24"/>
    </row>
    <row r="25986" spans="8:8" ht="15" customHeight="1">
      <c r="H25986" s="24"/>
    </row>
    <row r="25987" spans="8:8" ht="15" customHeight="1">
      <c r="H25987" s="24"/>
    </row>
    <row r="25988" spans="8:8" ht="15" customHeight="1">
      <c r="H25988" s="24"/>
    </row>
    <row r="25989" spans="8:8" ht="15" customHeight="1">
      <c r="H25989" s="24"/>
    </row>
    <row r="25990" spans="8:8" ht="15" customHeight="1">
      <c r="H25990" s="24"/>
    </row>
    <row r="25991" spans="8:8" ht="15" customHeight="1">
      <c r="H25991" s="24"/>
    </row>
    <row r="25992" spans="8:8" ht="15" customHeight="1">
      <c r="H25992" s="24"/>
    </row>
    <row r="25993" spans="8:8" ht="15" customHeight="1">
      <c r="H25993" s="24"/>
    </row>
    <row r="25994" spans="8:8" ht="15" customHeight="1">
      <c r="H25994" s="24"/>
    </row>
    <row r="25995" spans="8:8" ht="15" customHeight="1">
      <c r="H25995" s="24"/>
    </row>
    <row r="25996" spans="8:8" ht="15" customHeight="1">
      <c r="H25996" s="24"/>
    </row>
    <row r="25997" spans="8:8" ht="15" customHeight="1">
      <c r="H25997" s="24"/>
    </row>
    <row r="25998" spans="8:8" ht="15" customHeight="1">
      <c r="H25998" s="24"/>
    </row>
    <row r="25999" spans="8:8" ht="15" customHeight="1">
      <c r="H25999" s="24"/>
    </row>
    <row r="26000" spans="8:8" ht="15" customHeight="1">
      <c r="H26000" s="24"/>
    </row>
    <row r="26001" spans="8:8" ht="15" customHeight="1">
      <c r="H26001" s="24"/>
    </row>
    <row r="26002" spans="8:8" ht="15" customHeight="1">
      <c r="H26002" s="24"/>
    </row>
    <row r="26003" spans="8:8" ht="15" customHeight="1">
      <c r="H26003" s="24"/>
    </row>
    <row r="26004" spans="8:8" ht="15" customHeight="1">
      <c r="H26004" s="24"/>
    </row>
    <row r="26005" spans="8:8" ht="15" customHeight="1">
      <c r="H26005" s="24"/>
    </row>
    <row r="26006" spans="8:8" ht="15" customHeight="1">
      <c r="H26006" s="24"/>
    </row>
    <row r="26007" spans="8:8" ht="15" customHeight="1">
      <c r="H26007" s="24"/>
    </row>
    <row r="26008" spans="8:8" ht="15" customHeight="1">
      <c r="H26008" s="24"/>
    </row>
    <row r="26009" spans="8:8" ht="15" customHeight="1">
      <c r="H26009" s="24"/>
    </row>
    <row r="26010" spans="8:8" ht="15" customHeight="1">
      <c r="H26010" s="24"/>
    </row>
    <row r="26011" spans="8:8" ht="15" customHeight="1">
      <c r="H26011" s="24"/>
    </row>
    <row r="26012" spans="8:8" ht="15" customHeight="1">
      <c r="H26012" s="24"/>
    </row>
    <row r="26013" spans="8:8" ht="15" customHeight="1">
      <c r="H26013" s="24"/>
    </row>
    <row r="26014" spans="8:8" ht="15" customHeight="1">
      <c r="H26014" s="24"/>
    </row>
    <row r="26015" spans="8:8" ht="15" customHeight="1">
      <c r="H26015" s="24"/>
    </row>
    <row r="26016" spans="8:8" ht="15" customHeight="1">
      <c r="H26016" s="24"/>
    </row>
    <row r="26017" spans="8:8" ht="15" customHeight="1">
      <c r="H26017" s="24"/>
    </row>
    <row r="26018" spans="8:8" ht="15" customHeight="1">
      <c r="H26018" s="24"/>
    </row>
    <row r="26019" spans="8:8" ht="15" customHeight="1">
      <c r="H26019" s="24"/>
    </row>
    <row r="26020" spans="8:8" ht="15" customHeight="1">
      <c r="H26020" s="24"/>
    </row>
    <row r="26021" spans="8:8" ht="15" customHeight="1">
      <c r="H26021" s="24"/>
    </row>
    <row r="26022" spans="8:8" ht="15" customHeight="1">
      <c r="H26022" s="24"/>
    </row>
    <row r="26023" spans="8:8" ht="15" customHeight="1">
      <c r="H26023" s="24"/>
    </row>
    <row r="26024" spans="8:8" ht="15" customHeight="1">
      <c r="H26024" s="24"/>
    </row>
    <row r="26025" spans="8:8" ht="15" customHeight="1">
      <c r="H26025" s="24"/>
    </row>
    <row r="26026" spans="8:8" ht="15" customHeight="1">
      <c r="H26026" s="24"/>
    </row>
    <row r="26027" spans="8:8" ht="15" customHeight="1">
      <c r="H26027" s="24"/>
    </row>
    <row r="26028" spans="8:8" ht="15" customHeight="1">
      <c r="H26028" s="24"/>
    </row>
    <row r="26029" spans="8:8" ht="15" customHeight="1">
      <c r="H26029" s="24"/>
    </row>
    <row r="26030" spans="8:8" ht="15" customHeight="1">
      <c r="H26030" s="24"/>
    </row>
    <row r="26031" spans="8:8" ht="15" customHeight="1">
      <c r="H26031" s="24"/>
    </row>
    <row r="26032" spans="8:8" ht="15" customHeight="1">
      <c r="H26032" s="24"/>
    </row>
    <row r="26033" spans="8:8" ht="15" customHeight="1">
      <c r="H26033" s="24"/>
    </row>
    <row r="26034" spans="8:8" ht="15" customHeight="1">
      <c r="H26034" s="24"/>
    </row>
    <row r="26035" spans="8:8" ht="15" customHeight="1">
      <c r="H26035" s="24"/>
    </row>
    <row r="26036" spans="8:8" ht="15" customHeight="1">
      <c r="H26036" s="24"/>
    </row>
    <row r="26037" spans="8:8" ht="15" customHeight="1">
      <c r="H26037" s="24"/>
    </row>
    <row r="26038" spans="8:8" ht="15" customHeight="1">
      <c r="H26038" s="24"/>
    </row>
    <row r="26039" spans="8:8" ht="15" customHeight="1">
      <c r="H26039" s="24"/>
    </row>
    <row r="26040" spans="8:8" ht="15" customHeight="1">
      <c r="H26040" s="24"/>
    </row>
    <row r="26041" spans="8:8" ht="15" customHeight="1">
      <c r="H26041" s="24"/>
    </row>
    <row r="26042" spans="8:8" ht="15" customHeight="1">
      <c r="H26042" s="24"/>
    </row>
    <row r="26043" spans="8:8" ht="15" customHeight="1">
      <c r="H26043" s="24"/>
    </row>
    <row r="26044" spans="8:8" ht="15" customHeight="1">
      <c r="H26044" s="24"/>
    </row>
    <row r="26045" spans="8:8" ht="15" customHeight="1">
      <c r="H26045" s="24"/>
    </row>
    <row r="26046" spans="8:8" ht="15" customHeight="1">
      <c r="H26046" s="24"/>
    </row>
    <row r="26047" spans="8:8" ht="15" customHeight="1">
      <c r="H26047" s="24"/>
    </row>
    <row r="26048" spans="8:8" ht="15" customHeight="1">
      <c r="H26048" s="24"/>
    </row>
    <row r="26049" spans="8:8" ht="15" customHeight="1">
      <c r="H26049" s="24"/>
    </row>
    <row r="26050" spans="8:8" ht="15" customHeight="1">
      <c r="H26050" s="24"/>
    </row>
    <row r="26051" spans="8:8" ht="15" customHeight="1">
      <c r="H26051" s="24"/>
    </row>
    <row r="26052" spans="8:8" ht="15" customHeight="1">
      <c r="H26052" s="24"/>
    </row>
    <row r="26053" spans="8:8" ht="15" customHeight="1">
      <c r="H26053" s="24"/>
    </row>
    <row r="26054" spans="8:8" ht="15" customHeight="1">
      <c r="H26054" s="24"/>
    </row>
    <row r="26055" spans="8:8" ht="15" customHeight="1">
      <c r="H26055" s="24"/>
    </row>
    <row r="26056" spans="8:8" ht="15" customHeight="1">
      <c r="H26056" s="24"/>
    </row>
    <row r="26057" spans="8:8" ht="15" customHeight="1">
      <c r="H26057" s="24"/>
    </row>
    <row r="26058" spans="8:8" ht="15" customHeight="1">
      <c r="H26058" s="24"/>
    </row>
    <row r="26059" spans="8:8" ht="15" customHeight="1">
      <c r="H26059" s="24"/>
    </row>
    <row r="26060" spans="8:8" ht="15" customHeight="1">
      <c r="H26060" s="24"/>
    </row>
    <row r="26061" spans="8:8" ht="15" customHeight="1">
      <c r="H26061" s="24"/>
    </row>
    <row r="26062" spans="8:8" ht="15" customHeight="1">
      <c r="H26062" s="24"/>
    </row>
    <row r="26063" spans="8:8" ht="15" customHeight="1">
      <c r="H26063" s="24"/>
    </row>
    <row r="26064" spans="8:8" ht="15" customHeight="1">
      <c r="H26064" s="24"/>
    </row>
    <row r="26065" spans="8:8" ht="15" customHeight="1">
      <c r="H26065" s="24"/>
    </row>
    <row r="26066" spans="8:8" ht="15" customHeight="1">
      <c r="H26066" s="24"/>
    </row>
    <row r="26067" spans="8:8" ht="15" customHeight="1">
      <c r="H26067" s="24"/>
    </row>
    <row r="26068" spans="8:8" ht="15" customHeight="1">
      <c r="H26068" s="24"/>
    </row>
    <row r="26069" spans="8:8" ht="15" customHeight="1">
      <c r="H26069" s="24"/>
    </row>
    <row r="26070" spans="8:8" ht="15" customHeight="1">
      <c r="H26070" s="24"/>
    </row>
    <row r="26071" spans="8:8" ht="15" customHeight="1">
      <c r="H26071" s="24"/>
    </row>
    <row r="26072" spans="8:8" ht="15" customHeight="1">
      <c r="H26072" s="24"/>
    </row>
    <row r="26073" spans="8:8" ht="15" customHeight="1">
      <c r="H26073" s="24"/>
    </row>
    <row r="26074" spans="8:8" ht="15" customHeight="1">
      <c r="H26074" s="24"/>
    </row>
    <row r="26075" spans="8:8" ht="15" customHeight="1">
      <c r="H26075" s="24"/>
    </row>
    <row r="26076" spans="8:8" ht="15" customHeight="1">
      <c r="H26076" s="24"/>
    </row>
    <row r="26077" spans="8:8" ht="15" customHeight="1">
      <c r="H26077" s="24"/>
    </row>
    <row r="26078" spans="8:8" ht="15" customHeight="1">
      <c r="H26078" s="24"/>
    </row>
    <row r="26079" spans="8:8" ht="15" customHeight="1">
      <c r="H26079" s="24"/>
    </row>
    <row r="26080" spans="8:8" ht="15" customHeight="1">
      <c r="H26080" s="24"/>
    </row>
    <row r="26081" spans="8:8" ht="15" customHeight="1">
      <c r="H26081" s="24"/>
    </row>
    <row r="26082" spans="8:8" ht="15" customHeight="1">
      <c r="H26082" s="24"/>
    </row>
    <row r="26083" spans="8:8" ht="15" customHeight="1">
      <c r="H26083" s="24"/>
    </row>
    <row r="26084" spans="8:8" ht="15" customHeight="1">
      <c r="H26084" s="24"/>
    </row>
    <row r="26085" spans="8:8" ht="15" customHeight="1">
      <c r="H26085" s="24"/>
    </row>
    <row r="26086" spans="8:8" ht="15" customHeight="1">
      <c r="H26086" s="24"/>
    </row>
    <row r="26087" spans="8:8" ht="15" customHeight="1">
      <c r="H26087" s="24"/>
    </row>
    <row r="26088" spans="8:8" ht="15" customHeight="1">
      <c r="H26088" s="24"/>
    </row>
    <row r="26089" spans="8:8" ht="15" customHeight="1">
      <c r="H26089" s="24"/>
    </row>
    <row r="26090" spans="8:8" ht="15" customHeight="1">
      <c r="H26090" s="24"/>
    </row>
    <row r="26091" spans="8:8" ht="15" customHeight="1">
      <c r="H26091" s="24"/>
    </row>
    <row r="26092" spans="8:8" ht="15" customHeight="1">
      <c r="H26092" s="24"/>
    </row>
    <row r="26093" spans="8:8" ht="15" customHeight="1">
      <c r="H26093" s="24"/>
    </row>
    <row r="26094" spans="8:8" ht="15" customHeight="1">
      <c r="H26094" s="24"/>
    </row>
    <row r="26095" spans="8:8" ht="15" customHeight="1">
      <c r="H26095" s="24"/>
    </row>
    <row r="26096" spans="8:8" ht="15" customHeight="1">
      <c r="H26096" s="24"/>
    </row>
    <row r="26097" spans="8:8" ht="15" customHeight="1">
      <c r="H26097" s="24"/>
    </row>
    <row r="26098" spans="8:8" ht="15" customHeight="1">
      <c r="H26098" s="24"/>
    </row>
    <row r="26099" spans="8:8" ht="15" customHeight="1">
      <c r="H26099" s="24"/>
    </row>
    <row r="26100" spans="8:8" ht="15" customHeight="1">
      <c r="H26100" s="24"/>
    </row>
    <row r="26101" spans="8:8" ht="15" customHeight="1">
      <c r="H26101" s="24"/>
    </row>
    <row r="26102" spans="8:8" ht="15" customHeight="1">
      <c r="H26102" s="24"/>
    </row>
    <row r="26103" spans="8:8" ht="15" customHeight="1">
      <c r="H26103" s="24"/>
    </row>
    <row r="26104" spans="8:8" ht="15" customHeight="1">
      <c r="H26104" s="24"/>
    </row>
    <row r="26105" spans="8:8" ht="15" customHeight="1">
      <c r="H26105" s="24"/>
    </row>
    <row r="26106" spans="8:8" ht="15" customHeight="1">
      <c r="H26106" s="24"/>
    </row>
    <row r="26107" spans="8:8" ht="15" customHeight="1">
      <c r="H26107" s="24"/>
    </row>
    <row r="26108" spans="8:8" ht="15" customHeight="1">
      <c r="H26108" s="24"/>
    </row>
    <row r="26109" spans="8:8" ht="15" customHeight="1">
      <c r="H26109" s="24"/>
    </row>
    <row r="26110" spans="8:8" ht="15" customHeight="1">
      <c r="H26110" s="24"/>
    </row>
    <row r="26111" spans="8:8" ht="15" customHeight="1">
      <c r="H26111" s="24"/>
    </row>
    <row r="26112" spans="8:8" ht="15" customHeight="1">
      <c r="H26112" s="24"/>
    </row>
    <row r="26113" spans="8:8" ht="15" customHeight="1">
      <c r="H26113" s="24"/>
    </row>
    <row r="26114" spans="8:8" ht="15" customHeight="1">
      <c r="H26114" s="24"/>
    </row>
    <row r="26115" spans="8:8" ht="15" customHeight="1">
      <c r="H26115" s="24"/>
    </row>
    <row r="26116" spans="8:8" ht="15" customHeight="1">
      <c r="H26116" s="24"/>
    </row>
    <row r="26117" spans="8:8" ht="15" customHeight="1">
      <c r="H26117" s="24"/>
    </row>
    <row r="26118" spans="8:8" ht="15" customHeight="1">
      <c r="H26118" s="24"/>
    </row>
    <row r="26119" spans="8:8" ht="15" customHeight="1">
      <c r="H26119" s="24"/>
    </row>
    <row r="26120" spans="8:8" ht="15" customHeight="1">
      <c r="H26120" s="24"/>
    </row>
    <row r="26121" spans="8:8" ht="15" customHeight="1">
      <c r="H26121" s="24"/>
    </row>
    <row r="26122" spans="8:8" ht="15" customHeight="1">
      <c r="H26122" s="24"/>
    </row>
    <row r="26123" spans="8:8" ht="15" customHeight="1">
      <c r="H26123" s="24"/>
    </row>
    <row r="26124" spans="8:8" ht="15" customHeight="1">
      <c r="H26124" s="24"/>
    </row>
    <row r="26125" spans="8:8" ht="15" customHeight="1">
      <c r="H26125" s="24"/>
    </row>
    <row r="26126" spans="8:8" ht="15" customHeight="1">
      <c r="H26126" s="24"/>
    </row>
    <row r="26127" spans="8:8" ht="15" customHeight="1">
      <c r="H26127" s="24"/>
    </row>
    <row r="26128" spans="8:8" ht="15" customHeight="1">
      <c r="H26128" s="24"/>
    </row>
    <row r="26129" spans="8:8" ht="15" customHeight="1">
      <c r="H26129" s="24"/>
    </row>
    <row r="26130" spans="8:8" ht="15" customHeight="1">
      <c r="H26130" s="24"/>
    </row>
    <row r="26131" spans="8:8" ht="15" customHeight="1">
      <c r="H26131" s="24"/>
    </row>
    <row r="26132" spans="8:8" ht="15" customHeight="1">
      <c r="H26132" s="24"/>
    </row>
    <row r="26133" spans="8:8" ht="15" customHeight="1">
      <c r="H26133" s="24"/>
    </row>
    <row r="26134" spans="8:8" ht="15" customHeight="1">
      <c r="H26134" s="24"/>
    </row>
    <row r="26135" spans="8:8" ht="15" customHeight="1">
      <c r="H26135" s="24"/>
    </row>
    <row r="26136" spans="8:8" ht="15" customHeight="1">
      <c r="H26136" s="24"/>
    </row>
    <row r="26137" spans="8:8" ht="15" customHeight="1">
      <c r="H26137" s="24"/>
    </row>
    <row r="26138" spans="8:8" ht="15" customHeight="1">
      <c r="H26138" s="24"/>
    </row>
    <row r="26139" spans="8:8" ht="15" customHeight="1">
      <c r="H26139" s="24"/>
    </row>
    <row r="26140" spans="8:8" ht="15" customHeight="1">
      <c r="H26140" s="24"/>
    </row>
    <row r="26141" spans="8:8" ht="15" customHeight="1">
      <c r="H26141" s="24"/>
    </row>
    <row r="26142" spans="8:8" ht="15" customHeight="1">
      <c r="H26142" s="24"/>
    </row>
    <row r="26143" spans="8:8" ht="15" customHeight="1">
      <c r="H26143" s="24"/>
    </row>
    <row r="26144" spans="8:8" ht="15" customHeight="1">
      <c r="H26144" s="24"/>
    </row>
    <row r="26145" spans="8:8" ht="15" customHeight="1">
      <c r="H26145" s="24"/>
    </row>
    <row r="26146" spans="8:8" ht="15" customHeight="1">
      <c r="H26146" s="24"/>
    </row>
    <row r="26147" spans="8:8" ht="15" customHeight="1">
      <c r="H26147" s="24"/>
    </row>
    <row r="26148" spans="8:8" ht="15" customHeight="1">
      <c r="H26148" s="24"/>
    </row>
    <row r="26149" spans="8:8" ht="15" customHeight="1">
      <c r="H26149" s="24"/>
    </row>
    <row r="26150" spans="8:8" ht="15" customHeight="1">
      <c r="H26150" s="24"/>
    </row>
    <row r="26151" spans="8:8" ht="15" customHeight="1">
      <c r="H26151" s="24"/>
    </row>
    <row r="26152" spans="8:8" ht="15" customHeight="1">
      <c r="H26152" s="24"/>
    </row>
    <row r="26153" spans="8:8" ht="15" customHeight="1">
      <c r="H26153" s="24"/>
    </row>
    <row r="26154" spans="8:8" ht="15" customHeight="1">
      <c r="H26154" s="24"/>
    </row>
    <row r="26155" spans="8:8" ht="15" customHeight="1">
      <c r="H26155" s="24"/>
    </row>
    <row r="26156" spans="8:8" ht="15" customHeight="1">
      <c r="H26156" s="24"/>
    </row>
    <row r="26157" spans="8:8" ht="15" customHeight="1">
      <c r="H26157" s="24"/>
    </row>
    <row r="26158" spans="8:8" ht="15" customHeight="1">
      <c r="H26158" s="24"/>
    </row>
    <row r="26159" spans="8:8" ht="15" customHeight="1">
      <c r="H26159" s="24"/>
    </row>
    <row r="26160" spans="8:8" ht="15" customHeight="1">
      <c r="H26160" s="24"/>
    </row>
    <row r="26161" spans="8:8" ht="15" customHeight="1">
      <c r="H26161" s="24"/>
    </row>
    <row r="26162" spans="8:8" ht="15" customHeight="1">
      <c r="H26162" s="24"/>
    </row>
    <row r="26163" spans="8:8" ht="15" customHeight="1">
      <c r="H26163" s="24"/>
    </row>
    <row r="26164" spans="8:8" ht="15" customHeight="1">
      <c r="H26164" s="24"/>
    </row>
    <row r="26165" spans="8:8" ht="15" customHeight="1">
      <c r="H26165" s="24"/>
    </row>
    <row r="26166" spans="8:8" ht="15" customHeight="1">
      <c r="H26166" s="24"/>
    </row>
    <row r="26167" spans="8:8" ht="15" customHeight="1">
      <c r="H26167" s="24"/>
    </row>
    <row r="26168" spans="8:8" ht="15" customHeight="1">
      <c r="H26168" s="24"/>
    </row>
    <row r="26169" spans="8:8" ht="15" customHeight="1">
      <c r="H26169" s="24"/>
    </row>
    <row r="26170" spans="8:8" ht="15" customHeight="1">
      <c r="H26170" s="24"/>
    </row>
    <row r="26171" spans="8:8" ht="15" customHeight="1">
      <c r="H26171" s="24"/>
    </row>
    <row r="26172" spans="8:8" ht="15" customHeight="1">
      <c r="H26172" s="24"/>
    </row>
    <row r="26173" spans="8:8" ht="15" customHeight="1">
      <c r="H26173" s="24"/>
    </row>
    <row r="26174" spans="8:8" ht="15" customHeight="1">
      <c r="H26174" s="24"/>
    </row>
    <row r="26175" spans="8:8" ht="15" customHeight="1">
      <c r="H26175" s="24"/>
    </row>
    <row r="26176" spans="8:8" ht="15" customHeight="1">
      <c r="H26176" s="24"/>
    </row>
    <row r="26177" spans="8:8" ht="15" customHeight="1">
      <c r="H26177" s="24"/>
    </row>
    <row r="26178" spans="8:8" ht="15" customHeight="1">
      <c r="H26178" s="24"/>
    </row>
    <row r="26179" spans="8:8" ht="15" customHeight="1">
      <c r="H26179" s="24"/>
    </row>
    <row r="26180" spans="8:8" ht="15" customHeight="1">
      <c r="H26180" s="24"/>
    </row>
    <row r="26181" spans="8:8" ht="15" customHeight="1">
      <c r="H26181" s="24"/>
    </row>
    <row r="26182" spans="8:8" ht="15" customHeight="1">
      <c r="H26182" s="24"/>
    </row>
    <row r="26183" spans="8:8" ht="15" customHeight="1">
      <c r="H26183" s="24"/>
    </row>
    <row r="26184" spans="8:8" ht="15" customHeight="1">
      <c r="H26184" s="24"/>
    </row>
    <row r="26185" spans="8:8" ht="15" customHeight="1">
      <c r="H26185" s="24"/>
    </row>
    <row r="26186" spans="8:8" ht="15" customHeight="1">
      <c r="H26186" s="24"/>
    </row>
    <row r="26187" spans="8:8" ht="15" customHeight="1">
      <c r="H26187" s="24"/>
    </row>
    <row r="26188" spans="8:8" ht="15" customHeight="1">
      <c r="H26188" s="24"/>
    </row>
    <row r="26189" spans="8:8" ht="15" customHeight="1">
      <c r="H26189" s="24"/>
    </row>
    <row r="26190" spans="8:8" ht="15" customHeight="1">
      <c r="H26190" s="24"/>
    </row>
    <row r="26191" spans="8:8" ht="15" customHeight="1">
      <c r="H26191" s="24"/>
    </row>
    <row r="26192" spans="8:8" ht="15" customHeight="1">
      <c r="H26192" s="24"/>
    </row>
    <row r="26193" spans="8:8" ht="15" customHeight="1">
      <c r="H26193" s="24"/>
    </row>
    <row r="26194" spans="8:8" ht="15" customHeight="1">
      <c r="H26194" s="24"/>
    </row>
    <row r="26195" spans="8:8" ht="15" customHeight="1">
      <c r="H26195" s="24"/>
    </row>
    <row r="26196" spans="8:8" ht="15" customHeight="1">
      <c r="H26196" s="24"/>
    </row>
    <row r="26197" spans="8:8" ht="15" customHeight="1">
      <c r="H26197" s="24"/>
    </row>
    <row r="26198" spans="8:8" ht="15" customHeight="1">
      <c r="H26198" s="24"/>
    </row>
    <row r="26199" spans="8:8" ht="15" customHeight="1">
      <c r="H26199" s="24"/>
    </row>
    <row r="26200" spans="8:8" ht="15" customHeight="1">
      <c r="H26200" s="24"/>
    </row>
    <row r="26201" spans="8:8" ht="15" customHeight="1">
      <c r="H26201" s="24"/>
    </row>
    <row r="26202" spans="8:8" ht="15" customHeight="1">
      <c r="H26202" s="24"/>
    </row>
    <row r="26203" spans="8:8" ht="15" customHeight="1">
      <c r="H26203" s="24"/>
    </row>
    <row r="26204" spans="8:8" ht="15" customHeight="1">
      <c r="H26204" s="24"/>
    </row>
    <row r="26205" spans="8:8" ht="15" customHeight="1">
      <c r="H26205" s="24"/>
    </row>
    <row r="26206" spans="8:8" ht="15" customHeight="1">
      <c r="H26206" s="24"/>
    </row>
    <row r="26207" spans="8:8" ht="15" customHeight="1">
      <c r="H26207" s="24"/>
    </row>
    <row r="26208" spans="8:8" ht="15" customHeight="1">
      <c r="H26208" s="24"/>
    </row>
    <row r="26209" spans="8:8" ht="15" customHeight="1">
      <c r="H26209" s="24"/>
    </row>
    <row r="26210" spans="8:8" ht="15" customHeight="1">
      <c r="H26210" s="24"/>
    </row>
    <row r="26211" spans="8:8" ht="15" customHeight="1">
      <c r="H26211" s="24"/>
    </row>
    <row r="26212" spans="8:8" ht="15" customHeight="1">
      <c r="H26212" s="24"/>
    </row>
    <row r="26213" spans="8:8" ht="15" customHeight="1">
      <c r="H26213" s="24"/>
    </row>
    <row r="26214" spans="8:8" ht="15" customHeight="1">
      <c r="H26214" s="24"/>
    </row>
    <row r="26215" spans="8:8" ht="15" customHeight="1">
      <c r="H26215" s="24"/>
    </row>
    <row r="26216" spans="8:8" ht="15" customHeight="1">
      <c r="H26216" s="24"/>
    </row>
    <row r="26217" spans="8:8" ht="15" customHeight="1">
      <c r="H26217" s="24"/>
    </row>
    <row r="26218" spans="8:8" ht="15" customHeight="1">
      <c r="H26218" s="24"/>
    </row>
    <row r="26219" spans="8:8" ht="15" customHeight="1">
      <c r="H26219" s="24"/>
    </row>
    <row r="26220" spans="8:8" ht="15" customHeight="1">
      <c r="H26220" s="24"/>
    </row>
    <row r="26221" spans="8:8" ht="15" customHeight="1">
      <c r="H26221" s="24"/>
    </row>
    <row r="26222" spans="8:8" ht="15" customHeight="1">
      <c r="H26222" s="24"/>
    </row>
    <row r="26223" spans="8:8" ht="15" customHeight="1">
      <c r="H26223" s="24"/>
    </row>
    <row r="26224" spans="8:8" ht="15" customHeight="1">
      <c r="H26224" s="24"/>
    </row>
    <row r="26225" spans="8:8" ht="15" customHeight="1">
      <c r="H26225" s="24"/>
    </row>
    <row r="26226" spans="8:8" ht="15" customHeight="1">
      <c r="H26226" s="24"/>
    </row>
    <row r="26227" spans="8:8" ht="15" customHeight="1">
      <c r="H26227" s="24"/>
    </row>
    <row r="26228" spans="8:8" ht="15" customHeight="1">
      <c r="H26228" s="24"/>
    </row>
    <row r="26229" spans="8:8" ht="15" customHeight="1">
      <c r="H26229" s="24"/>
    </row>
    <row r="26230" spans="8:8" ht="15" customHeight="1">
      <c r="H26230" s="24"/>
    </row>
    <row r="26231" spans="8:8" ht="15" customHeight="1">
      <c r="H26231" s="24"/>
    </row>
    <row r="26232" spans="8:8" ht="15" customHeight="1">
      <c r="H26232" s="24"/>
    </row>
    <row r="26233" spans="8:8" ht="15" customHeight="1">
      <c r="H26233" s="24"/>
    </row>
    <row r="26234" spans="8:8" ht="15" customHeight="1">
      <c r="H26234" s="24"/>
    </row>
    <row r="26235" spans="8:8" ht="15" customHeight="1">
      <c r="H26235" s="24"/>
    </row>
    <row r="26236" spans="8:8" ht="15" customHeight="1">
      <c r="H26236" s="24"/>
    </row>
    <row r="26237" spans="8:8" ht="15" customHeight="1">
      <c r="H26237" s="24"/>
    </row>
    <row r="26238" spans="8:8" ht="15" customHeight="1">
      <c r="H26238" s="24"/>
    </row>
    <row r="26239" spans="8:8" ht="15" customHeight="1">
      <c r="H26239" s="24"/>
    </row>
    <row r="26240" spans="8:8" ht="15" customHeight="1">
      <c r="H26240" s="24"/>
    </row>
    <row r="26241" spans="8:8" ht="15" customHeight="1">
      <c r="H26241" s="24"/>
    </row>
    <row r="26242" spans="8:8" ht="15" customHeight="1">
      <c r="H26242" s="24"/>
    </row>
    <row r="26243" spans="8:8" ht="15" customHeight="1">
      <c r="H26243" s="24"/>
    </row>
    <row r="26244" spans="8:8" ht="15" customHeight="1">
      <c r="H26244" s="24"/>
    </row>
    <row r="26245" spans="8:8" ht="15" customHeight="1">
      <c r="H26245" s="24"/>
    </row>
    <row r="26246" spans="8:8" ht="15" customHeight="1">
      <c r="H26246" s="24"/>
    </row>
    <row r="26247" spans="8:8" ht="15" customHeight="1">
      <c r="H26247" s="24"/>
    </row>
    <row r="26248" spans="8:8" ht="15" customHeight="1">
      <c r="H26248" s="24"/>
    </row>
    <row r="26249" spans="8:8" ht="15" customHeight="1">
      <c r="H26249" s="24"/>
    </row>
    <row r="26250" spans="8:8" ht="15" customHeight="1">
      <c r="H26250" s="24"/>
    </row>
    <row r="26251" spans="8:8" ht="15" customHeight="1">
      <c r="H26251" s="24"/>
    </row>
    <row r="26252" spans="8:8" ht="15" customHeight="1">
      <c r="H26252" s="24"/>
    </row>
    <row r="26253" spans="8:8" ht="15" customHeight="1">
      <c r="H26253" s="24"/>
    </row>
    <row r="26254" spans="8:8" ht="15" customHeight="1">
      <c r="H26254" s="24"/>
    </row>
    <row r="26255" spans="8:8" ht="15" customHeight="1">
      <c r="H26255" s="24"/>
    </row>
    <row r="26256" spans="8:8" ht="15" customHeight="1">
      <c r="H26256" s="24"/>
    </row>
    <row r="26257" spans="8:8" ht="15" customHeight="1">
      <c r="H26257" s="24"/>
    </row>
    <row r="26258" spans="8:8" ht="15" customHeight="1">
      <c r="H26258" s="24"/>
    </row>
    <row r="26259" spans="8:8" ht="15" customHeight="1">
      <c r="H26259" s="24"/>
    </row>
    <row r="26260" spans="8:8" ht="15" customHeight="1">
      <c r="H26260" s="24"/>
    </row>
    <row r="26261" spans="8:8" ht="15" customHeight="1">
      <c r="H26261" s="24"/>
    </row>
    <row r="26262" spans="8:8" ht="15" customHeight="1">
      <c r="H26262" s="24"/>
    </row>
    <row r="26263" spans="8:8" ht="15" customHeight="1">
      <c r="H26263" s="24"/>
    </row>
    <row r="26264" spans="8:8" ht="15" customHeight="1">
      <c r="H26264" s="24"/>
    </row>
    <row r="26265" spans="8:8" ht="15" customHeight="1">
      <c r="H26265" s="24"/>
    </row>
    <row r="26266" spans="8:8" ht="15" customHeight="1">
      <c r="H26266" s="24"/>
    </row>
    <row r="26267" spans="8:8" ht="15" customHeight="1">
      <c r="H26267" s="24"/>
    </row>
    <row r="26268" spans="8:8" ht="15" customHeight="1">
      <c r="H26268" s="24"/>
    </row>
    <row r="26269" spans="8:8" ht="15" customHeight="1">
      <c r="H26269" s="24"/>
    </row>
    <row r="26270" spans="8:8" ht="15" customHeight="1">
      <c r="H26270" s="24"/>
    </row>
    <row r="26271" spans="8:8" ht="15" customHeight="1">
      <c r="H26271" s="24"/>
    </row>
    <row r="26272" spans="8:8" ht="15" customHeight="1">
      <c r="H26272" s="24"/>
    </row>
    <row r="26273" spans="8:8" ht="15" customHeight="1">
      <c r="H26273" s="24"/>
    </row>
    <row r="26274" spans="8:8" ht="15" customHeight="1">
      <c r="H26274" s="24"/>
    </row>
    <row r="26275" spans="8:8" ht="15" customHeight="1">
      <c r="H26275" s="24"/>
    </row>
    <row r="26276" spans="8:8" ht="15" customHeight="1">
      <c r="H26276" s="24"/>
    </row>
    <row r="26277" spans="8:8" ht="15" customHeight="1">
      <c r="H26277" s="24"/>
    </row>
    <row r="26278" spans="8:8" ht="15" customHeight="1">
      <c r="H26278" s="24"/>
    </row>
    <row r="26279" spans="8:8" ht="15" customHeight="1">
      <c r="H26279" s="24"/>
    </row>
    <row r="26280" spans="8:8" ht="15" customHeight="1">
      <c r="H26280" s="24"/>
    </row>
    <row r="26281" spans="8:8" ht="15" customHeight="1">
      <c r="H26281" s="24"/>
    </row>
    <row r="26282" spans="8:8" ht="15" customHeight="1">
      <c r="H26282" s="24"/>
    </row>
    <row r="26283" spans="8:8" ht="15" customHeight="1">
      <c r="H26283" s="24"/>
    </row>
    <row r="26284" spans="8:8" ht="15" customHeight="1">
      <c r="H26284" s="24"/>
    </row>
    <row r="26285" spans="8:8" ht="15" customHeight="1">
      <c r="H26285" s="24"/>
    </row>
    <row r="26286" spans="8:8" ht="15" customHeight="1">
      <c r="H26286" s="24"/>
    </row>
    <row r="26287" spans="8:8" ht="15" customHeight="1">
      <c r="H26287" s="24"/>
    </row>
    <row r="26288" spans="8:8" ht="15" customHeight="1">
      <c r="H26288" s="24"/>
    </row>
    <row r="26289" spans="8:8" ht="15" customHeight="1">
      <c r="H26289" s="24"/>
    </row>
    <row r="26290" spans="8:8" ht="15" customHeight="1">
      <c r="H26290" s="24"/>
    </row>
    <row r="26291" spans="8:8" ht="15" customHeight="1">
      <c r="H26291" s="24"/>
    </row>
    <row r="26292" spans="8:8" ht="15" customHeight="1">
      <c r="H26292" s="24"/>
    </row>
    <row r="26293" spans="8:8" ht="15" customHeight="1">
      <c r="H26293" s="24"/>
    </row>
    <row r="26294" spans="8:8" ht="15" customHeight="1">
      <c r="H26294" s="24"/>
    </row>
    <row r="26295" spans="8:8" ht="15" customHeight="1">
      <c r="H26295" s="24"/>
    </row>
    <row r="26296" spans="8:8" ht="15" customHeight="1">
      <c r="H26296" s="24"/>
    </row>
    <row r="26297" spans="8:8" ht="15" customHeight="1">
      <c r="H26297" s="24"/>
    </row>
    <row r="26298" spans="8:8" ht="15" customHeight="1">
      <c r="H26298" s="24"/>
    </row>
    <row r="26299" spans="8:8" ht="15" customHeight="1">
      <c r="H26299" s="24"/>
    </row>
    <row r="26300" spans="8:8" ht="15" customHeight="1">
      <c r="H26300" s="24"/>
    </row>
    <row r="26301" spans="8:8" ht="15" customHeight="1">
      <c r="H26301" s="24"/>
    </row>
    <row r="26302" spans="8:8" ht="15" customHeight="1">
      <c r="H26302" s="24"/>
    </row>
    <row r="26303" spans="8:8" ht="15" customHeight="1">
      <c r="H26303" s="24"/>
    </row>
    <row r="26304" spans="8:8" ht="15" customHeight="1">
      <c r="H26304" s="24"/>
    </row>
    <row r="26305" spans="8:8" ht="15" customHeight="1">
      <c r="H26305" s="24"/>
    </row>
    <row r="26306" spans="8:8" ht="15" customHeight="1">
      <c r="H26306" s="24"/>
    </row>
    <row r="26307" spans="8:8" ht="15" customHeight="1">
      <c r="H26307" s="24"/>
    </row>
    <row r="26308" spans="8:8" ht="15" customHeight="1">
      <c r="H26308" s="24"/>
    </row>
    <row r="26309" spans="8:8" ht="15" customHeight="1">
      <c r="H26309" s="24"/>
    </row>
    <row r="26310" spans="8:8" ht="15" customHeight="1">
      <c r="H26310" s="24"/>
    </row>
    <row r="26311" spans="8:8" ht="15" customHeight="1">
      <c r="H26311" s="24"/>
    </row>
    <row r="26312" spans="8:8" ht="15" customHeight="1">
      <c r="H26312" s="24"/>
    </row>
    <row r="26313" spans="8:8" ht="15" customHeight="1">
      <c r="H26313" s="24"/>
    </row>
    <row r="26314" spans="8:8" ht="15" customHeight="1">
      <c r="H26314" s="24"/>
    </row>
    <row r="26315" spans="8:8" ht="15" customHeight="1">
      <c r="H26315" s="24"/>
    </row>
    <row r="26316" spans="8:8" ht="15" customHeight="1">
      <c r="H26316" s="24"/>
    </row>
    <row r="26317" spans="8:8" ht="15" customHeight="1">
      <c r="H26317" s="24"/>
    </row>
    <row r="26318" spans="8:8" ht="15" customHeight="1">
      <c r="H26318" s="24"/>
    </row>
    <row r="26319" spans="8:8" ht="15" customHeight="1">
      <c r="H26319" s="24"/>
    </row>
    <row r="26320" spans="8:8" ht="15" customHeight="1">
      <c r="H26320" s="24"/>
    </row>
    <row r="26321" spans="8:8" ht="15" customHeight="1">
      <c r="H26321" s="24"/>
    </row>
    <row r="26322" spans="8:8" ht="15" customHeight="1">
      <c r="H26322" s="24"/>
    </row>
    <row r="26323" spans="8:8" ht="15" customHeight="1">
      <c r="H26323" s="24"/>
    </row>
    <row r="26324" spans="8:8" ht="15" customHeight="1">
      <c r="H26324" s="24"/>
    </row>
    <row r="26325" spans="8:8" ht="15" customHeight="1">
      <c r="H26325" s="24"/>
    </row>
    <row r="26326" spans="8:8" ht="15" customHeight="1">
      <c r="H26326" s="24"/>
    </row>
    <row r="26327" spans="8:8" ht="15" customHeight="1">
      <c r="H26327" s="24"/>
    </row>
    <row r="26328" spans="8:8" ht="15" customHeight="1">
      <c r="H26328" s="24"/>
    </row>
    <row r="26329" spans="8:8" ht="15" customHeight="1">
      <c r="H26329" s="24"/>
    </row>
    <row r="26330" spans="8:8" ht="15" customHeight="1">
      <c r="H26330" s="24"/>
    </row>
    <row r="26331" spans="8:8" ht="15" customHeight="1">
      <c r="H26331" s="24"/>
    </row>
    <row r="26332" spans="8:8" ht="15" customHeight="1">
      <c r="H26332" s="24"/>
    </row>
    <row r="26333" spans="8:8" ht="15" customHeight="1">
      <c r="H26333" s="24"/>
    </row>
    <row r="26334" spans="8:8" ht="15" customHeight="1">
      <c r="H26334" s="24"/>
    </row>
    <row r="26335" spans="8:8" ht="15" customHeight="1">
      <c r="H26335" s="24"/>
    </row>
    <row r="26336" spans="8:8" ht="15" customHeight="1">
      <c r="H26336" s="24"/>
    </row>
    <row r="26337" spans="8:8" ht="15" customHeight="1">
      <c r="H26337" s="24"/>
    </row>
    <row r="26338" spans="8:8" ht="15" customHeight="1">
      <c r="H26338" s="24"/>
    </row>
    <row r="26339" spans="8:8" ht="15" customHeight="1">
      <c r="H26339" s="24"/>
    </row>
    <row r="26340" spans="8:8" ht="15" customHeight="1">
      <c r="H26340" s="24"/>
    </row>
    <row r="26341" spans="8:8" ht="15" customHeight="1">
      <c r="H26341" s="24"/>
    </row>
    <row r="26342" spans="8:8" ht="15" customHeight="1">
      <c r="H26342" s="24"/>
    </row>
    <row r="26343" spans="8:8" ht="15" customHeight="1">
      <c r="H26343" s="24"/>
    </row>
    <row r="26344" spans="8:8" ht="15" customHeight="1">
      <c r="H26344" s="24"/>
    </row>
    <row r="26345" spans="8:8" ht="15" customHeight="1">
      <c r="H26345" s="24"/>
    </row>
    <row r="26346" spans="8:8" ht="15" customHeight="1">
      <c r="H26346" s="24"/>
    </row>
    <row r="26347" spans="8:8" ht="15" customHeight="1">
      <c r="H26347" s="24"/>
    </row>
    <row r="26348" spans="8:8" ht="15" customHeight="1">
      <c r="H26348" s="24"/>
    </row>
    <row r="26349" spans="8:8" ht="15" customHeight="1">
      <c r="H26349" s="24"/>
    </row>
    <row r="26350" spans="8:8" ht="15" customHeight="1">
      <c r="H26350" s="24"/>
    </row>
    <row r="26351" spans="8:8" ht="15" customHeight="1">
      <c r="H26351" s="24"/>
    </row>
    <row r="26352" spans="8:8" ht="15" customHeight="1">
      <c r="H26352" s="24"/>
    </row>
    <row r="26353" spans="8:8" ht="15" customHeight="1">
      <c r="H26353" s="24"/>
    </row>
    <row r="26354" spans="8:8" ht="15" customHeight="1">
      <c r="H26354" s="24"/>
    </row>
    <row r="26355" spans="8:8" ht="15" customHeight="1">
      <c r="H26355" s="24"/>
    </row>
    <row r="26356" spans="8:8" ht="15" customHeight="1">
      <c r="H26356" s="24"/>
    </row>
    <row r="26357" spans="8:8" ht="15" customHeight="1">
      <c r="H26357" s="24"/>
    </row>
    <row r="26358" spans="8:8" ht="15" customHeight="1">
      <c r="H26358" s="24"/>
    </row>
    <row r="26359" spans="8:8" ht="15" customHeight="1">
      <c r="H26359" s="24"/>
    </row>
    <row r="26360" spans="8:8" ht="15" customHeight="1">
      <c r="H26360" s="24"/>
    </row>
    <row r="26361" spans="8:8" ht="15" customHeight="1">
      <c r="H26361" s="24"/>
    </row>
    <row r="26362" spans="8:8" ht="15" customHeight="1">
      <c r="H26362" s="24"/>
    </row>
    <row r="26363" spans="8:8" ht="15" customHeight="1">
      <c r="H26363" s="24"/>
    </row>
    <row r="26364" spans="8:8" ht="15" customHeight="1">
      <c r="H26364" s="24"/>
    </row>
    <row r="26365" spans="8:8" ht="15" customHeight="1">
      <c r="H26365" s="24"/>
    </row>
    <row r="26366" spans="8:8" ht="15" customHeight="1">
      <c r="H26366" s="24"/>
    </row>
    <row r="26367" spans="8:8" ht="15" customHeight="1">
      <c r="H26367" s="24"/>
    </row>
    <row r="26368" spans="8:8" ht="15" customHeight="1">
      <c r="H26368" s="24"/>
    </row>
    <row r="26369" spans="8:8" ht="15" customHeight="1">
      <c r="H26369" s="24"/>
    </row>
    <row r="26370" spans="8:8" ht="15" customHeight="1">
      <c r="H26370" s="24"/>
    </row>
    <row r="26371" spans="8:8" ht="15" customHeight="1">
      <c r="H26371" s="24"/>
    </row>
    <row r="26372" spans="8:8" ht="15" customHeight="1">
      <c r="H26372" s="24"/>
    </row>
    <row r="26373" spans="8:8" ht="15" customHeight="1">
      <c r="H26373" s="24"/>
    </row>
    <row r="26374" spans="8:8" ht="15" customHeight="1">
      <c r="H26374" s="24"/>
    </row>
    <row r="26375" spans="8:8" ht="15" customHeight="1">
      <c r="H26375" s="24"/>
    </row>
    <row r="26376" spans="8:8" ht="15" customHeight="1">
      <c r="H26376" s="24"/>
    </row>
    <row r="26377" spans="8:8" ht="15" customHeight="1">
      <c r="H26377" s="24"/>
    </row>
    <row r="26378" spans="8:8" ht="15" customHeight="1">
      <c r="H26378" s="24"/>
    </row>
    <row r="26379" spans="8:8" ht="15" customHeight="1">
      <c r="H26379" s="24"/>
    </row>
    <row r="26380" spans="8:8" ht="15" customHeight="1">
      <c r="H26380" s="24"/>
    </row>
    <row r="26381" spans="8:8" ht="15" customHeight="1">
      <c r="H26381" s="24"/>
    </row>
    <row r="26382" spans="8:8" ht="15" customHeight="1">
      <c r="H26382" s="24"/>
    </row>
    <row r="26383" spans="8:8" ht="15" customHeight="1">
      <c r="H26383" s="24"/>
    </row>
    <row r="26384" spans="8:8" ht="15" customHeight="1">
      <c r="H26384" s="24"/>
    </row>
    <row r="26385" spans="8:8" ht="15" customHeight="1">
      <c r="H26385" s="24"/>
    </row>
    <row r="26386" spans="8:8" ht="15" customHeight="1">
      <c r="H26386" s="24"/>
    </row>
    <row r="26387" spans="8:8" ht="15" customHeight="1">
      <c r="H26387" s="24"/>
    </row>
    <row r="26388" spans="8:8" ht="15" customHeight="1">
      <c r="H26388" s="24"/>
    </row>
    <row r="26389" spans="8:8" ht="15" customHeight="1">
      <c r="H26389" s="24"/>
    </row>
    <row r="26390" spans="8:8" ht="15" customHeight="1">
      <c r="H26390" s="24"/>
    </row>
    <row r="26391" spans="8:8" ht="15" customHeight="1">
      <c r="H26391" s="24"/>
    </row>
    <row r="26392" spans="8:8" ht="15" customHeight="1">
      <c r="H26392" s="24"/>
    </row>
    <row r="26393" spans="8:8" ht="15" customHeight="1">
      <c r="H26393" s="24"/>
    </row>
    <row r="26394" spans="8:8" ht="15" customHeight="1">
      <c r="H26394" s="24"/>
    </row>
    <row r="26395" spans="8:8" ht="15" customHeight="1">
      <c r="H26395" s="24"/>
    </row>
    <row r="26396" spans="8:8" ht="15" customHeight="1">
      <c r="H26396" s="24"/>
    </row>
    <row r="26397" spans="8:8" ht="15" customHeight="1">
      <c r="H26397" s="24"/>
    </row>
    <row r="26398" spans="8:8" ht="15" customHeight="1">
      <c r="H26398" s="24"/>
    </row>
    <row r="26399" spans="8:8" ht="15" customHeight="1">
      <c r="H26399" s="24"/>
    </row>
    <row r="26400" spans="8:8" ht="15" customHeight="1">
      <c r="H26400" s="24"/>
    </row>
    <row r="26401" spans="8:8" ht="15" customHeight="1">
      <c r="H26401" s="24"/>
    </row>
    <row r="26402" spans="8:8" ht="15" customHeight="1">
      <c r="H26402" s="24"/>
    </row>
    <row r="26403" spans="8:8" ht="15" customHeight="1">
      <c r="H26403" s="24"/>
    </row>
    <row r="26404" spans="8:8" ht="15" customHeight="1">
      <c r="H26404" s="24"/>
    </row>
    <row r="26405" spans="8:8" ht="15" customHeight="1">
      <c r="H26405" s="24"/>
    </row>
    <row r="26406" spans="8:8" ht="15" customHeight="1">
      <c r="H26406" s="24"/>
    </row>
    <row r="26407" spans="8:8" ht="15" customHeight="1">
      <c r="H26407" s="24"/>
    </row>
    <row r="26408" spans="8:8" ht="15" customHeight="1">
      <c r="H26408" s="24"/>
    </row>
    <row r="26409" spans="8:8" ht="15" customHeight="1">
      <c r="H26409" s="24"/>
    </row>
    <row r="26410" spans="8:8" ht="15" customHeight="1">
      <c r="H26410" s="24"/>
    </row>
    <row r="26411" spans="8:8" ht="15" customHeight="1">
      <c r="H26411" s="24"/>
    </row>
    <row r="26412" spans="8:8" ht="15" customHeight="1">
      <c r="H26412" s="24"/>
    </row>
    <row r="26413" spans="8:8" ht="15" customHeight="1">
      <c r="H26413" s="24"/>
    </row>
    <row r="26414" spans="8:8" ht="15" customHeight="1">
      <c r="H26414" s="24"/>
    </row>
    <row r="26415" spans="8:8" ht="15" customHeight="1">
      <c r="H26415" s="24"/>
    </row>
    <row r="26416" spans="8:8" ht="15" customHeight="1">
      <c r="H26416" s="24"/>
    </row>
    <row r="26417" spans="8:8" ht="15" customHeight="1">
      <c r="H26417" s="24"/>
    </row>
    <row r="26418" spans="8:8" ht="15" customHeight="1">
      <c r="H26418" s="24"/>
    </row>
    <row r="26419" spans="8:8" ht="15" customHeight="1">
      <c r="H26419" s="24"/>
    </row>
    <row r="26420" spans="8:8" ht="15" customHeight="1">
      <c r="H26420" s="24"/>
    </row>
    <row r="26421" spans="8:8" ht="15" customHeight="1">
      <c r="H26421" s="24"/>
    </row>
    <row r="26422" spans="8:8" ht="15" customHeight="1">
      <c r="H26422" s="24"/>
    </row>
    <row r="26423" spans="8:8" ht="15" customHeight="1">
      <c r="H26423" s="24"/>
    </row>
    <row r="26424" spans="8:8" ht="15" customHeight="1">
      <c r="H26424" s="24"/>
    </row>
    <row r="26425" spans="8:8" ht="15" customHeight="1">
      <c r="H26425" s="24"/>
    </row>
    <row r="26426" spans="8:8" ht="15" customHeight="1">
      <c r="H26426" s="24"/>
    </row>
    <row r="26427" spans="8:8" ht="15" customHeight="1">
      <c r="H26427" s="24"/>
    </row>
    <row r="26428" spans="8:8" ht="15" customHeight="1">
      <c r="H26428" s="24"/>
    </row>
    <row r="26429" spans="8:8" ht="15" customHeight="1">
      <c r="H26429" s="24"/>
    </row>
    <row r="26430" spans="8:8" ht="15" customHeight="1">
      <c r="H26430" s="24"/>
    </row>
    <row r="26431" spans="8:8" ht="15" customHeight="1">
      <c r="H26431" s="24"/>
    </row>
    <row r="26432" spans="8:8" ht="15" customHeight="1">
      <c r="H26432" s="24"/>
    </row>
    <row r="26433" spans="8:8" ht="15" customHeight="1">
      <c r="H26433" s="24"/>
    </row>
    <row r="26434" spans="8:8" ht="15" customHeight="1">
      <c r="H26434" s="24"/>
    </row>
    <row r="26435" spans="8:8" ht="15" customHeight="1">
      <c r="H26435" s="24"/>
    </row>
    <row r="26436" spans="8:8" ht="15" customHeight="1">
      <c r="H26436" s="24"/>
    </row>
    <row r="26437" spans="8:8" ht="15" customHeight="1">
      <c r="H26437" s="24"/>
    </row>
    <row r="26438" spans="8:8" ht="15" customHeight="1">
      <c r="H26438" s="24"/>
    </row>
    <row r="26439" spans="8:8" ht="15" customHeight="1">
      <c r="H26439" s="24"/>
    </row>
    <row r="26440" spans="8:8" ht="15" customHeight="1">
      <c r="H26440" s="24"/>
    </row>
    <row r="26441" spans="8:8" ht="15" customHeight="1">
      <c r="H26441" s="24"/>
    </row>
    <row r="26442" spans="8:8" ht="15" customHeight="1">
      <c r="H26442" s="24"/>
    </row>
    <row r="26443" spans="8:8" ht="15" customHeight="1">
      <c r="H26443" s="24"/>
    </row>
    <row r="26444" spans="8:8" ht="15" customHeight="1">
      <c r="H26444" s="24"/>
    </row>
    <row r="26445" spans="8:8" ht="15" customHeight="1">
      <c r="H26445" s="24"/>
    </row>
    <row r="26446" spans="8:8" ht="15" customHeight="1">
      <c r="H26446" s="24"/>
    </row>
    <row r="26447" spans="8:8" ht="15" customHeight="1">
      <c r="H26447" s="24"/>
    </row>
    <row r="26448" spans="8:8" ht="15" customHeight="1">
      <c r="H26448" s="24"/>
    </row>
    <row r="26449" spans="8:8" ht="15" customHeight="1">
      <c r="H26449" s="24"/>
    </row>
    <row r="26450" spans="8:8" ht="15" customHeight="1">
      <c r="H26450" s="24"/>
    </row>
    <row r="26451" spans="8:8" ht="15" customHeight="1">
      <c r="H26451" s="24"/>
    </row>
    <row r="26452" spans="8:8" ht="15" customHeight="1">
      <c r="H26452" s="24"/>
    </row>
    <row r="26453" spans="8:8" ht="15" customHeight="1">
      <c r="H26453" s="24"/>
    </row>
    <row r="26454" spans="8:8" ht="15" customHeight="1">
      <c r="H26454" s="24"/>
    </row>
    <row r="26455" spans="8:8" ht="15" customHeight="1">
      <c r="H26455" s="24"/>
    </row>
    <row r="26456" spans="8:8" ht="15" customHeight="1">
      <c r="H26456" s="24"/>
    </row>
    <row r="26457" spans="8:8" ht="15" customHeight="1">
      <c r="H26457" s="24"/>
    </row>
    <row r="26458" spans="8:8" ht="15" customHeight="1">
      <c r="H26458" s="24"/>
    </row>
    <row r="26459" spans="8:8" ht="15" customHeight="1">
      <c r="H26459" s="24"/>
    </row>
    <row r="26460" spans="8:8" ht="15" customHeight="1">
      <c r="H26460" s="24"/>
    </row>
    <row r="26461" spans="8:8" ht="15" customHeight="1">
      <c r="H26461" s="24"/>
    </row>
    <row r="26462" spans="8:8" ht="15" customHeight="1">
      <c r="H26462" s="24"/>
    </row>
    <row r="26463" spans="8:8" ht="15" customHeight="1">
      <c r="H26463" s="24"/>
    </row>
    <row r="26464" spans="8:8" ht="15" customHeight="1">
      <c r="H26464" s="24"/>
    </row>
    <row r="26465" spans="8:8" ht="15" customHeight="1">
      <c r="H26465" s="24"/>
    </row>
    <row r="26466" spans="8:8" ht="15" customHeight="1">
      <c r="H26466" s="24"/>
    </row>
    <row r="26467" spans="8:8" ht="15" customHeight="1">
      <c r="H26467" s="24"/>
    </row>
    <row r="26468" spans="8:8" ht="15" customHeight="1">
      <c r="H26468" s="24"/>
    </row>
    <row r="26469" spans="8:8" ht="15" customHeight="1">
      <c r="H26469" s="24"/>
    </row>
    <row r="26470" spans="8:8" ht="15" customHeight="1">
      <c r="H26470" s="24"/>
    </row>
    <row r="26471" spans="8:8" ht="15" customHeight="1">
      <c r="H26471" s="24"/>
    </row>
    <row r="26472" spans="8:8" ht="15" customHeight="1">
      <c r="H26472" s="24"/>
    </row>
    <row r="26473" spans="8:8" ht="15" customHeight="1">
      <c r="H26473" s="24"/>
    </row>
    <row r="26474" spans="8:8" ht="15" customHeight="1">
      <c r="H26474" s="24"/>
    </row>
    <row r="26475" spans="8:8" ht="15" customHeight="1">
      <c r="H26475" s="24"/>
    </row>
    <row r="26476" spans="8:8" ht="15" customHeight="1">
      <c r="H26476" s="24"/>
    </row>
    <row r="26477" spans="8:8" ht="15" customHeight="1">
      <c r="H26477" s="24"/>
    </row>
    <row r="26478" spans="8:8" ht="15" customHeight="1">
      <c r="H26478" s="24"/>
    </row>
    <row r="26479" spans="8:8" ht="15" customHeight="1">
      <c r="H26479" s="24"/>
    </row>
    <row r="26480" spans="8:8" ht="15" customHeight="1">
      <c r="H26480" s="24"/>
    </row>
    <row r="26481" spans="8:8" ht="15" customHeight="1">
      <c r="H26481" s="24"/>
    </row>
    <row r="26482" spans="8:8" ht="15" customHeight="1">
      <c r="H26482" s="24"/>
    </row>
    <row r="26483" spans="8:8" ht="15" customHeight="1">
      <c r="H26483" s="24"/>
    </row>
    <row r="26484" spans="8:8" ht="15" customHeight="1">
      <c r="H26484" s="24"/>
    </row>
    <row r="26485" spans="8:8" ht="15" customHeight="1">
      <c r="H26485" s="24"/>
    </row>
    <row r="26486" spans="8:8" ht="15" customHeight="1">
      <c r="H26486" s="24"/>
    </row>
    <row r="26487" spans="8:8" ht="15" customHeight="1">
      <c r="H26487" s="24"/>
    </row>
    <row r="26488" spans="8:8" ht="15" customHeight="1">
      <c r="H26488" s="24"/>
    </row>
    <row r="26489" spans="8:8" ht="15" customHeight="1">
      <c r="H26489" s="24"/>
    </row>
    <row r="26490" spans="8:8" ht="15" customHeight="1">
      <c r="H26490" s="24"/>
    </row>
    <row r="26491" spans="8:8" ht="15" customHeight="1">
      <c r="H26491" s="24"/>
    </row>
    <row r="26492" spans="8:8" ht="15" customHeight="1">
      <c r="H26492" s="24"/>
    </row>
    <row r="26493" spans="8:8" ht="15" customHeight="1">
      <c r="H26493" s="24"/>
    </row>
    <row r="26494" spans="8:8" ht="15" customHeight="1">
      <c r="H26494" s="24"/>
    </row>
    <row r="26495" spans="8:8" ht="15" customHeight="1">
      <c r="H26495" s="24"/>
    </row>
    <row r="26496" spans="8:8" ht="15" customHeight="1">
      <c r="H26496" s="24"/>
    </row>
    <row r="26497" spans="8:8" ht="15" customHeight="1">
      <c r="H26497" s="24"/>
    </row>
    <row r="26498" spans="8:8" ht="15" customHeight="1">
      <c r="H26498" s="24"/>
    </row>
    <row r="26499" spans="8:8" ht="15" customHeight="1">
      <c r="H26499" s="24"/>
    </row>
    <row r="26500" spans="8:8" ht="15" customHeight="1">
      <c r="H26500" s="24"/>
    </row>
    <row r="26501" spans="8:8" ht="15" customHeight="1">
      <c r="H26501" s="24"/>
    </row>
    <row r="26502" spans="8:8" ht="15" customHeight="1">
      <c r="H26502" s="24"/>
    </row>
    <row r="26503" spans="8:8" ht="15" customHeight="1">
      <c r="H26503" s="24"/>
    </row>
    <row r="26504" spans="8:8" ht="15" customHeight="1">
      <c r="H26504" s="24"/>
    </row>
    <row r="26505" spans="8:8" ht="15" customHeight="1">
      <c r="H26505" s="24"/>
    </row>
    <row r="26506" spans="8:8" ht="15" customHeight="1">
      <c r="H26506" s="24"/>
    </row>
    <row r="26507" spans="8:8" ht="15" customHeight="1">
      <c r="H26507" s="24"/>
    </row>
    <row r="26508" spans="8:8" ht="15" customHeight="1">
      <c r="H26508" s="24"/>
    </row>
    <row r="26509" spans="8:8" ht="15" customHeight="1">
      <c r="H26509" s="24"/>
    </row>
    <row r="26510" spans="8:8" ht="15" customHeight="1">
      <c r="H26510" s="24"/>
    </row>
    <row r="26511" spans="8:8" ht="15" customHeight="1">
      <c r="H26511" s="24"/>
    </row>
    <row r="26512" spans="8:8" ht="15" customHeight="1">
      <c r="H26512" s="24"/>
    </row>
    <row r="26513" spans="8:8" ht="15" customHeight="1">
      <c r="H26513" s="24"/>
    </row>
    <row r="26514" spans="8:8" ht="15" customHeight="1">
      <c r="H26514" s="24"/>
    </row>
    <row r="26515" spans="8:8" ht="15" customHeight="1">
      <c r="H26515" s="24"/>
    </row>
    <row r="26516" spans="8:8" ht="15" customHeight="1">
      <c r="H26516" s="24"/>
    </row>
    <row r="26517" spans="8:8" ht="15" customHeight="1">
      <c r="H26517" s="24"/>
    </row>
    <row r="26518" spans="8:8" ht="15" customHeight="1">
      <c r="H26518" s="24"/>
    </row>
    <row r="26519" spans="8:8" ht="15" customHeight="1">
      <c r="H26519" s="24"/>
    </row>
    <row r="26520" spans="8:8" ht="15" customHeight="1">
      <c r="H26520" s="24"/>
    </row>
    <row r="26521" spans="8:8" ht="15" customHeight="1">
      <c r="H26521" s="24"/>
    </row>
    <row r="26522" spans="8:8" ht="15" customHeight="1">
      <c r="H26522" s="24"/>
    </row>
    <row r="26523" spans="8:8" ht="15" customHeight="1">
      <c r="H26523" s="24"/>
    </row>
    <row r="26524" spans="8:8" ht="15" customHeight="1">
      <c r="H26524" s="24"/>
    </row>
    <row r="26525" spans="8:8" ht="15" customHeight="1">
      <c r="H26525" s="24"/>
    </row>
    <row r="26526" spans="8:8" ht="15" customHeight="1">
      <c r="H26526" s="24"/>
    </row>
    <row r="26527" spans="8:8" ht="15" customHeight="1">
      <c r="H26527" s="24"/>
    </row>
    <row r="26528" spans="8:8" ht="15" customHeight="1">
      <c r="H26528" s="24"/>
    </row>
    <row r="26529" spans="8:8" ht="15" customHeight="1">
      <c r="H26529" s="24"/>
    </row>
    <row r="26530" spans="8:8" ht="15" customHeight="1">
      <c r="H26530" s="24"/>
    </row>
    <row r="26531" spans="8:8" ht="15" customHeight="1">
      <c r="H26531" s="24"/>
    </row>
    <row r="26532" spans="8:8" ht="15" customHeight="1">
      <c r="H26532" s="24"/>
    </row>
    <row r="26533" spans="8:8" ht="15" customHeight="1">
      <c r="H26533" s="24"/>
    </row>
    <row r="26534" spans="8:8" ht="15" customHeight="1">
      <c r="H26534" s="24"/>
    </row>
    <row r="26535" spans="8:8" ht="15" customHeight="1">
      <c r="H26535" s="24"/>
    </row>
    <row r="26536" spans="8:8" ht="15" customHeight="1">
      <c r="H26536" s="24"/>
    </row>
    <row r="26537" spans="8:8" ht="15" customHeight="1">
      <c r="H26537" s="24"/>
    </row>
    <row r="26538" spans="8:8" ht="15" customHeight="1">
      <c r="H26538" s="24"/>
    </row>
    <row r="26539" spans="8:8" ht="15" customHeight="1">
      <c r="H26539" s="24"/>
    </row>
    <row r="26540" spans="8:8" ht="15" customHeight="1">
      <c r="H26540" s="24"/>
    </row>
    <row r="26541" spans="8:8" ht="15" customHeight="1">
      <c r="H26541" s="24"/>
    </row>
    <row r="26542" spans="8:8" ht="15" customHeight="1">
      <c r="H26542" s="24"/>
    </row>
    <row r="26543" spans="8:8" ht="15" customHeight="1">
      <c r="H26543" s="24"/>
    </row>
    <row r="26544" spans="8:8" ht="15" customHeight="1">
      <c r="H26544" s="24"/>
    </row>
    <row r="26545" spans="8:8" ht="15" customHeight="1">
      <c r="H26545" s="24"/>
    </row>
    <row r="26546" spans="8:8" ht="15" customHeight="1">
      <c r="H26546" s="24"/>
    </row>
    <row r="26547" spans="8:8" ht="15" customHeight="1">
      <c r="H26547" s="24"/>
    </row>
    <row r="26548" spans="8:8" ht="15" customHeight="1">
      <c r="H26548" s="24"/>
    </row>
    <row r="26549" spans="8:8" ht="15" customHeight="1">
      <c r="H26549" s="24"/>
    </row>
    <row r="26550" spans="8:8" ht="15" customHeight="1">
      <c r="H26550" s="24"/>
    </row>
    <row r="26551" spans="8:8" ht="15" customHeight="1">
      <c r="H26551" s="24"/>
    </row>
    <row r="26552" spans="8:8" ht="15" customHeight="1">
      <c r="H26552" s="24"/>
    </row>
    <row r="26553" spans="8:8" ht="15" customHeight="1">
      <c r="H26553" s="24"/>
    </row>
    <row r="26554" spans="8:8" ht="15" customHeight="1">
      <c r="H26554" s="24"/>
    </row>
    <row r="26555" spans="8:8" ht="15" customHeight="1">
      <c r="H26555" s="24"/>
    </row>
    <row r="26556" spans="8:8" ht="15" customHeight="1">
      <c r="H26556" s="24"/>
    </row>
    <row r="26557" spans="8:8" ht="15" customHeight="1">
      <c r="H26557" s="24"/>
    </row>
    <row r="26558" spans="8:8" ht="15" customHeight="1">
      <c r="H26558" s="24"/>
    </row>
    <row r="26559" spans="8:8" ht="15" customHeight="1">
      <c r="H26559" s="24"/>
    </row>
    <row r="26560" spans="8:8" ht="15" customHeight="1">
      <c r="H26560" s="24"/>
    </row>
    <row r="26561" spans="8:8" ht="15" customHeight="1">
      <c r="H26561" s="24"/>
    </row>
    <row r="26562" spans="8:8" ht="15" customHeight="1">
      <c r="H26562" s="24"/>
    </row>
    <row r="26563" spans="8:8" ht="15" customHeight="1">
      <c r="H26563" s="24"/>
    </row>
    <row r="26564" spans="8:8" ht="15" customHeight="1">
      <c r="H26564" s="24"/>
    </row>
    <row r="26565" spans="8:8" ht="15" customHeight="1">
      <c r="H26565" s="24"/>
    </row>
    <row r="26566" spans="8:8" ht="15" customHeight="1">
      <c r="H26566" s="24"/>
    </row>
    <row r="26567" spans="8:8" ht="15" customHeight="1">
      <c r="H26567" s="24"/>
    </row>
    <row r="26568" spans="8:8" ht="15" customHeight="1">
      <c r="H26568" s="24"/>
    </row>
    <row r="26569" spans="8:8" ht="15" customHeight="1">
      <c r="H26569" s="24"/>
    </row>
    <row r="26570" spans="8:8" ht="15" customHeight="1">
      <c r="H26570" s="24"/>
    </row>
    <row r="26571" spans="8:8" ht="15" customHeight="1">
      <c r="H26571" s="24"/>
    </row>
    <row r="26572" spans="8:8" ht="15" customHeight="1">
      <c r="H26572" s="24"/>
    </row>
    <row r="26573" spans="8:8" ht="15" customHeight="1">
      <c r="H26573" s="24"/>
    </row>
    <row r="26574" spans="8:8" ht="15" customHeight="1">
      <c r="H26574" s="24"/>
    </row>
    <row r="26575" spans="8:8" ht="15" customHeight="1">
      <c r="H26575" s="24"/>
    </row>
    <row r="26576" spans="8:8" ht="15" customHeight="1">
      <c r="H26576" s="24"/>
    </row>
    <row r="26577" spans="8:8" ht="15" customHeight="1">
      <c r="H26577" s="24"/>
    </row>
    <row r="26578" spans="8:8" ht="15" customHeight="1">
      <c r="H26578" s="24"/>
    </row>
    <row r="26579" spans="8:8" ht="15" customHeight="1">
      <c r="H26579" s="24"/>
    </row>
    <row r="26580" spans="8:8" ht="15" customHeight="1">
      <c r="H26580" s="24"/>
    </row>
    <row r="26581" spans="8:8" ht="15" customHeight="1">
      <c r="H26581" s="24"/>
    </row>
    <row r="26582" spans="8:8" ht="15" customHeight="1">
      <c r="H26582" s="24"/>
    </row>
    <row r="26583" spans="8:8" ht="15" customHeight="1">
      <c r="H26583" s="24"/>
    </row>
    <row r="26584" spans="8:8" ht="15" customHeight="1">
      <c r="H26584" s="24"/>
    </row>
    <row r="26585" spans="8:8" ht="15" customHeight="1">
      <c r="H26585" s="24"/>
    </row>
    <row r="26586" spans="8:8" ht="15" customHeight="1">
      <c r="H26586" s="24"/>
    </row>
    <row r="26587" spans="8:8" ht="15" customHeight="1">
      <c r="H26587" s="24"/>
    </row>
    <row r="26588" spans="8:8" ht="15" customHeight="1">
      <c r="H26588" s="24"/>
    </row>
    <row r="26589" spans="8:8" ht="15" customHeight="1">
      <c r="H26589" s="24"/>
    </row>
    <row r="26590" spans="8:8" ht="15" customHeight="1">
      <c r="H26590" s="24"/>
    </row>
    <row r="26591" spans="8:8" ht="15" customHeight="1">
      <c r="H26591" s="24"/>
    </row>
    <row r="26592" spans="8:8" ht="15" customHeight="1">
      <c r="H26592" s="24"/>
    </row>
    <row r="26593" spans="8:8" ht="15" customHeight="1">
      <c r="H26593" s="24"/>
    </row>
    <row r="26594" spans="8:8" ht="15" customHeight="1">
      <c r="H26594" s="24"/>
    </row>
    <row r="26595" spans="8:8" ht="15" customHeight="1">
      <c r="H26595" s="24"/>
    </row>
    <row r="26596" spans="8:8" ht="15" customHeight="1">
      <c r="H26596" s="24"/>
    </row>
    <row r="26597" spans="8:8" ht="15" customHeight="1">
      <c r="H26597" s="24"/>
    </row>
    <row r="26598" spans="8:8" ht="15" customHeight="1">
      <c r="H26598" s="24"/>
    </row>
    <row r="26599" spans="8:8" ht="15" customHeight="1">
      <c r="H26599" s="24"/>
    </row>
    <row r="26600" spans="8:8" ht="15" customHeight="1">
      <c r="H26600" s="24"/>
    </row>
    <row r="26601" spans="8:8" ht="15" customHeight="1">
      <c r="H26601" s="24"/>
    </row>
    <row r="26602" spans="8:8" ht="15" customHeight="1">
      <c r="H26602" s="24"/>
    </row>
    <row r="26603" spans="8:8" ht="15" customHeight="1">
      <c r="H26603" s="24"/>
    </row>
    <row r="26604" spans="8:8" ht="15" customHeight="1">
      <c r="H26604" s="24"/>
    </row>
    <row r="26605" spans="8:8" ht="15" customHeight="1">
      <c r="H26605" s="24"/>
    </row>
    <row r="26606" spans="8:8" ht="15" customHeight="1">
      <c r="H26606" s="24"/>
    </row>
    <row r="26607" spans="8:8" ht="15" customHeight="1">
      <c r="H26607" s="24"/>
    </row>
    <row r="26608" spans="8:8" ht="15" customHeight="1">
      <c r="H26608" s="24"/>
    </row>
    <row r="26609" spans="8:8" ht="15" customHeight="1">
      <c r="H26609" s="24"/>
    </row>
    <row r="26610" spans="8:8" ht="15" customHeight="1">
      <c r="H26610" s="24"/>
    </row>
    <row r="26611" spans="8:8" ht="15" customHeight="1">
      <c r="H26611" s="24"/>
    </row>
    <row r="26612" spans="8:8" ht="15" customHeight="1">
      <c r="H26612" s="24"/>
    </row>
    <row r="26613" spans="8:8" ht="15" customHeight="1">
      <c r="H26613" s="24"/>
    </row>
    <row r="26614" spans="8:8" ht="15" customHeight="1">
      <c r="H26614" s="24"/>
    </row>
    <row r="26615" spans="8:8" ht="15" customHeight="1">
      <c r="H26615" s="24"/>
    </row>
    <row r="26616" spans="8:8" ht="15" customHeight="1">
      <c r="H26616" s="24"/>
    </row>
    <row r="26617" spans="8:8" ht="15" customHeight="1">
      <c r="H26617" s="24"/>
    </row>
    <row r="26618" spans="8:8" ht="15" customHeight="1">
      <c r="H26618" s="24"/>
    </row>
    <row r="26619" spans="8:8" ht="15" customHeight="1">
      <c r="H26619" s="24"/>
    </row>
    <row r="26620" spans="8:8" ht="15" customHeight="1">
      <c r="H26620" s="24"/>
    </row>
    <row r="26621" spans="8:8" ht="15" customHeight="1">
      <c r="H26621" s="24"/>
    </row>
    <row r="26622" spans="8:8" ht="15" customHeight="1">
      <c r="H26622" s="24"/>
    </row>
    <row r="26623" spans="8:8" ht="15" customHeight="1">
      <c r="H26623" s="24"/>
    </row>
    <row r="26624" spans="8:8" ht="15" customHeight="1">
      <c r="H26624" s="24"/>
    </row>
    <row r="26625" spans="8:8" ht="15" customHeight="1">
      <c r="H26625" s="24"/>
    </row>
    <row r="26626" spans="8:8" ht="15" customHeight="1">
      <c r="H26626" s="24"/>
    </row>
    <row r="26627" spans="8:8" ht="15" customHeight="1">
      <c r="H26627" s="24"/>
    </row>
    <row r="26628" spans="8:8" ht="15" customHeight="1">
      <c r="H26628" s="24"/>
    </row>
    <row r="26629" spans="8:8" ht="15" customHeight="1">
      <c r="H26629" s="24"/>
    </row>
    <row r="26630" spans="8:8" ht="15" customHeight="1">
      <c r="H26630" s="24"/>
    </row>
    <row r="26631" spans="8:8" ht="15" customHeight="1">
      <c r="H26631" s="24"/>
    </row>
    <row r="26632" spans="8:8" ht="15" customHeight="1">
      <c r="H26632" s="24"/>
    </row>
    <row r="26633" spans="8:8" ht="15" customHeight="1">
      <c r="H26633" s="24"/>
    </row>
    <row r="26634" spans="8:8" ht="15" customHeight="1">
      <c r="H26634" s="24"/>
    </row>
    <row r="26635" spans="8:8" ht="15" customHeight="1">
      <c r="H26635" s="24"/>
    </row>
    <row r="26636" spans="8:8" ht="15" customHeight="1">
      <c r="H26636" s="24"/>
    </row>
    <row r="26637" spans="8:8" ht="15" customHeight="1">
      <c r="H26637" s="24"/>
    </row>
    <row r="26638" spans="8:8" ht="15" customHeight="1">
      <c r="H26638" s="24"/>
    </row>
    <row r="26639" spans="8:8" ht="15" customHeight="1">
      <c r="H26639" s="24"/>
    </row>
    <row r="26640" spans="8:8" ht="15" customHeight="1">
      <c r="H26640" s="24"/>
    </row>
    <row r="26641" spans="8:8" ht="15" customHeight="1">
      <c r="H26641" s="24"/>
    </row>
    <row r="26642" spans="8:8" ht="15" customHeight="1">
      <c r="H26642" s="24"/>
    </row>
    <row r="26643" spans="8:8" ht="15" customHeight="1">
      <c r="H26643" s="24"/>
    </row>
    <row r="26644" spans="8:8" ht="15" customHeight="1">
      <c r="H26644" s="24"/>
    </row>
    <row r="26645" spans="8:8" ht="15" customHeight="1">
      <c r="H26645" s="24"/>
    </row>
    <row r="26646" spans="8:8" ht="15" customHeight="1">
      <c r="H26646" s="24"/>
    </row>
    <row r="26647" spans="8:8" ht="15" customHeight="1">
      <c r="H26647" s="24"/>
    </row>
    <row r="26648" spans="8:8" ht="15" customHeight="1">
      <c r="H26648" s="24"/>
    </row>
    <row r="26649" spans="8:8" ht="15" customHeight="1">
      <c r="H26649" s="24"/>
    </row>
    <row r="26650" spans="8:8" ht="15" customHeight="1">
      <c r="H26650" s="24"/>
    </row>
    <row r="26651" spans="8:8" ht="15" customHeight="1">
      <c r="H26651" s="24"/>
    </row>
    <row r="26652" spans="8:8" ht="15" customHeight="1">
      <c r="H26652" s="24"/>
    </row>
    <row r="26653" spans="8:8" ht="15" customHeight="1">
      <c r="H26653" s="24"/>
    </row>
    <row r="26654" spans="8:8" ht="15" customHeight="1">
      <c r="H26654" s="24"/>
    </row>
    <row r="26655" spans="8:8" ht="15" customHeight="1">
      <c r="H26655" s="24"/>
    </row>
    <row r="26656" spans="8:8" ht="15" customHeight="1">
      <c r="H26656" s="24"/>
    </row>
    <row r="26657" spans="8:8" ht="15" customHeight="1">
      <c r="H26657" s="24"/>
    </row>
    <row r="26658" spans="8:8" ht="15" customHeight="1">
      <c r="H26658" s="24"/>
    </row>
    <row r="26659" spans="8:8" ht="15" customHeight="1">
      <c r="H26659" s="24"/>
    </row>
    <row r="26660" spans="8:8" ht="15" customHeight="1">
      <c r="H26660" s="24"/>
    </row>
    <row r="26661" spans="8:8" ht="15" customHeight="1">
      <c r="H26661" s="24"/>
    </row>
    <row r="26662" spans="8:8" ht="15" customHeight="1">
      <c r="H26662" s="24"/>
    </row>
    <row r="26663" spans="8:8" ht="15" customHeight="1">
      <c r="H26663" s="24"/>
    </row>
    <row r="26664" spans="8:8" ht="15" customHeight="1">
      <c r="H26664" s="24"/>
    </row>
    <row r="26665" spans="8:8" ht="15" customHeight="1">
      <c r="H26665" s="24"/>
    </row>
    <row r="26666" spans="8:8" ht="15" customHeight="1">
      <c r="H26666" s="24"/>
    </row>
    <row r="26667" spans="8:8" ht="15" customHeight="1">
      <c r="H26667" s="24"/>
    </row>
    <row r="26668" spans="8:8" ht="15" customHeight="1">
      <c r="H26668" s="24"/>
    </row>
    <row r="26669" spans="8:8" ht="15" customHeight="1">
      <c r="H26669" s="24"/>
    </row>
    <row r="26670" spans="8:8" ht="15" customHeight="1">
      <c r="H26670" s="24"/>
    </row>
    <row r="26671" spans="8:8" ht="15" customHeight="1">
      <c r="H26671" s="24"/>
    </row>
    <row r="26672" spans="8:8" ht="15" customHeight="1">
      <c r="H26672" s="24"/>
    </row>
    <row r="26673" spans="8:8" ht="15" customHeight="1">
      <c r="H26673" s="24"/>
    </row>
    <row r="26674" spans="8:8" ht="15" customHeight="1">
      <c r="H26674" s="24"/>
    </row>
    <row r="26675" spans="8:8" ht="15" customHeight="1">
      <c r="H26675" s="24"/>
    </row>
    <row r="26676" spans="8:8" ht="15" customHeight="1">
      <c r="H26676" s="24"/>
    </row>
    <row r="26677" spans="8:8" ht="15" customHeight="1">
      <c r="H26677" s="24"/>
    </row>
    <row r="26678" spans="8:8" ht="15" customHeight="1">
      <c r="H26678" s="24"/>
    </row>
    <row r="26679" spans="8:8" ht="15" customHeight="1">
      <c r="H26679" s="24"/>
    </row>
    <row r="26680" spans="8:8" ht="15" customHeight="1">
      <c r="H26680" s="24"/>
    </row>
    <row r="26681" spans="8:8" ht="15" customHeight="1">
      <c r="H26681" s="24"/>
    </row>
    <row r="26682" spans="8:8" ht="15" customHeight="1">
      <c r="H26682" s="24"/>
    </row>
    <row r="26683" spans="8:8" ht="15" customHeight="1">
      <c r="H26683" s="24"/>
    </row>
    <row r="26684" spans="8:8" ht="15" customHeight="1">
      <c r="H26684" s="24"/>
    </row>
    <row r="26685" spans="8:8" ht="15" customHeight="1">
      <c r="H26685" s="24"/>
    </row>
    <row r="26686" spans="8:8" ht="15" customHeight="1">
      <c r="H26686" s="24"/>
    </row>
    <row r="26687" spans="8:8" ht="15" customHeight="1">
      <c r="H26687" s="24"/>
    </row>
    <row r="26688" spans="8:8" ht="15" customHeight="1">
      <c r="H26688" s="24"/>
    </row>
    <row r="26689" spans="8:8" ht="15" customHeight="1">
      <c r="H26689" s="24"/>
    </row>
    <row r="26690" spans="8:8" ht="15" customHeight="1">
      <c r="H26690" s="24"/>
    </row>
    <row r="26691" spans="8:8" ht="15" customHeight="1">
      <c r="H26691" s="24"/>
    </row>
    <row r="26692" spans="8:8" ht="15" customHeight="1">
      <c r="H26692" s="24"/>
    </row>
    <row r="26693" spans="8:8" ht="15" customHeight="1">
      <c r="H26693" s="24"/>
    </row>
    <row r="26694" spans="8:8" ht="15" customHeight="1">
      <c r="H26694" s="24"/>
    </row>
    <row r="26695" spans="8:8" ht="15" customHeight="1">
      <c r="H26695" s="24"/>
    </row>
    <row r="26696" spans="8:8" ht="15" customHeight="1">
      <c r="H26696" s="24"/>
    </row>
    <row r="26697" spans="8:8" ht="15" customHeight="1">
      <c r="H26697" s="24"/>
    </row>
    <row r="26698" spans="8:8" ht="15" customHeight="1">
      <c r="H26698" s="24"/>
    </row>
    <row r="26699" spans="8:8" ht="15" customHeight="1">
      <c r="H26699" s="24"/>
    </row>
    <row r="26700" spans="8:8" ht="15" customHeight="1">
      <c r="H26700" s="24"/>
    </row>
    <row r="26701" spans="8:8" ht="15" customHeight="1">
      <c r="H26701" s="24"/>
    </row>
    <row r="26702" spans="8:8" ht="15" customHeight="1">
      <c r="H26702" s="24"/>
    </row>
    <row r="26703" spans="8:8" ht="15" customHeight="1">
      <c r="H26703" s="24"/>
    </row>
    <row r="26704" spans="8:8" ht="15" customHeight="1">
      <c r="H26704" s="24"/>
    </row>
    <row r="26705" spans="8:8" ht="15" customHeight="1">
      <c r="H26705" s="24"/>
    </row>
    <row r="26706" spans="8:8" ht="15" customHeight="1">
      <c r="H26706" s="24"/>
    </row>
    <row r="26707" spans="8:8" ht="15" customHeight="1">
      <c r="H26707" s="24"/>
    </row>
    <row r="26708" spans="8:8" ht="15" customHeight="1">
      <c r="H26708" s="24"/>
    </row>
    <row r="26709" spans="8:8" ht="15" customHeight="1">
      <c r="H26709" s="24"/>
    </row>
    <row r="26710" spans="8:8" ht="15" customHeight="1">
      <c r="H26710" s="24"/>
    </row>
    <row r="26711" spans="8:8" ht="15" customHeight="1">
      <c r="H26711" s="24"/>
    </row>
    <row r="26712" spans="8:8" ht="15" customHeight="1">
      <c r="H26712" s="24"/>
    </row>
    <row r="26713" spans="8:8" ht="15" customHeight="1">
      <c r="H26713" s="24"/>
    </row>
    <row r="26714" spans="8:8" ht="15" customHeight="1">
      <c r="H26714" s="24"/>
    </row>
    <row r="26715" spans="8:8" ht="15" customHeight="1">
      <c r="H26715" s="24"/>
    </row>
    <row r="26716" spans="8:8" ht="15" customHeight="1">
      <c r="H26716" s="24"/>
    </row>
    <row r="26717" spans="8:8" ht="15" customHeight="1">
      <c r="H26717" s="24"/>
    </row>
    <row r="26718" spans="8:8" ht="15" customHeight="1">
      <c r="H26718" s="24"/>
    </row>
    <row r="26719" spans="8:8" ht="15" customHeight="1">
      <c r="H26719" s="24"/>
    </row>
    <row r="26720" spans="8:8" ht="15" customHeight="1">
      <c r="H26720" s="24"/>
    </row>
    <row r="26721" spans="8:8" ht="15" customHeight="1">
      <c r="H26721" s="24"/>
    </row>
    <row r="26722" spans="8:8" ht="15" customHeight="1">
      <c r="H26722" s="24"/>
    </row>
    <row r="26723" spans="8:8" ht="15" customHeight="1">
      <c r="H26723" s="24"/>
    </row>
    <row r="26724" spans="8:8" ht="15" customHeight="1">
      <c r="H26724" s="24"/>
    </row>
    <row r="26725" spans="8:8" ht="15" customHeight="1">
      <c r="H26725" s="24"/>
    </row>
    <row r="26726" spans="8:8" ht="15" customHeight="1">
      <c r="H26726" s="24"/>
    </row>
    <row r="26727" spans="8:8" ht="15" customHeight="1">
      <c r="H26727" s="24"/>
    </row>
    <row r="26728" spans="8:8" ht="15" customHeight="1">
      <c r="H26728" s="24"/>
    </row>
    <row r="26729" spans="8:8" ht="15" customHeight="1">
      <c r="H26729" s="24"/>
    </row>
    <row r="26730" spans="8:8" ht="15" customHeight="1">
      <c r="H26730" s="24"/>
    </row>
    <row r="26731" spans="8:8" ht="15" customHeight="1">
      <c r="H26731" s="24"/>
    </row>
    <row r="26732" spans="8:8" ht="15" customHeight="1">
      <c r="H26732" s="24"/>
    </row>
    <row r="26733" spans="8:8" ht="15" customHeight="1">
      <c r="H26733" s="24"/>
    </row>
    <row r="26734" spans="8:8" ht="15" customHeight="1">
      <c r="H26734" s="24"/>
    </row>
    <row r="26735" spans="8:8" ht="15" customHeight="1">
      <c r="H26735" s="24"/>
    </row>
    <row r="26736" spans="8:8" ht="15" customHeight="1">
      <c r="H26736" s="24"/>
    </row>
    <row r="26737" spans="8:8" ht="15" customHeight="1">
      <c r="H26737" s="24"/>
    </row>
    <row r="26738" spans="8:8" ht="15" customHeight="1">
      <c r="H26738" s="24"/>
    </row>
    <row r="26739" spans="8:8" ht="15" customHeight="1">
      <c r="H26739" s="24"/>
    </row>
    <row r="26740" spans="8:8" ht="15" customHeight="1">
      <c r="H26740" s="24"/>
    </row>
    <row r="26741" spans="8:8" ht="15" customHeight="1">
      <c r="H26741" s="24"/>
    </row>
    <row r="26742" spans="8:8" ht="15" customHeight="1">
      <c r="H26742" s="24"/>
    </row>
    <row r="26743" spans="8:8" ht="15" customHeight="1">
      <c r="H26743" s="24"/>
    </row>
    <row r="26744" spans="8:8" ht="15" customHeight="1">
      <c r="H26744" s="24"/>
    </row>
    <row r="26745" spans="8:8" ht="15" customHeight="1">
      <c r="H26745" s="24"/>
    </row>
    <row r="26746" spans="8:8" ht="15" customHeight="1">
      <c r="H26746" s="24"/>
    </row>
    <row r="26747" spans="8:8" ht="15" customHeight="1">
      <c r="H26747" s="24"/>
    </row>
    <row r="26748" spans="8:8" ht="15" customHeight="1">
      <c r="H26748" s="24"/>
    </row>
    <row r="26749" spans="8:8" ht="15" customHeight="1">
      <c r="H26749" s="24"/>
    </row>
    <row r="26750" spans="8:8" ht="15" customHeight="1">
      <c r="H26750" s="24"/>
    </row>
    <row r="26751" spans="8:8" ht="15" customHeight="1">
      <c r="H26751" s="24"/>
    </row>
    <row r="26752" spans="8:8" ht="15" customHeight="1">
      <c r="H26752" s="24"/>
    </row>
    <row r="26753" spans="8:8" ht="15" customHeight="1">
      <c r="H26753" s="24"/>
    </row>
    <row r="26754" spans="8:8" ht="15" customHeight="1">
      <c r="H26754" s="24"/>
    </row>
    <row r="26755" spans="8:8" ht="15" customHeight="1">
      <c r="H26755" s="24"/>
    </row>
    <row r="26756" spans="8:8" ht="15" customHeight="1">
      <c r="H26756" s="24"/>
    </row>
    <row r="26757" spans="8:8" ht="15" customHeight="1">
      <c r="H26757" s="24"/>
    </row>
    <row r="26758" spans="8:8" ht="15" customHeight="1">
      <c r="H26758" s="24"/>
    </row>
    <row r="26759" spans="8:8" ht="15" customHeight="1">
      <c r="H26759" s="24"/>
    </row>
    <row r="26760" spans="8:8" ht="15" customHeight="1">
      <c r="H26760" s="24"/>
    </row>
    <row r="26761" spans="8:8" ht="15" customHeight="1">
      <c r="H26761" s="24"/>
    </row>
    <row r="26762" spans="8:8" ht="15" customHeight="1">
      <c r="H26762" s="24"/>
    </row>
    <row r="26763" spans="8:8" ht="15" customHeight="1">
      <c r="H26763" s="24"/>
    </row>
    <row r="26764" spans="8:8" ht="15" customHeight="1">
      <c r="H26764" s="24"/>
    </row>
    <row r="26765" spans="8:8" ht="15" customHeight="1">
      <c r="H26765" s="24"/>
    </row>
    <row r="26766" spans="8:8" ht="15" customHeight="1">
      <c r="H26766" s="24"/>
    </row>
    <row r="26767" spans="8:8" ht="15" customHeight="1">
      <c r="H26767" s="24"/>
    </row>
    <row r="26768" spans="8:8" ht="15" customHeight="1">
      <c r="H26768" s="24"/>
    </row>
    <row r="26769" spans="8:8" ht="15" customHeight="1">
      <c r="H26769" s="24"/>
    </row>
    <row r="26770" spans="8:8" ht="15" customHeight="1">
      <c r="H26770" s="24"/>
    </row>
    <row r="26771" spans="8:8" ht="15" customHeight="1">
      <c r="H26771" s="24"/>
    </row>
    <row r="26772" spans="8:8" ht="15" customHeight="1">
      <c r="H26772" s="24"/>
    </row>
    <row r="26773" spans="8:8" ht="15" customHeight="1">
      <c r="H26773" s="24"/>
    </row>
    <row r="26774" spans="8:8" ht="15" customHeight="1">
      <c r="H26774" s="24"/>
    </row>
    <row r="26775" spans="8:8" ht="15" customHeight="1">
      <c r="H26775" s="24"/>
    </row>
    <row r="26776" spans="8:8" ht="15" customHeight="1">
      <c r="H26776" s="24"/>
    </row>
    <row r="26777" spans="8:8" ht="15" customHeight="1">
      <c r="H26777" s="24"/>
    </row>
    <row r="26778" spans="8:8" ht="15" customHeight="1">
      <c r="H26778" s="24"/>
    </row>
    <row r="26779" spans="8:8" ht="15" customHeight="1">
      <c r="H26779" s="24"/>
    </row>
    <row r="26780" spans="8:8" ht="15" customHeight="1">
      <c r="H26780" s="24"/>
    </row>
    <row r="26781" spans="8:8" ht="15" customHeight="1">
      <c r="H26781" s="24"/>
    </row>
    <row r="26782" spans="8:8" ht="15" customHeight="1">
      <c r="H26782" s="24"/>
    </row>
    <row r="26783" spans="8:8" ht="15" customHeight="1">
      <c r="H26783" s="24"/>
    </row>
    <row r="26784" spans="8:8" ht="15" customHeight="1">
      <c r="H26784" s="24"/>
    </row>
    <row r="26785" spans="8:8" ht="15" customHeight="1">
      <c r="H26785" s="24"/>
    </row>
    <row r="26786" spans="8:8" ht="15" customHeight="1">
      <c r="H26786" s="24"/>
    </row>
    <row r="26787" spans="8:8" ht="15" customHeight="1">
      <c r="H26787" s="24"/>
    </row>
    <row r="26788" spans="8:8" ht="15" customHeight="1">
      <c r="H26788" s="24"/>
    </row>
    <row r="26789" spans="8:8" ht="15" customHeight="1">
      <c r="H26789" s="24"/>
    </row>
    <row r="26790" spans="8:8" ht="15" customHeight="1">
      <c r="H26790" s="24"/>
    </row>
    <row r="26791" spans="8:8" ht="15" customHeight="1">
      <c r="H26791" s="24"/>
    </row>
    <row r="26792" spans="8:8" ht="15" customHeight="1">
      <c r="H26792" s="24"/>
    </row>
    <row r="26793" spans="8:8" ht="15" customHeight="1">
      <c r="H26793" s="24"/>
    </row>
    <row r="26794" spans="8:8" ht="15" customHeight="1">
      <c r="H26794" s="24"/>
    </row>
    <row r="26795" spans="8:8" ht="15" customHeight="1">
      <c r="H26795" s="24"/>
    </row>
    <row r="26796" spans="8:8" ht="15" customHeight="1">
      <c r="H26796" s="24"/>
    </row>
    <row r="26797" spans="8:8" ht="15" customHeight="1">
      <c r="H26797" s="24"/>
    </row>
    <row r="26798" spans="8:8" ht="15" customHeight="1">
      <c r="H26798" s="24"/>
    </row>
    <row r="26799" spans="8:8" ht="15" customHeight="1">
      <c r="H26799" s="24"/>
    </row>
    <row r="26800" spans="8:8" ht="15" customHeight="1">
      <c r="H26800" s="24"/>
    </row>
    <row r="26801" spans="8:8" ht="15" customHeight="1">
      <c r="H26801" s="24"/>
    </row>
    <row r="26802" spans="8:8" ht="15" customHeight="1">
      <c r="H26802" s="24"/>
    </row>
    <row r="26803" spans="8:8" ht="15" customHeight="1">
      <c r="H26803" s="24"/>
    </row>
    <row r="26804" spans="8:8" ht="15" customHeight="1">
      <c r="H26804" s="24"/>
    </row>
    <row r="26805" spans="8:8" ht="15" customHeight="1">
      <c r="H26805" s="24"/>
    </row>
    <row r="26806" spans="8:8" ht="15" customHeight="1">
      <c r="H26806" s="24"/>
    </row>
    <row r="26807" spans="8:8" ht="15" customHeight="1">
      <c r="H26807" s="24"/>
    </row>
    <row r="26808" spans="8:8" ht="15" customHeight="1">
      <c r="H26808" s="24"/>
    </row>
    <row r="26809" spans="8:8" ht="15" customHeight="1">
      <c r="H26809" s="24"/>
    </row>
    <row r="26810" spans="8:8" ht="15" customHeight="1">
      <c r="H26810" s="24"/>
    </row>
    <row r="26811" spans="8:8" ht="15" customHeight="1">
      <c r="H26811" s="24"/>
    </row>
    <row r="26812" spans="8:8" ht="15" customHeight="1">
      <c r="H26812" s="24"/>
    </row>
    <row r="26813" spans="8:8" ht="15" customHeight="1">
      <c r="H26813" s="24"/>
    </row>
    <row r="26814" spans="8:8" ht="15" customHeight="1">
      <c r="H26814" s="24"/>
    </row>
    <row r="26815" spans="8:8" ht="15" customHeight="1">
      <c r="H26815" s="24"/>
    </row>
    <row r="26816" spans="8:8" ht="15" customHeight="1">
      <c r="H26816" s="24"/>
    </row>
    <row r="26817" spans="8:8" ht="15" customHeight="1">
      <c r="H26817" s="24"/>
    </row>
    <row r="26818" spans="8:8" ht="15" customHeight="1">
      <c r="H26818" s="24"/>
    </row>
    <row r="26819" spans="8:8" ht="15" customHeight="1">
      <c r="H26819" s="24"/>
    </row>
    <row r="26820" spans="8:8" ht="15" customHeight="1">
      <c r="H26820" s="24"/>
    </row>
    <row r="26821" spans="8:8" ht="15" customHeight="1">
      <c r="H26821" s="24"/>
    </row>
    <row r="26822" spans="8:8" ht="15" customHeight="1">
      <c r="H26822" s="24"/>
    </row>
    <row r="26823" spans="8:8" ht="15" customHeight="1">
      <c r="H26823" s="24"/>
    </row>
    <row r="26824" spans="8:8" ht="15" customHeight="1">
      <c r="H26824" s="24"/>
    </row>
    <row r="26825" spans="8:8" ht="15" customHeight="1">
      <c r="H26825" s="24"/>
    </row>
    <row r="26826" spans="8:8" ht="15" customHeight="1">
      <c r="H26826" s="24"/>
    </row>
    <row r="26827" spans="8:8" ht="15" customHeight="1">
      <c r="H26827" s="24"/>
    </row>
    <row r="26828" spans="8:8" ht="15" customHeight="1">
      <c r="H26828" s="24"/>
    </row>
    <row r="26829" spans="8:8" ht="15" customHeight="1">
      <c r="H26829" s="24"/>
    </row>
    <row r="26830" spans="8:8" ht="15" customHeight="1">
      <c r="H26830" s="24"/>
    </row>
    <row r="26831" spans="8:8" ht="15" customHeight="1">
      <c r="H26831" s="24"/>
    </row>
    <row r="26832" spans="8:8" ht="15" customHeight="1">
      <c r="H26832" s="24"/>
    </row>
    <row r="26833" spans="8:8" ht="15" customHeight="1">
      <c r="H26833" s="24"/>
    </row>
    <row r="26834" spans="8:8" ht="15" customHeight="1">
      <c r="H26834" s="24"/>
    </row>
    <row r="26835" spans="8:8" ht="15" customHeight="1">
      <c r="H26835" s="24"/>
    </row>
    <row r="26836" spans="8:8" ht="15" customHeight="1">
      <c r="H26836" s="24"/>
    </row>
    <row r="26837" spans="8:8" ht="15" customHeight="1">
      <c r="H26837" s="24"/>
    </row>
    <row r="26838" spans="8:8" ht="15" customHeight="1">
      <c r="H26838" s="24"/>
    </row>
    <row r="26839" spans="8:8" ht="15" customHeight="1">
      <c r="H26839" s="24"/>
    </row>
    <row r="26840" spans="8:8" ht="15" customHeight="1">
      <c r="H26840" s="24"/>
    </row>
    <row r="26841" spans="8:8" ht="15" customHeight="1">
      <c r="H26841" s="24"/>
    </row>
    <row r="26842" spans="8:8" ht="15" customHeight="1">
      <c r="H26842" s="24"/>
    </row>
    <row r="26843" spans="8:8" ht="15" customHeight="1">
      <c r="H26843" s="24"/>
    </row>
    <row r="26844" spans="8:8" ht="15" customHeight="1">
      <c r="H26844" s="24"/>
    </row>
    <row r="26845" spans="8:8" ht="15" customHeight="1">
      <c r="H26845" s="24"/>
    </row>
    <row r="26846" spans="8:8" ht="15" customHeight="1">
      <c r="H26846" s="24"/>
    </row>
    <row r="26847" spans="8:8" ht="15" customHeight="1">
      <c r="H26847" s="24"/>
    </row>
    <row r="26848" spans="8:8" ht="15" customHeight="1">
      <c r="H26848" s="24"/>
    </row>
    <row r="26849" spans="8:8" ht="15" customHeight="1">
      <c r="H26849" s="24"/>
    </row>
    <row r="26850" spans="8:8" ht="15" customHeight="1">
      <c r="H26850" s="24"/>
    </row>
    <row r="26851" spans="8:8" ht="15" customHeight="1">
      <c r="H26851" s="24"/>
    </row>
    <row r="26852" spans="8:8" ht="15" customHeight="1">
      <c r="H26852" s="24"/>
    </row>
    <row r="26853" spans="8:8" ht="15" customHeight="1">
      <c r="H26853" s="24"/>
    </row>
    <row r="26854" spans="8:8" ht="15" customHeight="1">
      <c r="H26854" s="24"/>
    </row>
    <row r="26855" spans="8:8" ht="15" customHeight="1">
      <c r="H26855" s="24"/>
    </row>
    <row r="26856" spans="8:8" ht="15" customHeight="1">
      <c r="H26856" s="24"/>
    </row>
    <row r="26857" spans="8:8" ht="15" customHeight="1">
      <c r="H26857" s="24"/>
    </row>
    <row r="26858" spans="8:8" ht="15" customHeight="1">
      <c r="H26858" s="24"/>
    </row>
    <row r="26859" spans="8:8" ht="15" customHeight="1">
      <c r="H26859" s="24"/>
    </row>
    <row r="26860" spans="8:8" ht="15" customHeight="1">
      <c r="H26860" s="24"/>
    </row>
    <row r="26861" spans="8:8" ht="15" customHeight="1">
      <c r="H26861" s="24"/>
    </row>
    <row r="26862" spans="8:8" ht="15" customHeight="1">
      <c r="H26862" s="24"/>
    </row>
    <row r="26863" spans="8:8" ht="15" customHeight="1">
      <c r="H26863" s="24"/>
    </row>
    <row r="26864" spans="8:8" ht="15" customHeight="1">
      <c r="H26864" s="24"/>
    </row>
    <row r="26865" spans="8:8" ht="15" customHeight="1">
      <c r="H26865" s="24"/>
    </row>
    <row r="26866" spans="8:8" ht="15" customHeight="1">
      <c r="H26866" s="24"/>
    </row>
    <row r="26867" spans="8:8" ht="15" customHeight="1">
      <c r="H26867" s="24"/>
    </row>
    <row r="26868" spans="8:8" ht="15" customHeight="1">
      <c r="H26868" s="24"/>
    </row>
    <row r="26869" spans="8:8" ht="15" customHeight="1">
      <c r="H26869" s="24"/>
    </row>
    <row r="26870" spans="8:8" ht="15" customHeight="1">
      <c r="H26870" s="24"/>
    </row>
    <row r="26871" spans="8:8" ht="15" customHeight="1">
      <c r="H26871" s="24"/>
    </row>
    <row r="26872" spans="8:8" ht="15" customHeight="1">
      <c r="H26872" s="24"/>
    </row>
    <row r="26873" spans="8:8" ht="15" customHeight="1">
      <c r="H26873" s="24"/>
    </row>
    <row r="26874" spans="8:8" ht="15" customHeight="1">
      <c r="H26874" s="24"/>
    </row>
    <row r="26875" spans="8:8" ht="15" customHeight="1">
      <c r="H26875" s="24"/>
    </row>
    <row r="26876" spans="8:8" ht="15" customHeight="1">
      <c r="H26876" s="24"/>
    </row>
    <row r="26877" spans="8:8" ht="15" customHeight="1">
      <c r="H26877" s="24"/>
    </row>
    <row r="26878" spans="8:8" ht="15" customHeight="1">
      <c r="H26878" s="24"/>
    </row>
    <row r="26879" spans="8:8" ht="15" customHeight="1">
      <c r="H26879" s="24"/>
    </row>
    <row r="26880" spans="8:8" ht="15" customHeight="1">
      <c r="H26880" s="24"/>
    </row>
    <row r="26881" spans="8:8" ht="15" customHeight="1">
      <c r="H26881" s="24"/>
    </row>
    <row r="26882" spans="8:8" ht="15" customHeight="1">
      <c r="H26882" s="24"/>
    </row>
    <row r="26883" spans="8:8" ht="15" customHeight="1">
      <c r="H26883" s="24"/>
    </row>
    <row r="26884" spans="8:8" ht="15" customHeight="1">
      <c r="H26884" s="24"/>
    </row>
    <row r="26885" spans="8:8" ht="15" customHeight="1">
      <c r="H26885" s="24"/>
    </row>
    <row r="26886" spans="8:8" ht="15" customHeight="1">
      <c r="H26886" s="24"/>
    </row>
    <row r="26887" spans="8:8" ht="15" customHeight="1">
      <c r="H26887" s="24"/>
    </row>
    <row r="26888" spans="8:8" ht="15" customHeight="1">
      <c r="H26888" s="24"/>
    </row>
    <row r="26889" spans="8:8" ht="15" customHeight="1">
      <c r="H26889" s="24"/>
    </row>
    <row r="26890" spans="8:8" ht="15" customHeight="1">
      <c r="H26890" s="24"/>
    </row>
    <row r="26891" spans="8:8" ht="15" customHeight="1">
      <c r="H26891" s="24"/>
    </row>
    <row r="26892" spans="8:8" ht="15" customHeight="1">
      <c r="H26892" s="24"/>
    </row>
    <row r="26893" spans="8:8" ht="15" customHeight="1">
      <c r="H26893" s="24"/>
    </row>
    <row r="26894" spans="8:8" ht="15" customHeight="1">
      <c r="H26894" s="24"/>
    </row>
    <row r="26895" spans="8:8" ht="15" customHeight="1">
      <c r="H26895" s="24"/>
    </row>
    <row r="26896" spans="8:8" ht="15" customHeight="1">
      <c r="H26896" s="24"/>
    </row>
    <row r="26897" spans="8:8" ht="15" customHeight="1">
      <c r="H26897" s="24"/>
    </row>
    <row r="26898" spans="8:8" ht="15" customHeight="1">
      <c r="H26898" s="24"/>
    </row>
    <row r="26899" spans="8:8" ht="15" customHeight="1">
      <c r="H26899" s="24"/>
    </row>
    <row r="26900" spans="8:8" ht="15" customHeight="1">
      <c r="H26900" s="24"/>
    </row>
    <row r="26901" spans="8:8" ht="15" customHeight="1">
      <c r="H26901" s="24"/>
    </row>
    <row r="26902" spans="8:8" ht="15" customHeight="1">
      <c r="H26902" s="24"/>
    </row>
    <row r="26903" spans="8:8" ht="15" customHeight="1">
      <c r="H26903" s="24"/>
    </row>
    <row r="26904" spans="8:8" ht="15" customHeight="1">
      <c r="H26904" s="24"/>
    </row>
    <row r="26905" spans="8:8" ht="15" customHeight="1">
      <c r="H26905" s="24"/>
    </row>
    <row r="26906" spans="8:8" ht="15" customHeight="1">
      <c r="H26906" s="24"/>
    </row>
    <row r="26907" spans="8:8" ht="15" customHeight="1">
      <c r="H26907" s="24"/>
    </row>
    <row r="26908" spans="8:8" ht="15" customHeight="1">
      <c r="H26908" s="24"/>
    </row>
    <row r="26909" spans="8:8" ht="15" customHeight="1">
      <c r="H26909" s="24"/>
    </row>
    <row r="26910" spans="8:8" ht="15" customHeight="1">
      <c r="H26910" s="24"/>
    </row>
    <row r="26911" spans="8:8" ht="15" customHeight="1">
      <c r="H26911" s="24"/>
    </row>
    <row r="26912" spans="8:8" ht="15" customHeight="1">
      <c r="H26912" s="24"/>
    </row>
    <row r="26913" spans="8:8" ht="15" customHeight="1">
      <c r="H26913" s="24"/>
    </row>
    <row r="26914" spans="8:8" ht="15" customHeight="1">
      <c r="H26914" s="24"/>
    </row>
    <row r="26915" spans="8:8" ht="15" customHeight="1">
      <c r="H26915" s="24"/>
    </row>
    <row r="26916" spans="8:8" ht="15" customHeight="1">
      <c r="H26916" s="24"/>
    </row>
    <row r="26917" spans="8:8" ht="15" customHeight="1">
      <c r="H26917" s="24"/>
    </row>
    <row r="26918" spans="8:8" ht="15" customHeight="1">
      <c r="H26918" s="24"/>
    </row>
    <row r="26919" spans="8:8" ht="15" customHeight="1">
      <c r="H26919" s="24"/>
    </row>
    <row r="26920" spans="8:8" ht="15" customHeight="1">
      <c r="H26920" s="24"/>
    </row>
    <row r="26921" spans="8:8" ht="15" customHeight="1">
      <c r="H26921" s="24"/>
    </row>
    <row r="26922" spans="8:8" ht="15" customHeight="1">
      <c r="H26922" s="24"/>
    </row>
    <row r="26923" spans="8:8" ht="15" customHeight="1">
      <c r="H26923" s="24"/>
    </row>
    <row r="26924" spans="8:8" ht="15" customHeight="1">
      <c r="H26924" s="24"/>
    </row>
    <row r="26925" spans="8:8" ht="15" customHeight="1">
      <c r="H26925" s="24"/>
    </row>
    <row r="26926" spans="8:8" ht="15" customHeight="1">
      <c r="H26926" s="24"/>
    </row>
    <row r="26927" spans="8:8" ht="15" customHeight="1">
      <c r="H26927" s="24"/>
    </row>
    <row r="26928" spans="8:8" ht="15" customHeight="1">
      <c r="H26928" s="24"/>
    </row>
    <row r="26929" spans="8:8" ht="15" customHeight="1">
      <c r="H26929" s="24"/>
    </row>
    <row r="26930" spans="8:8" ht="15" customHeight="1">
      <c r="H26930" s="24"/>
    </row>
    <row r="26931" spans="8:8" ht="15" customHeight="1">
      <c r="H26931" s="24"/>
    </row>
    <row r="26932" spans="8:8" ht="15" customHeight="1">
      <c r="H26932" s="24"/>
    </row>
    <row r="26933" spans="8:8" ht="15" customHeight="1">
      <c r="H26933" s="24"/>
    </row>
    <row r="26934" spans="8:8" ht="15" customHeight="1">
      <c r="H26934" s="24"/>
    </row>
    <row r="26935" spans="8:8" ht="15" customHeight="1">
      <c r="H26935" s="24"/>
    </row>
    <row r="26936" spans="8:8" ht="15" customHeight="1">
      <c r="H26936" s="24"/>
    </row>
    <row r="26937" spans="8:8" ht="15" customHeight="1">
      <c r="H26937" s="24"/>
    </row>
    <row r="26938" spans="8:8" ht="15" customHeight="1">
      <c r="H26938" s="24"/>
    </row>
    <row r="26939" spans="8:8" ht="15" customHeight="1">
      <c r="H26939" s="24"/>
    </row>
    <row r="26940" spans="8:8" ht="15" customHeight="1">
      <c r="H26940" s="24"/>
    </row>
    <row r="26941" spans="8:8" ht="15" customHeight="1">
      <c r="H26941" s="24"/>
    </row>
    <row r="26942" spans="8:8" ht="15" customHeight="1">
      <c r="H26942" s="24"/>
    </row>
    <row r="26943" spans="8:8" ht="15" customHeight="1">
      <c r="H26943" s="24"/>
    </row>
    <row r="26944" spans="8:8" ht="15" customHeight="1">
      <c r="H26944" s="24"/>
    </row>
    <row r="26945" spans="8:8" ht="15" customHeight="1">
      <c r="H26945" s="24"/>
    </row>
    <row r="26946" spans="8:8" ht="15" customHeight="1">
      <c r="H26946" s="24"/>
    </row>
    <row r="26947" spans="8:8" ht="15" customHeight="1">
      <c r="H26947" s="24"/>
    </row>
    <row r="26948" spans="8:8" ht="15" customHeight="1">
      <c r="H26948" s="24"/>
    </row>
    <row r="26949" spans="8:8" ht="15" customHeight="1">
      <c r="H26949" s="24"/>
    </row>
    <row r="26950" spans="8:8" ht="15" customHeight="1">
      <c r="H26950" s="24"/>
    </row>
    <row r="26951" spans="8:8" ht="15" customHeight="1">
      <c r="H26951" s="24"/>
    </row>
    <row r="26952" spans="8:8" ht="15" customHeight="1">
      <c r="H26952" s="24"/>
    </row>
    <row r="26953" spans="8:8" ht="15" customHeight="1">
      <c r="H26953" s="24"/>
    </row>
    <row r="26954" spans="8:8" ht="15" customHeight="1">
      <c r="H26954" s="24"/>
    </row>
    <row r="26955" spans="8:8" ht="15" customHeight="1">
      <c r="H26955" s="24"/>
    </row>
    <row r="26956" spans="8:8" ht="15" customHeight="1">
      <c r="H26956" s="24"/>
    </row>
    <row r="26957" spans="8:8" ht="15" customHeight="1">
      <c r="H26957" s="24"/>
    </row>
    <row r="26958" spans="8:8" ht="15" customHeight="1">
      <c r="H26958" s="24"/>
    </row>
    <row r="26959" spans="8:8" ht="15" customHeight="1">
      <c r="H26959" s="24"/>
    </row>
    <row r="26960" spans="8:8" ht="15" customHeight="1">
      <c r="H26960" s="24"/>
    </row>
    <row r="26961" spans="8:8" ht="15" customHeight="1">
      <c r="H26961" s="24"/>
    </row>
    <row r="26962" spans="8:8" ht="15" customHeight="1">
      <c r="H26962" s="24"/>
    </row>
    <row r="26963" spans="8:8" ht="15" customHeight="1">
      <c r="H26963" s="24"/>
    </row>
    <row r="26964" spans="8:8" ht="15" customHeight="1">
      <c r="H26964" s="24"/>
    </row>
    <row r="26965" spans="8:8" ht="15" customHeight="1">
      <c r="H26965" s="24"/>
    </row>
    <row r="26966" spans="8:8" ht="15" customHeight="1">
      <c r="H26966" s="24"/>
    </row>
    <row r="26967" spans="8:8" ht="15" customHeight="1">
      <c r="H26967" s="24"/>
    </row>
    <row r="26968" spans="8:8" ht="15" customHeight="1">
      <c r="H26968" s="24"/>
    </row>
    <row r="26969" spans="8:8" ht="15" customHeight="1">
      <c r="H26969" s="24"/>
    </row>
    <row r="26970" spans="8:8" ht="15" customHeight="1">
      <c r="H26970" s="24"/>
    </row>
    <row r="26971" spans="8:8" ht="15" customHeight="1">
      <c r="H26971" s="24"/>
    </row>
    <row r="26972" spans="8:8" ht="15" customHeight="1">
      <c r="H26972" s="24"/>
    </row>
    <row r="26973" spans="8:8" ht="15" customHeight="1">
      <c r="H26973" s="24"/>
    </row>
    <row r="26974" spans="8:8" ht="15" customHeight="1">
      <c r="H26974" s="24"/>
    </row>
    <row r="26975" spans="8:8" ht="15" customHeight="1">
      <c r="H26975" s="24"/>
    </row>
    <row r="26976" spans="8:8" ht="15" customHeight="1">
      <c r="H26976" s="24"/>
    </row>
    <row r="26977" spans="8:8" ht="15" customHeight="1">
      <c r="H26977" s="24"/>
    </row>
    <row r="26978" spans="8:8" ht="15" customHeight="1">
      <c r="H26978" s="24"/>
    </row>
    <row r="26979" spans="8:8" ht="15" customHeight="1">
      <c r="H26979" s="24"/>
    </row>
    <row r="26980" spans="8:8" ht="15" customHeight="1">
      <c r="H26980" s="24"/>
    </row>
    <row r="26981" spans="8:8" ht="15" customHeight="1">
      <c r="H26981" s="24"/>
    </row>
    <row r="26982" spans="8:8" ht="15" customHeight="1">
      <c r="H26982" s="24"/>
    </row>
    <row r="26983" spans="8:8" ht="15" customHeight="1">
      <c r="H26983" s="24"/>
    </row>
    <row r="26984" spans="8:8" ht="15" customHeight="1">
      <c r="H26984" s="24"/>
    </row>
    <row r="26985" spans="8:8" ht="15" customHeight="1">
      <c r="H26985" s="24"/>
    </row>
    <row r="26986" spans="8:8" ht="15" customHeight="1">
      <c r="H26986" s="24"/>
    </row>
    <row r="26987" spans="8:8" ht="15" customHeight="1">
      <c r="H26987" s="24"/>
    </row>
    <row r="26988" spans="8:8" ht="15" customHeight="1">
      <c r="H26988" s="24"/>
    </row>
    <row r="26989" spans="8:8" ht="15" customHeight="1">
      <c r="H26989" s="24"/>
    </row>
    <row r="26990" spans="8:8" ht="15" customHeight="1">
      <c r="H26990" s="24"/>
    </row>
    <row r="26991" spans="8:8" ht="15" customHeight="1">
      <c r="H26991" s="24"/>
    </row>
    <row r="26992" spans="8:8" ht="15" customHeight="1">
      <c r="H26992" s="24"/>
    </row>
    <row r="26993" spans="8:8" ht="15" customHeight="1">
      <c r="H26993" s="24"/>
    </row>
    <row r="26994" spans="8:8" ht="15" customHeight="1">
      <c r="H26994" s="24"/>
    </row>
    <row r="26995" spans="8:8" ht="15" customHeight="1">
      <c r="H26995" s="24"/>
    </row>
    <row r="26996" spans="8:8" ht="15" customHeight="1">
      <c r="H26996" s="24"/>
    </row>
    <row r="26997" spans="8:8" ht="15" customHeight="1">
      <c r="H26997" s="24"/>
    </row>
    <row r="26998" spans="8:8" ht="15" customHeight="1">
      <c r="H26998" s="24"/>
    </row>
    <row r="26999" spans="8:8" ht="15" customHeight="1">
      <c r="H26999" s="24"/>
    </row>
    <row r="27000" spans="8:8" ht="15" customHeight="1">
      <c r="H27000" s="24"/>
    </row>
    <row r="27001" spans="8:8" ht="15" customHeight="1">
      <c r="H27001" s="24"/>
    </row>
    <row r="27002" spans="8:8" ht="15" customHeight="1">
      <c r="H27002" s="24"/>
    </row>
    <row r="27003" spans="8:8" ht="15" customHeight="1">
      <c r="H27003" s="24"/>
    </row>
    <row r="27004" spans="8:8" ht="15" customHeight="1">
      <c r="H27004" s="24"/>
    </row>
    <row r="27005" spans="8:8" ht="15" customHeight="1">
      <c r="H27005" s="24"/>
    </row>
    <row r="27006" spans="8:8" ht="15" customHeight="1">
      <c r="H27006" s="24"/>
    </row>
    <row r="27007" spans="8:8" ht="15" customHeight="1">
      <c r="H27007" s="24"/>
    </row>
    <row r="27008" spans="8:8" ht="15" customHeight="1">
      <c r="H27008" s="24"/>
    </row>
    <row r="27009" spans="8:8" ht="15" customHeight="1">
      <c r="H27009" s="24"/>
    </row>
    <row r="27010" spans="8:8" ht="15" customHeight="1">
      <c r="H27010" s="24"/>
    </row>
    <row r="27011" spans="8:8" ht="15" customHeight="1">
      <c r="H27011" s="24"/>
    </row>
    <row r="27012" spans="8:8" ht="15" customHeight="1">
      <c r="H27012" s="24"/>
    </row>
    <row r="27013" spans="8:8" ht="15" customHeight="1">
      <c r="H27013" s="24"/>
    </row>
    <row r="27014" spans="8:8" ht="15" customHeight="1">
      <c r="H27014" s="24"/>
    </row>
    <row r="27015" spans="8:8" ht="15" customHeight="1">
      <c r="H27015" s="24"/>
    </row>
    <row r="27016" spans="8:8" ht="15" customHeight="1">
      <c r="H27016" s="24"/>
    </row>
    <row r="27017" spans="8:8" ht="15" customHeight="1">
      <c r="H27017" s="24"/>
    </row>
    <row r="27018" spans="8:8" ht="15" customHeight="1">
      <c r="H27018" s="24"/>
    </row>
    <row r="27019" spans="8:8" ht="15" customHeight="1">
      <c r="H27019" s="24"/>
    </row>
    <row r="27020" spans="8:8" ht="15" customHeight="1">
      <c r="H27020" s="24"/>
    </row>
    <row r="27021" spans="8:8" ht="15" customHeight="1">
      <c r="H27021" s="24"/>
    </row>
    <row r="27022" spans="8:8" ht="15" customHeight="1">
      <c r="H27022" s="24"/>
    </row>
    <row r="27023" spans="8:8" ht="15" customHeight="1">
      <c r="H27023" s="24"/>
    </row>
    <row r="27024" spans="8:8" ht="15" customHeight="1">
      <c r="H27024" s="24"/>
    </row>
    <row r="27025" spans="8:8" ht="15" customHeight="1">
      <c r="H27025" s="24"/>
    </row>
    <row r="27026" spans="8:8" ht="15" customHeight="1">
      <c r="H27026" s="24"/>
    </row>
    <row r="27027" spans="8:8" ht="15" customHeight="1">
      <c r="H27027" s="24"/>
    </row>
    <row r="27028" spans="8:8" ht="15" customHeight="1">
      <c r="H27028" s="24"/>
    </row>
    <row r="27029" spans="8:8" ht="15" customHeight="1">
      <c r="H27029" s="24"/>
    </row>
    <row r="27030" spans="8:8" ht="15" customHeight="1">
      <c r="H27030" s="24"/>
    </row>
    <row r="27031" spans="8:8" ht="15" customHeight="1">
      <c r="H27031" s="24"/>
    </row>
    <row r="27032" spans="8:8" ht="15" customHeight="1">
      <c r="H27032" s="24"/>
    </row>
    <row r="27033" spans="8:8" ht="15" customHeight="1">
      <c r="H27033" s="24"/>
    </row>
    <row r="27034" spans="8:8" ht="15" customHeight="1">
      <c r="H27034" s="24"/>
    </row>
    <row r="27035" spans="8:8" ht="15" customHeight="1">
      <c r="H27035" s="24"/>
    </row>
    <row r="27036" spans="8:8" ht="15" customHeight="1">
      <c r="H27036" s="24"/>
    </row>
    <row r="27037" spans="8:8" ht="15" customHeight="1">
      <c r="H27037" s="24"/>
    </row>
    <row r="27038" spans="8:8" ht="15" customHeight="1">
      <c r="H27038" s="24"/>
    </row>
    <row r="27039" spans="8:8" ht="15" customHeight="1">
      <c r="H27039" s="24"/>
    </row>
    <row r="27040" spans="8:8" ht="15" customHeight="1">
      <c r="H27040" s="24"/>
    </row>
    <row r="27041" spans="8:8" ht="15" customHeight="1">
      <c r="H27041" s="24"/>
    </row>
    <row r="27042" spans="8:8" ht="15" customHeight="1">
      <c r="H27042" s="24"/>
    </row>
    <row r="27043" spans="8:8" ht="15" customHeight="1">
      <c r="H27043" s="24"/>
    </row>
    <row r="27044" spans="8:8" ht="15" customHeight="1">
      <c r="H27044" s="24"/>
    </row>
    <row r="27045" spans="8:8" ht="15" customHeight="1">
      <c r="H27045" s="24"/>
    </row>
    <row r="27046" spans="8:8" ht="15" customHeight="1">
      <c r="H27046" s="24"/>
    </row>
    <row r="27047" spans="8:8" ht="15" customHeight="1">
      <c r="H27047" s="24"/>
    </row>
    <row r="27048" spans="8:8" ht="15" customHeight="1">
      <c r="H27048" s="24"/>
    </row>
    <row r="27049" spans="8:8" ht="15" customHeight="1">
      <c r="H27049" s="24"/>
    </row>
    <row r="27050" spans="8:8" ht="15" customHeight="1">
      <c r="H27050" s="24"/>
    </row>
    <row r="27051" spans="8:8" ht="15" customHeight="1">
      <c r="H27051" s="24"/>
    </row>
    <row r="27052" spans="8:8" ht="15" customHeight="1">
      <c r="H27052" s="24"/>
    </row>
    <row r="27053" spans="8:8" ht="15" customHeight="1">
      <c r="H27053" s="24"/>
    </row>
    <row r="27054" spans="8:8" ht="15" customHeight="1">
      <c r="H27054" s="24"/>
    </row>
    <row r="27055" spans="8:8" ht="15" customHeight="1">
      <c r="H27055" s="24"/>
    </row>
    <row r="27056" spans="8:8" ht="15" customHeight="1">
      <c r="H27056" s="24"/>
    </row>
    <row r="27057" spans="8:8" ht="15" customHeight="1">
      <c r="H27057" s="24"/>
    </row>
    <row r="27058" spans="8:8" ht="15" customHeight="1">
      <c r="H27058" s="24"/>
    </row>
    <row r="27059" spans="8:8" ht="15" customHeight="1">
      <c r="H27059" s="24"/>
    </row>
    <row r="27060" spans="8:8" ht="15" customHeight="1">
      <c r="H27060" s="24"/>
    </row>
    <row r="27061" spans="8:8" ht="15" customHeight="1">
      <c r="H27061" s="24"/>
    </row>
    <row r="27062" spans="8:8" ht="15" customHeight="1">
      <c r="H27062" s="24"/>
    </row>
    <row r="27063" spans="8:8" ht="15" customHeight="1">
      <c r="H27063" s="24"/>
    </row>
    <row r="27064" spans="8:8" ht="15" customHeight="1">
      <c r="H27064" s="24"/>
    </row>
    <row r="27065" spans="8:8" ht="15" customHeight="1">
      <c r="H27065" s="24"/>
    </row>
    <row r="27066" spans="8:8" ht="15" customHeight="1">
      <c r="H27066" s="24"/>
    </row>
    <row r="27067" spans="8:8" ht="15" customHeight="1">
      <c r="H27067" s="24"/>
    </row>
    <row r="27068" spans="8:8" ht="15" customHeight="1">
      <c r="H27068" s="24"/>
    </row>
    <row r="27069" spans="8:8" ht="15" customHeight="1">
      <c r="H27069" s="24"/>
    </row>
    <row r="27070" spans="8:8" ht="15" customHeight="1">
      <c r="H27070" s="24"/>
    </row>
    <row r="27071" spans="8:8" ht="15" customHeight="1">
      <c r="H27071" s="24"/>
    </row>
    <row r="27072" spans="8:8" ht="15" customHeight="1">
      <c r="H27072" s="24"/>
    </row>
    <row r="27073" spans="8:8" ht="15" customHeight="1">
      <c r="H27073" s="24"/>
    </row>
    <row r="27074" spans="8:8" ht="15" customHeight="1">
      <c r="H27074" s="24"/>
    </row>
    <row r="27075" spans="8:8" ht="15" customHeight="1">
      <c r="H27075" s="24"/>
    </row>
    <row r="27076" spans="8:8" ht="15" customHeight="1">
      <c r="H27076" s="24"/>
    </row>
    <row r="27077" spans="8:8" ht="15" customHeight="1">
      <c r="H27077" s="24"/>
    </row>
    <row r="27078" spans="8:8" ht="15" customHeight="1">
      <c r="H27078" s="24"/>
    </row>
    <row r="27079" spans="8:8" ht="15" customHeight="1">
      <c r="H27079" s="24"/>
    </row>
    <row r="27080" spans="8:8" ht="15" customHeight="1">
      <c r="H27080" s="24"/>
    </row>
    <row r="27081" spans="8:8" ht="15" customHeight="1">
      <c r="H27081" s="24"/>
    </row>
    <row r="27082" spans="8:8" ht="15" customHeight="1">
      <c r="H27082" s="24"/>
    </row>
    <row r="27083" spans="8:8" ht="15" customHeight="1">
      <c r="H27083" s="24"/>
    </row>
    <row r="27084" spans="8:8" ht="15" customHeight="1">
      <c r="H27084" s="24"/>
    </row>
    <row r="27085" spans="8:8" ht="15" customHeight="1">
      <c r="H27085" s="24"/>
    </row>
    <row r="27086" spans="8:8" ht="15" customHeight="1">
      <c r="H27086" s="24"/>
    </row>
    <row r="27087" spans="8:8" ht="15" customHeight="1">
      <c r="H27087" s="24"/>
    </row>
    <row r="27088" spans="8:8" ht="15" customHeight="1">
      <c r="H27088" s="24"/>
    </row>
    <row r="27089" spans="8:8" ht="15" customHeight="1">
      <c r="H27089" s="24"/>
    </row>
    <row r="27090" spans="8:8" ht="15" customHeight="1">
      <c r="H27090" s="24"/>
    </row>
    <row r="27091" spans="8:8" ht="15" customHeight="1">
      <c r="H27091" s="24"/>
    </row>
    <row r="27092" spans="8:8" ht="15" customHeight="1">
      <c r="H27092" s="24"/>
    </row>
    <row r="27093" spans="8:8" ht="15" customHeight="1">
      <c r="H27093" s="24"/>
    </row>
    <row r="27094" spans="8:8" ht="15" customHeight="1">
      <c r="H27094" s="24"/>
    </row>
    <row r="27095" spans="8:8" ht="15" customHeight="1">
      <c r="H27095" s="24"/>
    </row>
    <row r="27096" spans="8:8" ht="15" customHeight="1">
      <c r="H27096" s="24"/>
    </row>
    <row r="27097" spans="8:8" ht="15" customHeight="1">
      <c r="H27097" s="24"/>
    </row>
    <row r="27098" spans="8:8" ht="15" customHeight="1">
      <c r="H27098" s="24"/>
    </row>
    <row r="27099" spans="8:8" ht="15" customHeight="1">
      <c r="H27099" s="24"/>
    </row>
    <row r="27100" spans="8:8" ht="15" customHeight="1">
      <c r="H27100" s="24"/>
    </row>
    <row r="27101" spans="8:8" ht="15" customHeight="1">
      <c r="H27101" s="24"/>
    </row>
    <row r="27102" spans="8:8" ht="15" customHeight="1">
      <c r="H27102" s="24"/>
    </row>
    <row r="27103" spans="8:8" ht="15" customHeight="1">
      <c r="H27103" s="24"/>
    </row>
    <row r="27104" spans="8:8" ht="15" customHeight="1">
      <c r="H27104" s="24"/>
    </row>
    <row r="27105" spans="8:8" ht="15" customHeight="1">
      <c r="H27105" s="24"/>
    </row>
    <row r="27106" spans="8:8" ht="15" customHeight="1">
      <c r="H27106" s="24"/>
    </row>
    <row r="27107" spans="8:8" ht="15" customHeight="1">
      <c r="H27107" s="24"/>
    </row>
    <row r="27108" spans="8:8" ht="15" customHeight="1">
      <c r="H27108" s="24"/>
    </row>
    <row r="27109" spans="8:8" ht="15" customHeight="1">
      <c r="H27109" s="24"/>
    </row>
    <row r="27110" spans="8:8" ht="15" customHeight="1">
      <c r="H27110" s="24"/>
    </row>
    <row r="27111" spans="8:8" ht="15" customHeight="1">
      <c r="H27111" s="24"/>
    </row>
    <row r="27112" spans="8:8" ht="15" customHeight="1">
      <c r="H27112" s="24"/>
    </row>
    <row r="27113" spans="8:8" ht="15" customHeight="1">
      <c r="H27113" s="24"/>
    </row>
    <row r="27114" spans="8:8" ht="15" customHeight="1">
      <c r="H27114" s="24"/>
    </row>
    <row r="27115" spans="8:8" ht="15" customHeight="1">
      <c r="H27115" s="24"/>
    </row>
    <row r="27116" spans="8:8" ht="15" customHeight="1">
      <c r="H27116" s="24"/>
    </row>
    <row r="27117" spans="8:8" ht="15" customHeight="1">
      <c r="H27117" s="24"/>
    </row>
    <row r="27118" spans="8:8" ht="15" customHeight="1">
      <c r="H27118" s="24"/>
    </row>
    <row r="27119" spans="8:8" ht="15" customHeight="1">
      <c r="H27119" s="24"/>
    </row>
    <row r="27120" spans="8:8" ht="15" customHeight="1">
      <c r="H27120" s="24"/>
    </row>
    <row r="27121" spans="8:8" ht="15" customHeight="1">
      <c r="H27121" s="24"/>
    </row>
    <row r="27122" spans="8:8" ht="15" customHeight="1">
      <c r="H27122" s="24"/>
    </row>
    <row r="27123" spans="8:8" ht="15" customHeight="1">
      <c r="H27123" s="24"/>
    </row>
    <row r="27124" spans="8:8" ht="15" customHeight="1">
      <c r="H27124" s="24"/>
    </row>
    <row r="27125" spans="8:8" ht="15" customHeight="1">
      <c r="H27125" s="24"/>
    </row>
    <row r="27126" spans="8:8" ht="15" customHeight="1">
      <c r="H27126" s="24"/>
    </row>
    <row r="27127" spans="8:8" ht="15" customHeight="1">
      <c r="H27127" s="24"/>
    </row>
    <row r="27128" spans="8:8" ht="15" customHeight="1">
      <c r="H27128" s="24"/>
    </row>
    <row r="27129" spans="8:8" ht="15" customHeight="1">
      <c r="H27129" s="24"/>
    </row>
    <row r="27130" spans="8:8" ht="15" customHeight="1">
      <c r="H27130" s="24"/>
    </row>
    <row r="27131" spans="8:8" ht="15" customHeight="1">
      <c r="H27131" s="24"/>
    </row>
    <row r="27132" spans="8:8" ht="15" customHeight="1">
      <c r="H27132" s="24"/>
    </row>
    <row r="27133" spans="8:8" ht="15" customHeight="1">
      <c r="H27133" s="24"/>
    </row>
    <row r="27134" spans="8:8" ht="15" customHeight="1">
      <c r="H27134" s="24"/>
    </row>
    <row r="27135" spans="8:8" ht="15" customHeight="1">
      <c r="H27135" s="24"/>
    </row>
    <row r="27136" spans="8:8" ht="15" customHeight="1">
      <c r="H27136" s="24"/>
    </row>
    <row r="27137" spans="8:8" ht="15" customHeight="1">
      <c r="H27137" s="24"/>
    </row>
    <row r="27138" spans="8:8" ht="15" customHeight="1">
      <c r="H27138" s="24"/>
    </row>
    <row r="27139" spans="8:8" ht="15" customHeight="1">
      <c r="H27139" s="24"/>
    </row>
    <row r="27140" spans="8:8" ht="15" customHeight="1">
      <c r="H27140" s="24"/>
    </row>
    <row r="27141" spans="8:8" ht="15" customHeight="1">
      <c r="H27141" s="24"/>
    </row>
    <row r="27142" spans="8:8" ht="15" customHeight="1">
      <c r="H27142" s="24"/>
    </row>
    <row r="27143" spans="8:8" ht="15" customHeight="1">
      <c r="H27143" s="24"/>
    </row>
    <row r="27144" spans="8:8" ht="15" customHeight="1">
      <c r="H27144" s="24"/>
    </row>
    <row r="27145" spans="8:8" ht="15" customHeight="1">
      <c r="H27145" s="24"/>
    </row>
    <row r="27146" spans="8:8" ht="15" customHeight="1">
      <c r="H27146" s="24"/>
    </row>
    <row r="27147" spans="8:8" ht="15" customHeight="1">
      <c r="H27147" s="24"/>
    </row>
    <row r="27148" spans="8:8" ht="15" customHeight="1">
      <c r="H27148" s="24"/>
    </row>
    <row r="27149" spans="8:8" ht="15" customHeight="1">
      <c r="H27149" s="24"/>
    </row>
    <row r="27150" spans="8:8" ht="15" customHeight="1">
      <c r="H27150" s="24"/>
    </row>
    <row r="27151" spans="8:8" ht="15" customHeight="1">
      <c r="H27151" s="24"/>
    </row>
    <row r="27152" spans="8:8" ht="15" customHeight="1">
      <c r="H27152" s="24"/>
    </row>
    <row r="27153" spans="8:8" ht="15" customHeight="1">
      <c r="H27153" s="24"/>
    </row>
    <row r="27154" spans="8:8" ht="15" customHeight="1">
      <c r="H27154" s="24"/>
    </row>
    <row r="27155" spans="8:8" ht="15" customHeight="1">
      <c r="H27155" s="24"/>
    </row>
    <row r="27156" spans="8:8" ht="15" customHeight="1">
      <c r="H27156" s="24"/>
    </row>
    <row r="27157" spans="8:8" ht="15" customHeight="1">
      <c r="H27157" s="24"/>
    </row>
    <row r="27158" spans="8:8" ht="15" customHeight="1">
      <c r="H27158" s="24"/>
    </row>
    <row r="27159" spans="8:8" ht="15" customHeight="1">
      <c r="H27159" s="24"/>
    </row>
    <row r="27160" spans="8:8" ht="15" customHeight="1">
      <c r="H27160" s="24"/>
    </row>
    <row r="27161" spans="8:8" ht="15" customHeight="1">
      <c r="H27161" s="24"/>
    </row>
    <row r="27162" spans="8:8" ht="15" customHeight="1">
      <c r="H27162" s="24"/>
    </row>
    <row r="27163" spans="8:8" ht="15" customHeight="1">
      <c r="H27163" s="24"/>
    </row>
    <row r="27164" spans="8:8" ht="15" customHeight="1">
      <c r="H27164" s="24"/>
    </row>
    <row r="27165" spans="8:8" ht="15" customHeight="1">
      <c r="H27165" s="24"/>
    </row>
    <row r="27166" spans="8:8" ht="15" customHeight="1">
      <c r="H27166" s="24"/>
    </row>
    <row r="27167" spans="8:8" ht="15" customHeight="1">
      <c r="H27167" s="24"/>
    </row>
    <row r="27168" spans="8:8" ht="15" customHeight="1">
      <c r="H27168" s="24"/>
    </row>
    <row r="27169" spans="8:8" ht="15" customHeight="1">
      <c r="H27169" s="24"/>
    </row>
    <row r="27170" spans="8:8" ht="15" customHeight="1">
      <c r="H27170" s="24"/>
    </row>
    <row r="27171" spans="8:8" ht="15" customHeight="1">
      <c r="H27171" s="24"/>
    </row>
    <row r="27172" spans="8:8" ht="15" customHeight="1">
      <c r="H27172" s="24"/>
    </row>
    <row r="27173" spans="8:8" ht="15" customHeight="1">
      <c r="H27173" s="24"/>
    </row>
    <row r="27174" spans="8:8" ht="15" customHeight="1">
      <c r="H27174" s="24"/>
    </row>
    <row r="27175" spans="8:8" ht="15" customHeight="1">
      <c r="H27175" s="24"/>
    </row>
    <row r="27176" spans="8:8" ht="15" customHeight="1">
      <c r="H27176" s="24"/>
    </row>
    <row r="27177" spans="8:8" ht="15" customHeight="1">
      <c r="H27177" s="24"/>
    </row>
    <row r="27178" spans="8:8" ht="15" customHeight="1">
      <c r="H27178" s="24"/>
    </row>
    <row r="27179" spans="8:8" ht="15" customHeight="1">
      <c r="H27179" s="24"/>
    </row>
    <row r="27180" spans="8:8" ht="15" customHeight="1">
      <c r="H27180" s="24"/>
    </row>
    <row r="27181" spans="8:8" ht="15" customHeight="1">
      <c r="H27181" s="24"/>
    </row>
    <row r="27182" spans="8:8" ht="15" customHeight="1">
      <c r="H27182" s="24"/>
    </row>
    <row r="27183" spans="8:8" ht="15" customHeight="1">
      <c r="H27183" s="24"/>
    </row>
    <row r="27184" spans="8:8" ht="15" customHeight="1">
      <c r="H27184" s="24"/>
    </row>
    <row r="27185" spans="8:8" ht="15" customHeight="1">
      <c r="H27185" s="24"/>
    </row>
    <row r="27186" spans="8:8" ht="15" customHeight="1">
      <c r="H27186" s="24"/>
    </row>
    <row r="27187" spans="8:8" ht="15" customHeight="1">
      <c r="H27187" s="24"/>
    </row>
    <row r="27188" spans="8:8" ht="15" customHeight="1">
      <c r="H27188" s="24"/>
    </row>
    <row r="27189" spans="8:8" ht="15" customHeight="1">
      <c r="H27189" s="24"/>
    </row>
    <row r="27190" spans="8:8" ht="15" customHeight="1">
      <c r="H27190" s="24"/>
    </row>
    <row r="27191" spans="8:8" ht="15" customHeight="1">
      <c r="H27191" s="24"/>
    </row>
    <row r="27192" spans="8:8" ht="15" customHeight="1">
      <c r="H27192" s="24"/>
    </row>
    <row r="27193" spans="8:8" ht="15" customHeight="1">
      <c r="H27193" s="24"/>
    </row>
    <row r="27194" spans="8:8" ht="15" customHeight="1">
      <c r="H27194" s="24"/>
    </row>
    <row r="27195" spans="8:8" ht="15" customHeight="1">
      <c r="H27195" s="24"/>
    </row>
    <row r="27196" spans="8:8" ht="15" customHeight="1">
      <c r="H27196" s="24"/>
    </row>
    <row r="27197" spans="8:8" ht="15" customHeight="1">
      <c r="H27197" s="24"/>
    </row>
    <row r="27198" spans="8:8" ht="15" customHeight="1">
      <c r="H27198" s="24"/>
    </row>
    <row r="27199" spans="8:8" ht="15" customHeight="1">
      <c r="H27199" s="24"/>
    </row>
    <row r="27200" spans="8:8" ht="15" customHeight="1">
      <c r="H27200" s="24"/>
    </row>
    <row r="27201" spans="8:8" ht="15" customHeight="1">
      <c r="H27201" s="24"/>
    </row>
    <row r="27202" spans="8:8" ht="15" customHeight="1">
      <c r="H27202" s="24"/>
    </row>
    <row r="27203" spans="8:8" ht="15" customHeight="1">
      <c r="H27203" s="24"/>
    </row>
    <row r="27204" spans="8:8" ht="15" customHeight="1">
      <c r="H27204" s="24"/>
    </row>
    <row r="27205" spans="8:8" ht="15" customHeight="1">
      <c r="H27205" s="24"/>
    </row>
    <row r="27206" spans="8:8" ht="15" customHeight="1">
      <c r="H27206" s="24"/>
    </row>
    <row r="27207" spans="8:8" ht="15" customHeight="1">
      <c r="H27207" s="24"/>
    </row>
    <row r="27208" spans="8:8" ht="15" customHeight="1">
      <c r="H27208" s="24"/>
    </row>
    <row r="27209" spans="8:8" ht="15" customHeight="1">
      <c r="H27209" s="24"/>
    </row>
    <row r="27210" spans="8:8" ht="15" customHeight="1">
      <c r="H27210" s="24"/>
    </row>
    <row r="27211" spans="8:8" ht="15" customHeight="1">
      <c r="H27211" s="24"/>
    </row>
    <row r="27212" spans="8:8" ht="15" customHeight="1">
      <c r="H27212" s="24"/>
    </row>
    <row r="27213" spans="8:8" ht="15" customHeight="1">
      <c r="H27213" s="24"/>
    </row>
    <row r="27214" spans="8:8" ht="15" customHeight="1">
      <c r="H27214" s="24"/>
    </row>
    <row r="27215" spans="8:8" ht="15" customHeight="1">
      <c r="H27215" s="24"/>
    </row>
    <row r="27216" spans="8:8" ht="15" customHeight="1">
      <c r="H27216" s="24"/>
    </row>
    <row r="27217" spans="8:8" ht="15" customHeight="1">
      <c r="H27217" s="24"/>
    </row>
    <row r="27218" spans="8:8" ht="15" customHeight="1">
      <c r="H27218" s="24"/>
    </row>
    <row r="27219" spans="8:8" ht="15" customHeight="1">
      <c r="H27219" s="24"/>
    </row>
    <row r="27220" spans="8:8" ht="15" customHeight="1">
      <c r="H27220" s="24"/>
    </row>
    <row r="27221" spans="8:8" ht="15" customHeight="1">
      <c r="H27221" s="24"/>
    </row>
    <row r="27222" spans="8:8" ht="15" customHeight="1">
      <c r="H27222" s="24"/>
    </row>
    <row r="27223" spans="8:8" ht="15" customHeight="1">
      <c r="H27223" s="24"/>
    </row>
    <row r="27224" spans="8:8" ht="15" customHeight="1">
      <c r="H27224" s="24"/>
    </row>
    <row r="27225" spans="8:8" ht="15" customHeight="1">
      <c r="H27225" s="24"/>
    </row>
    <row r="27226" spans="8:8" ht="15" customHeight="1">
      <c r="H27226" s="24"/>
    </row>
    <row r="27227" spans="8:8" ht="15" customHeight="1">
      <c r="H27227" s="24"/>
    </row>
    <row r="27228" spans="8:8" ht="15" customHeight="1">
      <c r="H27228" s="24"/>
    </row>
    <row r="27229" spans="8:8" ht="15" customHeight="1">
      <c r="H27229" s="24"/>
    </row>
    <row r="27230" spans="8:8" ht="15" customHeight="1">
      <c r="H27230" s="24"/>
    </row>
    <row r="27231" spans="8:8" ht="15" customHeight="1">
      <c r="H27231" s="24"/>
    </row>
    <row r="27232" spans="8:8" ht="15" customHeight="1">
      <c r="H27232" s="24"/>
    </row>
    <row r="27233" spans="8:8" ht="15" customHeight="1">
      <c r="H27233" s="24"/>
    </row>
    <row r="27234" spans="8:8" ht="15" customHeight="1">
      <c r="H27234" s="24"/>
    </row>
    <row r="27235" spans="8:8" ht="15" customHeight="1">
      <c r="H27235" s="24"/>
    </row>
    <row r="27236" spans="8:8" ht="15" customHeight="1">
      <c r="H27236" s="24"/>
    </row>
    <row r="27237" spans="8:8" ht="15" customHeight="1">
      <c r="H27237" s="24"/>
    </row>
    <row r="27238" spans="8:8" ht="15" customHeight="1">
      <c r="H27238" s="24"/>
    </row>
    <row r="27239" spans="8:8" ht="15" customHeight="1">
      <c r="H27239" s="24"/>
    </row>
    <row r="27240" spans="8:8" ht="15" customHeight="1">
      <c r="H27240" s="24"/>
    </row>
    <row r="27241" spans="8:8" ht="15" customHeight="1">
      <c r="H27241" s="24"/>
    </row>
    <row r="27242" spans="8:8" ht="15" customHeight="1">
      <c r="H27242" s="24"/>
    </row>
    <row r="27243" spans="8:8" ht="15" customHeight="1">
      <c r="H27243" s="24"/>
    </row>
    <row r="27244" spans="8:8" ht="15" customHeight="1">
      <c r="H27244" s="24"/>
    </row>
    <row r="27245" spans="8:8" ht="15" customHeight="1">
      <c r="H27245" s="24"/>
    </row>
    <row r="27246" spans="8:8" ht="15" customHeight="1">
      <c r="H27246" s="24"/>
    </row>
    <row r="27247" spans="8:8" ht="15" customHeight="1">
      <c r="H27247" s="24"/>
    </row>
    <row r="27248" spans="8:8" ht="15" customHeight="1">
      <c r="H27248" s="24"/>
    </row>
    <row r="27249" spans="8:8" ht="15" customHeight="1">
      <c r="H27249" s="24"/>
    </row>
    <row r="27250" spans="8:8" ht="15" customHeight="1">
      <c r="H27250" s="24"/>
    </row>
    <row r="27251" spans="8:8" ht="15" customHeight="1">
      <c r="H27251" s="24"/>
    </row>
    <row r="27252" spans="8:8" ht="15" customHeight="1">
      <c r="H27252" s="24"/>
    </row>
    <row r="27253" spans="8:8" ht="15" customHeight="1">
      <c r="H27253" s="24"/>
    </row>
    <row r="27254" spans="8:8" ht="15" customHeight="1">
      <c r="H27254" s="24"/>
    </row>
    <row r="27255" spans="8:8" ht="15" customHeight="1">
      <c r="H27255" s="24"/>
    </row>
    <row r="27256" spans="8:8" ht="15" customHeight="1">
      <c r="H27256" s="24"/>
    </row>
    <row r="27257" spans="8:8" ht="15" customHeight="1">
      <c r="H27257" s="24"/>
    </row>
    <row r="27258" spans="8:8" ht="15" customHeight="1">
      <c r="H27258" s="24"/>
    </row>
    <row r="27259" spans="8:8" ht="15" customHeight="1">
      <c r="H27259" s="24"/>
    </row>
    <row r="27260" spans="8:8" ht="15" customHeight="1">
      <c r="H27260" s="24"/>
    </row>
    <row r="27261" spans="8:8" ht="15" customHeight="1">
      <c r="H27261" s="24"/>
    </row>
    <row r="27262" spans="8:8" ht="15" customHeight="1">
      <c r="H27262" s="24"/>
    </row>
    <row r="27263" spans="8:8" ht="15" customHeight="1">
      <c r="H27263" s="24"/>
    </row>
    <row r="27264" spans="8:8" ht="15" customHeight="1">
      <c r="H27264" s="24"/>
    </row>
    <row r="27265" spans="8:8" ht="15" customHeight="1">
      <c r="H27265" s="24"/>
    </row>
    <row r="27266" spans="8:8" ht="15" customHeight="1">
      <c r="H27266" s="24"/>
    </row>
    <row r="27267" spans="8:8" ht="15" customHeight="1">
      <c r="H27267" s="24"/>
    </row>
    <row r="27268" spans="8:8" ht="15" customHeight="1">
      <c r="H27268" s="24"/>
    </row>
    <row r="27269" spans="8:8" ht="15" customHeight="1">
      <c r="H27269" s="24"/>
    </row>
    <row r="27270" spans="8:8" ht="15" customHeight="1">
      <c r="H27270" s="24"/>
    </row>
    <row r="27271" spans="8:8" ht="15" customHeight="1">
      <c r="H27271" s="24"/>
    </row>
    <row r="27272" spans="8:8" ht="15" customHeight="1">
      <c r="H27272" s="24"/>
    </row>
    <row r="27273" spans="8:8" ht="15" customHeight="1">
      <c r="H27273" s="24"/>
    </row>
    <row r="27274" spans="8:8" ht="15" customHeight="1">
      <c r="H27274" s="24"/>
    </row>
    <row r="27275" spans="8:8" ht="15" customHeight="1">
      <c r="H27275" s="24"/>
    </row>
    <row r="27276" spans="8:8" ht="15" customHeight="1">
      <c r="H27276" s="24"/>
    </row>
    <row r="27277" spans="8:8" ht="15" customHeight="1">
      <c r="H27277" s="24"/>
    </row>
    <row r="27278" spans="8:8" ht="15" customHeight="1">
      <c r="H27278" s="24"/>
    </row>
    <row r="27279" spans="8:8" ht="15" customHeight="1">
      <c r="H27279" s="24"/>
    </row>
    <row r="27280" spans="8:8" ht="15" customHeight="1">
      <c r="H27280" s="24"/>
    </row>
    <row r="27281" spans="8:8" ht="15" customHeight="1">
      <c r="H27281" s="24"/>
    </row>
    <row r="27282" spans="8:8" ht="15" customHeight="1">
      <c r="H27282" s="24"/>
    </row>
    <row r="27283" spans="8:8" ht="15" customHeight="1">
      <c r="H27283" s="24"/>
    </row>
    <row r="27284" spans="8:8" ht="15" customHeight="1">
      <c r="H27284" s="24"/>
    </row>
    <row r="27285" spans="8:8" ht="15" customHeight="1">
      <c r="H27285" s="24"/>
    </row>
    <row r="27286" spans="8:8" ht="15" customHeight="1">
      <c r="H27286" s="24"/>
    </row>
    <row r="27287" spans="8:8" ht="15" customHeight="1">
      <c r="H27287" s="24"/>
    </row>
    <row r="27288" spans="8:8" ht="15" customHeight="1">
      <c r="H27288" s="24"/>
    </row>
    <row r="27289" spans="8:8" ht="15" customHeight="1">
      <c r="H27289" s="24"/>
    </row>
    <row r="27290" spans="8:8" ht="15" customHeight="1">
      <c r="H27290" s="24"/>
    </row>
    <row r="27291" spans="8:8" ht="15" customHeight="1">
      <c r="H27291" s="24"/>
    </row>
    <row r="27292" spans="8:8" ht="15" customHeight="1">
      <c r="H27292" s="24"/>
    </row>
    <row r="27293" spans="8:8" ht="15" customHeight="1">
      <c r="H27293" s="24"/>
    </row>
    <row r="27294" spans="8:8" ht="15" customHeight="1">
      <c r="H27294" s="24"/>
    </row>
    <row r="27295" spans="8:8" ht="15" customHeight="1">
      <c r="H27295" s="24"/>
    </row>
    <row r="27296" spans="8:8" ht="15" customHeight="1">
      <c r="H27296" s="24"/>
    </row>
    <row r="27297" spans="8:8" ht="15" customHeight="1">
      <c r="H27297" s="24"/>
    </row>
    <row r="27298" spans="8:8" ht="15" customHeight="1">
      <c r="H27298" s="24"/>
    </row>
    <row r="27299" spans="8:8" ht="15" customHeight="1">
      <c r="H27299" s="24"/>
    </row>
    <row r="27300" spans="8:8" ht="15" customHeight="1">
      <c r="H27300" s="24"/>
    </row>
    <row r="27301" spans="8:8" ht="15" customHeight="1">
      <c r="H27301" s="24"/>
    </row>
    <row r="27302" spans="8:8" ht="15" customHeight="1">
      <c r="H27302" s="24"/>
    </row>
    <row r="27303" spans="8:8" ht="15" customHeight="1">
      <c r="H27303" s="24"/>
    </row>
    <row r="27304" spans="8:8" ht="15" customHeight="1">
      <c r="H27304" s="24"/>
    </row>
    <row r="27305" spans="8:8" ht="15" customHeight="1">
      <c r="H27305" s="24"/>
    </row>
    <row r="27306" spans="8:8" ht="15" customHeight="1">
      <c r="H27306" s="24"/>
    </row>
    <row r="27307" spans="8:8" ht="15" customHeight="1">
      <c r="H27307" s="24"/>
    </row>
    <row r="27308" spans="8:8" ht="15" customHeight="1">
      <c r="H27308" s="24"/>
    </row>
    <row r="27309" spans="8:8" ht="15" customHeight="1">
      <c r="H27309" s="24"/>
    </row>
    <row r="27310" spans="8:8" ht="15" customHeight="1">
      <c r="H27310" s="24"/>
    </row>
    <row r="27311" spans="8:8" ht="15" customHeight="1">
      <c r="H27311" s="24"/>
    </row>
    <row r="27312" spans="8:8" ht="15" customHeight="1">
      <c r="H27312" s="24"/>
    </row>
    <row r="27313" spans="8:8" ht="15" customHeight="1">
      <c r="H27313" s="24"/>
    </row>
    <row r="27314" spans="8:8" ht="15" customHeight="1">
      <c r="H27314" s="24"/>
    </row>
    <row r="27315" spans="8:8" ht="15" customHeight="1">
      <c r="H27315" s="24"/>
    </row>
    <row r="27316" spans="8:8" ht="15" customHeight="1">
      <c r="H27316" s="24"/>
    </row>
    <row r="27317" spans="8:8" ht="15" customHeight="1">
      <c r="H27317" s="24"/>
    </row>
    <row r="27318" spans="8:8" ht="15" customHeight="1">
      <c r="H27318" s="24"/>
    </row>
    <row r="27319" spans="8:8" ht="15" customHeight="1">
      <c r="H27319" s="24"/>
    </row>
    <row r="27320" spans="8:8" ht="15" customHeight="1">
      <c r="H27320" s="24"/>
    </row>
    <row r="27321" spans="8:8" ht="15" customHeight="1">
      <c r="H27321" s="24"/>
    </row>
    <row r="27322" spans="8:8" ht="15" customHeight="1">
      <c r="H27322" s="24"/>
    </row>
    <row r="27323" spans="8:8" ht="15" customHeight="1">
      <c r="H27323" s="24"/>
    </row>
    <row r="27324" spans="8:8" ht="15" customHeight="1">
      <c r="H27324" s="24"/>
    </row>
    <row r="27325" spans="8:8" ht="15" customHeight="1">
      <c r="H27325" s="24"/>
    </row>
    <row r="27326" spans="8:8" ht="15" customHeight="1">
      <c r="H27326" s="24"/>
    </row>
    <row r="27327" spans="8:8" ht="15" customHeight="1">
      <c r="H27327" s="24"/>
    </row>
    <row r="27328" spans="8:8" ht="15" customHeight="1">
      <c r="H27328" s="24"/>
    </row>
    <row r="27329" spans="8:8" ht="15" customHeight="1">
      <c r="H27329" s="24"/>
    </row>
    <row r="27330" spans="8:8" ht="15" customHeight="1">
      <c r="H27330" s="24"/>
    </row>
    <row r="27331" spans="8:8" ht="15" customHeight="1">
      <c r="H27331" s="24"/>
    </row>
    <row r="27332" spans="8:8" ht="15" customHeight="1">
      <c r="H27332" s="24"/>
    </row>
    <row r="27333" spans="8:8" ht="15" customHeight="1">
      <c r="H27333" s="24"/>
    </row>
    <row r="27334" spans="8:8" ht="15" customHeight="1">
      <c r="H27334" s="24"/>
    </row>
    <row r="27335" spans="8:8" ht="15" customHeight="1">
      <c r="H27335" s="24"/>
    </row>
    <row r="27336" spans="8:8" ht="15" customHeight="1">
      <c r="H27336" s="24"/>
    </row>
    <row r="27337" spans="8:8" ht="15" customHeight="1">
      <c r="H27337" s="24"/>
    </row>
    <row r="27338" spans="8:8" ht="15" customHeight="1">
      <c r="H27338" s="24"/>
    </row>
    <row r="27339" spans="8:8" ht="15" customHeight="1">
      <c r="H27339" s="24"/>
    </row>
    <row r="27340" spans="8:8" ht="15" customHeight="1">
      <c r="H27340" s="24"/>
    </row>
    <row r="27341" spans="8:8" ht="15" customHeight="1">
      <c r="H27341" s="24"/>
    </row>
    <row r="27342" spans="8:8" ht="15" customHeight="1">
      <c r="H27342" s="24"/>
    </row>
    <row r="27343" spans="8:8" ht="15" customHeight="1">
      <c r="H27343" s="24"/>
    </row>
    <row r="27344" spans="8:8" ht="15" customHeight="1">
      <c r="H27344" s="24"/>
    </row>
    <row r="27345" spans="8:8" ht="15" customHeight="1">
      <c r="H27345" s="24"/>
    </row>
    <row r="27346" spans="8:8" ht="15" customHeight="1">
      <c r="H27346" s="24"/>
    </row>
    <row r="27347" spans="8:8" ht="15" customHeight="1">
      <c r="H27347" s="24"/>
    </row>
    <row r="27348" spans="8:8" ht="15" customHeight="1">
      <c r="H27348" s="24"/>
    </row>
    <row r="27349" spans="8:8" ht="15" customHeight="1">
      <c r="H27349" s="24"/>
    </row>
    <row r="27350" spans="8:8" ht="15" customHeight="1">
      <c r="H27350" s="24"/>
    </row>
    <row r="27351" spans="8:8" ht="15" customHeight="1">
      <c r="H27351" s="24"/>
    </row>
    <row r="27352" spans="8:8" ht="15" customHeight="1">
      <c r="H27352" s="24"/>
    </row>
    <row r="27353" spans="8:8" ht="15" customHeight="1">
      <c r="H27353" s="24"/>
    </row>
    <row r="27354" spans="8:8" ht="15" customHeight="1">
      <c r="H27354" s="24"/>
    </row>
    <row r="27355" spans="8:8" ht="15" customHeight="1">
      <c r="H27355" s="24"/>
    </row>
    <row r="27356" spans="8:8" ht="15" customHeight="1">
      <c r="H27356" s="24"/>
    </row>
    <row r="27357" spans="8:8" ht="15" customHeight="1">
      <c r="H27357" s="24"/>
    </row>
    <row r="27358" spans="8:8" ht="15" customHeight="1">
      <c r="H27358" s="24"/>
    </row>
    <row r="27359" spans="8:8" ht="15" customHeight="1">
      <c r="H27359" s="24"/>
    </row>
    <row r="27360" spans="8:8" ht="15" customHeight="1">
      <c r="H27360" s="24"/>
    </row>
    <row r="27361" spans="8:8" ht="15" customHeight="1">
      <c r="H27361" s="24"/>
    </row>
    <row r="27362" spans="8:8" ht="15" customHeight="1">
      <c r="H27362" s="24"/>
    </row>
    <row r="27363" spans="8:8" ht="15" customHeight="1">
      <c r="H27363" s="24"/>
    </row>
    <row r="27364" spans="8:8" ht="15" customHeight="1">
      <c r="H27364" s="24"/>
    </row>
    <row r="27365" spans="8:8" ht="15" customHeight="1">
      <c r="H27365" s="24"/>
    </row>
    <row r="27366" spans="8:8" ht="15" customHeight="1">
      <c r="H27366" s="24"/>
    </row>
    <row r="27367" spans="8:8" ht="15" customHeight="1">
      <c r="H27367" s="24"/>
    </row>
    <row r="27368" spans="8:8" ht="15" customHeight="1">
      <c r="H27368" s="24"/>
    </row>
    <row r="27369" spans="8:8" ht="15" customHeight="1">
      <c r="H27369" s="24"/>
    </row>
    <row r="27370" spans="8:8" ht="15" customHeight="1">
      <c r="H27370" s="24"/>
    </row>
    <row r="27371" spans="8:8" ht="15" customHeight="1">
      <c r="H27371" s="24"/>
    </row>
    <row r="27372" spans="8:8" ht="15" customHeight="1">
      <c r="H27372" s="24"/>
    </row>
    <row r="27373" spans="8:8" ht="15" customHeight="1">
      <c r="H27373" s="24"/>
    </row>
    <row r="27374" spans="8:8" ht="15" customHeight="1">
      <c r="H27374" s="24"/>
    </row>
    <row r="27375" spans="8:8" ht="15" customHeight="1">
      <c r="H27375" s="24"/>
    </row>
    <row r="27376" spans="8:8" ht="15" customHeight="1">
      <c r="H27376" s="24"/>
    </row>
    <row r="27377" spans="8:8" ht="15" customHeight="1">
      <c r="H27377" s="24"/>
    </row>
    <row r="27378" spans="8:8" ht="15" customHeight="1">
      <c r="H27378" s="24"/>
    </row>
    <row r="27379" spans="8:8" ht="15" customHeight="1">
      <c r="H27379" s="24"/>
    </row>
    <row r="27380" spans="8:8" ht="15" customHeight="1">
      <c r="H27380" s="24"/>
    </row>
    <row r="27381" spans="8:8" ht="15" customHeight="1">
      <c r="H27381" s="24"/>
    </row>
    <row r="27382" spans="8:8" ht="15" customHeight="1">
      <c r="H27382" s="24"/>
    </row>
    <row r="27383" spans="8:8" ht="15" customHeight="1">
      <c r="H27383" s="24"/>
    </row>
    <row r="27384" spans="8:8" ht="15" customHeight="1">
      <c r="H27384" s="24"/>
    </row>
    <row r="27385" spans="8:8" ht="15" customHeight="1">
      <c r="H27385" s="24"/>
    </row>
    <row r="27386" spans="8:8" ht="15" customHeight="1">
      <c r="H27386" s="24"/>
    </row>
    <row r="27387" spans="8:8" ht="15" customHeight="1">
      <c r="H27387" s="24"/>
    </row>
    <row r="27388" spans="8:8" ht="15" customHeight="1">
      <c r="H27388" s="24"/>
    </row>
    <row r="27389" spans="8:8" ht="15" customHeight="1">
      <c r="H27389" s="24"/>
    </row>
    <row r="27390" spans="8:8" ht="15" customHeight="1">
      <c r="H27390" s="24"/>
    </row>
    <row r="27391" spans="8:8" ht="15" customHeight="1">
      <c r="H27391" s="24"/>
    </row>
    <row r="27392" spans="8:8" ht="15" customHeight="1">
      <c r="H27392" s="24"/>
    </row>
    <row r="27393" spans="8:8" ht="15" customHeight="1">
      <c r="H27393" s="24"/>
    </row>
    <row r="27394" spans="8:8" ht="15" customHeight="1">
      <c r="H27394" s="24"/>
    </row>
    <row r="27395" spans="8:8" ht="15" customHeight="1">
      <c r="H27395" s="24"/>
    </row>
    <row r="27396" spans="8:8" ht="15" customHeight="1">
      <c r="H27396" s="24"/>
    </row>
    <row r="27397" spans="8:8" ht="15" customHeight="1">
      <c r="H27397" s="24"/>
    </row>
    <row r="27398" spans="8:8" ht="15" customHeight="1">
      <c r="H27398" s="24"/>
    </row>
    <row r="27399" spans="8:8" ht="15" customHeight="1">
      <c r="H27399" s="24"/>
    </row>
    <row r="27400" spans="8:8" ht="15" customHeight="1">
      <c r="H27400" s="24"/>
    </row>
    <row r="27401" spans="8:8" ht="15" customHeight="1">
      <c r="H27401" s="24"/>
    </row>
    <row r="27402" spans="8:8" ht="15" customHeight="1">
      <c r="H27402" s="24"/>
    </row>
    <row r="27403" spans="8:8" ht="15" customHeight="1">
      <c r="H27403" s="24"/>
    </row>
    <row r="27404" spans="8:8" ht="15" customHeight="1">
      <c r="H27404" s="24"/>
    </row>
    <row r="27405" spans="8:8" ht="15" customHeight="1">
      <c r="H27405" s="24"/>
    </row>
    <row r="27406" spans="8:8" ht="15" customHeight="1">
      <c r="H27406" s="24"/>
    </row>
    <row r="27407" spans="8:8" ht="15" customHeight="1">
      <c r="H27407" s="24"/>
    </row>
    <row r="27408" spans="8:8" ht="15" customHeight="1">
      <c r="H27408" s="24"/>
    </row>
    <row r="27409" spans="8:8" ht="15" customHeight="1">
      <c r="H27409" s="24"/>
    </row>
    <row r="27410" spans="8:8" ht="15" customHeight="1">
      <c r="H27410" s="24"/>
    </row>
    <row r="27411" spans="8:8" ht="15" customHeight="1">
      <c r="H27411" s="24"/>
    </row>
    <row r="27412" spans="8:8" ht="15" customHeight="1">
      <c r="H27412" s="24"/>
    </row>
    <row r="27413" spans="8:8" ht="15" customHeight="1">
      <c r="H27413" s="24"/>
    </row>
    <row r="27414" spans="8:8" ht="15" customHeight="1">
      <c r="H27414" s="24"/>
    </row>
    <row r="27415" spans="8:8" ht="15" customHeight="1">
      <c r="H27415" s="24"/>
    </row>
    <row r="27416" spans="8:8" ht="15" customHeight="1">
      <c r="H27416" s="24"/>
    </row>
    <row r="27417" spans="8:8" ht="15" customHeight="1">
      <c r="H27417" s="24"/>
    </row>
    <row r="27418" spans="8:8" ht="15" customHeight="1">
      <c r="H27418" s="24"/>
    </row>
    <row r="27419" spans="8:8" ht="15" customHeight="1">
      <c r="H27419" s="24"/>
    </row>
    <row r="27420" spans="8:8" ht="15" customHeight="1">
      <c r="H27420" s="24"/>
    </row>
    <row r="27421" spans="8:8" ht="15" customHeight="1">
      <c r="H27421" s="24"/>
    </row>
    <row r="27422" spans="8:8" ht="15" customHeight="1">
      <c r="H27422" s="24"/>
    </row>
    <row r="27423" spans="8:8" ht="15" customHeight="1">
      <c r="H27423" s="24"/>
    </row>
    <row r="27424" spans="8:8" ht="15" customHeight="1">
      <c r="H27424" s="24"/>
    </row>
    <row r="27425" spans="8:8" ht="15" customHeight="1">
      <c r="H27425" s="24"/>
    </row>
    <row r="27426" spans="8:8" ht="15" customHeight="1">
      <c r="H27426" s="24"/>
    </row>
    <row r="27427" spans="8:8" ht="15" customHeight="1">
      <c r="H27427" s="24"/>
    </row>
    <row r="27428" spans="8:8" ht="15" customHeight="1">
      <c r="H27428" s="24"/>
    </row>
    <row r="27429" spans="8:8" ht="15" customHeight="1">
      <c r="H27429" s="24"/>
    </row>
    <row r="27430" spans="8:8" ht="15" customHeight="1">
      <c r="H27430" s="24"/>
    </row>
    <row r="27431" spans="8:8" ht="15" customHeight="1">
      <c r="H27431" s="24"/>
    </row>
    <row r="27432" spans="8:8" ht="15" customHeight="1">
      <c r="H27432" s="24"/>
    </row>
    <row r="27433" spans="8:8" ht="15" customHeight="1">
      <c r="H27433" s="24"/>
    </row>
    <row r="27434" spans="8:8" ht="15" customHeight="1">
      <c r="H27434" s="24"/>
    </row>
    <row r="27435" spans="8:8" ht="15" customHeight="1">
      <c r="H27435" s="24"/>
    </row>
    <row r="27436" spans="8:8" ht="15" customHeight="1">
      <c r="H27436" s="24"/>
    </row>
    <row r="27437" spans="8:8" ht="15" customHeight="1">
      <c r="H27437" s="24"/>
    </row>
    <row r="27438" spans="8:8" ht="15" customHeight="1">
      <c r="H27438" s="24"/>
    </row>
    <row r="27439" spans="8:8" ht="15" customHeight="1">
      <c r="H27439" s="24"/>
    </row>
    <row r="27440" spans="8:8" ht="15" customHeight="1">
      <c r="H27440" s="24"/>
    </row>
    <row r="27441" spans="8:8" ht="15" customHeight="1">
      <c r="H27441" s="24"/>
    </row>
    <row r="27442" spans="8:8" ht="15" customHeight="1">
      <c r="H27442" s="24"/>
    </row>
    <row r="27443" spans="8:8" ht="15" customHeight="1">
      <c r="H27443" s="24"/>
    </row>
    <row r="27444" spans="8:8" ht="15" customHeight="1">
      <c r="H27444" s="24"/>
    </row>
    <row r="27445" spans="8:8" ht="15" customHeight="1">
      <c r="H27445" s="24"/>
    </row>
    <row r="27446" spans="8:8" ht="15" customHeight="1">
      <c r="H27446" s="24"/>
    </row>
    <row r="27447" spans="8:8" ht="15" customHeight="1">
      <c r="H27447" s="24"/>
    </row>
    <row r="27448" spans="8:8" ht="15" customHeight="1">
      <c r="H27448" s="24"/>
    </row>
    <row r="27449" spans="8:8" ht="15" customHeight="1">
      <c r="H27449" s="24"/>
    </row>
    <row r="27450" spans="8:8" ht="15" customHeight="1">
      <c r="H27450" s="24"/>
    </row>
    <row r="27451" spans="8:8" ht="15" customHeight="1">
      <c r="H27451" s="24"/>
    </row>
    <row r="27452" spans="8:8" ht="15" customHeight="1">
      <c r="H27452" s="24"/>
    </row>
    <row r="27453" spans="8:8" ht="15" customHeight="1">
      <c r="H27453" s="24"/>
    </row>
    <row r="27454" spans="8:8" ht="15" customHeight="1">
      <c r="H27454" s="24"/>
    </row>
    <row r="27455" spans="8:8" ht="15" customHeight="1">
      <c r="H27455" s="24"/>
    </row>
    <row r="27456" spans="8:8" ht="15" customHeight="1">
      <c r="H27456" s="24"/>
    </row>
    <row r="27457" spans="8:8" ht="15" customHeight="1">
      <c r="H27457" s="24"/>
    </row>
    <row r="27458" spans="8:8" ht="15" customHeight="1">
      <c r="H27458" s="24"/>
    </row>
    <row r="27459" spans="8:8" ht="15" customHeight="1">
      <c r="H27459" s="24"/>
    </row>
    <row r="27460" spans="8:8" ht="15" customHeight="1">
      <c r="H27460" s="24"/>
    </row>
    <row r="27461" spans="8:8" ht="15" customHeight="1">
      <c r="H27461" s="24"/>
    </row>
    <row r="27462" spans="8:8" ht="15" customHeight="1">
      <c r="H27462" s="24"/>
    </row>
    <row r="27463" spans="8:8" ht="15" customHeight="1">
      <c r="H27463" s="24"/>
    </row>
    <row r="27464" spans="8:8" ht="15" customHeight="1">
      <c r="H27464" s="24"/>
    </row>
    <row r="27465" spans="8:8" ht="15" customHeight="1">
      <c r="H27465" s="24"/>
    </row>
    <row r="27466" spans="8:8" ht="15" customHeight="1">
      <c r="H27466" s="24"/>
    </row>
    <row r="27467" spans="8:8" ht="15" customHeight="1">
      <c r="H27467" s="24"/>
    </row>
    <row r="27468" spans="8:8" ht="15" customHeight="1">
      <c r="H27468" s="24"/>
    </row>
    <row r="27469" spans="8:8" ht="15" customHeight="1">
      <c r="H27469" s="24"/>
    </row>
    <row r="27470" spans="8:8" ht="15" customHeight="1">
      <c r="H27470" s="24"/>
    </row>
    <row r="27471" spans="8:8" ht="15" customHeight="1">
      <c r="H27471" s="24"/>
    </row>
    <row r="27472" spans="8:8" ht="15" customHeight="1">
      <c r="H27472" s="24"/>
    </row>
    <row r="27473" spans="8:8" ht="15" customHeight="1">
      <c r="H27473" s="24"/>
    </row>
    <row r="27474" spans="8:8" ht="15" customHeight="1">
      <c r="H27474" s="24"/>
    </row>
    <row r="27475" spans="8:8" ht="15" customHeight="1">
      <c r="H27475" s="24"/>
    </row>
    <row r="27476" spans="8:8" ht="15" customHeight="1">
      <c r="H27476" s="24"/>
    </row>
    <row r="27477" spans="8:8" ht="15" customHeight="1">
      <c r="H27477" s="24"/>
    </row>
    <row r="27478" spans="8:8" ht="15" customHeight="1">
      <c r="H27478" s="24"/>
    </row>
    <row r="27479" spans="8:8" ht="15" customHeight="1">
      <c r="H27479" s="24"/>
    </row>
    <row r="27480" spans="8:8" ht="15" customHeight="1">
      <c r="H27480" s="24"/>
    </row>
    <row r="27481" spans="8:8" ht="15" customHeight="1">
      <c r="H27481" s="24"/>
    </row>
    <row r="27482" spans="8:8" ht="15" customHeight="1">
      <c r="H27482" s="24"/>
    </row>
    <row r="27483" spans="8:8" ht="15" customHeight="1">
      <c r="H27483" s="24"/>
    </row>
    <row r="27484" spans="8:8" ht="15" customHeight="1">
      <c r="H27484" s="24"/>
    </row>
    <row r="27485" spans="8:8" ht="15" customHeight="1">
      <c r="H27485" s="24"/>
    </row>
    <row r="27486" spans="8:8" ht="15" customHeight="1">
      <c r="H27486" s="24"/>
    </row>
    <row r="27487" spans="8:8" ht="15" customHeight="1">
      <c r="H27487" s="24"/>
    </row>
    <row r="27488" spans="8:8" ht="15" customHeight="1">
      <c r="H27488" s="24"/>
    </row>
    <row r="27489" spans="8:8" ht="15" customHeight="1">
      <c r="H27489" s="24"/>
    </row>
    <row r="27490" spans="8:8" ht="15" customHeight="1">
      <c r="H27490" s="24"/>
    </row>
    <row r="27491" spans="8:8" ht="15" customHeight="1">
      <c r="H27491" s="24"/>
    </row>
    <row r="27492" spans="8:8" ht="15" customHeight="1">
      <c r="H27492" s="24"/>
    </row>
    <row r="27493" spans="8:8" ht="15" customHeight="1">
      <c r="H27493" s="24"/>
    </row>
    <row r="27494" spans="8:8" ht="15" customHeight="1">
      <c r="H27494" s="24"/>
    </row>
    <row r="27495" spans="8:8" ht="15" customHeight="1">
      <c r="H27495" s="24"/>
    </row>
    <row r="27496" spans="8:8" ht="15" customHeight="1">
      <c r="H27496" s="24"/>
    </row>
    <row r="27497" spans="8:8" ht="15" customHeight="1">
      <c r="H27497" s="24"/>
    </row>
    <row r="27498" spans="8:8" ht="15" customHeight="1">
      <c r="H27498" s="24"/>
    </row>
    <row r="27499" spans="8:8" ht="15" customHeight="1">
      <c r="H27499" s="24"/>
    </row>
    <row r="27500" spans="8:8" ht="15" customHeight="1">
      <c r="H27500" s="24"/>
    </row>
    <row r="27501" spans="8:8" ht="15" customHeight="1">
      <c r="H27501" s="24"/>
    </row>
    <row r="27502" spans="8:8" ht="15" customHeight="1">
      <c r="H27502" s="24"/>
    </row>
    <row r="27503" spans="8:8" ht="15" customHeight="1">
      <c r="H27503" s="24"/>
    </row>
    <row r="27504" spans="8:8" ht="15" customHeight="1">
      <c r="H27504" s="24"/>
    </row>
    <row r="27505" spans="8:8" ht="15" customHeight="1">
      <c r="H27505" s="24"/>
    </row>
    <row r="27506" spans="8:8" ht="15" customHeight="1">
      <c r="H27506" s="24"/>
    </row>
    <row r="27507" spans="8:8" ht="15" customHeight="1">
      <c r="H27507" s="24"/>
    </row>
    <row r="27508" spans="8:8" ht="15" customHeight="1">
      <c r="H27508" s="24"/>
    </row>
    <row r="27509" spans="8:8" ht="15" customHeight="1">
      <c r="H27509" s="24"/>
    </row>
    <row r="27510" spans="8:8" ht="15" customHeight="1">
      <c r="H27510" s="24"/>
    </row>
    <row r="27511" spans="8:8" ht="15" customHeight="1">
      <c r="H27511" s="24"/>
    </row>
    <row r="27512" spans="8:8" ht="15" customHeight="1">
      <c r="H27512" s="24"/>
    </row>
    <row r="27513" spans="8:8" ht="15" customHeight="1">
      <c r="H27513" s="24"/>
    </row>
    <row r="27514" spans="8:8" ht="15" customHeight="1">
      <c r="H27514" s="24"/>
    </row>
    <row r="27515" spans="8:8" ht="15" customHeight="1">
      <c r="H27515" s="24"/>
    </row>
    <row r="27516" spans="8:8" ht="15" customHeight="1">
      <c r="H27516" s="24"/>
    </row>
    <row r="27517" spans="8:8" ht="15" customHeight="1">
      <c r="H27517" s="24"/>
    </row>
    <row r="27518" spans="8:8" ht="15" customHeight="1">
      <c r="H27518" s="24"/>
    </row>
    <row r="27519" spans="8:8" ht="15" customHeight="1">
      <c r="H27519" s="24"/>
    </row>
    <row r="27520" spans="8:8" ht="15" customHeight="1">
      <c r="H27520" s="24"/>
    </row>
    <row r="27521" spans="8:8" ht="15" customHeight="1">
      <c r="H27521" s="24"/>
    </row>
    <row r="27522" spans="8:8" ht="15" customHeight="1">
      <c r="H27522" s="24"/>
    </row>
    <row r="27523" spans="8:8" ht="15" customHeight="1">
      <c r="H27523" s="24"/>
    </row>
    <row r="27524" spans="8:8" ht="15" customHeight="1">
      <c r="H27524" s="24"/>
    </row>
    <row r="27525" spans="8:8" ht="15" customHeight="1">
      <c r="H27525" s="24"/>
    </row>
    <row r="27526" spans="8:8" ht="15" customHeight="1">
      <c r="H27526" s="24"/>
    </row>
    <row r="27527" spans="8:8" ht="15" customHeight="1">
      <c r="H27527" s="24"/>
    </row>
    <row r="27528" spans="8:8" ht="15" customHeight="1">
      <c r="H27528" s="24"/>
    </row>
    <row r="27529" spans="8:8" ht="15" customHeight="1">
      <c r="H27529" s="24"/>
    </row>
    <row r="27530" spans="8:8" ht="15" customHeight="1">
      <c r="H27530" s="24"/>
    </row>
    <row r="27531" spans="8:8" ht="15" customHeight="1">
      <c r="H27531" s="24"/>
    </row>
    <row r="27532" spans="8:8" ht="15" customHeight="1">
      <c r="H27532" s="24"/>
    </row>
    <row r="27533" spans="8:8" ht="15" customHeight="1">
      <c r="H27533" s="24"/>
    </row>
    <row r="27534" spans="8:8" ht="15" customHeight="1">
      <c r="H27534" s="24"/>
    </row>
    <row r="27535" spans="8:8" ht="15" customHeight="1">
      <c r="H27535" s="24"/>
    </row>
    <row r="27536" spans="8:8" ht="15" customHeight="1">
      <c r="H27536" s="24"/>
    </row>
    <row r="27537" spans="8:8" ht="15" customHeight="1">
      <c r="H27537" s="24"/>
    </row>
    <row r="27538" spans="8:8" ht="15" customHeight="1">
      <c r="H27538" s="24"/>
    </row>
    <row r="27539" spans="8:8" ht="15" customHeight="1">
      <c r="H27539" s="24"/>
    </row>
    <row r="27540" spans="8:8" ht="15" customHeight="1">
      <c r="H27540" s="24"/>
    </row>
    <row r="27541" spans="8:8" ht="15" customHeight="1">
      <c r="H27541" s="24"/>
    </row>
    <row r="27542" spans="8:8" ht="15" customHeight="1">
      <c r="H27542" s="24"/>
    </row>
    <row r="27543" spans="8:8" ht="15" customHeight="1">
      <c r="H27543" s="24"/>
    </row>
    <row r="27544" spans="8:8" ht="15" customHeight="1">
      <c r="H27544" s="24"/>
    </row>
    <row r="27545" spans="8:8" ht="15" customHeight="1">
      <c r="H27545" s="24"/>
    </row>
    <row r="27546" spans="8:8" ht="15" customHeight="1">
      <c r="H27546" s="24"/>
    </row>
    <row r="27547" spans="8:8" ht="15" customHeight="1">
      <c r="H27547" s="24"/>
    </row>
    <row r="27548" spans="8:8" ht="15" customHeight="1">
      <c r="H27548" s="24"/>
    </row>
    <row r="27549" spans="8:8" ht="15" customHeight="1">
      <c r="H27549" s="24"/>
    </row>
    <row r="27550" spans="8:8" ht="15" customHeight="1">
      <c r="H27550" s="24"/>
    </row>
    <row r="27551" spans="8:8" ht="15" customHeight="1">
      <c r="H27551" s="24"/>
    </row>
    <row r="27552" spans="8:8" ht="15" customHeight="1">
      <c r="H27552" s="24"/>
    </row>
    <row r="27553" spans="8:8" ht="15" customHeight="1">
      <c r="H27553" s="24"/>
    </row>
    <row r="27554" spans="8:8" ht="15" customHeight="1">
      <c r="H27554" s="24"/>
    </row>
    <row r="27555" spans="8:8" ht="15" customHeight="1">
      <c r="H27555" s="24"/>
    </row>
    <row r="27556" spans="8:8" ht="15" customHeight="1">
      <c r="H27556" s="24"/>
    </row>
    <row r="27557" spans="8:8" ht="15" customHeight="1">
      <c r="H27557" s="24"/>
    </row>
    <row r="27558" spans="8:8" ht="15" customHeight="1">
      <c r="H27558" s="24"/>
    </row>
    <row r="27559" spans="8:8" ht="15" customHeight="1">
      <c r="H27559" s="24"/>
    </row>
    <row r="27560" spans="8:8" ht="15" customHeight="1">
      <c r="H27560" s="24"/>
    </row>
    <row r="27561" spans="8:8" ht="15" customHeight="1">
      <c r="H27561" s="24"/>
    </row>
    <row r="27562" spans="8:8" ht="15" customHeight="1">
      <c r="H27562" s="24"/>
    </row>
    <row r="27563" spans="8:8" ht="15" customHeight="1">
      <c r="H27563" s="24"/>
    </row>
    <row r="27564" spans="8:8" ht="15" customHeight="1">
      <c r="H27564" s="24"/>
    </row>
    <row r="27565" spans="8:8" ht="15" customHeight="1">
      <c r="H27565" s="24"/>
    </row>
    <row r="27566" spans="8:8" ht="15" customHeight="1">
      <c r="H27566" s="24"/>
    </row>
    <row r="27567" spans="8:8" ht="15" customHeight="1">
      <c r="H27567" s="24"/>
    </row>
    <row r="27568" spans="8:8" ht="15" customHeight="1">
      <c r="H27568" s="24"/>
    </row>
    <row r="27569" spans="8:8" ht="15" customHeight="1">
      <c r="H27569" s="24"/>
    </row>
    <row r="27570" spans="8:8" ht="15" customHeight="1">
      <c r="H27570" s="24"/>
    </row>
    <row r="27571" spans="8:8" ht="15" customHeight="1">
      <c r="H27571" s="24"/>
    </row>
    <row r="27572" spans="8:8" ht="15" customHeight="1">
      <c r="H27572" s="24"/>
    </row>
    <row r="27573" spans="8:8" ht="15" customHeight="1">
      <c r="H27573" s="24"/>
    </row>
    <row r="27574" spans="8:8" ht="15" customHeight="1">
      <c r="H27574" s="24"/>
    </row>
    <row r="27575" spans="8:8" ht="15" customHeight="1">
      <c r="H27575" s="24"/>
    </row>
    <row r="27576" spans="8:8" ht="15" customHeight="1">
      <c r="H27576" s="24"/>
    </row>
    <row r="27577" spans="8:8" ht="15" customHeight="1">
      <c r="H27577" s="24"/>
    </row>
    <row r="27578" spans="8:8" ht="15" customHeight="1">
      <c r="H27578" s="24"/>
    </row>
    <row r="27579" spans="8:8" ht="15" customHeight="1">
      <c r="H27579" s="24"/>
    </row>
    <row r="27580" spans="8:8" ht="15" customHeight="1">
      <c r="H27580" s="24"/>
    </row>
    <row r="27581" spans="8:8" ht="15" customHeight="1">
      <c r="H27581" s="24"/>
    </row>
    <row r="27582" spans="8:8" ht="15" customHeight="1">
      <c r="H27582" s="24"/>
    </row>
    <row r="27583" spans="8:8" ht="15" customHeight="1">
      <c r="H27583" s="24"/>
    </row>
    <row r="27584" spans="8:8" ht="15" customHeight="1">
      <c r="H27584" s="24"/>
    </row>
    <row r="27585" spans="8:8" ht="15" customHeight="1">
      <c r="H27585" s="24"/>
    </row>
    <row r="27586" spans="8:8" ht="15" customHeight="1">
      <c r="H27586" s="24"/>
    </row>
    <row r="27587" spans="8:8" ht="15" customHeight="1">
      <c r="H27587" s="24"/>
    </row>
    <row r="27588" spans="8:8" ht="15" customHeight="1">
      <c r="H27588" s="24"/>
    </row>
    <row r="27589" spans="8:8" ht="15" customHeight="1">
      <c r="H27589" s="24"/>
    </row>
    <row r="27590" spans="8:8" ht="15" customHeight="1">
      <c r="H27590" s="24"/>
    </row>
    <row r="27591" spans="8:8" ht="15" customHeight="1">
      <c r="H27591" s="24"/>
    </row>
    <row r="27592" spans="8:8" ht="15" customHeight="1">
      <c r="H27592" s="24"/>
    </row>
    <row r="27593" spans="8:8" ht="15" customHeight="1">
      <c r="H27593" s="24"/>
    </row>
    <row r="27594" spans="8:8" ht="15" customHeight="1">
      <c r="H27594" s="24"/>
    </row>
    <row r="27595" spans="8:8" ht="15" customHeight="1">
      <c r="H27595" s="24"/>
    </row>
    <row r="27596" spans="8:8" ht="15" customHeight="1">
      <c r="H27596" s="24"/>
    </row>
    <row r="27597" spans="8:8" ht="15" customHeight="1">
      <c r="H27597" s="24"/>
    </row>
    <row r="27598" spans="8:8" ht="15" customHeight="1">
      <c r="H27598" s="24"/>
    </row>
    <row r="27599" spans="8:8" ht="15" customHeight="1">
      <c r="H27599" s="24"/>
    </row>
    <row r="27600" spans="8:8" ht="15" customHeight="1">
      <c r="H27600" s="24"/>
    </row>
    <row r="27601" spans="8:8" ht="15" customHeight="1">
      <c r="H27601" s="24"/>
    </row>
    <row r="27602" spans="8:8" ht="15" customHeight="1">
      <c r="H27602" s="24"/>
    </row>
    <row r="27603" spans="8:8" ht="15" customHeight="1">
      <c r="H27603" s="24"/>
    </row>
    <row r="27604" spans="8:8" ht="15" customHeight="1">
      <c r="H27604" s="24"/>
    </row>
    <row r="27605" spans="8:8" ht="15" customHeight="1">
      <c r="H27605" s="24"/>
    </row>
    <row r="27606" spans="8:8" ht="15" customHeight="1">
      <c r="H27606" s="24"/>
    </row>
    <row r="27607" spans="8:8" ht="15" customHeight="1">
      <c r="H27607" s="24"/>
    </row>
    <row r="27608" spans="8:8" ht="15" customHeight="1">
      <c r="H27608" s="24"/>
    </row>
    <row r="27609" spans="8:8" ht="15" customHeight="1">
      <c r="H27609" s="24"/>
    </row>
    <row r="27610" spans="8:8" ht="15" customHeight="1">
      <c r="H27610" s="24"/>
    </row>
    <row r="27611" spans="8:8" ht="15" customHeight="1">
      <c r="H27611" s="24"/>
    </row>
    <row r="27612" spans="8:8" ht="15" customHeight="1">
      <c r="H27612" s="24"/>
    </row>
    <row r="27613" spans="8:8" ht="15" customHeight="1">
      <c r="H27613" s="24"/>
    </row>
    <row r="27614" spans="8:8" ht="15" customHeight="1">
      <c r="H27614" s="24"/>
    </row>
    <row r="27615" spans="8:8" ht="15" customHeight="1">
      <c r="H27615" s="24"/>
    </row>
    <row r="27616" spans="8:8" ht="15" customHeight="1">
      <c r="H27616" s="24"/>
    </row>
    <row r="27617" spans="8:8" ht="15" customHeight="1">
      <c r="H27617" s="24"/>
    </row>
    <row r="27618" spans="8:8" ht="15" customHeight="1">
      <c r="H27618" s="24"/>
    </row>
    <row r="27619" spans="8:8" ht="15" customHeight="1">
      <c r="H27619" s="24"/>
    </row>
    <row r="27620" spans="8:8" ht="15" customHeight="1">
      <c r="H27620" s="24"/>
    </row>
    <row r="27621" spans="8:8" ht="15" customHeight="1">
      <c r="H27621" s="24"/>
    </row>
    <row r="27622" spans="8:8" ht="15" customHeight="1">
      <c r="H27622" s="24"/>
    </row>
    <row r="27623" spans="8:8" ht="15" customHeight="1">
      <c r="H27623" s="24"/>
    </row>
    <row r="27624" spans="8:8" ht="15" customHeight="1">
      <c r="H27624" s="24"/>
    </row>
    <row r="27625" spans="8:8" ht="15" customHeight="1">
      <c r="H27625" s="24"/>
    </row>
    <row r="27626" spans="8:8" ht="15" customHeight="1">
      <c r="H27626" s="24"/>
    </row>
    <row r="27627" spans="8:8" ht="15" customHeight="1">
      <c r="H27627" s="24"/>
    </row>
    <row r="27628" spans="8:8" ht="15" customHeight="1">
      <c r="H27628" s="24"/>
    </row>
    <row r="27629" spans="8:8" ht="15" customHeight="1">
      <c r="H27629" s="24"/>
    </row>
    <row r="27630" spans="8:8" ht="15" customHeight="1">
      <c r="H27630" s="24"/>
    </row>
    <row r="27631" spans="8:8" ht="15" customHeight="1">
      <c r="H27631" s="24"/>
    </row>
    <row r="27632" spans="8:8" ht="15" customHeight="1">
      <c r="H27632" s="24"/>
    </row>
    <row r="27633" spans="8:8" ht="15" customHeight="1">
      <c r="H27633" s="24"/>
    </row>
    <row r="27634" spans="8:8" ht="15" customHeight="1">
      <c r="H27634" s="24"/>
    </row>
    <row r="27635" spans="8:8" ht="15" customHeight="1">
      <c r="H27635" s="24"/>
    </row>
    <row r="27636" spans="8:8" ht="15" customHeight="1">
      <c r="H27636" s="24"/>
    </row>
    <row r="27637" spans="8:8" ht="15" customHeight="1">
      <c r="H27637" s="24"/>
    </row>
    <row r="27638" spans="8:8" ht="15" customHeight="1">
      <c r="H27638" s="24"/>
    </row>
    <row r="27639" spans="8:8" ht="15" customHeight="1">
      <c r="H27639" s="24"/>
    </row>
    <row r="27640" spans="8:8" ht="15" customHeight="1">
      <c r="H27640" s="24"/>
    </row>
    <row r="27641" spans="8:8" ht="15" customHeight="1">
      <c r="H27641" s="24"/>
    </row>
    <row r="27642" spans="8:8" ht="15" customHeight="1">
      <c r="H27642" s="24"/>
    </row>
    <row r="27643" spans="8:8" ht="15" customHeight="1">
      <c r="H27643" s="24"/>
    </row>
    <row r="27644" spans="8:8" ht="15" customHeight="1">
      <c r="H27644" s="24"/>
    </row>
    <row r="27645" spans="8:8" ht="15" customHeight="1">
      <c r="H27645" s="24"/>
    </row>
    <row r="27646" spans="8:8" ht="15" customHeight="1">
      <c r="H27646" s="24"/>
    </row>
    <row r="27647" spans="8:8" ht="15" customHeight="1">
      <c r="H27647" s="24"/>
    </row>
    <row r="27648" spans="8:8" ht="15" customHeight="1">
      <c r="H27648" s="24"/>
    </row>
    <row r="27649" spans="8:8" ht="15" customHeight="1">
      <c r="H27649" s="24"/>
    </row>
    <row r="27650" spans="8:8" ht="15" customHeight="1">
      <c r="H27650" s="24"/>
    </row>
    <row r="27651" spans="8:8" ht="15" customHeight="1">
      <c r="H27651" s="24"/>
    </row>
    <row r="27652" spans="8:8" ht="15" customHeight="1">
      <c r="H27652" s="24"/>
    </row>
    <row r="27653" spans="8:8" ht="15" customHeight="1">
      <c r="H27653" s="24"/>
    </row>
    <row r="27654" spans="8:8" ht="15" customHeight="1">
      <c r="H27654" s="24"/>
    </row>
    <row r="27655" spans="8:8" ht="15" customHeight="1">
      <c r="H27655" s="24"/>
    </row>
    <row r="27656" spans="8:8" ht="15" customHeight="1">
      <c r="H27656" s="24"/>
    </row>
    <row r="27657" spans="8:8" ht="15" customHeight="1">
      <c r="H27657" s="24"/>
    </row>
    <row r="27658" spans="8:8" ht="15" customHeight="1">
      <c r="H27658" s="24"/>
    </row>
    <row r="27659" spans="8:8" ht="15" customHeight="1">
      <c r="H27659" s="24"/>
    </row>
    <row r="27660" spans="8:8" ht="15" customHeight="1">
      <c r="H27660" s="24"/>
    </row>
    <row r="27661" spans="8:8" ht="15" customHeight="1">
      <c r="H27661" s="24"/>
    </row>
    <row r="27662" spans="8:8" ht="15" customHeight="1">
      <c r="H27662" s="24"/>
    </row>
    <row r="27663" spans="8:8" ht="15" customHeight="1">
      <c r="H27663" s="24"/>
    </row>
    <row r="27664" spans="8:8" ht="15" customHeight="1">
      <c r="H27664" s="24"/>
    </row>
    <row r="27665" spans="8:8" ht="15" customHeight="1">
      <c r="H27665" s="24"/>
    </row>
    <row r="27666" spans="8:8" ht="15" customHeight="1">
      <c r="H27666" s="24"/>
    </row>
    <row r="27667" spans="8:8" ht="15" customHeight="1">
      <c r="H27667" s="24"/>
    </row>
    <row r="27668" spans="8:8" ht="15" customHeight="1">
      <c r="H27668" s="24"/>
    </row>
    <row r="27669" spans="8:8" ht="15" customHeight="1">
      <c r="H27669" s="24"/>
    </row>
    <row r="27670" spans="8:8" ht="15" customHeight="1">
      <c r="H27670" s="24"/>
    </row>
    <row r="27671" spans="8:8" ht="15" customHeight="1">
      <c r="H27671" s="24"/>
    </row>
    <row r="27672" spans="8:8" ht="15" customHeight="1">
      <c r="H27672" s="24"/>
    </row>
    <row r="27673" spans="8:8" ht="15" customHeight="1">
      <c r="H27673" s="24"/>
    </row>
    <row r="27674" spans="8:8" ht="15" customHeight="1">
      <c r="H27674" s="24"/>
    </row>
    <row r="27675" spans="8:8" ht="15" customHeight="1">
      <c r="H27675" s="24"/>
    </row>
    <row r="27676" spans="8:8" ht="15" customHeight="1">
      <c r="H27676" s="24"/>
    </row>
    <row r="27677" spans="8:8" ht="15" customHeight="1">
      <c r="H27677" s="24"/>
    </row>
    <row r="27678" spans="8:8" ht="15" customHeight="1">
      <c r="H27678" s="24"/>
    </row>
    <row r="27679" spans="8:8" ht="15" customHeight="1">
      <c r="H27679" s="24"/>
    </row>
    <row r="27680" spans="8:8" ht="15" customHeight="1">
      <c r="H27680" s="24"/>
    </row>
    <row r="27681" spans="8:8" ht="15" customHeight="1">
      <c r="H27681" s="24"/>
    </row>
    <row r="27682" spans="8:8" ht="15" customHeight="1">
      <c r="H27682" s="24"/>
    </row>
    <row r="27683" spans="8:8" ht="15" customHeight="1">
      <c r="H27683" s="24"/>
    </row>
    <row r="27684" spans="8:8" ht="15" customHeight="1">
      <c r="H27684" s="24"/>
    </row>
    <row r="27685" spans="8:8" ht="15" customHeight="1">
      <c r="H27685" s="24"/>
    </row>
    <row r="27686" spans="8:8" ht="15" customHeight="1">
      <c r="H27686" s="24"/>
    </row>
    <row r="27687" spans="8:8" ht="15" customHeight="1">
      <c r="H27687" s="24"/>
    </row>
    <row r="27688" spans="8:8" ht="15" customHeight="1">
      <c r="H27688" s="24"/>
    </row>
    <row r="27689" spans="8:8" ht="15" customHeight="1">
      <c r="H27689" s="24"/>
    </row>
    <row r="27690" spans="8:8" ht="15" customHeight="1">
      <c r="H27690" s="24"/>
    </row>
    <row r="27691" spans="8:8" ht="15" customHeight="1">
      <c r="H27691" s="24"/>
    </row>
    <row r="27692" spans="8:8" ht="15" customHeight="1">
      <c r="H27692" s="24"/>
    </row>
    <row r="27693" spans="8:8" ht="15" customHeight="1">
      <c r="H27693" s="24"/>
    </row>
    <row r="27694" spans="8:8" ht="15" customHeight="1">
      <c r="H27694" s="24"/>
    </row>
    <row r="27695" spans="8:8" ht="15" customHeight="1">
      <c r="H27695" s="24"/>
    </row>
    <row r="27696" spans="8:8" ht="15" customHeight="1">
      <c r="H27696" s="24"/>
    </row>
    <row r="27697" spans="8:8" ht="15" customHeight="1">
      <c r="H27697" s="24"/>
    </row>
    <row r="27698" spans="8:8" ht="15" customHeight="1">
      <c r="H27698" s="24"/>
    </row>
    <row r="27699" spans="8:8" ht="15" customHeight="1">
      <c r="H27699" s="24"/>
    </row>
    <row r="27700" spans="8:8" ht="15" customHeight="1">
      <c r="H27700" s="24"/>
    </row>
    <row r="27701" spans="8:8" ht="15" customHeight="1">
      <c r="H27701" s="24"/>
    </row>
    <row r="27702" spans="8:8" ht="15" customHeight="1">
      <c r="H27702" s="24"/>
    </row>
    <row r="27703" spans="8:8" ht="15" customHeight="1">
      <c r="H27703" s="24"/>
    </row>
    <row r="27704" spans="8:8" ht="15" customHeight="1">
      <c r="H27704" s="24"/>
    </row>
    <row r="27705" spans="8:8" ht="15" customHeight="1">
      <c r="H27705" s="24"/>
    </row>
    <row r="27706" spans="8:8" ht="15" customHeight="1">
      <c r="H27706" s="24"/>
    </row>
    <row r="27707" spans="8:8" ht="15" customHeight="1">
      <c r="H27707" s="24"/>
    </row>
    <row r="27708" spans="8:8" ht="15" customHeight="1">
      <c r="H27708" s="24"/>
    </row>
    <row r="27709" spans="8:8" ht="15" customHeight="1">
      <c r="H27709" s="24"/>
    </row>
    <row r="27710" spans="8:8" ht="15" customHeight="1">
      <c r="H27710" s="24"/>
    </row>
    <row r="27711" spans="8:8" ht="15" customHeight="1">
      <c r="H27711" s="24"/>
    </row>
    <row r="27712" spans="8:8" ht="15" customHeight="1">
      <c r="H27712" s="24"/>
    </row>
    <row r="27713" spans="8:8" ht="15" customHeight="1">
      <c r="H27713" s="24"/>
    </row>
    <row r="27714" spans="8:8" ht="15" customHeight="1">
      <c r="H27714" s="24"/>
    </row>
    <row r="27715" spans="8:8" ht="15" customHeight="1">
      <c r="H27715" s="24"/>
    </row>
    <row r="27716" spans="8:8" ht="15" customHeight="1">
      <c r="H27716" s="24"/>
    </row>
    <row r="27717" spans="8:8" ht="15" customHeight="1">
      <c r="H27717" s="24"/>
    </row>
    <row r="27718" spans="8:8" ht="15" customHeight="1">
      <c r="H27718" s="24"/>
    </row>
    <row r="27719" spans="8:8" ht="15" customHeight="1">
      <c r="H27719" s="24"/>
    </row>
    <row r="27720" spans="8:8" ht="15" customHeight="1">
      <c r="H27720" s="24"/>
    </row>
    <row r="27721" spans="8:8" ht="15" customHeight="1">
      <c r="H27721" s="24"/>
    </row>
    <row r="27722" spans="8:8" ht="15" customHeight="1">
      <c r="H27722" s="24"/>
    </row>
    <row r="27723" spans="8:8" ht="15" customHeight="1">
      <c r="H27723" s="24"/>
    </row>
    <row r="27724" spans="8:8" ht="15" customHeight="1">
      <c r="H27724" s="24"/>
    </row>
    <row r="27725" spans="8:8" ht="15" customHeight="1">
      <c r="H27725" s="24"/>
    </row>
    <row r="27726" spans="8:8" ht="15" customHeight="1">
      <c r="H27726" s="24"/>
    </row>
    <row r="27727" spans="8:8" ht="15" customHeight="1">
      <c r="H27727" s="24"/>
    </row>
    <row r="27728" spans="8:8" ht="15" customHeight="1">
      <c r="H27728" s="24"/>
    </row>
    <row r="27729" spans="8:8" ht="15" customHeight="1">
      <c r="H27729" s="24"/>
    </row>
    <row r="27730" spans="8:8" ht="15" customHeight="1">
      <c r="H27730" s="24"/>
    </row>
    <row r="27731" spans="8:8" ht="15" customHeight="1">
      <c r="H27731" s="24"/>
    </row>
    <row r="27732" spans="8:8" ht="15" customHeight="1">
      <c r="H27732" s="24"/>
    </row>
    <row r="27733" spans="8:8" ht="15" customHeight="1">
      <c r="H27733" s="24"/>
    </row>
    <row r="27734" spans="8:8" ht="15" customHeight="1">
      <c r="H27734" s="24"/>
    </row>
    <row r="27735" spans="8:8" ht="15" customHeight="1">
      <c r="H27735" s="24"/>
    </row>
    <row r="27736" spans="8:8" ht="15" customHeight="1">
      <c r="H27736" s="24"/>
    </row>
    <row r="27737" spans="8:8" ht="15" customHeight="1">
      <c r="H27737" s="24"/>
    </row>
    <row r="27738" spans="8:8" ht="15" customHeight="1">
      <c r="H27738" s="24"/>
    </row>
    <row r="27739" spans="8:8" ht="15" customHeight="1">
      <c r="H27739" s="24"/>
    </row>
    <row r="27740" spans="8:8" ht="15" customHeight="1">
      <c r="H27740" s="24"/>
    </row>
    <row r="27741" spans="8:8" ht="15" customHeight="1">
      <c r="H27741" s="24"/>
    </row>
    <row r="27742" spans="8:8" ht="15" customHeight="1">
      <c r="H27742" s="24"/>
    </row>
    <row r="27743" spans="8:8" ht="15" customHeight="1">
      <c r="H27743" s="24"/>
    </row>
    <row r="27744" spans="8:8" ht="15" customHeight="1">
      <c r="H27744" s="24"/>
    </row>
    <row r="27745" spans="8:8" ht="15" customHeight="1">
      <c r="H27745" s="24"/>
    </row>
    <row r="27746" spans="8:8" ht="15" customHeight="1">
      <c r="H27746" s="24"/>
    </row>
    <row r="27747" spans="8:8" ht="15" customHeight="1">
      <c r="H27747" s="24"/>
    </row>
    <row r="27748" spans="8:8" ht="15" customHeight="1">
      <c r="H27748" s="24"/>
    </row>
    <row r="27749" spans="8:8" ht="15" customHeight="1">
      <c r="H27749" s="24"/>
    </row>
    <row r="27750" spans="8:8" ht="15" customHeight="1">
      <c r="H27750" s="24"/>
    </row>
    <row r="27751" spans="8:8" ht="15" customHeight="1">
      <c r="H27751" s="24"/>
    </row>
    <row r="27752" spans="8:8" ht="15" customHeight="1">
      <c r="H27752" s="24"/>
    </row>
    <row r="27753" spans="8:8" ht="15" customHeight="1">
      <c r="H27753" s="24"/>
    </row>
    <row r="27754" spans="8:8" ht="15" customHeight="1">
      <c r="H27754" s="24"/>
    </row>
    <row r="27755" spans="8:8" ht="15" customHeight="1">
      <c r="H27755" s="24"/>
    </row>
    <row r="27756" spans="8:8" ht="15" customHeight="1">
      <c r="H27756" s="24"/>
    </row>
    <row r="27757" spans="8:8" ht="15" customHeight="1">
      <c r="H27757" s="24"/>
    </row>
    <row r="27758" spans="8:8" ht="15" customHeight="1">
      <c r="H27758" s="24"/>
    </row>
    <row r="27759" spans="8:8" ht="15" customHeight="1">
      <c r="H27759" s="24"/>
    </row>
    <row r="27760" spans="8:8" ht="15" customHeight="1">
      <c r="H27760" s="24"/>
    </row>
    <row r="27761" spans="8:8" ht="15" customHeight="1">
      <c r="H27761" s="24"/>
    </row>
    <row r="27762" spans="8:8" ht="15" customHeight="1">
      <c r="H27762" s="24"/>
    </row>
    <row r="27763" spans="8:8" ht="15" customHeight="1">
      <c r="H27763" s="24"/>
    </row>
    <row r="27764" spans="8:8" ht="15" customHeight="1">
      <c r="H27764" s="24"/>
    </row>
    <row r="27765" spans="8:8" ht="15" customHeight="1">
      <c r="H27765" s="24"/>
    </row>
    <row r="27766" spans="8:8" ht="15" customHeight="1">
      <c r="H27766" s="24"/>
    </row>
    <row r="27767" spans="8:8" ht="15" customHeight="1">
      <c r="H27767" s="24"/>
    </row>
    <row r="27768" spans="8:8" ht="15" customHeight="1">
      <c r="H27768" s="24"/>
    </row>
    <row r="27769" spans="8:8" ht="15" customHeight="1">
      <c r="H27769" s="24"/>
    </row>
    <row r="27770" spans="8:8" ht="15" customHeight="1">
      <c r="H27770" s="24"/>
    </row>
    <row r="27771" spans="8:8" ht="15" customHeight="1">
      <c r="H27771" s="24"/>
    </row>
    <row r="27772" spans="8:8" ht="15" customHeight="1">
      <c r="H27772" s="24"/>
    </row>
    <row r="27773" spans="8:8" ht="15" customHeight="1">
      <c r="H27773" s="24"/>
    </row>
    <row r="27774" spans="8:8" ht="15" customHeight="1">
      <c r="H27774" s="24"/>
    </row>
    <row r="27775" spans="8:8" ht="15" customHeight="1">
      <c r="H27775" s="24"/>
    </row>
    <row r="27776" spans="8:8" ht="15" customHeight="1">
      <c r="H27776" s="24"/>
    </row>
    <row r="27777" spans="8:8" ht="15" customHeight="1">
      <c r="H27777" s="24"/>
    </row>
    <row r="27778" spans="8:8" ht="15" customHeight="1">
      <c r="H27778" s="24"/>
    </row>
    <row r="27779" spans="8:8" ht="15" customHeight="1">
      <c r="H27779" s="24"/>
    </row>
    <row r="27780" spans="8:8" ht="15" customHeight="1">
      <c r="H27780" s="24"/>
    </row>
    <row r="27781" spans="8:8" ht="15" customHeight="1">
      <c r="H27781" s="24"/>
    </row>
    <row r="27782" spans="8:8" ht="15" customHeight="1">
      <c r="H27782" s="24"/>
    </row>
    <row r="27783" spans="8:8" ht="15" customHeight="1">
      <c r="H27783" s="24"/>
    </row>
    <row r="27784" spans="8:8" ht="15" customHeight="1">
      <c r="H27784" s="24"/>
    </row>
    <row r="27785" spans="8:8" ht="15" customHeight="1">
      <c r="H27785" s="24"/>
    </row>
    <row r="27786" spans="8:8" ht="15" customHeight="1">
      <c r="H27786" s="24"/>
    </row>
    <row r="27787" spans="8:8" ht="15" customHeight="1">
      <c r="H27787" s="24"/>
    </row>
    <row r="27788" spans="8:8" ht="15" customHeight="1">
      <c r="H27788" s="24"/>
    </row>
    <row r="27789" spans="8:8" ht="15" customHeight="1">
      <c r="H27789" s="24"/>
    </row>
    <row r="27790" spans="8:8" ht="15" customHeight="1">
      <c r="H27790" s="24"/>
    </row>
    <row r="27791" spans="8:8" ht="15" customHeight="1">
      <c r="H27791" s="24"/>
    </row>
    <row r="27792" spans="8:8" ht="15" customHeight="1">
      <c r="H27792" s="24"/>
    </row>
    <row r="27793" spans="8:8" ht="15" customHeight="1">
      <c r="H27793" s="24"/>
    </row>
    <row r="27794" spans="8:8" ht="15" customHeight="1">
      <c r="H27794" s="24"/>
    </row>
    <row r="27795" spans="8:8" ht="15" customHeight="1">
      <c r="H27795" s="24"/>
    </row>
    <row r="27796" spans="8:8" ht="15" customHeight="1">
      <c r="H27796" s="24"/>
    </row>
    <row r="27797" spans="8:8" ht="15" customHeight="1">
      <c r="H27797" s="24"/>
    </row>
    <row r="27798" spans="8:8" ht="15" customHeight="1">
      <c r="H27798" s="24"/>
    </row>
    <row r="27799" spans="8:8" ht="15" customHeight="1">
      <c r="H27799" s="24"/>
    </row>
    <row r="27800" spans="8:8" ht="15" customHeight="1">
      <c r="H27800" s="24"/>
    </row>
    <row r="27801" spans="8:8" ht="15" customHeight="1">
      <c r="H27801" s="24"/>
    </row>
    <row r="27802" spans="8:8" ht="15" customHeight="1">
      <c r="H27802" s="24"/>
    </row>
    <row r="27803" spans="8:8" ht="15" customHeight="1">
      <c r="H27803" s="24"/>
    </row>
    <row r="27804" spans="8:8" ht="15" customHeight="1">
      <c r="H27804" s="24"/>
    </row>
    <row r="27805" spans="8:8" ht="15" customHeight="1">
      <c r="H27805" s="24"/>
    </row>
    <row r="27806" spans="8:8" ht="15" customHeight="1">
      <c r="H27806" s="24"/>
    </row>
    <row r="27807" spans="8:8" ht="15" customHeight="1">
      <c r="H27807" s="24"/>
    </row>
    <row r="27808" spans="8:8" ht="15" customHeight="1">
      <c r="H27808" s="24"/>
    </row>
    <row r="27809" spans="8:8" ht="15" customHeight="1">
      <c r="H27809" s="24"/>
    </row>
    <row r="27810" spans="8:8" ht="15" customHeight="1">
      <c r="H27810" s="24"/>
    </row>
    <row r="27811" spans="8:8" ht="15" customHeight="1">
      <c r="H27811" s="24"/>
    </row>
    <row r="27812" spans="8:8" ht="15" customHeight="1">
      <c r="H27812" s="24"/>
    </row>
    <row r="27813" spans="8:8" ht="15" customHeight="1">
      <c r="H27813" s="24"/>
    </row>
    <row r="27814" spans="8:8" ht="15" customHeight="1">
      <c r="H27814" s="24"/>
    </row>
    <row r="27815" spans="8:8" ht="15" customHeight="1">
      <c r="H27815" s="24"/>
    </row>
    <row r="27816" spans="8:8" ht="15" customHeight="1">
      <c r="H27816" s="24"/>
    </row>
    <row r="27817" spans="8:8" ht="15" customHeight="1">
      <c r="H27817" s="24"/>
    </row>
    <row r="27818" spans="8:8" ht="15" customHeight="1">
      <c r="H27818" s="24"/>
    </row>
    <row r="27819" spans="8:8" ht="15" customHeight="1">
      <c r="H27819" s="24"/>
    </row>
    <row r="27820" spans="8:8" ht="15" customHeight="1">
      <c r="H27820" s="24"/>
    </row>
    <row r="27821" spans="8:8" ht="15" customHeight="1">
      <c r="H27821" s="24"/>
    </row>
    <row r="27822" spans="8:8" ht="15" customHeight="1">
      <c r="H27822" s="24"/>
    </row>
    <row r="27823" spans="8:8" ht="15" customHeight="1">
      <c r="H27823" s="24"/>
    </row>
    <row r="27824" spans="8:8" ht="15" customHeight="1">
      <c r="H27824" s="24"/>
    </row>
    <row r="27825" spans="8:8" ht="15" customHeight="1">
      <c r="H27825" s="24"/>
    </row>
    <row r="27826" spans="8:8" ht="15" customHeight="1">
      <c r="H27826" s="24"/>
    </row>
    <row r="27827" spans="8:8" ht="15" customHeight="1">
      <c r="H27827" s="24"/>
    </row>
    <row r="27828" spans="8:8" ht="15" customHeight="1">
      <c r="H27828" s="24"/>
    </row>
    <row r="27829" spans="8:8" ht="15" customHeight="1">
      <c r="H27829" s="24"/>
    </row>
    <row r="27830" spans="8:8" ht="15" customHeight="1">
      <c r="H27830" s="24"/>
    </row>
    <row r="27831" spans="8:8" ht="15" customHeight="1">
      <c r="H27831" s="24"/>
    </row>
    <row r="27832" spans="8:8" ht="15" customHeight="1">
      <c r="H27832" s="24"/>
    </row>
    <row r="27833" spans="8:8" ht="15" customHeight="1">
      <c r="H27833" s="24"/>
    </row>
    <row r="27834" spans="8:8" ht="15" customHeight="1">
      <c r="H27834" s="24"/>
    </row>
    <row r="27835" spans="8:8" ht="15" customHeight="1">
      <c r="H27835" s="24"/>
    </row>
    <row r="27836" spans="8:8" ht="15" customHeight="1">
      <c r="H27836" s="24"/>
    </row>
    <row r="27837" spans="8:8" ht="15" customHeight="1">
      <c r="H27837" s="24"/>
    </row>
    <row r="27838" spans="8:8" ht="15" customHeight="1">
      <c r="H27838" s="24"/>
    </row>
    <row r="27839" spans="8:8" ht="15" customHeight="1">
      <c r="H27839" s="24"/>
    </row>
    <row r="27840" spans="8:8" ht="15" customHeight="1">
      <c r="H27840" s="24"/>
    </row>
    <row r="27841" spans="8:8" ht="15" customHeight="1">
      <c r="H27841" s="24"/>
    </row>
    <row r="27842" spans="8:8" ht="15" customHeight="1">
      <c r="H27842" s="24"/>
    </row>
    <row r="27843" spans="8:8" ht="15" customHeight="1">
      <c r="H27843" s="24"/>
    </row>
    <row r="27844" spans="8:8" ht="15" customHeight="1">
      <c r="H27844" s="24"/>
    </row>
    <row r="27845" spans="8:8" ht="15" customHeight="1">
      <c r="H27845" s="24"/>
    </row>
    <row r="27846" spans="8:8" ht="15" customHeight="1">
      <c r="H27846" s="24"/>
    </row>
    <row r="27847" spans="8:8" ht="15" customHeight="1">
      <c r="H27847" s="24"/>
    </row>
    <row r="27848" spans="8:8" ht="15" customHeight="1">
      <c r="H27848" s="24"/>
    </row>
    <row r="27849" spans="8:8" ht="15" customHeight="1">
      <c r="H27849" s="24"/>
    </row>
    <row r="27850" spans="8:8" ht="15" customHeight="1">
      <c r="H27850" s="24"/>
    </row>
    <row r="27851" spans="8:8" ht="15" customHeight="1">
      <c r="H27851" s="24"/>
    </row>
    <row r="27852" spans="8:8" ht="15" customHeight="1">
      <c r="H27852" s="24"/>
    </row>
    <row r="27853" spans="8:8" ht="15" customHeight="1">
      <c r="H27853" s="24"/>
    </row>
    <row r="27854" spans="8:8" ht="15" customHeight="1">
      <c r="H27854" s="24"/>
    </row>
    <row r="27855" spans="8:8" ht="15" customHeight="1">
      <c r="H27855" s="24"/>
    </row>
    <row r="27856" spans="8:8" ht="15" customHeight="1">
      <c r="H27856" s="24"/>
    </row>
    <row r="27857" spans="8:8" ht="15" customHeight="1">
      <c r="H27857" s="24"/>
    </row>
    <row r="27858" spans="8:8" ht="15" customHeight="1">
      <c r="H27858" s="24"/>
    </row>
    <row r="27859" spans="8:8" ht="15" customHeight="1">
      <c r="H27859" s="24"/>
    </row>
    <row r="27860" spans="8:8" ht="15" customHeight="1">
      <c r="H27860" s="24"/>
    </row>
    <row r="27861" spans="8:8" ht="15" customHeight="1">
      <c r="H27861" s="24"/>
    </row>
    <row r="27862" spans="8:8" ht="15" customHeight="1">
      <c r="H27862" s="24"/>
    </row>
    <row r="27863" spans="8:8" ht="15" customHeight="1">
      <c r="H27863" s="24"/>
    </row>
    <row r="27864" spans="8:8" ht="15" customHeight="1">
      <c r="H27864" s="24"/>
    </row>
    <row r="27865" spans="8:8" ht="15" customHeight="1">
      <c r="H27865" s="24"/>
    </row>
    <row r="27866" spans="8:8" ht="15" customHeight="1">
      <c r="H27866" s="24"/>
    </row>
    <row r="27867" spans="8:8" ht="15" customHeight="1">
      <c r="H27867" s="24"/>
    </row>
    <row r="27868" spans="8:8" ht="15" customHeight="1">
      <c r="H27868" s="24"/>
    </row>
    <row r="27869" spans="8:8" ht="15" customHeight="1">
      <c r="H27869" s="24"/>
    </row>
    <row r="27870" spans="8:8" ht="15" customHeight="1">
      <c r="H27870" s="24"/>
    </row>
    <row r="27871" spans="8:8" ht="15" customHeight="1">
      <c r="H27871" s="24"/>
    </row>
    <row r="27872" spans="8:8" ht="15" customHeight="1">
      <c r="H27872" s="24"/>
    </row>
    <row r="27873" spans="8:8" ht="15" customHeight="1">
      <c r="H27873" s="24"/>
    </row>
    <row r="27874" spans="8:8" ht="15" customHeight="1">
      <c r="H27874" s="24"/>
    </row>
    <row r="27875" spans="8:8" ht="15" customHeight="1">
      <c r="H27875" s="24"/>
    </row>
    <row r="27876" spans="8:8" ht="15" customHeight="1">
      <c r="H27876" s="24"/>
    </row>
    <row r="27877" spans="8:8" ht="15" customHeight="1">
      <c r="H27877" s="24"/>
    </row>
    <row r="27878" spans="8:8" ht="15" customHeight="1">
      <c r="H27878" s="24"/>
    </row>
    <row r="27879" spans="8:8" ht="15" customHeight="1">
      <c r="H27879" s="24"/>
    </row>
    <row r="27880" spans="8:8" ht="15" customHeight="1">
      <c r="H27880" s="24"/>
    </row>
    <row r="27881" spans="8:8" ht="15" customHeight="1">
      <c r="H27881" s="24"/>
    </row>
    <row r="27882" spans="8:8" ht="15" customHeight="1">
      <c r="H27882" s="24"/>
    </row>
    <row r="27883" spans="8:8" ht="15" customHeight="1">
      <c r="H27883" s="24"/>
    </row>
    <row r="27884" spans="8:8" ht="15" customHeight="1">
      <c r="H27884" s="24"/>
    </row>
    <row r="27885" spans="8:8" ht="15" customHeight="1">
      <c r="H27885" s="24"/>
    </row>
    <row r="27886" spans="8:8" ht="15" customHeight="1">
      <c r="H27886" s="24"/>
    </row>
    <row r="27887" spans="8:8" ht="15" customHeight="1">
      <c r="H27887" s="24"/>
    </row>
    <row r="27888" spans="8:8" ht="15" customHeight="1">
      <c r="H27888" s="24"/>
    </row>
    <row r="27889" spans="8:8" ht="15" customHeight="1">
      <c r="H27889" s="24"/>
    </row>
    <row r="27890" spans="8:8" ht="15" customHeight="1">
      <c r="H27890" s="24"/>
    </row>
    <row r="27891" spans="8:8" ht="15" customHeight="1">
      <c r="H27891" s="24"/>
    </row>
    <row r="27892" spans="8:8" ht="15" customHeight="1">
      <c r="H27892" s="24"/>
    </row>
    <row r="27893" spans="8:8" ht="15" customHeight="1">
      <c r="H27893" s="24"/>
    </row>
    <row r="27894" spans="8:8" ht="15" customHeight="1">
      <c r="H27894" s="24"/>
    </row>
    <row r="27895" spans="8:8" ht="15" customHeight="1">
      <c r="H27895" s="24"/>
    </row>
    <row r="27896" spans="8:8" ht="15" customHeight="1">
      <c r="H27896" s="24"/>
    </row>
    <row r="27897" spans="8:8" ht="15" customHeight="1">
      <c r="H27897" s="24"/>
    </row>
    <row r="27898" spans="8:8" ht="15" customHeight="1">
      <c r="H27898" s="24"/>
    </row>
    <row r="27899" spans="8:8" ht="15" customHeight="1">
      <c r="H27899" s="24"/>
    </row>
    <row r="27900" spans="8:8" ht="15" customHeight="1">
      <c r="H27900" s="24"/>
    </row>
    <row r="27901" spans="8:8" ht="15" customHeight="1">
      <c r="H27901" s="24"/>
    </row>
    <row r="27902" spans="8:8" ht="15" customHeight="1">
      <c r="H27902" s="24"/>
    </row>
    <row r="27903" spans="8:8" ht="15" customHeight="1">
      <c r="H27903" s="24"/>
    </row>
    <row r="27904" spans="8:8" ht="15" customHeight="1">
      <c r="H27904" s="24"/>
    </row>
    <row r="27905" spans="8:8" ht="15" customHeight="1">
      <c r="H27905" s="24"/>
    </row>
    <row r="27906" spans="8:8" ht="15" customHeight="1">
      <c r="H27906" s="24"/>
    </row>
    <row r="27907" spans="8:8" ht="15" customHeight="1">
      <c r="H27907" s="24"/>
    </row>
    <row r="27908" spans="8:8" ht="15" customHeight="1">
      <c r="H27908" s="24"/>
    </row>
    <row r="27909" spans="8:8" ht="15" customHeight="1">
      <c r="H27909" s="24"/>
    </row>
    <row r="27910" spans="8:8" ht="15" customHeight="1">
      <c r="H27910" s="24"/>
    </row>
    <row r="27911" spans="8:8" ht="15" customHeight="1">
      <c r="H27911" s="24"/>
    </row>
    <row r="27912" spans="8:8" ht="15" customHeight="1">
      <c r="H27912" s="24"/>
    </row>
    <row r="27913" spans="8:8" ht="15" customHeight="1">
      <c r="H27913" s="24"/>
    </row>
    <row r="27914" spans="8:8" ht="15" customHeight="1">
      <c r="H27914" s="24"/>
    </row>
    <row r="27915" spans="8:8" ht="15" customHeight="1">
      <c r="H27915" s="24"/>
    </row>
    <row r="27916" spans="8:8" ht="15" customHeight="1">
      <c r="H27916" s="24"/>
    </row>
    <row r="27917" spans="8:8" ht="15" customHeight="1">
      <c r="H27917" s="24"/>
    </row>
    <row r="27918" spans="8:8" ht="15" customHeight="1">
      <c r="H27918" s="24"/>
    </row>
    <row r="27919" spans="8:8" ht="15" customHeight="1">
      <c r="H27919" s="24"/>
    </row>
    <row r="27920" spans="8:8" ht="15" customHeight="1">
      <c r="H27920" s="24"/>
    </row>
    <row r="27921" spans="8:8" ht="15" customHeight="1">
      <c r="H27921" s="24"/>
    </row>
    <row r="27922" spans="8:8" ht="15" customHeight="1">
      <c r="H27922" s="24"/>
    </row>
    <row r="27923" spans="8:8" ht="15" customHeight="1">
      <c r="H27923" s="24"/>
    </row>
    <row r="27924" spans="8:8" ht="15" customHeight="1">
      <c r="H27924" s="24"/>
    </row>
    <row r="27925" spans="8:8" ht="15" customHeight="1">
      <c r="H27925" s="24"/>
    </row>
    <row r="27926" spans="8:8" ht="15" customHeight="1">
      <c r="H27926" s="24"/>
    </row>
    <row r="27927" spans="8:8" ht="15" customHeight="1">
      <c r="H27927" s="24"/>
    </row>
    <row r="27928" spans="8:8" ht="15" customHeight="1">
      <c r="H27928" s="24"/>
    </row>
    <row r="27929" spans="8:8" ht="15" customHeight="1">
      <c r="H27929" s="24"/>
    </row>
    <row r="27930" spans="8:8" ht="15" customHeight="1">
      <c r="H27930" s="24"/>
    </row>
    <row r="27931" spans="8:8" ht="15" customHeight="1">
      <c r="H27931" s="24"/>
    </row>
    <row r="27932" spans="8:8" ht="15" customHeight="1">
      <c r="H27932" s="24"/>
    </row>
    <row r="27933" spans="8:8" ht="15" customHeight="1">
      <c r="H27933" s="24"/>
    </row>
    <row r="27934" spans="8:8" ht="15" customHeight="1">
      <c r="H27934" s="24"/>
    </row>
    <row r="27935" spans="8:8" ht="15" customHeight="1">
      <c r="H27935" s="24"/>
    </row>
    <row r="27936" spans="8:8" ht="15" customHeight="1">
      <c r="H27936" s="24"/>
    </row>
    <row r="27937" spans="8:8" ht="15" customHeight="1">
      <c r="H27937" s="24"/>
    </row>
    <row r="27938" spans="8:8" ht="15" customHeight="1">
      <c r="H27938" s="24"/>
    </row>
    <row r="27939" spans="8:8" ht="15" customHeight="1">
      <c r="H27939" s="24"/>
    </row>
    <row r="27940" spans="8:8" ht="15" customHeight="1">
      <c r="H27940" s="24"/>
    </row>
    <row r="27941" spans="8:8" ht="15" customHeight="1">
      <c r="H27941" s="24"/>
    </row>
    <row r="27942" spans="8:8" ht="15" customHeight="1">
      <c r="H27942" s="24"/>
    </row>
    <row r="27943" spans="8:8" ht="15" customHeight="1">
      <c r="H27943" s="24"/>
    </row>
    <row r="27944" spans="8:8" ht="15" customHeight="1">
      <c r="H27944" s="24"/>
    </row>
    <row r="27945" spans="8:8" ht="15" customHeight="1">
      <c r="H27945" s="24"/>
    </row>
    <row r="27946" spans="8:8" ht="15" customHeight="1">
      <c r="H27946" s="24"/>
    </row>
    <row r="27947" spans="8:8" ht="15" customHeight="1">
      <c r="H27947" s="24"/>
    </row>
    <row r="27948" spans="8:8" ht="15" customHeight="1">
      <c r="H27948" s="24"/>
    </row>
    <row r="27949" spans="8:8" ht="15" customHeight="1">
      <c r="H27949" s="24"/>
    </row>
    <row r="27950" spans="8:8" ht="15" customHeight="1">
      <c r="H27950" s="24"/>
    </row>
    <row r="27951" spans="8:8" ht="15" customHeight="1">
      <c r="H27951" s="24"/>
    </row>
    <row r="27952" spans="8:8" ht="15" customHeight="1">
      <c r="H27952" s="24"/>
    </row>
    <row r="27953" spans="8:8" ht="15" customHeight="1">
      <c r="H27953" s="24"/>
    </row>
    <row r="27954" spans="8:8" ht="15" customHeight="1">
      <c r="H27954" s="24"/>
    </row>
    <row r="27955" spans="8:8" ht="15" customHeight="1">
      <c r="H27955" s="24"/>
    </row>
    <row r="27956" spans="8:8" ht="15" customHeight="1">
      <c r="H27956" s="24"/>
    </row>
    <row r="27957" spans="8:8" ht="15" customHeight="1">
      <c r="H27957" s="24"/>
    </row>
    <row r="27958" spans="8:8" ht="15" customHeight="1">
      <c r="H27958" s="24"/>
    </row>
    <row r="27959" spans="8:8" ht="15" customHeight="1">
      <c r="H27959" s="24"/>
    </row>
    <row r="27960" spans="8:8" ht="15" customHeight="1">
      <c r="H27960" s="24"/>
    </row>
    <row r="27961" spans="8:8" ht="15" customHeight="1">
      <c r="H27961" s="24"/>
    </row>
    <row r="27962" spans="8:8" ht="15" customHeight="1">
      <c r="H27962" s="24"/>
    </row>
    <row r="27963" spans="8:8" ht="15" customHeight="1">
      <c r="H27963" s="24"/>
    </row>
    <row r="27964" spans="8:8" ht="15" customHeight="1">
      <c r="H27964" s="24"/>
    </row>
    <row r="27965" spans="8:8" ht="15" customHeight="1">
      <c r="H27965" s="24"/>
    </row>
    <row r="27966" spans="8:8" ht="15" customHeight="1">
      <c r="H27966" s="24"/>
    </row>
    <row r="27967" spans="8:8" ht="15" customHeight="1">
      <c r="H27967" s="24"/>
    </row>
    <row r="27968" spans="8:8" ht="15" customHeight="1">
      <c r="H27968" s="24"/>
    </row>
    <row r="27969" spans="8:8" ht="15" customHeight="1">
      <c r="H27969" s="24"/>
    </row>
    <row r="27970" spans="8:8" ht="15" customHeight="1">
      <c r="H27970" s="24"/>
    </row>
    <row r="27971" spans="8:8" ht="15" customHeight="1">
      <c r="H27971" s="24"/>
    </row>
    <row r="27972" spans="8:8" ht="15" customHeight="1">
      <c r="H27972" s="24"/>
    </row>
    <row r="27973" spans="8:8" ht="15" customHeight="1">
      <c r="H27973" s="24"/>
    </row>
    <row r="27974" spans="8:8" ht="15" customHeight="1">
      <c r="H27974" s="24"/>
    </row>
    <row r="27975" spans="8:8" ht="15" customHeight="1">
      <c r="H27975" s="24"/>
    </row>
    <row r="27976" spans="8:8" ht="15" customHeight="1">
      <c r="H27976" s="24"/>
    </row>
    <row r="27977" spans="8:8" ht="15" customHeight="1">
      <c r="H27977" s="24"/>
    </row>
    <row r="27978" spans="8:8" ht="15" customHeight="1">
      <c r="H27978" s="24"/>
    </row>
    <row r="27979" spans="8:8" ht="15" customHeight="1">
      <c r="H27979" s="24"/>
    </row>
    <row r="27980" spans="8:8" ht="15" customHeight="1">
      <c r="H27980" s="24"/>
    </row>
    <row r="27981" spans="8:8" ht="15" customHeight="1">
      <c r="H27981" s="24"/>
    </row>
    <row r="27982" spans="8:8" ht="15" customHeight="1">
      <c r="H27982" s="24"/>
    </row>
    <row r="27983" spans="8:8" ht="15" customHeight="1">
      <c r="H27983" s="24"/>
    </row>
    <row r="27984" spans="8:8" ht="15" customHeight="1">
      <c r="H27984" s="24"/>
    </row>
    <row r="27985" spans="8:8" ht="15" customHeight="1">
      <c r="H27985" s="24"/>
    </row>
    <row r="27986" spans="8:8" ht="15" customHeight="1">
      <c r="H27986" s="24"/>
    </row>
    <row r="27987" spans="8:8" ht="15" customHeight="1">
      <c r="H27987" s="24"/>
    </row>
    <row r="27988" spans="8:8" ht="15" customHeight="1">
      <c r="H27988" s="24"/>
    </row>
    <row r="27989" spans="8:8" ht="15" customHeight="1">
      <c r="H27989" s="24"/>
    </row>
    <row r="27990" spans="8:8" ht="15" customHeight="1">
      <c r="H27990" s="24"/>
    </row>
    <row r="27991" spans="8:8" ht="15" customHeight="1">
      <c r="H27991" s="24"/>
    </row>
    <row r="27992" spans="8:8" ht="15" customHeight="1">
      <c r="H27992" s="24"/>
    </row>
    <row r="27993" spans="8:8" ht="15" customHeight="1">
      <c r="H27993" s="24"/>
    </row>
    <row r="27994" spans="8:8" ht="15" customHeight="1">
      <c r="H27994" s="24"/>
    </row>
    <row r="27995" spans="8:8" ht="15" customHeight="1">
      <c r="H27995" s="24"/>
    </row>
    <row r="27996" spans="8:8" ht="15" customHeight="1">
      <c r="H27996" s="24"/>
    </row>
    <row r="27997" spans="8:8" ht="15" customHeight="1">
      <c r="H27997" s="24"/>
    </row>
    <row r="27998" spans="8:8" ht="15" customHeight="1">
      <c r="H27998" s="24"/>
    </row>
    <row r="27999" spans="8:8" ht="15" customHeight="1">
      <c r="H27999" s="24"/>
    </row>
    <row r="28000" spans="8:8" ht="15" customHeight="1">
      <c r="H28000" s="24"/>
    </row>
    <row r="28001" spans="8:8" ht="15" customHeight="1">
      <c r="H28001" s="24"/>
    </row>
    <row r="28002" spans="8:8" ht="15" customHeight="1">
      <c r="H28002" s="24"/>
    </row>
    <row r="28003" spans="8:8" ht="15" customHeight="1">
      <c r="H28003" s="24"/>
    </row>
    <row r="28004" spans="8:8" ht="15" customHeight="1">
      <c r="H28004" s="24"/>
    </row>
    <row r="28005" spans="8:8" ht="15" customHeight="1">
      <c r="H28005" s="24"/>
    </row>
    <row r="28006" spans="8:8" ht="15" customHeight="1">
      <c r="H28006" s="24"/>
    </row>
    <row r="28007" spans="8:8" ht="15" customHeight="1">
      <c r="H28007" s="24"/>
    </row>
    <row r="28008" spans="8:8" ht="15" customHeight="1">
      <c r="H28008" s="24"/>
    </row>
    <row r="28009" spans="8:8" ht="15" customHeight="1">
      <c r="H28009" s="24"/>
    </row>
    <row r="28010" spans="8:8" ht="15" customHeight="1">
      <c r="H28010" s="24"/>
    </row>
    <row r="28011" spans="8:8" ht="15" customHeight="1">
      <c r="H28011" s="24"/>
    </row>
    <row r="28012" spans="8:8" ht="15" customHeight="1">
      <c r="H28012" s="24"/>
    </row>
    <row r="28013" spans="8:8" ht="15" customHeight="1">
      <c r="H28013" s="24"/>
    </row>
    <row r="28014" spans="8:8" ht="15" customHeight="1">
      <c r="H28014" s="24"/>
    </row>
    <row r="28015" spans="8:8" ht="15" customHeight="1">
      <c r="H28015" s="24"/>
    </row>
    <row r="28016" spans="8:8" ht="15" customHeight="1">
      <c r="H28016" s="24"/>
    </row>
    <row r="28017" spans="8:8" ht="15" customHeight="1">
      <c r="H28017" s="24"/>
    </row>
    <row r="28018" spans="8:8" ht="15" customHeight="1">
      <c r="H28018" s="24"/>
    </row>
    <row r="28019" spans="8:8" ht="15" customHeight="1">
      <c r="H28019" s="24"/>
    </row>
    <row r="28020" spans="8:8" ht="15" customHeight="1">
      <c r="H28020" s="24"/>
    </row>
    <row r="28021" spans="8:8" ht="15" customHeight="1">
      <c r="H28021" s="24"/>
    </row>
    <row r="28022" spans="8:8" ht="15" customHeight="1">
      <c r="H28022" s="24"/>
    </row>
    <row r="28023" spans="8:8" ht="15" customHeight="1">
      <c r="H28023" s="24"/>
    </row>
    <row r="28024" spans="8:8" ht="15" customHeight="1">
      <c r="H28024" s="24"/>
    </row>
    <row r="28025" spans="8:8" ht="15" customHeight="1">
      <c r="H28025" s="24"/>
    </row>
    <row r="28026" spans="8:8" ht="15" customHeight="1">
      <c r="H28026" s="24"/>
    </row>
    <row r="28027" spans="8:8" ht="15" customHeight="1">
      <c r="H28027" s="24"/>
    </row>
    <row r="28028" spans="8:8" ht="15" customHeight="1">
      <c r="H28028" s="24"/>
    </row>
    <row r="28029" spans="8:8" ht="15" customHeight="1">
      <c r="H28029" s="24"/>
    </row>
    <row r="28030" spans="8:8" ht="15" customHeight="1">
      <c r="H28030" s="24"/>
    </row>
    <row r="28031" spans="8:8" ht="15" customHeight="1">
      <c r="H28031" s="24"/>
    </row>
    <row r="28032" spans="8:8" ht="15" customHeight="1">
      <c r="H28032" s="24"/>
    </row>
    <row r="28033" spans="8:8" ht="15" customHeight="1">
      <c r="H28033" s="24"/>
    </row>
    <row r="28034" spans="8:8" ht="15" customHeight="1">
      <c r="H28034" s="24"/>
    </row>
    <row r="28035" spans="8:8" ht="15" customHeight="1">
      <c r="H28035" s="24"/>
    </row>
    <row r="28036" spans="8:8" ht="15" customHeight="1">
      <c r="H28036" s="24"/>
    </row>
    <row r="28037" spans="8:8" ht="15" customHeight="1">
      <c r="H28037" s="24"/>
    </row>
    <row r="28038" spans="8:8" ht="15" customHeight="1">
      <c r="H28038" s="24"/>
    </row>
    <row r="28039" spans="8:8" ht="15" customHeight="1">
      <c r="H28039" s="24"/>
    </row>
    <row r="28040" spans="8:8" ht="15" customHeight="1">
      <c r="H28040" s="24"/>
    </row>
    <row r="28041" spans="8:8" ht="15" customHeight="1">
      <c r="H28041" s="24"/>
    </row>
    <row r="28042" spans="8:8" ht="15" customHeight="1">
      <c r="H28042" s="24"/>
    </row>
    <row r="28043" spans="8:8" ht="15" customHeight="1">
      <c r="H28043" s="24"/>
    </row>
    <row r="28044" spans="8:8" ht="15" customHeight="1">
      <c r="H28044" s="24"/>
    </row>
    <row r="28045" spans="8:8" ht="15" customHeight="1">
      <c r="H28045" s="24"/>
    </row>
    <row r="28046" spans="8:8" ht="15" customHeight="1">
      <c r="H28046" s="24"/>
    </row>
    <row r="28047" spans="8:8" ht="15" customHeight="1">
      <c r="H28047" s="24"/>
    </row>
    <row r="28048" spans="8:8" ht="15" customHeight="1">
      <c r="H28048" s="24"/>
    </row>
    <row r="28049" spans="8:8" ht="15" customHeight="1">
      <c r="H28049" s="24"/>
    </row>
    <row r="28050" spans="8:8" ht="15" customHeight="1">
      <c r="H28050" s="24"/>
    </row>
    <row r="28051" spans="8:8" ht="15" customHeight="1">
      <c r="H28051" s="24"/>
    </row>
    <row r="28052" spans="8:8" ht="15" customHeight="1">
      <c r="H28052" s="24"/>
    </row>
    <row r="28053" spans="8:8" ht="15" customHeight="1">
      <c r="H28053" s="24"/>
    </row>
    <row r="28054" spans="8:8" ht="15" customHeight="1">
      <c r="H28054" s="24"/>
    </row>
    <row r="28055" spans="8:8" ht="15" customHeight="1">
      <c r="H28055" s="24"/>
    </row>
    <row r="28056" spans="8:8" ht="15" customHeight="1">
      <c r="H28056" s="24"/>
    </row>
    <row r="28057" spans="8:8" ht="15" customHeight="1">
      <c r="H28057" s="24"/>
    </row>
    <row r="28058" spans="8:8" ht="15" customHeight="1">
      <c r="H28058" s="24"/>
    </row>
    <row r="28059" spans="8:8" ht="15" customHeight="1">
      <c r="H28059" s="24"/>
    </row>
    <row r="28060" spans="8:8" ht="15" customHeight="1">
      <c r="H28060" s="24"/>
    </row>
    <row r="28061" spans="8:8" ht="15" customHeight="1">
      <c r="H28061" s="24"/>
    </row>
    <row r="28062" spans="8:8" ht="15" customHeight="1">
      <c r="H28062" s="24"/>
    </row>
    <row r="28063" spans="8:8" ht="15" customHeight="1">
      <c r="H28063" s="24"/>
    </row>
    <row r="28064" spans="8:8" ht="15" customHeight="1">
      <c r="H28064" s="24"/>
    </row>
    <row r="28065" spans="8:8" ht="15" customHeight="1">
      <c r="H28065" s="24"/>
    </row>
    <row r="28066" spans="8:8" ht="15" customHeight="1">
      <c r="H28066" s="24"/>
    </row>
    <row r="28067" spans="8:8" ht="15" customHeight="1">
      <c r="H28067" s="24"/>
    </row>
    <row r="28068" spans="8:8" ht="15" customHeight="1">
      <c r="H28068" s="24"/>
    </row>
    <row r="28069" spans="8:8" ht="15" customHeight="1">
      <c r="H28069" s="24"/>
    </row>
    <row r="28070" spans="8:8" ht="15" customHeight="1">
      <c r="H28070" s="24"/>
    </row>
    <row r="28071" spans="8:8" ht="15" customHeight="1">
      <c r="H28071" s="24"/>
    </row>
    <row r="28072" spans="8:8" ht="15" customHeight="1">
      <c r="H28072" s="24"/>
    </row>
    <row r="28073" spans="8:8" ht="15" customHeight="1">
      <c r="H28073" s="24"/>
    </row>
    <row r="28074" spans="8:8" ht="15" customHeight="1">
      <c r="H28074" s="24"/>
    </row>
    <row r="28075" spans="8:8" ht="15" customHeight="1">
      <c r="H28075" s="24"/>
    </row>
    <row r="28076" spans="8:8" ht="15" customHeight="1">
      <c r="H28076" s="24"/>
    </row>
    <row r="28077" spans="8:8" ht="15" customHeight="1">
      <c r="H28077" s="24"/>
    </row>
    <row r="28078" spans="8:8" ht="15" customHeight="1">
      <c r="H28078" s="24"/>
    </row>
    <row r="28079" spans="8:8" ht="15" customHeight="1">
      <c r="H28079" s="24"/>
    </row>
    <row r="28080" spans="8:8" ht="15" customHeight="1">
      <c r="H28080" s="24"/>
    </row>
    <row r="28081" spans="8:8" ht="15" customHeight="1">
      <c r="H28081" s="24"/>
    </row>
    <row r="28082" spans="8:8" ht="15" customHeight="1">
      <c r="H28082" s="24"/>
    </row>
    <row r="28083" spans="8:8" ht="15" customHeight="1">
      <c r="H28083" s="24"/>
    </row>
    <row r="28084" spans="8:8" ht="15" customHeight="1">
      <c r="H28084" s="24"/>
    </row>
    <row r="28085" spans="8:8" ht="15" customHeight="1">
      <c r="H28085" s="24"/>
    </row>
    <row r="28086" spans="8:8" ht="15" customHeight="1">
      <c r="H28086" s="24"/>
    </row>
    <row r="28087" spans="8:8" ht="15" customHeight="1">
      <c r="H28087" s="24"/>
    </row>
    <row r="28088" spans="8:8" ht="15" customHeight="1">
      <c r="H28088" s="24"/>
    </row>
    <row r="28089" spans="8:8" ht="15" customHeight="1">
      <c r="H28089" s="24"/>
    </row>
    <row r="28090" spans="8:8" ht="15" customHeight="1">
      <c r="H28090" s="24"/>
    </row>
    <row r="28091" spans="8:8" ht="15" customHeight="1">
      <c r="H28091" s="24"/>
    </row>
    <row r="28092" spans="8:8" ht="15" customHeight="1">
      <c r="H28092" s="24"/>
    </row>
    <row r="28093" spans="8:8" ht="15" customHeight="1">
      <c r="H28093" s="24"/>
    </row>
    <row r="28094" spans="8:8" ht="15" customHeight="1">
      <c r="H28094" s="24"/>
    </row>
    <row r="28095" spans="8:8" ht="15" customHeight="1">
      <c r="H28095" s="24"/>
    </row>
    <row r="28096" spans="8:8" ht="15" customHeight="1">
      <c r="H28096" s="24"/>
    </row>
    <row r="28097" spans="8:8" ht="15" customHeight="1">
      <c r="H28097" s="24"/>
    </row>
    <row r="28098" spans="8:8" ht="15" customHeight="1">
      <c r="H28098" s="24"/>
    </row>
    <row r="28099" spans="8:8" ht="15" customHeight="1">
      <c r="H28099" s="24"/>
    </row>
    <row r="28100" spans="8:8" ht="15" customHeight="1">
      <c r="H28100" s="24"/>
    </row>
    <row r="28101" spans="8:8" ht="15" customHeight="1">
      <c r="H28101" s="24"/>
    </row>
    <row r="28102" spans="8:8" ht="15" customHeight="1">
      <c r="H28102" s="24"/>
    </row>
    <row r="28103" spans="8:8" ht="15" customHeight="1">
      <c r="H28103" s="24"/>
    </row>
    <row r="28104" spans="8:8" ht="15" customHeight="1">
      <c r="H28104" s="24"/>
    </row>
    <row r="28105" spans="8:8" ht="15" customHeight="1">
      <c r="H28105" s="24"/>
    </row>
    <row r="28106" spans="8:8" ht="15" customHeight="1">
      <c r="H28106" s="24"/>
    </row>
    <row r="28107" spans="8:8" ht="15" customHeight="1">
      <c r="H28107" s="24"/>
    </row>
    <row r="28108" spans="8:8" ht="15" customHeight="1">
      <c r="H28108" s="24"/>
    </row>
    <row r="28109" spans="8:8" ht="15" customHeight="1">
      <c r="H28109" s="24"/>
    </row>
    <row r="28110" spans="8:8" ht="15" customHeight="1">
      <c r="H28110" s="24"/>
    </row>
    <row r="28111" spans="8:8" ht="15" customHeight="1">
      <c r="H28111" s="24"/>
    </row>
    <row r="28112" spans="8:8" ht="15" customHeight="1">
      <c r="H28112" s="24"/>
    </row>
    <row r="28113" spans="8:8" ht="15" customHeight="1">
      <c r="H28113" s="24"/>
    </row>
    <row r="28114" spans="8:8" ht="15" customHeight="1">
      <c r="H28114" s="24"/>
    </row>
    <row r="28115" spans="8:8" ht="15" customHeight="1">
      <c r="H28115" s="24"/>
    </row>
    <row r="28116" spans="8:8" ht="15" customHeight="1">
      <c r="H28116" s="24"/>
    </row>
    <row r="28117" spans="8:8" ht="15" customHeight="1">
      <c r="H28117" s="24"/>
    </row>
    <row r="28118" spans="8:8" ht="15" customHeight="1">
      <c r="H28118" s="24"/>
    </row>
    <row r="28119" spans="8:8" ht="15" customHeight="1">
      <c r="H28119" s="24"/>
    </row>
    <row r="28120" spans="8:8" ht="15" customHeight="1">
      <c r="H28120" s="24"/>
    </row>
    <row r="28121" spans="8:8" ht="15" customHeight="1">
      <c r="H28121" s="24"/>
    </row>
    <row r="28122" spans="8:8" ht="15" customHeight="1">
      <c r="H28122" s="24"/>
    </row>
    <row r="28123" spans="8:8" ht="15" customHeight="1">
      <c r="H28123" s="24"/>
    </row>
    <row r="28124" spans="8:8" ht="15" customHeight="1">
      <c r="H28124" s="24"/>
    </row>
    <row r="28125" spans="8:8" ht="15" customHeight="1">
      <c r="H28125" s="24"/>
    </row>
    <row r="28126" spans="8:8" ht="15" customHeight="1">
      <c r="H28126" s="24"/>
    </row>
    <row r="28127" spans="8:8" ht="15" customHeight="1">
      <c r="H28127" s="24"/>
    </row>
    <row r="28128" spans="8:8" ht="15" customHeight="1">
      <c r="H28128" s="24"/>
    </row>
    <row r="28129" spans="8:8" ht="15" customHeight="1">
      <c r="H28129" s="24"/>
    </row>
    <row r="28130" spans="8:8" ht="15" customHeight="1">
      <c r="H28130" s="24"/>
    </row>
    <row r="28131" spans="8:8" ht="15" customHeight="1">
      <c r="H28131" s="24"/>
    </row>
    <row r="28132" spans="8:8" ht="15" customHeight="1">
      <c r="H28132" s="24"/>
    </row>
    <row r="28133" spans="8:8" ht="15" customHeight="1">
      <c r="H28133" s="24"/>
    </row>
    <row r="28134" spans="8:8" ht="15" customHeight="1">
      <c r="H28134" s="24"/>
    </row>
    <row r="28135" spans="8:8" ht="15" customHeight="1">
      <c r="H28135" s="24"/>
    </row>
    <row r="28136" spans="8:8" ht="15" customHeight="1">
      <c r="H28136" s="24"/>
    </row>
    <row r="28137" spans="8:8" ht="15" customHeight="1">
      <c r="H28137" s="24"/>
    </row>
    <row r="28138" spans="8:8" ht="15" customHeight="1">
      <c r="H28138" s="24"/>
    </row>
    <row r="28139" spans="8:8" ht="15" customHeight="1">
      <c r="H28139" s="24"/>
    </row>
    <row r="28140" spans="8:8" ht="15" customHeight="1">
      <c r="H28140" s="24"/>
    </row>
    <row r="28141" spans="8:8" ht="15" customHeight="1">
      <c r="H28141" s="24"/>
    </row>
    <row r="28142" spans="8:8" ht="15" customHeight="1">
      <c r="H28142" s="24"/>
    </row>
    <row r="28143" spans="8:8" ht="15" customHeight="1">
      <c r="H28143" s="24"/>
    </row>
    <row r="28144" spans="8:8" ht="15" customHeight="1">
      <c r="H28144" s="24"/>
    </row>
    <row r="28145" spans="8:8" ht="15" customHeight="1">
      <c r="H28145" s="24"/>
    </row>
    <row r="28146" spans="8:8" ht="15" customHeight="1">
      <c r="H28146" s="24"/>
    </row>
    <row r="28147" spans="8:8" ht="15" customHeight="1">
      <c r="H28147" s="24"/>
    </row>
    <row r="28148" spans="8:8" ht="15" customHeight="1">
      <c r="H28148" s="24"/>
    </row>
    <row r="28149" spans="8:8" ht="15" customHeight="1">
      <c r="H28149" s="24"/>
    </row>
    <row r="28150" spans="8:8" ht="15" customHeight="1">
      <c r="H28150" s="24"/>
    </row>
    <row r="28151" spans="8:8" ht="15" customHeight="1">
      <c r="H28151" s="24"/>
    </row>
    <row r="28152" spans="8:8" ht="15" customHeight="1">
      <c r="H28152" s="24"/>
    </row>
    <row r="28153" spans="8:8" ht="15" customHeight="1">
      <c r="H28153" s="24"/>
    </row>
    <row r="28154" spans="8:8" ht="15" customHeight="1">
      <c r="H28154" s="24"/>
    </row>
    <row r="28155" spans="8:8" ht="15" customHeight="1">
      <c r="H28155" s="24"/>
    </row>
    <row r="28156" spans="8:8" ht="15" customHeight="1">
      <c r="H28156" s="24"/>
    </row>
    <row r="28157" spans="8:8" ht="15" customHeight="1">
      <c r="H28157" s="24"/>
    </row>
    <row r="28158" spans="8:8" ht="15" customHeight="1">
      <c r="H28158" s="24"/>
    </row>
    <row r="28159" spans="8:8" ht="15" customHeight="1">
      <c r="H28159" s="24"/>
    </row>
    <row r="28160" spans="8:8" ht="15" customHeight="1">
      <c r="H28160" s="24"/>
    </row>
    <row r="28161" spans="8:8" ht="15" customHeight="1">
      <c r="H28161" s="24"/>
    </row>
    <row r="28162" spans="8:8" ht="15" customHeight="1">
      <c r="H28162" s="24"/>
    </row>
    <row r="28163" spans="8:8" ht="15" customHeight="1">
      <c r="H28163" s="24"/>
    </row>
    <row r="28164" spans="8:8" ht="15" customHeight="1">
      <c r="H28164" s="24"/>
    </row>
    <row r="28165" spans="8:8" ht="15" customHeight="1">
      <c r="H28165" s="24"/>
    </row>
    <row r="28166" spans="8:8" ht="15" customHeight="1">
      <c r="H28166" s="24"/>
    </row>
    <row r="28167" spans="8:8" ht="15" customHeight="1">
      <c r="H28167" s="24"/>
    </row>
    <row r="28168" spans="8:8" ht="15" customHeight="1">
      <c r="H28168" s="24"/>
    </row>
    <row r="28169" spans="8:8" ht="15" customHeight="1">
      <c r="H28169" s="24"/>
    </row>
    <row r="28170" spans="8:8" ht="15" customHeight="1">
      <c r="H28170" s="24"/>
    </row>
    <row r="28171" spans="8:8" ht="15" customHeight="1">
      <c r="H28171" s="24"/>
    </row>
    <row r="28172" spans="8:8" ht="15" customHeight="1">
      <c r="H28172" s="24"/>
    </row>
    <row r="28173" spans="8:8" ht="15" customHeight="1">
      <c r="H28173" s="24"/>
    </row>
    <row r="28174" spans="8:8" ht="15" customHeight="1">
      <c r="H28174" s="24"/>
    </row>
    <row r="28175" spans="8:8" ht="15" customHeight="1">
      <c r="H28175" s="24"/>
    </row>
    <row r="28176" spans="8:8" ht="15" customHeight="1">
      <c r="H28176" s="24"/>
    </row>
    <row r="28177" spans="8:8" ht="15" customHeight="1">
      <c r="H28177" s="24"/>
    </row>
    <row r="28178" spans="8:8" ht="15" customHeight="1">
      <c r="H28178" s="24"/>
    </row>
    <row r="28179" spans="8:8" ht="15" customHeight="1">
      <c r="H28179" s="24"/>
    </row>
    <row r="28180" spans="8:8" ht="15" customHeight="1">
      <c r="H28180" s="24"/>
    </row>
    <row r="28181" spans="8:8" ht="15" customHeight="1">
      <c r="H28181" s="24"/>
    </row>
    <row r="28182" spans="8:8" ht="15" customHeight="1">
      <c r="H28182" s="24"/>
    </row>
    <row r="28183" spans="8:8" ht="15" customHeight="1">
      <c r="H28183" s="24"/>
    </row>
    <row r="28184" spans="8:8" ht="15" customHeight="1">
      <c r="H28184" s="24"/>
    </row>
    <row r="28185" spans="8:8" ht="15" customHeight="1">
      <c r="H28185" s="24"/>
    </row>
    <row r="28186" spans="8:8" ht="15" customHeight="1">
      <c r="H28186" s="24"/>
    </row>
    <row r="28187" spans="8:8" ht="15" customHeight="1">
      <c r="H28187" s="24"/>
    </row>
    <row r="28188" spans="8:8" ht="15" customHeight="1">
      <c r="H28188" s="24"/>
    </row>
    <row r="28189" spans="8:8" ht="15" customHeight="1">
      <c r="H28189" s="24"/>
    </row>
    <row r="28190" spans="8:8" ht="15" customHeight="1">
      <c r="H28190" s="24"/>
    </row>
    <row r="28191" spans="8:8" ht="15" customHeight="1">
      <c r="H28191" s="24"/>
    </row>
    <row r="28192" spans="8:8" ht="15" customHeight="1">
      <c r="H28192" s="24"/>
    </row>
    <row r="28193" spans="8:8" ht="15" customHeight="1">
      <c r="H28193" s="24"/>
    </row>
    <row r="28194" spans="8:8" ht="15" customHeight="1">
      <c r="H28194" s="24"/>
    </row>
    <row r="28195" spans="8:8" ht="15" customHeight="1">
      <c r="H28195" s="24"/>
    </row>
    <row r="28196" spans="8:8" ht="15" customHeight="1">
      <c r="H28196" s="24"/>
    </row>
    <row r="28197" spans="8:8" ht="15" customHeight="1">
      <c r="H28197" s="24"/>
    </row>
    <row r="28198" spans="8:8" ht="15" customHeight="1">
      <c r="H28198" s="24"/>
    </row>
    <row r="28199" spans="8:8" ht="15" customHeight="1">
      <c r="H28199" s="24"/>
    </row>
    <row r="28200" spans="8:8" ht="15" customHeight="1">
      <c r="H28200" s="24"/>
    </row>
    <row r="28201" spans="8:8" ht="15" customHeight="1">
      <c r="H28201" s="24"/>
    </row>
    <row r="28202" spans="8:8" ht="15" customHeight="1">
      <c r="H28202" s="24"/>
    </row>
    <row r="28203" spans="8:8" ht="15" customHeight="1">
      <c r="H28203" s="24"/>
    </row>
    <row r="28204" spans="8:8" ht="15" customHeight="1">
      <c r="H28204" s="24"/>
    </row>
    <row r="28205" spans="8:8" ht="15" customHeight="1">
      <c r="H28205" s="24"/>
    </row>
    <row r="28206" spans="8:8" ht="15" customHeight="1">
      <c r="H28206" s="24"/>
    </row>
    <row r="28207" spans="8:8" ht="15" customHeight="1">
      <c r="H28207" s="24"/>
    </row>
    <row r="28208" spans="8:8" ht="15" customHeight="1">
      <c r="H28208" s="24"/>
    </row>
    <row r="28209" spans="8:8" ht="15" customHeight="1">
      <c r="H28209" s="24"/>
    </row>
    <row r="28210" spans="8:8" ht="15" customHeight="1">
      <c r="H28210" s="24"/>
    </row>
    <row r="28211" spans="8:8" ht="15" customHeight="1">
      <c r="H28211" s="24"/>
    </row>
    <row r="28212" spans="8:8" ht="15" customHeight="1">
      <c r="H28212" s="24"/>
    </row>
    <row r="28213" spans="8:8" ht="15" customHeight="1">
      <c r="H28213" s="24"/>
    </row>
    <row r="28214" spans="8:8" ht="15" customHeight="1">
      <c r="H28214" s="24"/>
    </row>
    <row r="28215" spans="8:8" ht="15" customHeight="1">
      <c r="H28215" s="24"/>
    </row>
    <row r="28216" spans="8:8" ht="15" customHeight="1">
      <c r="H28216" s="24"/>
    </row>
    <row r="28217" spans="8:8" ht="15" customHeight="1">
      <c r="H28217" s="24"/>
    </row>
    <row r="28218" spans="8:8" ht="15" customHeight="1">
      <c r="H28218" s="24"/>
    </row>
    <row r="28219" spans="8:8" ht="15" customHeight="1">
      <c r="H28219" s="24"/>
    </row>
    <row r="28220" spans="8:8" ht="15" customHeight="1">
      <c r="H28220" s="24"/>
    </row>
    <row r="28221" spans="8:8" ht="15" customHeight="1">
      <c r="H28221" s="24"/>
    </row>
    <row r="28222" spans="8:8" ht="15" customHeight="1">
      <c r="H28222" s="24"/>
    </row>
    <row r="28223" spans="8:8" ht="15" customHeight="1">
      <c r="H28223" s="24"/>
    </row>
    <row r="28224" spans="8:8" ht="15" customHeight="1">
      <c r="H28224" s="24"/>
    </row>
    <row r="28225" spans="8:8" ht="15" customHeight="1">
      <c r="H28225" s="24"/>
    </row>
    <row r="28226" spans="8:8" ht="15" customHeight="1">
      <c r="H28226" s="24"/>
    </row>
    <row r="28227" spans="8:8" ht="15" customHeight="1">
      <c r="H28227" s="24"/>
    </row>
    <row r="28228" spans="8:8" ht="15" customHeight="1">
      <c r="H28228" s="24"/>
    </row>
    <row r="28229" spans="8:8" ht="15" customHeight="1">
      <c r="H28229" s="24"/>
    </row>
    <row r="28230" spans="8:8" ht="15" customHeight="1">
      <c r="H28230" s="24"/>
    </row>
    <row r="28231" spans="8:8" ht="15" customHeight="1">
      <c r="H28231" s="24"/>
    </row>
    <row r="28232" spans="8:8" ht="15" customHeight="1">
      <c r="H28232" s="24"/>
    </row>
    <row r="28233" spans="8:8" ht="15" customHeight="1">
      <c r="H28233" s="24"/>
    </row>
    <row r="28234" spans="8:8" ht="15" customHeight="1">
      <c r="H28234" s="24"/>
    </row>
    <row r="28235" spans="8:8" ht="15" customHeight="1">
      <c r="H28235" s="24"/>
    </row>
    <row r="28236" spans="8:8" ht="15" customHeight="1">
      <c r="H28236" s="24"/>
    </row>
    <row r="28237" spans="8:8" ht="15" customHeight="1">
      <c r="H28237" s="24"/>
    </row>
    <row r="28238" spans="8:8" ht="15" customHeight="1">
      <c r="H28238" s="24"/>
    </row>
    <row r="28239" spans="8:8" ht="15" customHeight="1">
      <c r="H28239" s="24"/>
    </row>
    <row r="28240" spans="8:8" ht="15" customHeight="1">
      <c r="H28240" s="24"/>
    </row>
    <row r="28241" spans="8:8" ht="15" customHeight="1">
      <c r="H28241" s="24"/>
    </row>
    <row r="28242" spans="8:8" ht="15" customHeight="1">
      <c r="H28242" s="24"/>
    </row>
    <row r="28243" spans="8:8" ht="15" customHeight="1">
      <c r="H28243" s="24"/>
    </row>
    <row r="28244" spans="8:8" ht="15" customHeight="1">
      <c r="H28244" s="24"/>
    </row>
    <row r="28245" spans="8:8" ht="15" customHeight="1">
      <c r="H28245" s="24"/>
    </row>
    <row r="28246" spans="8:8" ht="15" customHeight="1">
      <c r="H28246" s="24"/>
    </row>
    <row r="28247" spans="8:8" ht="15" customHeight="1">
      <c r="H28247" s="24"/>
    </row>
    <row r="28248" spans="8:8" ht="15" customHeight="1">
      <c r="H28248" s="24"/>
    </row>
    <row r="28249" spans="8:8" ht="15" customHeight="1">
      <c r="H28249" s="24"/>
    </row>
    <row r="28250" spans="8:8" ht="15" customHeight="1">
      <c r="H28250" s="24"/>
    </row>
    <row r="28251" spans="8:8" ht="15" customHeight="1">
      <c r="H28251" s="24"/>
    </row>
    <row r="28252" spans="8:8" ht="15" customHeight="1">
      <c r="H28252" s="24"/>
    </row>
    <row r="28253" spans="8:8" ht="15" customHeight="1">
      <c r="H28253" s="24"/>
    </row>
    <row r="28254" spans="8:8" ht="15" customHeight="1">
      <c r="H28254" s="24"/>
    </row>
    <row r="28255" spans="8:8" ht="15" customHeight="1">
      <c r="H28255" s="24"/>
    </row>
    <row r="28256" spans="8:8" ht="15" customHeight="1">
      <c r="H28256" s="24"/>
    </row>
    <row r="28257" spans="8:8" ht="15" customHeight="1">
      <c r="H28257" s="24"/>
    </row>
    <row r="28258" spans="8:8" ht="15" customHeight="1">
      <c r="H28258" s="24"/>
    </row>
    <row r="28259" spans="8:8" ht="15" customHeight="1">
      <c r="H28259" s="24"/>
    </row>
    <row r="28260" spans="8:8" ht="15" customHeight="1">
      <c r="H28260" s="24"/>
    </row>
    <row r="28261" spans="8:8" ht="15" customHeight="1">
      <c r="H28261" s="24"/>
    </row>
    <row r="28262" spans="8:8" ht="15" customHeight="1">
      <c r="H28262" s="24"/>
    </row>
    <row r="28263" spans="8:8" ht="15" customHeight="1">
      <c r="H28263" s="24"/>
    </row>
    <row r="28264" spans="8:8" ht="15" customHeight="1">
      <c r="H28264" s="24"/>
    </row>
    <row r="28265" spans="8:8" ht="15" customHeight="1">
      <c r="H28265" s="24"/>
    </row>
    <row r="28266" spans="8:8" ht="15" customHeight="1">
      <c r="H28266" s="24"/>
    </row>
    <row r="28267" spans="8:8" ht="15" customHeight="1">
      <c r="H28267" s="24"/>
    </row>
    <row r="28268" spans="8:8" ht="15" customHeight="1">
      <c r="H28268" s="24"/>
    </row>
    <row r="28269" spans="8:8" ht="15" customHeight="1">
      <c r="H28269" s="24"/>
    </row>
    <row r="28270" spans="8:8" ht="15" customHeight="1">
      <c r="H28270" s="24"/>
    </row>
    <row r="28271" spans="8:8" ht="15" customHeight="1">
      <c r="H28271" s="24"/>
    </row>
    <row r="28272" spans="8:8" ht="15" customHeight="1">
      <c r="H28272" s="24"/>
    </row>
    <row r="28273" spans="8:8" ht="15" customHeight="1">
      <c r="H28273" s="24"/>
    </row>
    <row r="28274" spans="8:8" ht="15" customHeight="1">
      <c r="H28274" s="24"/>
    </row>
    <row r="28275" spans="8:8" ht="15" customHeight="1">
      <c r="H28275" s="24"/>
    </row>
    <row r="28276" spans="8:8" ht="15" customHeight="1">
      <c r="H28276" s="24"/>
    </row>
    <row r="28277" spans="8:8" ht="15" customHeight="1">
      <c r="H28277" s="24"/>
    </row>
    <row r="28278" spans="8:8" ht="15" customHeight="1">
      <c r="H28278" s="24"/>
    </row>
    <row r="28279" spans="8:8" ht="15" customHeight="1">
      <c r="H28279" s="24"/>
    </row>
    <row r="28280" spans="8:8" ht="15" customHeight="1">
      <c r="H28280" s="24"/>
    </row>
    <row r="28281" spans="8:8" ht="15" customHeight="1">
      <c r="H28281" s="24"/>
    </row>
    <row r="28282" spans="8:8" ht="15" customHeight="1">
      <c r="H28282" s="24"/>
    </row>
    <row r="28283" spans="8:8" ht="15" customHeight="1">
      <c r="H28283" s="24"/>
    </row>
    <row r="28284" spans="8:8" ht="15" customHeight="1">
      <c r="H28284" s="24"/>
    </row>
    <row r="28285" spans="8:8" ht="15" customHeight="1">
      <c r="H28285" s="24"/>
    </row>
    <row r="28286" spans="8:8" ht="15" customHeight="1">
      <c r="H28286" s="24"/>
    </row>
    <row r="28287" spans="8:8" ht="15" customHeight="1">
      <c r="H28287" s="24"/>
    </row>
    <row r="28288" spans="8:8" ht="15" customHeight="1">
      <c r="H28288" s="24"/>
    </row>
    <row r="28289" spans="8:8" ht="15" customHeight="1">
      <c r="H28289" s="24"/>
    </row>
    <row r="28290" spans="8:8" ht="15" customHeight="1">
      <c r="H28290" s="24"/>
    </row>
    <row r="28291" spans="8:8" ht="15" customHeight="1">
      <c r="H28291" s="24"/>
    </row>
    <row r="28292" spans="8:8" ht="15" customHeight="1">
      <c r="H28292" s="24"/>
    </row>
    <row r="28293" spans="8:8" ht="15" customHeight="1">
      <c r="H28293" s="24"/>
    </row>
    <row r="28294" spans="8:8" ht="15" customHeight="1">
      <c r="H28294" s="24"/>
    </row>
    <row r="28295" spans="8:8" ht="15" customHeight="1">
      <c r="H28295" s="24"/>
    </row>
    <row r="28296" spans="8:8" ht="15" customHeight="1">
      <c r="H28296" s="24"/>
    </row>
    <row r="28297" spans="8:8" ht="15" customHeight="1">
      <c r="H28297" s="24"/>
    </row>
    <row r="28298" spans="8:8" ht="15" customHeight="1">
      <c r="H28298" s="24"/>
    </row>
    <row r="28299" spans="8:8" ht="15" customHeight="1">
      <c r="H28299" s="24"/>
    </row>
    <row r="28300" spans="8:8" ht="15" customHeight="1">
      <c r="H28300" s="24"/>
    </row>
    <row r="28301" spans="8:8" ht="15" customHeight="1">
      <c r="H28301" s="24"/>
    </row>
    <row r="28302" spans="8:8" ht="15" customHeight="1">
      <c r="H28302" s="24"/>
    </row>
    <row r="28303" spans="8:8" ht="15" customHeight="1">
      <c r="H28303" s="24"/>
    </row>
    <row r="28304" spans="8:8" ht="15" customHeight="1">
      <c r="H28304" s="24"/>
    </row>
    <row r="28305" spans="8:8" ht="15" customHeight="1">
      <c r="H28305" s="24"/>
    </row>
    <row r="28306" spans="8:8" ht="15" customHeight="1">
      <c r="H28306" s="24"/>
    </row>
    <row r="28307" spans="8:8" ht="15" customHeight="1">
      <c r="H28307" s="24"/>
    </row>
    <row r="28308" spans="8:8" ht="15" customHeight="1">
      <c r="H28308" s="24"/>
    </row>
    <row r="28309" spans="8:8" ht="15" customHeight="1">
      <c r="H28309" s="24"/>
    </row>
    <row r="28310" spans="8:8" ht="15" customHeight="1">
      <c r="H28310" s="24"/>
    </row>
    <row r="28311" spans="8:8" ht="15" customHeight="1">
      <c r="H28311" s="24"/>
    </row>
    <row r="28312" spans="8:8" ht="15" customHeight="1">
      <c r="H28312" s="24"/>
    </row>
    <row r="28313" spans="8:8" ht="15" customHeight="1">
      <c r="H28313" s="24"/>
    </row>
    <row r="28314" spans="8:8" ht="15" customHeight="1">
      <c r="H28314" s="24"/>
    </row>
    <row r="28315" spans="8:8" ht="15" customHeight="1">
      <c r="H28315" s="24"/>
    </row>
    <row r="28316" spans="8:8" ht="15" customHeight="1">
      <c r="H28316" s="24"/>
    </row>
    <row r="28317" spans="8:8" ht="15" customHeight="1">
      <c r="H28317" s="24"/>
    </row>
    <row r="28318" spans="8:8" ht="15" customHeight="1">
      <c r="H28318" s="24"/>
    </row>
    <row r="28319" spans="8:8" ht="15" customHeight="1">
      <c r="H28319" s="24"/>
    </row>
    <row r="28320" spans="8:8" ht="15" customHeight="1">
      <c r="H28320" s="24"/>
    </row>
    <row r="28321" spans="8:8" ht="15" customHeight="1">
      <c r="H28321" s="24"/>
    </row>
    <row r="28322" spans="8:8" ht="15" customHeight="1">
      <c r="H28322" s="24"/>
    </row>
    <row r="28323" spans="8:8" ht="15" customHeight="1">
      <c r="H28323" s="24"/>
    </row>
    <row r="28324" spans="8:8" ht="15" customHeight="1">
      <c r="H28324" s="24"/>
    </row>
    <row r="28325" spans="8:8" ht="15" customHeight="1">
      <c r="H28325" s="24"/>
    </row>
    <row r="28326" spans="8:8" ht="15" customHeight="1">
      <c r="H28326" s="24"/>
    </row>
    <row r="28327" spans="8:8" ht="15" customHeight="1">
      <c r="H28327" s="24"/>
    </row>
    <row r="28328" spans="8:8" ht="15" customHeight="1">
      <c r="H28328" s="24"/>
    </row>
    <row r="28329" spans="8:8" ht="15" customHeight="1">
      <c r="H28329" s="24"/>
    </row>
    <row r="28330" spans="8:8" ht="15" customHeight="1">
      <c r="H28330" s="24"/>
    </row>
    <row r="28331" spans="8:8" ht="15" customHeight="1">
      <c r="H28331" s="24"/>
    </row>
    <row r="28332" spans="8:8" ht="15" customHeight="1">
      <c r="H28332" s="24"/>
    </row>
    <row r="28333" spans="8:8" ht="15" customHeight="1">
      <c r="H28333" s="24"/>
    </row>
    <row r="28334" spans="8:8" ht="15" customHeight="1">
      <c r="H28334" s="24"/>
    </row>
    <row r="28335" spans="8:8" ht="15" customHeight="1">
      <c r="H28335" s="24"/>
    </row>
    <row r="28336" spans="8:8" ht="15" customHeight="1">
      <c r="H28336" s="24"/>
    </row>
    <row r="28337" spans="8:8" ht="15" customHeight="1">
      <c r="H28337" s="24"/>
    </row>
    <row r="28338" spans="8:8" ht="15" customHeight="1">
      <c r="H28338" s="24"/>
    </row>
    <row r="28339" spans="8:8" ht="15" customHeight="1">
      <c r="H28339" s="24"/>
    </row>
    <row r="28340" spans="8:8" ht="15" customHeight="1">
      <c r="H28340" s="24"/>
    </row>
    <row r="28341" spans="8:8" ht="15" customHeight="1">
      <c r="H28341" s="24"/>
    </row>
    <row r="28342" spans="8:8" ht="15" customHeight="1">
      <c r="H28342" s="24"/>
    </row>
    <row r="28343" spans="8:8" ht="15" customHeight="1">
      <c r="H28343" s="24"/>
    </row>
    <row r="28344" spans="8:8" ht="15" customHeight="1">
      <c r="H28344" s="24"/>
    </row>
    <row r="28345" spans="8:8" ht="15" customHeight="1">
      <c r="H28345" s="24"/>
    </row>
    <row r="28346" spans="8:8" ht="15" customHeight="1">
      <c r="H28346" s="24"/>
    </row>
    <row r="28347" spans="8:8" ht="15" customHeight="1">
      <c r="H28347" s="24"/>
    </row>
    <row r="28348" spans="8:8" ht="15" customHeight="1">
      <c r="H28348" s="24"/>
    </row>
    <row r="28349" spans="8:8" ht="15" customHeight="1">
      <c r="H28349" s="24"/>
    </row>
    <row r="28350" spans="8:8" ht="15" customHeight="1">
      <c r="H28350" s="24"/>
    </row>
    <row r="28351" spans="8:8" ht="15" customHeight="1">
      <c r="H28351" s="24"/>
    </row>
    <row r="28352" spans="8:8" ht="15" customHeight="1">
      <c r="H28352" s="24"/>
    </row>
    <row r="28353" spans="8:8" ht="15" customHeight="1">
      <c r="H28353" s="24"/>
    </row>
    <row r="28354" spans="8:8" ht="15" customHeight="1">
      <c r="H28354" s="24"/>
    </row>
    <row r="28355" spans="8:8" ht="15" customHeight="1">
      <c r="H28355" s="24"/>
    </row>
    <row r="28356" spans="8:8" ht="15" customHeight="1">
      <c r="H28356" s="24"/>
    </row>
    <row r="28357" spans="8:8" ht="15" customHeight="1">
      <c r="H28357" s="24"/>
    </row>
    <row r="28358" spans="8:8" ht="15" customHeight="1">
      <c r="H28358" s="24"/>
    </row>
    <row r="28359" spans="8:8" ht="15" customHeight="1">
      <c r="H28359" s="24"/>
    </row>
    <row r="28360" spans="8:8" ht="15" customHeight="1">
      <c r="H28360" s="24"/>
    </row>
    <row r="28361" spans="8:8" ht="15" customHeight="1">
      <c r="H28361" s="24"/>
    </row>
    <row r="28362" spans="8:8" ht="15" customHeight="1">
      <c r="H28362" s="24"/>
    </row>
    <row r="28363" spans="8:8" ht="15" customHeight="1">
      <c r="H28363" s="24"/>
    </row>
    <row r="28364" spans="8:8" ht="15" customHeight="1">
      <c r="H28364" s="24"/>
    </row>
    <row r="28365" spans="8:8" ht="15" customHeight="1">
      <c r="H28365" s="24"/>
    </row>
    <row r="28366" spans="8:8" ht="15" customHeight="1">
      <c r="H28366" s="24"/>
    </row>
    <row r="28367" spans="8:8" ht="15" customHeight="1">
      <c r="H28367" s="24"/>
    </row>
    <row r="28368" spans="8:8" ht="15" customHeight="1">
      <c r="H28368" s="24"/>
    </row>
    <row r="28369" spans="8:8" ht="15" customHeight="1">
      <c r="H28369" s="24"/>
    </row>
    <row r="28370" spans="8:8" ht="15" customHeight="1">
      <c r="H28370" s="24"/>
    </row>
    <row r="28371" spans="8:8" ht="15" customHeight="1">
      <c r="H28371" s="24"/>
    </row>
    <row r="28372" spans="8:8" ht="15" customHeight="1">
      <c r="H28372" s="24"/>
    </row>
    <row r="28373" spans="8:8" ht="15" customHeight="1">
      <c r="H28373" s="24"/>
    </row>
    <row r="28374" spans="8:8" ht="15" customHeight="1">
      <c r="H28374" s="24"/>
    </row>
    <row r="28375" spans="8:8" ht="15" customHeight="1">
      <c r="H28375" s="24"/>
    </row>
    <row r="28376" spans="8:8" ht="15" customHeight="1">
      <c r="H28376" s="24"/>
    </row>
    <row r="28377" spans="8:8" ht="15" customHeight="1">
      <c r="H28377" s="24"/>
    </row>
    <row r="28378" spans="8:8" ht="15" customHeight="1">
      <c r="H28378" s="24"/>
    </row>
    <row r="28379" spans="8:8" ht="15" customHeight="1">
      <c r="H28379" s="24"/>
    </row>
    <row r="28380" spans="8:8" ht="15" customHeight="1">
      <c r="H28380" s="24"/>
    </row>
    <row r="28381" spans="8:8" ht="15" customHeight="1">
      <c r="H28381" s="24"/>
    </row>
    <row r="28382" spans="8:8" ht="15" customHeight="1">
      <c r="H28382" s="24"/>
    </row>
    <row r="28383" spans="8:8" ht="15" customHeight="1">
      <c r="H28383" s="24"/>
    </row>
    <row r="28384" spans="8:8" ht="15" customHeight="1">
      <c r="H28384" s="24"/>
    </row>
    <row r="28385" spans="8:8" ht="15" customHeight="1">
      <c r="H28385" s="24"/>
    </row>
    <row r="28386" spans="8:8" ht="15" customHeight="1">
      <c r="H28386" s="24"/>
    </row>
    <row r="28387" spans="8:8" ht="15" customHeight="1">
      <c r="H28387" s="24"/>
    </row>
    <row r="28388" spans="8:8" ht="15" customHeight="1">
      <c r="H28388" s="24"/>
    </row>
    <row r="28389" spans="8:8" ht="15" customHeight="1">
      <c r="H28389" s="24"/>
    </row>
    <row r="28390" spans="8:8" ht="15" customHeight="1">
      <c r="H28390" s="24"/>
    </row>
    <row r="28391" spans="8:8" ht="15" customHeight="1">
      <c r="H28391" s="24"/>
    </row>
    <row r="28392" spans="8:8" ht="15" customHeight="1">
      <c r="H28392" s="24"/>
    </row>
    <row r="28393" spans="8:8" ht="15" customHeight="1">
      <c r="H28393" s="24"/>
    </row>
    <row r="28394" spans="8:8" ht="15" customHeight="1">
      <c r="H28394" s="24"/>
    </row>
    <row r="28395" spans="8:8" ht="15" customHeight="1">
      <c r="H28395" s="24"/>
    </row>
    <row r="28396" spans="8:8" ht="15" customHeight="1">
      <c r="H28396" s="24"/>
    </row>
    <row r="28397" spans="8:8" ht="15" customHeight="1">
      <c r="H28397" s="24"/>
    </row>
    <row r="28398" spans="8:8" ht="15" customHeight="1">
      <c r="H28398" s="24"/>
    </row>
    <row r="28399" spans="8:8" ht="15" customHeight="1">
      <c r="H28399" s="24"/>
    </row>
    <row r="28400" spans="8:8" ht="15" customHeight="1">
      <c r="H28400" s="24"/>
    </row>
    <row r="28401" spans="8:8" ht="15" customHeight="1">
      <c r="H28401" s="24"/>
    </row>
    <row r="28402" spans="8:8" ht="15" customHeight="1">
      <c r="H28402" s="24"/>
    </row>
    <row r="28403" spans="8:8" ht="15" customHeight="1">
      <c r="H28403" s="24"/>
    </row>
    <row r="28404" spans="8:8" ht="15" customHeight="1">
      <c r="H28404" s="24"/>
    </row>
    <row r="28405" spans="8:8" ht="15" customHeight="1">
      <c r="H28405" s="24"/>
    </row>
    <row r="28406" spans="8:8" ht="15" customHeight="1">
      <c r="H28406" s="24"/>
    </row>
    <row r="28407" spans="8:8" ht="15" customHeight="1">
      <c r="H28407" s="24"/>
    </row>
    <row r="28408" spans="8:8" ht="15" customHeight="1">
      <c r="H28408" s="24"/>
    </row>
    <row r="28409" spans="8:8" ht="15" customHeight="1">
      <c r="H28409" s="24"/>
    </row>
    <row r="28410" spans="8:8" ht="15" customHeight="1">
      <c r="H28410" s="24"/>
    </row>
    <row r="28411" spans="8:8" ht="15" customHeight="1">
      <c r="H28411" s="24"/>
    </row>
    <row r="28412" spans="8:8" ht="15" customHeight="1">
      <c r="H28412" s="24"/>
    </row>
    <row r="28413" spans="8:8" ht="15" customHeight="1">
      <c r="H28413" s="24"/>
    </row>
    <row r="28414" spans="8:8" ht="15" customHeight="1">
      <c r="H28414" s="24"/>
    </row>
    <row r="28415" spans="8:8" ht="15" customHeight="1">
      <c r="H28415" s="24"/>
    </row>
    <row r="28416" spans="8:8" ht="15" customHeight="1">
      <c r="H28416" s="24"/>
    </row>
    <row r="28417" spans="8:8" ht="15" customHeight="1">
      <c r="H28417" s="24"/>
    </row>
    <row r="28418" spans="8:8" ht="15" customHeight="1">
      <c r="H28418" s="24"/>
    </row>
    <row r="28419" spans="8:8" ht="15" customHeight="1">
      <c r="H28419" s="24"/>
    </row>
    <row r="28420" spans="8:8" ht="15" customHeight="1">
      <c r="H28420" s="24"/>
    </row>
    <row r="28421" spans="8:8" ht="15" customHeight="1">
      <c r="H28421" s="24"/>
    </row>
    <row r="28422" spans="8:8" ht="15" customHeight="1">
      <c r="H28422" s="24"/>
    </row>
    <row r="28423" spans="8:8" ht="15" customHeight="1">
      <c r="H28423" s="24"/>
    </row>
    <row r="28424" spans="8:8" ht="15" customHeight="1">
      <c r="H28424" s="24"/>
    </row>
    <row r="28425" spans="8:8" ht="15" customHeight="1">
      <c r="H28425" s="24"/>
    </row>
    <row r="28426" spans="8:8" ht="15" customHeight="1">
      <c r="H28426" s="24"/>
    </row>
    <row r="28427" spans="8:8" ht="15" customHeight="1">
      <c r="H28427" s="24"/>
    </row>
    <row r="28428" spans="8:8" ht="15" customHeight="1">
      <c r="H28428" s="24"/>
    </row>
    <row r="28429" spans="8:8" ht="15" customHeight="1">
      <c r="H28429" s="24"/>
    </row>
    <row r="28430" spans="8:8" ht="15" customHeight="1">
      <c r="H28430" s="24"/>
    </row>
    <row r="28431" spans="8:8" ht="15" customHeight="1">
      <c r="H28431" s="24"/>
    </row>
    <row r="28432" spans="8:8" ht="15" customHeight="1">
      <c r="H28432" s="24"/>
    </row>
    <row r="28433" spans="8:8" ht="15" customHeight="1">
      <c r="H28433" s="24"/>
    </row>
    <row r="28434" spans="8:8" ht="15" customHeight="1">
      <c r="H28434" s="24"/>
    </row>
    <row r="28435" spans="8:8" ht="15" customHeight="1">
      <c r="H28435" s="24"/>
    </row>
    <row r="28436" spans="8:8" ht="15" customHeight="1">
      <c r="H28436" s="24"/>
    </row>
    <row r="28437" spans="8:8" ht="15" customHeight="1">
      <c r="H28437" s="24"/>
    </row>
    <row r="28438" spans="8:8" ht="15" customHeight="1">
      <c r="H28438" s="24"/>
    </row>
    <row r="28439" spans="8:8" ht="15" customHeight="1">
      <c r="H28439" s="24"/>
    </row>
    <row r="28440" spans="8:8" ht="15" customHeight="1">
      <c r="H28440" s="24"/>
    </row>
    <row r="28441" spans="8:8" ht="15" customHeight="1">
      <c r="H28441" s="24"/>
    </row>
    <row r="28442" spans="8:8" ht="15" customHeight="1">
      <c r="H28442" s="24"/>
    </row>
    <row r="28443" spans="8:8" ht="15" customHeight="1">
      <c r="H28443" s="24"/>
    </row>
    <row r="28444" spans="8:8" ht="15" customHeight="1">
      <c r="H28444" s="24"/>
    </row>
    <row r="28445" spans="8:8" ht="15" customHeight="1">
      <c r="H28445" s="24"/>
    </row>
    <row r="28446" spans="8:8" ht="15" customHeight="1">
      <c r="H28446" s="24"/>
    </row>
    <row r="28447" spans="8:8" ht="15" customHeight="1">
      <c r="H28447" s="24"/>
    </row>
    <row r="28448" spans="8:8" ht="15" customHeight="1">
      <c r="H28448" s="24"/>
    </row>
    <row r="28449" spans="8:8" ht="15" customHeight="1">
      <c r="H28449" s="24"/>
    </row>
    <row r="28450" spans="8:8" ht="15" customHeight="1">
      <c r="H28450" s="24"/>
    </row>
    <row r="28451" spans="8:8" ht="15" customHeight="1">
      <c r="H28451" s="24"/>
    </row>
    <row r="28452" spans="8:8" ht="15" customHeight="1">
      <c r="H28452" s="24"/>
    </row>
    <row r="28453" spans="8:8" ht="15" customHeight="1">
      <c r="H28453" s="24"/>
    </row>
    <row r="28454" spans="8:8" ht="15" customHeight="1">
      <c r="H28454" s="24"/>
    </row>
    <row r="28455" spans="8:8" ht="15" customHeight="1">
      <c r="H28455" s="24"/>
    </row>
    <row r="28456" spans="8:8" ht="15" customHeight="1">
      <c r="H28456" s="24"/>
    </row>
    <row r="28457" spans="8:8" ht="15" customHeight="1">
      <c r="H28457" s="24"/>
    </row>
    <row r="28458" spans="8:8" ht="15" customHeight="1">
      <c r="H28458" s="24"/>
    </row>
    <row r="28459" spans="8:8" ht="15" customHeight="1">
      <c r="H28459" s="24"/>
    </row>
    <row r="28460" spans="8:8" ht="15" customHeight="1">
      <c r="H28460" s="24"/>
    </row>
    <row r="28461" spans="8:8" ht="15" customHeight="1">
      <c r="H28461" s="24"/>
    </row>
    <row r="28462" spans="8:8" ht="15" customHeight="1">
      <c r="H28462" s="24"/>
    </row>
    <row r="28463" spans="8:8" ht="15" customHeight="1">
      <c r="H28463" s="24"/>
    </row>
    <row r="28464" spans="8:8" ht="15" customHeight="1">
      <c r="H28464" s="24"/>
    </row>
    <row r="28465" spans="8:8" ht="15" customHeight="1">
      <c r="H28465" s="24"/>
    </row>
    <row r="28466" spans="8:8" ht="15" customHeight="1">
      <c r="H28466" s="24"/>
    </row>
    <row r="28467" spans="8:8" ht="15" customHeight="1">
      <c r="H28467" s="24"/>
    </row>
    <row r="28468" spans="8:8" ht="15" customHeight="1">
      <c r="H28468" s="24"/>
    </row>
    <row r="28469" spans="8:8" ht="15" customHeight="1">
      <c r="H28469" s="24"/>
    </row>
    <row r="28470" spans="8:8" ht="15" customHeight="1">
      <c r="H28470" s="24"/>
    </row>
    <row r="28471" spans="8:8" ht="15" customHeight="1">
      <c r="H28471" s="24"/>
    </row>
    <row r="28472" spans="8:8" ht="15" customHeight="1">
      <c r="H28472" s="24"/>
    </row>
    <row r="28473" spans="8:8" ht="15" customHeight="1">
      <c r="H28473" s="24"/>
    </row>
    <row r="28474" spans="8:8" ht="15" customHeight="1">
      <c r="H28474" s="24"/>
    </row>
    <row r="28475" spans="8:8" ht="15" customHeight="1">
      <c r="H28475" s="24"/>
    </row>
    <row r="28476" spans="8:8" ht="15" customHeight="1">
      <c r="H28476" s="24"/>
    </row>
    <row r="28477" spans="8:8" ht="15" customHeight="1">
      <c r="H28477" s="24"/>
    </row>
    <row r="28478" spans="8:8" ht="15" customHeight="1">
      <c r="H28478" s="24"/>
    </row>
    <row r="28479" spans="8:8" ht="15" customHeight="1">
      <c r="H28479" s="24"/>
    </row>
    <row r="28480" spans="8:8" ht="15" customHeight="1">
      <c r="H28480" s="24"/>
    </row>
    <row r="28481" spans="8:8" ht="15" customHeight="1">
      <c r="H28481" s="24"/>
    </row>
    <row r="28482" spans="8:8" ht="15" customHeight="1">
      <c r="H28482" s="24"/>
    </row>
    <row r="28483" spans="8:8" ht="15" customHeight="1">
      <c r="H28483" s="24"/>
    </row>
    <row r="28484" spans="8:8" ht="15" customHeight="1">
      <c r="H28484" s="24"/>
    </row>
    <row r="28485" spans="8:8" ht="15" customHeight="1">
      <c r="H28485" s="24"/>
    </row>
    <row r="28486" spans="8:8" ht="15" customHeight="1">
      <c r="H28486" s="24"/>
    </row>
    <row r="28487" spans="8:8" ht="15" customHeight="1">
      <c r="H28487" s="24"/>
    </row>
    <row r="28488" spans="8:8" ht="15" customHeight="1">
      <c r="H28488" s="24"/>
    </row>
    <row r="28489" spans="8:8" ht="15" customHeight="1">
      <c r="H28489" s="24"/>
    </row>
    <row r="28490" spans="8:8" ht="15" customHeight="1">
      <c r="H28490" s="24"/>
    </row>
    <row r="28491" spans="8:8" ht="15" customHeight="1">
      <c r="H28491" s="24"/>
    </row>
    <row r="28492" spans="8:8" ht="15" customHeight="1">
      <c r="H28492" s="24"/>
    </row>
    <row r="28493" spans="8:8" ht="15" customHeight="1">
      <c r="H28493" s="24"/>
    </row>
    <row r="28494" spans="8:8" ht="15" customHeight="1">
      <c r="H28494" s="24"/>
    </row>
    <row r="28495" spans="8:8" ht="15" customHeight="1">
      <c r="H28495" s="24"/>
    </row>
    <row r="28496" spans="8:8" ht="15" customHeight="1">
      <c r="H28496" s="24"/>
    </row>
    <row r="28497" spans="8:8" ht="15" customHeight="1">
      <c r="H28497" s="24"/>
    </row>
    <row r="28498" spans="8:8" ht="15" customHeight="1">
      <c r="H28498" s="24"/>
    </row>
    <row r="28499" spans="8:8" ht="15" customHeight="1">
      <c r="H28499" s="24"/>
    </row>
    <row r="28500" spans="8:8" ht="15" customHeight="1">
      <c r="H28500" s="24"/>
    </row>
    <row r="28501" spans="8:8" ht="15" customHeight="1">
      <c r="H28501" s="24"/>
    </row>
    <row r="28502" spans="8:8" ht="15" customHeight="1">
      <c r="H28502" s="24"/>
    </row>
    <row r="28503" spans="8:8" ht="15" customHeight="1">
      <c r="H28503" s="24"/>
    </row>
    <row r="28504" spans="8:8" ht="15" customHeight="1">
      <c r="H28504" s="24"/>
    </row>
    <row r="28505" spans="8:8" ht="15" customHeight="1">
      <c r="H28505" s="24"/>
    </row>
    <row r="28506" spans="8:8" ht="15" customHeight="1">
      <c r="H28506" s="24"/>
    </row>
    <row r="28507" spans="8:8" ht="15" customHeight="1">
      <c r="H28507" s="24"/>
    </row>
    <row r="28508" spans="8:8" ht="15" customHeight="1">
      <c r="H28508" s="24"/>
    </row>
    <row r="28509" spans="8:8" ht="15" customHeight="1">
      <c r="H28509" s="24"/>
    </row>
    <row r="28510" spans="8:8" ht="15" customHeight="1">
      <c r="H28510" s="24"/>
    </row>
    <row r="28511" spans="8:8" ht="15" customHeight="1">
      <c r="H28511" s="24"/>
    </row>
    <row r="28512" spans="8:8" ht="15" customHeight="1">
      <c r="H28512" s="24"/>
    </row>
    <row r="28513" spans="8:8" ht="15" customHeight="1">
      <c r="H28513" s="24"/>
    </row>
    <row r="28514" spans="8:8" ht="15" customHeight="1">
      <c r="H28514" s="24"/>
    </row>
    <row r="28515" spans="8:8" ht="15" customHeight="1">
      <c r="H28515" s="24"/>
    </row>
    <row r="28516" spans="8:8" ht="15" customHeight="1">
      <c r="H28516" s="24"/>
    </row>
    <row r="28517" spans="8:8" ht="15" customHeight="1">
      <c r="H28517" s="24"/>
    </row>
    <row r="28518" spans="8:8" ht="15" customHeight="1">
      <c r="H28518" s="24"/>
    </row>
    <row r="28519" spans="8:8" ht="15" customHeight="1">
      <c r="H28519" s="24"/>
    </row>
    <row r="28520" spans="8:8" ht="15" customHeight="1">
      <c r="H28520" s="24"/>
    </row>
    <row r="28521" spans="8:8" ht="15" customHeight="1">
      <c r="H28521" s="24"/>
    </row>
    <row r="28522" spans="8:8" ht="15" customHeight="1">
      <c r="H28522" s="24"/>
    </row>
    <row r="28523" spans="8:8" ht="15" customHeight="1">
      <c r="H28523" s="24"/>
    </row>
    <row r="28524" spans="8:8" ht="15" customHeight="1">
      <c r="H28524" s="24"/>
    </row>
    <row r="28525" spans="8:8" ht="15" customHeight="1">
      <c r="H28525" s="24"/>
    </row>
    <row r="28526" spans="8:8" ht="15" customHeight="1">
      <c r="H28526" s="24"/>
    </row>
    <row r="28527" spans="8:8" ht="15" customHeight="1">
      <c r="H28527" s="24"/>
    </row>
    <row r="28528" spans="8:8" ht="15" customHeight="1">
      <c r="H28528" s="24"/>
    </row>
    <row r="28529" spans="8:8" ht="15" customHeight="1">
      <c r="H28529" s="24"/>
    </row>
    <row r="28530" spans="8:8" ht="15" customHeight="1">
      <c r="H28530" s="24"/>
    </row>
    <row r="28531" spans="8:8" ht="15" customHeight="1">
      <c r="H28531" s="24"/>
    </row>
    <row r="28532" spans="8:8" ht="15" customHeight="1">
      <c r="H28532" s="24"/>
    </row>
    <row r="28533" spans="8:8" ht="15" customHeight="1">
      <c r="H28533" s="24"/>
    </row>
    <row r="28534" spans="8:8" ht="15" customHeight="1">
      <c r="H28534" s="24"/>
    </row>
    <row r="28535" spans="8:8" ht="15" customHeight="1">
      <c r="H28535" s="24"/>
    </row>
    <row r="28536" spans="8:8" ht="15" customHeight="1">
      <c r="H28536" s="24"/>
    </row>
    <row r="28537" spans="8:8" ht="15" customHeight="1">
      <c r="H28537" s="24"/>
    </row>
    <row r="28538" spans="8:8" ht="15" customHeight="1">
      <c r="H28538" s="24"/>
    </row>
    <row r="28539" spans="8:8" ht="15" customHeight="1">
      <c r="H28539" s="24"/>
    </row>
    <row r="28540" spans="8:8" ht="15" customHeight="1">
      <c r="H28540" s="24"/>
    </row>
    <row r="28541" spans="8:8" ht="15" customHeight="1">
      <c r="H28541" s="24"/>
    </row>
    <row r="28542" spans="8:8" ht="15" customHeight="1">
      <c r="H28542" s="24"/>
    </row>
    <row r="28543" spans="8:8" ht="15" customHeight="1">
      <c r="H28543" s="24"/>
    </row>
    <row r="28544" spans="8:8" ht="15" customHeight="1">
      <c r="H28544" s="24"/>
    </row>
    <row r="28545" spans="8:8" ht="15" customHeight="1">
      <c r="H28545" s="24"/>
    </row>
    <row r="28546" spans="8:8" ht="15" customHeight="1">
      <c r="H28546" s="24"/>
    </row>
    <row r="28547" spans="8:8" ht="15" customHeight="1">
      <c r="H28547" s="24"/>
    </row>
    <row r="28548" spans="8:8" ht="15" customHeight="1">
      <c r="H28548" s="24"/>
    </row>
    <row r="28549" spans="8:8" ht="15" customHeight="1">
      <c r="H28549" s="24"/>
    </row>
    <row r="28550" spans="8:8" ht="15" customHeight="1">
      <c r="H28550" s="24"/>
    </row>
    <row r="28551" spans="8:8" ht="15" customHeight="1">
      <c r="H28551" s="24"/>
    </row>
    <row r="28552" spans="8:8" ht="15" customHeight="1">
      <c r="H28552" s="24"/>
    </row>
    <row r="28553" spans="8:8" ht="15" customHeight="1">
      <c r="H28553" s="24"/>
    </row>
    <row r="28554" spans="8:8" ht="15" customHeight="1">
      <c r="H28554" s="24"/>
    </row>
    <row r="28555" spans="8:8" ht="15" customHeight="1">
      <c r="H28555" s="24"/>
    </row>
    <row r="28556" spans="8:8" ht="15" customHeight="1">
      <c r="H28556" s="24"/>
    </row>
    <row r="28557" spans="8:8" ht="15" customHeight="1">
      <c r="H28557" s="24"/>
    </row>
    <row r="28558" spans="8:8" ht="15" customHeight="1">
      <c r="H28558" s="24"/>
    </row>
    <row r="28559" spans="8:8" ht="15" customHeight="1">
      <c r="H28559" s="24"/>
    </row>
    <row r="28560" spans="8:8" ht="15" customHeight="1">
      <c r="H28560" s="24"/>
    </row>
    <row r="28561" spans="8:8" ht="15" customHeight="1">
      <c r="H28561" s="24"/>
    </row>
    <row r="28562" spans="8:8" ht="15" customHeight="1">
      <c r="H28562" s="24"/>
    </row>
    <row r="28563" spans="8:8" ht="15" customHeight="1">
      <c r="H28563" s="24"/>
    </row>
    <row r="28564" spans="8:8" ht="15" customHeight="1">
      <c r="H28564" s="24"/>
    </row>
    <row r="28565" spans="8:8" ht="15" customHeight="1">
      <c r="H28565" s="24"/>
    </row>
    <row r="28566" spans="8:8" ht="15" customHeight="1">
      <c r="H28566" s="24"/>
    </row>
    <row r="28567" spans="8:8" ht="15" customHeight="1">
      <c r="H28567" s="24"/>
    </row>
    <row r="28568" spans="8:8" ht="15" customHeight="1">
      <c r="H28568" s="24"/>
    </row>
    <row r="28569" spans="8:8" ht="15" customHeight="1">
      <c r="H28569" s="24"/>
    </row>
    <row r="28570" spans="8:8" ht="15" customHeight="1">
      <c r="H28570" s="24"/>
    </row>
    <row r="28571" spans="8:8" ht="15" customHeight="1">
      <c r="H28571" s="24"/>
    </row>
    <row r="28572" spans="8:8" ht="15" customHeight="1">
      <c r="H28572" s="24"/>
    </row>
    <row r="28573" spans="8:8" ht="15" customHeight="1">
      <c r="H28573" s="24"/>
    </row>
    <row r="28574" spans="8:8" ht="15" customHeight="1">
      <c r="H28574" s="24"/>
    </row>
    <row r="28575" spans="8:8" ht="15" customHeight="1">
      <c r="H28575" s="24"/>
    </row>
    <row r="28576" spans="8:8" ht="15" customHeight="1">
      <c r="H28576" s="24"/>
    </row>
    <row r="28577" spans="8:8" ht="15" customHeight="1">
      <c r="H28577" s="24"/>
    </row>
    <row r="28578" spans="8:8" ht="15" customHeight="1">
      <c r="H28578" s="24"/>
    </row>
    <row r="28579" spans="8:8" ht="15" customHeight="1">
      <c r="H28579" s="24"/>
    </row>
    <row r="28580" spans="8:8" ht="15" customHeight="1">
      <c r="H28580" s="24"/>
    </row>
    <row r="28581" spans="8:8" ht="15" customHeight="1">
      <c r="H28581" s="24"/>
    </row>
    <row r="28582" spans="8:8" ht="15" customHeight="1">
      <c r="H28582" s="24"/>
    </row>
    <row r="28583" spans="8:8" ht="15" customHeight="1">
      <c r="H28583" s="24"/>
    </row>
    <row r="28584" spans="8:8" ht="15" customHeight="1">
      <c r="H28584" s="24"/>
    </row>
    <row r="28585" spans="8:8" ht="15" customHeight="1">
      <c r="H28585" s="24"/>
    </row>
    <row r="28586" spans="8:8" ht="15" customHeight="1">
      <c r="H28586" s="24"/>
    </row>
    <row r="28587" spans="8:8" ht="15" customHeight="1">
      <c r="H28587" s="24"/>
    </row>
    <row r="28588" spans="8:8" ht="15" customHeight="1">
      <c r="H28588" s="24"/>
    </row>
    <row r="28589" spans="8:8" ht="15" customHeight="1">
      <c r="H28589" s="24"/>
    </row>
    <row r="28590" spans="8:8" ht="15" customHeight="1">
      <c r="H28590" s="24"/>
    </row>
    <row r="28591" spans="8:8" ht="15" customHeight="1">
      <c r="H28591" s="24"/>
    </row>
    <row r="28592" spans="8:8" ht="15" customHeight="1">
      <c r="H28592" s="24"/>
    </row>
    <row r="28593" spans="8:8" ht="15" customHeight="1">
      <c r="H28593" s="24"/>
    </row>
    <row r="28594" spans="8:8" ht="15" customHeight="1">
      <c r="H28594" s="24"/>
    </row>
    <row r="28595" spans="8:8" ht="15" customHeight="1">
      <c r="H28595" s="24"/>
    </row>
    <row r="28596" spans="8:8" ht="15" customHeight="1">
      <c r="H28596" s="24"/>
    </row>
    <row r="28597" spans="8:8" ht="15" customHeight="1">
      <c r="H28597" s="24"/>
    </row>
    <row r="28598" spans="8:8" ht="15" customHeight="1">
      <c r="H28598" s="24"/>
    </row>
    <row r="28599" spans="8:8" ht="15" customHeight="1">
      <c r="H28599" s="24"/>
    </row>
    <row r="28600" spans="8:8" ht="15" customHeight="1">
      <c r="H28600" s="24"/>
    </row>
    <row r="28601" spans="8:8" ht="15" customHeight="1">
      <c r="H28601" s="24"/>
    </row>
    <row r="28602" spans="8:8" ht="15" customHeight="1">
      <c r="H28602" s="24"/>
    </row>
    <row r="28603" spans="8:8" ht="15" customHeight="1">
      <c r="H28603" s="24"/>
    </row>
    <row r="28604" spans="8:8" ht="15" customHeight="1">
      <c r="H28604" s="24"/>
    </row>
    <row r="28605" spans="8:8" ht="15" customHeight="1">
      <c r="H28605" s="24"/>
    </row>
    <row r="28606" spans="8:8" ht="15" customHeight="1">
      <c r="H28606" s="24"/>
    </row>
    <row r="28607" spans="8:8" ht="15" customHeight="1">
      <c r="H28607" s="24"/>
    </row>
    <row r="28608" spans="8:8" ht="15" customHeight="1">
      <c r="H28608" s="24"/>
    </row>
    <row r="28609" spans="8:8" ht="15" customHeight="1">
      <c r="H28609" s="24"/>
    </row>
    <row r="28610" spans="8:8" ht="15" customHeight="1">
      <c r="H28610" s="24"/>
    </row>
    <row r="28611" spans="8:8" ht="15" customHeight="1">
      <c r="H28611" s="24"/>
    </row>
    <row r="28612" spans="8:8" ht="15" customHeight="1">
      <c r="H28612" s="24"/>
    </row>
    <row r="28613" spans="8:8" ht="15" customHeight="1">
      <c r="H28613" s="24"/>
    </row>
    <row r="28614" spans="8:8" ht="15" customHeight="1">
      <c r="H28614" s="24"/>
    </row>
    <row r="28615" spans="8:8" ht="15" customHeight="1">
      <c r="H28615" s="24"/>
    </row>
    <row r="28616" spans="8:8" ht="15" customHeight="1">
      <c r="H28616" s="24"/>
    </row>
    <row r="28617" spans="8:8" ht="15" customHeight="1">
      <c r="H28617" s="24"/>
    </row>
    <row r="28618" spans="8:8" ht="15" customHeight="1">
      <c r="H28618" s="24"/>
    </row>
    <row r="28619" spans="8:8" ht="15" customHeight="1">
      <c r="H28619" s="24"/>
    </row>
    <row r="28620" spans="8:8" ht="15" customHeight="1">
      <c r="H28620" s="24"/>
    </row>
    <row r="28621" spans="8:8" ht="15" customHeight="1">
      <c r="H28621" s="24"/>
    </row>
    <row r="28622" spans="8:8" ht="15" customHeight="1">
      <c r="H28622" s="24"/>
    </row>
    <row r="28623" spans="8:8" ht="15" customHeight="1">
      <c r="H28623" s="24"/>
    </row>
    <row r="28624" spans="8:8" ht="15" customHeight="1">
      <c r="H28624" s="24"/>
    </row>
    <row r="28625" spans="8:8" ht="15" customHeight="1">
      <c r="H28625" s="24"/>
    </row>
    <row r="28626" spans="8:8" ht="15" customHeight="1">
      <c r="H28626" s="24"/>
    </row>
    <row r="28627" spans="8:8" ht="15" customHeight="1">
      <c r="H28627" s="24"/>
    </row>
    <row r="28628" spans="8:8" ht="15" customHeight="1">
      <c r="H28628" s="24"/>
    </row>
    <row r="28629" spans="8:8" ht="15" customHeight="1">
      <c r="H28629" s="24"/>
    </row>
    <row r="28630" spans="8:8" ht="15" customHeight="1">
      <c r="H28630" s="24"/>
    </row>
    <row r="28631" spans="8:8" ht="15" customHeight="1">
      <c r="H28631" s="24"/>
    </row>
    <row r="28632" spans="8:8" ht="15" customHeight="1">
      <c r="H28632" s="24"/>
    </row>
    <row r="28633" spans="8:8" ht="15" customHeight="1">
      <c r="H28633" s="24"/>
    </row>
    <row r="28634" spans="8:8" ht="15" customHeight="1">
      <c r="H28634" s="24"/>
    </row>
    <row r="28635" spans="8:8" ht="15" customHeight="1">
      <c r="H28635" s="24"/>
    </row>
    <row r="28636" spans="8:8" ht="15" customHeight="1">
      <c r="H28636" s="24"/>
    </row>
    <row r="28637" spans="8:8" ht="15" customHeight="1">
      <c r="H28637" s="24"/>
    </row>
    <row r="28638" spans="8:8" ht="15" customHeight="1">
      <c r="H28638" s="24"/>
    </row>
    <row r="28639" spans="8:8" ht="15" customHeight="1">
      <c r="H28639" s="24"/>
    </row>
    <row r="28640" spans="8:8" ht="15" customHeight="1">
      <c r="H28640" s="24"/>
    </row>
    <row r="28641" spans="8:8" ht="15" customHeight="1">
      <c r="H28641" s="24"/>
    </row>
    <row r="28642" spans="8:8" ht="15" customHeight="1">
      <c r="H28642" s="24"/>
    </row>
    <row r="28643" spans="8:8" ht="15" customHeight="1">
      <c r="H28643" s="24"/>
    </row>
    <row r="28644" spans="8:8" ht="15" customHeight="1">
      <c r="H28644" s="24"/>
    </row>
    <row r="28645" spans="8:8" ht="15" customHeight="1">
      <c r="H28645" s="24"/>
    </row>
    <row r="28646" spans="8:8" ht="15" customHeight="1">
      <c r="H28646" s="24"/>
    </row>
    <row r="28647" spans="8:8" ht="15" customHeight="1">
      <c r="H28647" s="24"/>
    </row>
    <row r="28648" spans="8:8" ht="15" customHeight="1">
      <c r="H28648" s="24"/>
    </row>
    <row r="28649" spans="8:8" ht="15" customHeight="1">
      <c r="H28649" s="24"/>
    </row>
    <row r="28650" spans="8:8" ht="15" customHeight="1">
      <c r="H28650" s="24"/>
    </row>
    <row r="28651" spans="8:8" ht="15" customHeight="1">
      <c r="H28651" s="24"/>
    </row>
    <row r="28652" spans="8:8" ht="15" customHeight="1">
      <c r="H28652" s="24"/>
    </row>
    <row r="28653" spans="8:8" ht="15" customHeight="1">
      <c r="H28653" s="24"/>
    </row>
    <row r="28654" spans="8:8" ht="15" customHeight="1">
      <c r="H28654" s="24"/>
    </row>
    <row r="28655" spans="8:8" ht="15" customHeight="1">
      <c r="H28655" s="24"/>
    </row>
    <row r="28656" spans="8:8" ht="15" customHeight="1">
      <c r="H28656" s="24"/>
    </row>
    <row r="28657" spans="8:8" ht="15" customHeight="1">
      <c r="H28657" s="24"/>
    </row>
    <row r="28658" spans="8:8" ht="15" customHeight="1">
      <c r="H28658" s="24"/>
    </row>
    <row r="28659" spans="8:8" ht="15" customHeight="1">
      <c r="H28659" s="24"/>
    </row>
    <row r="28660" spans="8:8" ht="15" customHeight="1">
      <c r="H28660" s="24"/>
    </row>
    <row r="28661" spans="8:8" ht="15" customHeight="1">
      <c r="H28661" s="24"/>
    </row>
    <row r="28662" spans="8:8" ht="15" customHeight="1">
      <c r="H28662" s="24"/>
    </row>
    <row r="28663" spans="8:8" ht="15" customHeight="1">
      <c r="H28663" s="24"/>
    </row>
    <row r="28664" spans="8:8" ht="15" customHeight="1">
      <c r="H28664" s="24"/>
    </row>
    <row r="28665" spans="8:8" ht="15" customHeight="1">
      <c r="H28665" s="24"/>
    </row>
    <row r="28666" spans="8:8" ht="15" customHeight="1">
      <c r="H28666" s="24"/>
    </row>
    <row r="28667" spans="8:8" ht="15" customHeight="1">
      <c r="H28667" s="24"/>
    </row>
    <row r="28668" spans="8:8" ht="15" customHeight="1">
      <c r="H28668" s="24"/>
    </row>
    <row r="28669" spans="8:8" ht="15" customHeight="1">
      <c r="H28669" s="24"/>
    </row>
    <row r="28670" spans="8:8" ht="15" customHeight="1">
      <c r="H28670" s="24"/>
    </row>
    <row r="28671" spans="8:8" ht="15" customHeight="1">
      <c r="H28671" s="24"/>
    </row>
    <row r="28672" spans="8:8" ht="15" customHeight="1">
      <c r="H28672" s="24"/>
    </row>
    <row r="28673" spans="8:8" ht="15" customHeight="1">
      <c r="H28673" s="24"/>
    </row>
    <row r="28674" spans="8:8" ht="15" customHeight="1">
      <c r="H28674" s="24"/>
    </row>
    <row r="28675" spans="8:8" ht="15" customHeight="1">
      <c r="H28675" s="24"/>
    </row>
    <row r="28676" spans="8:8" ht="15" customHeight="1">
      <c r="H28676" s="24"/>
    </row>
    <row r="28677" spans="8:8" ht="15" customHeight="1">
      <c r="H28677" s="24"/>
    </row>
    <row r="28678" spans="8:8" ht="15" customHeight="1">
      <c r="H28678" s="24"/>
    </row>
    <row r="28679" spans="8:8" ht="15" customHeight="1">
      <c r="H28679" s="24"/>
    </row>
    <row r="28680" spans="8:8" ht="15" customHeight="1">
      <c r="H28680" s="24"/>
    </row>
    <row r="28681" spans="8:8" ht="15" customHeight="1">
      <c r="H28681" s="24"/>
    </row>
    <row r="28682" spans="8:8" ht="15" customHeight="1">
      <c r="H28682" s="24"/>
    </row>
    <row r="28683" spans="8:8" ht="15" customHeight="1">
      <c r="H28683" s="24"/>
    </row>
    <row r="28684" spans="8:8" ht="15" customHeight="1">
      <c r="H28684" s="24"/>
    </row>
    <row r="28685" spans="8:8" ht="15" customHeight="1">
      <c r="H28685" s="24"/>
    </row>
    <row r="28686" spans="8:8" ht="15" customHeight="1">
      <c r="H28686" s="24"/>
    </row>
    <row r="28687" spans="8:8" ht="15" customHeight="1">
      <c r="H28687" s="24"/>
    </row>
    <row r="28688" spans="8:8" ht="15" customHeight="1">
      <c r="H28688" s="24"/>
    </row>
    <row r="28689" spans="8:8" ht="15" customHeight="1">
      <c r="H28689" s="24"/>
    </row>
    <row r="28690" spans="8:8" ht="15" customHeight="1">
      <c r="H28690" s="24"/>
    </row>
    <row r="28691" spans="8:8" ht="15" customHeight="1">
      <c r="H28691" s="24"/>
    </row>
    <row r="28692" spans="8:8" ht="15" customHeight="1">
      <c r="H28692" s="24"/>
    </row>
    <row r="28693" spans="8:8" ht="15" customHeight="1">
      <c r="H28693" s="24"/>
    </row>
    <row r="28694" spans="8:8" ht="15" customHeight="1">
      <c r="H28694" s="24"/>
    </row>
    <row r="28695" spans="8:8" ht="15" customHeight="1">
      <c r="H28695" s="24"/>
    </row>
    <row r="28696" spans="8:8" ht="15" customHeight="1">
      <c r="H28696" s="24"/>
    </row>
    <row r="28697" spans="8:8" ht="15" customHeight="1">
      <c r="H28697" s="24"/>
    </row>
    <row r="28698" spans="8:8" ht="15" customHeight="1">
      <c r="H28698" s="24"/>
    </row>
    <row r="28699" spans="8:8" ht="15" customHeight="1">
      <c r="H28699" s="24"/>
    </row>
    <row r="28700" spans="8:8" ht="15" customHeight="1">
      <c r="H28700" s="24"/>
    </row>
    <row r="28701" spans="8:8" ht="15" customHeight="1">
      <c r="H28701" s="24"/>
    </row>
    <row r="28702" spans="8:8" ht="15" customHeight="1">
      <c r="H28702" s="24"/>
    </row>
    <row r="28703" spans="8:8" ht="15" customHeight="1">
      <c r="H28703" s="24"/>
    </row>
    <row r="28704" spans="8:8" ht="15" customHeight="1">
      <c r="H28704" s="24"/>
    </row>
    <row r="28705" spans="8:8" ht="15" customHeight="1">
      <c r="H28705" s="24"/>
    </row>
    <row r="28706" spans="8:8" ht="15" customHeight="1">
      <c r="H28706" s="24"/>
    </row>
    <row r="28707" spans="8:8" ht="15" customHeight="1">
      <c r="H28707" s="24"/>
    </row>
    <row r="28708" spans="8:8" ht="15" customHeight="1">
      <c r="H28708" s="24"/>
    </row>
    <row r="28709" spans="8:8" ht="15" customHeight="1">
      <c r="H28709" s="24"/>
    </row>
    <row r="28710" spans="8:8" ht="15" customHeight="1">
      <c r="H28710" s="24"/>
    </row>
    <row r="28711" spans="8:8" ht="15" customHeight="1">
      <c r="H28711" s="24"/>
    </row>
    <row r="28712" spans="8:8" ht="15" customHeight="1">
      <c r="H28712" s="24"/>
    </row>
    <row r="28713" spans="8:8" ht="15" customHeight="1">
      <c r="H28713" s="24"/>
    </row>
    <row r="28714" spans="8:8" ht="15" customHeight="1">
      <c r="H28714" s="24"/>
    </row>
    <row r="28715" spans="8:8" ht="15" customHeight="1">
      <c r="H28715" s="24"/>
    </row>
    <row r="28716" spans="8:8" ht="15" customHeight="1">
      <c r="H28716" s="24"/>
    </row>
    <row r="28717" spans="8:8" ht="15" customHeight="1">
      <c r="H28717" s="24"/>
    </row>
    <row r="28718" spans="8:8" ht="15" customHeight="1">
      <c r="H28718" s="24"/>
    </row>
    <row r="28719" spans="8:8" ht="15" customHeight="1">
      <c r="H28719" s="24"/>
    </row>
    <row r="28720" spans="8:8" ht="15" customHeight="1">
      <c r="H28720" s="24"/>
    </row>
    <row r="28721" spans="8:8" ht="15" customHeight="1">
      <c r="H28721" s="24"/>
    </row>
    <row r="28722" spans="8:8" ht="15" customHeight="1">
      <c r="H28722" s="24"/>
    </row>
    <row r="28723" spans="8:8" ht="15" customHeight="1">
      <c r="H28723" s="24"/>
    </row>
    <row r="28724" spans="8:8" ht="15" customHeight="1">
      <c r="H28724" s="24"/>
    </row>
    <row r="28725" spans="8:8" ht="15" customHeight="1">
      <c r="H28725" s="24"/>
    </row>
    <row r="28726" spans="8:8" ht="15" customHeight="1">
      <c r="H28726" s="24"/>
    </row>
    <row r="28727" spans="8:8" ht="15" customHeight="1">
      <c r="H28727" s="24"/>
    </row>
    <row r="28728" spans="8:8" ht="15" customHeight="1">
      <c r="H28728" s="24"/>
    </row>
    <row r="28729" spans="8:8" ht="15" customHeight="1">
      <c r="H28729" s="24"/>
    </row>
    <row r="28730" spans="8:8" ht="15" customHeight="1">
      <c r="H28730" s="24"/>
    </row>
    <row r="28731" spans="8:8" ht="15" customHeight="1">
      <c r="H28731" s="24"/>
    </row>
    <row r="28732" spans="8:8" ht="15" customHeight="1">
      <c r="H28732" s="24"/>
    </row>
    <row r="28733" spans="8:8" ht="15" customHeight="1">
      <c r="H28733" s="24"/>
    </row>
    <row r="28734" spans="8:8" ht="15" customHeight="1">
      <c r="H28734" s="24"/>
    </row>
    <row r="28735" spans="8:8" ht="15" customHeight="1">
      <c r="H28735" s="24"/>
    </row>
    <row r="28736" spans="8:8" ht="15" customHeight="1">
      <c r="H28736" s="24"/>
    </row>
    <row r="28737" spans="8:8" ht="15" customHeight="1">
      <c r="H28737" s="24"/>
    </row>
    <row r="28738" spans="8:8" ht="15" customHeight="1">
      <c r="H28738" s="24"/>
    </row>
    <row r="28739" spans="8:8" ht="15" customHeight="1">
      <c r="H28739" s="24"/>
    </row>
    <row r="28740" spans="8:8" ht="15" customHeight="1">
      <c r="H28740" s="24"/>
    </row>
    <row r="28741" spans="8:8" ht="15" customHeight="1">
      <c r="H28741" s="24"/>
    </row>
    <row r="28742" spans="8:8" ht="15" customHeight="1">
      <c r="H28742" s="24"/>
    </row>
    <row r="28743" spans="8:8" ht="15" customHeight="1">
      <c r="H28743" s="24"/>
    </row>
    <row r="28744" spans="8:8" ht="15" customHeight="1">
      <c r="H28744" s="24"/>
    </row>
    <row r="28745" spans="8:8" ht="15" customHeight="1">
      <c r="H28745" s="24"/>
    </row>
    <row r="28746" spans="8:8" ht="15" customHeight="1">
      <c r="H28746" s="24"/>
    </row>
    <row r="28747" spans="8:8" ht="15" customHeight="1">
      <c r="H28747" s="24"/>
    </row>
    <row r="28748" spans="8:8" ht="15" customHeight="1">
      <c r="H28748" s="24"/>
    </row>
    <row r="28749" spans="8:8" ht="15" customHeight="1">
      <c r="H28749" s="24"/>
    </row>
    <row r="28750" spans="8:8" ht="15" customHeight="1">
      <c r="H28750" s="24"/>
    </row>
    <row r="28751" spans="8:8" ht="15" customHeight="1">
      <c r="H28751" s="24"/>
    </row>
    <row r="28752" spans="8:8" ht="15" customHeight="1">
      <c r="H28752" s="24"/>
    </row>
    <row r="28753" spans="8:8" ht="15" customHeight="1">
      <c r="H28753" s="24"/>
    </row>
    <row r="28754" spans="8:8" ht="15" customHeight="1">
      <c r="H28754" s="24"/>
    </row>
    <row r="28755" spans="8:8" ht="15" customHeight="1">
      <c r="H28755" s="24"/>
    </row>
    <row r="28756" spans="8:8" ht="15" customHeight="1">
      <c r="H28756" s="24"/>
    </row>
    <row r="28757" spans="8:8" ht="15" customHeight="1">
      <c r="H28757" s="24"/>
    </row>
    <row r="28758" spans="8:8" ht="15" customHeight="1">
      <c r="H28758" s="24"/>
    </row>
    <row r="28759" spans="8:8" ht="15" customHeight="1">
      <c r="H28759" s="24"/>
    </row>
    <row r="28760" spans="8:8" ht="15" customHeight="1">
      <c r="H28760" s="24"/>
    </row>
    <row r="28761" spans="8:8" ht="15" customHeight="1">
      <c r="H28761" s="24"/>
    </row>
    <row r="28762" spans="8:8" ht="15" customHeight="1">
      <c r="H28762" s="24"/>
    </row>
    <row r="28763" spans="8:8" ht="15" customHeight="1">
      <c r="H28763" s="24"/>
    </row>
    <row r="28764" spans="8:8" ht="15" customHeight="1">
      <c r="H28764" s="24"/>
    </row>
    <row r="28765" spans="8:8" ht="15" customHeight="1">
      <c r="H28765" s="24"/>
    </row>
    <row r="28766" spans="8:8" ht="15" customHeight="1">
      <c r="H28766" s="24"/>
    </row>
    <row r="28767" spans="8:8" ht="15" customHeight="1">
      <c r="H28767" s="24"/>
    </row>
    <row r="28768" spans="8:8" ht="15" customHeight="1">
      <c r="H28768" s="24"/>
    </row>
    <row r="28769" spans="8:8" ht="15" customHeight="1">
      <c r="H28769" s="24"/>
    </row>
    <row r="28770" spans="8:8" ht="15" customHeight="1">
      <c r="H28770" s="24"/>
    </row>
    <row r="28771" spans="8:8" ht="15" customHeight="1">
      <c r="H28771" s="24"/>
    </row>
    <row r="28772" spans="8:8" ht="15" customHeight="1">
      <c r="H28772" s="24"/>
    </row>
    <row r="28773" spans="8:8" ht="15" customHeight="1">
      <c r="H28773" s="24"/>
    </row>
    <row r="28774" spans="8:8" ht="15" customHeight="1">
      <c r="H28774" s="24"/>
    </row>
    <row r="28775" spans="8:8" ht="15" customHeight="1">
      <c r="H28775" s="24"/>
    </row>
    <row r="28776" spans="8:8" ht="15" customHeight="1">
      <c r="H28776" s="24"/>
    </row>
    <row r="28777" spans="8:8" ht="15" customHeight="1">
      <c r="H28777" s="24"/>
    </row>
    <row r="28778" spans="8:8" ht="15" customHeight="1">
      <c r="H28778" s="24"/>
    </row>
    <row r="28779" spans="8:8" ht="15" customHeight="1">
      <c r="H28779" s="24"/>
    </row>
    <row r="28780" spans="8:8" ht="15" customHeight="1">
      <c r="H28780" s="24"/>
    </row>
    <row r="28781" spans="8:8" ht="15" customHeight="1">
      <c r="H28781" s="24"/>
    </row>
    <row r="28782" spans="8:8" ht="15" customHeight="1">
      <c r="H28782" s="24"/>
    </row>
    <row r="28783" spans="8:8" ht="15" customHeight="1">
      <c r="H28783" s="24"/>
    </row>
    <row r="28784" spans="8:8" ht="15" customHeight="1">
      <c r="H28784" s="24"/>
    </row>
    <row r="28785" spans="8:8" ht="15" customHeight="1">
      <c r="H28785" s="24"/>
    </row>
    <row r="28786" spans="8:8" ht="15" customHeight="1">
      <c r="H28786" s="24"/>
    </row>
    <row r="28787" spans="8:8" ht="15" customHeight="1">
      <c r="H28787" s="24"/>
    </row>
    <row r="28788" spans="8:8" ht="15" customHeight="1">
      <c r="H28788" s="24"/>
    </row>
    <row r="28789" spans="8:8" ht="15" customHeight="1">
      <c r="H28789" s="24"/>
    </row>
    <row r="28790" spans="8:8" ht="15" customHeight="1">
      <c r="H28790" s="24"/>
    </row>
    <row r="28791" spans="8:8" ht="15" customHeight="1">
      <c r="H28791" s="24"/>
    </row>
    <row r="28792" spans="8:8" ht="15" customHeight="1">
      <c r="H28792" s="24"/>
    </row>
    <row r="28793" spans="8:8" ht="15" customHeight="1">
      <c r="H28793" s="24"/>
    </row>
    <row r="28794" spans="8:8" ht="15" customHeight="1">
      <c r="H28794" s="24"/>
    </row>
    <row r="28795" spans="8:8" ht="15" customHeight="1">
      <c r="H28795" s="24"/>
    </row>
    <row r="28796" spans="8:8" ht="15" customHeight="1">
      <c r="H28796" s="24"/>
    </row>
    <row r="28797" spans="8:8" ht="15" customHeight="1">
      <c r="H28797" s="24"/>
    </row>
    <row r="28798" spans="8:8" ht="15" customHeight="1">
      <c r="H28798" s="24"/>
    </row>
    <row r="28799" spans="8:8" ht="15" customHeight="1">
      <c r="H28799" s="24"/>
    </row>
    <row r="28800" spans="8:8" ht="15" customHeight="1">
      <c r="H28800" s="24"/>
    </row>
    <row r="28801" spans="8:8" ht="15" customHeight="1">
      <c r="H28801" s="24"/>
    </row>
    <row r="28802" spans="8:8" ht="15" customHeight="1">
      <c r="H28802" s="24"/>
    </row>
    <row r="28803" spans="8:8" ht="15" customHeight="1">
      <c r="H28803" s="24"/>
    </row>
    <row r="28804" spans="8:8" ht="15" customHeight="1">
      <c r="H28804" s="24"/>
    </row>
    <row r="28805" spans="8:8" ht="15" customHeight="1">
      <c r="H28805" s="24"/>
    </row>
    <row r="28806" spans="8:8" ht="15" customHeight="1">
      <c r="H28806" s="24"/>
    </row>
    <row r="28807" spans="8:8" ht="15" customHeight="1">
      <c r="H28807" s="24"/>
    </row>
    <row r="28808" spans="8:8" ht="15" customHeight="1">
      <c r="H28808" s="24"/>
    </row>
    <row r="28809" spans="8:8" ht="15" customHeight="1">
      <c r="H28809" s="24"/>
    </row>
    <row r="28810" spans="8:8" ht="15" customHeight="1">
      <c r="H28810" s="24"/>
    </row>
    <row r="28811" spans="8:8" ht="15" customHeight="1">
      <c r="H28811" s="24"/>
    </row>
    <row r="28812" spans="8:8" ht="15" customHeight="1">
      <c r="H28812" s="24"/>
    </row>
    <row r="28813" spans="8:8" ht="15" customHeight="1">
      <c r="H28813" s="24"/>
    </row>
    <row r="28814" spans="8:8" ht="15" customHeight="1">
      <c r="H28814" s="24"/>
    </row>
    <row r="28815" spans="8:8" ht="15" customHeight="1">
      <c r="H28815" s="24"/>
    </row>
    <row r="28816" spans="8:8" ht="15" customHeight="1">
      <c r="H28816" s="24"/>
    </row>
    <row r="28817" spans="8:8" ht="15" customHeight="1">
      <c r="H28817" s="24"/>
    </row>
    <row r="28818" spans="8:8" ht="15" customHeight="1">
      <c r="H28818" s="24"/>
    </row>
    <row r="28819" spans="8:8" ht="15" customHeight="1">
      <c r="H28819" s="24"/>
    </row>
    <row r="28820" spans="8:8" ht="15" customHeight="1">
      <c r="H28820" s="24"/>
    </row>
    <row r="28821" spans="8:8" ht="15" customHeight="1">
      <c r="H28821" s="24"/>
    </row>
    <row r="28822" spans="8:8" ht="15" customHeight="1">
      <c r="H28822" s="24"/>
    </row>
    <row r="28823" spans="8:8" ht="15" customHeight="1">
      <c r="H28823" s="24"/>
    </row>
    <row r="28824" spans="8:8" ht="15" customHeight="1">
      <c r="H28824" s="24"/>
    </row>
    <row r="28825" spans="8:8" ht="15" customHeight="1">
      <c r="H28825" s="24"/>
    </row>
    <row r="28826" spans="8:8" ht="15" customHeight="1">
      <c r="H28826" s="24"/>
    </row>
    <row r="28827" spans="8:8" ht="15" customHeight="1">
      <c r="H28827" s="24"/>
    </row>
    <row r="28828" spans="8:8" ht="15" customHeight="1">
      <c r="H28828" s="24"/>
    </row>
    <row r="28829" spans="8:8" ht="15" customHeight="1">
      <c r="H28829" s="24"/>
    </row>
    <row r="28830" spans="8:8" ht="15" customHeight="1">
      <c r="H28830" s="24"/>
    </row>
    <row r="28831" spans="8:8" ht="15" customHeight="1">
      <c r="H28831" s="24"/>
    </row>
    <row r="28832" spans="8:8" ht="15" customHeight="1">
      <c r="H28832" s="24"/>
    </row>
    <row r="28833" spans="8:8" ht="15" customHeight="1">
      <c r="H28833" s="24"/>
    </row>
    <row r="28834" spans="8:8" ht="15" customHeight="1">
      <c r="H28834" s="24"/>
    </row>
    <row r="28835" spans="8:8" ht="15" customHeight="1">
      <c r="H28835" s="24"/>
    </row>
    <row r="28836" spans="8:8" ht="15" customHeight="1">
      <c r="H28836" s="24"/>
    </row>
    <row r="28837" spans="8:8" ht="15" customHeight="1">
      <c r="H28837" s="24"/>
    </row>
    <row r="28838" spans="8:8" ht="15" customHeight="1">
      <c r="H28838" s="24"/>
    </row>
    <row r="28839" spans="8:8" ht="15" customHeight="1">
      <c r="H28839" s="24"/>
    </row>
    <row r="28840" spans="8:8" ht="15" customHeight="1">
      <c r="H28840" s="24"/>
    </row>
    <row r="28841" spans="8:8" ht="15" customHeight="1">
      <c r="H28841" s="24"/>
    </row>
    <row r="28842" spans="8:8" ht="15" customHeight="1">
      <c r="H28842" s="24"/>
    </row>
    <row r="28843" spans="8:8" ht="15" customHeight="1">
      <c r="H28843" s="24"/>
    </row>
    <row r="28844" spans="8:8" ht="15" customHeight="1">
      <c r="H28844" s="24"/>
    </row>
    <row r="28845" spans="8:8" ht="15" customHeight="1">
      <c r="H28845" s="24"/>
    </row>
    <row r="28846" spans="8:8" ht="15" customHeight="1">
      <c r="H28846" s="24"/>
    </row>
    <row r="28847" spans="8:8" ht="15" customHeight="1">
      <c r="H28847" s="24"/>
    </row>
    <row r="28848" spans="8:8" ht="15" customHeight="1">
      <c r="H28848" s="24"/>
    </row>
    <row r="28849" spans="8:8" ht="15" customHeight="1">
      <c r="H28849" s="24"/>
    </row>
    <row r="28850" spans="8:8" ht="15" customHeight="1">
      <c r="H28850" s="24"/>
    </row>
    <row r="28851" spans="8:8" ht="15" customHeight="1">
      <c r="H28851" s="24"/>
    </row>
    <row r="28852" spans="8:8" ht="15" customHeight="1">
      <c r="H28852" s="24"/>
    </row>
    <row r="28853" spans="8:8" ht="15" customHeight="1">
      <c r="H28853" s="24"/>
    </row>
    <row r="28854" spans="8:8" ht="15" customHeight="1">
      <c r="H28854" s="24"/>
    </row>
    <row r="28855" spans="8:8" ht="15" customHeight="1">
      <c r="H28855" s="24"/>
    </row>
    <row r="28856" spans="8:8" ht="15" customHeight="1">
      <c r="H28856" s="24"/>
    </row>
    <row r="28857" spans="8:8" ht="15" customHeight="1">
      <c r="H28857" s="24"/>
    </row>
    <row r="28858" spans="8:8" ht="15" customHeight="1">
      <c r="H28858" s="24"/>
    </row>
    <row r="28859" spans="8:8" ht="15" customHeight="1">
      <c r="H28859" s="24"/>
    </row>
    <row r="28860" spans="8:8" ht="15" customHeight="1">
      <c r="H28860" s="24"/>
    </row>
    <row r="28861" spans="8:8" ht="15" customHeight="1">
      <c r="H28861" s="24"/>
    </row>
    <row r="28862" spans="8:8" ht="15" customHeight="1">
      <c r="H28862" s="24"/>
    </row>
    <row r="28863" spans="8:8" ht="15" customHeight="1">
      <c r="H28863" s="24"/>
    </row>
    <row r="28864" spans="8:8" ht="15" customHeight="1">
      <c r="H28864" s="24"/>
    </row>
    <row r="28865" spans="8:8" ht="15" customHeight="1">
      <c r="H28865" s="24"/>
    </row>
    <row r="28866" spans="8:8" ht="15" customHeight="1">
      <c r="H28866" s="24"/>
    </row>
    <row r="28867" spans="8:8" ht="15" customHeight="1">
      <c r="H28867" s="24"/>
    </row>
    <row r="28868" spans="8:8" ht="15" customHeight="1">
      <c r="H28868" s="24"/>
    </row>
    <row r="28869" spans="8:8" ht="15" customHeight="1">
      <c r="H28869" s="24"/>
    </row>
    <row r="28870" spans="8:8" ht="15" customHeight="1">
      <c r="H28870" s="24"/>
    </row>
    <row r="28871" spans="8:8" ht="15" customHeight="1">
      <c r="H28871" s="24"/>
    </row>
    <row r="28872" spans="8:8" ht="15" customHeight="1">
      <c r="H28872" s="24"/>
    </row>
    <row r="28873" spans="8:8" ht="15" customHeight="1">
      <c r="H28873" s="24"/>
    </row>
    <row r="28874" spans="8:8" ht="15" customHeight="1">
      <c r="H28874" s="24"/>
    </row>
    <row r="28875" spans="8:8" ht="15" customHeight="1">
      <c r="H28875" s="24"/>
    </row>
    <row r="28876" spans="8:8" ht="15" customHeight="1">
      <c r="H28876" s="24"/>
    </row>
    <row r="28877" spans="8:8" ht="15" customHeight="1">
      <c r="H28877" s="24"/>
    </row>
    <row r="28878" spans="8:8" ht="15" customHeight="1">
      <c r="H28878" s="24"/>
    </row>
    <row r="28879" spans="8:8" ht="15" customHeight="1">
      <c r="H28879" s="24"/>
    </row>
    <row r="28880" spans="8:8" ht="15" customHeight="1">
      <c r="H28880" s="24"/>
    </row>
    <row r="28881" spans="8:8" ht="15" customHeight="1">
      <c r="H28881" s="24"/>
    </row>
    <row r="28882" spans="8:8" ht="15" customHeight="1">
      <c r="H28882" s="24"/>
    </row>
    <row r="28883" spans="8:8" ht="15" customHeight="1">
      <c r="H28883" s="24"/>
    </row>
    <row r="28884" spans="8:8" ht="15" customHeight="1">
      <c r="H28884" s="24"/>
    </row>
    <row r="28885" spans="8:8" ht="15" customHeight="1">
      <c r="H28885" s="24"/>
    </row>
    <row r="28886" spans="8:8" ht="15" customHeight="1">
      <c r="H28886" s="24"/>
    </row>
    <row r="28887" spans="8:8" ht="15" customHeight="1">
      <c r="H28887" s="24"/>
    </row>
    <row r="28888" spans="8:8" ht="15" customHeight="1">
      <c r="H28888" s="24"/>
    </row>
    <row r="28889" spans="8:8" ht="15" customHeight="1">
      <c r="H28889" s="24"/>
    </row>
    <row r="28890" spans="8:8" ht="15" customHeight="1">
      <c r="H28890" s="24"/>
    </row>
    <row r="28891" spans="8:8" ht="15" customHeight="1">
      <c r="H28891" s="24"/>
    </row>
    <row r="28892" spans="8:8" ht="15" customHeight="1">
      <c r="H28892" s="24"/>
    </row>
    <row r="28893" spans="8:8" ht="15" customHeight="1">
      <c r="H28893" s="24"/>
    </row>
    <row r="28894" spans="8:8" ht="15" customHeight="1">
      <c r="H28894" s="24"/>
    </row>
    <row r="28895" spans="8:8" ht="15" customHeight="1">
      <c r="H28895" s="24"/>
    </row>
    <row r="28896" spans="8:8" ht="15" customHeight="1">
      <c r="H28896" s="24"/>
    </row>
    <row r="28897" spans="8:8" ht="15" customHeight="1">
      <c r="H28897" s="24"/>
    </row>
    <row r="28898" spans="8:8" ht="15" customHeight="1">
      <c r="H28898" s="24"/>
    </row>
    <row r="28899" spans="8:8" ht="15" customHeight="1">
      <c r="H28899" s="24"/>
    </row>
    <row r="28900" spans="8:8" ht="15" customHeight="1">
      <c r="H28900" s="24"/>
    </row>
    <row r="28901" spans="8:8" ht="15" customHeight="1">
      <c r="H28901" s="24"/>
    </row>
    <row r="28902" spans="8:8" ht="15" customHeight="1">
      <c r="H28902" s="24"/>
    </row>
    <row r="28903" spans="8:8" ht="15" customHeight="1">
      <c r="H28903" s="24"/>
    </row>
    <row r="28904" spans="8:8" ht="15" customHeight="1">
      <c r="H28904" s="24"/>
    </row>
    <row r="28905" spans="8:8" ht="15" customHeight="1">
      <c r="H28905" s="24"/>
    </row>
    <row r="28906" spans="8:8" ht="15" customHeight="1">
      <c r="H28906" s="24"/>
    </row>
    <row r="28907" spans="8:8" ht="15" customHeight="1">
      <c r="H28907" s="24"/>
    </row>
    <row r="28908" spans="8:8" ht="15" customHeight="1">
      <c r="H28908" s="24"/>
    </row>
    <row r="28909" spans="8:8" ht="15" customHeight="1">
      <c r="H28909" s="24"/>
    </row>
    <row r="28910" spans="8:8" ht="15" customHeight="1">
      <c r="H28910" s="24"/>
    </row>
    <row r="28911" spans="8:8" ht="15" customHeight="1">
      <c r="H28911" s="24"/>
    </row>
    <row r="28912" spans="8:8" ht="15" customHeight="1">
      <c r="H28912" s="24"/>
    </row>
    <row r="28913" spans="8:8" ht="15" customHeight="1">
      <c r="H28913" s="24"/>
    </row>
    <row r="28914" spans="8:8" ht="15" customHeight="1">
      <c r="H28914" s="24"/>
    </row>
    <row r="28915" spans="8:8" ht="15" customHeight="1">
      <c r="H28915" s="24"/>
    </row>
    <row r="28916" spans="8:8" ht="15" customHeight="1">
      <c r="H28916" s="24"/>
    </row>
    <row r="28917" spans="8:8" ht="15" customHeight="1">
      <c r="H28917" s="24"/>
    </row>
    <row r="28918" spans="8:8" ht="15" customHeight="1">
      <c r="H28918" s="24"/>
    </row>
    <row r="28919" spans="8:8" ht="15" customHeight="1">
      <c r="H28919" s="24"/>
    </row>
    <row r="28920" spans="8:8" ht="15" customHeight="1">
      <c r="H28920" s="24"/>
    </row>
    <row r="28921" spans="8:8" ht="15" customHeight="1">
      <c r="H28921" s="24"/>
    </row>
    <row r="28922" spans="8:8" ht="15" customHeight="1">
      <c r="H28922" s="24"/>
    </row>
    <row r="28923" spans="8:8" ht="15" customHeight="1">
      <c r="H28923" s="24"/>
    </row>
    <row r="28924" spans="8:8" ht="15" customHeight="1">
      <c r="H28924" s="24"/>
    </row>
    <row r="28925" spans="8:8" ht="15" customHeight="1">
      <c r="H28925" s="24"/>
    </row>
    <row r="28926" spans="8:8" ht="15" customHeight="1">
      <c r="H28926" s="24"/>
    </row>
    <row r="28927" spans="8:8" ht="15" customHeight="1">
      <c r="H28927" s="24"/>
    </row>
    <row r="28928" spans="8:8" ht="15" customHeight="1">
      <c r="H28928" s="24"/>
    </row>
    <row r="28929" spans="8:8" ht="15" customHeight="1">
      <c r="H28929" s="24"/>
    </row>
    <row r="28930" spans="8:8" ht="15" customHeight="1">
      <c r="H28930" s="24"/>
    </row>
    <row r="28931" spans="8:8" ht="15" customHeight="1">
      <c r="H28931" s="24"/>
    </row>
    <row r="28932" spans="8:8" ht="15" customHeight="1">
      <c r="H28932" s="24"/>
    </row>
    <row r="28933" spans="8:8" ht="15" customHeight="1">
      <c r="H28933" s="24"/>
    </row>
    <row r="28934" spans="8:8" ht="15" customHeight="1">
      <c r="H28934" s="24"/>
    </row>
    <row r="28935" spans="8:8" ht="15" customHeight="1">
      <c r="H28935" s="24"/>
    </row>
    <row r="28936" spans="8:8" ht="15" customHeight="1">
      <c r="H28936" s="24"/>
    </row>
    <row r="28937" spans="8:8" ht="15" customHeight="1">
      <c r="H28937" s="24"/>
    </row>
    <row r="28938" spans="8:8" ht="15" customHeight="1">
      <c r="H28938" s="24"/>
    </row>
    <row r="28939" spans="8:8" ht="15" customHeight="1">
      <c r="H28939" s="24"/>
    </row>
    <row r="28940" spans="8:8" ht="15" customHeight="1">
      <c r="H28940" s="24"/>
    </row>
    <row r="28941" spans="8:8" ht="15" customHeight="1">
      <c r="H28941" s="24"/>
    </row>
    <row r="28942" spans="8:8" ht="15" customHeight="1">
      <c r="H28942" s="24"/>
    </row>
    <row r="28943" spans="8:8" ht="15" customHeight="1">
      <c r="H28943" s="24"/>
    </row>
    <row r="28944" spans="8:8" ht="15" customHeight="1">
      <c r="H28944" s="24"/>
    </row>
    <row r="28945" spans="8:8" ht="15" customHeight="1">
      <c r="H28945" s="24"/>
    </row>
    <row r="28946" spans="8:8" ht="15" customHeight="1">
      <c r="H28946" s="24"/>
    </row>
    <row r="28947" spans="8:8" ht="15" customHeight="1">
      <c r="H28947" s="24"/>
    </row>
    <row r="28948" spans="8:8" ht="15" customHeight="1">
      <c r="H28948" s="24"/>
    </row>
    <row r="28949" spans="8:8" ht="15" customHeight="1">
      <c r="H28949" s="24"/>
    </row>
    <row r="28950" spans="8:8" ht="15" customHeight="1">
      <c r="H28950" s="24"/>
    </row>
    <row r="28951" spans="8:8" ht="15" customHeight="1">
      <c r="H28951" s="24"/>
    </row>
    <row r="28952" spans="8:8" ht="15" customHeight="1">
      <c r="H28952" s="24"/>
    </row>
    <row r="28953" spans="8:8" ht="15" customHeight="1">
      <c r="H28953" s="24"/>
    </row>
    <row r="28954" spans="8:8" ht="15" customHeight="1">
      <c r="H28954" s="24"/>
    </row>
    <row r="28955" spans="8:8" ht="15" customHeight="1">
      <c r="H28955" s="24"/>
    </row>
    <row r="28956" spans="8:8" ht="15" customHeight="1">
      <c r="H28956" s="24"/>
    </row>
    <row r="28957" spans="8:8" ht="15" customHeight="1">
      <c r="H28957" s="24"/>
    </row>
    <row r="28958" spans="8:8" ht="15" customHeight="1">
      <c r="H28958" s="24"/>
    </row>
    <row r="28959" spans="8:8" ht="15" customHeight="1">
      <c r="H28959" s="24"/>
    </row>
    <row r="28960" spans="8:8" ht="15" customHeight="1">
      <c r="H28960" s="24"/>
    </row>
    <row r="28961" spans="8:8" ht="15" customHeight="1">
      <c r="H28961" s="24"/>
    </row>
    <row r="28962" spans="8:8" ht="15" customHeight="1">
      <c r="H28962" s="24"/>
    </row>
    <row r="28963" spans="8:8" ht="15" customHeight="1">
      <c r="H28963" s="24"/>
    </row>
    <row r="28964" spans="8:8" ht="15" customHeight="1">
      <c r="H28964" s="24"/>
    </row>
    <row r="28965" spans="8:8" ht="15" customHeight="1">
      <c r="H28965" s="24"/>
    </row>
    <row r="28966" spans="8:8" ht="15" customHeight="1">
      <c r="H28966" s="24"/>
    </row>
    <row r="28967" spans="8:8" ht="15" customHeight="1">
      <c r="H28967" s="24"/>
    </row>
    <row r="28968" spans="8:8" ht="15" customHeight="1">
      <c r="H28968" s="24"/>
    </row>
    <row r="28969" spans="8:8" ht="15" customHeight="1">
      <c r="H28969" s="24"/>
    </row>
    <row r="28970" spans="8:8" ht="15" customHeight="1">
      <c r="H28970" s="24"/>
    </row>
    <row r="28971" spans="8:8" ht="15" customHeight="1">
      <c r="H28971" s="24"/>
    </row>
    <row r="28972" spans="8:8" ht="15" customHeight="1">
      <c r="H28972" s="24"/>
    </row>
    <row r="28973" spans="8:8" ht="15" customHeight="1">
      <c r="H28973" s="24"/>
    </row>
    <row r="28974" spans="8:8" ht="15" customHeight="1">
      <c r="H28974" s="24"/>
    </row>
    <row r="28975" spans="8:8" ht="15" customHeight="1">
      <c r="H28975" s="24"/>
    </row>
    <row r="28976" spans="8:8" ht="15" customHeight="1">
      <c r="H28976" s="24"/>
    </row>
    <row r="28977" spans="8:8" ht="15" customHeight="1">
      <c r="H28977" s="24"/>
    </row>
    <row r="28978" spans="8:8" ht="15" customHeight="1">
      <c r="H28978" s="24"/>
    </row>
    <row r="28979" spans="8:8" ht="15" customHeight="1">
      <c r="H28979" s="24"/>
    </row>
    <row r="28980" spans="8:8" ht="15" customHeight="1">
      <c r="H28980" s="24"/>
    </row>
    <row r="28981" spans="8:8" ht="15" customHeight="1">
      <c r="H28981" s="24"/>
    </row>
    <row r="28982" spans="8:8" ht="15" customHeight="1">
      <c r="H28982" s="24"/>
    </row>
    <row r="28983" spans="8:8" ht="15" customHeight="1">
      <c r="H28983" s="24"/>
    </row>
    <row r="28984" spans="8:8" ht="15" customHeight="1">
      <c r="H28984" s="24"/>
    </row>
    <row r="28985" spans="8:8" ht="15" customHeight="1">
      <c r="H28985" s="24"/>
    </row>
    <row r="28986" spans="8:8" ht="15" customHeight="1">
      <c r="H28986" s="24"/>
    </row>
    <row r="28987" spans="8:8" ht="15" customHeight="1">
      <c r="H28987" s="24"/>
    </row>
    <row r="28988" spans="8:8" ht="15" customHeight="1">
      <c r="H28988" s="24"/>
    </row>
    <row r="28989" spans="8:8" ht="15" customHeight="1">
      <c r="H28989" s="24"/>
    </row>
    <row r="28990" spans="8:8" ht="15" customHeight="1">
      <c r="H28990" s="24"/>
    </row>
    <row r="28991" spans="8:8" ht="15" customHeight="1">
      <c r="H28991" s="24"/>
    </row>
    <row r="28992" spans="8:8" ht="15" customHeight="1">
      <c r="H28992" s="24"/>
    </row>
    <row r="28993" spans="8:8" ht="15" customHeight="1">
      <c r="H28993" s="24"/>
    </row>
    <row r="28994" spans="8:8" ht="15" customHeight="1">
      <c r="H28994" s="24"/>
    </row>
    <row r="28995" spans="8:8" ht="15" customHeight="1">
      <c r="H28995" s="24"/>
    </row>
    <row r="28996" spans="8:8" ht="15" customHeight="1">
      <c r="H28996" s="24"/>
    </row>
    <row r="28997" spans="8:8" ht="15" customHeight="1">
      <c r="H28997" s="24"/>
    </row>
    <row r="28998" spans="8:8" ht="15" customHeight="1">
      <c r="H28998" s="24"/>
    </row>
    <row r="28999" spans="8:8" ht="15" customHeight="1">
      <c r="H28999" s="24"/>
    </row>
    <row r="29000" spans="8:8" ht="15" customHeight="1">
      <c r="H29000" s="24"/>
    </row>
    <row r="29001" spans="8:8" ht="15" customHeight="1">
      <c r="H29001" s="24"/>
    </row>
    <row r="29002" spans="8:8" ht="15" customHeight="1">
      <c r="H29002" s="24"/>
    </row>
    <row r="29003" spans="8:8" ht="15" customHeight="1">
      <c r="H29003" s="24"/>
    </row>
    <row r="29004" spans="8:8" ht="15" customHeight="1">
      <c r="H29004" s="24"/>
    </row>
    <row r="29005" spans="8:8" ht="15" customHeight="1">
      <c r="H29005" s="24"/>
    </row>
    <row r="29006" spans="8:8" ht="15" customHeight="1">
      <c r="H29006" s="24"/>
    </row>
    <row r="29007" spans="8:8" ht="15" customHeight="1">
      <c r="H29007" s="24"/>
    </row>
    <row r="29008" spans="8:8" ht="15" customHeight="1">
      <c r="H29008" s="24"/>
    </row>
    <row r="29009" spans="8:8" ht="15" customHeight="1">
      <c r="H29009" s="24"/>
    </row>
    <row r="29010" spans="8:8" ht="15" customHeight="1">
      <c r="H29010" s="24"/>
    </row>
    <row r="29011" spans="8:8" ht="15" customHeight="1">
      <c r="H29011" s="24"/>
    </row>
    <row r="29012" spans="8:8" ht="15" customHeight="1">
      <c r="H29012" s="24"/>
    </row>
    <row r="29013" spans="8:8" ht="15" customHeight="1">
      <c r="H29013" s="24"/>
    </row>
    <row r="29014" spans="8:8" ht="15" customHeight="1">
      <c r="H29014" s="24"/>
    </row>
    <row r="29015" spans="8:8" ht="15" customHeight="1">
      <c r="H29015" s="24"/>
    </row>
    <row r="29016" spans="8:8" ht="15" customHeight="1">
      <c r="H29016" s="24"/>
    </row>
    <row r="29017" spans="8:8" ht="15" customHeight="1">
      <c r="H29017" s="24"/>
    </row>
    <row r="29018" spans="8:8" ht="15" customHeight="1">
      <c r="H29018" s="24"/>
    </row>
    <row r="29019" spans="8:8" ht="15" customHeight="1">
      <c r="H29019" s="24"/>
    </row>
    <row r="29020" spans="8:8" ht="15" customHeight="1">
      <c r="H29020" s="24"/>
    </row>
    <row r="29021" spans="8:8" ht="15" customHeight="1">
      <c r="H29021" s="24"/>
    </row>
    <row r="29022" spans="8:8" ht="15" customHeight="1">
      <c r="H29022" s="24"/>
    </row>
    <row r="29023" spans="8:8" ht="15" customHeight="1">
      <c r="H29023" s="24"/>
    </row>
    <row r="29024" spans="8:8" ht="15" customHeight="1">
      <c r="H29024" s="24"/>
    </row>
    <row r="29025" spans="8:8" ht="15" customHeight="1">
      <c r="H29025" s="24"/>
    </row>
    <row r="29026" spans="8:8" ht="15" customHeight="1">
      <c r="H29026" s="24"/>
    </row>
    <row r="29027" spans="8:8" ht="15" customHeight="1">
      <c r="H29027" s="24"/>
    </row>
    <row r="29028" spans="8:8" ht="15" customHeight="1">
      <c r="H29028" s="24"/>
    </row>
    <row r="29029" spans="8:8" ht="15" customHeight="1">
      <c r="H29029" s="24"/>
    </row>
    <row r="29030" spans="8:8" ht="15" customHeight="1">
      <c r="H29030" s="24"/>
    </row>
    <row r="29031" spans="8:8" ht="15" customHeight="1">
      <c r="H29031" s="24"/>
    </row>
    <row r="29032" spans="8:8" ht="15" customHeight="1">
      <c r="H29032" s="24"/>
    </row>
    <row r="29033" spans="8:8" ht="15" customHeight="1">
      <c r="H29033" s="24"/>
    </row>
    <row r="29034" spans="8:8" ht="15" customHeight="1">
      <c r="H29034" s="24"/>
    </row>
    <row r="29035" spans="8:8" ht="15" customHeight="1">
      <c r="H29035" s="24"/>
    </row>
    <row r="29036" spans="8:8" ht="15" customHeight="1">
      <c r="H29036" s="24"/>
    </row>
    <row r="29037" spans="8:8" ht="15" customHeight="1">
      <c r="H29037" s="24"/>
    </row>
    <row r="29038" spans="8:8" ht="15" customHeight="1">
      <c r="H29038" s="24"/>
    </row>
    <row r="29039" spans="8:8" ht="15" customHeight="1">
      <c r="H29039" s="24"/>
    </row>
    <row r="29040" spans="8:8" ht="15" customHeight="1">
      <c r="H29040" s="24"/>
    </row>
    <row r="29041" spans="8:8" ht="15" customHeight="1">
      <c r="H29041" s="24"/>
    </row>
    <row r="29042" spans="8:8" ht="15" customHeight="1">
      <c r="H29042" s="24"/>
    </row>
    <row r="29043" spans="8:8" ht="15" customHeight="1">
      <c r="H29043" s="24"/>
    </row>
    <row r="29044" spans="8:8" ht="15" customHeight="1">
      <c r="H29044" s="24"/>
    </row>
    <row r="29045" spans="8:8" ht="15" customHeight="1">
      <c r="H29045" s="24"/>
    </row>
    <row r="29046" spans="8:8" ht="15" customHeight="1">
      <c r="H29046" s="24"/>
    </row>
    <row r="29047" spans="8:8" ht="15" customHeight="1">
      <c r="H29047" s="24"/>
    </row>
    <row r="29048" spans="8:8" ht="15" customHeight="1">
      <c r="H29048" s="24"/>
    </row>
    <row r="29049" spans="8:8" ht="15" customHeight="1">
      <c r="H29049" s="24"/>
    </row>
    <row r="29050" spans="8:8" ht="15" customHeight="1">
      <c r="H29050" s="24"/>
    </row>
    <row r="29051" spans="8:8" ht="15" customHeight="1">
      <c r="H29051" s="24"/>
    </row>
    <row r="29052" spans="8:8" ht="15" customHeight="1">
      <c r="H29052" s="24"/>
    </row>
    <row r="29053" spans="8:8" ht="15" customHeight="1">
      <c r="H29053" s="24"/>
    </row>
    <row r="29054" spans="8:8" ht="15" customHeight="1">
      <c r="H29054" s="24"/>
    </row>
    <row r="29055" spans="8:8" ht="15" customHeight="1">
      <c r="H29055" s="24"/>
    </row>
    <row r="29056" spans="8:8" ht="15" customHeight="1">
      <c r="H29056" s="24"/>
    </row>
    <row r="29057" spans="8:8" ht="15" customHeight="1">
      <c r="H29057" s="24"/>
    </row>
    <row r="29058" spans="8:8" ht="15" customHeight="1">
      <c r="H29058" s="24"/>
    </row>
    <row r="29059" spans="8:8" ht="15" customHeight="1">
      <c r="H29059" s="24"/>
    </row>
    <row r="29060" spans="8:8" ht="15" customHeight="1">
      <c r="H29060" s="24"/>
    </row>
    <row r="29061" spans="8:8" ht="15" customHeight="1">
      <c r="H29061" s="24"/>
    </row>
    <row r="29062" spans="8:8" ht="15" customHeight="1">
      <c r="H29062" s="24"/>
    </row>
    <row r="29063" spans="8:8" ht="15" customHeight="1">
      <c r="H29063" s="24"/>
    </row>
    <row r="29064" spans="8:8" ht="15" customHeight="1">
      <c r="H29064" s="24"/>
    </row>
    <row r="29065" spans="8:8" ht="15" customHeight="1">
      <c r="H29065" s="24"/>
    </row>
    <row r="29066" spans="8:8" ht="15" customHeight="1">
      <c r="H29066" s="24"/>
    </row>
    <row r="29067" spans="8:8" ht="15" customHeight="1">
      <c r="H29067" s="24"/>
    </row>
    <row r="29068" spans="8:8" ht="15" customHeight="1">
      <c r="H29068" s="24"/>
    </row>
    <row r="29069" spans="8:8" ht="15" customHeight="1">
      <c r="H29069" s="24"/>
    </row>
    <row r="29070" spans="8:8" ht="15" customHeight="1">
      <c r="H29070" s="24"/>
    </row>
    <row r="29071" spans="8:8" ht="15" customHeight="1">
      <c r="H29071" s="24"/>
    </row>
    <row r="29072" spans="8:8" ht="15" customHeight="1">
      <c r="H29072" s="24"/>
    </row>
    <row r="29073" spans="8:8" ht="15" customHeight="1">
      <c r="H29073" s="24"/>
    </row>
    <row r="29074" spans="8:8" ht="15" customHeight="1">
      <c r="H29074" s="24"/>
    </row>
    <row r="29075" spans="8:8" ht="15" customHeight="1">
      <c r="H29075" s="24"/>
    </row>
    <row r="29076" spans="8:8" ht="15" customHeight="1">
      <c r="H29076" s="24"/>
    </row>
    <row r="29077" spans="8:8" ht="15" customHeight="1">
      <c r="H29077" s="24"/>
    </row>
    <row r="29078" spans="8:8" ht="15" customHeight="1">
      <c r="H29078" s="24"/>
    </row>
    <row r="29079" spans="8:8" ht="15" customHeight="1">
      <c r="H29079" s="24"/>
    </row>
    <row r="29080" spans="8:8" ht="15" customHeight="1">
      <c r="H29080" s="24"/>
    </row>
    <row r="29081" spans="8:8" ht="15" customHeight="1">
      <c r="H29081" s="24"/>
    </row>
    <row r="29082" spans="8:8" ht="15" customHeight="1">
      <c r="H29082" s="24"/>
    </row>
    <row r="29083" spans="8:8" ht="15" customHeight="1">
      <c r="H29083" s="24"/>
    </row>
    <row r="29084" spans="8:8" ht="15" customHeight="1">
      <c r="H29084" s="24"/>
    </row>
    <row r="29085" spans="8:8" ht="15" customHeight="1">
      <c r="H29085" s="24"/>
    </row>
    <row r="29086" spans="8:8" ht="15" customHeight="1">
      <c r="H29086" s="24"/>
    </row>
    <row r="29087" spans="8:8" ht="15" customHeight="1">
      <c r="H29087" s="24"/>
    </row>
    <row r="29088" spans="8:8" ht="15" customHeight="1">
      <c r="H29088" s="24"/>
    </row>
    <row r="29089" spans="8:8" ht="15" customHeight="1">
      <c r="H29089" s="24"/>
    </row>
    <row r="29090" spans="8:8" ht="15" customHeight="1">
      <c r="H29090" s="24"/>
    </row>
    <row r="29091" spans="8:8" ht="15" customHeight="1">
      <c r="H29091" s="24"/>
    </row>
    <row r="29092" spans="8:8" ht="15" customHeight="1">
      <c r="H29092" s="24"/>
    </row>
    <row r="29093" spans="8:8" ht="15" customHeight="1">
      <c r="H29093" s="24"/>
    </row>
    <row r="29094" spans="8:8" ht="15" customHeight="1">
      <c r="H29094" s="24"/>
    </row>
    <row r="29095" spans="8:8" ht="15" customHeight="1">
      <c r="H29095" s="24"/>
    </row>
    <row r="29096" spans="8:8" ht="15" customHeight="1">
      <c r="H29096" s="24"/>
    </row>
    <row r="29097" spans="8:8" ht="15" customHeight="1">
      <c r="H29097" s="24"/>
    </row>
    <row r="29098" spans="8:8" ht="15" customHeight="1">
      <c r="H29098" s="24"/>
    </row>
    <row r="29099" spans="8:8" ht="15" customHeight="1">
      <c r="H29099" s="24"/>
    </row>
    <row r="29100" spans="8:8" ht="15" customHeight="1">
      <c r="H29100" s="24"/>
    </row>
    <row r="29101" spans="8:8" ht="15" customHeight="1">
      <c r="H29101" s="24"/>
    </row>
    <row r="29102" spans="8:8" ht="15" customHeight="1">
      <c r="H29102" s="24"/>
    </row>
    <row r="29103" spans="8:8" ht="15" customHeight="1">
      <c r="H29103" s="24"/>
    </row>
    <row r="29104" spans="8:8" ht="15" customHeight="1">
      <c r="H29104" s="24"/>
    </row>
    <row r="29105" spans="8:8" ht="15" customHeight="1">
      <c r="H29105" s="24"/>
    </row>
    <row r="29106" spans="8:8" ht="15" customHeight="1">
      <c r="H29106" s="24"/>
    </row>
    <row r="29107" spans="8:8" ht="15" customHeight="1">
      <c r="H29107" s="24"/>
    </row>
    <row r="29108" spans="8:8" ht="15" customHeight="1">
      <c r="H29108" s="24"/>
    </row>
    <row r="29109" spans="8:8" ht="15" customHeight="1">
      <c r="H29109" s="24"/>
    </row>
    <row r="29110" spans="8:8" ht="15" customHeight="1">
      <c r="H29110" s="24"/>
    </row>
    <row r="29111" spans="8:8" ht="15" customHeight="1">
      <c r="H29111" s="24"/>
    </row>
    <row r="29112" spans="8:8" ht="15" customHeight="1">
      <c r="H29112" s="24"/>
    </row>
    <row r="29113" spans="8:8" ht="15" customHeight="1">
      <c r="H29113" s="24"/>
    </row>
    <row r="29114" spans="8:8" ht="15" customHeight="1">
      <c r="H29114" s="24"/>
    </row>
    <row r="29115" spans="8:8" ht="15" customHeight="1">
      <c r="H29115" s="24"/>
    </row>
    <row r="29116" spans="8:8" ht="15" customHeight="1">
      <c r="H29116" s="24"/>
    </row>
    <row r="29117" spans="8:8" ht="15" customHeight="1">
      <c r="H29117" s="24"/>
    </row>
    <row r="29118" spans="8:8" ht="15" customHeight="1">
      <c r="H29118" s="24"/>
    </row>
    <row r="29119" spans="8:8" ht="15" customHeight="1">
      <c r="H29119" s="24"/>
    </row>
    <row r="29120" spans="8:8" ht="15" customHeight="1">
      <c r="H29120" s="24"/>
    </row>
    <row r="29121" spans="8:8" ht="15" customHeight="1">
      <c r="H29121" s="24"/>
    </row>
    <row r="29122" spans="8:8" ht="15" customHeight="1">
      <c r="H29122" s="24"/>
    </row>
    <row r="29123" spans="8:8" ht="15" customHeight="1">
      <c r="H29123" s="24"/>
    </row>
    <row r="29124" spans="8:8" ht="15" customHeight="1">
      <c r="H29124" s="24"/>
    </row>
    <row r="29125" spans="8:8" ht="15" customHeight="1">
      <c r="H29125" s="24"/>
    </row>
    <row r="29126" spans="8:8" ht="15" customHeight="1">
      <c r="H29126" s="24"/>
    </row>
    <row r="29127" spans="8:8" ht="15" customHeight="1">
      <c r="H29127" s="24"/>
    </row>
    <row r="29128" spans="8:8" ht="15" customHeight="1">
      <c r="H29128" s="24"/>
    </row>
    <row r="29129" spans="8:8" ht="15" customHeight="1">
      <c r="H29129" s="24"/>
    </row>
    <row r="29130" spans="8:8" ht="15" customHeight="1">
      <c r="H29130" s="24"/>
    </row>
    <row r="29131" spans="8:8" ht="15" customHeight="1">
      <c r="H29131" s="24"/>
    </row>
    <row r="29132" spans="8:8" ht="15" customHeight="1">
      <c r="H29132" s="24"/>
    </row>
    <row r="29133" spans="8:8" ht="15" customHeight="1">
      <c r="H29133" s="24"/>
    </row>
    <row r="29134" spans="8:8" ht="15" customHeight="1">
      <c r="H29134" s="24"/>
    </row>
    <row r="29135" spans="8:8" ht="15" customHeight="1">
      <c r="H29135" s="24"/>
    </row>
    <row r="29136" spans="8:8" ht="15" customHeight="1">
      <c r="H29136" s="24"/>
    </row>
    <row r="29137" spans="8:8" ht="15" customHeight="1">
      <c r="H29137" s="24"/>
    </row>
    <row r="29138" spans="8:8" ht="15" customHeight="1">
      <c r="H29138" s="24"/>
    </row>
    <row r="29139" spans="8:8" ht="15" customHeight="1">
      <c r="H29139" s="24"/>
    </row>
    <row r="29140" spans="8:8" ht="15" customHeight="1">
      <c r="H29140" s="24"/>
    </row>
    <row r="29141" spans="8:8" ht="15" customHeight="1">
      <c r="H29141" s="24"/>
    </row>
    <row r="29142" spans="8:8" ht="15" customHeight="1">
      <c r="H29142" s="24"/>
    </row>
    <row r="29143" spans="8:8" ht="15" customHeight="1">
      <c r="H29143" s="24"/>
    </row>
    <row r="29144" spans="8:8" ht="15" customHeight="1">
      <c r="H29144" s="24"/>
    </row>
    <row r="29145" spans="8:8" ht="15" customHeight="1">
      <c r="H29145" s="24"/>
    </row>
    <row r="29146" spans="8:8" ht="15" customHeight="1">
      <c r="H29146" s="24"/>
    </row>
    <row r="29147" spans="8:8" ht="15" customHeight="1">
      <c r="H29147" s="24"/>
    </row>
    <row r="29148" spans="8:8" ht="15" customHeight="1">
      <c r="H29148" s="24"/>
    </row>
    <row r="29149" spans="8:8" ht="15" customHeight="1">
      <c r="H29149" s="24"/>
    </row>
    <row r="29150" spans="8:8" ht="15" customHeight="1">
      <c r="H29150" s="24"/>
    </row>
    <row r="29151" spans="8:8" ht="15" customHeight="1">
      <c r="H29151" s="24"/>
    </row>
    <row r="29152" spans="8:8" ht="15" customHeight="1">
      <c r="H29152" s="24"/>
    </row>
    <row r="29153" spans="8:8" ht="15" customHeight="1">
      <c r="H29153" s="24"/>
    </row>
    <row r="29154" spans="8:8" ht="15" customHeight="1">
      <c r="H29154" s="24"/>
    </row>
    <row r="29155" spans="8:8" ht="15" customHeight="1">
      <c r="H29155" s="24"/>
    </row>
    <row r="29156" spans="8:8" ht="15" customHeight="1">
      <c r="H29156" s="24"/>
    </row>
    <row r="29157" spans="8:8" ht="15" customHeight="1">
      <c r="H29157" s="24"/>
    </row>
    <row r="29158" spans="8:8" ht="15" customHeight="1">
      <c r="H29158" s="24"/>
    </row>
    <row r="29159" spans="8:8" ht="15" customHeight="1">
      <c r="H29159" s="24"/>
    </row>
    <row r="29160" spans="8:8" ht="15" customHeight="1">
      <c r="H29160" s="24"/>
    </row>
    <row r="29161" spans="8:8" ht="15" customHeight="1">
      <c r="H29161" s="24"/>
    </row>
    <row r="29162" spans="8:8" ht="15" customHeight="1">
      <c r="H29162" s="24"/>
    </row>
    <row r="29163" spans="8:8" ht="15" customHeight="1">
      <c r="H29163" s="24"/>
    </row>
    <row r="29164" spans="8:8" ht="15" customHeight="1">
      <c r="H29164" s="24"/>
    </row>
    <row r="29165" spans="8:8" ht="15" customHeight="1">
      <c r="H29165" s="24"/>
    </row>
    <row r="29166" spans="8:8" ht="15" customHeight="1">
      <c r="H29166" s="24"/>
    </row>
    <row r="29167" spans="8:8" ht="15" customHeight="1">
      <c r="H29167" s="24"/>
    </row>
    <row r="29168" spans="8:8" ht="15" customHeight="1">
      <c r="H29168" s="24"/>
    </row>
    <row r="29169" spans="8:8" ht="15" customHeight="1">
      <c r="H29169" s="24"/>
    </row>
    <row r="29170" spans="8:8" ht="15" customHeight="1">
      <c r="H29170" s="24"/>
    </row>
    <row r="29171" spans="8:8" ht="15" customHeight="1">
      <c r="H29171" s="24"/>
    </row>
    <row r="29172" spans="8:8" ht="15" customHeight="1">
      <c r="H29172" s="24"/>
    </row>
    <row r="29173" spans="8:8" ht="15" customHeight="1">
      <c r="H29173" s="24"/>
    </row>
    <row r="29174" spans="8:8" ht="15" customHeight="1">
      <c r="H29174" s="24"/>
    </row>
    <row r="29175" spans="8:8" ht="15" customHeight="1">
      <c r="H29175" s="24"/>
    </row>
    <row r="29176" spans="8:8" ht="15" customHeight="1">
      <c r="H29176" s="24"/>
    </row>
    <row r="29177" spans="8:8" ht="15" customHeight="1">
      <c r="H29177" s="24"/>
    </row>
    <row r="29178" spans="8:8" ht="15" customHeight="1">
      <c r="H29178" s="24"/>
    </row>
    <row r="29179" spans="8:8" ht="15" customHeight="1">
      <c r="H29179" s="24"/>
    </row>
    <row r="29180" spans="8:8" ht="15" customHeight="1">
      <c r="H29180" s="24"/>
    </row>
    <row r="29181" spans="8:8" ht="15" customHeight="1">
      <c r="H29181" s="24"/>
    </row>
    <row r="29182" spans="8:8" ht="15" customHeight="1">
      <c r="H29182" s="24"/>
    </row>
    <row r="29183" spans="8:8" ht="15" customHeight="1">
      <c r="H29183" s="24"/>
    </row>
    <row r="29184" spans="8:8" ht="15" customHeight="1">
      <c r="H29184" s="24"/>
    </row>
    <row r="29185" spans="8:8" ht="15" customHeight="1">
      <c r="H29185" s="24"/>
    </row>
    <row r="29186" spans="8:8" ht="15" customHeight="1">
      <c r="H29186" s="24"/>
    </row>
    <row r="29187" spans="8:8" ht="15" customHeight="1">
      <c r="H29187" s="24"/>
    </row>
    <row r="29188" spans="8:8" ht="15" customHeight="1">
      <c r="H29188" s="24"/>
    </row>
    <row r="29189" spans="8:8" ht="15" customHeight="1">
      <c r="H29189" s="24"/>
    </row>
    <row r="29190" spans="8:8" ht="15" customHeight="1">
      <c r="H29190" s="24"/>
    </row>
    <row r="29191" spans="8:8" ht="15" customHeight="1">
      <c r="H29191" s="24"/>
    </row>
    <row r="29192" spans="8:8" ht="15" customHeight="1">
      <c r="H29192" s="24"/>
    </row>
    <row r="29193" spans="8:8" ht="15" customHeight="1">
      <c r="H29193" s="24"/>
    </row>
    <row r="29194" spans="8:8" ht="15" customHeight="1">
      <c r="H29194" s="24"/>
    </row>
    <row r="29195" spans="8:8" ht="15" customHeight="1">
      <c r="H29195" s="24"/>
    </row>
    <row r="29196" spans="8:8" ht="15" customHeight="1">
      <c r="H29196" s="24"/>
    </row>
    <row r="29197" spans="8:8" ht="15" customHeight="1">
      <c r="H29197" s="24"/>
    </row>
    <row r="29198" spans="8:8" ht="15" customHeight="1">
      <c r="H29198" s="24"/>
    </row>
    <row r="29199" spans="8:8" ht="15" customHeight="1">
      <c r="H29199" s="24"/>
    </row>
    <row r="29200" spans="8:8" ht="15" customHeight="1">
      <c r="H29200" s="24"/>
    </row>
    <row r="29201" spans="8:8" ht="15" customHeight="1">
      <c r="H29201" s="24"/>
    </row>
    <row r="29202" spans="8:8" ht="15" customHeight="1">
      <c r="H29202" s="24"/>
    </row>
    <row r="29203" spans="8:8" ht="15" customHeight="1">
      <c r="H29203" s="24"/>
    </row>
    <row r="29204" spans="8:8" ht="15" customHeight="1">
      <c r="H29204" s="24"/>
    </row>
    <row r="29205" spans="8:8" ht="15" customHeight="1">
      <c r="H29205" s="24"/>
    </row>
    <row r="29206" spans="8:8" ht="15" customHeight="1">
      <c r="H29206" s="24"/>
    </row>
    <row r="29207" spans="8:8" ht="15" customHeight="1">
      <c r="H29207" s="24"/>
    </row>
    <row r="29208" spans="8:8" ht="15" customHeight="1">
      <c r="H29208" s="24"/>
    </row>
    <row r="29209" spans="8:8" ht="15" customHeight="1">
      <c r="H29209" s="24"/>
    </row>
    <row r="29210" spans="8:8" ht="15" customHeight="1">
      <c r="H29210" s="24"/>
    </row>
    <row r="29211" spans="8:8" ht="15" customHeight="1">
      <c r="H29211" s="24"/>
    </row>
    <row r="29212" spans="8:8" ht="15" customHeight="1">
      <c r="H29212" s="24"/>
    </row>
    <row r="29213" spans="8:8" ht="15" customHeight="1">
      <c r="H29213" s="24"/>
    </row>
    <row r="29214" spans="8:8" ht="15" customHeight="1">
      <c r="H29214" s="24"/>
    </row>
    <row r="29215" spans="8:8" ht="15" customHeight="1">
      <c r="H29215" s="24"/>
    </row>
    <row r="29216" spans="8:8" ht="15" customHeight="1">
      <c r="H29216" s="24"/>
    </row>
    <row r="29217" spans="8:8" ht="15" customHeight="1">
      <c r="H29217" s="24"/>
    </row>
    <row r="29218" spans="8:8" ht="15" customHeight="1">
      <c r="H29218" s="24"/>
    </row>
    <row r="29219" spans="8:8" ht="15" customHeight="1">
      <c r="H29219" s="24"/>
    </row>
    <row r="29220" spans="8:8" ht="15" customHeight="1">
      <c r="H29220" s="24"/>
    </row>
    <row r="29221" spans="8:8" ht="15" customHeight="1">
      <c r="H29221" s="24"/>
    </row>
    <row r="29222" spans="8:8" ht="15" customHeight="1">
      <c r="H29222" s="24"/>
    </row>
    <row r="29223" spans="8:8" ht="15" customHeight="1">
      <c r="H29223" s="24"/>
    </row>
    <row r="29224" spans="8:8" ht="15" customHeight="1">
      <c r="H29224" s="24"/>
    </row>
    <row r="29225" spans="8:8" ht="15" customHeight="1">
      <c r="H29225" s="24"/>
    </row>
    <row r="29226" spans="8:8" ht="15" customHeight="1">
      <c r="H29226" s="24"/>
    </row>
    <row r="29227" spans="8:8" ht="15" customHeight="1">
      <c r="H29227" s="24"/>
    </row>
    <row r="29228" spans="8:8" ht="15" customHeight="1">
      <c r="H29228" s="24"/>
    </row>
    <row r="29229" spans="8:8" ht="15" customHeight="1">
      <c r="H29229" s="24"/>
    </row>
    <row r="29230" spans="8:8" ht="15" customHeight="1">
      <c r="H29230" s="24"/>
    </row>
    <row r="29231" spans="8:8" ht="15" customHeight="1">
      <c r="H29231" s="24"/>
    </row>
    <row r="29232" spans="8:8" ht="15" customHeight="1">
      <c r="H29232" s="24"/>
    </row>
    <row r="29233" spans="8:8" ht="15" customHeight="1">
      <c r="H29233" s="24"/>
    </row>
    <row r="29234" spans="8:8" ht="15" customHeight="1">
      <c r="H29234" s="24"/>
    </row>
    <row r="29235" spans="8:8" ht="15" customHeight="1">
      <c r="H29235" s="24"/>
    </row>
    <row r="29236" spans="8:8" ht="15" customHeight="1">
      <c r="H29236" s="24"/>
    </row>
    <row r="29237" spans="8:8" ht="15" customHeight="1">
      <c r="H29237" s="24"/>
    </row>
    <row r="29238" spans="8:8" ht="15" customHeight="1">
      <c r="H29238" s="24"/>
    </row>
    <row r="29239" spans="8:8" ht="15" customHeight="1">
      <c r="H29239" s="24"/>
    </row>
    <row r="29240" spans="8:8" ht="15" customHeight="1">
      <c r="H29240" s="24"/>
    </row>
    <row r="29241" spans="8:8" ht="15" customHeight="1">
      <c r="H29241" s="24"/>
    </row>
    <row r="29242" spans="8:8" ht="15" customHeight="1">
      <c r="H29242" s="24"/>
    </row>
    <row r="29243" spans="8:8" ht="15" customHeight="1">
      <c r="H29243" s="24"/>
    </row>
    <row r="29244" spans="8:8" ht="15" customHeight="1">
      <c r="H29244" s="24"/>
    </row>
    <row r="29245" spans="8:8" ht="15" customHeight="1">
      <c r="H29245" s="24"/>
    </row>
    <row r="29246" spans="8:8" ht="15" customHeight="1">
      <c r="H29246" s="24"/>
    </row>
    <row r="29247" spans="8:8" ht="15" customHeight="1">
      <c r="H29247" s="24"/>
    </row>
    <row r="29248" spans="8:8" ht="15" customHeight="1">
      <c r="H29248" s="24"/>
    </row>
    <row r="29249" spans="8:8" ht="15" customHeight="1">
      <c r="H29249" s="24"/>
    </row>
    <row r="29250" spans="8:8" ht="15" customHeight="1">
      <c r="H29250" s="24"/>
    </row>
    <row r="29251" spans="8:8" ht="15" customHeight="1">
      <c r="H29251" s="24"/>
    </row>
    <row r="29252" spans="8:8" ht="15" customHeight="1">
      <c r="H29252" s="24"/>
    </row>
    <row r="29253" spans="8:8" ht="15" customHeight="1">
      <c r="H29253" s="24"/>
    </row>
    <row r="29254" spans="8:8" ht="15" customHeight="1">
      <c r="H29254" s="24"/>
    </row>
    <row r="29255" spans="8:8" ht="15" customHeight="1">
      <c r="H29255" s="24"/>
    </row>
    <row r="29256" spans="8:8" ht="15" customHeight="1">
      <c r="H29256" s="24"/>
    </row>
    <row r="29257" spans="8:8" ht="15" customHeight="1">
      <c r="H29257" s="24"/>
    </row>
    <row r="29258" spans="8:8" ht="15" customHeight="1">
      <c r="H29258" s="24"/>
    </row>
    <row r="29259" spans="8:8" ht="15" customHeight="1">
      <c r="H29259" s="24"/>
    </row>
    <row r="29260" spans="8:8" ht="15" customHeight="1">
      <c r="H29260" s="24"/>
    </row>
    <row r="29261" spans="8:8" ht="15" customHeight="1">
      <c r="H29261" s="24"/>
    </row>
    <row r="29262" spans="8:8" ht="15" customHeight="1">
      <c r="H29262" s="24"/>
    </row>
    <row r="29263" spans="8:8" ht="15" customHeight="1">
      <c r="H29263" s="24"/>
    </row>
    <row r="29264" spans="8:8" ht="15" customHeight="1">
      <c r="H29264" s="24"/>
    </row>
    <row r="29265" spans="8:8" ht="15" customHeight="1">
      <c r="H29265" s="24"/>
    </row>
    <row r="29266" spans="8:8" ht="15" customHeight="1">
      <c r="H29266" s="24"/>
    </row>
    <row r="29267" spans="8:8" ht="15" customHeight="1">
      <c r="H29267" s="24"/>
    </row>
    <row r="29268" spans="8:8" ht="15" customHeight="1">
      <c r="H29268" s="24"/>
    </row>
    <row r="29269" spans="8:8" ht="15" customHeight="1">
      <c r="H29269" s="24"/>
    </row>
    <row r="29270" spans="8:8" ht="15" customHeight="1">
      <c r="H29270" s="24"/>
    </row>
    <row r="29271" spans="8:8" ht="15" customHeight="1">
      <c r="H29271" s="24"/>
    </row>
    <row r="29272" spans="8:8" ht="15" customHeight="1">
      <c r="H29272" s="24"/>
    </row>
    <row r="29273" spans="8:8" ht="15" customHeight="1">
      <c r="H29273" s="24"/>
    </row>
    <row r="29274" spans="8:8" ht="15" customHeight="1">
      <c r="H29274" s="24"/>
    </row>
    <row r="29275" spans="8:8" ht="15" customHeight="1">
      <c r="H29275" s="24"/>
    </row>
    <row r="29276" spans="8:8" ht="15" customHeight="1">
      <c r="H29276" s="24"/>
    </row>
    <row r="29277" spans="8:8" ht="15" customHeight="1">
      <c r="H29277" s="24"/>
    </row>
    <row r="29278" spans="8:8" ht="15" customHeight="1">
      <c r="H29278" s="24"/>
    </row>
    <row r="29279" spans="8:8" ht="15" customHeight="1">
      <c r="H29279" s="24"/>
    </row>
    <row r="29280" spans="8:8" ht="15" customHeight="1">
      <c r="H29280" s="24"/>
    </row>
    <row r="29281" spans="8:8" ht="15" customHeight="1">
      <c r="H29281" s="24"/>
    </row>
    <row r="29282" spans="8:8" ht="15" customHeight="1">
      <c r="H29282" s="24"/>
    </row>
    <row r="29283" spans="8:8" ht="15" customHeight="1">
      <c r="H29283" s="24"/>
    </row>
    <row r="29284" spans="8:8" ht="15" customHeight="1">
      <c r="H29284" s="24"/>
    </row>
    <row r="29285" spans="8:8" ht="15" customHeight="1">
      <c r="H29285" s="24"/>
    </row>
    <row r="29286" spans="8:8" ht="15" customHeight="1">
      <c r="H29286" s="24"/>
    </row>
    <row r="29287" spans="8:8" ht="15" customHeight="1">
      <c r="H29287" s="24"/>
    </row>
    <row r="29288" spans="8:8" ht="15" customHeight="1">
      <c r="H29288" s="24"/>
    </row>
    <row r="29289" spans="8:8" ht="15" customHeight="1">
      <c r="H29289" s="24"/>
    </row>
    <row r="29290" spans="8:8" ht="15" customHeight="1">
      <c r="H29290" s="24"/>
    </row>
    <row r="29291" spans="8:8" ht="15" customHeight="1">
      <c r="H29291" s="24"/>
    </row>
    <row r="29292" spans="8:8" ht="15" customHeight="1">
      <c r="H29292" s="24"/>
    </row>
    <row r="29293" spans="8:8" ht="15" customHeight="1">
      <c r="H29293" s="24"/>
    </row>
    <row r="29294" spans="8:8" ht="15" customHeight="1">
      <c r="H29294" s="24"/>
    </row>
    <row r="29295" spans="8:8" ht="15" customHeight="1">
      <c r="H29295" s="24"/>
    </row>
    <row r="29296" spans="8:8" ht="15" customHeight="1">
      <c r="H29296" s="24"/>
    </row>
    <row r="29297" spans="8:8" ht="15" customHeight="1">
      <c r="H29297" s="24"/>
    </row>
    <row r="29298" spans="8:8" ht="15" customHeight="1">
      <c r="H29298" s="24"/>
    </row>
    <row r="29299" spans="8:8" ht="15" customHeight="1">
      <c r="H29299" s="24"/>
    </row>
    <row r="29300" spans="8:8" ht="15" customHeight="1">
      <c r="H29300" s="24"/>
    </row>
    <row r="29301" spans="8:8" ht="15" customHeight="1">
      <c r="H29301" s="24"/>
    </row>
    <row r="29302" spans="8:8" ht="15" customHeight="1">
      <c r="H29302" s="24"/>
    </row>
    <row r="29303" spans="8:8" ht="15" customHeight="1">
      <c r="H29303" s="24"/>
    </row>
    <row r="29304" spans="8:8" ht="15" customHeight="1">
      <c r="H29304" s="24"/>
    </row>
    <row r="29305" spans="8:8" ht="15" customHeight="1">
      <c r="H29305" s="24"/>
    </row>
    <row r="29306" spans="8:8" ht="15" customHeight="1">
      <c r="H29306" s="24"/>
    </row>
    <row r="29307" spans="8:8" ht="15" customHeight="1">
      <c r="H29307" s="24"/>
    </row>
    <row r="29308" spans="8:8" ht="15" customHeight="1">
      <c r="H29308" s="24"/>
    </row>
    <row r="29309" spans="8:8" ht="15" customHeight="1">
      <c r="H29309" s="24"/>
    </row>
    <row r="29310" spans="8:8" ht="15" customHeight="1">
      <c r="H29310" s="24"/>
    </row>
    <row r="29311" spans="8:8" ht="15" customHeight="1">
      <c r="H29311" s="24"/>
    </row>
    <row r="29312" spans="8:8" ht="15" customHeight="1">
      <c r="H29312" s="24"/>
    </row>
    <row r="29313" spans="8:8" ht="15" customHeight="1">
      <c r="H29313" s="24"/>
    </row>
    <row r="29314" spans="8:8" ht="15" customHeight="1">
      <c r="H29314" s="24"/>
    </row>
    <row r="29315" spans="8:8" ht="15" customHeight="1">
      <c r="H29315" s="24"/>
    </row>
    <row r="29316" spans="8:8" ht="15" customHeight="1">
      <c r="H29316" s="24"/>
    </row>
    <row r="29317" spans="8:8" ht="15" customHeight="1">
      <c r="H29317" s="24"/>
    </row>
    <row r="29318" spans="8:8" ht="15" customHeight="1">
      <c r="H29318" s="24"/>
    </row>
    <row r="29319" spans="8:8" ht="15" customHeight="1">
      <c r="H29319" s="24"/>
    </row>
    <row r="29320" spans="8:8" ht="15" customHeight="1">
      <c r="H29320" s="24"/>
    </row>
    <row r="29321" spans="8:8" ht="15" customHeight="1">
      <c r="H29321" s="24"/>
    </row>
    <row r="29322" spans="8:8" ht="15" customHeight="1">
      <c r="H29322" s="24"/>
    </row>
    <row r="29323" spans="8:8" ht="15" customHeight="1">
      <c r="H29323" s="24"/>
    </row>
    <row r="29324" spans="8:8" ht="15" customHeight="1">
      <c r="H29324" s="24"/>
    </row>
    <row r="29325" spans="8:8" ht="15" customHeight="1">
      <c r="H29325" s="24"/>
    </row>
    <row r="29326" spans="8:8" ht="15" customHeight="1">
      <c r="H29326" s="24"/>
    </row>
    <row r="29327" spans="8:8" ht="15" customHeight="1">
      <c r="H29327" s="24"/>
    </row>
    <row r="29328" spans="8:8" ht="15" customHeight="1">
      <c r="H29328" s="24"/>
    </row>
    <row r="29329" spans="8:8" ht="15" customHeight="1">
      <c r="H29329" s="24"/>
    </row>
    <row r="29330" spans="8:8" ht="15" customHeight="1">
      <c r="H29330" s="24"/>
    </row>
    <row r="29331" spans="8:8" ht="15" customHeight="1">
      <c r="H29331" s="24"/>
    </row>
    <row r="29332" spans="8:8" ht="15" customHeight="1">
      <c r="H29332" s="24"/>
    </row>
    <row r="29333" spans="8:8" ht="15" customHeight="1">
      <c r="H29333" s="24"/>
    </row>
    <row r="29334" spans="8:8" ht="15" customHeight="1">
      <c r="H29334" s="24"/>
    </row>
    <row r="29335" spans="8:8" ht="15" customHeight="1">
      <c r="H29335" s="24"/>
    </row>
    <row r="29336" spans="8:8" ht="15" customHeight="1">
      <c r="H29336" s="24"/>
    </row>
    <row r="29337" spans="8:8" ht="15" customHeight="1">
      <c r="H29337" s="24"/>
    </row>
    <row r="29338" spans="8:8" ht="15" customHeight="1">
      <c r="H29338" s="24"/>
    </row>
    <row r="29339" spans="8:8" ht="15" customHeight="1">
      <c r="H29339" s="24"/>
    </row>
    <row r="29340" spans="8:8" ht="15" customHeight="1">
      <c r="H29340" s="24"/>
    </row>
    <row r="29341" spans="8:8" ht="15" customHeight="1">
      <c r="H29341" s="24"/>
    </row>
    <row r="29342" spans="8:8" ht="15" customHeight="1">
      <c r="H29342" s="24"/>
    </row>
    <row r="29343" spans="8:8" ht="15" customHeight="1">
      <c r="H29343" s="24"/>
    </row>
    <row r="29344" spans="8:8" ht="15" customHeight="1">
      <c r="H29344" s="24"/>
    </row>
    <row r="29345" spans="8:8" ht="15" customHeight="1">
      <c r="H29345" s="24"/>
    </row>
    <row r="29346" spans="8:8" ht="15" customHeight="1">
      <c r="H29346" s="24"/>
    </row>
    <row r="29347" spans="8:8" ht="15" customHeight="1">
      <c r="H29347" s="24"/>
    </row>
    <row r="29348" spans="8:8" ht="15" customHeight="1">
      <c r="H29348" s="24"/>
    </row>
    <row r="29349" spans="8:8" ht="15" customHeight="1">
      <c r="H29349" s="24"/>
    </row>
    <row r="29350" spans="8:8" ht="15" customHeight="1">
      <c r="H29350" s="24"/>
    </row>
    <row r="29351" spans="8:8" ht="15" customHeight="1">
      <c r="H29351" s="24"/>
    </row>
    <row r="29352" spans="8:8" ht="15" customHeight="1">
      <c r="H29352" s="24"/>
    </row>
    <row r="29353" spans="8:8" ht="15" customHeight="1">
      <c r="H29353" s="24"/>
    </row>
    <row r="29354" spans="8:8" ht="15" customHeight="1">
      <c r="H29354" s="24"/>
    </row>
    <row r="29355" spans="8:8" ht="15" customHeight="1">
      <c r="H29355" s="24"/>
    </row>
    <row r="29356" spans="8:8" ht="15" customHeight="1">
      <c r="H29356" s="24"/>
    </row>
    <row r="29357" spans="8:8" ht="15" customHeight="1">
      <c r="H29357" s="24"/>
    </row>
    <row r="29358" spans="8:8" ht="15" customHeight="1">
      <c r="H29358" s="24"/>
    </row>
    <row r="29359" spans="8:8" ht="15" customHeight="1">
      <c r="H29359" s="24"/>
    </row>
    <row r="29360" spans="8:8" ht="15" customHeight="1">
      <c r="H29360" s="24"/>
    </row>
    <row r="29361" spans="8:8" ht="15" customHeight="1">
      <c r="H29361" s="24"/>
    </row>
    <row r="29362" spans="8:8" ht="15" customHeight="1">
      <c r="H29362" s="24"/>
    </row>
    <row r="29363" spans="8:8" ht="15" customHeight="1">
      <c r="H29363" s="24"/>
    </row>
    <row r="29364" spans="8:8" ht="15" customHeight="1">
      <c r="H29364" s="24"/>
    </row>
    <row r="29365" spans="8:8" ht="15" customHeight="1">
      <c r="H29365" s="24"/>
    </row>
    <row r="29366" spans="8:8" ht="15" customHeight="1">
      <c r="H29366" s="24"/>
    </row>
    <row r="29367" spans="8:8" ht="15" customHeight="1">
      <c r="H29367" s="24"/>
    </row>
    <row r="29368" spans="8:8" ht="15" customHeight="1">
      <c r="H29368" s="24"/>
    </row>
    <row r="29369" spans="8:8" ht="15" customHeight="1">
      <c r="H29369" s="24"/>
    </row>
    <row r="29370" spans="8:8" ht="15" customHeight="1">
      <c r="H29370" s="24"/>
    </row>
    <row r="29371" spans="8:8" ht="15" customHeight="1">
      <c r="H29371" s="24"/>
    </row>
    <row r="29372" spans="8:8" ht="15" customHeight="1">
      <c r="H29372" s="24"/>
    </row>
    <row r="29373" spans="8:8" ht="15" customHeight="1">
      <c r="H29373" s="24"/>
    </row>
    <row r="29374" spans="8:8" ht="15" customHeight="1">
      <c r="H29374" s="24"/>
    </row>
    <row r="29375" spans="8:8" ht="15" customHeight="1">
      <c r="H29375" s="24"/>
    </row>
    <row r="29376" spans="8:8" ht="15" customHeight="1">
      <c r="H29376" s="24"/>
    </row>
    <row r="29377" spans="8:8" ht="15" customHeight="1">
      <c r="H29377" s="24"/>
    </row>
    <row r="29378" spans="8:8" ht="15" customHeight="1">
      <c r="H29378" s="24"/>
    </row>
    <row r="29379" spans="8:8" ht="15" customHeight="1">
      <c r="H29379" s="24"/>
    </row>
    <row r="29380" spans="8:8" ht="15" customHeight="1">
      <c r="H29380" s="24"/>
    </row>
    <row r="29381" spans="8:8" ht="15" customHeight="1">
      <c r="H29381" s="24"/>
    </row>
    <row r="29382" spans="8:8" ht="15" customHeight="1">
      <c r="H29382" s="24"/>
    </row>
    <row r="29383" spans="8:8" ht="15" customHeight="1">
      <c r="H29383" s="24"/>
    </row>
    <row r="29384" spans="8:8" ht="15" customHeight="1">
      <c r="H29384" s="24"/>
    </row>
    <row r="29385" spans="8:8" ht="15" customHeight="1">
      <c r="H29385" s="24"/>
    </row>
    <row r="29386" spans="8:8" ht="15" customHeight="1">
      <c r="H29386" s="24"/>
    </row>
    <row r="29387" spans="8:8" ht="15" customHeight="1">
      <c r="H29387" s="24"/>
    </row>
    <row r="29388" spans="8:8" ht="15" customHeight="1">
      <c r="H29388" s="24"/>
    </row>
    <row r="29389" spans="8:8" ht="15" customHeight="1">
      <c r="H29389" s="24"/>
    </row>
    <row r="29390" spans="8:8" ht="15" customHeight="1">
      <c r="H29390" s="24"/>
    </row>
    <row r="29391" spans="8:8" ht="15" customHeight="1">
      <c r="H29391" s="24"/>
    </row>
    <row r="29392" spans="8:8" ht="15" customHeight="1">
      <c r="H29392" s="24"/>
    </row>
    <row r="29393" spans="8:8" ht="15" customHeight="1">
      <c r="H29393" s="24"/>
    </row>
    <row r="29394" spans="8:8" ht="15" customHeight="1">
      <c r="H29394" s="24"/>
    </row>
    <row r="29395" spans="8:8" ht="15" customHeight="1">
      <c r="H29395" s="24"/>
    </row>
    <row r="29396" spans="8:8" ht="15" customHeight="1">
      <c r="H29396" s="24"/>
    </row>
    <row r="29397" spans="8:8" ht="15" customHeight="1">
      <c r="H29397" s="24"/>
    </row>
    <row r="29398" spans="8:8" ht="15" customHeight="1">
      <c r="H29398" s="24"/>
    </row>
    <row r="29399" spans="8:8" ht="15" customHeight="1">
      <c r="H29399" s="24"/>
    </row>
    <row r="29400" spans="8:8" ht="15" customHeight="1">
      <c r="H29400" s="24"/>
    </row>
    <row r="29401" spans="8:8" ht="15" customHeight="1">
      <c r="H29401" s="24"/>
    </row>
    <row r="29402" spans="8:8" ht="15" customHeight="1">
      <c r="H29402" s="24"/>
    </row>
    <row r="29403" spans="8:8" ht="15" customHeight="1">
      <c r="H29403" s="24"/>
    </row>
    <row r="29404" spans="8:8" ht="15" customHeight="1">
      <c r="H29404" s="24"/>
    </row>
    <row r="29405" spans="8:8" ht="15" customHeight="1">
      <c r="H29405" s="24"/>
    </row>
    <row r="29406" spans="8:8" ht="15" customHeight="1">
      <c r="H29406" s="24"/>
    </row>
    <row r="29407" spans="8:8" ht="15" customHeight="1">
      <c r="H29407" s="24"/>
    </row>
    <row r="29408" spans="8:8" ht="15" customHeight="1">
      <c r="H29408" s="24"/>
    </row>
    <row r="29409" spans="8:8" ht="15" customHeight="1">
      <c r="H29409" s="24"/>
    </row>
    <row r="29410" spans="8:8" ht="15" customHeight="1">
      <c r="H29410" s="24"/>
    </row>
    <row r="29411" spans="8:8" ht="15" customHeight="1">
      <c r="H29411" s="24"/>
    </row>
    <row r="29412" spans="8:8" ht="15" customHeight="1">
      <c r="H29412" s="24"/>
    </row>
    <row r="29413" spans="8:8" ht="15" customHeight="1">
      <c r="H29413" s="24"/>
    </row>
    <row r="29414" spans="8:8" ht="15" customHeight="1">
      <c r="H29414" s="24"/>
    </row>
    <row r="29415" spans="8:8" ht="15" customHeight="1">
      <c r="H29415" s="24"/>
    </row>
    <row r="29416" spans="8:8" ht="15" customHeight="1">
      <c r="H29416" s="24"/>
    </row>
    <row r="29417" spans="8:8" ht="15" customHeight="1">
      <c r="H29417" s="24"/>
    </row>
    <row r="29418" spans="8:8" ht="15" customHeight="1">
      <c r="H29418" s="24"/>
    </row>
    <row r="29419" spans="8:8" ht="15" customHeight="1">
      <c r="H29419" s="24"/>
    </row>
    <row r="29420" spans="8:8" ht="15" customHeight="1">
      <c r="H29420" s="24"/>
    </row>
    <row r="29421" spans="8:8" ht="15" customHeight="1">
      <c r="H29421" s="24"/>
    </row>
    <row r="29422" spans="8:8" ht="15" customHeight="1">
      <c r="H29422" s="24"/>
    </row>
    <row r="29423" spans="8:8" ht="15" customHeight="1">
      <c r="H29423" s="24"/>
    </row>
    <row r="29424" spans="8:8" ht="15" customHeight="1">
      <c r="H29424" s="24"/>
    </row>
    <row r="29425" spans="8:8" ht="15" customHeight="1">
      <c r="H29425" s="24"/>
    </row>
    <row r="29426" spans="8:8" ht="15" customHeight="1">
      <c r="H29426" s="24"/>
    </row>
    <row r="29427" spans="8:8" ht="15" customHeight="1">
      <c r="H29427" s="24"/>
    </row>
    <row r="29428" spans="8:8" ht="15" customHeight="1">
      <c r="H29428" s="24"/>
    </row>
    <row r="29429" spans="8:8" ht="15" customHeight="1">
      <c r="H29429" s="24"/>
    </row>
    <row r="29430" spans="8:8" ht="15" customHeight="1">
      <c r="H29430" s="24"/>
    </row>
    <row r="29431" spans="8:8" ht="15" customHeight="1">
      <c r="H29431" s="24"/>
    </row>
    <row r="29432" spans="8:8" ht="15" customHeight="1">
      <c r="H29432" s="24"/>
    </row>
    <row r="29433" spans="8:8" ht="15" customHeight="1">
      <c r="H29433" s="24"/>
    </row>
    <row r="29434" spans="8:8" ht="15" customHeight="1">
      <c r="H29434" s="24"/>
    </row>
    <row r="29435" spans="8:8" ht="15" customHeight="1">
      <c r="H29435" s="24"/>
    </row>
    <row r="29436" spans="8:8" ht="15" customHeight="1">
      <c r="H29436" s="24"/>
    </row>
    <row r="29437" spans="8:8" ht="15" customHeight="1">
      <c r="H29437" s="24"/>
    </row>
    <row r="29438" spans="8:8" ht="15" customHeight="1">
      <c r="H29438" s="24"/>
    </row>
    <row r="29439" spans="8:8" ht="15" customHeight="1">
      <c r="H29439" s="24"/>
    </row>
    <row r="29440" spans="8:8" ht="15" customHeight="1">
      <c r="H29440" s="24"/>
    </row>
    <row r="29441" spans="8:8" ht="15" customHeight="1">
      <c r="H29441" s="24"/>
    </row>
    <row r="29442" spans="8:8" ht="15" customHeight="1">
      <c r="H29442" s="24"/>
    </row>
    <row r="29443" spans="8:8" ht="15" customHeight="1">
      <c r="H29443" s="24"/>
    </row>
    <row r="29444" spans="8:8" ht="15" customHeight="1">
      <c r="H29444" s="24"/>
    </row>
    <row r="29445" spans="8:8" ht="15" customHeight="1">
      <c r="H29445" s="24"/>
    </row>
    <row r="29446" spans="8:8" ht="15" customHeight="1">
      <c r="H29446" s="24"/>
    </row>
    <row r="29447" spans="8:8" ht="15" customHeight="1">
      <c r="H29447" s="24"/>
    </row>
    <row r="29448" spans="8:8" ht="15" customHeight="1">
      <c r="H29448" s="24"/>
    </row>
    <row r="29449" spans="8:8" ht="15" customHeight="1">
      <c r="H29449" s="24"/>
    </row>
    <row r="29450" spans="8:8" ht="15" customHeight="1">
      <c r="H29450" s="24"/>
    </row>
    <row r="29451" spans="8:8" ht="15" customHeight="1">
      <c r="H29451" s="24"/>
    </row>
    <row r="29452" spans="8:8" ht="15" customHeight="1">
      <c r="H29452" s="24"/>
    </row>
    <row r="29453" spans="8:8" ht="15" customHeight="1">
      <c r="H29453" s="24"/>
    </row>
    <row r="29454" spans="8:8" ht="15" customHeight="1">
      <c r="H29454" s="24"/>
    </row>
    <row r="29455" spans="8:8" ht="15" customHeight="1">
      <c r="H29455" s="24"/>
    </row>
    <row r="29456" spans="8:8" ht="15" customHeight="1">
      <c r="H29456" s="24"/>
    </row>
    <row r="29457" spans="8:8" ht="15" customHeight="1">
      <c r="H29457" s="24"/>
    </row>
    <row r="29458" spans="8:8" ht="15" customHeight="1">
      <c r="H29458" s="24"/>
    </row>
    <row r="29459" spans="8:8" ht="15" customHeight="1">
      <c r="H29459" s="24"/>
    </row>
    <row r="29460" spans="8:8" ht="15" customHeight="1">
      <c r="H29460" s="24"/>
    </row>
    <row r="29461" spans="8:8" ht="15" customHeight="1">
      <c r="H29461" s="24"/>
    </row>
    <row r="29462" spans="8:8" ht="15" customHeight="1">
      <c r="H29462" s="24"/>
    </row>
    <row r="29463" spans="8:8" ht="15" customHeight="1">
      <c r="H29463" s="24"/>
    </row>
    <row r="29464" spans="8:8" ht="15" customHeight="1">
      <c r="H29464" s="24"/>
    </row>
    <row r="29465" spans="8:8" ht="15" customHeight="1">
      <c r="H29465" s="24"/>
    </row>
    <row r="29466" spans="8:8" ht="15" customHeight="1">
      <c r="H29466" s="24"/>
    </row>
    <row r="29467" spans="8:8" ht="15" customHeight="1">
      <c r="H29467" s="24"/>
    </row>
    <row r="29468" spans="8:8" ht="15" customHeight="1">
      <c r="H29468" s="24"/>
    </row>
    <row r="29469" spans="8:8" ht="15" customHeight="1">
      <c r="H29469" s="24"/>
    </row>
    <row r="29470" spans="8:8" ht="15" customHeight="1">
      <c r="H29470" s="24"/>
    </row>
    <row r="29471" spans="8:8" ht="15" customHeight="1">
      <c r="H29471" s="24"/>
    </row>
    <row r="29472" spans="8:8" ht="15" customHeight="1">
      <c r="H29472" s="24"/>
    </row>
    <row r="29473" spans="8:8" ht="15" customHeight="1">
      <c r="H29473" s="24"/>
    </row>
    <row r="29474" spans="8:8" ht="15" customHeight="1">
      <c r="H29474" s="24"/>
    </row>
    <row r="29475" spans="8:8" ht="15" customHeight="1">
      <c r="H29475" s="24"/>
    </row>
    <row r="29476" spans="8:8" ht="15" customHeight="1">
      <c r="H29476" s="24"/>
    </row>
    <row r="29477" spans="8:8" ht="15" customHeight="1">
      <c r="H29477" s="24"/>
    </row>
    <row r="29478" spans="8:8" ht="15" customHeight="1">
      <c r="H29478" s="24"/>
    </row>
    <row r="29479" spans="8:8" ht="15" customHeight="1">
      <c r="H29479" s="24"/>
    </row>
    <row r="29480" spans="8:8" ht="15" customHeight="1">
      <c r="H29480" s="24"/>
    </row>
    <row r="29481" spans="8:8" ht="15" customHeight="1">
      <c r="H29481" s="24"/>
    </row>
    <row r="29482" spans="8:8" ht="15" customHeight="1">
      <c r="H29482" s="24"/>
    </row>
    <row r="29483" spans="8:8" ht="15" customHeight="1">
      <c r="H29483" s="24"/>
    </row>
    <row r="29484" spans="8:8" ht="15" customHeight="1">
      <c r="H29484" s="24"/>
    </row>
    <row r="29485" spans="8:8" ht="15" customHeight="1">
      <c r="H29485" s="24"/>
    </row>
    <row r="29486" spans="8:8" ht="15" customHeight="1">
      <c r="H29486" s="24"/>
    </row>
    <row r="29487" spans="8:8" ht="15" customHeight="1">
      <c r="H29487" s="24"/>
    </row>
    <row r="29488" spans="8:8" ht="15" customHeight="1">
      <c r="H29488" s="24"/>
    </row>
    <row r="29489" spans="8:8" ht="15" customHeight="1">
      <c r="H29489" s="24"/>
    </row>
    <row r="29490" spans="8:8" ht="15" customHeight="1">
      <c r="H29490" s="24"/>
    </row>
    <row r="29491" spans="8:8" ht="15" customHeight="1">
      <c r="H29491" s="24"/>
    </row>
    <row r="29492" spans="8:8" ht="15" customHeight="1">
      <c r="H29492" s="24"/>
    </row>
    <row r="29493" spans="8:8" ht="15" customHeight="1">
      <c r="H29493" s="24"/>
    </row>
    <row r="29494" spans="8:8" ht="15" customHeight="1">
      <c r="H29494" s="24"/>
    </row>
    <row r="29495" spans="8:8" ht="15" customHeight="1">
      <c r="H29495" s="24"/>
    </row>
    <row r="29496" spans="8:8" ht="15" customHeight="1">
      <c r="H29496" s="24"/>
    </row>
    <row r="29497" spans="8:8" ht="15" customHeight="1">
      <c r="H29497" s="24"/>
    </row>
    <row r="29498" spans="8:8" ht="15" customHeight="1">
      <c r="H29498" s="24"/>
    </row>
    <row r="29499" spans="8:8" ht="15" customHeight="1">
      <c r="H29499" s="24"/>
    </row>
    <row r="29500" spans="8:8" ht="15" customHeight="1">
      <c r="H29500" s="24"/>
    </row>
    <row r="29501" spans="8:8" ht="15" customHeight="1">
      <c r="H29501" s="24"/>
    </row>
    <row r="29502" spans="8:8" ht="15" customHeight="1">
      <c r="H29502" s="24"/>
    </row>
    <row r="29503" spans="8:8" ht="15" customHeight="1">
      <c r="H29503" s="24"/>
    </row>
    <row r="29504" spans="8:8" ht="15" customHeight="1">
      <c r="H29504" s="24"/>
    </row>
    <row r="29505" spans="8:8" ht="15" customHeight="1">
      <c r="H29505" s="24"/>
    </row>
    <row r="29506" spans="8:8" ht="15" customHeight="1">
      <c r="H29506" s="24"/>
    </row>
    <row r="29507" spans="8:8" ht="15" customHeight="1">
      <c r="H29507" s="24"/>
    </row>
    <row r="29508" spans="8:8" ht="15" customHeight="1">
      <c r="H29508" s="24"/>
    </row>
    <row r="29509" spans="8:8" ht="15" customHeight="1">
      <c r="H29509" s="24"/>
    </row>
    <row r="29510" spans="8:8" ht="15" customHeight="1">
      <c r="H29510" s="24"/>
    </row>
    <row r="29511" spans="8:8" ht="15" customHeight="1">
      <c r="H29511" s="24"/>
    </row>
    <row r="29512" spans="8:8" ht="15" customHeight="1">
      <c r="H29512" s="24"/>
    </row>
    <row r="29513" spans="8:8" ht="15" customHeight="1">
      <c r="H29513" s="24"/>
    </row>
    <row r="29514" spans="8:8" ht="15" customHeight="1">
      <c r="H29514" s="24"/>
    </row>
    <row r="29515" spans="8:8" ht="15" customHeight="1">
      <c r="H29515" s="24"/>
    </row>
    <row r="29516" spans="8:8" ht="15" customHeight="1">
      <c r="H29516" s="24"/>
    </row>
    <row r="29517" spans="8:8" ht="15" customHeight="1">
      <c r="H29517" s="24"/>
    </row>
    <row r="29518" spans="8:8" ht="15" customHeight="1">
      <c r="H29518" s="24"/>
    </row>
    <row r="29519" spans="8:8" ht="15" customHeight="1">
      <c r="H29519" s="24"/>
    </row>
    <row r="29520" spans="8:8" ht="15" customHeight="1">
      <c r="H29520" s="24"/>
    </row>
    <row r="29521" spans="8:8" ht="15" customHeight="1">
      <c r="H29521" s="24"/>
    </row>
    <row r="29522" spans="8:8" ht="15" customHeight="1">
      <c r="H29522" s="24"/>
    </row>
    <row r="29523" spans="8:8" ht="15" customHeight="1">
      <c r="H29523" s="24"/>
    </row>
    <row r="29524" spans="8:8" ht="15" customHeight="1">
      <c r="H29524" s="24"/>
    </row>
    <row r="29525" spans="8:8" ht="15" customHeight="1">
      <c r="H29525" s="24"/>
    </row>
    <row r="29526" spans="8:8" ht="15" customHeight="1">
      <c r="H29526" s="24"/>
    </row>
    <row r="29527" spans="8:8" ht="15" customHeight="1">
      <c r="H29527" s="24"/>
    </row>
    <row r="29528" spans="8:8" ht="15" customHeight="1">
      <c r="H29528" s="24"/>
    </row>
    <row r="29529" spans="8:8" ht="15" customHeight="1">
      <c r="H29529" s="24"/>
    </row>
    <row r="29530" spans="8:8" ht="15" customHeight="1">
      <c r="H29530" s="24"/>
    </row>
    <row r="29531" spans="8:8" ht="15" customHeight="1">
      <c r="H29531" s="24"/>
    </row>
    <row r="29532" spans="8:8" ht="15" customHeight="1">
      <c r="H29532" s="24"/>
    </row>
    <row r="29533" spans="8:8" ht="15" customHeight="1">
      <c r="H29533" s="24"/>
    </row>
    <row r="29534" spans="8:8" ht="15" customHeight="1">
      <c r="H29534" s="24"/>
    </row>
    <row r="29535" spans="8:8" ht="15" customHeight="1">
      <c r="H29535" s="24"/>
    </row>
    <row r="29536" spans="8:8" ht="15" customHeight="1">
      <c r="H29536" s="24"/>
    </row>
    <row r="29537" spans="8:8" ht="15" customHeight="1">
      <c r="H29537" s="24"/>
    </row>
    <row r="29538" spans="8:8" ht="15" customHeight="1">
      <c r="H29538" s="24"/>
    </row>
    <row r="29539" spans="8:8" ht="15" customHeight="1">
      <c r="H29539" s="24"/>
    </row>
    <row r="29540" spans="8:8" ht="15" customHeight="1">
      <c r="H29540" s="24"/>
    </row>
    <row r="29541" spans="8:8" ht="15" customHeight="1">
      <c r="H29541" s="24"/>
    </row>
    <row r="29542" spans="8:8" ht="15" customHeight="1">
      <c r="H29542" s="24"/>
    </row>
    <row r="29543" spans="8:8" ht="15" customHeight="1">
      <c r="H29543" s="24"/>
    </row>
    <row r="29544" spans="8:8" ht="15" customHeight="1">
      <c r="H29544" s="24"/>
    </row>
    <row r="29545" spans="8:8" ht="15" customHeight="1">
      <c r="H29545" s="24"/>
    </row>
    <row r="29546" spans="8:8" ht="15" customHeight="1">
      <c r="H29546" s="24"/>
    </row>
    <row r="29547" spans="8:8" ht="15" customHeight="1">
      <c r="H29547" s="24"/>
    </row>
    <row r="29548" spans="8:8" ht="15" customHeight="1">
      <c r="H29548" s="24"/>
    </row>
    <row r="29549" spans="8:8" ht="15" customHeight="1">
      <c r="H29549" s="24"/>
    </row>
    <row r="29550" spans="8:8" ht="15" customHeight="1">
      <c r="H29550" s="24"/>
    </row>
    <row r="29551" spans="8:8" ht="15" customHeight="1">
      <c r="H29551" s="24"/>
    </row>
    <row r="29552" spans="8:8" ht="15" customHeight="1">
      <c r="H29552" s="24"/>
    </row>
    <row r="29553" spans="8:8" ht="15" customHeight="1">
      <c r="H29553" s="24"/>
    </row>
    <row r="29554" spans="8:8" ht="15" customHeight="1">
      <c r="H29554" s="24"/>
    </row>
    <row r="29555" spans="8:8" ht="15" customHeight="1">
      <c r="H29555" s="24"/>
    </row>
    <row r="29556" spans="8:8" ht="15" customHeight="1">
      <c r="H29556" s="24"/>
    </row>
    <row r="29557" spans="8:8" ht="15" customHeight="1">
      <c r="H29557" s="24"/>
    </row>
    <row r="29558" spans="8:8" ht="15" customHeight="1">
      <c r="H29558" s="24"/>
    </row>
    <row r="29559" spans="8:8" ht="15" customHeight="1">
      <c r="H29559" s="24"/>
    </row>
    <row r="29560" spans="8:8" ht="15" customHeight="1">
      <c r="H29560" s="24"/>
    </row>
    <row r="29561" spans="8:8" ht="15" customHeight="1">
      <c r="H29561" s="24"/>
    </row>
    <row r="29562" spans="8:8" ht="15" customHeight="1">
      <c r="H29562" s="24"/>
    </row>
    <row r="29563" spans="8:8" ht="15" customHeight="1">
      <c r="H29563" s="24"/>
    </row>
    <row r="29564" spans="8:8" ht="15" customHeight="1">
      <c r="H29564" s="24"/>
    </row>
    <row r="29565" spans="8:8" ht="15" customHeight="1">
      <c r="H29565" s="24"/>
    </row>
    <row r="29566" spans="8:8" ht="15" customHeight="1">
      <c r="H29566" s="24"/>
    </row>
    <row r="29567" spans="8:8" ht="15" customHeight="1">
      <c r="H29567" s="24"/>
    </row>
    <row r="29568" spans="8:8" ht="15" customHeight="1">
      <c r="H29568" s="24"/>
    </row>
    <row r="29569" spans="8:8" ht="15" customHeight="1">
      <c r="H29569" s="24"/>
    </row>
    <row r="29570" spans="8:8" ht="15" customHeight="1">
      <c r="H29570" s="24"/>
    </row>
    <row r="29571" spans="8:8" ht="15" customHeight="1">
      <c r="H29571" s="24"/>
    </row>
    <row r="29572" spans="8:8" ht="15" customHeight="1">
      <c r="H29572" s="24"/>
    </row>
    <row r="29573" spans="8:8" ht="15" customHeight="1">
      <c r="H29573" s="24"/>
    </row>
    <row r="29574" spans="8:8" ht="15" customHeight="1">
      <c r="H29574" s="24"/>
    </row>
    <row r="29575" spans="8:8" ht="15" customHeight="1">
      <c r="H29575" s="24"/>
    </row>
    <row r="29576" spans="8:8" ht="15" customHeight="1">
      <c r="H29576" s="24"/>
    </row>
    <row r="29577" spans="8:8" ht="15" customHeight="1">
      <c r="H29577" s="24"/>
    </row>
    <row r="29578" spans="8:8" ht="15" customHeight="1">
      <c r="H29578" s="24"/>
    </row>
    <row r="29579" spans="8:8" ht="15" customHeight="1">
      <c r="H29579" s="24"/>
    </row>
    <row r="29580" spans="8:8" ht="15" customHeight="1">
      <c r="H29580" s="24"/>
    </row>
    <row r="29581" spans="8:8" ht="15" customHeight="1">
      <c r="H29581" s="24"/>
    </row>
    <row r="29582" spans="8:8" ht="15" customHeight="1">
      <c r="H29582" s="24"/>
    </row>
    <row r="29583" spans="8:8" ht="15" customHeight="1">
      <c r="H29583" s="24"/>
    </row>
    <row r="29584" spans="8:8" ht="15" customHeight="1">
      <c r="H29584" s="24"/>
    </row>
    <row r="29585" spans="8:8" ht="15" customHeight="1">
      <c r="H29585" s="24"/>
    </row>
    <row r="29586" spans="8:8" ht="15" customHeight="1">
      <c r="H29586" s="24"/>
    </row>
    <row r="29587" spans="8:8" ht="15" customHeight="1">
      <c r="H29587" s="24"/>
    </row>
    <row r="29588" spans="8:8" ht="15" customHeight="1">
      <c r="H29588" s="24"/>
    </row>
    <row r="29589" spans="8:8" ht="15" customHeight="1">
      <c r="H29589" s="24"/>
    </row>
    <row r="29590" spans="8:8" ht="15" customHeight="1">
      <c r="H29590" s="24"/>
    </row>
    <row r="29591" spans="8:8" ht="15" customHeight="1">
      <c r="H29591" s="24"/>
    </row>
    <row r="29592" spans="8:8" ht="15" customHeight="1">
      <c r="H29592" s="24"/>
    </row>
    <row r="29593" spans="8:8" ht="15" customHeight="1">
      <c r="H29593" s="24"/>
    </row>
    <row r="29594" spans="8:8" ht="15" customHeight="1">
      <c r="H29594" s="24"/>
    </row>
    <row r="29595" spans="8:8" ht="15" customHeight="1">
      <c r="H29595" s="24"/>
    </row>
    <row r="29596" spans="8:8" ht="15" customHeight="1">
      <c r="H29596" s="24"/>
    </row>
    <row r="29597" spans="8:8" ht="15" customHeight="1">
      <c r="H29597" s="24"/>
    </row>
    <row r="29598" spans="8:8" ht="15" customHeight="1">
      <c r="H29598" s="24"/>
    </row>
    <row r="29599" spans="8:8" ht="15" customHeight="1">
      <c r="H29599" s="24"/>
    </row>
    <row r="29600" spans="8:8" ht="15" customHeight="1">
      <c r="H29600" s="24"/>
    </row>
    <row r="29601" spans="8:8" ht="15" customHeight="1">
      <c r="H29601" s="24"/>
    </row>
    <row r="29602" spans="8:8" ht="15" customHeight="1">
      <c r="H29602" s="24"/>
    </row>
    <row r="29603" spans="8:8" ht="15" customHeight="1">
      <c r="H29603" s="24"/>
    </row>
    <row r="29604" spans="8:8" ht="15" customHeight="1">
      <c r="H29604" s="24"/>
    </row>
    <row r="29605" spans="8:8" ht="15" customHeight="1">
      <c r="H29605" s="24"/>
    </row>
    <row r="29606" spans="8:8" ht="15" customHeight="1">
      <c r="H29606" s="24"/>
    </row>
    <row r="29607" spans="8:8" ht="15" customHeight="1">
      <c r="H29607" s="24"/>
    </row>
    <row r="29608" spans="8:8" ht="15" customHeight="1">
      <c r="H29608" s="24"/>
    </row>
    <row r="29609" spans="8:8" ht="15" customHeight="1">
      <c r="H29609" s="24"/>
    </row>
    <row r="29610" spans="8:8" ht="15" customHeight="1">
      <c r="H29610" s="24"/>
    </row>
    <row r="29611" spans="8:8" ht="15" customHeight="1">
      <c r="H29611" s="24"/>
    </row>
    <row r="29612" spans="8:8" ht="15" customHeight="1">
      <c r="H29612" s="24"/>
    </row>
    <row r="29613" spans="8:8" ht="15" customHeight="1">
      <c r="H29613" s="24"/>
    </row>
    <row r="29614" spans="8:8" ht="15" customHeight="1">
      <c r="H29614" s="24"/>
    </row>
    <row r="29615" spans="8:8" ht="15" customHeight="1">
      <c r="H29615" s="24"/>
    </row>
    <row r="29616" spans="8:8" ht="15" customHeight="1">
      <c r="H29616" s="24"/>
    </row>
    <row r="29617" spans="8:8" ht="15" customHeight="1">
      <c r="H29617" s="24"/>
    </row>
    <row r="29618" spans="8:8" ht="15" customHeight="1">
      <c r="H29618" s="24"/>
    </row>
    <row r="29619" spans="8:8" ht="15" customHeight="1">
      <c r="H29619" s="24"/>
    </row>
    <row r="29620" spans="8:8" ht="15" customHeight="1">
      <c r="H29620" s="24"/>
    </row>
    <row r="29621" spans="8:8" ht="15" customHeight="1">
      <c r="H29621" s="24"/>
    </row>
    <row r="29622" spans="8:8" ht="15" customHeight="1">
      <c r="H29622" s="24"/>
    </row>
    <row r="29623" spans="8:8" ht="15" customHeight="1">
      <c r="H29623" s="24"/>
    </row>
    <row r="29624" spans="8:8" ht="15" customHeight="1">
      <c r="H29624" s="24"/>
    </row>
    <row r="29625" spans="8:8" ht="15" customHeight="1">
      <c r="H29625" s="24"/>
    </row>
    <row r="29626" spans="8:8" ht="15" customHeight="1">
      <c r="H29626" s="24"/>
    </row>
    <row r="29627" spans="8:8" ht="15" customHeight="1">
      <c r="H29627" s="24"/>
    </row>
    <row r="29628" spans="8:8" ht="15" customHeight="1">
      <c r="H29628" s="24"/>
    </row>
    <row r="29629" spans="8:8" ht="15" customHeight="1">
      <c r="H29629" s="24"/>
    </row>
    <row r="29630" spans="8:8" ht="15" customHeight="1">
      <c r="H29630" s="24"/>
    </row>
    <row r="29631" spans="8:8" ht="15" customHeight="1">
      <c r="H29631" s="24"/>
    </row>
    <row r="29632" spans="8:8" ht="15" customHeight="1">
      <c r="H29632" s="24"/>
    </row>
    <row r="29633" spans="8:8" ht="15" customHeight="1">
      <c r="H29633" s="24"/>
    </row>
    <row r="29634" spans="8:8" ht="15" customHeight="1">
      <c r="H29634" s="24"/>
    </row>
    <row r="29635" spans="8:8" ht="15" customHeight="1">
      <c r="H29635" s="24"/>
    </row>
    <row r="29636" spans="8:8" ht="15" customHeight="1">
      <c r="H29636" s="24"/>
    </row>
    <row r="29637" spans="8:8" ht="15" customHeight="1">
      <c r="H29637" s="24"/>
    </row>
    <row r="29638" spans="8:8" ht="15" customHeight="1">
      <c r="H29638" s="24"/>
    </row>
    <row r="29639" spans="8:8" ht="15" customHeight="1">
      <c r="H29639" s="24"/>
    </row>
    <row r="29640" spans="8:8" ht="15" customHeight="1">
      <c r="H29640" s="24"/>
    </row>
    <row r="29641" spans="8:8" ht="15" customHeight="1">
      <c r="H29641" s="24"/>
    </row>
    <row r="29642" spans="8:8" ht="15" customHeight="1">
      <c r="H29642" s="24"/>
    </row>
    <row r="29643" spans="8:8" ht="15" customHeight="1">
      <c r="H29643" s="24"/>
    </row>
    <row r="29644" spans="8:8" ht="15" customHeight="1">
      <c r="H29644" s="24"/>
    </row>
    <row r="29645" spans="8:8" ht="15" customHeight="1">
      <c r="H29645" s="24"/>
    </row>
    <row r="29646" spans="8:8" ht="15" customHeight="1">
      <c r="H29646" s="24"/>
    </row>
    <row r="29647" spans="8:8" ht="15" customHeight="1">
      <c r="H29647" s="24"/>
    </row>
    <row r="29648" spans="8:8" ht="15" customHeight="1">
      <c r="H29648" s="24"/>
    </row>
    <row r="29649" spans="8:8" ht="15" customHeight="1">
      <c r="H29649" s="24"/>
    </row>
    <row r="29650" spans="8:8" ht="15" customHeight="1">
      <c r="H29650" s="24"/>
    </row>
    <row r="29651" spans="8:8" ht="15" customHeight="1">
      <c r="H29651" s="24"/>
    </row>
    <row r="29652" spans="8:8" ht="15" customHeight="1">
      <c r="H29652" s="24"/>
    </row>
    <row r="29653" spans="8:8" ht="15" customHeight="1">
      <c r="H29653" s="24"/>
    </row>
    <row r="29654" spans="8:8" ht="15" customHeight="1">
      <c r="H29654" s="24"/>
    </row>
    <row r="29655" spans="8:8" ht="15" customHeight="1">
      <c r="H29655" s="24"/>
    </row>
    <row r="29656" spans="8:8" ht="15" customHeight="1">
      <c r="H29656" s="24"/>
    </row>
    <row r="29657" spans="8:8" ht="15" customHeight="1">
      <c r="H29657" s="24"/>
    </row>
    <row r="29658" spans="8:8" ht="15" customHeight="1">
      <c r="H29658" s="24"/>
    </row>
    <row r="29659" spans="8:8" ht="15" customHeight="1">
      <c r="H29659" s="24"/>
    </row>
    <row r="29660" spans="8:8" ht="15" customHeight="1">
      <c r="H29660" s="24"/>
    </row>
    <row r="29661" spans="8:8" ht="15" customHeight="1">
      <c r="H29661" s="24"/>
    </row>
    <row r="29662" spans="8:8" ht="15" customHeight="1">
      <c r="H29662" s="24"/>
    </row>
    <row r="29663" spans="8:8" ht="15" customHeight="1">
      <c r="H29663" s="24"/>
    </row>
    <row r="29664" spans="8:8" ht="15" customHeight="1">
      <c r="H29664" s="24"/>
    </row>
    <row r="29665" spans="8:8" ht="15" customHeight="1">
      <c r="H29665" s="24"/>
    </row>
    <row r="29666" spans="8:8" ht="15" customHeight="1">
      <c r="H29666" s="24"/>
    </row>
    <row r="29667" spans="8:8" ht="15" customHeight="1">
      <c r="H29667" s="24"/>
    </row>
    <row r="29668" spans="8:8" ht="15" customHeight="1">
      <c r="H29668" s="24"/>
    </row>
    <row r="29669" spans="8:8" ht="15" customHeight="1">
      <c r="H29669" s="24"/>
    </row>
    <row r="29670" spans="8:8" ht="15" customHeight="1">
      <c r="H29670" s="24"/>
    </row>
    <row r="29671" spans="8:8" ht="15" customHeight="1">
      <c r="H29671" s="24"/>
    </row>
    <row r="29672" spans="8:8" ht="15" customHeight="1">
      <c r="H29672" s="24"/>
    </row>
    <row r="29673" spans="8:8" ht="15" customHeight="1">
      <c r="H29673" s="24"/>
    </row>
    <row r="29674" spans="8:8" ht="15" customHeight="1">
      <c r="H29674" s="24"/>
    </row>
    <row r="29675" spans="8:8" ht="15" customHeight="1">
      <c r="H29675" s="24"/>
    </row>
    <row r="29676" spans="8:8" ht="15" customHeight="1">
      <c r="H29676" s="24"/>
    </row>
    <row r="29677" spans="8:8" ht="15" customHeight="1">
      <c r="H29677" s="24"/>
    </row>
    <row r="29678" spans="8:8" ht="15" customHeight="1">
      <c r="H29678" s="24"/>
    </row>
    <row r="29679" spans="8:8" ht="15" customHeight="1">
      <c r="H29679" s="24"/>
    </row>
    <row r="29680" spans="8:8" ht="15" customHeight="1">
      <c r="H29680" s="24"/>
    </row>
    <row r="29681" spans="8:8" ht="15" customHeight="1">
      <c r="H29681" s="24"/>
    </row>
    <row r="29682" spans="8:8" ht="15" customHeight="1">
      <c r="H29682" s="24"/>
    </row>
    <row r="29683" spans="8:8" ht="15" customHeight="1">
      <c r="H29683" s="24"/>
    </row>
    <row r="29684" spans="8:8" ht="15" customHeight="1">
      <c r="H29684" s="24"/>
    </row>
    <row r="29685" spans="8:8" ht="15" customHeight="1">
      <c r="H29685" s="24"/>
    </row>
    <row r="29686" spans="8:8" ht="15" customHeight="1">
      <c r="H29686" s="24"/>
    </row>
    <row r="29687" spans="8:8" ht="15" customHeight="1">
      <c r="H29687" s="24"/>
    </row>
    <row r="29688" spans="8:8" ht="15" customHeight="1">
      <c r="H29688" s="24"/>
    </row>
    <row r="29689" spans="8:8" ht="15" customHeight="1">
      <c r="H29689" s="24"/>
    </row>
    <row r="29690" spans="8:8" ht="15" customHeight="1">
      <c r="H29690" s="24"/>
    </row>
    <row r="29691" spans="8:8" ht="15" customHeight="1">
      <c r="H29691" s="24"/>
    </row>
    <row r="29692" spans="8:8" ht="15" customHeight="1">
      <c r="H29692" s="24"/>
    </row>
    <row r="29693" spans="8:8" ht="15" customHeight="1">
      <c r="H29693" s="24"/>
    </row>
    <row r="29694" spans="8:8" ht="15" customHeight="1">
      <c r="H29694" s="24"/>
    </row>
    <row r="29695" spans="8:8" ht="15" customHeight="1">
      <c r="H29695" s="24"/>
    </row>
    <row r="29696" spans="8:8" ht="15" customHeight="1">
      <c r="H29696" s="24"/>
    </row>
    <row r="29697" spans="8:8" ht="15" customHeight="1">
      <c r="H29697" s="24"/>
    </row>
    <row r="29698" spans="8:8" ht="15" customHeight="1">
      <c r="H29698" s="24"/>
    </row>
    <row r="29699" spans="8:8" ht="15" customHeight="1">
      <c r="H29699" s="24"/>
    </row>
    <row r="29700" spans="8:8" ht="15" customHeight="1">
      <c r="H29700" s="24"/>
    </row>
    <row r="29701" spans="8:8" ht="15" customHeight="1">
      <c r="H29701" s="24"/>
    </row>
    <row r="29702" spans="8:8" ht="15" customHeight="1">
      <c r="H29702" s="24"/>
    </row>
    <row r="29703" spans="8:8" ht="15" customHeight="1">
      <c r="H29703" s="24"/>
    </row>
    <row r="29704" spans="8:8" ht="15" customHeight="1">
      <c r="H29704" s="24"/>
    </row>
    <row r="29705" spans="8:8" ht="15" customHeight="1">
      <c r="H29705" s="24"/>
    </row>
    <row r="29706" spans="8:8" ht="15" customHeight="1">
      <c r="H29706" s="24"/>
    </row>
    <row r="29707" spans="8:8" ht="15" customHeight="1">
      <c r="H29707" s="24"/>
    </row>
    <row r="29708" spans="8:8" ht="15" customHeight="1">
      <c r="H29708" s="24"/>
    </row>
    <row r="29709" spans="8:8" ht="15" customHeight="1">
      <c r="H29709" s="24"/>
    </row>
    <row r="29710" spans="8:8" ht="15" customHeight="1">
      <c r="H29710" s="24"/>
    </row>
    <row r="29711" spans="8:8" ht="15" customHeight="1">
      <c r="H29711" s="24"/>
    </row>
    <row r="29712" spans="8:8" ht="15" customHeight="1">
      <c r="H29712" s="24"/>
    </row>
    <row r="29713" spans="8:8" ht="15" customHeight="1">
      <c r="H29713" s="24"/>
    </row>
    <row r="29714" spans="8:8" ht="15" customHeight="1">
      <c r="H29714" s="24"/>
    </row>
    <row r="29715" spans="8:8" ht="15" customHeight="1">
      <c r="H29715" s="24"/>
    </row>
    <row r="29716" spans="8:8" ht="15" customHeight="1">
      <c r="H29716" s="24"/>
    </row>
    <row r="29717" spans="8:8" ht="15" customHeight="1">
      <c r="H29717" s="24"/>
    </row>
    <row r="29718" spans="8:8" ht="15" customHeight="1">
      <c r="H29718" s="24"/>
    </row>
    <row r="29719" spans="8:8" ht="15" customHeight="1">
      <c r="H29719" s="24"/>
    </row>
    <row r="29720" spans="8:8" ht="15" customHeight="1">
      <c r="H29720" s="24"/>
    </row>
    <row r="29721" spans="8:8" ht="15" customHeight="1">
      <c r="H29721" s="24"/>
    </row>
    <row r="29722" spans="8:8" ht="15" customHeight="1">
      <c r="H29722" s="24"/>
    </row>
    <row r="29723" spans="8:8" ht="15" customHeight="1">
      <c r="H29723" s="24"/>
    </row>
    <row r="29724" spans="8:8" ht="15" customHeight="1">
      <c r="H29724" s="24"/>
    </row>
    <row r="29725" spans="8:8" ht="15" customHeight="1">
      <c r="H29725" s="24"/>
    </row>
    <row r="29726" spans="8:8" ht="15" customHeight="1">
      <c r="H29726" s="24"/>
    </row>
    <row r="29727" spans="8:8" ht="15" customHeight="1">
      <c r="H29727" s="24"/>
    </row>
    <row r="29728" spans="8:8" ht="15" customHeight="1">
      <c r="H29728" s="24"/>
    </row>
    <row r="29729" spans="8:8" ht="15" customHeight="1">
      <c r="H29729" s="24"/>
    </row>
    <row r="29730" spans="8:8" ht="15" customHeight="1">
      <c r="H29730" s="24"/>
    </row>
    <row r="29731" spans="8:8" ht="15" customHeight="1">
      <c r="H29731" s="24"/>
    </row>
    <row r="29732" spans="8:8" ht="15" customHeight="1">
      <c r="H29732" s="24"/>
    </row>
    <row r="29733" spans="8:8" ht="15" customHeight="1">
      <c r="H29733" s="24"/>
    </row>
    <row r="29734" spans="8:8" ht="15" customHeight="1">
      <c r="H29734" s="24"/>
    </row>
    <row r="29735" spans="8:8" ht="15" customHeight="1">
      <c r="H29735" s="24"/>
    </row>
    <row r="29736" spans="8:8" ht="15" customHeight="1">
      <c r="H29736" s="24"/>
    </row>
    <row r="29737" spans="8:8" ht="15" customHeight="1">
      <c r="H29737" s="24"/>
    </row>
    <row r="29738" spans="8:8" ht="15" customHeight="1">
      <c r="H29738" s="24"/>
    </row>
    <row r="29739" spans="8:8" ht="15" customHeight="1">
      <c r="H29739" s="24"/>
    </row>
    <row r="29740" spans="8:8" ht="15" customHeight="1">
      <c r="H29740" s="24"/>
    </row>
    <row r="29741" spans="8:8" ht="15" customHeight="1">
      <c r="H29741" s="24"/>
    </row>
    <row r="29742" spans="8:8" ht="15" customHeight="1">
      <c r="H29742" s="24"/>
    </row>
    <row r="29743" spans="8:8" ht="15" customHeight="1">
      <c r="H29743" s="24"/>
    </row>
    <row r="29744" spans="8:8" ht="15" customHeight="1">
      <c r="H29744" s="24"/>
    </row>
    <row r="29745" spans="8:8" ht="15" customHeight="1">
      <c r="H29745" s="24"/>
    </row>
    <row r="29746" spans="8:8" ht="15" customHeight="1">
      <c r="H29746" s="24"/>
    </row>
    <row r="29747" spans="8:8" ht="15" customHeight="1">
      <c r="H29747" s="24"/>
    </row>
    <row r="29748" spans="8:8" ht="15" customHeight="1">
      <c r="H29748" s="24"/>
    </row>
    <row r="29749" spans="8:8" ht="15" customHeight="1">
      <c r="H29749" s="24"/>
    </row>
    <row r="29750" spans="8:8" ht="15" customHeight="1">
      <c r="H29750" s="24"/>
    </row>
    <row r="29751" spans="8:8" ht="15" customHeight="1">
      <c r="H29751" s="24"/>
    </row>
    <row r="29752" spans="8:8" ht="15" customHeight="1">
      <c r="H29752" s="24"/>
    </row>
    <row r="29753" spans="8:8" ht="15" customHeight="1">
      <c r="H29753" s="24"/>
    </row>
    <row r="29754" spans="8:8" ht="15" customHeight="1">
      <c r="H29754" s="24"/>
    </row>
    <row r="29755" spans="8:8" ht="15" customHeight="1">
      <c r="H29755" s="24"/>
    </row>
    <row r="29756" spans="8:8" ht="15" customHeight="1">
      <c r="H29756" s="24"/>
    </row>
    <row r="29757" spans="8:8" ht="15" customHeight="1">
      <c r="H29757" s="24"/>
    </row>
    <row r="29758" spans="8:8" ht="15" customHeight="1">
      <c r="H29758" s="24"/>
    </row>
    <row r="29759" spans="8:8" ht="15" customHeight="1">
      <c r="H29759" s="24"/>
    </row>
    <row r="29760" spans="8:8" ht="15" customHeight="1">
      <c r="H29760" s="24"/>
    </row>
    <row r="29761" spans="8:8" ht="15" customHeight="1">
      <c r="H29761" s="24"/>
    </row>
    <row r="29762" spans="8:8" ht="15" customHeight="1">
      <c r="H29762" s="24"/>
    </row>
    <row r="29763" spans="8:8" ht="15" customHeight="1">
      <c r="H29763" s="24"/>
    </row>
    <row r="29764" spans="8:8" ht="15" customHeight="1">
      <c r="H29764" s="24"/>
    </row>
    <row r="29765" spans="8:8" ht="15" customHeight="1">
      <c r="H29765" s="24"/>
    </row>
    <row r="29766" spans="8:8" ht="15" customHeight="1">
      <c r="H29766" s="24"/>
    </row>
    <row r="29767" spans="8:8" ht="15" customHeight="1">
      <c r="H29767" s="24"/>
    </row>
    <row r="29768" spans="8:8" ht="15" customHeight="1">
      <c r="H29768" s="24"/>
    </row>
    <row r="29769" spans="8:8" ht="15" customHeight="1">
      <c r="H29769" s="24"/>
    </row>
    <row r="29770" spans="8:8" ht="15" customHeight="1">
      <c r="H29770" s="24"/>
    </row>
    <row r="29771" spans="8:8" ht="15" customHeight="1">
      <c r="H29771" s="24"/>
    </row>
    <row r="29772" spans="8:8" ht="15" customHeight="1">
      <c r="H29772" s="24"/>
    </row>
    <row r="29773" spans="8:8" ht="15" customHeight="1">
      <c r="H29773" s="24"/>
    </row>
    <row r="29774" spans="8:8" ht="15" customHeight="1">
      <c r="H29774" s="24"/>
    </row>
    <row r="29775" spans="8:8" ht="15" customHeight="1">
      <c r="H29775" s="24"/>
    </row>
    <row r="29776" spans="8:8" ht="15" customHeight="1">
      <c r="H29776" s="24"/>
    </row>
    <row r="29777" spans="8:8" ht="15" customHeight="1">
      <c r="H29777" s="24"/>
    </row>
    <row r="29778" spans="8:8" ht="15" customHeight="1">
      <c r="H29778" s="24"/>
    </row>
    <row r="29779" spans="8:8" ht="15" customHeight="1">
      <c r="H29779" s="24"/>
    </row>
    <row r="29780" spans="8:8" ht="15" customHeight="1">
      <c r="H29780" s="24"/>
    </row>
    <row r="29781" spans="8:8" ht="15" customHeight="1">
      <c r="H29781" s="24"/>
    </row>
    <row r="29782" spans="8:8" ht="15" customHeight="1">
      <c r="H29782" s="24"/>
    </row>
    <row r="29783" spans="8:8" ht="15" customHeight="1">
      <c r="H29783" s="24"/>
    </row>
    <row r="29784" spans="8:8" ht="15" customHeight="1">
      <c r="H29784" s="24"/>
    </row>
    <row r="29785" spans="8:8" ht="15" customHeight="1">
      <c r="H29785" s="24"/>
    </row>
    <row r="29786" spans="8:8" ht="15" customHeight="1">
      <c r="H29786" s="24"/>
    </row>
    <row r="29787" spans="8:8" ht="15" customHeight="1">
      <c r="H29787" s="24"/>
    </row>
    <row r="29788" spans="8:8" ht="15" customHeight="1">
      <c r="H29788" s="24"/>
    </row>
    <row r="29789" spans="8:8" ht="15" customHeight="1">
      <c r="H29789" s="24"/>
    </row>
    <row r="29790" spans="8:8" ht="15" customHeight="1">
      <c r="H29790" s="24"/>
    </row>
    <row r="29791" spans="8:8" ht="15" customHeight="1">
      <c r="H29791" s="24"/>
    </row>
    <row r="29792" spans="8:8" ht="15" customHeight="1">
      <c r="H29792" s="24"/>
    </row>
    <row r="29793" spans="8:8" ht="15" customHeight="1">
      <c r="H29793" s="24"/>
    </row>
    <row r="29794" spans="8:8" ht="15" customHeight="1">
      <c r="H29794" s="24"/>
    </row>
    <row r="29795" spans="8:8" ht="15" customHeight="1">
      <c r="H29795" s="24"/>
    </row>
    <row r="29796" spans="8:8" ht="15" customHeight="1">
      <c r="H29796" s="24"/>
    </row>
    <row r="29797" spans="8:8" ht="15" customHeight="1">
      <c r="H29797" s="24"/>
    </row>
    <row r="29798" spans="8:8" ht="15" customHeight="1">
      <c r="H29798" s="24"/>
    </row>
    <row r="29799" spans="8:8" ht="15" customHeight="1">
      <c r="H29799" s="24"/>
    </row>
    <row r="29800" spans="8:8" ht="15" customHeight="1">
      <c r="H29800" s="24"/>
    </row>
    <row r="29801" spans="8:8" ht="15" customHeight="1">
      <c r="H29801" s="24"/>
    </row>
    <row r="29802" spans="8:8" ht="15" customHeight="1">
      <c r="H29802" s="24"/>
    </row>
    <row r="29803" spans="8:8" ht="15" customHeight="1">
      <c r="H29803" s="24"/>
    </row>
    <row r="29804" spans="8:8" ht="15" customHeight="1">
      <c r="H29804" s="24"/>
    </row>
    <row r="29805" spans="8:8" ht="15" customHeight="1">
      <c r="H29805" s="24"/>
    </row>
    <row r="29806" spans="8:8" ht="15" customHeight="1">
      <c r="H29806" s="24"/>
    </row>
    <row r="29807" spans="8:8" ht="15" customHeight="1">
      <c r="H29807" s="24"/>
    </row>
    <row r="29808" spans="8:8" ht="15" customHeight="1">
      <c r="H29808" s="24"/>
    </row>
    <row r="29809" spans="8:8" ht="15" customHeight="1">
      <c r="H29809" s="24"/>
    </row>
    <row r="29810" spans="8:8" ht="15" customHeight="1">
      <c r="H29810" s="24"/>
    </row>
    <row r="29811" spans="8:8" ht="15" customHeight="1">
      <c r="H29811" s="24"/>
    </row>
    <row r="29812" spans="8:8" ht="15" customHeight="1">
      <c r="H29812" s="24"/>
    </row>
    <row r="29813" spans="8:8" ht="15" customHeight="1">
      <c r="H29813" s="24"/>
    </row>
    <row r="29814" spans="8:8" ht="15" customHeight="1">
      <c r="H29814" s="24"/>
    </row>
    <row r="29815" spans="8:8" ht="15" customHeight="1">
      <c r="H29815" s="24"/>
    </row>
    <row r="29816" spans="8:8" ht="15" customHeight="1">
      <c r="H29816" s="24"/>
    </row>
    <row r="29817" spans="8:8" ht="15" customHeight="1">
      <c r="H29817" s="24"/>
    </row>
    <row r="29818" spans="8:8" ht="15" customHeight="1">
      <c r="H29818" s="24"/>
    </row>
    <row r="29819" spans="8:8" ht="15" customHeight="1">
      <c r="H29819" s="24"/>
    </row>
    <row r="29820" spans="8:8" ht="15" customHeight="1">
      <c r="H29820" s="24"/>
    </row>
    <row r="29821" spans="8:8" ht="15" customHeight="1">
      <c r="H29821" s="24"/>
    </row>
    <row r="29822" spans="8:8" ht="15" customHeight="1">
      <c r="H29822" s="24"/>
    </row>
    <row r="29823" spans="8:8" ht="15" customHeight="1">
      <c r="H29823" s="24"/>
    </row>
    <row r="29824" spans="8:8" ht="15" customHeight="1">
      <c r="H29824" s="24"/>
    </row>
    <row r="29825" spans="8:8" ht="15" customHeight="1">
      <c r="H29825" s="24"/>
    </row>
    <row r="29826" spans="8:8" ht="15" customHeight="1">
      <c r="H29826" s="24"/>
    </row>
    <row r="29827" spans="8:8" ht="15" customHeight="1">
      <c r="H29827" s="24"/>
    </row>
    <row r="29828" spans="8:8" ht="15" customHeight="1">
      <c r="H29828" s="24"/>
    </row>
    <row r="29829" spans="8:8" ht="15" customHeight="1">
      <c r="H29829" s="24"/>
    </row>
    <row r="29830" spans="8:8" ht="15" customHeight="1">
      <c r="H29830" s="24"/>
    </row>
    <row r="29831" spans="8:8" ht="15" customHeight="1">
      <c r="H29831" s="24"/>
    </row>
    <row r="29832" spans="8:8" ht="15" customHeight="1">
      <c r="H29832" s="24"/>
    </row>
    <row r="29833" spans="8:8" ht="15" customHeight="1">
      <c r="H29833" s="24"/>
    </row>
    <row r="29834" spans="8:8" ht="15" customHeight="1">
      <c r="H29834" s="24"/>
    </row>
    <row r="29835" spans="8:8" ht="15" customHeight="1">
      <c r="H29835" s="24"/>
    </row>
    <row r="29836" spans="8:8" ht="15" customHeight="1">
      <c r="H29836" s="24"/>
    </row>
    <row r="29837" spans="8:8" ht="15" customHeight="1">
      <c r="H29837" s="24"/>
    </row>
    <row r="29838" spans="8:8" ht="15" customHeight="1">
      <c r="H29838" s="24"/>
    </row>
    <row r="29839" spans="8:8" ht="15" customHeight="1">
      <c r="H29839" s="24"/>
    </row>
    <row r="29840" spans="8:8" ht="15" customHeight="1">
      <c r="H29840" s="24"/>
    </row>
    <row r="29841" spans="8:8" ht="15" customHeight="1">
      <c r="H29841" s="24"/>
    </row>
    <row r="29842" spans="8:8" ht="15" customHeight="1">
      <c r="H29842" s="24"/>
    </row>
    <row r="29843" spans="8:8" ht="15" customHeight="1">
      <c r="H29843" s="24"/>
    </row>
    <row r="29844" spans="8:8" ht="15" customHeight="1">
      <c r="H29844" s="24"/>
    </row>
    <row r="29845" spans="8:8" ht="15" customHeight="1">
      <c r="H29845" s="24"/>
    </row>
    <row r="29846" spans="8:8" ht="15" customHeight="1">
      <c r="H29846" s="24"/>
    </row>
    <row r="29847" spans="8:8" ht="15" customHeight="1">
      <c r="H29847" s="24"/>
    </row>
    <row r="29848" spans="8:8" ht="15" customHeight="1">
      <c r="H29848" s="24"/>
    </row>
    <row r="29849" spans="8:8" ht="15" customHeight="1">
      <c r="H29849" s="24"/>
    </row>
    <row r="29850" spans="8:8" ht="15" customHeight="1">
      <c r="H29850" s="24"/>
    </row>
    <row r="29851" spans="8:8" ht="15" customHeight="1">
      <c r="H29851" s="24"/>
    </row>
    <row r="29852" spans="8:8" ht="15" customHeight="1">
      <c r="H29852" s="24"/>
    </row>
    <row r="29853" spans="8:8" ht="15" customHeight="1">
      <c r="H29853" s="24"/>
    </row>
    <row r="29854" spans="8:8" ht="15" customHeight="1">
      <c r="H29854" s="24"/>
    </row>
    <row r="29855" spans="8:8" ht="15" customHeight="1">
      <c r="H29855" s="24"/>
    </row>
    <row r="29856" spans="8:8" ht="15" customHeight="1">
      <c r="H29856" s="24"/>
    </row>
    <row r="29857" spans="8:8" ht="15" customHeight="1">
      <c r="H29857" s="24"/>
    </row>
    <row r="29858" spans="8:8" ht="15" customHeight="1">
      <c r="H29858" s="24"/>
    </row>
    <row r="29859" spans="8:8" ht="15" customHeight="1">
      <c r="H29859" s="24"/>
    </row>
    <row r="29860" spans="8:8" ht="15" customHeight="1">
      <c r="H29860" s="24"/>
    </row>
    <row r="29861" spans="8:8" ht="15" customHeight="1">
      <c r="H29861" s="24"/>
    </row>
    <row r="29862" spans="8:8" ht="15" customHeight="1">
      <c r="H29862" s="24"/>
    </row>
    <row r="29863" spans="8:8" ht="15" customHeight="1">
      <c r="H29863" s="24"/>
    </row>
    <row r="29864" spans="8:8" ht="15" customHeight="1">
      <c r="H29864" s="24"/>
    </row>
    <row r="29865" spans="8:8" ht="15" customHeight="1">
      <c r="H29865" s="24"/>
    </row>
    <row r="29866" spans="8:8" ht="15" customHeight="1">
      <c r="H29866" s="24"/>
    </row>
    <row r="29867" spans="8:8" ht="15" customHeight="1">
      <c r="H29867" s="24"/>
    </row>
    <row r="29868" spans="8:8" ht="15" customHeight="1">
      <c r="H29868" s="24"/>
    </row>
    <row r="29869" spans="8:8" ht="15" customHeight="1">
      <c r="H29869" s="24"/>
    </row>
    <row r="29870" spans="8:8" ht="15" customHeight="1">
      <c r="H29870" s="24"/>
    </row>
    <row r="29871" spans="8:8" ht="15" customHeight="1">
      <c r="H29871" s="24"/>
    </row>
    <row r="29872" spans="8:8" ht="15" customHeight="1">
      <c r="H29872" s="24"/>
    </row>
    <row r="29873" spans="8:8" ht="15" customHeight="1">
      <c r="H29873" s="24"/>
    </row>
    <row r="29874" spans="8:8" ht="15" customHeight="1">
      <c r="H29874" s="24"/>
    </row>
    <row r="29875" spans="8:8" ht="15" customHeight="1">
      <c r="H29875" s="24"/>
    </row>
    <row r="29876" spans="8:8" ht="15" customHeight="1">
      <c r="H29876" s="24"/>
    </row>
    <row r="29877" spans="8:8" ht="15" customHeight="1">
      <c r="H29877" s="24"/>
    </row>
    <row r="29878" spans="8:8" ht="15" customHeight="1">
      <c r="H29878" s="24"/>
    </row>
    <row r="29879" spans="8:8" ht="15" customHeight="1">
      <c r="H29879" s="24"/>
    </row>
    <row r="29880" spans="8:8" ht="15" customHeight="1">
      <c r="H29880" s="24"/>
    </row>
    <row r="29881" spans="8:8" ht="15" customHeight="1">
      <c r="H29881" s="24"/>
    </row>
    <row r="29882" spans="8:8" ht="15" customHeight="1">
      <c r="H29882" s="24"/>
    </row>
    <row r="29883" spans="8:8" ht="15" customHeight="1">
      <c r="H29883" s="24"/>
    </row>
    <row r="29884" spans="8:8" ht="15" customHeight="1">
      <c r="H29884" s="24"/>
    </row>
    <row r="29885" spans="8:8" ht="15" customHeight="1">
      <c r="H29885" s="24"/>
    </row>
    <row r="29886" spans="8:8" ht="15" customHeight="1">
      <c r="H29886" s="24"/>
    </row>
    <row r="29887" spans="8:8" ht="15" customHeight="1">
      <c r="H29887" s="24"/>
    </row>
    <row r="29888" spans="8:8" ht="15" customHeight="1">
      <c r="H29888" s="24"/>
    </row>
    <row r="29889" spans="8:8" ht="15" customHeight="1">
      <c r="H29889" s="24"/>
    </row>
    <row r="29890" spans="8:8" ht="15" customHeight="1">
      <c r="H29890" s="24"/>
    </row>
    <row r="29891" spans="8:8" ht="15" customHeight="1">
      <c r="H29891" s="24"/>
    </row>
    <row r="29892" spans="8:8" ht="15" customHeight="1">
      <c r="H29892" s="24"/>
    </row>
    <row r="29893" spans="8:8" ht="15" customHeight="1">
      <c r="H29893" s="24"/>
    </row>
    <row r="29894" spans="8:8" ht="15" customHeight="1">
      <c r="H29894" s="24"/>
    </row>
    <row r="29895" spans="8:8" ht="15" customHeight="1">
      <c r="H29895" s="24"/>
    </row>
    <row r="29896" spans="8:8" ht="15" customHeight="1">
      <c r="H29896" s="24"/>
    </row>
    <row r="29897" spans="8:8" ht="15" customHeight="1">
      <c r="H29897" s="24"/>
    </row>
    <row r="29898" spans="8:8" ht="15" customHeight="1">
      <c r="H29898" s="24"/>
    </row>
    <row r="29899" spans="8:8" ht="15" customHeight="1">
      <c r="H29899" s="24"/>
    </row>
    <row r="29900" spans="8:8" ht="15" customHeight="1">
      <c r="H29900" s="24"/>
    </row>
    <row r="29901" spans="8:8" ht="15" customHeight="1">
      <c r="H29901" s="24"/>
    </row>
    <row r="29902" spans="8:8" ht="15" customHeight="1">
      <c r="H29902" s="24"/>
    </row>
    <row r="29903" spans="8:8" ht="15" customHeight="1">
      <c r="H29903" s="24"/>
    </row>
    <row r="29904" spans="8:8" ht="15" customHeight="1">
      <c r="H29904" s="24"/>
    </row>
    <row r="29905" spans="8:8" ht="15" customHeight="1">
      <c r="H29905" s="24"/>
    </row>
    <row r="29906" spans="8:8" ht="15" customHeight="1">
      <c r="H29906" s="24"/>
    </row>
    <row r="29907" spans="8:8" ht="15" customHeight="1">
      <c r="H29907" s="24"/>
    </row>
    <row r="29908" spans="8:8" ht="15" customHeight="1">
      <c r="H29908" s="24"/>
    </row>
    <row r="29909" spans="8:8" ht="15" customHeight="1">
      <c r="H29909" s="24"/>
    </row>
    <row r="29910" spans="8:8" ht="15" customHeight="1">
      <c r="H29910" s="24"/>
    </row>
    <row r="29911" spans="8:8" ht="15" customHeight="1">
      <c r="H29911" s="24"/>
    </row>
    <row r="29912" spans="8:8" ht="15" customHeight="1">
      <c r="H29912" s="24"/>
    </row>
    <row r="29913" spans="8:8" ht="15" customHeight="1">
      <c r="H29913" s="24"/>
    </row>
    <row r="29914" spans="8:8" ht="15" customHeight="1">
      <c r="H29914" s="24"/>
    </row>
    <row r="29915" spans="8:8" ht="15" customHeight="1">
      <c r="H29915" s="24"/>
    </row>
    <row r="29916" spans="8:8" ht="15" customHeight="1">
      <c r="H29916" s="24"/>
    </row>
    <row r="29917" spans="8:8" ht="15" customHeight="1">
      <c r="H29917" s="24"/>
    </row>
    <row r="29918" spans="8:8" ht="15" customHeight="1">
      <c r="H29918" s="24"/>
    </row>
    <row r="29919" spans="8:8" ht="15" customHeight="1">
      <c r="H29919" s="24"/>
    </row>
    <row r="29920" spans="8:8" ht="15" customHeight="1">
      <c r="H29920" s="24"/>
    </row>
    <row r="29921" spans="8:8" ht="15" customHeight="1">
      <c r="H29921" s="24"/>
    </row>
    <row r="29922" spans="8:8" ht="15" customHeight="1">
      <c r="H29922" s="24"/>
    </row>
    <row r="29923" spans="8:8" ht="15" customHeight="1">
      <c r="H29923" s="24"/>
    </row>
    <row r="29924" spans="8:8" ht="15" customHeight="1">
      <c r="H29924" s="24"/>
    </row>
    <row r="29925" spans="8:8" ht="15" customHeight="1">
      <c r="H29925" s="24"/>
    </row>
    <row r="29926" spans="8:8" ht="15" customHeight="1">
      <c r="H29926" s="24"/>
    </row>
    <row r="29927" spans="8:8" ht="15" customHeight="1">
      <c r="H29927" s="24"/>
    </row>
    <row r="29928" spans="8:8" ht="15" customHeight="1">
      <c r="H29928" s="24"/>
    </row>
    <row r="29929" spans="8:8" ht="15" customHeight="1">
      <c r="H29929" s="24"/>
    </row>
    <row r="29930" spans="8:8" ht="15" customHeight="1">
      <c r="H29930" s="24"/>
    </row>
    <row r="29931" spans="8:8" ht="15" customHeight="1">
      <c r="H29931" s="24"/>
    </row>
    <row r="29932" spans="8:8" ht="15" customHeight="1">
      <c r="H29932" s="24"/>
    </row>
    <row r="29933" spans="8:8" ht="15" customHeight="1">
      <c r="H29933" s="24"/>
    </row>
    <row r="29934" spans="8:8" ht="15" customHeight="1">
      <c r="H29934" s="24"/>
    </row>
    <row r="29935" spans="8:8" ht="15" customHeight="1">
      <c r="H29935" s="24"/>
    </row>
    <row r="29936" spans="8:8" ht="15" customHeight="1">
      <c r="H29936" s="24"/>
    </row>
    <row r="29937" spans="8:8" ht="15" customHeight="1">
      <c r="H29937" s="24"/>
    </row>
    <row r="29938" spans="8:8" ht="15" customHeight="1">
      <c r="H29938" s="24"/>
    </row>
    <row r="29939" spans="8:8" ht="15" customHeight="1">
      <c r="H29939" s="24"/>
    </row>
    <row r="29940" spans="8:8" ht="15" customHeight="1">
      <c r="H29940" s="24"/>
    </row>
    <row r="29941" spans="8:8" ht="15" customHeight="1">
      <c r="H29941" s="24"/>
    </row>
    <row r="29942" spans="8:8" ht="15" customHeight="1">
      <c r="H29942" s="24"/>
    </row>
    <row r="29943" spans="8:8" ht="15" customHeight="1">
      <c r="H29943" s="24"/>
    </row>
    <row r="29944" spans="8:8" ht="15" customHeight="1">
      <c r="H29944" s="24"/>
    </row>
    <row r="29945" spans="8:8" ht="15" customHeight="1">
      <c r="H29945" s="24"/>
    </row>
    <row r="29946" spans="8:8" ht="15" customHeight="1">
      <c r="H29946" s="24"/>
    </row>
    <row r="29947" spans="8:8" ht="15" customHeight="1">
      <c r="H29947" s="24"/>
    </row>
    <row r="29948" spans="8:8" ht="15" customHeight="1">
      <c r="H29948" s="24"/>
    </row>
    <row r="29949" spans="8:8" ht="15" customHeight="1">
      <c r="H29949" s="24"/>
    </row>
    <row r="29950" spans="8:8" ht="15" customHeight="1">
      <c r="H29950" s="24"/>
    </row>
    <row r="29951" spans="8:8" ht="15" customHeight="1">
      <c r="H29951" s="24"/>
    </row>
    <row r="29952" spans="8:8" ht="15" customHeight="1">
      <c r="H29952" s="24"/>
    </row>
    <row r="29953" spans="8:8" ht="15" customHeight="1">
      <c r="H29953" s="24"/>
    </row>
    <row r="29954" spans="8:8" ht="15" customHeight="1">
      <c r="H29954" s="24"/>
    </row>
    <row r="29955" spans="8:8" ht="15" customHeight="1">
      <c r="H29955" s="24"/>
    </row>
    <row r="29956" spans="8:8" ht="15" customHeight="1">
      <c r="H29956" s="24"/>
    </row>
    <row r="29957" spans="8:8" ht="15" customHeight="1">
      <c r="H29957" s="24"/>
    </row>
    <row r="29958" spans="8:8" ht="15" customHeight="1">
      <c r="H29958" s="24"/>
    </row>
    <row r="29959" spans="8:8" ht="15" customHeight="1">
      <c r="H29959" s="24"/>
    </row>
    <row r="29960" spans="8:8" ht="15" customHeight="1">
      <c r="H29960" s="24"/>
    </row>
    <row r="29961" spans="8:8" ht="15" customHeight="1">
      <c r="H29961" s="24"/>
    </row>
    <row r="29962" spans="8:8" ht="15" customHeight="1">
      <c r="H29962" s="24"/>
    </row>
    <row r="29963" spans="8:8" ht="15" customHeight="1">
      <c r="H29963" s="24"/>
    </row>
    <row r="29964" spans="8:8" ht="15" customHeight="1">
      <c r="H29964" s="24"/>
    </row>
    <row r="29965" spans="8:8" ht="15" customHeight="1">
      <c r="H29965" s="24"/>
    </row>
    <row r="29966" spans="8:8" ht="15" customHeight="1">
      <c r="H29966" s="24"/>
    </row>
    <row r="29967" spans="8:8" ht="15" customHeight="1">
      <c r="H29967" s="24"/>
    </row>
    <row r="29968" spans="8:8" ht="15" customHeight="1">
      <c r="H29968" s="24"/>
    </row>
    <row r="29969" spans="8:8" ht="15" customHeight="1">
      <c r="H29969" s="24"/>
    </row>
    <row r="29970" spans="8:8" ht="15" customHeight="1">
      <c r="H29970" s="24"/>
    </row>
    <row r="29971" spans="8:8" ht="15" customHeight="1">
      <c r="H29971" s="24"/>
    </row>
    <row r="29972" spans="8:8" ht="15" customHeight="1">
      <c r="H29972" s="24"/>
    </row>
    <row r="29973" spans="8:8" ht="15" customHeight="1">
      <c r="H29973" s="24"/>
    </row>
    <row r="29974" spans="8:8" ht="15" customHeight="1">
      <c r="H29974" s="24"/>
    </row>
    <row r="29975" spans="8:8" ht="15" customHeight="1">
      <c r="H29975" s="24"/>
    </row>
    <row r="29976" spans="8:8" ht="15" customHeight="1">
      <c r="H29976" s="24"/>
    </row>
    <row r="29977" spans="8:8" ht="15" customHeight="1">
      <c r="H29977" s="24"/>
    </row>
    <row r="29978" spans="8:8" ht="15" customHeight="1">
      <c r="H29978" s="24"/>
    </row>
    <row r="29979" spans="8:8" ht="15" customHeight="1">
      <c r="H29979" s="24"/>
    </row>
    <row r="29980" spans="8:8" ht="15" customHeight="1">
      <c r="H29980" s="24"/>
    </row>
    <row r="29981" spans="8:8" ht="15" customHeight="1">
      <c r="H29981" s="24"/>
    </row>
    <row r="29982" spans="8:8" ht="15" customHeight="1">
      <c r="H29982" s="24"/>
    </row>
    <row r="29983" spans="8:8" ht="15" customHeight="1">
      <c r="H29983" s="24"/>
    </row>
    <row r="29984" spans="8:8" ht="15" customHeight="1">
      <c r="H29984" s="24"/>
    </row>
    <row r="29985" spans="8:8" ht="15" customHeight="1">
      <c r="H29985" s="24"/>
    </row>
    <row r="29986" spans="8:8" ht="15" customHeight="1">
      <c r="H29986" s="24"/>
    </row>
    <row r="29987" spans="8:8" ht="15" customHeight="1">
      <c r="H29987" s="24"/>
    </row>
    <row r="29988" spans="8:8" ht="15" customHeight="1">
      <c r="H29988" s="24"/>
    </row>
    <row r="29989" spans="8:8" ht="15" customHeight="1">
      <c r="H29989" s="24"/>
    </row>
    <row r="29990" spans="8:8" ht="15" customHeight="1">
      <c r="H29990" s="24"/>
    </row>
    <row r="29991" spans="8:8" ht="15" customHeight="1">
      <c r="H29991" s="24"/>
    </row>
    <row r="29992" spans="8:8" ht="15" customHeight="1">
      <c r="H29992" s="24"/>
    </row>
    <row r="29993" spans="8:8" ht="15" customHeight="1">
      <c r="H29993" s="24"/>
    </row>
    <row r="29994" spans="8:8" ht="15" customHeight="1">
      <c r="H29994" s="24"/>
    </row>
    <row r="29995" spans="8:8" ht="15" customHeight="1">
      <c r="H29995" s="24"/>
    </row>
    <row r="29996" spans="8:8" ht="15" customHeight="1">
      <c r="H29996" s="24"/>
    </row>
    <row r="29997" spans="8:8" ht="15" customHeight="1">
      <c r="H29997" s="24"/>
    </row>
    <row r="29998" spans="8:8" ht="15" customHeight="1">
      <c r="H29998" s="24"/>
    </row>
    <row r="29999" spans="8:8" ht="15" customHeight="1">
      <c r="H29999" s="24"/>
    </row>
    <row r="30000" spans="8:8" ht="15" customHeight="1">
      <c r="H30000" s="24"/>
    </row>
    <row r="30001" spans="8:8" ht="15" customHeight="1">
      <c r="H30001" s="24"/>
    </row>
    <row r="30002" spans="8:8" ht="15" customHeight="1">
      <c r="H30002" s="24"/>
    </row>
    <row r="30003" spans="8:8" ht="15" customHeight="1">
      <c r="H30003" s="24"/>
    </row>
    <row r="30004" spans="8:8" ht="15" customHeight="1">
      <c r="H30004" s="24"/>
    </row>
    <row r="30005" spans="8:8" ht="15" customHeight="1">
      <c r="H30005" s="24"/>
    </row>
    <row r="30006" spans="8:8" ht="15" customHeight="1">
      <c r="H30006" s="24"/>
    </row>
    <row r="30007" spans="8:8" ht="15" customHeight="1">
      <c r="H30007" s="24"/>
    </row>
    <row r="30008" spans="8:8" ht="15" customHeight="1">
      <c r="H30008" s="24"/>
    </row>
    <row r="30009" spans="8:8" ht="15" customHeight="1">
      <c r="H30009" s="24"/>
    </row>
    <row r="30010" spans="8:8" ht="15" customHeight="1">
      <c r="H30010" s="24"/>
    </row>
    <row r="30011" spans="8:8" ht="15" customHeight="1">
      <c r="H30011" s="24"/>
    </row>
    <row r="30012" spans="8:8" ht="15" customHeight="1">
      <c r="H30012" s="24"/>
    </row>
    <row r="30013" spans="8:8" ht="15" customHeight="1">
      <c r="H30013" s="24"/>
    </row>
    <row r="30014" spans="8:8" ht="15" customHeight="1">
      <c r="H30014" s="24"/>
    </row>
    <row r="30015" spans="8:8" ht="15" customHeight="1">
      <c r="H30015" s="24"/>
    </row>
    <row r="30016" spans="8:8" ht="15" customHeight="1">
      <c r="H30016" s="24"/>
    </row>
    <row r="30017" spans="8:8" ht="15" customHeight="1">
      <c r="H30017" s="24"/>
    </row>
    <row r="30018" spans="8:8" ht="15" customHeight="1">
      <c r="H30018" s="24"/>
    </row>
    <row r="30019" spans="8:8" ht="15" customHeight="1">
      <c r="H30019" s="24"/>
    </row>
    <row r="30020" spans="8:8" ht="15" customHeight="1">
      <c r="H30020" s="24"/>
    </row>
    <row r="30021" spans="8:8" ht="15" customHeight="1">
      <c r="H30021" s="24"/>
    </row>
    <row r="30022" spans="8:8" ht="15" customHeight="1">
      <c r="H30022" s="24"/>
    </row>
    <row r="30023" spans="8:8" ht="15" customHeight="1">
      <c r="H30023" s="24"/>
    </row>
    <row r="30024" spans="8:8" ht="15" customHeight="1">
      <c r="H30024" s="24"/>
    </row>
    <row r="30025" spans="8:8" ht="15" customHeight="1">
      <c r="H30025" s="24"/>
    </row>
    <row r="30026" spans="8:8" ht="15" customHeight="1">
      <c r="H30026" s="24"/>
    </row>
    <row r="30027" spans="8:8" ht="15" customHeight="1">
      <c r="H30027" s="24"/>
    </row>
    <row r="30028" spans="8:8" ht="15" customHeight="1">
      <c r="H30028" s="24"/>
    </row>
    <row r="30029" spans="8:8" ht="15" customHeight="1">
      <c r="H30029" s="24"/>
    </row>
    <row r="30030" spans="8:8" ht="15" customHeight="1">
      <c r="H30030" s="24"/>
    </row>
    <row r="30031" spans="8:8" ht="15" customHeight="1">
      <c r="H30031" s="24"/>
    </row>
    <row r="30032" spans="8:8" ht="15" customHeight="1">
      <c r="H30032" s="24"/>
    </row>
    <row r="30033" spans="8:8" ht="15" customHeight="1">
      <c r="H30033" s="24"/>
    </row>
    <row r="30034" spans="8:8" ht="15" customHeight="1">
      <c r="H30034" s="24"/>
    </row>
    <row r="30035" spans="8:8" ht="15" customHeight="1">
      <c r="H30035" s="24"/>
    </row>
    <row r="30036" spans="8:8" ht="15" customHeight="1">
      <c r="H30036" s="24"/>
    </row>
    <row r="30037" spans="8:8" ht="15" customHeight="1">
      <c r="H30037" s="24"/>
    </row>
    <row r="30038" spans="8:8" ht="15" customHeight="1">
      <c r="H30038" s="24"/>
    </row>
    <row r="30039" spans="8:8" ht="15" customHeight="1">
      <c r="H30039" s="24"/>
    </row>
    <row r="30040" spans="8:8" ht="15" customHeight="1">
      <c r="H30040" s="24"/>
    </row>
    <row r="30041" spans="8:8" ht="15" customHeight="1">
      <c r="H30041" s="24"/>
    </row>
    <row r="30042" spans="8:8" ht="15" customHeight="1">
      <c r="H30042" s="24"/>
    </row>
    <row r="30043" spans="8:8" ht="15" customHeight="1">
      <c r="H30043" s="24"/>
    </row>
    <row r="30044" spans="8:8" ht="15" customHeight="1">
      <c r="H30044" s="24"/>
    </row>
    <row r="30045" spans="8:8" ht="15" customHeight="1">
      <c r="H30045" s="24"/>
    </row>
    <row r="30046" spans="8:8" ht="15" customHeight="1">
      <c r="H30046" s="24"/>
    </row>
    <row r="30047" spans="8:8" ht="15" customHeight="1">
      <c r="H30047" s="24"/>
    </row>
    <row r="30048" spans="8:8" ht="15" customHeight="1">
      <c r="H30048" s="24"/>
    </row>
    <row r="30049" spans="8:8" ht="15" customHeight="1">
      <c r="H30049" s="24"/>
    </row>
    <row r="30050" spans="8:8" ht="15" customHeight="1">
      <c r="H30050" s="24"/>
    </row>
    <row r="30051" spans="8:8" ht="15" customHeight="1">
      <c r="H30051" s="24"/>
    </row>
    <row r="30052" spans="8:8" ht="15" customHeight="1">
      <c r="H30052" s="24"/>
    </row>
    <row r="30053" spans="8:8" ht="15" customHeight="1">
      <c r="H30053" s="24"/>
    </row>
    <row r="30054" spans="8:8" ht="15" customHeight="1">
      <c r="H30054" s="24"/>
    </row>
    <row r="30055" spans="8:8" ht="15" customHeight="1">
      <c r="H30055" s="24"/>
    </row>
    <row r="30056" spans="8:8" ht="15" customHeight="1">
      <c r="H30056" s="24"/>
    </row>
    <row r="30057" spans="8:8" ht="15" customHeight="1">
      <c r="H30057" s="24"/>
    </row>
    <row r="30058" spans="8:8" ht="15" customHeight="1">
      <c r="H30058" s="24"/>
    </row>
    <row r="30059" spans="8:8" ht="15" customHeight="1">
      <c r="H30059" s="24"/>
    </row>
    <row r="30060" spans="8:8" ht="15" customHeight="1">
      <c r="H30060" s="24"/>
    </row>
    <row r="30061" spans="8:8" ht="15" customHeight="1">
      <c r="H30061" s="24"/>
    </row>
    <row r="30062" spans="8:8" ht="15" customHeight="1">
      <c r="H30062" s="24"/>
    </row>
    <row r="30063" spans="8:8" ht="15" customHeight="1">
      <c r="H30063" s="24"/>
    </row>
    <row r="30064" spans="8:8" ht="15" customHeight="1">
      <c r="H30064" s="24"/>
    </row>
    <row r="30065" spans="8:8" ht="15" customHeight="1">
      <c r="H30065" s="24"/>
    </row>
    <row r="30066" spans="8:8" ht="15" customHeight="1">
      <c r="H30066" s="24"/>
    </row>
    <row r="30067" spans="8:8" ht="15" customHeight="1">
      <c r="H30067" s="24"/>
    </row>
    <row r="30068" spans="8:8" ht="15" customHeight="1">
      <c r="H30068" s="24"/>
    </row>
    <row r="30069" spans="8:8" ht="15" customHeight="1">
      <c r="H30069" s="24"/>
    </row>
    <row r="30070" spans="8:8" ht="15" customHeight="1">
      <c r="H30070" s="24"/>
    </row>
    <row r="30071" spans="8:8" ht="15" customHeight="1">
      <c r="H30071" s="24"/>
    </row>
    <row r="30072" spans="8:8" ht="15" customHeight="1">
      <c r="H30072" s="24"/>
    </row>
    <row r="30073" spans="8:8" ht="15" customHeight="1">
      <c r="H30073" s="24"/>
    </row>
    <row r="30074" spans="8:8" ht="15" customHeight="1">
      <c r="H30074" s="24"/>
    </row>
    <row r="30075" spans="8:8" ht="15" customHeight="1">
      <c r="H30075" s="24"/>
    </row>
    <row r="30076" spans="8:8" ht="15" customHeight="1">
      <c r="H30076" s="24"/>
    </row>
    <row r="30077" spans="8:8" ht="15" customHeight="1">
      <c r="H30077" s="24"/>
    </row>
    <row r="30078" spans="8:8" ht="15" customHeight="1">
      <c r="H30078" s="24"/>
    </row>
    <row r="30079" spans="8:8" ht="15" customHeight="1">
      <c r="H30079" s="24"/>
    </row>
    <row r="30080" spans="8:8" ht="15" customHeight="1">
      <c r="H30080" s="24"/>
    </row>
    <row r="30081" spans="8:8" ht="15" customHeight="1">
      <c r="H30081" s="24"/>
    </row>
    <row r="30082" spans="8:8" ht="15" customHeight="1">
      <c r="H30082" s="24"/>
    </row>
    <row r="30083" spans="8:8" ht="15" customHeight="1">
      <c r="H30083" s="24"/>
    </row>
    <row r="30084" spans="8:8" ht="15" customHeight="1">
      <c r="H30084" s="24"/>
    </row>
    <row r="30085" spans="8:8" ht="15" customHeight="1">
      <c r="H30085" s="24"/>
    </row>
    <row r="30086" spans="8:8" ht="15" customHeight="1">
      <c r="H30086" s="24"/>
    </row>
    <row r="30087" spans="8:8" ht="15" customHeight="1">
      <c r="H30087" s="24"/>
    </row>
    <row r="30088" spans="8:8" ht="15" customHeight="1">
      <c r="H30088" s="24"/>
    </row>
    <row r="30089" spans="8:8" ht="15" customHeight="1">
      <c r="H30089" s="24"/>
    </row>
    <row r="30090" spans="8:8" ht="15" customHeight="1">
      <c r="H30090" s="24"/>
    </row>
    <row r="30091" spans="8:8" ht="15" customHeight="1">
      <c r="H30091" s="24"/>
    </row>
    <row r="30092" spans="8:8" ht="15" customHeight="1">
      <c r="H30092" s="24"/>
    </row>
    <row r="30093" spans="8:8" ht="15" customHeight="1">
      <c r="H30093" s="24"/>
    </row>
    <row r="30094" spans="8:8" ht="15" customHeight="1">
      <c r="H30094" s="24"/>
    </row>
    <row r="30095" spans="8:8" ht="15" customHeight="1">
      <c r="H30095" s="24"/>
    </row>
    <row r="30096" spans="8:8" ht="15" customHeight="1">
      <c r="H30096" s="24"/>
    </row>
    <row r="30097" spans="8:8" ht="15" customHeight="1">
      <c r="H30097" s="24"/>
    </row>
    <row r="30098" spans="8:8" ht="15" customHeight="1">
      <c r="H30098" s="24"/>
    </row>
    <row r="30099" spans="8:8" ht="15" customHeight="1">
      <c r="H30099" s="24"/>
    </row>
    <row r="30100" spans="8:8" ht="15" customHeight="1">
      <c r="H30100" s="24"/>
    </row>
    <row r="30101" spans="8:8" ht="15" customHeight="1">
      <c r="H30101" s="24"/>
    </row>
    <row r="30102" spans="8:8" ht="15" customHeight="1">
      <c r="H30102" s="24"/>
    </row>
    <row r="30103" spans="8:8" ht="15" customHeight="1">
      <c r="H30103" s="24"/>
    </row>
    <row r="30104" spans="8:8" ht="15" customHeight="1">
      <c r="H30104" s="24"/>
    </row>
    <row r="30105" spans="8:8" ht="15" customHeight="1">
      <c r="H30105" s="24"/>
    </row>
    <row r="30106" spans="8:8" ht="15" customHeight="1">
      <c r="H30106" s="24"/>
    </row>
    <row r="30107" spans="8:8" ht="15" customHeight="1">
      <c r="H30107" s="24"/>
    </row>
    <row r="30108" spans="8:8" ht="15" customHeight="1">
      <c r="H30108" s="24"/>
    </row>
    <row r="30109" spans="8:8" ht="15" customHeight="1">
      <c r="H30109" s="24"/>
    </row>
    <row r="30110" spans="8:8" ht="15" customHeight="1">
      <c r="H30110" s="24"/>
    </row>
    <row r="30111" spans="8:8" ht="15" customHeight="1">
      <c r="H30111" s="24"/>
    </row>
    <row r="30112" spans="8:8" ht="15" customHeight="1">
      <c r="H30112" s="24"/>
    </row>
    <row r="30113" spans="8:8" ht="15" customHeight="1">
      <c r="H30113" s="24"/>
    </row>
    <row r="30114" spans="8:8" ht="15" customHeight="1">
      <c r="H30114" s="24"/>
    </row>
    <row r="30115" spans="8:8" ht="15" customHeight="1">
      <c r="H30115" s="24"/>
    </row>
    <row r="30116" spans="8:8" ht="15" customHeight="1">
      <c r="H30116" s="24"/>
    </row>
    <row r="30117" spans="8:8" ht="15" customHeight="1">
      <c r="H30117" s="24"/>
    </row>
    <row r="30118" spans="8:8" ht="15" customHeight="1">
      <c r="H30118" s="24"/>
    </row>
    <row r="30119" spans="8:8" ht="15" customHeight="1">
      <c r="H30119" s="24"/>
    </row>
    <row r="30120" spans="8:8" ht="15" customHeight="1">
      <c r="H30120" s="24"/>
    </row>
    <row r="30121" spans="8:8" ht="15" customHeight="1">
      <c r="H30121" s="24"/>
    </row>
    <row r="30122" spans="8:8" ht="15" customHeight="1">
      <c r="H30122" s="24"/>
    </row>
    <row r="30123" spans="8:8" ht="15" customHeight="1">
      <c r="H30123" s="24"/>
    </row>
    <row r="30124" spans="8:8" ht="15" customHeight="1">
      <c r="H30124" s="24"/>
    </row>
    <row r="30125" spans="8:8" ht="15" customHeight="1">
      <c r="H30125" s="24"/>
    </row>
    <row r="30126" spans="8:8" ht="15" customHeight="1">
      <c r="H30126" s="24"/>
    </row>
    <row r="30127" spans="8:8" ht="15" customHeight="1">
      <c r="H30127" s="24"/>
    </row>
    <row r="30128" spans="8:8" ht="15" customHeight="1">
      <c r="H30128" s="24"/>
    </row>
    <row r="30129" spans="8:8" ht="15" customHeight="1">
      <c r="H30129" s="24"/>
    </row>
    <row r="30130" spans="8:8" ht="15" customHeight="1">
      <c r="H30130" s="24"/>
    </row>
    <row r="30131" spans="8:8" ht="15" customHeight="1">
      <c r="H30131" s="24"/>
    </row>
    <row r="30132" spans="8:8" ht="15" customHeight="1">
      <c r="H30132" s="24"/>
    </row>
    <row r="30133" spans="8:8" ht="15" customHeight="1">
      <c r="H30133" s="24"/>
    </row>
    <row r="30134" spans="8:8" ht="15" customHeight="1">
      <c r="H30134" s="24"/>
    </row>
    <row r="30135" spans="8:8" ht="15" customHeight="1">
      <c r="H30135" s="24"/>
    </row>
    <row r="30136" spans="8:8" ht="15" customHeight="1">
      <c r="H30136" s="24"/>
    </row>
    <row r="30137" spans="8:8" ht="15" customHeight="1">
      <c r="H30137" s="24"/>
    </row>
    <row r="30138" spans="8:8" ht="15" customHeight="1">
      <c r="H30138" s="24"/>
    </row>
    <row r="30139" spans="8:8" ht="15" customHeight="1">
      <c r="H30139" s="24"/>
    </row>
    <row r="30140" spans="8:8" ht="15" customHeight="1">
      <c r="H30140" s="24"/>
    </row>
    <row r="30141" spans="8:8" ht="15" customHeight="1">
      <c r="H30141" s="24"/>
    </row>
    <row r="30142" spans="8:8" ht="15" customHeight="1">
      <c r="H30142" s="24"/>
    </row>
    <row r="30143" spans="8:8" ht="15" customHeight="1">
      <c r="H30143" s="24"/>
    </row>
    <row r="30144" spans="8:8" ht="15" customHeight="1">
      <c r="H30144" s="24"/>
    </row>
    <row r="30145" spans="8:8" ht="15" customHeight="1">
      <c r="H30145" s="24"/>
    </row>
    <row r="30146" spans="8:8" ht="15" customHeight="1">
      <c r="H30146" s="24"/>
    </row>
    <row r="30147" spans="8:8" ht="15" customHeight="1">
      <c r="H30147" s="24"/>
    </row>
    <row r="30148" spans="8:8" ht="15" customHeight="1">
      <c r="H30148" s="24"/>
    </row>
    <row r="30149" spans="8:8" ht="15" customHeight="1">
      <c r="H30149" s="24"/>
    </row>
    <row r="30150" spans="8:8" ht="15" customHeight="1">
      <c r="H30150" s="24"/>
    </row>
    <row r="30151" spans="8:8" ht="15" customHeight="1">
      <c r="H30151" s="24"/>
    </row>
    <row r="30152" spans="8:8" ht="15" customHeight="1">
      <c r="H30152" s="24"/>
    </row>
    <row r="30153" spans="8:8" ht="15" customHeight="1">
      <c r="H30153" s="24"/>
    </row>
    <row r="30154" spans="8:8" ht="15" customHeight="1">
      <c r="H30154" s="24"/>
    </row>
    <row r="30155" spans="8:8" ht="15" customHeight="1">
      <c r="H30155" s="24"/>
    </row>
    <row r="30156" spans="8:8" ht="15" customHeight="1">
      <c r="H30156" s="24"/>
    </row>
    <row r="30157" spans="8:8" ht="15" customHeight="1">
      <c r="H30157" s="24"/>
    </row>
    <row r="30158" spans="8:8" ht="15" customHeight="1">
      <c r="H30158" s="24"/>
    </row>
    <row r="30159" spans="8:8" ht="15" customHeight="1">
      <c r="H30159" s="24"/>
    </row>
    <row r="30160" spans="8:8" ht="15" customHeight="1">
      <c r="H30160" s="24"/>
    </row>
    <row r="30161" spans="8:8" ht="15" customHeight="1">
      <c r="H30161" s="24"/>
    </row>
    <row r="30162" spans="8:8" ht="15" customHeight="1">
      <c r="H30162" s="24"/>
    </row>
    <row r="30163" spans="8:8" ht="15" customHeight="1">
      <c r="H30163" s="24"/>
    </row>
    <row r="30164" spans="8:8" ht="15" customHeight="1">
      <c r="H30164" s="24"/>
    </row>
    <row r="30165" spans="8:8" ht="15" customHeight="1">
      <c r="H30165" s="24"/>
    </row>
    <row r="30166" spans="8:8" ht="15" customHeight="1">
      <c r="H30166" s="24"/>
    </row>
    <row r="30167" spans="8:8" ht="15" customHeight="1">
      <c r="H30167" s="24"/>
    </row>
    <row r="30168" spans="8:8" ht="15" customHeight="1">
      <c r="H30168" s="24"/>
    </row>
    <row r="30169" spans="8:8" ht="15" customHeight="1">
      <c r="H30169" s="24"/>
    </row>
    <row r="30170" spans="8:8" ht="15" customHeight="1">
      <c r="H30170" s="24"/>
    </row>
    <row r="30171" spans="8:8" ht="15" customHeight="1">
      <c r="H30171" s="24"/>
    </row>
    <row r="30172" spans="8:8" ht="15" customHeight="1">
      <c r="H30172" s="24"/>
    </row>
    <row r="30173" spans="8:8" ht="15" customHeight="1">
      <c r="H30173" s="24"/>
    </row>
    <row r="30174" spans="8:8" ht="15" customHeight="1">
      <c r="H30174" s="24"/>
    </row>
    <row r="30175" spans="8:8" ht="15" customHeight="1">
      <c r="H30175" s="24"/>
    </row>
    <row r="30176" spans="8:8" ht="15" customHeight="1">
      <c r="H30176" s="24"/>
    </row>
    <row r="30177" spans="8:8" ht="15" customHeight="1">
      <c r="H30177" s="24"/>
    </row>
    <row r="30178" spans="8:8" ht="15" customHeight="1">
      <c r="H30178" s="24"/>
    </row>
    <row r="30179" spans="8:8" ht="15" customHeight="1">
      <c r="H30179" s="24"/>
    </row>
    <row r="30180" spans="8:8" ht="15" customHeight="1">
      <c r="H30180" s="24"/>
    </row>
    <row r="30181" spans="8:8" ht="15" customHeight="1">
      <c r="H30181" s="24"/>
    </row>
    <row r="30182" spans="8:8" ht="15" customHeight="1">
      <c r="H30182" s="24"/>
    </row>
    <row r="30183" spans="8:8" ht="15" customHeight="1">
      <c r="H30183" s="24"/>
    </row>
    <row r="30184" spans="8:8" ht="15" customHeight="1">
      <c r="H30184" s="24"/>
    </row>
    <row r="30185" spans="8:8" ht="15" customHeight="1">
      <c r="H30185" s="24"/>
    </row>
    <row r="30186" spans="8:8" ht="15" customHeight="1">
      <c r="H30186" s="24"/>
    </row>
    <row r="30187" spans="8:8" ht="15" customHeight="1">
      <c r="H30187" s="24"/>
    </row>
    <row r="30188" spans="8:8" ht="15" customHeight="1">
      <c r="H30188" s="24"/>
    </row>
    <row r="30189" spans="8:8" ht="15" customHeight="1">
      <c r="H30189" s="24"/>
    </row>
    <row r="30190" spans="8:8" ht="15" customHeight="1">
      <c r="H30190" s="24"/>
    </row>
    <row r="30191" spans="8:8" ht="15" customHeight="1">
      <c r="H30191" s="24"/>
    </row>
    <row r="30192" spans="8:8" ht="15" customHeight="1">
      <c r="H30192" s="24"/>
    </row>
    <row r="30193" spans="8:8" ht="15" customHeight="1">
      <c r="H30193" s="24"/>
    </row>
    <row r="30194" spans="8:8" ht="15" customHeight="1">
      <c r="H30194" s="24"/>
    </row>
    <row r="30195" spans="8:8" ht="15" customHeight="1">
      <c r="H30195" s="24"/>
    </row>
    <row r="30196" spans="8:8" ht="15" customHeight="1">
      <c r="H30196" s="24"/>
    </row>
    <row r="30197" spans="8:8" ht="15" customHeight="1">
      <c r="H30197" s="24"/>
    </row>
    <row r="30198" spans="8:8" ht="15" customHeight="1">
      <c r="H30198" s="24"/>
    </row>
    <row r="30199" spans="8:8" ht="15" customHeight="1">
      <c r="H30199" s="24"/>
    </row>
    <row r="30200" spans="8:8" ht="15" customHeight="1">
      <c r="H30200" s="24"/>
    </row>
    <row r="30201" spans="8:8" ht="15" customHeight="1">
      <c r="H30201" s="24"/>
    </row>
    <row r="30202" spans="8:8" ht="15" customHeight="1">
      <c r="H30202" s="24"/>
    </row>
    <row r="30203" spans="8:8" ht="15" customHeight="1">
      <c r="H30203" s="24"/>
    </row>
    <row r="30204" spans="8:8" ht="15" customHeight="1">
      <c r="H30204" s="24"/>
    </row>
    <row r="30205" spans="8:8" ht="15" customHeight="1">
      <c r="H30205" s="24"/>
    </row>
    <row r="30206" spans="8:8" ht="15" customHeight="1">
      <c r="H30206" s="24"/>
    </row>
    <row r="30207" spans="8:8" ht="15" customHeight="1">
      <c r="H30207" s="24"/>
    </row>
    <row r="30208" spans="8:8" ht="15" customHeight="1">
      <c r="H30208" s="24"/>
    </row>
    <row r="30209" spans="8:8" ht="15" customHeight="1">
      <c r="H30209" s="24"/>
    </row>
    <row r="30210" spans="8:8" ht="15" customHeight="1">
      <c r="H30210" s="24"/>
    </row>
    <row r="30211" spans="8:8" ht="15" customHeight="1">
      <c r="H30211" s="24"/>
    </row>
    <row r="30212" spans="8:8" ht="15" customHeight="1">
      <c r="H30212" s="24"/>
    </row>
    <row r="30213" spans="8:8" ht="15" customHeight="1">
      <c r="H30213" s="24"/>
    </row>
    <row r="30214" spans="8:8" ht="15" customHeight="1">
      <c r="H30214" s="24"/>
    </row>
    <row r="30215" spans="8:8" ht="15" customHeight="1">
      <c r="H30215" s="24"/>
    </row>
    <row r="30216" spans="8:8" ht="15" customHeight="1">
      <c r="H30216" s="24"/>
    </row>
    <row r="30217" spans="8:8" ht="15" customHeight="1">
      <c r="H30217" s="24"/>
    </row>
    <row r="30218" spans="8:8" ht="15" customHeight="1">
      <c r="H30218" s="24"/>
    </row>
    <row r="30219" spans="8:8" ht="15" customHeight="1">
      <c r="H30219" s="24"/>
    </row>
    <row r="30220" spans="8:8" ht="15" customHeight="1">
      <c r="H30220" s="24"/>
    </row>
    <row r="30221" spans="8:8" ht="15" customHeight="1">
      <c r="H30221" s="24"/>
    </row>
    <row r="30222" spans="8:8" ht="15" customHeight="1">
      <c r="H30222" s="24"/>
    </row>
    <row r="30223" spans="8:8" ht="15" customHeight="1">
      <c r="H30223" s="24"/>
    </row>
    <row r="30224" spans="8:8" ht="15" customHeight="1">
      <c r="H30224" s="24"/>
    </row>
    <row r="30225" spans="8:8" ht="15" customHeight="1">
      <c r="H30225" s="24"/>
    </row>
    <row r="30226" spans="8:8" ht="15" customHeight="1">
      <c r="H30226" s="24"/>
    </row>
    <row r="30227" spans="8:8" ht="15" customHeight="1">
      <c r="H30227" s="24"/>
    </row>
    <row r="30228" spans="8:8" ht="15" customHeight="1">
      <c r="H30228" s="24"/>
    </row>
    <row r="30229" spans="8:8" ht="15" customHeight="1">
      <c r="H30229" s="24"/>
    </row>
    <row r="30230" spans="8:8" ht="15" customHeight="1">
      <c r="H30230" s="24"/>
    </row>
    <row r="30231" spans="8:8" ht="15" customHeight="1">
      <c r="H30231" s="24"/>
    </row>
    <row r="30232" spans="8:8" ht="15" customHeight="1">
      <c r="H30232" s="24"/>
    </row>
    <row r="30233" spans="8:8" ht="15" customHeight="1">
      <c r="H30233" s="24"/>
    </row>
    <row r="30234" spans="8:8" ht="15" customHeight="1">
      <c r="H30234" s="24"/>
    </row>
    <row r="30235" spans="8:8" ht="15" customHeight="1">
      <c r="H30235" s="24"/>
    </row>
    <row r="30236" spans="8:8" ht="15" customHeight="1">
      <c r="H30236" s="24"/>
    </row>
    <row r="30237" spans="8:8" ht="15" customHeight="1">
      <c r="H30237" s="24"/>
    </row>
    <row r="30238" spans="8:8" ht="15" customHeight="1">
      <c r="H30238" s="24"/>
    </row>
    <row r="30239" spans="8:8" ht="15" customHeight="1">
      <c r="H30239" s="24"/>
    </row>
    <row r="30240" spans="8:8" ht="15" customHeight="1">
      <c r="H30240" s="24"/>
    </row>
    <row r="30241" spans="8:8" ht="15" customHeight="1">
      <c r="H30241" s="24"/>
    </row>
    <row r="30242" spans="8:8" ht="15" customHeight="1">
      <c r="H30242" s="24"/>
    </row>
    <row r="30243" spans="8:8" ht="15" customHeight="1">
      <c r="H30243" s="24"/>
    </row>
    <row r="30244" spans="8:8" ht="15" customHeight="1">
      <c r="H30244" s="24"/>
    </row>
    <row r="30245" spans="8:8" ht="15" customHeight="1">
      <c r="H30245" s="24"/>
    </row>
    <row r="30246" spans="8:8" ht="15" customHeight="1">
      <c r="H30246" s="24"/>
    </row>
    <row r="30247" spans="8:8" ht="15" customHeight="1">
      <c r="H30247" s="24"/>
    </row>
    <row r="30248" spans="8:8" ht="15" customHeight="1">
      <c r="H30248" s="24"/>
    </row>
    <row r="30249" spans="8:8" ht="15" customHeight="1">
      <c r="H30249" s="24"/>
    </row>
    <row r="30250" spans="8:8" ht="15" customHeight="1">
      <c r="H30250" s="24"/>
    </row>
    <row r="30251" spans="8:8" ht="15" customHeight="1">
      <c r="H30251" s="24"/>
    </row>
    <row r="30252" spans="8:8" ht="15" customHeight="1">
      <c r="H30252" s="24"/>
    </row>
    <row r="30253" spans="8:8" ht="15" customHeight="1">
      <c r="H30253" s="24"/>
    </row>
    <row r="30254" spans="8:8" ht="15" customHeight="1">
      <c r="H30254" s="24"/>
    </row>
    <row r="30255" spans="8:8" ht="15" customHeight="1">
      <c r="H30255" s="24"/>
    </row>
    <row r="30256" spans="8:8" ht="15" customHeight="1">
      <c r="H30256" s="24"/>
    </row>
    <row r="30257" spans="8:8" ht="15" customHeight="1">
      <c r="H30257" s="24"/>
    </row>
    <row r="30258" spans="8:8" ht="15" customHeight="1">
      <c r="H30258" s="24"/>
    </row>
    <row r="30259" spans="8:8" ht="15" customHeight="1">
      <c r="H30259" s="24"/>
    </row>
    <row r="30260" spans="8:8" ht="15" customHeight="1">
      <c r="H30260" s="24"/>
    </row>
    <row r="30261" spans="8:8" ht="15" customHeight="1">
      <c r="H30261" s="24"/>
    </row>
    <row r="30262" spans="8:8" ht="15" customHeight="1">
      <c r="H30262" s="24"/>
    </row>
    <row r="30263" spans="8:8" ht="15" customHeight="1">
      <c r="H30263" s="24"/>
    </row>
    <row r="30264" spans="8:8" ht="15" customHeight="1">
      <c r="H30264" s="24"/>
    </row>
    <row r="30265" spans="8:8" ht="15" customHeight="1">
      <c r="H30265" s="24"/>
    </row>
    <row r="30266" spans="8:8" ht="15" customHeight="1">
      <c r="H30266" s="24"/>
    </row>
    <row r="30267" spans="8:8" ht="15" customHeight="1">
      <c r="H30267" s="24"/>
    </row>
    <row r="30268" spans="8:8" ht="15" customHeight="1">
      <c r="H30268" s="24"/>
    </row>
    <row r="30269" spans="8:8" ht="15" customHeight="1">
      <c r="H30269" s="24"/>
    </row>
    <row r="30270" spans="8:8" ht="15" customHeight="1">
      <c r="H30270" s="24"/>
    </row>
    <row r="30271" spans="8:8" ht="15" customHeight="1">
      <c r="H30271" s="24"/>
    </row>
    <row r="30272" spans="8:8" ht="15" customHeight="1">
      <c r="H30272" s="24"/>
    </row>
    <row r="30273" spans="8:8" ht="15" customHeight="1">
      <c r="H30273" s="24"/>
    </row>
    <row r="30274" spans="8:8" ht="15" customHeight="1">
      <c r="H30274" s="24"/>
    </row>
    <row r="30275" spans="8:8" ht="15" customHeight="1">
      <c r="H30275" s="24"/>
    </row>
    <row r="30276" spans="8:8" ht="15" customHeight="1">
      <c r="H30276" s="24"/>
    </row>
    <row r="30277" spans="8:8" ht="15" customHeight="1">
      <c r="H30277" s="24"/>
    </row>
    <row r="30278" spans="8:8" ht="15" customHeight="1">
      <c r="H30278" s="24"/>
    </row>
    <row r="30279" spans="8:8" ht="15" customHeight="1">
      <c r="H30279" s="24"/>
    </row>
    <row r="30280" spans="8:8" ht="15" customHeight="1">
      <c r="H30280" s="24"/>
    </row>
    <row r="30281" spans="8:8" ht="15" customHeight="1">
      <c r="H30281" s="24"/>
    </row>
    <row r="30282" spans="8:8" ht="15" customHeight="1">
      <c r="H30282" s="24"/>
    </row>
    <row r="30283" spans="8:8" ht="15" customHeight="1">
      <c r="H30283" s="24"/>
    </row>
    <row r="30284" spans="8:8" ht="15" customHeight="1">
      <c r="H30284" s="24"/>
    </row>
    <row r="30285" spans="8:8" ht="15" customHeight="1">
      <c r="H30285" s="24"/>
    </row>
    <row r="30286" spans="8:8" ht="15" customHeight="1">
      <c r="H30286" s="24"/>
    </row>
    <row r="30287" spans="8:8" ht="15" customHeight="1">
      <c r="H30287" s="24"/>
    </row>
    <row r="30288" spans="8:8" ht="15" customHeight="1">
      <c r="H30288" s="24"/>
    </row>
    <row r="30289" spans="8:8" ht="15" customHeight="1">
      <c r="H30289" s="24"/>
    </row>
    <row r="30290" spans="8:8" ht="15" customHeight="1">
      <c r="H30290" s="24"/>
    </row>
    <row r="30291" spans="8:8" ht="15" customHeight="1">
      <c r="H30291" s="24"/>
    </row>
    <row r="30292" spans="8:8" ht="15" customHeight="1">
      <c r="H30292" s="24"/>
    </row>
    <row r="30293" spans="8:8" ht="15" customHeight="1">
      <c r="H30293" s="24"/>
    </row>
    <row r="30294" spans="8:8" ht="15" customHeight="1">
      <c r="H30294" s="24"/>
    </row>
    <row r="30295" spans="8:8" ht="15" customHeight="1">
      <c r="H30295" s="24"/>
    </row>
    <row r="30296" spans="8:8" ht="15" customHeight="1">
      <c r="H30296" s="24"/>
    </row>
    <row r="30297" spans="8:8" ht="15" customHeight="1">
      <c r="H30297" s="24"/>
    </row>
    <row r="30298" spans="8:8" ht="15" customHeight="1">
      <c r="H30298" s="24"/>
    </row>
    <row r="30299" spans="8:8" ht="15" customHeight="1">
      <c r="H30299" s="24"/>
    </row>
    <row r="30300" spans="8:8" ht="15" customHeight="1">
      <c r="H30300" s="24"/>
    </row>
    <row r="30301" spans="8:8" ht="15" customHeight="1">
      <c r="H30301" s="24"/>
    </row>
    <row r="30302" spans="8:8" ht="15" customHeight="1">
      <c r="H30302" s="24"/>
    </row>
    <row r="30303" spans="8:8" ht="15" customHeight="1">
      <c r="H30303" s="24"/>
    </row>
    <row r="30304" spans="8:8" ht="15" customHeight="1">
      <c r="H30304" s="24"/>
    </row>
    <row r="30305" spans="8:8" ht="15" customHeight="1">
      <c r="H30305" s="24"/>
    </row>
    <row r="30306" spans="8:8" ht="15" customHeight="1">
      <c r="H30306" s="24"/>
    </row>
    <row r="30307" spans="8:8" ht="15" customHeight="1">
      <c r="H30307" s="24"/>
    </row>
    <row r="30308" spans="8:8" ht="15" customHeight="1">
      <c r="H30308" s="24"/>
    </row>
    <row r="30309" spans="8:8" ht="15" customHeight="1">
      <c r="H30309" s="24"/>
    </row>
    <row r="30310" spans="8:8" ht="15" customHeight="1">
      <c r="H30310" s="24"/>
    </row>
    <row r="30311" spans="8:8" ht="15" customHeight="1">
      <c r="H30311" s="24"/>
    </row>
    <row r="30312" spans="8:8" ht="15" customHeight="1">
      <c r="H30312" s="24"/>
    </row>
    <row r="30313" spans="8:8" ht="15" customHeight="1">
      <c r="H30313" s="24"/>
    </row>
    <row r="30314" spans="8:8" ht="15" customHeight="1">
      <c r="H30314" s="24"/>
    </row>
    <row r="30315" spans="8:8" ht="15" customHeight="1">
      <c r="H30315" s="24"/>
    </row>
    <row r="30316" spans="8:8" ht="15" customHeight="1">
      <c r="H30316" s="24"/>
    </row>
    <row r="30317" spans="8:8" ht="15" customHeight="1">
      <c r="H30317" s="24"/>
    </row>
    <row r="30318" spans="8:8" ht="15" customHeight="1">
      <c r="H30318" s="24"/>
    </row>
    <row r="30319" spans="8:8" ht="15" customHeight="1">
      <c r="H30319" s="24"/>
    </row>
    <row r="30320" spans="8:8" ht="15" customHeight="1">
      <c r="H30320" s="24"/>
    </row>
    <row r="30321" spans="8:8" ht="15" customHeight="1">
      <c r="H30321" s="24"/>
    </row>
    <row r="30322" spans="8:8" ht="15" customHeight="1">
      <c r="H30322" s="24"/>
    </row>
    <row r="30323" spans="8:8" ht="15" customHeight="1">
      <c r="H30323" s="24"/>
    </row>
    <row r="30324" spans="8:8" ht="15" customHeight="1">
      <c r="H30324" s="24"/>
    </row>
    <row r="30325" spans="8:8" ht="15" customHeight="1">
      <c r="H30325" s="24"/>
    </row>
    <row r="30326" spans="8:8" ht="15" customHeight="1">
      <c r="H30326" s="24"/>
    </row>
    <row r="30327" spans="8:8" ht="15" customHeight="1">
      <c r="H30327" s="24"/>
    </row>
    <row r="30328" spans="8:8" ht="15" customHeight="1">
      <c r="H30328" s="24"/>
    </row>
    <row r="30329" spans="8:8" ht="15" customHeight="1">
      <c r="H30329" s="24"/>
    </row>
    <row r="30330" spans="8:8" ht="15" customHeight="1">
      <c r="H30330" s="24"/>
    </row>
    <row r="30331" spans="8:8" ht="15" customHeight="1">
      <c r="H30331" s="24"/>
    </row>
    <row r="30332" spans="8:8" ht="15" customHeight="1">
      <c r="H30332" s="24"/>
    </row>
    <row r="30333" spans="8:8" ht="15" customHeight="1">
      <c r="H30333" s="24"/>
    </row>
    <row r="30334" spans="8:8" ht="15" customHeight="1">
      <c r="H30334" s="24"/>
    </row>
    <row r="30335" spans="8:8" ht="15" customHeight="1">
      <c r="H30335" s="24"/>
    </row>
    <row r="30336" spans="8:8" ht="15" customHeight="1">
      <c r="H30336" s="24"/>
    </row>
    <row r="30337" spans="8:8" ht="15" customHeight="1">
      <c r="H30337" s="24"/>
    </row>
    <row r="30338" spans="8:8" ht="15" customHeight="1">
      <c r="H30338" s="24"/>
    </row>
    <row r="30339" spans="8:8" ht="15" customHeight="1">
      <c r="H30339" s="24"/>
    </row>
    <row r="30340" spans="8:8" ht="15" customHeight="1">
      <c r="H30340" s="24"/>
    </row>
    <row r="30341" spans="8:8" ht="15" customHeight="1">
      <c r="H30341" s="24"/>
    </row>
    <row r="30342" spans="8:8" ht="15" customHeight="1">
      <c r="H30342" s="24"/>
    </row>
    <row r="30343" spans="8:8" ht="15" customHeight="1">
      <c r="H30343" s="24"/>
    </row>
    <row r="30344" spans="8:8" ht="15" customHeight="1">
      <c r="H30344" s="24"/>
    </row>
    <row r="30345" spans="8:8" ht="15" customHeight="1">
      <c r="H30345" s="24"/>
    </row>
    <row r="30346" spans="8:8" ht="15" customHeight="1">
      <c r="H30346" s="24"/>
    </row>
    <row r="30347" spans="8:8" ht="15" customHeight="1">
      <c r="H30347" s="24"/>
    </row>
    <row r="30348" spans="8:8" ht="15" customHeight="1">
      <c r="H30348" s="24"/>
    </row>
    <row r="30349" spans="8:8" ht="15" customHeight="1">
      <c r="H30349" s="24"/>
    </row>
    <row r="30350" spans="8:8" ht="15" customHeight="1">
      <c r="H30350" s="24"/>
    </row>
    <row r="30351" spans="8:8" ht="15" customHeight="1">
      <c r="H30351" s="24"/>
    </row>
    <row r="30352" spans="8:8" ht="15" customHeight="1">
      <c r="H30352" s="24"/>
    </row>
    <row r="30353" spans="8:8" ht="15" customHeight="1">
      <c r="H30353" s="24"/>
    </row>
    <row r="30354" spans="8:8" ht="15" customHeight="1">
      <c r="H30354" s="24"/>
    </row>
    <row r="30355" spans="8:8" ht="15" customHeight="1">
      <c r="H30355" s="24"/>
    </row>
    <row r="30356" spans="8:8" ht="15" customHeight="1">
      <c r="H30356" s="24"/>
    </row>
    <row r="30357" spans="8:8" ht="15" customHeight="1">
      <c r="H30357" s="24"/>
    </row>
    <row r="30358" spans="8:8" ht="15" customHeight="1">
      <c r="H30358" s="24"/>
    </row>
    <row r="30359" spans="8:8" ht="15" customHeight="1">
      <c r="H30359" s="24"/>
    </row>
    <row r="30360" spans="8:8" ht="15" customHeight="1">
      <c r="H30360" s="24"/>
    </row>
    <row r="30361" spans="8:8" ht="15" customHeight="1">
      <c r="H30361" s="24"/>
    </row>
    <row r="30362" spans="8:8" ht="15" customHeight="1">
      <c r="H30362" s="24"/>
    </row>
    <row r="30363" spans="8:8" ht="15" customHeight="1">
      <c r="H30363" s="24"/>
    </row>
    <row r="30364" spans="8:8" ht="15" customHeight="1">
      <c r="H30364" s="24"/>
    </row>
    <row r="30365" spans="8:8" ht="15" customHeight="1">
      <c r="H30365" s="24"/>
    </row>
    <row r="30366" spans="8:8" ht="15" customHeight="1">
      <c r="H30366" s="24"/>
    </row>
    <row r="30367" spans="8:8" ht="15" customHeight="1">
      <c r="H30367" s="24"/>
    </row>
    <row r="30368" spans="8:8" ht="15" customHeight="1">
      <c r="H30368" s="24"/>
    </row>
    <row r="30369" spans="8:8" ht="15" customHeight="1">
      <c r="H30369" s="24"/>
    </row>
    <row r="30370" spans="8:8" ht="15" customHeight="1">
      <c r="H30370" s="24"/>
    </row>
    <row r="30371" spans="8:8" ht="15" customHeight="1">
      <c r="H30371" s="24"/>
    </row>
    <row r="30372" spans="8:8" ht="15" customHeight="1">
      <c r="H30372" s="24"/>
    </row>
    <row r="30373" spans="8:8" ht="15" customHeight="1">
      <c r="H30373" s="24"/>
    </row>
    <row r="30374" spans="8:8" ht="15" customHeight="1">
      <c r="H30374" s="24"/>
    </row>
    <row r="30375" spans="8:8" ht="15" customHeight="1">
      <c r="H30375" s="24"/>
    </row>
    <row r="30376" spans="8:8" ht="15" customHeight="1">
      <c r="H30376" s="24"/>
    </row>
    <row r="30377" spans="8:8" ht="15" customHeight="1">
      <c r="H30377" s="24"/>
    </row>
    <row r="30378" spans="8:8" ht="15" customHeight="1">
      <c r="H30378" s="24"/>
    </row>
    <row r="30379" spans="8:8" ht="15" customHeight="1">
      <c r="H30379" s="24"/>
    </row>
    <row r="30380" spans="8:8" ht="15" customHeight="1">
      <c r="H30380" s="24"/>
    </row>
    <row r="30381" spans="8:8" ht="15" customHeight="1">
      <c r="H30381" s="24"/>
    </row>
    <row r="30382" spans="8:8" ht="15" customHeight="1">
      <c r="H30382" s="24"/>
    </row>
    <row r="30383" spans="8:8" ht="15" customHeight="1">
      <c r="H30383" s="24"/>
    </row>
    <row r="30384" spans="8:8" ht="15" customHeight="1">
      <c r="H30384" s="24"/>
    </row>
    <row r="30385" spans="8:8" ht="15" customHeight="1">
      <c r="H30385" s="24"/>
    </row>
    <row r="30386" spans="8:8" ht="15" customHeight="1">
      <c r="H30386" s="24"/>
    </row>
    <row r="30387" spans="8:8" ht="15" customHeight="1">
      <c r="H30387" s="24"/>
    </row>
    <row r="30388" spans="8:8" ht="15" customHeight="1">
      <c r="H30388" s="24"/>
    </row>
    <row r="30389" spans="8:8" ht="15" customHeight="1">
      <c r="H30389" s="24"/>
    </row>
    <row r="30390" spans="8:8" ht="15" customHeight="1">
      <c r="H30390" s="24"/>
    </row>
    <row r="30391" spans="8:8" ht="15" customHeight="1">
      <c r="H30391" s="24"/>
    </row>
    <row r="30392" spans="8:8" ht="15" customHeight="1">
      <c r="H30392" s="24"/>
    </row>
    <row r="30393" spans="8:8" ht="15" customHeight="1">
      <c r="H30393" s="24"/>
    </row>
    <row r="30394" spans="8:8" ht="15" customHeight="1">
      <c r="H30394" s="24"/>
    </row>
    <row r="30395" spans="8:8" ht="15" customHeight="1">
      <c r="H30395" s="24"/>
    </row>
    <row r="30396" spans="8:8" ht="15" customHeight="1">
      <c r="H30396" s="24"/>
    </row>
    <row r="30397" spans="8:8" ht="15" customHeight="1">
      <c r="H30397" s="24"/>
    </row>
    <row r="30398" spans="8:8" ht="15" customHeight="1">
      <c r="H30398" s="24"/>
    </row>
    <row r="30399" spans="8:8" ht="15" customHeight="1">
      <c r="H30399" s="24"/>
    </row>
    <row r="30400" spans="8:8" ht="15" customHeight="1">
      <c r="H30400" s="24"/>
    </row>
    <row r="30401" spans="8:8" ht="15" customHeight="1">
      <c r="H30401" s="24"/>
    </row>
    <row r="30402" spans="8:8" ht="15" customHeight="1">
      <c r="H30402" s="24"/>
    </row>
    <row r="30403" spans="8:8" ht="15" customHeight="1">
      <c r="H30403" s="24"/>
    </row>
    <row r="30404" spans="8:8" ht="15" customHeight="1">
      <c r="H30404" s="24"/>
    </row>
    <row r="30405" spans="8:8" ht="15" customHeight="1">
      <c r="H30405" s="24"/>
    </row>
    <row r="30406" spans="8:8" ht="15" customHeight="1">
      <c r="H30406" s="24"/>
    </row>
    <row r="30407" spans="8:8" ht="15" customHeight="1">
      <c r="H30407" s="24"/>
    </row>
    <row r="30408" spans="8:8" ht="15" customHeight="1">
      <c r="H30408" s="24"/>
    </row>
    <row r="30409" spans="8:8" ht="15" customHeight="1">
      <c r="H30409" s="24"/>
    </row>
    <row r="30410" spans="8:8" ht="15" customHeight="1">
      <c r="H30410" s="24"/>
    </row>
    <row r="30411" spans="8:8" ht="15" customHeight="1">
      <c r="H30411" s="24"/>
    </row>
    <row r="30412" spans="8:8" ht="15" customHeight="1">
      <c r="H30412" s="24"/>
    </row>
    <row r="30413" spans="8:8" ht="15" customHeight="1">
      <c r="H30413" s="24"/>
    </row>
    <row r="30414" spans="8:8" ht="15" customHeight="1">
      <c r="H30414" s="24"/>
    </row>
    <row r="30415" spans="8:8" ht="15" customHeight="1">
      <c r="H30415" s="24"/>
    </row>
    <row r="30416" spans="8:8" ht="15" customHeight="1">
      <c r="H30416" s="24"/>
    </row>
    <row r="30417" spans="8:8" ht="15" customHeight="1">
      <c r="H30417" s="24"/>
    </row>
    <row r="30418" spans="8:8" ht="15" customHeight="1">
      <c r="H30418" s="24"/>
    </row>
    <row r="30419" spans="8:8" ht="15" customHeight="1">
      <c r="H30419" s="24"/>
    </row>
    <row r="30420" spans="8:8" ht="15" customHeight="1">
      <c r="H30420" s="24"/>
    </row>
    <row r="30421" spans="8:8" ht="15" customHeight="1">
      <c r="H30421" s="24"/>
    </row>
    <row r="30422" spans="8:8" ht="15" customHeight="1">
      <c r="H30422" s="24"/>
    </row>
    <row r="30423" spans="8:8" ht="15" customHeight="1">
      <c r="H30423" s="24"/>
    </row>
    <row r="30424" spans="8:8" ht="15" customHeight="1">
      <c r="H30424" s="24"/>
    </row>
    <row r="30425" spans="8:8" ht="15" customHeight="1">
      <c r="H30425" s="24"/>
    </row>
    <row r="30426" spans="8:8" ht="15" customHeight="1">
      <c r="H30426" s="24"/>
    </row>
    <row r="30427" spans="8:8" ht="15" customHeight="1">
      <c r="H30427" s="24"/>
    </row>
    <row r="30428" spans="8:8" ht="15" customHeight="1">
      <c r="H30428" s="24"/>
    </row>
    <row r="30429" spans="8:8" ht="15" customHeight="1">
      <c r="H30429" s="24"/>
    </row>
    <row r="30430" spans="8:8" ht="15" customHeight="1">
      <c r="H30430" s="24"/>
    </row>
    <row r="30431" spans="8:8" ht="15" customHeight="1">
      <c r="H30431" s="24"/>
    </row>
    <row r="30432" spans="8:8" ht="15" customHeight="1">
      <c r="H30432" s="24"/>
    </row>
    <row r="30433" spans="8:8" ht="15" customHeight="1">
      <c r="H30433" s="24"/>
    </row>
    <row r="30434" spans="8:8" ht="15" customHeight="1">
      <c r="H30434" s="24"/>
    </row>
    <row r="30435" spans="8:8" ht="15" customHeight="1">
      <c r="H30435" s="24"/>
    </row>
    <row r="30436" spans="8:8" ht="15" customHeight="1">
      <c r="H30436" s="24"/>
    </row>
    <row r="30437" spans="8:8" ht="15" customHeight="1">
      <c r="H30437" s="24"/>
    </row>
    <row r="30438" spans="8:8" ht="15" customHeight="1">
      <c r="H30438" s="24"/>
    </row>
    <row r="30439" spans="8:8" ht="15" customHeight="1">
      <c r="H30439" s="24"/>
    </row>
    <row r="30440" spans="8:8" ht="15" customHeight="1">
      <c r="H30440" s="24"/>
    </row>
    <row r="30441" spans="8:8" ht="15" customHeight="1">
      <c r="H30441" s="24"/>
    </row>
    <row r="30442" spans="8:8" ht="15" customHeight="1">
      <c r="H30442" s="24"/>
    </row>
    <row r="30443" spans="8:8" ht="15" customHeight="1">
      <c r="H30443" s="24"/>
    </row>
    <row r="30444" spans="8:8" ht="15" customHeight="1">
      <c r="H30444" s="24"/>
    </row>
    <row r="30445" spans="8:8" ht="15" customHeight="1">
      <c r="H30445" s="24"/>
    </row>
    <row r="30446" spans="8:8" ht="15" customHeight="1">
      <c r="H30446" s="24"/>
    </row>
    <row r="30447" spans="8:8" ht="15" customHeight="1">
      <c r="H30447" s="24"/>
    </row>
    <row r="30448" spans="8:8" ht="15" customHeight="1">
      <c r="H30448" s="24"/>
    </row>
    <row r="30449" spans="8:8" ht="15" customHeight="1">
      <c r="H30449" s="24"/>
    </row>
    <row r="30450" spans="8:8" ht="15" customHeight="1">
      <c r="H30450" s="24"/>
    </row>
    <row r="30451" spans="8:8" ht="15" customHeight="1">
      <c r="H30451" s="24"/>
    </row>
    <row r="30452" spans="8:8" ht="15" customHeight="1">
      <c r="H30452" s="24"/>
    </row>
    <row r="30453" spans="8:8" ht="15" customHeight="1">
      <c r="H30453" s="24"/>
    </row>
    <row r="30454" spans="8:8" ht="15" customHeight="1">
      <c r="H30454" s="24"/>
    </row>
    <row r="30455" spans="8:8" ht="15" customHeight="1">
      <c r="H30455" s="24"/>
    </row>
    <row r="30456" spans="8:8" ht="15" customHeight="1">
      <c r="H30456" s="24"/>
    </row>
    <row r="30457" spans="8:8" ht="15" customHeight="1">
      <c r="H30457" s="24"/>
    </row>
    <row r="30458" spans="8:8" ht="15" customHeight="1">
      <c r="H30458" s="24"/>
    </row>
    <row r="30459" spans="8:8" ht="15" customHeight="1">
      <c r="H30459" s="24"/>
    </row>
    <row r="30460" spans="8:8" ht="15" customHeight="1">
      <c r="H30460" s="24"/>
    </row>
    <row r="30461" spans="8:8" ht="15" customHeight="1">
      <c r="H30461" s="24"/>
    </row>
    <row r="30462" spans="8:8" ht="15" customHeight="1">
      <c r="H30462" s="24"/>
    </row>
    <row r="30463" spans="8:8" ht="15" customHeight="1">
      <c r="H30463" s="24"/>
    </row>
    <row r="30464" spans="8:8" ht="15" customHeight="1">
      <c r="H30464" s="24"/>
    </row>
    <row r="30465" spans="8:8" ht="15" customHeight="1">
      <c r="H30465" s="24"/>
    </row>
    <row r="30466" spans="8:8" ht="15" customHeight="1">
      <c r="H30466" s="24"/>
    </row>
    <row r="30467" spans="8:8" ht="15" customHeight="1">
      <c r="H30467" s="24"/>
    </row>
    <row r="30468" spans="8:8" ht="15" customHeight="1">
      <c r="H30468" s="24"/>
    </row>
    <row r="30469" spans="8:8" ht="15" customHeight="1">
      <c r="H30469" s="24"/>
    </row>
    <row r="30470" spans="8:8" ht="15" customHeight="1">
      <c r="H30470" s="24"/>
    </row>
    <row r="30471" spans="8:8" ht="15" customHeight="1">
      <c r="H30471" s="24"/>
    </row>
    <row r="30472" spans="8:8" ht="15" customHeight="1">
      <c r="H30472" s="24"/>
    </row>
    <row r="30473" spans="8:8" ht="15" customHeight="1">
      <c r="H30473" s="24"/>
    </row>
    <row r="30474" spans="8:8" ht="15" customHeight="1">
      <c r="H30474" s="24"/>
    </row>
    <row r="30475" spans="8:8" ht="15" customHeight="1">
      <c r="H30475" s="24"/>
    </row>
    <row r="30476" spans="8:8" ht="15" customHeight="1">
      <c r="H30476" s="24"/>
    </row>
    <row r="30477" spans="8:8" ht="15" customHeight="1">
      <c r="H30477" s="24"/>
    </row>
    <row r="30478" spans="8:8" ht="15" customHeight="1">
      <c r="H30478" s="24"/>
    </row>
    <row r="30479" spans="8:8" ht="15" customHeight="1">
      <c r="H30479" s="24"/>
    </row>
    <row r="30480" spans="8:8" ht="15" customHeight="1">
      <c r="H30480" s="24"/>
    </row>
    <row r="30481" spans="8:8" ht="15" customHeight="1">
      <c r="H30481" s="24"/>
    </row>
    <row r="30482" spans="8:8" ht="15" customHeight="1">
      <c r="H30482" s="24"/>
    </row>
    <row r="30483" spans="8:8" ht="15" customHeight="1">
      <c r="H30483" s="24"/>
    </row>
    <row r="30484" spans="8:8" ht="15" customHeight="1">
      <c r="H30484" s="24"/>
    </row>
    <row r="30485" spans="8:8" ht="15" customHeight="1">
      <c r="H30485" s="24"/>
    </row>
    <row r="30486" spans="8:8" ht="15" customHeight="1">
      <c r="H30486" s="24"/>
    </row>
    <row r="30487" spans="8:8" ht="15" customHeight="1">
      <c r="H30487" s="24"/>
    </row>
    <row r="30488" spans="8:8" ht="15" customHeight="1">
      <c r="H30488" s="24"/>
    </row>
    <row r="30489" spans="8:8" ht="15" customHeight="1">
      <c r="H30489" s="24"/>
    </row>
    <row r="30490" spans="8:8" ht="15" customHeight="1">
      <c r="H30490" s="24"/>
    </row>
    <row r="30491" spans="8:8" ht="15" customHeight="1">
      <c r="H30491" s="24"/>
    </row>
    <row r="30492" spans="8:8" ht="15" customHeight="1">
      <c r="H30492" s="24"/>
    </row>
    <row r="30493" spans="8:8" ht="15" customHeight="1">
      <c r="H30493" s="24"/>
    </row>
    <row r="30494" spans="8:8" ht="15" customHeight="1">
      <c r="H30494" s="24"/>
    </row>
    <row r="30495" spans="8:8" ht="15" customHeight="1">
      <c r="H30495" s="24"/>
    </row>
    <row r="30496" spans="8:8" ht="15" customHeight="1">
      <c r="H30496" s="24"/>
    </row>
    <row r="30497" spans="8:8" ht="15" customHeight="1">
      <c r="H30497" s="24"/>
    </row>
    <row r="30498" spans="8:8" ht="15" customHeight="1">
      <c r="H30498" s="24"/>
    </row>
    <row r="30499" spans="8:8" ht="15" customHeight="1">
      <c r="H30499" s="24"/>
    </row>
    <row r="30500" spans="8:8" ht="15" customHeight="1">
      <c r="H30500" s="24"/>
    </row>
    <row r="30501" spans="8:8" ht="15" customHeight="1">
      <c r="H30501" s="24"/>
    </row>
    <row r="30502" spans="8:8" ht="15" customHeight="1">
      <c r="H30502" s="24"/>
    </row>
    <row r="30503" spans="8:8" ht="15" customHeight="1">
      <c r="H30503" s="24"/>
    </row>
    <row r="30504" spans="8:8" ht="15" customHeight="1">
      <c r="H30504" s="24"/>
    </row>
    <row r="30505" spans="8:8" ht="15" customHeight="1">
      <c r="H30505" s="24"/>
    </row>
    <row r="30506" spans="8:8" ht="15" customHeight="1">
      <c r="H30506" s="24"/>
    </row>
    <row r="30507" spans="8:8" ht="15" customHeight="1">
      <c r="H30507" s="24"/>
    </row>
    <row r="30508" spans="8:8" ht="15" customHeight="1">
      <c r="H30508" s="24"/>
    </row>
    <row r="30509" spans="8:8" ht="15" customHeight="1">
      <c r="H30509" s="24"/>
    </row>
    <row r="30510" spans="8:8" ht="15" customHeight="1">
      <c r="H30510" s="24"/>
    </row>
    <row r="30511" spans="8:8" ht="15" customHeight="1">
      <c r="H30511" s="24"/>
    </row>
    <row r="30512" spans="8:8" ht="15" customHeight="1">
      <c r="H30512" s="24"/>
    </row>
    <row r="30513" spans="8:8" ht="15" customHeight="1">
      <c r="H30513" s="24"/>
    </row>
    <row r="30514" spans="8:8" ht="15" customHeight="1">
      <c r="H30514" s="24"/>
    </row>
    <row r="30515" spans="8:8" ht="15" customHeight="1">
      <c r="H30515" s="24"/>
    </row>
    <row r="30516" spans="8:8" ht="15" customHeight="1">
      <c r="H30516" s="24"/>
    </row>
    <row r="30517" spans="8:8" ht="15" customHeight="1">
      <c r="H30517" s="24"/>
    </row>
    <row r="30518" spans="8:8" ht="15" customHeight="1">
      <c r="H30518" s="24"/>
    </row>
    <row r="30519" spans="8:8" ht="15" customHeight="1">
      <c r="H30519" s="24"/>
    </row>
    <row r="30520" spans="8:8" ht="15" customHeight="1">
      <c r="H30520" s="24"/>
    </row>
    <row r="30521" spans="8:8" ht="15" customHeight="1">
      <c r="H30521" s="24"/>
    </row>
    <row r="30522" spans="8:8" ht="15" customHeight="1">
      <c r="H30522" s="24"/>
    </row>
    <row r="30523" spans="8:8" ht="15" customHeight="1">
      <c r="H30523" s="24"/>
    </row>
    <row r="30524" spans="8:8" ht="15" customHeight="1">
      <c r="H30524" s="24"/>
    </row>
    <row r="30525" spans="8:8" ht="15" customHeight="1">
      <c r="H30525" s="24"/>
    </row>
    <row r="30526" spans="8:8" ht="15" customHeight="1">
      <c r="H30526" s="24"/>
    </row>
    <row r="30527" spans="8:8" ht="15" customHeight="1">
      <c r="H30527" s="24"/>
    </row>
    <row r="30528" spans="8:8" ht="15" customHeight="1">
      <c r="H30528" s="24"/>
    </row>
    <row r="30529" spans="8:8" ht="15" customHeight="1">
      <c r="H30529" s="24"/>
    </row>
    <row r="30530" spans="8:8" ht="15" customHeight="1">
      <c r="H30530" s="24"/>
    </row>
    <row r="30531" spans="8:8" ht="15" customHeight="1">
      <c r="H30531" s="24"/>
    </row>
    <row r="30532" spans="8:8" ht="15" customHeight="1">
      <c r="H30532" s="24"/>
    </row>
    <row r="30533" spans="8:8" ht="15" customHeight="1">
      <c r="H30533" s="24"/>
    </row>
    <row r="30534" spans="8:8" ht="15" customHeight="1">
      <c r="H30534" s="24"/>
    </row>
    <row r="30535" spans="8:8" ht="15" customHeight="1">
      <c r="H30535" s="24"/>
    </row>
    <row r="30536" spans="8:8" ht="15" customHeight="1">
      <c r="H30536" s="24"/>
    </row>
    <row r="30537" spans="8:8" ht="15" customHeight="1">
      <c r="H30537" s="24"/>
    </row>
    <row r="30538" spans="8:8" ht="15" customHeight="1">
      <c r="H30538" s="24"/>
    </row>
    <row r="30539" spans="8:8" ht="15" customHeight="1">
      <c r="H30539" s="24"/>
    </row>
    <row r="30540" spans="8:8" ht="15" customHeight="1">
      <c r="H30540" s="24"/>
    </row>
    <row r="30541" spans="8:8" ht="15" customHeight="1">
      <c r="H30541" s="24"/>
    </row>
    <row r="30542" spans="8:8" ht="15" customHeight="1">
      <c r="H30542" s="24"/>
    </row>
    <row r="30543" spans="8:8" ht="15" customHeight="1">
      <c r="H30543" s="24"/>
    </row>
    <row r="30544" spans="8:8" ht="15" customHeight="1">
      <c r="H30544" s="24"/>
    </row>
    <row r="30545" spans="8:8" ht="15" customHeight="1">
      <c r="H30545" s="24"/>
    </row>
    <row r="30546" spans="8:8" ht="15" customHeight="1">
      <c r="H30546" s="24"/>
    </row>
    <row r="30547" spans="8:8" ht="15" customHeight="1">
      <c r="H30547" s="24"/>
    </row>
    <row r="30548" spans="8:8" ht="15" customHeight="1">
      <c r="H30548" s="24"/>
    </row>
    <row r="30549" spans="8:8" ht="15" customHeight="1">
      <c r="H30549" s="24"/>
    </row>
    <row r="30550" spans="8:8" ht="15" customHeight="1">
      <c r="H30550" s="24"/>
    </row>
    <row r="30551" spans="8:8" ht="15" customHeight="1">
      <c r="H30551" s="24"/>
    </row>
    <row r="30552" spans="8:8" ht="15" customHeight="1">
      <c r="H30552" s="24"/>
    </row>
    <row r="30553" spans="8:8" ht="15" customHeight="1">
      <c r="H30553" s="24"/>
    </row>
    <row r="30554" spans="8:8" ht="15" customHeight="1">
      <c r="H30554" s="24"/>
    </row>
    <row r="30555" spans="8:8" ht="15" customHeight="1">
      <c r="H30555" s="24"/>
    </row>
    <row r="30556" spans="8:8" ht="15" customHeight="1">
      <c r="H30556" s="24"/>
    </row>
    <row r="30557" spans="8:8" ht="15" customHeight="1">
      <c r="H30557" s="24"/>
    </row>
    <row r="30558" spans="8:8" ht="15" customHeight="1">
      <c r="H30558" s="24"/>
    </row>
    <row r="30559" spans="8:8" ht="15" customHeight="1">
      <c r="H30559" s="24"/>
    </row>
    <row r="30560" spans="8:8" ht="15" customHeight="1">
      <c r="H30560" s="24"/>
    </row>
    <row r="30561" spans="8:8" ht="15" customHeight="1">
      <c r="H30561" s="24"/>
    </row>
    <row r="30562" spans="8:8" ht="15" customHeight="1">
      <c r="H30562" s="24"/>
    </row>
    <row r="30563" spans="8:8" ht="15" customHeight="1">
      <c r="H30563" s="24"/>
    </row>
    <row r="30564" spans="8:8" ht="15" customHeight="1">
      <c r="H30564" s="24"/>
    </row>
    <row r="30565" spans="8:8" ht="15" customHeight="1">
      <c r="H30565" s="24"/>
    </row>
    <row r="30566" spans="8:8" ht="15" customHeight="1">
      <c r="H30566" s="24"/>
    </row>
    <row r="30567" spans="8:8" ht="15" customHeight="1">
      <c r="H30567" s="24"/>
    </row>
    <row r="30568" spans="8:8" ht="15" customHeight="1">
      <c r="H30568" s="24"/>
    </row>
    <row r="30569" spans="8:8" ht="15" customHeight="1">
      <c r="H30569" s="24"/>
    </row>
    <row r="30570" spans="8:8" ht="15" customHeight="1">
      <c r="H30570" s="24"/>
    </row>
    <row r="30571" spans="8:8" ht="15" customHeight="1">
      <c r="H30571" s="24"/>
    </row>
    <row r="30572" spans="8:8" ht="15" customHeight="1">
      <c r="H30572" s="24"/>
    </row>
    <row r="30573" spans="8:8" ht="15" customHeight="1">
      <c r="H30573" s="24"/>
    </row>
    <row r="30574" spans="8:8" ht="15" customHeight="1">
      <c r="H30574" s="24"/>
    </row>
    <row r="30575" spans="8:8" ht="15" customHeight="1">
      <c r="H30575" s="24"/>
    </row>
    <row r="30576" spans="8:8" ht="15" customHeight="1">
      <c r="H30576" s="24"/>
    </row>
    <row r="30577" spans="8:8" ht="15" customHeight="1">
      <c r="H30577" s="24"/>
    </row>
    <row r="30578" spans="8:8" ht="15" customHeight="1">
      <c r="H30578" s="24"/>
    </row>
    <row r="30579" spans="8:8" ht="15" customHeight="1">
      <c r="H30579" s="24"/>
    </row>
    <row r="30580" spans="8:8" ht="15" customHeight="1">
      <c r="H30580" s="24"/>
    </row>
    <row r="30581" spans="8:8" ht="15" customHeight="1">
      <c r="H30581" s="24"/>
    </row>
    <row r="30582" spans="8:8" ht="15" customHeight="1">
      <c r="H30582" s="24"/>
    </row>
    <row r="30583" spans="8:8" ht="15" customHeight="1">
      <c r="H30583" s="24"/>
    </row>
    <row r="30584" spans="8:8" ht="15" customHeight="1">
      <c r="H30584" s="24"/>
    </row>
    <row r="30585" spans="8:8" ht="15" customHeight="1">
      <c r="H30585" s="24"/>
    </row>
    <row r="30586" spans="8:8" ht="15" customHeight="1">
      <c r="H30586" s="24"/>
    </row>
    <row r="30587" spans="8:8" ht="15" customHeight="1">
      <c r="H30587" s="24"/>
    </row>
    <row r="30588" spans="8:8" ht="15" customHeight="1">
      <c r="H30588" s="24"/>
    </row>
    <row r="30589" spans="8:8" ht="15" customHeight="1">
      <c r="H30589" s="24"/>
    </row>
    <row r="30590" spans="8:8" ht="15" customHeight="1">
      <c r="H30590" s="24"/>
    </row>
    <row r="30591" spans="8:8" ht="15" customHeight="1">
      <c r="H30591" s="24"/>
    </row>
    <row r="30592" spans="8:8" ht="15" customHeight="1">
      <c r="H30592" s="24"/>
    </row>
    <row r="30593" spans="8:8" ht="15" customHeight="1">
      <c r="H30593" s="24"/>
    </row>
    <row r="30594" spans="8:8" ht="15" customHeight="1">
      <c r="H30594" s="24"/>
    </row>
    <row r="30595" spans="8:8" ht="15" customHeight="1">
      <c r="H30595" s="24"/>
    </row>
    <row r="30596" spans="8:8" ht="15" customHeight="1">
      <c r="H30596" s="24"/>
    </row>
    <row r="30597" spans="8:8" ht="15" customHeight="1">
      <c r="H30597" s="24"/>
    </row>
    <row r="30598" spans="8:8" ht="15" customHeight="1">
      <c r="H30598" s="24"/>
    </row>
    <row r="30599" spans="8:8" ht="15" customHeight="1">
      <c r="H30599" s="24"/>
    </row>
    <row r="30600" spans="8:8" ht="15" customHeight="1">
      <c r="H30600" s="24"/>
    </row>
    <row r="30601" spans="8:8" ht="15" customHeight="1">
      <c r="H30601" s="24"/>
    </row>
    <row r="30602" spans="8:8" ht="15" customHeight="1">
      <c r="H30602" s="24"/>
    </row>
    <row r="30603" spans="8:8" ht="15" customHeight="1">
      <c r="H30603" s="24"/>
    </row>
    <row r="30604" spans="8:8" ht="15" customHeight="1">
      <c r="H30604" s="24"/>
    </row>
    <row r="30605" spans="8:8" ht="15" customHeight="1">
      <c r="H30605" s="24"/>
    </row>
    <row r="30606" spans="8:8" ht="15" customHeight="1">
      <c r="H30606" s="24"/>
    </row>
    <row r="30607" spans="8:8" ht="15" customHeight="1">
      <c r="H30607" s="24"/>
    </row>
    <row r="30608" spans="8:8" ht="15" customHeight="1">
      <c r="H30608" s="24"/>
    </row>
    <row r="30609" spans="8:8" ht="15" customHeight="1">
      <c r="H30609" s="24"/>
    </row>
    <row r="30610" spans="8:8" ht="15" customHeight="1">
      <c r="H30610" s="24"/>
    </row>
    <row r="30611" spans="8:8" ht="15" customHeight="1">
      <c r="H30611" s="24"/>
    </row>
    <row r="30612" spans="8:8" ht="15" customHeight="1">
      <c r="H30612" s="24"/>
    </row>
    <row r="30613" spans="8:8" ht="15" customHeight="1">
      <c r="H30613" s="24"/>
    </row>
    <row r="30614" spans="8:8" ht="15" customHeight="1">
      <c r="H30614" s="24"/>
    </row>
    <row r="30615" spans="8:8" ht="15" customHeight="1">
      <c r="H30615" s="24"/>
    </row>
    <row r="30616" spans="8:8" ht="15" customHeight="1">
      <c r="H30616" s="24"/>
    </row>
    <row r="30617" spans="8:8" ht="15" customHeight="1">
      <c r="H30617" s="24"/>
    </row>
    <row r="30618" spans="8:8" ht="15" customHeight="1">
      <c r="H30618" s="24"/>
    </row>
    <row r="30619" spans="8:8" ht="15" customHeight="1">
      <c r="H30619" s="24"/>
    </row>
    <row r="30620" spans="8:8" ht="15" customHeight="1">
      <c r="H30620" s="24"/>
    </row>
    <row r="30621" spans="8:8" ht="15" customHeight="1">
      <c r="H30621" s="24"/>
    </row>
    <row r="30622" spans="8:8" ht="15" customHeight="1">
      <c r="H30622" s="24"/>
    </row>
    <row r="30623" spans="8:8" ht="15" customHeight="1">
      <c r="H30623" s="24"/>
    </row>
    <row r="30624" spans="8:8" ht="15" customHeight="1">
      <c r="H30624" s="24"/>
    </row>
    <row r="30625" spans="8:8" ht="15" customHeight="1">
      <c r="H30625" s="24"/>
    </row>
    <row r="30626" spans="8:8" ht="15" customHeight="1">
      <c r="H30626" s="24"/>
    </row>
    <row r="30627" spans="8:8" ht="15" customHeight="1">
      <c r="H30627" s="24"/>
    </row>
    <row r="30628" spans="8:8" ht="15" customHeight="1">
      <c r="H30628" s="24"/>
    </row>
    <row r="30629" spans="8:8" ht="15" customHeight="1">
      <c r="H30629" s="24"/>
    </row>
    <row r="30630" spans="8:8" ht="15" customHeight="1">
      <c r="H30630" s="24"/>
    </row>
    <row r="30631" spans="8:8" ht="15" customHeight="1">
      <c r="H30631" s="24"/>
    </row>
    <row r="30632" spans="8:8" ht="15" customHeight="1">
      <c r="H30632" s="24"/>
    </row>
    <row r="30633" spans="8:8" ht="15" customHeight="1">
      <c r="H30633" s="24"/>
    </row>
    <row r="30634" spans="8:8" ht="15" customHeight="1">
      <c r="H30634" s="24"/>
    </row>
    <row r="30635" spans="8:8" ht="15" customHeight="1">
      <c r="H30635" s="24"/>
    </row>
    <row r="30636" spans="8:8" ht="15" customHeight="1">
      <c r="H30636" s="24"/>
    </row>
    <row r="30637" spans="8:8" ht="15" customHeight="1">
      <c r="H30637" s="24"/>
    </row>
    <row r="30638" spans="8:8" ht="15" customHeight="1">
      <c r="H30638" s="24"/>
    </row>
    <row r="30639" spans="8:8" ht="15" customHeight="1">
      <c r="H30639" s="24"/>
    </row>
    <row r="30640" spans="8:8" ht="15" customHeight="1">
      <c r="H30640" s="24"/>
    </row>
    <row r="30641" spans="8:8" ht="15" customHeight="1">
      <c r="H30641" s="24"/>
    </row>
    <row r="30642" spans="8:8" ht="15" customHeight="1">
      <c r="H30642" s="24"/>
    </row>
    <row r="30643" spans="8:8" ht="15" customHeight="1">
      <c r="H30643" s="24"/>
    </row>
    <row r="30644" spans="8:8" ht="15" customHeight="1">
      <c r="H30644" s="24"/>
    </row>
    <row r="30645" spans="8:8" ht="15" customHeight="1">
      <c r="H30645" s="24"/>
    </row>
    <row r="30646" spans="8:8" ht="15" customHeight="1">
      <c r="H30646" s="24"/>
    </row>
    <row r="30647" spans="8:8" ht="15" customHeight="1">
      <c r="H30647" s="24"/>
    </row>
    <row r="30648" spans="8:8" ht="15" customHeight="1">
      <c r="H30648" s="24"/>
    </row>
    <row r="30649" spans="8:8" ht="15" customHeight="1">
      <c r="H30649" s="24"/>
    </row>
    <row r="30650" spans="8:8" ht="15" customHeight="1">
      <c r="H30650" s="24"/>
    </row>
    <row r="30651" spans="8:8" ht="15" customHeight="1">
      <c r="H30651" s="24"/>
    </row>
    <row r="30652" spans="8:8" ht="15" customHeight="1">
      <c r="H30652" s="24"/>
    </row>
    <row r="30653" spans="8:8" ht="15" customHeight="1">
      <c r="H30653" s="24"/>
    </row>
    <row r="30654" spans="8:8" ht="15" customHeight="1">
      <c r="H30654" s="24"/>
    </row>
    <row r="30655" spans="8:8" ht="15" customHeight="1">
      <c r="H30655" s="24"/>
    </row>
    <row r="30656" spans="8:8" ht="15" customHeight="1">
      <c r="H30656" s="24"/>
    </row>
    <row r="30657" spans="8:8" ht="15" customHeight="1">
      <c r="H30657" s="24"/>
    </row>
    <row r="30658" spans="8:8" ht="15" customHeight="1">
      <c r="H30658" s="24"/>
    </row>
    <row r="30659" spans="8:8" ht="15" customHeight="1">
      <c r="H30659" s="24"/>
    </row>
    <row r="30660" spans="8:8" ht="15" customHeight="1">
      <c r="H30660" s="24"/>
    </row>
    <row r="30661" spans="8:8" ht="15" customHeight="1">
      <c r="H30661" s="24"/>
    </row>
    <row r="30662" spans="8:8" ht="15" customHeight="1">
      <c r="H30662" s="24"/>
    </row>
    <row r="30663" spans="8:8" ht="15" customHeight="1">
      <c r="H30663" s="24"/>
    </row>
    <row r="30664" spans="8:8" ht="15" customHeight="1">
      <c r="H30664" s="24"/>
    </row>
    <row r="30665" spans="8:8" ht="15" customHeight="1">
      <c r="H30665" s="24"/>
    </row>
    <row r="30666" spans="8:8" ht="15" customHeight="1">
      <c r="H30666" s="24"/>
    </row>
    <row r="30667" spans="8:8" ht="15" customHeight="1">
      <c r="H30667" s="24"/>
    </row>
    <row r="30668" spans="8:8" ht="15" customHeight="1">
      <c r="H30668" s="24"/>
    </row>
    <row r="30669" spans="8:8" ht="15" customHeight="1">
      <c r="H30669" s="24"/>
    </row>
    <row r="30670" spans="8:8" ht="15" customHeight="1">
      <c r="H30670" s="24"/>
    </row>
    <row r="30671" spans="8:8" ht="15" customHeight="1">
      <c r="H30671" s="24"/>
    </row>
    <row r="30672" spans="8:8" ht="15" customHeight="1">
      <c r="H30672" s="24"/>
    </row>
    <row r="30673" spans="8:8" ht="15" customHeight="1">
      <c r="H30673" s="24"/>
    </row>
    <row r="30674" spans="8:8" ht="15" customHeight="1">
      <c r="H30674" s="24"/>
    </row>
    <row r="30675" spans="8:8" ht="15" customHeight="1">
      <c r="H30675" s="24"/>
    </row>
    <row r="30676" spans="8:8" ht="15" customHeight="1">
      <c r="H30676" s="24"/>
    </row>
    <row r="30677" spans="8:8" ht="15" customHeight="1">
      <c r="H30677" s="24"/>
    </row>
    <row r="30678" spans="8:8" ht="15" customHeight="1">
      <c r="H30678" s="24"/>
    </row>
    <row r="30679" spans="8:8" ht="15" customHeight="1">
      <c r="H30679" s="24"/>
    </row>
    <row r="30680" spans="8:8" ht="15" customHeight="1">
      <c r="H30680" s="24"/>
    </row>
    <row r="30681" spans="8:8" ht="15" customHeight="1">
      <c r="H30681" s="24"/>
    </row>
    <row r="30682" spans="8:8" ht="15" customHeight="1">
      <c r="H30682" s="24"/>
    </row>
    <row r="30683" spans="8:8" ht="15" customHeight="1">
      <c r="H30683" s="24"/>
    </row>
    <row r="30684" spans="8:8" ht="15" customHeight="1">
      <c r="H30684" s="24"/>
    </row>
    <row r="30685" spans="8:8" ht="15" customHeight="1">
      <c r="H30685" s="24"/>
    </row>
    <row r="30686" spans="8:8" ht="15" customHeight="1">
      <c r="H30686" s="24"/>
    </row>
    <row r="30687" spans="8:8" ht="15" customHeight="1">
      <c r="H30687" s="24"/>
    </row>
    <row r="30688" spans="8:8" ht="15" customHeight="1">
      <c r="H30688" s="24"/>
    </row>
    <row r="30689" spans="8:8" ht="15" customHeight="1">
      <c r="H30689" s="24"/>
    </row>
    <row r="30690" spans="8:8" ht="15" customHeight="1">
      <c r="H30690" s="24"/>
    </row>
    <row r="30691" spans="8:8" ht="15" customHeight="1">
      <c r="H30691" s="24"/>
    </row>
    <row r="30692" spans="8:8" ht="15" customHeight="1">
      <c r="H30692" s="24"/>
    </row>
    <row r="30693" spans="8:8" ht="15" customHeight="1">
      <c r="H30693" s="24"/>
    </row>
    <row r="30694" spans="8:8" ht="15" customHeight="1">
      <c r="H30694" s="24"/>
    </row>
    <row r="30695" spans="8:8" ht="15" customHeight="1">
      <c r="H30695" s="24"/>
    </row>
    <row r="30696" spans="8:8" ht="15" customHeight="1">
      <c r="H30696" s="24"/>
    </row>
    <row r="30697" spans="8:8" ht="15" customHeight="1">
      <c r="H30697" s="24"/>
    </row>
    <row r="30698" spans="8:8" ht="15" customHeight="1">
      <c r="H30698" s="24"/>
    </row>
    <row r="30699" spans="8:8" ht="15" customHeight="1">
      <c r="H30699" s="24"/>
    </row>
    <row r="30700" spans="8:8" ht="15" customHeight="1">
      <c r="H30700" s="24"/>
    </row>
    <row r="30701" spans="8:8" ht="15" customHeight="1">
      <c r="H30701" s="24"/>
    </row>
    <row r="30702" spans="8:8" ht="15" customHeight="1">
      <c r="H30702" s="24"/>
    </row>
    <row r="30703" spans="8:8" ht="15" customHeight="1">
      <c r="H30703" s="24"/>
    </row>
    <row r="30704" spans="8:8" ht="15" customHeight="1">
      <c r="H30704" s="24"/>
    </row>
    <row r="30705" spans="8:8" ht="15" customHeight="1">
      <c r="H30705" s="24"/>
    </row>
    <row r="30706" spans="8:8" ht="15" customHeight="1">
      <c r="H30706" s="24"/>
    </row>
    <row r="30707" spans="8:8" ht="15" customHeight="1">
      <c r="H30707" s="24"/>
    </row>
    <row r="30708" spans="8:8" ht="15" customHeight="1">
      <c r="H30708" s="24"/>
    </row>
    <row r="30709" spans="8:8" ht="15" customHeight="1">
      <c r="H30709" s="24"/>
    </row>
    <row r="30710" spans="8:8" ht="15" customHeight="1">
      <c r="H30710" s="24"/>
    </row>
    <row r="30711" spans="8:8" ht="15" customHeight="1">
      <c r="H30711" s="24"/>
    </row>
    <row r="30712" spans="8:8" ht="15" customHeight="1">
      <c r="H30712" s="24"/>
    </row>
    <row r="30713" spans="8:8" ht="15" customHeight="1">
      <c r="H30713" s="24"/>
    </row>
    <row r="30714" spans="8:8" ht="15" customHeight="1">
      <c r="H30714" s="24"/>
    </row>
    <row r="30715" spans="8:8" ht="15" customHeight="1">
      <c r="H30715" s="24"/>
    </row>
    <row r="30716" spans="8:8" ht="15" customHeight="1">
      <c r="H30716" s="24"/>
    </row>
    <row r="30717" spans="8:8" ht="15" customHeight="1">
      <c r="H30717" s="24"/>
    </row>
    <row r="30718" spans="8:8" ht="15" customHeight="1">
      <c r="H30718" s="24"/>
    </row>
    <row r="30719" spans="8:8" ht="15" customHeight="1">
      <c r="H30719" s="24"/>
    </row>
    <row r="30720" spans="8:8" ht="15" customHeight="1">
      <c r="H30720" s="24"/>
    </row>
    <row r="30721" spans="8:8" ht="15" customHeight="1">
      <c r="H30721" s="24"/>
    </row>
    <row r="30722" spans="8:8" ht="15" customHeight="1">
      <c r="H30722" s="24"/>
    </row>
    <row r="30723" spans="8:8" ht="15" customHeight="1">
      <c r="H30723" s="24"/>
    </row>
    <row r="30724" spans="8:8" ht="15" customHeight="1">
      <c r="H30724" s="24"/>
    </row>
    <row r="30725" spans="8:8" ht="15" customHeight="1">
      <c r="H30725" s="24"/>
    </row>
    <row r="30726" spans="8:8" ht="15" customHeight="1">
      <c r="H30726" s="24"/>
    </row>
    <row r="30727" spans="8:8" ht="15" customHeight="1">
      <c r="H30727" s="24"/>
    </row>
    <row r="30728" spans="8:8" ht="15" customHeight="1">
      <c r="H30728" s="24"/>
    </row>
    <row r="30729" spans="8:8" ht="15" customHeight="1">
      <c r="H30729" s="24"/>
    </row>
    <row r="30730" spans="8:8" ht="15" customHeight="1">
      <c r="H30730" s="24"/>
    </row>
    <row r="30731" spans="8:8" ht="15" customHeight="1">
      <c r="H30731" s="24"/>
    </row>
    <row r="30732" spans="8:8" ht="15" customHeight="1">
      <c r="H30732" s="24"/>
    </row>
    <row r="30733" spans="8:8" ht="15" customHeight="1">
      <c r="H30733" s="24"/>
    </row>
    <row r="30734" spans="8:8" ht="15" customHeight="1">
      <c r="H30734" s="24"/>
    </row>
    <row r="30735" spans="8:8" ht="15" customHeight="1">
      <c r="H30735" s="24"/>
    </row>
    <row r="30736" spans="8:8" ht="15" customHeight="1">
      <c r="H30736" s="24"/>
    </row>
    <row r="30737" spans="8:8" ht="15" customHeight="1">
      <c r="H30737" s="24"/>
    </row>
    <row r="30738" spans="8:8" ht="15" customHeight="1">
      <c r="H30738" s="24"/>
    </row>
    <row r="30739" spans="8:8" ht="15" customHeight="1">
      <c r="H30739" s="24"/>
    </row>
    <row r="30740" spans="8:8" ht="15" customHeight="1">
      <c r="H30740" s="24"/>
    </row>
    <row r="30741" spans="8:8" ht="15" customHeight="1">
      <c r="H30741" s="24"/>
    </row>
    <row r="30742" spans="8:8" ht="15" customHeight="1">
      <c r="H30742" s="24"/>
    </row>
    <row r="30743" spans="8:8" ht="15" customHeight="1">
      <c r="H30743" s="24"/>
    </row>
    <row r="30744" spans="8:8" ht="15" customHeight="1">
      <c r="H30744" s="24"/>
    </row>
    <row r="30745" spans="8:8" ht="15" customHeight="1">
      <c r="H30745" s="24"/>
    </row>
    <row r="30746" spans="8:8" ht="15" customHeight="1">
      <c r="H30746" s="24"/>
    </row>
    <row r="30747" spans="8:8" ht="15" customHeight="1">
      <c r="H30747" s="24"/>
    </row>
    <row r="30748" spans="8:8" ht="15" customHeight="1">
      <c r="H30748" s="24"/>
    </row>
    <row r="30749" spans="8:8" ht="15" customHeight="1">
      <c r="H30749" s="24"/>
    </row>
    <row r="30750" spans="8:8" ht="15" customHeight="1">
      <c r="H30750" s="24"/>
    </row>
    <row r="30751" spans="8:8" ht="15" customHeight="1">
      <c r="H30751" s="24"/>
    </row>
    <row r="30752" spans="8:8" ht="15" customHeight="1">
      <c r="H30752" s="24"/>
    </row>
    <row r="30753" spans="8:8" ht="15" customHeight="1">
      <c r="H30753" s="24"/>
    </row>
    <row r="30754" spans="8:8" ht="15" customHeight="1">
      <c r="H30754" s="24"/>
    </row>
    <row r="30755" spans="8:8" ht="15" customHeight="1">
      <c r="H30755" s="24"/>
    </row>
    <row r="30756" spans="8:8" ht="15" customHeight="1">
      <c r="H30756" s="24"/>
    </row>
    <row r="30757" spans="8:8" ht="15" customHeight="1">
      <c r="H30757" s="24"/>
    </row>
    <row r="30758" spans="8:8" ht="15" customHeight="1">
      <c r="H30758" s="24"/>
    </row>
    <row r="30759" spans="8:8" ht="15" customHeight="1">
      <c r="H30759" s="24"/>
    </row>
    <row r="30760" spans="8:8" ht="15" customHeight="1">
      <c r="H30760" s="24"/>
    </row>
    <row r="30761" spans="8:8" ht="15" customHeight="1">
      <c r="H30761" s="24"/>
    </row>
    <row r="30762" spans="8:8" ht="15" customHeight="1">
      <c r="H30762" s="24"/>
    </row>
    <row r="30763" spans="8:8" ht="15" customHeight="1">
      <c r="H30763" s="24"/>
    </row>
    <row r="30764" spans="8:8" ht="15" customHeight="1">
      <c r="H30764" s="24"/>
    </row>
    <row r="30765" spans="8:8" ht="15" customHeight="1">
      <c r="H30765" s="24"/>
    </row>
    <row r="30766" spans="8:8" ht="15" customHeight="1">
      <c r="H30766" s="24"/>
    </row>
    <row r="30767" spans="8:8" ht="15" customHeight="1">
      <c r="H30767" s="24"/>
    </row>
    <row r="30768" spans="8:8" ht="15" customHeight="1">
      <c r="H30768" s="24"/>
    </row>
    <row r="30769" spans="8:8" ht="15" customHeight="1">
      <c r="H30769" s="24"/>
    </row>
    <row r="30770" spans="8:8" ht="15" customHeight="1">
      <c r="H30770" s="24"/>
    </row>
    <row r="30771" spans="8:8" ht="15" customHeight="1">
      <c r="H30771" s="24"/>
    </row>
    <row r="30772" spans="8:8" ht="15" customHeight="1">
      <c r="H30772" s="24"/>
    </row>
    <row r="30773" spans="8:8" ht="15" customHeight="1">
      <c r="H30773" s="24"/>
    </row>
    <row r="30774" spans="8:8" ht="15" customHeight="1">
      <c r="H30774" s="24"/>
    </row>
    <row r="30775" spans="8:8" ht="15" customHeight="1">
      <c r="H30775" s="24"/>
    </row>
    <row r="30776" spans="8:8" ht="15" customHeight="1">
      <c r="H30776" s="24"/>
    </row>
    <row r="30777" spans="8:8" ht="15" customHeight="1">
      <c r="H30777" s="24"/>
    </row>
    <row r="30778" spans="8:8" ht="15" customHeight="1">
      <c r="H30778" s="24"/>
    </row>
    <row r="30779" spans="8:8" ht="15" customHeight="1">
      <c r="H30779" s="24"/>
    </row>
    <row r="30780" spans="8:8" ht="15" customHeight="1">
      <c r="H30780" s="24"/>
    </row>
    <row r="30781" spans="8:8" ht="15" customHeight="1">
      <c r="H30781" s="24"/>
    </row>
    <row r="30782" spans="8:8" ht="15" customHeight="1">
      <c r="H30782" s="24"/>
    </row>
    <row r="30783" spans="8:8" ht="15" customHeight="1">
      <c r="H30783" s="24"/>
    </row>
    <row r="30784" spans="8:8" ht="15" customHeight="1">
      <c r="H30784" s="24"/>
    </row>
    <row r="30785" spans="8:8" ht="15" customHeight="1">
      <c r="H30785" s="24"/>
    </row>
    <row r="30786" spans="8:8" ht="15" customHeight="1">
      <c r="H30786" s="24"/>
    </row>
    <row r="30787" spans="8:8" ht="15" customHeight="1">
      <c r="H30787" s="24"/>
    </row>
    <row r="30788" spans="8:8" ht="15" customHeight="1">
      <c r="H30788" s="24"/>
    </row>
    <row r="30789" spans="8:8" ht="15" customHeight="1">
      <c r="H30789" s="24"/>
    </row>
    <row r="30790" spans="8:8" ht="15" customHeight="1">
      <c r="H30790" s="24"/>
    </row>
    <row r="30791" spans="8:8" ht="15" customHeight="1">
      <c r="H30791" s="24"/>
    </row>
    <row r="30792" spans="8:8" ht="15" customHeight="1">
      <c r="H30792" s="24"/>
    </row>
    <row r="30793" spans="8:8" ht="15" customHeight="1">
      <c r="H30793" s="24"/>
    </row>
    <row r="30794" spans="8:8" ht="15" customHeight="1">
      <c r="H30794" s="24"/>
    </row>
    <row r="30795" spans="8:8" ht="15" customHeight="1">
      <c r="H30795" s="24"/>
    </row>
    <row r="30796" spans="8:8" ht="15" customHeight="1">
      <c r="H30796" s="24"/>
    </row>
    <row r="30797" spans="8:8" ht="15" customHeight="1">
      <c r="H30797" s="24"/>
    </row>
    <row r="30798" spans="8:8" ht="15" customHeight="1">
      <c r="H30798" s="24"/>
    </row>
    <row r="30799" spans="8:8" ht="15" customHeight="1">
      <c r="H30799" s="24"/>
    </row>
    <row r="30800" spans="8:8" ht="15" customHeight="1">
      <c r="H30800" s="24"/>
    </row>
    <row r="30801" spans="8:8" ht="15" customHeight="1">
      <c r="H30801" s="24"/>
    </row>
    <row r="30802" spans="8:8" ht="15" customHeight="1">
      <c r="H30802" s="24"/>
    </row>
    <row r="30803" spans="8:8" ht="15" customHeight="1">
      <c r="H30803" s="24"/>
    </row>
    <row r="30804" spans="8:8" ht="15" customHeight="1">
      <c r="H30804" s="24"/>
    </row>
    <row r="30805" spans="8:8" ht="15" customHeight="1">
      <c r="H30805" s="24"/>
    </row>
    <row r="30806" spans="8:8" ht="15" customHeight="1">
      <c r="H30806" s="24"/>
    </row>
    <row r="30807" spans="8:8" ht="15" customHeight="1">
      <c r="H30807" s="24"/>
    </row>
    <row r="30808" spans="8:8" ht="15" customHeight="1">
      <c r="H30808" s="24"/>
    </row>
    <row r="30809" spans="8:8" ht="15" customHeight="1">
      <c r="H30809" s="24"/>
    </row>
    <row r="30810" spans="8:8" ht="15" customHeight="1">
      <c r="H30810" s="24"/>
    </row>
    <row r="30811" spans="8:8" ht="15" customHeight="1">
      <c r="H30811" s="24"/>
    </row>
    <row r="30812" spans="8:8" ht="15" customHeight="1">
      <c r="H30812" s="24"/>
    </row>
    <row r="30813" spans="8:8" ht="15" customHeight="1">
      <c r="H30813" s="24"/>
    </row>
    <row r="30814" spans="8:8" ht="15" customHeight="1">
      <c r="H30814" s="24"/>
    </row>
    <row r="30815" spans="8:8" ht="15" customHeight="1">
      <c r="H30815" s="24"/>
    </row>
    <row r="30816" spans="8:8" ht="15" customHeight="1">
      <c r="H30816" s="24"/>
    </row>
    <row r="30817" spans="8:8" ht="15" customHeight="1">
      <c r="H30817" s="24"/>
    </row>
    <row r="30818" spans="8:8" ht="15" customHeight="1">
      <c r="H30818" s="24"/>
    </row>
    <row r="30819" spans="8:8" ht="15" customHeight="1">
      <c r="H30819" s="24"/>
    </row>
    <row r="30820" spans="8:8" ht="15" customHeight="1">
      <c r="H30820" s="24"/>
    </row>
    <row r="30821" spans="8:8" ht="15" customHeight="1">
      <c r="H30821" s="24"/>
    </row>
    <row r="30822" spans="8:8" ht="15" customHeight="1">
      <c r="H30822" s="24"/>
    </row>
    <row r="30823" spans="8:8" ht="15" customHeight="1">
      <c r="H30823" s="24"/>
    </row>
    <row r="30824" spans="8:8" ht="15" customHeight="1">
      <c r="H30824" s="24"/>
    </row>
    <row r="30825" spans="8:8" ht="15" customHeight="1">
      <c r="H30825" s="24"/>
    </row>
    <row r="30826" spans="8:8" ht="15" customHeight="1">
      <c r="H30826" s="24"/>
    </row>
    <row r="30827" spans="8:8" ht="15" customHeight="1">
      <c r="H30827" s="24"/>
    </row>
    <row r="30828" spans="8:8" ht="15" customHeight="1">
      <c r="H30828" s="24"/>
    </row>
    <row r="30829" spans="8:8" ht="15" customHeight="1">
      <c r="H30829" s="24"/>
    </row>
    <row r="30830" spans="8:8" ht="15" customHeight="1">
      <c r="H30830" s="24"/>
    </row>
    <row r="30831" spans="8:8" ht="15" customHeight="1">
      <c r="H30831" s="24"/>
    </row>
    <row r="30832" spans="8:8" ht="15" customHeight="1">
      <c r="H30832" s="24"/>
    </row>
    <row r="30833" spans="8:8" ht="15" customHeight="1">
      <c r="H30833" s="24"/>
    </row>
    <row r="30834" spans="8:8" ht="15" customHeight="1">
      <c r="H30834" s="24"/>
    </row>
    <row r="30835" spans="8:8" ht="15" customHeight="1">
      <c r="H30835" s="24"/>
    </row>
    <row r="30836" spans="8:8" ht="15" customHeight="1">
      <c r="H30836" s="24"/>
    </row>
    <row r="30837" spans="8:8" ht="15" customHeight="1">
      <c r="H30837" s="24"/>
    </row>
    <row r="30838" spans="8:8" ht="15" customHeight="1">
      <c r="H30838" s="24"/>
    </row>
    <row r="30839" spans="8:8" ht="15" customHeight="1">
      <c r="H30839" s="24"/>
    </row>
    <row r="30840" spans="8:8" ht="15" customHeight="1">
      <c r="H30840" s="24"/>
    </row>
    <row r="30841" spans="8:8" ht="15" customHeight="1">
      <c r="H30841" s="24"/>
    </row>
    <row r="30842" spans="8:8" ht="15" customHeight="1">
      <c r="H30842" s="24"/>
    </row>
    <row r="30843" spans="8:8" ht="15" customHeight="1">
      <c r="H30843" s="24"/>
    </row>
    <row r="30844" spans="8:8" ht="15" customHeight="1">
      <c r="H30844" s="24"/>
    </row>
    <row r="30845" spans="8:8" ht="15" customHeight="1">
      <c r="H30845" s="24"/>
    </row>
    <row r="30846" spans="8:8" ht="15" customHeight="1">
      <c r="H30846" s="24"/>
    </row>
    <row r="30847" spans="8:8" ht="15" customHeight="1">
      <c r="H30847" s="24"/>
    </row>
    <row r="30848" spans="8:8" ht="15" customHeight="1">
      <c r="H30848" s="24"/>
    </row>
    <row r="30849" spans="8:8" ht="15" customHeight="1">
      <c r="H30849" s="24"/>
    </row>
    <row r="30850" spans="8:8" ht="15" customHeight="1">
      <c r="H30850" s="24"/>
    </row>
    <row r="30851" spans="8:8" ht="15" customHeight="1">
      <c r="H30851" s="24"/>
    </row>
    <row r="30852" spans="8:8" ht="15" customHeight="1">
      <c r="H30852" s="24"/>
    </row>
    <row r="30853" spans="8:8" ht="15" customHeight="1">
      <c r="H30853" s="24"/>
    </row>
    <row r="30854" spans="8:8" ht="15" customHeight="1">
      <c r="H30854" s="24"/>
    </row>
    <row r="30855" spans="8:8" ht="15" customHeight="1">
      <c r="H30855" s="24"/>
    </row>
    <row r="30856" spans="8:8" ht="15" customHeight="1">
      <c r="H30856" s="24"/>
    </row>
    <row r="30857" spans="8:8" ht="15" customHeight="1">
      <c r="H30857" s="24"/>
    </row>
    <row r="30858" spans="8:8" ht="15" customHeight="1">
      <c r="H30858" s="24"/>
    </row>
    <row r="30859" spans="8:8" ht="15" customHeight="1">
      <c r="H30859" s="24"/>
    </row>
    <row r="30860" spans="8:8" ht="15" customHeight="1">
      <c r="H30860" s="24"/>
    </row>
    <row r="30861" spans="8:8" ht="15" customHeight="1">
      <c r="H30861" s="24"/>
    </row>
    <row r="30862" spans="8:8" ht="15" customHeight="1">
      <c r="H30862" s="24"/>
    </row>
    <row r="30863" spans="8:8" ht="15" customHeight="1">
      <c r="H30863" s="24"/>
    </row>
    <row r="30864" spans="8:8" ht="15" customHeight="1">
      <c r="H30864" s="24"/>
    </row>
    <row r="30865" spans="8:8" ht="15" customHeight="1">
      <c r="H30865" s="24"/>
    </row>
    <row r="30866" spans="8:8" ht="15" customHeight="1">
      <c r="H30866" s="24"/>
    </row>
    <row r="30867" spans="8:8" ht="15" customHeight="1">
      <c r="H30867" s="24"/>
    </row>
    <row r="30868" spans="8:8" ht="15" customHeight="1">
      <c r="H30868" s="24"/>
    </row>
    <row r="30869" spans="8:8" ht="15" customHeight="1">
      <c r="H30869" s="24"/>
    </row>
    <row r="30870" spans="8:8" ht="15" customHeight="1">
      <c r="H30870" s="24"/>
    </row>
    <row r="30871" spans="8:8" ht="15" customHeight="1">
      <c r="H30871" s="24"/>
    </row>
    <row r="30872" spans="8:8" ht="15" customHeight="1">
      <c r="H30872" s="24"/>
    </row>
    <row r="30873" spans="8:8" ht="15" customHeight="1">
      <c r="H30873" s="24"/>
    </row>
    <row r="30874" spans="8:8" ht="15" customHeight="1">
      <c r="H30874" s="24"/>
    </row>
    <row r="30875" spans="8:8" ht="15" customHeight="1">
      <c r="H30875" s="24"/>
    </row>
    <row r="30876" spans="8:8" ht="15" customHeight="1">
      <c r="H30876" s="24"/>
    </row>
    <row r="30877" spans="8:8" ht="15" customHeight="1">
      <c r="H30877" s="24"/>
    </row>
    <row r="30878" spans="8:8" ht="15" customHeight="1">
      <c r="H30878" s="24"/>
    </row>
    <row r="30879" spans="8:8" ht="15" customHeight="1">
      <c r="H30879" s="24"/>
    </row>
    <row r="30880" spans="8:8" ht="15" customHeight="1">
      <c r="H30880" s="24"/>
    </row>
    <row r="30881" spans="8:8" ht="15" customHeight="1">
      <c r="H30881" s="24"/>
    </row>
    <row r="30882" spans="8:8" ht="15" customHeight="1">
      <c r="H30882" s="24"/>
    </row>
    <row r="30883" spans="8:8" ht="15" customHeight="1">
      <c r="H30883" s="24"/>
    </row>
    <row r="30884" spans="8:8" ht="15" customHeight="1">
      <c r="H30884" s="24"/>
    </row>
    <row r="30885" spans="8:8" ht="15" customHeight="1">
      <c r="H30885" s="24"/>
    </row>
    <row r="30886" spans="8:8" ht="15" customHeight="1">
      <c r="H30886" s="24"/>
    </row>
    <row r="30887" spans="8:8" ht="15" customHeight="1">
      <c r="H30887" s="24"/>
    </row>
    <row r="30888" spans="8:8" ht="15" customHeight="1">
      <c r="H30888" s="24"/>
    </row>
    <row r="30889" spans="8:8" ht="15" customHeight="1">
      <c r="H30889" s="24"/>
    </row>
    <row r="30890" spans="8:8" ht="15" customHeight="1">
      <c r="H30890" s="24"/>
    </row>
    <row r="30891" spans="8:8" ht="15" customHeight="1">
      <c r="H30891" s="24"/>
    </row>
    <row r="30892" spans="8:8" ht="15" customHeight="1">
      <c r="H30892" s="24"/>
    </row>
    <row r="30893" spans="8:8" ht="15" customHeight="1">
      <c r="H30893" s="24"/>
    </row>
    <row r="30894" spans="8:8" ht="15" customHeight="1">
      <c r="H30894" s="24"/>
    </row>
    <row r="30895" spans="8:8" ht="15" customHeight="1">
      <c r="H30895" s="24"/>
    </row>
    <row r="30896" spans="8:8" ht="15" customHeight="1">
      <c r="H30896" s="24"/>
    </row>
    <row r="30897" spans="8:8" ht="15" customHeight="1">
      <c r="H30897" s="24"/>
    </row>
    <row r="30898" spans="8:8" ht="15" customHeight="1">
      <c r="H30898" s="24"/>
    </row>
    <row r="30899" spans="8:8" ht="15" customHeight="1">
      <c r="H30899" s="24"/>
    </row>
    <row r="30900" spans="8:8" ht="15" customHeight="1">
      <c r="H30900" s="24"/>
    </row>
    <row r="30901" spans="8:8" ht="15" customHeight="1">
      <c r="H30901" s="24"/>
    </row>
    <row r="30902" spans="8:8" ht="15" customHeight="1">
      <c r="H30902" s="24"/>
    </row>
    <row r="30903" spans="8:8" ht="15" customHeight="1">
      <c r="H30903" s="24"/>
    </row>
    <row r="30904" spans="8:8" ht="15" customHeight="1">
      <c r="H30904" s="24"/>
    </row>
    <row r="30905" spans="8:8" ht="15" customHeight="1">
      <c r="H30905" s="24"/>
    </row>
    <row r="30906" spans="8:8" ht="15" customHeight="1">
      <c r="H30906" s="24"/>
    </row>
    <row r="30907" spans="8:8" ht="15" customHeight="1">
      <c r="H30907" s="24"/>
    </row>
    <row r="30908" spans="8:8" ht="15" customHeight="1">
      <c r="H30908" s="24"/>
    </row>
    <row r="30909" spans="8:8" ht="15" customHeight="1">
      <c r="H30909" s="24"/>
    </row>
    <row r="30910" spans="8:8" ht="15" customHeight="1">
      <c r="H30910" s="24"/>
    </row>
    <row r="30911" spans="8:8" ht="15" customHeight="1">
      <c r="H30911" s="24"/>
    </row>
    <row r="30912" spans="8:8" ht="15" customHeight="1">
      <c r="H30912" s="24"/>
    </row>
    <row r="30913" spans="8:8" ht="15" customHeight="1">
      <c r="H30913" s="24"/>
    </row>
    <row r="30914" spans="8:8" ht="15" customHeight="1">
      <c r="H30914" s="24"/>
    </row>
    <row r="30915" spans="8:8" ht="15" customHeight="1">
      <c r="H30915" s="24"/>
    </row>
    <row r="30916" spans="8:8" ht="15" customHeight="1">
      <c r="H30916" s="24"/>
    </row>
    <row r="30917" spans="8:8" ht="15" customHeight="1">
      <c r="H30917" s="24"/>
    </row>
    <row r="30918" spans="8:8" ht="15" customHeight="1">
      <c r="H30918" s="24"/>
    </row>
    <row r="30919" spans="8:8" ht="15" customHeight="1">
      <c r="H30919" s="24"/>
    </row>
    <row r="30920" spans="8:8" ht="15" customHeight="1">
      <c r="H30920" s="24"/>
    </row>
    <row r="30921" spans="8:8" ht="15" customHeight="1">
      <c r="H30921" s="24"/>
    </row>
    <row r="30922" spans="8:8" ht="15" customHeight="1">
      <c r="H30922" s="24"/>
    </row>
    <row r="30923" spans="8:8" ht="15" customHeight="1">
      <c r="H30923" s="24"/>
    </row>
    <row r="30924" spans="8:8" ht="15" customHeight="1">
      <c r="H30924" s="24"/>
    </row>
    <row r="30925" spans="8:8" ht="15" customHeight="1">
      <c r="H30925" s="24"/>
    </row>
    <row r="30926" spans="8:8" ht="15" customHeight="1">
      <c r="H30926" s="24"/>
    </row>
    <row r="30927" spans="8:8" ht="15" customHeight="1">
      <c r="H30927" s="24"/>
    </row>
    <row r="30928" spans="8:8" ht="15" customHeight="1">
      <c r="H30928" s="24"/>
    </row>
    <row r="30929" spans="8:8" ht="15" customHeight="1">
      <c r="H30929" s="24"/>
    </row>
    <row r="30930" spans="8:8" ht="15" customHeight="1">
      <c r="H30930" s="24"/>
    </row>
    <row r="30931" spans="8:8" ht="15" customHeight="1">
      <c r="H30931" s="24"/>
    </row>
    <row r="30932" spans="8:8" ht="15" customHeight="1">
      <c r="H30932" s="24"/>
    </row>
    <row r="30933" spans="8:8" ht="15" customHeight="1">
      <c r="H30933" s="24"/>
    </row>
    <row r="30934" spans="8:8" ht="15" customHeight="1">
      <c r="H30934" s="24"/>
    </row>
    <row r="30935" spans="8:8" ht="15" customHeight="1">
      <c r="H30935" s="24"/>
    </row>
    <row r="30936" spans="8:8" ht="15" customHeight="1">
      <c r="H30936" s="24"/>
    </row>
    <row r="30937" spans="8:8" ht="15" customHeight="1">
      <c r="H30937" s="24"/>
    </row>
    <row r="30938" spans="8:8" ht="15" customHeight="1">
      <c r="H30938" s="24"/>
    </row>
    <row r="30939" spans="8:8" ht="15" customHeight="1">
      <c r="H30939" s="24"/>
    </row>
    <row r="30940" spans="8:8" ht="15" customHeight="1">
      <c r="H30940" s="24"/>
    </row>
    <row r="30941" spans="8:8" ht="15" customHeight="1">
      <c r="H30941" s="24"/>
    </row>
    <row r="30942" spans="8:8" ht="15" customHeight="1">
      <c r="H30942" s="24"/>
    </row>
    <row r="30943" spans="8:8" ht="15" customHeight="1">
      <c r="H30943" s="24"/>
    </row>
    <row r="30944" spans="8:8" ht="15" customHeight="1">
      <c r="H30944" s="24"/>
    </row>
    <row r="30945" spans="8:8" ht="15" customHeight="1">
      <c r="H30945" s="24"/>
    </row>
    <row r="30946" spans="8:8" ht="15" customHeight="1">
      <c r="H30946" s="24"/>
    </row>
    <row r="30947" spans="8:8" ht="15" customHeight="1">
      <c r="H30947" s="24"/>
    </row>
    <row r="30948" spans="8:8" ht="15" customHeight="1">
      <c r="H30948" s="24"/>
    </row>
    <row r="30949" spans="8:8" ht="15" customHeight="1">
      <c r="H30949" s="24"/>
    </row>
    <row r="30950" spans="8:8" ht="15" customHeight="1">
      <c r="H30950" s="24"/>
    </row>
    <row r="30951" spans="8:8" ht="15" customHeight="1">
      <c r="H30951" s="24"/>
    </row>
    <row r="30952" spans="8:8" ht="15" customHeight="1">
      <c r="H30952" s="24"/>
    </row>
    <row r="30953" spans="8:8" ht="15" customHeight="1">
      <c r="H30953" s="24"/>
    </row>
    <row r="30954" spans="8:8" ht="15" customHeight="1">
      <c r="H30954" s="24"/>
    </row>
    <row r="30955" spans="8:8" ht="15" customHeight="1">
      <c r="H30955" s="24"/>
    </row>
    <row r="30956" spans="8:8" ht="15" customHeight="1">
      <c r="H30956" s="24"/>
    </row>
    <row r="30957" spans="8:8" ht="15" customHeight="1">
      <c r="H30957" s="24"/>
    </row>
    <row r="30958" spans="8:8" ht="15" customHeight="1">
      <c r="H30958" s="24"/>
    </row>
    <row r="30959" spans="8:8" ht="15" customHeight="1">
      <c r="H30959" s="24"/>
    </row>
    <row r="30960" spans="8:8" ht="15" customHeight="1">
      <c r="H30960" s="24"/>
    </row>
    <row r="30961" spans="8:8" ht="15" customHeight="1">
      <c r="H30961" s="24"/>
    </row>
    <row r="30962" spans="8:8" ht="15" customHeight="1">
      <c r="H30962" s="24"/>
    </row>
    <row r="30963" spans="8:8" ht="15" customHeight="1">
      <c r="H30963" s="24"/>
    </row>
    <row r="30964" spans="8:8" ht="15" customHeight="1">
      <c r="H30964" s="24"/>
    </row>
    <row r="30965" spans="8:8" ht="15" customHeight="1">
      <c r="H30965" s="24"/>
    </row>
    <row r="30966" spans="8:8" ht="15" customHeight="1">
      <c r="H30966" s="24"/>
    </row>
    <row r="30967" spans="8:8" ht="15" customHeight="1">
      <c r="H30967" s="24"/>
    </row>
    <row r="30968" spans="8:8" ht="15" customHeight="1">
      <c r="H30968" s="24"/>
    </row>
    <row r="30969" spans="8:8" ht="15" customHeight="1">
      <c r="H30969" s="24"/>
    </row>
    <row r="30970" spans="8:8" ht="15" customHeight="1">
      <c r="H30970" s="24"/>
    </row>
    <row r="30971" spans="8:8" ht="15" customHeight="1">
      <c r="H30971" s="24"/>
    </row>
    <row r="30972" spans="8:8" ht="15" customHeight="1">
      <c r="H30972" s="24"/>
    </row>
    <row r="30973" spans="8:8" ht="15" customHeight="1">
      <c r="H30973" s="24"/>
    </row>
    <row r="30974" spans="8:8" ht="15" customHeight="1">
      <c r="H30974" s="24"/>
    </row>
    <row r="30975" spans="8:8" ht="15" customHeight="1">
      <c r="H30975" s="24"/>
    </row>
    <row r="30976" spans="8:8" ht="15" customHeight="1">
      <c r="H30976" s="24"/>
    </row>
    <row r="30977" spans="8:8" ht="15" customHeight="1">
      <c r="H30977" s="24"/>
    </row>
    <row r="30978" spans="8:8" ht="15" customHeight="1">
      <c r="H30978" s="24"/>
    </row>
    <row r="30979" spans="8:8" ht="15" customHeight="1">
      <c r="H30979" s="24"/>
    </row>
    <row r="30980" spans="8:8" ht="15" customHeight="1">
      <c r="H30980" s="24"/>
    </row>
    <row r="30981" spans="8:8" ht="15" customHeight="1">
      <c r="H30981" s="24"/>
    </row>
    <row r="30982" spans="8:8" ht="15" customHeight="1">
      <c r="H30982" s="24"/>
    </row>
    <row r="30983" spans="8:8" ht="15" customHeight="1">
      <c r="H30983" s="24"/>
    </row>
    <row r="30984" spans="8:8" ht="15" customHeight="1">
      <c r="H30984" s="24"/>
    </row>
    <row r="30985" spans="8:8" ht="15" customHeight="1">
      <c r="H30985" s="24"/>
    </row>
    <row r="30986" spans="8:8" ht="15" customHeight="1">
      <c r="H30986" s="24"/>
    </row>
    <row r="30987" spans="8:8" ht="15" customHeight="1">
      <c r="H30987" s="24"/>
    </row>
    <row r="30988" spans="8:8" ht="15" customHeight="1">
      <c r="H30988" s="24"/>
    </row>
    <row r="30989" spans="8:8" ht="15" customHeight="1">
      <c r="H30989" s="24"/>
    </row>
    <row r="30990" spans="8:8" ht="15" customHeight="1">
      <c r="H30990" s="24"/>
    </row>
    <row r="30991" spans="8:8" ht="15" customHeight="1">
      <c r="H30991" s="24"/>
    </row>
    <row r="30992" spans="8:8" ht="15" customHeight="1">
      <c r="H30992" s="24"/>
    </row>
    <row r="30993" spans="8:8" ht="15" customHeight="1">
      <c r="H30993" s="24"/>
    </row>
    <row r="30994" spans="8:8" ht="15" customHeight="1">
      <c r="H30994" s="24"/>
    </row>
    <row r="30995" spans="8:8" ht="15" customHeight="1">
      <c r="H30995" s="24"/>
    </row>
    <row r="30996" spans="8:8" ht="15" customHeight="1">
      <c r="H30996" s="24"/>
    </row>
    <row r="30997" spans="8:8" ht="15" customHeight="1">
      <c r="H30997" s="24"/>
    </row>
    <row r="30998" spans="8:8" ht="15" customHeight="1">
      <c r="H30998" s="24"/>
    </row>
    <row r="30999" spans="8:8" ht="15" customHeight="1">
      <c r="H30999" s="24"/>
    </row>
    <row r="31000" spans="8:8" ht="15" customHeight="1">
      <c r="H31000" s="24"/>
    </row>
    <row r="31001" spans="8:8" ht="15" customHeight="1">
      <c r="H31001" s="24"/>
    </row>
    <row r="31002" spans="8:8" ht="15" customHeight="1">
      <c r="H31002" s="24"/>
    </row>
    <row r="31003" spans="8:8" ht="15" customHeight="1">
      <c r="H31003" s="24"/>
    </row>
    <row r="31004" spans="8:8" ht="15" customHeight="1">
      <c r="H31004" s="24"/>
    </row>
    <row r="31005" spans="8:8" ht="15" customHeight="1">
      <c r="H31005" s="24"/>
    </row>
    <row r="31006" spans="8:8" ht="15" customHeight="1">
      <c r="H31006" s="24"/>
    </row>
    <row r="31007" spans="8:8" ht="15" customHeight="1">
      <c r="H31007" s="24"/>
    </row>
    <row r="31008" spans="8:8" ht="15" customHeight="1">
      <c r="H31008" s="24"/>
    </row>
    <row r="31009" spans="8:8" ht="15" customHeight="1">
      <c r="H31009" s="24"/>
    </row>
    <row r="31010" spans="8:8" ht="15" customHeight="1">
      <c r="H31010" s="24"/>
    </row>
    <row r="31011" spans="8:8" ht="15" customHeight="1">
      <c r="H31011" s="24"/>
    </row>
    <row r="31012" spans="8:8" ht="15" customHeight="1">
      <c r="H31012" s="24"/>
    </row>
    <row r="31013" spans="8:8" ht="15" customHeight="1">
      <c r="H31013" s="24"/>
    </row>
    <row r="31014" spans="8:8" ht="15" customHeight="1">
      <c r="H31014" s="24"/>
    </row>
    <row r="31015" spans="8:8" ht="15" customHeight="1">
      <c r="H31015" s="24"/>
    </row>
    <row r="31016" spans="8:8" ht="15" customHeight="1">
      <c r="H31016" s="24"/>
    </row>
    <row r="31017" spans="8:8" ht="15" customHeight="1">
      <c r="H31017" s="24"/>
    </row>
    <row r="31018" spans="8:8" ht="15" customHeight="1">
      <c r="H31018" s="24"/>
    </row>
    <row r="31019" spans="8:8" ht="15" customHeight="1">
      <c r="H31019" s="24"/>
    </row>
    <row r="31020" spans="8:8" ht="15" customHeight="1">
      <c r="H31020" s="24"/>
    </row>
    <row r="31021" spans="8:8" ht="15" customHeight="1">
      <c r="H31021" s="24"/>
    </row>
    <row r="31022" spans="8:8" ht="15" customHeight="1">
      <c r="H31022" s="24"/>
    </row>
    <row r="31023" spans="8:8" ht="15" customHeight="1">
      <c r="H31023" s="24"/>
    </row>
    <row r="31024" spans="8:8" ht="15" customHeight="1">
      <c r="H31024" s="24"/>
    </row>
    <row r="31025" spans="8:8" ht="15" customHeight="1">
      <c r="H31025" s="24"/>
    </row>
    <row r="31026" spans="8:8" ht="15" customHeight="1">
      <c r="H31026" s="24"/>
    </row>
    <row r="31027" spans="8:8" ht="15" customHeight="1">
      <c r="H31027" s="24"/>
    </row>
    <row r="31028" spans="8:8" ht="15" customHeight="1">
      <c r="H31028" s="24"/>
    </row>
    <row r="31029" spans="8:8" ht="15" customHeight="1">
      <c r="H31029" s="24"/>
    </row>
    <row r="31030" spans="8:8" ht="15" customHeight="1">
      <c r="H31030" s="24"/>
    </row>
    <row r="31031" spans="8:8" ht="15" customHeight="1">
      <c r="H31031" s="24"/>
    </row>
    <row r="31032" spans="8:8" ht="15" customHeight="1">
      <c r="H31032" s="24"/>
    </row>
    <row r="31033" spans="8:8" ht="15" customHeight="1">
      <c r="H31033" s="24"/>
    </row>
    <row r="31034" spans="8:8" ht="15" customHeight="1">
      <c r="H31034" s="24"/>
    </row>
    <row r="31035" spans="8:8" ht="15" customHeight="1">
      <c r="H31035" s="24"/>
    </row>
    <row r="31036" spans="8:8" ht="15" customHeight="1">
      <c r="H31036" s="24"/>
    </row>
    <row r="31037" spans="8:8" ht="15" customHeight="1">
      <c r="H31037" s="24"/>
    </row>
    <row r="31038" spans="8:8" ht="15" customHeight="1">
      <c r="H31038" s="24"/>
    </row>
    <row r="31039" spans="8:8" ht="15" customHeight="1">
      <c r="H31039" s="24"/>
    </row>
    <row r="31040" spans="8:8" ht="15" customHeight="1">
      <c r="H31040" s="24"/>
    </row>
    <row r="31041" spans="8:8" ht="15" customHeight="1">
      <c r="H31041" s="24"/>
    </row>
    <row r="31042" spans="8:8" ht="15" customHeight="1">
      <c r="H31042" s="24"/>
    </row>
    <row r="31043" spans="8:8" ht="15" customHeight="1">
      <c r="H31043" s="24"/>
    </row>
    <row r="31044" spans="8:8" ht="15" customHeight="1">
      <c r="H31044" s="24"/>
    </row>
    <row r="31045" spans="8:8" ht="15" customHeight="1">
      <c r="H31045" s="24"/>
    </row>
    <row r="31046" spans="8:8" ht="15" customHeight="1">
      <c r="H31046" s="24"/>
    </row>
    <row r="31047" spans="8:8" ht="15" customHeight="1">
      <c r="H31047" s="24"/>
    </row>
    <row r="31048" spans="8:8" ht="15" customHeight="1">
      <c r="H31048" s="24"/>
    </row>
    <row r="31049" spans="8:8" ht="15" customHeight="1">
      <c r="H31049" s="24"/>
    </row>
    <row r="31050" spans="8:8" ht="15" customHeight="1">
      <c r="H31050" s="24"/>
    </row>
    <row r="31051" spans="8:8" ht="15" customHeight="1">
      <c r="H31051" s="24"/>
    </row>
    <row r="31052" spans="8:8" ht="15" customHeight="1">
      <c r="H31052" s="24"/>
    </row>
    <row r="31053" spans="8:8" ht="15" customHeight="1">
      <c r="H31053" s="24"/>
    </row>
    <row r="31054" spans="8:8" ht="15" customHeight="1">
      <c r="H31054" s="24"/>
    </row>
    <row r="31055" spans="8:8" ht="15" customHeight="1">
      <c r="H31055" s="24"/>
    </row>
    <row r="31056" spans="8:8" ht="15" customHeight="1">
      <c r="H31056" s="24"/>
    </row>
    <row r="31057" spans="8:8" ht="15" customHeight="1">
      <c r="H31057" s="24"/>
    </row>
    <row r="31058" spans="8:8" ht="15" customHeight="1">
      <c r="H31058" s="24"/>
    </row>
    <row r="31059" spans="8:8" ht="15" customHeight="1">
      <c r="H31059" s="24"/>
    </row>
    <row r="31060" spans="8:8" ht="15" customHeight="1">
      <c r="H31060" s="24"/>
    </row>
    <row r="31061" spans="8:8" ht="15" customHeight="1">
      <c r="H31061" s="24"/>
    </row>
    <row r="31062" spans="8:8" ht="15" customHeight="1">
      <c r="H31062" s="24"/>
    </row>
    <row r="31063" spans="8:8" ht="15" customHeight="1">
      <c r="H31063" s="24"/>
    </row>
    <row r="31064" spans="8:8" ht="15" customHeight="1">
      <c r="H31064" s="24"/>
    </row>
    <row r="31065" spans="8:8" ht="15" customHeight="1">
      <c r="H31065" s="24"/>
    </row>
    <row r="31066" spans="8:8" ht="15" customHeight="1">
      <c r="H31066" s="24"/>
    </row>
    <row r="31067" spans="8:8" ht="15" customHeight="1">
      <c r="H31067" s="24"/>
    </row>
    <row r="31068" spans="8:8" ht="15" customHeight="1">
      <c r="H31068" s="24"/>
    </row>
    <row r="31069" spans="8:8" ht="15" customHeight="1">
      <c r="H31069" s="24"/>
    </row>
    <row r="31070" spans="8:8" ht="15" customHeight="1">
      <c r="H31070" s="24"/>
    </row>
    <row r="31071" spans="8:8" ht="15" customHeight="1">
      <c r="H31071" s="24"/>
    </row>
    <row r="31072" spans="8:8" ht="15" customHeight="1">
      <c r="H31072" s="24"/>
    </row>
    <row r="31073" spans="8:8" ht="15" customHeight="1">
      <c r="H31073" s="24"/>
    </row>
    <row r="31074" spans="8:8" ht="15" customHeight="1">
      <c r="H31074" s="24"/>
    </row>
    <row r="31075" spans="8:8" ht="15" customHeight="1">
      <c r="H31075" s="24"/>
    </row>
    <row r="31076" spans="8:8" ht="15" customHeight="1">
      <c r="H31076" s="24"/>
    </row>
    <row r="31077" spans="8:8" ht="15" customHeight="1">
      <c r="H31077" s="24"/>
    </row>
    <row r="31078" spans="8:8" ht="15" customHeight="1">
      <c r="H31078" s="24"/>
    </row>
    <row r="31079" spans="8:8" ht="15" customHeight="1">
      <c r="H31079" s="24"/>
    </row>
    <row r="31080" spans="8:8" ht="15" customHeight="1">
      <c r="H31080" s="24"/>
    </row>
    <row r="31081" spans="8:8" ht="15" customHeight="1">
      <c r="H31081" s="24"/>
    </row>
    <row r="31082" spans="8:8" ht="15" customHeight="1">
      <c r="H31082" s="24"/>
    </row>
    <row r="31083" spans="8:8" ht="15" customHeight="1">
      <c r="H31083" s="24"/>
    </row>
    <row r="31084" spans="8:8" ht="15" customHeight="1">
      <c r="H31084" s="24"/>
    </row>
    <row r="31085" spans="8:8" ht="15" customHeight="1">
      <c r="H31085" s="24"/>
    </row>
    <row r="31086" spans="8:8" ht="15" customHeight="1">
      <c r="H31086" s="24"/>
    </row>
    <row r="31087" spans="8:8" ht="15" customHeight="1">
      <c r="H31087" s="24"/>
    </row>
    <row r="31088" spans="8:8" ht="15" customHeight="1">
      <c r="H31088" s="24"/>
    </row>
    <row r="31089" spans="8:8" ht="15" customHeight="1">
      <c r="H31089" s="24"/>
    </row>
    <row r="31090" spans="8:8" ht="15" customHeight="1">
      <c r="H31090" s="24"/>
    </row>
    <row r="31091" spans="8:8" ht="15" customHeight="1">
      <c r="H31091" s="24"/>
    </row>
    <row r="31092" spans="8:8" ht="15" customHeight="1">
      <c r="H31092" s="24"/>
    </row>
    <row r="31093" spans="8:8" ht="15" customHeight="1">
      <c r="H31093" s="24"/>
    </row>
    <row r="31094" spans="8:8" ht="15" customHeight="1">
      <c r="H31094" s="24"/>
    </row>
    <row r="31095" spans="8:8" ht="15" customHeight="1">
      <c r="H31095" s="24"/>
    </row>
    <row r="31096" spans="8:8" ht="15" customHeight="1">
      <c r="H31096" s="24"/>
    </row>
    <row r="31097" spans="8:8" ht="15" customHeight="1">
      <c r="H31097" s="24"/>
    </row>
    <row r="31098" spans="8:8" ht="15" customHeight="1">
      <c r="H31098" s="24"/>
    </row>
    <row r="31099" spans="8:8" ht="15" customHeight="1">
      <c r="H31099" s="24"/>
    </row>
    <row r="31100" spans="8:8" ht="15" customHeight="1">
      <c r="H31100" s="24"/>
    </row>
    <row r="31101" spans="8:8" ht="15" customHeight="1">
      <c r="H31101" s="24"/>
    </row>
    <row r="31102" spans="8:8" ht="15" customHeight="1">
      <c r="H31102" s="24"/>
    </row>
    <row r="31103" spans="8:8" ht="15" customHeight="1">
      <c r="H31103" s="24"/>
    </row>
    <row r="31104" spans="8:8" ht="15" customHeight="1">
      <c r="H31104" s="24"/>
    </row>
    <row r="31105" spans="8:8" ht="15" customHeight="1">
      <c r="H31105" s="24"/>
    </row>
    <row r="31106" spans="8:8" ht="15" customHeight="1">
      <c r="H31106" s="24"/>
    </row>
    <row r="31107" spans="8:8" ht="15" customHeight="1">
      <c r="H31107" s="24"/>
    </row>
    <row r="31108" spans="8:8" ht="15" customHeight="1">
      <c r="H31108" s="24"/>
    </row>
    <row r="31109" spans="8:8" ht="15" customHeight="1">
      <c r="H31109" s="24"/>
    </row>
    <row r="31110" spans="8:8" ht="15" customHeight="1">
      <c r="H31110" s="24"/>
    </row>
    <row r="31111" spans="8:8" ht="15" customHeight="1">
      <c r="H31111" s="24"/>
    </row>
    <row r="31112" spans="8:8" ht="15" customHeight="1">
      <c r="H31112" s="24"/>
    </row>
    <row r="31113" spans="8:8" ht="15" customHeight="1">
      <c r="H31113" s="24"/>
    </row>
    <row r="31114" spans="8:8" ht="15" customHeight="1">
      <c r="H31114" s="24"/>
    </row>
    <row r="31115" spans="8:8" ht="15" customHeight="1">
      <c r="H31115" s="24"/>
    </row>
    <row r="31116" spans="8:8" ht="15" customHeight="1">
      <c r="H31116" s="24"/>
    </row>
    <row r="31117" spans="8:8" ht="15" customHeight="1">
      <c r="H31117" s="24"/>
    </row>
    <row r="31118" spans="8:8" ht="15" customHeight="1">
      <c r="H31118" s="24"/>
    </row>
    <row r="31119" spans="8:8" ht="15" customHeight="1">
      <c r="H31119" s="24"/>
    </row>
    <row r="31120" spans="8:8" ht="15" customHeight="1">
      <c r="H31120" s="24"/>
    </row>
    <row r="31121" spans="8:8" ht="15" customHeight="1">
      <c r="H31121" s="24"/>
    </row>
    <row r="31122" spans="8:8" ht="15" customHeight="1">
      <c r="H31122" s="24"/>
    </row>
    <row r="31123" spans="8:8" ht="15" customHeight="1">
      <c r="H31123" s="24"/>
    </row>
    <row r="31124" spans="8:8" ht="15" customHeight="1">
      <c r="H31124" s="24"/>
    </row>
    <row r="31125" spans="8:8" ht="15" customHeight="1">
      <c r="H31125" s="24"/>
    </row>
    <row r="31126" spans="8:8" ht="15" customHeight="1">
      <c r="H31126" s="24"/>
    </row>
    <row r="31127" spans="8:8" ht="15" customHeight="1">
      <c r="H31127" s="24"/>
    </row>
    <row r="31128" spans="8:8" ht="15" customHeight="1">
      <c r="H31128" s="24"/>
    </row>
    <row r="31129" spans="8:8" ht="15" customHeight="1">
      <c r="H31129" s="24"/>
    </row>
    <row r="31130" spans="8:8" ht="15" customHeight="1">
      <c r="H31130" s="24"/>
    </row>
    <row r="31131" spans="8:8" ht="15" customHeight="1">
      <c r="H31131" s="24"/>
    </row>
    <row r="31132" spans="8:8" ht="15" customHeight="1">
      <c r="H31132" s="24"/>
    </row>
    <row r="31133" spans="8:8" ht="15" customHeight="1">
      <c r="H31133" s="24"/>
    </row>
    <row r="31134" spans="8:8" ht="15" customHeight="1">
      <c r="H31134" s="24"/>
    </row>
    <row r="31135" spans="8:8" ht="15" customHeight="1">
      <c r="H31135" s="24"/>
    </row>
    <row r="31136" spans="8:8" ht="15" customHeight="1">
      <c r="H31136" s="24"/>
    </row>
    <row r="31137" spans="8:8" ht="15" customHeight="1">
      <c r="H31137" s="24"/>
    </row>
    <row r="31138" spans="8:8" ht="15" customHeight="1">
      <c r="H31138" s="24"/>
    </row>
    <row r="31139" spans="8:8" ht="15" customHeight="1">
      <c r="H31139" s="24"/>
    </row>
    <row r="31140" spans="8:8" ht="15" customHeight="1">
      <c r="H31140" s="24"/>
    </row>
    <row r="31141" spans="8:8" ht="15" customHeight="1">
      <c r="H31141" s="24"/>
    </row>
    <row r="31142" spans="8:8" ht="15" customHeight="1">
      <c r="H31142" s="24"/>
    </row>
    <row r="31143" spans="8:8" ht="15" customHeight="1">
      <c r="H31143" s="24"/>
    </row>
    <row r="31144" spans="8:8" ht="15" customHeight="1">
      <c r="H31144" s="24"/>
    </row>
    <row r="31145" spans="8:8" ht="15" customHeight="1">
      <c r="H31145" s="24"/>
    </row>
    <row r="31146" spans="8:8" ht="15" customHeight="1">
      <c r="H31146" s="24"/>
    </row>
    <row r="31147" spans="8:8" ht="15" customHeight="1">
      <c r="H31147" s="24"/>
    </row>
    <row r="31148" spans="8:8" ht="15" customHeight="1">
      <c r="H31148" s="24"/>
    </row>
    <row r="31149" spans="8:8" ht="15" customHeight="1">
      <c r="H31149" s="24"/>
    </row>
    <row r="31150" spans="8:8" ht="15" customHeight="1">
      <c r="H31150" s="24"/>
    </row>
    <row r="31151" spans="8:8" ht="15" customHeight="1">
      <c r="H31151" s="24"/>
    </row>
    <row r="31152" spans="8:8" ht="15" customHeight="1">
      <c r="H31152" s="24"/>
    </row>
    <row r="31153" spans="8:8" ht="15" customHeight="1">
      <c r="H31153" s="24"/>
    </row>
    <row r="31154" spans="8:8" ht="15" customHeight="1">
      <c r="H31154" s="24"/>
    </row>
    <row r="31155" spans="8:8" ht="15" customHeight="1">
      <c r="H31155" s="24"/>
    </row>
    <row r="31156" spans="8:8" ht="15" customHeight="1">
      <c r="H31156" s="24"/>
    </row>
    <row r="31157" spans="8:8" ht="15" customHeight="1">
      <c r="H31157" s="24"/>
    </row>
    <row r="31158" spans="8:8" ht="15" customHeight="1">
      <c r="H31158" s="24"/>
    </row>
    <row r="31159" spans="8:8" ht="15" customHeight="1">
      <c r="H31159" s="24"/>
    </row>
    <row r="31160" spans="8:8" ht="15" customHeight="1">
      <c r="H31160" s="24"/>
    </row>
    <row r="31161" spans="8:8" ht="15" customHeight="1">
      <c r="H31161" s="24"/>
    </row>
    <row r="31162" spans="8:8" ht="15" customHeight="1">
      <c r="H31162" s="24"/>
    </row>
    <row r="31163" spans="8:8" ht="15" customHeight="1">
      <c r="H31163" s="24"/>
    </row>
    <row r="31164" spans="8:8" ht="15" customHeight="1">
      <c r="H31164" s="24"/>
    </row>
    <row r="31165" spans="8:8" ht="15" customHeight="1">
      <c r="H31165" s="24"/>
    </row>
    <row r="31166" spans="8:8" ht="15" customHeight="1">
      <c r="H31166" s="24"/>
    </row>
    <row r="31167" spans="8:8" ht="15" customHeight="1">
      <c r="H31167" s="24"/>
    </row>
    <row r="31168" spans="8:8" ht="15" customHeight="1">
      <c r="H31168" s="24"/>
    </row>
    <row r="31169" spans="8:8" ht="15" customHeight="1">
      <c r="H31169" s="24"/>
    </row>
    <row r="31170" spans="8:8" ht="15" customHeight="1">
      <c r="H31170" s="24"/>
    </row>
    <row r="31171" spans="8:8" ht="15" customHeight="1">
      <c r="H31171" s="24"/>
    </row>
    <row r="31172" spans="8:8" ht="15" customHeight="1">
      <c r="H31172" s="24"/>
    </row>
    <row r="31173" spans="8:8" ht="15" customHeight="1">
      <c r="H31173" s="24"/>
    </row>
    <row r="31174" spans="8:8" ht="15" customHeight="1">
      <c r="H31174" s="24"/>
    </row>
    <row r="31175" spans="8:8" ht="15" customHeight="1">
      <c r="H31175" s="24"/>
    </row>
    <row r="31176" spans="8:8" ht="15" customHeight="1">
      <c r="H31176" s="24"/>
    </row>
    <row r="31177" spans="8:8" ht="15" customHeight="1">
      <c r="H31177" s="24"/>
    </row>
    <row r="31178" spans="8:8" ht="15" customHeight="1">
      <c r="H31178" s="24"/>
    </row>
    <row r="31179" spans="8:8" ht="15" customHeight="1">
      <c r="H31179" s="24"/>
    </row>
    <row r="31180" spans="8:8" ht="15" customHeight="1">
      <c r="H31180" s="24"/>
    </row>
    <row r="31181" spans="8:8" ht="15" customHeight="1">
      <c r="H31181" s="24"/>
    </row>
    <row r="31182" spans="8:8" ht="15" customHeight="1">
      <c r="H31182" s="24"/>
    </row>
    <row r="31183" spans="8:8" ht="15" customHeight="1">
      <c r="H31183" s="24"/>
    </row>
    <row r="31184" spans="8:8" ht="15" customHeight="1">
      <c r="H31184" s="24"/>
    </row>
    <row r="31185" spans="8:8" ht="15" customHeight="1">
      <c r="H31185" s="24"/>
    </row>
    <row r="31186" spans="8:8" ht="15" customHeight="1">
      <c r="H31186" s="24"/>
    </row>
    <row r="31187" spans="8:8" ht="15" customHeight="1">
      <c r="H31187" s="24"/>
    </row>
    <row r="31188" spans="8:8" ht="15" customHeight="1">
      <c r="H31188" s="24"/>
    </row>
    <row r="31189" spans="8:8" ht="15" customHeight="1">
      <c r="H31189" s="24"/>
    </row>
    <row r="31190" spans="8:8" ht="15" customHeight="1">
      <c r="H31190" s="24"/>
    </row>
    <row r="31191" spans="8:8" ht="15" customHeight="1">
      <c r="H31191" s="24"/>
    </row>
    <row r="31192" spans="8:8" ht="15" customHeight="1">
      <c r="H31192" s="24"/>
    </row>
    <row r="31193" spans="8:8" ht="15" customHeight="1">
      <c r="H31193" s="24"/>
    </row>
    <row r="31194" spans="8:8" ht="15" customHeight="1">
      <c r="H31194" s="24"/>
    </row>
    <row r="31195" spans="8:8" ht="15" customHeight="1">
      <c r="H31195" s="24"/>
    </row>
    <row r="31196" spans="8:8" ht="15" customHeight="1">
      <c r="H31196" s="24"/>
    </row>
    <row r="31197" spans="8:8" ht="15" customHeight="1">
      <c r="H31197" s="24"/>
    </row>
    <row r="31198" spans="8:8" ht="15" customHeight="1">
      <c r="H31198" s="24"/>
    </row>
    <row r="31199" spans="8:8" ht="15" customHeight="1">
      <c r="H31199" s="24"/>
    </row>
    <row r="31200" spans="8:8" ht="15" customHeight="1">
      <c r="H31200" s="24"/>
    </row>
    <row r="31201" spans="8:8" ht="15" customHeight="1">
      <c r="H31201" s="24"/>
    </row>
    <row r="31202" spans="8:8" ht="15" customHeight="1">
      <c r="H31202" s="24"/>
    </row>
    <row r="31203" spans="8:8" ht="15" customHeight="1">
      <c r="H31203" s="24"/>
    </row>
    <row r="31204" spans="8:8" ht="15" customHeight="1">
      <c r="H31204" s="24"/>
    </row>
    <row r="31205" spans="8:8" ht="15" customHeight="1">
      <c r="H31205" s="24"/>
    </row>
    <row r="31206" spans="8:8" ht="15" customHeight="1">
      <c r="H31206" s="24"/>
    </row>
    <row r="31207" spans="8:8" ht="15" customHeight="1">
      <c r="H31207" s="24"/>
    </row>
    <row r="31208" spans="8:8" ht="15" customHeight="1">
      <c r="H31208" s="24"/>
    </row>
    <row r="31209" spans="8:8" ht="15" customHeight="1">
      <c r="H31209" s="24"/>
    </row>
    <row r="31210" spans="8:8" ht="15" customHeight="1">
      <c r="H31210" s="24"/>
    </row>
    <row r="31211" spans="8:8" ht="15" customHeight="1">
      <c r="H31211" s="24"/>
    </row>
    <row r="31212" spans="8:8" ht="15" customHeight="1">
      <c r="H31212" s="24"/>
    </row>
    <row r="31213" spans="8:8" ht="15" customHeight="1">
      <c r="H31213" s="24"/>
    </row>
    <row r="31214" spans="8:8" ht="15" customHeight="1">
      <c r="H31214" s="24"/>
    </row>
    <row r="31215" spans="8:8" ht="15" customHeight="1">
      <c r="H31215" s="24"/>
    </row>
    <row r="31216" spans="8:8" ht="15" customHeight="1">
      <c r="H31216" s="24"/>
    </row>
    <row r="31217" spans="8:8" ht="15" customHeight="1">
      <c r="H31217" s="24"/>
    </row>
    <row r="31218" spans="8:8" ht="15" customHeight="1">
      <c r="H31218" s="24"/>
    </row>
    <row r="31219" spans="8:8" ht="15" customHeight="1">
      <c r="H31219" s="24"/>
    </row>
    <row r="31220" spans="8:8" ht="15" customHeight="1">
      <c r="H31220" s="24"/>
    </row>
    <row r="31221" spans="8:8" ht="15" customHeight="1">
      <c r="H31221" s="24"/>
    </row>
    <row r="31222" spans="8:8" ht="15" customHeight="1">
      <c r="H31222" s="24"/>
    </row>
    <row r="31223" spans="8:8" ht="15" customHeight="1">
      <c r="H31223" s="24"/>
    </row>
    <row r="31224" spans="8:8" ht="15" customHeight="1">
      <c r="H31224" s="24"/>
    </row>
    <row r="31225" spans="8:8" ht="15" customHeight="1">
      <c r="H31225" s="24"/>
    </row>
    <row r="31226" spans="8:8" ht="15" customHeight="1">
      <c r="H31226" s="24"/>
    </row>
    <row r="31227" spans="8:8" ht="15" customHeight="1">
      <c r="H31227" s="24"/>
    </row>
    <row r="31228" spans="8:8" ht="15" customHeight="1">
      <c r="H31228" s="24"/>
    </row>
    <row r="31229" spans="8:8" ht="15" customHeight="1">
      <c r="H31229" s="24"/>
    </row>
    <row r="31230" spans="8:8" ht="15" customHeight="1">
      <c r="H31230" s="24"/>
    </row>
    <row r="31231" spans="8:8" ht="15" customHeight="1">
      <c r="H31231" s="24"/>
    </row>
    <row r="31232" spans="8:8" ht="15" customHeight="1">
      <c r="H31232" s="24"/>
    </row>
    <row r="31233" spans="8:8" ht="15" customHeight="1">
      <c r="H31233" s="24"/>
    </row>
    <row r="31234" spans="8:8" ht="15" customHeight="1">
      <c r="H31234" s="24"/>
    </row>
    <row r="31235" spans="8:8" ht="15" customHeight="1">
      <c r="H31235" s="24"/>
    </row>
    <row r="31236" spans="8:8" ht="15" customHeight="1">
      <c r="H31236" s="24"/>
    </row>
    <row r="31237" spans="8:8" ht="15" customHeight="1">
      <c r="H31237" s="24"/>
    </row>
    <row r="31238" spans="8:8" ht="15" customHeight="1">
      <c r="H31238" s="24"/>
    </row>
    <row r="31239" spans="8:8" ht="15" customHeight="1">
      <c r="H31239" s="24"/>
    </row>
    <row r="31240" spans="8:8" ht="15" customHeight="1">
      <c r="H31240" s="24"/>
    </row>
    <row r="31241" spans="8:8" ht="15" customHeight="1">
      <c r="H31241" s="24"/>
    </row>
    <row r="31242" spans="8:8" ht="15" customHeight="1">
      <c r="H31242" s="24"/>
    </row>
    <row r="31243" spans="8:8" ht="15" customHeight="1">
      <c r="H31243" s="24"/>
    </row>
    <row r="31244" spans="8:8" ht="15" customHeight="1">
      <c r="H31244" s="24"/>
    </row>
    <row r="31245" spans="8:8" ht="15" customHeight="1">
      <c r="H31245" s="24"/>
    </row>
    <row r="31246" spans="8:8" ht="15" customHeight="1">
      <c r="H31246" s="24"/>
    </row>
    <row r="31247" spans="8:8" ht="15" customHeight="1">
      <c r="H31247" s="24"/>
    </row>
    <row r="31248" spans="8:8" ht="15" customHeight="1">
      <c r="H31248" s="24"/>
    </row>
    <row r="31249" spans="8:8" ht="15" customHeight="1">
      <c r="H31249" s="24"/>
    </row>
    <row r="31250" spans="8:8" ht="15" customHeight="1">
      <c r="H31250" s="24"/>
    </row>
    <row r="31251" spans="8:8" ht="15" customHeight="1">
      <c r="H31251" s="24"/>
    </row>
    <row r="31252" spans="8:8" ht="15" customHeight="1">
      <c r="H31252" s="24"/>
    </row>
    <row r="31253" spans="8:8" ht="15" customHeight="1">
      <c r="H31253" s="24"/>
    </row>
    <row r="31254" spans="8:8" ht="15" customHeight="1">
      <c r="H31254" s="24"/>
    </row>
    <row r="31255" spans="8:8" ht="15" customHeight="1">
      <c r="H31255" s="24"/>
    </row>
    <row r="31256" spans="8:8" ht="15" customHeight="1">
      <c r="H31256" s="24"/>
    </row>
    <row r="31257" spans="8:8" ht="15" customHeight="1">
      <c r="H31257" s="24"/>
    </row>
    <row r="31258" spans="8:8" ht="15" customHeight="1">
      <c r="H31258" s="24"/>
    </row>
    <row r="31259" spans="8:8" ht="15" customHeight="1">
      <c r="H31259" s="24"/>
    </row>
    <row r="31260" spans="8:8" ht="15" customHeight="1">
      <c r="H31260" s="24"/>
    </row>
    <row r="31261" spans="8:8" ht="15" customHeight="1">
      <c r="H31261" s="24"/>
    </row>
    <row r="31262" spans="8:8" ht="15" customHeight="1">
      <c r="H31262" s="24"/>
    </row>
    <row r="31263" spans="8:8" ht="15" customHeight="1">
      <c r="H31263" s="24"/>
    </row>
    <row r="31264" spans="8:8" ht="15" customHeight="1">
      <c r="H31264" s="24"/>
    </row>
    <row r="31265" spans="8:8" ht="15" customHeight="1">
      <c r="H31265" s="24"/>
    </row>
    <row r="31266" spans="8:8" ht="15" customHeight="1">
      <c r="H31266" s="24"/>
    </row>
    <row r="31267" spans="8:8" ht="15" customHeight="1">
      <c r="H31267" s="24"/>
    </row>
    <row r="31268" spans="8:8" ht="15" customHeight="1">
      <c r="H31268" s="24"/>
    </row>
    <row r="31269" spans="8:8" ht="15" customHeight="1">
      <c r="H31269" s="24"/>
    </row>
    <row r="31270" spans="8:8" ht="15" customHeight="1">
      <c r="H31270" s="24"/>
    </row>
    <row r="31271" spans="8:8" ht="15" customHeight="1">
      <c r="H31271" s="24"/>
    </row>
    <row r="31272" spans="8:8" ht="15" customHeight="1">
      <c r="H31272" s="24"/>
    </row>
    <row r="31273" spans="8:8" ht="15" customHeight="1">
      <c r="H31273" s="24"/>
    </row>
    <row r="31274" spans="8:8" ht="15" customHeight="1">
      <c r="H31274" s="24"/>
    </row>
    <row r="31275" spans="8:8" ht="15" customHeight="1">
      <c r="H31275" s="24"/>
    </row>
    <row r="31276" spans="8:8" ht="15" customHeight="1">
      <c r="H31276" s="24"/>
    </row>
    <row r="31277" spans="8:8" ht="15" customHeight="1">
      <c r="H31277" s="24"/>
    </row>
    <row r="31278" spans="8:8" ht="15" customHeight="1">
      <c r="H31278" s="24"/>
    </row>
    <row r="31279" spans="8:8" ht="15" customHeight="1">
      <c r="H31279" s="24"/>
    </row>
    <row r="31280" spans="8:8" ht="15" customHeight="1">
      <c r="H31280" s="24"/>
    </row>
    <row r="31281" spans="8:8" ht="15" customHeight="1">
      <c r="H31281" s="24"/>
    </row>
    <row r="31282" spans="8:8" ht="15" customHeight="1">
      <c r="H31282" s="24"/>
    </row>
    <row r="31283" spans="8:8" ht="15" customHeight="1">
      <c r="H31283" s="24"/>
    </row>
    <row r="31284" spans="8:8" ht="15" customHeight="1">
      <c r="H31284" s="24"/>
    </row>
    <row r="31285" spans="8:8" ht="15" customHeight="1">
      <c r="H31285" s="24"/>
    </row>
    <row r="31286" spans="8:8" ht="15" customHeight="1">
      <c r="H31286" s="24"/>
    </row>
    <row r="31287" spans="8:8" ht="15" customHeight="1">
      <c r="H31287" s="24"/>
    </row>
    <row r="31288" spans="8:8" ht="15" customHeight="1">
      <c r="H31288" s="24"/>
    </row>
    <row r="31289" spans="8:8" ht="15" customHeight="1">
      <c r="H31289" s="24"/>
    </row>
    <row r="31290" spans="8:8" ht="15" customHeight="1">
      <c r="H31290" s="24"/>
    </row>
    <row r="31291" spans="8:8" ht="15" customHeight="1">
      <c r="H31291" s="24"/>
    </row>
    <row r="31292" spans="8:8" ht="15" customHeight="1">
      <c r="H31292" s="24"/>
    </row>
    <row r="31293" spans="8:8" ht="15" customHeight="1">
      <c r="H31293" s="24"/>
    </row>
    <row r="31294" spans="8:8" ht="15" customHeight="1">
      <c r="H31294" s="24"/>
    </row>
    <row r="31295" spans="8:8" ht="15" customHeight="1">
      <c r="H31295" s="24"/>
    </row>
    <row r="31296" spans="8:8" ht="15" customHeight="1">
      <c r="H31296" s="24"/>
    </row>
    <row r="31297" spans="8:8" ht="15" customHeight="1">
      <c r="H31297" s="24"/>
    </row>
    <row r="31298" spans="8:8" ht="15" customHeight="1">
      <c r="H31298" s="24"/>
    </row>
    <row r="31299" spans="8:8" ht="15" customHeight="1">
      <c r="H31299" s="24"/>
    </row>
    <row r="31300" spans="8:8" ht="15" customHeight="1">
      <c r="H31300" s="24"/>
    </row>
    <row r="31301" spans="8:8" ht="15" customHeight="1">
      <c r="H31301" s="24"/>
    </row>
    <row r="31302" spans="8:8" ht="15" customHeight="1">
      <c r="H31302" s="24"/>
    </row>
    <row r="31303" spans="8:8" ht="15" customHeight="1">
      <c r="H31303" s="24"/>
    </row>
    <row r="31304" spans="8:8" ht="15" customHeight="1">
      <c r="H31304" s="24"/>
    </row>
    <row r="31305" spans="8:8" ht="15" customHeight="1">
      <c r="H31305" s="24"/>
    </row>
    <row r="31306" spans="8:8" ht="15" customHeight="1">
      <c r="H31306" s="24"/>
    </row>
    <row r="31307" spans="8:8" ht="15" customHeight="1">
      <c r="H31307" s="24"/>
    </row>
    <row r="31308" spans="8:8" ht="15" customHeight="1">
      <c r="H31308" s="24"/>
    </row>
    <row r="31309" spans="8:8" ht="15" customHeight="1">
      <c r="H31309" s="24"/>
    </row>
    <row r="31310" spans="8:8" ht="15" customHeight="1">
      <c r="H31310" s="24"/>
    </row>
    <row r="31311" spans="8:8" ht="15" customHeight="1">
      <c r="H31311" s="24"/>
    </row>
    <row r="31312" spans="8:8" ht="15" customHeight="1">
      <c r="H31312" s="24"/>
    </row>
    <row r="31313" spans="8:8" ht="15" customHeight="1">
      <c r="H31313" s="24"/>
    </row>
    <row r="31314" spans="8:8" ht="15" customHeight="1">
      <c r="H31314" s="24"/>
    </row>
    <row r="31315" spans="8:8" ht="15" customHeight="1">
      <c r="H31315" s="24"/>
    </row>
    <row r="31316" spans="8:8" ht="15" customHeight="1">
      <c r="H31316" s="24"/>
    </row>
    <row r="31317" spans="8:8" ht="15" customHeight="1">
      <c r="H31317" s="24"/>
    </row>
    <row r="31318" spans="8:8" ht="15" customHeight="1">
      <c r="H31318" s="24"/>
    </row>
    <row r="31319" spans="8:8" ht="15" customHeight="1">
      <c r="H31319" s="24"/>
    </row>
    <row r="31320" spans="8:8" ht="15" customHeight="1">
      <c r="H31320" s="24"/>
    </row>
    <row r="31321" spans="8:8" ht="15" customHeight="1">
      <c r="H31321" s="24"/>
    </row>
    <row r="31322" spans="8:8" ht="15" customHeight="1">
      <c r="H31322" s="24"/>
    </row>
    <row r="31323" spans="8:8" ht="15" customHeight="1">
      <c r="H31323" s="24"/>
    </row>
    <row r="31324" spans="8:8" ht="15" customHeight="1">
      <c r="H31324" s="24"/>
    </row>
    <row r="31325" spans="8:8" ht="15" customHeight="1">
      <c r="H31325" s="24"/>
    </row>
    <row r="31326" spans="8:8" ht="15" customHeight="1">
      <c r="H31326" s="24"/>
    </row>
    <row r="31327" spans="8:8" ht="15" customHeight="1">
      <c r="H31327" s="24"/>
    </row>
    <row r="31328" spans="8:8" ht="15" customHeight="1">
      <c r="H31328" s="24"/>
    </row>
    <row r="31329" spans="8:8" ht="15" customHeight="1">
      <c r="H31329" s="24"/>
    </row>
    <row r="31330" spans="8:8" ht="15" customHeight="1">
      <c r="H31330" s="24"/>
    </row>
    <row r="31331" spans="8:8" ht="15" customHeight="1">
      <c r="H31331" s="24"/>
    </row>
    <row r="31332" spans="8:8" ht="15" customHeight="1">
      <c r="H31332" s="24"/>
    </row>
    <row r="31333" spans="8:8" ht="15" customHeight="1">
      <c r="H31333" s="24"/>
    </row>
    <row r="31334" spans="8:8" ht="15" customHeight="1">
      <c r="H31334" s="24"/>
    </row>
    <row r="31335" spans="8:8" ht="15" customHeight="1">
      <c r="H31335" s="24"/>
    </row>
    <row r="31336" spans="8:8" ht="15" customHeight="1">
      <c r="H31336" s="24"/>
    </row>
    <row r="31337" spans="8:8" ht="15" customHeight="1">
      <c r="H31337" s="24"/>
    </row>
    <row r="31338" spans="8:8" ht="15" customHeight="1">
      <c r="H31338" s="24"/>
    </row>
    <row r="31339" spans="8:8" ht="15" customHeight="1">
      <c r="H31339" s="24"/>
    </row>
    <row r="31340" spans="8:8" ht="15" customHeight="1">
      <c r="H31340" s="24"/>
    </row>
    <row r="31341" spans="8:8" ht="15" customHeight="1">
      <c r="H31341" s="24"/>
    </row>
    <row r="31342" spans="8:8" ht="15" customHeight="1">
      <c r="H31342" s="24"/>
    </row>
    <row r="31343" spans="8:8" ht="15" customHeight="1">
      <c r="H31343" s="24"/>
    </row>
    <row r="31344" spans="8:8" ht="15" customHeight="1">
      <c r="H31344" s="24"/>
    </row>
    <row r="31345" spans="8:8" ht="15" customHeight="1">
      <c r="H31345" s="24"/>
    </row>
    <row r="31346" spans="8:8" ht="15" customHeight="1">
      <c r="H31346" s="24"/>
    </row>
    <row r="31347" spans="8:8" ht="15" customHeight="1">
      <c r="H31347" s="24"/>
    </row>
    <row r="31348" spans="8:8" ht="15" customHeight="1">
      <c r="H31348" s="24"/>
    </row>
    <row r="31349" spans="8:8" ht="15" customHeight="1">
      <c r="H31349" s="24"/>
    </row>
    <row r="31350" spans="8:8" ht="15" customHeight="1">
      <c r="H31350" s="24"/>
    </row>
    <row r="31351" spans="8:8" ht="15" customHeight="1">
      <c r="H31351" s="24"/>
    </row>
    <row r="31352" spans="8:8" ht="15" customHeight="1">
      <c r="H31352" s="24"/>
    </row>
    <row r="31353" spans="8:8" ht="15" customHeight="1">
      <c r="H31353" s="24"/>
    </row>
    <row r="31354" spans="8:8" ht="15" customHeight="1">
      <c r="H31354" s="24"/>
    </row>
    <row r="31355" spans="8:8" ht="15" customHeight="1">
      <c r="H31355" s="24"/>
    </row>
    <row r="31356" spans="8:8" ht="15" customHeight="1">
      <c r="H31356" s="24"/>
    </row>
    <row r="31357" spans="8:8" ht="15" customHeight="1">
      <c r="H31357" s="24"/>
    </row>
    <row r="31358" spans="8:8" ht="15" customHeight="1">
      <c r="H31358" s="24"/>
    </row>
    <row r="31359" spans="8:8" ht="15" customHeight="1">
      <c r="H31359" s="24"/>
    </row>
    <row r="31360" spans="8:8" ht="15" customHeight="1">
      <c r="H31360" s="24"/>
    </row>
    <row r="31361" spans="8:8" ht="15" customHeight="1">
      <c r="H31361" s="24"/>
    </row>
    <row r="31362" spans="8:8" ht="15" customHeight="1">
      <c r="H31362" s="24"/>
    </row>
    <row r="31363" spans="8:8" ht="15" customHeight="1">
      <c r="H31363" s="24"/>
    </row>
    <row r="31364" spans="8:8" ht="15" customHeight="1">
      <c r="H31364" s="24"/>
    </row>
    <row r="31365" spans="8:8" ht="15" customHeight="1">
      <c r="H31365" s="24"/>
    </row>
    <row r="31366" spans="8:8" ht="15" customHeight="1">
      <c r="H31366" s="24"/>
    </row>
    <row r="31367" spans="8:8" ht="15" customHeight="1">
      <c r="H31367" s="24"/>
    </row>
    <row r="31368" spans="8:8" ht="15" customHeight="1">
      <c r="H31368" s="24"/>
    </row>
    <row r="31369" spans="8:8" ht="15" customHeight="1">
      <c r="H31369" s="24"/>
    </row>
    <row r="31370" spans="8:8" ht="15" customHeight="1">
      <c r="H31370" s="24"/>
    </row>
    <row r="31371" spans="8:8" ht="15" customHeight="1">
      <c r="H31371" s="24"/>
    </row>
    <row r="31372" spans="8:8" ht="15" customHeight="1">
      <c r="H31372" s="24"/>
    </row>
    <row r="31373" spans="8:8" ht="15" customHeight="1">
      <c r="H31373" s="24"/>
    </row>
    <row r="31374" spans="8:8" ht="15" customHeight="1">
      <c r="H31374" s="24"/>
    </row>
    <row r="31375" spans="8:8" ht="15" customHeight="1">
      <c r="H31375" s="24"/>
    </row>
    <row r="31376" spans="8:8" ht="15" customHeight="1">
      <c r="H31376" s="24"/>
    </row>
    <row r="31377" spans="8:8" ht="15" customHeight="1">
      <c r="H31377" s="24"/>
    </row>
    <row r="31378" spans="8:8" ht="15" customHeight="1">
      <c r="H31378" s="24"/>
    </row>
    <row r="31379" spans="8:8" ht="15" customHeight="1">
      <c r="H31379" s="24"/>
    </row>
    <row r="31380" spans="8:8" ht="15" customHeight="1">
      <c r="H31380" s="24"/>
    </row>
    <row r="31381" spans="8:8" ht="15" customHeight="1">
      <c r="H31381" s="24"/>
    </row>
    <row r="31382" spans="8:8" ht="15" customHeight="1">
      <c r="H31382" s="24"/>
    </row>
    <row r="31383" spans="8:8" ht="15" customHeight="1">
      <c r="H31383" s="24"/>
    </row>
    <row r="31384" spans="8:8" ht="15" customHeight="1">
      <c r="H31384" s="24"/>
    </row>
    <row r="31385" spans="8:8" ht="15" customHeight="1">
      <c r="H31385" s="24"/>
    </row>
    <row r="31386" spans="8:8" ht="15" customHeight="1">
      <c r="H31386" s="24"/>
    </row>
    <row r="31387" spans="8:8" ht="15" customHeight="1">
      <c r="H31387" s="24"/>
    </row>
    <row r="31388" spans="8:8" ht="15" customHeight="1">
      <c r="H31388" s="24"/>
    </row>
    <row r="31389" spans="8:8" ht="15" customHeight="1">
      <c r="H31389" s="24"/>
    </row>
    <row r="31390" spans="8:8" ht="15" customHeight="1">
      <c r="H31390" s="24"/>
    </row>
    <row r="31391" spans="8:8" ht="15" customHeight="1">
      <c r="H31391" s="24"/>
    </row>
    <row r="31392" spans="8:8" ht="15" customHeight="1">
      <c r="H31392" s="24"/>
    </row>
    <row r="31393" spans="8:8" ht="15" customHeight="1">
      <c r="H31393" s="24"/>
    </row>
    <row r="31394" spans="8:8" ht="15" customHeight="1">
      <c r="H31394" s="24"/>
    </row>
    <row r="31395" spans="8:8" ht="15" customHeight="1">
      <c r="H31395" s="24"/>
    </row>
    <row r="31396" spans="8:8" ht="15" customHeight="1">
      <c r="H31396" s="24"/>
    </row>
    <row r="31397" spans="8:8" ht="15" customHeight="1">
      <c r="H31397" s="24"/>
    </row>
    <row r="31398" spans="8:8" ht="15" customHeight="1">
      <c r="H31398" s="24"/>
    </row>
    <row r="31399" spans="8:8" ht="15" customHeight="1">
      <c r="H31399" s="24"/>
    </row>
    <row r="31400" spans="8:8" ht="15" customHeight="1">
      <c r="H31400" s="24"/>
    </row>
    <row r="31401" spans="8:8" ht="15" customHeight="1">
      <c r="H31401" s="24"/>
    </row>
    <row r="31402" spans="8:8" ht="15" customHeight="1">
      <c r="H31402" s="24"/>
    </row>
    <row r="31403" spans="8:8" ht="15" customHeight="1">
      <c r="H31403" s="24"/>
    </row>
    <row r="31404" spans="8:8" ht="15" customHeight="1">
      <c r="H31404" s="24"/>
    </row>
    <row r="31405" spans="8:8" ht="15" customHeight="1">
      <c r="H31405" s="24"/>
    </row>
    <row r="31406" spans="8:8" ht="15" customHeight="1">
      <c r="H31406" s="24"/>
    </row>
    <row r="31407" spans="8:8" ht="15" customHeight="1">
      <c r="H31407" s="24"/>
    </row>
    <row r="31408" spans="8:8" ht="15" customHeight="1">
      <c r="H31408" s="24"/>
    </row>
    <row r="31409" spans="8:8" ht="15" customHeight="1">
      <c r="H31409" s="24"/>
    </row>
    <row r="31410" spans="8:8" ht="15" customHeight="1">
      <c r="H31410" s="24"/>
    </row>
    <row r="31411" spans="8:8" ht="15" customHeight="1">
      <c r="H31411" s="24"/>
    </row>
    <row r="31412" spans="8:8" ht="15" customHeight="1">
      <c r="H31412" s="24"/>
    </row>
    <row r="31413" spans="8:8" ht="15" customHeight="1">
      <c r="H31413" s="24"/>
    </row>
    <row r="31414" spans="8:8" ht="15" customHeight="1">
      <c r="H31414" s="24"/>
    </row>
    <row r="31415" spans="8:8" ht="15" customHeight="1">
      <c r="H31415" s="24"/>
    </row>
    <row r="31416" spans="8:8" ht="15" customHeight="1">
      <c r="H31416" s="24"/>
    </row>
    <row r="31417" spans="8:8" ht="15" customHeight="1">
      <c r="H31417" s="24"/>
    </row>
    <row r="31418" spans="8:8" ht="15" customHeight="1">
      <c r="H31418" s="24"/>
    </row>
    <row r="31419" spans="8:8" ht="15" customHeight="1">
      <c r="H31419" s="24"/>
    </row>
    <row r="31420" spans="8:8" ht="15" customHeight="1">
      <c r="H31420" s="24"/>
    </row>
    <row r="31421" spans="8:8" ht="15" customHeight="1">
      <c r="H31421" s="24"/>
    </row>
    <row r="31422" spans="8:8" ht="15" customHeight="1">
      <c r="H31422" s="24"/>
    </row>
    <row r="31423" spans="8:8" ht="15" customHeight="1">
      <c r="H31423" s="24"/>
    </row>
    <row r="31424" spans="8:8" ht="15" customHeight="1">
      <c r="H31424" s="24"/>
    </row>
    <row r="31425" spans="8:8" ht="15" customHeight="1">
      <c r="H31425" s="24"/>
    </row>
    <row r="31426" spans="8:8" ht="15" customHeight="1">
      <c r="H31426" s="24"/>
    </row>
    <row r="31427" spans="8:8" ht="15" customHeight="1">
      <c r="H31427" s="24"/>
    </row>
    <row r="31428" spans="8:8" ht="15" customHeight="1">
      <c r="H31428" s="24"/>
    </row>
    <row r="31429" spans="8:8" ht="15" customHeight="1">
      <c r="H31429" s="24"/>
    </row>
    <row r="31430" spans="8:8" ht="15" customHeight="1">
      <c r="H31430" s="24"/>
    </row>
    <row r="31431" spans="8:8" ht="15" customHeight="1">
      <c r="H31431" s="24"/>
    </row>
    <row r="31432" spans="8:8" ht="15" customHeight="1">
      <c r="H31432" s="24"/>
    </row>
    <row r="31433" spans="8:8" ht="15" customHeight="1">
      <c r="H31433" s="24"/>
    </row>
    <row r="31434" spans="8:8" ht="15" customHeight="1">
      <c r="H31434" s="24"/>
    </row>
    <row r="31435" spans="8:8" ht="15" customHeight="1">
      <c r="H31435" s="24"/>
    </row>
    <row r="31436" spans="8:8" ht="15" customHeight="1">
      <c r="H31436" s="24"/>
    </row>
    <row r="31437" spans="8:8" ht="15" customHeight="1">
      <c r="H31437" s="24"/>
    </row>
    <row r="31438" spans="8:8" ht="15" customHeight="1">
      <c r="H31438" s="24"/>
    </row>
    <row r="31439" spans="8:8" ht="15" customHeight="1">
      <c r="H31439" s="24"/>
    </row>
    <row r="31440" spans="8:8" ht="15" customHeight="1">
      <c r="H31440" s="24"/>
    </row>
    <row r="31441" spans="8:8" ht="15" customHeight="1">
      <c r="H31441" s="24"/>
    </row>
    <row r="31442" spans="8:8" ht="15" customHeight="1">
      <c r="H31442" s="24"/>
    </row>
    <row r="31443" spans="8:8" ht="15" customHeight="1">
      <c r="H31443" s="24"/>
    </row>
    <row r="31444" spans="8:8" ht="15" customHeight="1">
      <c r="H31444" s="24"/>
    </row>
    <row r="31445" spans="8:8" ht="15" customHeight="1">
      <c r="H31445" s="24"/>
    </row>
    <row r="31446" spans="8:8" ht="15" customHeight="1">
      <c r="H31446" s="24"/>
    </row>
    <row r="31447" spans="8:8" ht="15" customHeight="1">
      <c r="H31447" s="24"/>
    </row>
    <row r="31448" spans="8:8" ht="15" customHeight="1">
      <c r="H31448" s="24"/>
    </row>
    <row r="31449" spans="8:8" ht="15" customHeight="1">
      <c r="H31449" s="24"/>
    </row>
    <row r="31450" spans="8:8" ht="15" customHeight="1">
      <c r="H31450" s="24"/>
    </row>
    <row r="31451" spans="8:8" ht="15" customHeight="1">
      <c r="H31451" s="24"/>
    </row>
    <row r="31452" spans="8:8" ht="15" customHeight="1">
      <c r="H31452" s="24"/>
    </row>
    <row r="31453" spans="8:8" ht="15" customHeight="1">
      <c r="H31453" s="24"/>
    </row>
    <row r="31454" spans="8:8" ht="15" customHeight="1">
      <c r="H31454" s="24"/>
    </row>
    <row r="31455" spans="8:8" ht="15" customHeight="1">
      <c r="H31455" s="24"/>
    </row>
    <row r="31456" spans="8:8" ht="15" customHeight="1">
      <c r="H31456" s="24"/>
    </row>
    <row r="31457" spans="8:8" ht="15" customHeight="1">
      <c r="H31457" s="24"/>
    </row>
    <row r="31458" spans="8:8" ht="15" customHeight="1">
      <c r="H31458" s="24"/>
    </row>
    <row r="31459" spans="8:8" ht="15" customHeight="1">
      <c r="H31459" s="24"/>
    </row>
    <row r="31460" spans="8:8" ht="15" customHeight="1">
      <c r="H31460" s="24"/>
    </row>
    <row r="31461" spans="8:8" ht="15" customHeight="1">
      <c r="H31461" s="24"/>
    </row>
    <row r="31462" spans="8:8" ht="15" customHeight="1">
      <c r="H31462" s="24"/>
    </row>
    <row r="31463" spans="8:8" ht="15" customHeight="1">
      <c r="H31463" s="24"/>
    </row>
    <row r="31464" spans="8:8" ht="15" customHeight="1">
      <c r="H31464" s="24"/>
    </row>
    <row r="31465" spans="8:8" ht="15" customHeight="1">
      <c r="H31465" s="24"/>
    </row>
    <row r="31466" spans="8:8" ht="15" customHeight="1">
      <c r="H31466" s="24"/>
    </row>
    <row r="31467" spans="8:8" ht="15" customHeight="1">
      <c r="H31467" s="24"/>
    </row>
    <row r="31468" spans="8:8" ht="15" customHeight="1">
      <c r="H31468" s="24"/>
    </row>
    <row r="31469" spans="8:8" ht="15" customHeight="1">
      <c r="H31469" s="24"/>
    </row>
    <row r="31470" spans="8:8" ht="15" customHeight="1">
      <c r="H31470" s="24"/>
    </row>
    <row r="31471" spans="8:8" ht="15" customHeight="1">
      <c r="H31471" s="24"/>
    </row>
    <row r="31472" spans="8:8" ht="15" customHeight="1">
      <c r="H31472" s="24"/>
    </row>
    <row r="31473" spans="8:8" ht="15" customHeight="1">
      <c r="H31473" s="24"/>
    </row>
    <row r="31474" spans="8:8" ht="15" customHeight="1">
      <c r="H31474" s="24"/>
    </row>
    <row r="31475" spans="8:8" ht="15" customHeight="1">
      <c r="H31475" s="24"/>
    </row>
    <row r="31476" spans="8:8" ht="15" customHeight="1">
      <c r="H31476" s="24"/>
    </row>
    <row r="31477" spans="8:8" ht="15" customHeight="1">
      <c r="H31477" s="24"/>
    </row>
    <row r="31478" spans="8:8" ht="15" customHeight="1">
      <c r="H31478" s="24"/>
    </row>
    <row r="31479" spans="8:8" ht="15" customHeight="1">
      <c r="H31479" s="24"/>
    </row>
    <row r="31480" spans="8:8" ht="15" customHeight="1">
      <c r="H31480" s="24"/>
    </row>
    <row r="31481" spans="8:8" ht="15" customHeight="1">
      <c r="H31481" s="24"/>
    </row>
    <row r="31482" spans="8:8" ht="15" customHeight="1">
      <c r="H31482" s="24"/>
    </row>
    <row r="31483" spans="8:8" ht="15" customHeight="1">
      <c r="H31483" s="24"/>
    </row>
    <row r="31484" spans="8:8" ht="15" customHeight="1">
      <c r="H31484" s="24"/>
    </row>
    <row r="31485" spans="8:8" ht="15" customHeight="1">
      <c r="H31485" s="24"/>
    </row>
    <row r="31486" spans="8:8" ht="15" customHeight="1">
      <c r="H31486" s="24"/>
    </row>
    <row r="31487" spans="8:8" ht="15" customHeight="1">
      <c r="H31487" s="24"/>
    </row>
    <row r="31488" spans="8:8" ht="15" customHeight="1">
      <c r="H31488" s="24"/>
    </row>
    <row r="31489" spans="8:8" ht="15" customHeight="1">
      <c r="H31489" s="24"/>
    </row>
    <row r="31490" spans="8:8" ht="15" customHeight="1">
      <c r="H31490" s="24"/>
    </row>
    <row r="31491" spans="8:8" ht="15" customHeight="1">
      <c r="H31491" s="24"/>
    </row>
    <row r="31492" spans="8:8" ht="15" customHeight="1">
      <c r="H31492" s="24"/>
    </row>
    <row r="31493" spans="8:8" ht="15" customHeight="1">
      <c r="H31493" s="24"/>
    </row>
    <row r="31494" spans="8:8" ht="15" customHeight="1">
      <c r="H31494" s="24"/>
    </row>
    <row r="31495" spans="8:8" ht="15" customHeight="1">
      <c r="H31495" s="24"/>
    </row>
    <row r="31496" spans="8:8" ht="15" customHeight="1">
      <c r="H31496" s="24"/>
    </row>
    <row r="31497" spans="8:8" ht="15" customHeight="1">
      <c r="H31497" s="24"/>
    </row>
    <row r="31498" spans="8:8" ht="15" customHeight="1">
      <c r="H31498" s="24"/>
    </row>
    <row r="31499" spans="8:8" ht="15" customHeight="1">
      <c r="H31499" s="24"/>
    </row>
    <row r="31500" spans="8:8" ht="15" customHeight="1">
      <c r="H31500" s="24"/>
    </row>
    <row r="31501" spans="8:8" ht="15" customHeight="1">
      <c r="H31501" s="24"/>
    </row>
    <row r="31502" spans="8:8" ht="15" customHeight="1">
      <c r="H31502" s="24"/>
    </row>
    <row r="31503" spans="8:8" ht="15" customHeight="1">
      <c r="H31503" s="24"/>
    </row>
    <row r="31504" spans="8:8" ht="15" customHeight="1">
      <c r="H31504" s="24"/>
    </row>
    <row r="31505" spans="8:8" ht="15" customHeight="1">
      <c r="H31505" s="24"/>
    </row>
    <row r="31506" spans="8:8" ht="15" customHeight="1">
      <c r="H31506" s="24"/>
    </row>
    <row r="31507" spans="8:8" ht="15" customHeight="1">
      <c r="H31507" s="24"/>
    </row>
    <row r="31508" spans="8:8" ht="15" customHeight="1">
      <c r="H31508" s="24"/>
    </row>
    <row r="31509" spans="8:8" ht="15" customHeight="1">
      <c r="H31509" s="24"/>
    </row>
    <row r="31510" spans="8:8" ht="15" customHeight="1">
      <c r="H31510" s="24"/>
    </row>
    <row r="31511" spans="8:8" ht="15" customHeight="1">
      <c r="H31511" s="24"/>
    </row>
    <row r="31512" spans="8:8" ht="15" customHeight="1">
      <c r="H31512" s="24"/>
    </row>
    <row r="31513" spans="8:8" ht="15" customHeight="1">
      <c r="H31513" s="24"/>
    </row>
    <row r="31514" spans="8:8" ht="15" customHeight="1">
      <c r="H31514" s="24"/>
    </row>
    <row r="31515" spans="8:8" ht="15" customHeight="1">
      <c r="H31515" s="24"/>
    </row>
    <row r="31516" spans="8:8" ht="15" customHeight="1">
      <c r="H31516" s="24"/>
    </row>
    <row r="31517" spans="8:8" ht="15" customHeight="1">
      <c r="H31517" s="24"/>
    </row>
    <row r="31518" spans="8:8" ht="15" customHeight="1">
      <c r="H31518" s="24"/>
    </row>
    <row r="31519" spans="8:8" ht="15" customHeight="1">
      <c r="H31519" s="24"/>
    </row>
    <row r="31520" spans="8:8" ht="15" customHeight="1">
      <c r="H31520" s="24"/>
    </row>
    <row r="31521" spans="8:8" ht="15" customHeight="1">
      <c r="H31521" s="24"/>
    </row>
    <row r="31522" spans="8:8" ht="15" customHeight="1">
      <c r="H31522" s="24"/>
    </row>
    <row r="31523" spans="8:8" ht="15" customHeight="1">
      <c r="H31523" s="24"/>
    </row>
    <row r="31524" spans="8:8" ht="15" customHeight="1">
      <c r="H31524" s="24"/>
    </row>
    <row r="31525" spans="8:8" ht="15" customHeight="1">
      <c r="H31525" s="24"/>
    </row>
    <row r="31526" spans="8:8" ht="15" customHeight="1">
      <c r="H31526" s="24"/>
    </row>
    <row r="31527" spans="8:8" ht="15" customHeight="1">
      <c r="H31527" s="24"/>
    </row>
    <row r="31528" spans="8:8" ht="15" customHeight="1">
      <c r="H31528" s="24"/>
    </row>
    <row r="31529" spans="8:8" ht="15" customHeight="1">
      <c r="H31529" s="24"/>
    </row>
    <row r="31530" spans="8:8" ht="15" customHeight="1">
      <c r="H31530" s="24"/>
    </row>
    <row r="31531" spans="8:8" ht="15" customHeight="1">
      <c r="H31531" s="24"/>
    </row>
    <row r="31532" spans="8:8" ht="15" customHeight="1">
      <c r="H31532" s="24"/>
    </row>
    <row r="31533" spans="8:8" ht="15" customHeight="1">
      <c r="H31533" s="24"/>
    </row>
    <row r="31534" spans="8:8" ht="15" customHeight="1">
      <c r="H31534" s="24"/>
    </row>
    <row r="31535" spans="8:8" ht="15" customHeight="1">
      <c r="H31535" s="24"/>
    </row>
    <row r="31536" spans="8:8" ht="15" customHeight="1">
      <c r="H31536" s="24"/>
    </row>
    <row r="31537" spans="8:8" ht="15" customHeight="1">
      <c r="H31537" s="24"/>
    </row>
    <row r="31538" spans="8:8" ht="15" customHeight="1">
      <c r="H31538" s="24"/>
    </row>
    <row r="31539" spans="8:8" ht="15" customHeight="1">
      <c r="H31539" s="24"/>
    </row>
    <row r="31540" spans="8:8" ht="15" customHeight="1">
      <c r="H31540" s="24"/>
    </row>
    <row r="31541" spans="8:8" ht="15" customHeight="1">
      <c r="H31541" s="24"/>
    </row>
    <row r="31542" spans="8:8" ht="15" customHeight="1">
      <c r="H31542" s="24"/>
    </row>
    <row r="31543" spans="8:8" ht="15" customHeight="1">
      <c r="H31543" s="24"/>
    </row>
    <row r="31544" spans="8:8" ht="15" customHeight="1">
      <c r="H31544" s="24"/>
    </row>
    <row r="31545" spans="8:8" ht="15" customHeight="1">
      <c r="H31545" s="24"/>
    </row>
    <row r="31546" spans="8:8" ht="15" customHeight="1">
      <c r="H31546" s="24"/>
    </row>
    <row r="31547" spans="8:8" ht="15" customHeight="1">
      <c r="H31547" s="24"/>
    </row>
    <row r="31548" spans="8:8" ht="15" customHeight="1">
      <c r="H31548" s="24"/>
    </row>
    <row r="31549" spans="8:8" ht="15" customHeight="1">
      <c r="H31549" s="24"/>
    </row>
    <row r="31550" spans="8:8" ht="15" customHeight="1">
      <c r="H31550" s="24"/>
    </row>
    <row r="31551" spans="8:8" ht="15" customHeight="1">
      <c r="H31551" s="24"/>
    </row>
    <row r="31552" spans="8:8" ht="15" customHeight="1">
      <c r="H31552" s="24"/>
    </row>
    <row r="31553" spans="8:8" ht="15" customHeight="1">
      <c r="H31553" s="24"/>
    </row>
    <row r="31554" spans="8:8" ht="15" customHeight="1">
      <c r="H31554" s="24"/>
    </row>
    <row r="31555" spans="8:8" ht="15" customHeight="1">
      <c r="H31555" s="24"/>
    </row>
    <row r="31556" spans="8:8" ht="15" customHeight="1">
      <c r="H31556" s="24"/>
    </row>
    <row r="31557" spans="8:8" ht="15" customHeight="1">
      <c r="H31557" s="24"/>
    </row>
    <row r="31558" spans="8:8" ht="15" customHeight="1">
      <c r="H31558" s="24"/>
    </row>
    <row r="31559" spans="8:8" ht="15" customHeight="1">
      <c r="H31559" s="24"/>
    </row>
    <row r="31560" spans="8:8" ht="15" customHeight="1">
      <c r="H31560" s="24"/>
    </row>
    <row r="31561" spans="8:8" ht="15" customHeight="1">
      <c r="H31561" s="24"/>
    </row>
    <row r="31562" spans="8:8" ht="15" customHeight="1">
      <c r="H31562" s="24"/>
    </row>
    <row r="31563" spans="8:8" ht="15" customHeight="1">
      <c r="H31563" s="24"/>
    </row>
    <row r="31564" spans="8:8" ht="15" customHeight="1">
      <c r="H31564" s="24"/>
    </row>
    <row r="31565" spans="8:8" ht="15" customHeight="1">
      <c r="H31565" s="24"/>
    </row>
    <row r="31566" spans="8:8" ht="15" customHeight="1">
      <c r="H31566" s="24"/>
    </row>
    <row r="31567" spans="8:8" ht="15" customHeight="1">
      <c r="H31567" s="24"/>
    </row>
    <row r="31568" spans="8:8" ht="15" customHeight="1">
      <c r="H31568" s="24"/>
    </row>
    <row r="31569" spans="8:8" ht="15" customHeight="1">
      <c r="H31569" s="24"/>
    </row>
    <row r="31570" spans="8:8" ht="15" customHeight="1">
      <c r="H31570" s="24"/>
    </row>
    <row r="31571" spans="8:8" ht="15" customHeight="1">
      <c r="H31571" s="24"/>
    </row>
    <row r="31572" spans="8:8" ht="15" customHeight="1">
      <c r="H31572" s="24"/>
    </row>
    <row r="31573" spans="8:8" ht="15" customHeight="1">
      <c r="H31573" s="24"/>
    </row>
    <row r="31574" spans="8:8" ht="15" customHeight="1">
      <c r="H31574" s="24"/>
    </row>
    <row r="31575" spans="8:8" ht="15" customHeight="1">
      <c r="H31575" s="24"/>
    </row>
    <row r="31576" spans="8:8" ht="15" customHeight="1">
      <c r="H31576" s="24"/>
    </row>
    <row r="31577" spans="8:8" ht="15" customHeight="1">
      <c r="H31577" s="24"/>
    </row>
    <row r="31578" spans="8:8" ht="15" customHeight="1">
      <c r="H31578" s="24"/>
    </row>
    <row r="31579" spans="8:8" ht="15" customHeight="1">
      <c r="H31579" s="24"/>
    </row>
    <row r="31580" spans="8:8" ht="15" customHeight="1">
      <c r="H31580" s="24"/>
    </row>
    <row r="31581" spans="8:8" ht="15" customHeight="1">
      <c r="H31581" s="24"/>
    </row>
    <row r="31582" spans="8:8" ht="15" customHeight="1">
      <c r="H31582" s="24"/>
    </row>
    <row r="31583" spans="8:8" ht="15" customHeight="1">
      <c r="H31583" s="24"/>
    </row>
    <row r="31584" spans="8:8" ht="15" customHeight="1">
      <c r="H31584" s="24"/>
    </row>
    <row r="31585" spans="8:8" ht="15" customHeight="1">
      <c r="H31585" s="24"/>
    </row>
    <row r="31586" spans="8:8" ht="15" customHeight="1">
      <c r="H31586" s="24"/>
    </row>
    <row r="31587" spans="8:8" ht="15" customHeight="1">
      <c r="H31587" s="24"/>
    </row>
    <row r="31588" spans="8:8" ht="15" customHeight="1">
      <c r="H31588" s="24"/>
    </row>
    <row r="31589" spans="8:8" ht="15" customHeight="1">
      <c r="H31589" s="24"/>
    </row>
    <row r="31590" spans="8:8" ht="15" customHeight="1">
      <c r="H31590" s="24"/>
    </row>
    <row r="31591" spans="8:8" ht="15" customHeight="1">
      <c r="H31591" s="24"/>
    </row>
    <row r="31592" spans="8:8" ht="15" customHeight="1">
      <c r="H31592" s="24"/>
    </row>
    <row r="31593" spans="8:8" ht="15" customHeight="1">
      <c r="H31593" s="24"/>
    </row>
    <row r="31594" spans="8:8" ht="15" customHeight="1">
      <c r="H31594" s="24"/>
    </row>
    <row r="31595" spans="8:8" ht="15" customHeight="1">
      <c r="H31595" s="24"/>
    </row>
    <row r="31596" spans="8:8" ht="15" customHeight="1">
      <c r="H31596" s="24"/>
    </row>
    <row r="31597" spans="8:8" ht="15" customHeight="1">
      <c r="H31597" s="24"/>
    </row>
    <row r="31598" spans="8:8" ht="15" customHeight="1">
      <c r="H31598" s="24"/>
    </row>
    <row r="31599" spans="8:8" ht="15" customHeight="1">
      <c r="H31599" s="24"/>
    </row>
    <row r="31600" spans="8:8" ht="15" customHeight="1">
      <c r="H31600" s="24"/>
    </row>
    <row r="31601" spans="8:8" ht="15" customHeight="1">
      <c r="H31601" s="24"/>
    </row>
    <row r="31602" spans="8:8" ht="15" customHeight="1">
      <c r="H31602" s="24"/>
    </row>
    <row r="31603" spans="8:8" ht="15" customHeight="1">
      <c r="H31603" s="24"/>
    </row>
    <row r="31604" spans="8:8" ht="15" customHeight="1">
      <c r="H31604" s="24"/>
    </row>
    <row r="31605" spans="8:8" ht="15" customHeight="1">
      <c r="H31605" s="24"/>
    </row>
    <row r="31606" spans="8:8" ht="15" customHeight="1">
      <c r="H31606" s="24"/>
    </row>
    <row r="31607" spans="8:8" ht="15" customHeight="1">
      <c r="H31607" s="24"/>
    </row>
    <row r="31608" spans="8:8" ht="15" customHeight="1">
      <c r="H31608" s="24"/>
    </row>
    <row r="31609" spans="8:8" ht="15" customHeight="1">
      <c r="H31609" s="24"/>
    </row>
    <row r="31610" spans="8:8" ht="15" customHeight="1">
      <c r="H31610" s="24"/>
    </row>
    <row r="31611" spans="8:8" ht="15" customHeight="1">
      <c r="H31611" s="24"/>
    </row>
    <row r="31612" spans="8:8" ht="15" customHeight="1">
      <c r="H31612" s="24"/>
    </row>
    <row r="31613" spans="8:8" ht="15" customHeight="1">
      <c r="H31613" s="24"/>
    </row>
    <row r="31614" spans="8:8" ht="15" customHeight="1">
      <c r="H31614" s="24"/>
    </row>
    <row r="31615" spans="8:8" ht="15" customHeight="1">
      <c r="H31615" s="24"/>
    </row>
    <row r="31616" spans="8:8" ht="15" customHeight="1">
      <c r="H31616" s="24"/>
    </row>
    <row r="31617" spans="8:8" ht="15" customHeight="1">
      <c r="H31617" s="24"/>
    </row>
    <row r="31618" spans="8:8" ht="15" customHeight="1">
      <c r="H31618" s="24"/>
    </row>
    <row r="31619" spans="8:8" ht="15" customHeight="1">
      <c r="H31619" s="24"/>
    </row>
    <row r="31620" spans="8:8" ht="15" customHeight="1">
      <c r="H31620" s="24"/>
    </row>
    <row r="31621" spans="8:8" ht="15" customHeight="1">
      <c r="H31621" s="24"/>
    </row>
    <row r="31622" spans="8:8" ht="15" customHeight="1">
      <c r="H31622" s="24"/>
    </row>
    <row r="31623" spans="8:8" ht="15" customHeight="1">
      <c r="H31623" s="24"/>
    </row>
    <row r="31624" spans="8:8" ht="15" customHeight="1">
      <c r="H31624" s="24"/>
    </row>
    <row r="31625" spans="8:8" ht="15" customHeight="1">
      <c r="H31625" s="24"/>
    </row>
    <row r="31626" spans="8:8" ht="15" customHeight="1">
      <c r="H31626" s="24"/>
    </row>
    <row r="31627" spans="8:8" ht="15" customHeight="1">
      <c r="H31627" s="24"/>
    </row>
    <row r="31628" spans="8:8" ht="15" customHeight="1">
      <c r="H31628" s="24"/>
    </row>
    <row r="31629" spans="8:8" ht="15" customHeight="1">
      <c r="H31629" s="24"/>
    </row>
    <row r="31630" spans="8:8" ht="15" customHeight="1">
      <c r="H31630" s="24"/>
    </row>
    <row r="31631" spans="8:8" ht="15" customHeight="1">
      <c r="H31631" s="24"/>
    </row>
    <row r="31632" spans="8:8" ht="15" customHeight="1">
      <c r="H31632" s="24"/>
    </row>
    <row r="31633" spans="8:8" ht="15" customHeight="1">
      <c r="H31633" s="24"/>
    </row>
    <row r="31634" spans="8:8" ht="15" customHeight="1">
      <c r="H31634" s="24"/>
    </row>
    <row r="31635" spans="8:8" ht="15" customHeight="1">
      <c r="H31635" s="24"/>
    </row>
    <row r="31636" spans="8:8" ht="15" customHeight="1">
      <c r="H31636" s="24"/>
    </row>
    <row r="31637" spans="8:8" ht="15" customHeight="1">
      <c r="H31637" s="24"/>
    </row>
    <row r="31638" spans="8:8" ht="15" customHeight="1">
      <c r="H31638" s="24"/>
    </row>
    <row r="31639" spans="8:8" ht="15" customHeight="1">
      <c r="H31639" s="24"/>
    </row>
    <row r="31640" spans="8:8" ht="15" customHeight="1">
      <c r="H31640" s="24"/>
    </row>
    <row r="31641" spans="8:8" ht="15" customHeight="1">
      <c r="H31641" s="24"/>
    </row>
    <row r="31642" spans="8:8" ht="15" customHeight="1">
      <c r="H31642" s="24"/>
    </row>
    <row r="31643" spans="8:8" ht="15" customHeight="1">
      <c r="H31643" s="24"/>
    </row>
    <row r="31644" spans="8:8" ht="15" customHeight="1">
      <c r="H31644" s="24"/>
    </row>
    <row r="31645" spans="8:8" ht="15" customHeight="1">
      <c r="H31645" s="24"/>
    </row>
    <row r="31646" spans="8:8" ht="15" customHeight="1">
      <c r="H31646" s="24"/>
    </row>
    <row r="31647" spans="8:8" ht="15" customHeight="1">
      <c r="H31647" s="24"/>
    </row>
    <row r="31648" spans="8:8" ht="15" customHeight="1">
      <c r="H31648" s="24"/>
    </row>
    <row r="31649" spans="8:8" ht="15" customHeight="1">
      <c r="H31649" s="24"/>
    </row>
    <row r="31650" spans="8:8" ht="15" customHeight="1">
      <c r="H31650" s="24"/>
    </row>
    <row r="31651" spans="8:8" ht="15" customHeight="1">
      <c r="H31651" s="24"/>
    </row>
    <row r="31652" spans="8:8" ht="15" customHeight="1">
      <c r="H31652" s="24"/>
    </row>
    <row r="31653" spans="8:8" ht="15" customHeight="1">
      <c r="H31653" s="24"/>
    </row>
    <row r="31654" spans="8:8" ht="15" customHeight="1">
      <c r="H31654" s="24"/>
    </row>
    <row r="31655" spans="8:8" ht="15" customHeight="1">
      <c r="H31655" s="24"/>
    </row>
    <row r="31656" spans="8:8" ht="15" customHeight="1">
      <c r="H31656" s="24"/>
    </row>
    <row r="31657" spans="8:8" ht="15" customHeight="1">
      <c r="H31657" s="24"/>
    </row>
    <row r="31658" spans="8:8" ht="15" customHeight="1">
      <c r="H31658" s="24"/>
    </row>
    <row r="31659" spans="8:8" ht="15" customHeight="1">
      <c r="H31659" s="24"/>
    </row>
    <row r="31660" spans="8:8" ht="15" customHeight="1">
      <c r="H31660" s="24"/>
    </row>
    <row r="31661" spans="8:8" ht="15" customHeight="1">
      <c r="H31661" s="24"/>
    </row>
    <row r="31662" spans="8:8" ht="15" customHeight="1">
      <c r="H31662" s="24"/>
    </row>
    <row r="31663" spans="8:8" ht="15" customHeight="1">
      <c r="H31663" s="24"/>
    </row>
    <row r="31664" spans="8:8" ht="15" customHeight="1">
      <c r="H31664" s="24"/>
    </row>
    <row r="31665" spans="8:8" ht="15" customHeight="1">
      <c r="H31665" s="24"/>
    </row>
    <row r="31666" spans="8:8" ht="15" customHeight="1">
      <c r="H31666" s="24"/>
    </row>
    <row r="31667" spans="8:8" ht="15" customHeight="1">
      <c r="H31667" s="24"/>
    </row>
    <row r="31668" spans="8:8" ht="15" customHeight="1">
      <c r="H31668" s="24"/>
    </row>
    <row r="31669" spans="8:8" ht="15" customHeight="1">
      <c r="H31669" s="24"/>
    </row>
    <row r="31670" spans="8:8" ht="15" customHeight="1">
      <c r="H31670" s="24"/>
    </row>
    <row r="31671" spans="8:8" ht="15" customHeight="1">
      <c r="H31671" s="24"/>
    </row>
    <row r="31672" spans="8:8" ht="15" customHeight="1">
      <c r="H31672" s="24"/>
    </row>
    <row r="31673" spans="8:8" ht="15" customHeight="1">
      <c r="H31673" s="24"/>
    </row>
    <row r="31674" spans="8:8" ht="15" customHeight="1">
      <c r="H31674" s="24"/>
    </row>
    <row r="31675" spans="8:8" ht="15" customHeight="1">
      <c r="H31675" s="24"/>
    </row>
    <row r="31676" spans="8:8" ht="15" customHeight="1">
      <c r="H31676" s="24"/>
    </row>
    <row r="31677" spans="8:8" ht="15" customHeight="1">
      <c r="H31677" s="24"/>
    </row>
    <row r="31678" spans="8:8" ht="15" customHeight="1">
      <c r="H31678" s="24"/>
    </row>
    <row r="31679" spans="8:8" ht="15" customHeight="1">
      <c r="H31679" s="24"/>
    </row>
    <row r="31680" spans="8:8" ht="15" customHeight="1">
      <c r="H31680" s="24"/>
    </row>
    <row r="31681" spans="8:8" ht="15" customHeight="1">
      <c r="H31681" s="24"/>
    </row>
    <row r="31682" spans="8:8" ht="15" customHeight="1">
      <c r="H31682" s="24"/>
    </row>
    <row r="31683" spans="8:8" ht="15" customHeight="1">
      <c r="H31683" s="24"/>
    </row>
    <row r="31684" spans="8:8" ht="15" customHeight="1">
      <c r="H31684" s="24"/>
    </row>
    <row r="31685" spans="8:8" ht="15" customHeight="1">
      <c r="H31685" s="24"/>
    </row>
    <row r="31686" spans="8:8" ht="15" customHeight="1">
      <c r="H31686" s="24"/>
    </row>
    <row r="31687" spans="8:8" ht="15" customHeight="1">
      <c r="H31687" s="24"/>
    </row>
    <row r="31688" spans="8:8" ht="15" customHeight="1">
      <c r="H31688" s="24"/>
    </row>
    <row r="31689" spans="8:8" ht="15" customHeight="1">
      <c r="H31689" s="24"/>
    </row>
    <row r="31690" spans="8:8" ht="15" customHeight="1">
      <c r="H31690" s="24"/>
    </row>
    <row r="31691" spans="8:8" ht="15" customHeight="1">
      <c r="H31691" s="24"/>
    </row>
    <row r="31692" spans="8:8" ht="15" customHeight="1">
      <c r="H31692" s="24"/>
    </row>
    <row r="31693" spans="8:8" ht="15" customHeight="1">
      <c r="H31693" s="24"/>
    </row>
    <row r="31694" spans="8:8" ht="15" customHeight="1">
      <c r="H31694" s="24"/>
    </row>
    <row r="31695" spans="8:8" ht="15" customHeight="1">
      <c r="H31695" s="24"/>
    </row>
    <row r="31696" spans="8:8" ht="15" customHeight="1">
      <c r="H31696" s="24"/>
    </row>
    <row r="31697" spans="8:8" ht="15" customHeight="1">
      <c r="H31697" s="24"/>
    </row>
    <row r="31698" spans="8:8" ht="15" customHeight="1">
      <c r="H31698" s="24"/>
    </row>
    <row r="31699" spans="8:8" ht="15" customHeight="1">
      <c r="H31699" s="24"/>
    </row>
    <row r="31700" spans="8:8" ht="15" customHeight="1">
      <c r="H31700" s="24"/>
    </row>
    <row r="31701" spans="8:8" ht="15" customHeight="1">
      <c r="H31701" s="24"/>
    </row>
    <row r="31702" spans="8:8" ht="15" customHeight="1">
      <c r="H31702" s="24"/>
    </row>
    <row r="31703" spans="8:8" ht="15" customHeight="1">
      <c r="H31703" s="24"/>
    </row>
    <row r="31704" spans="8:8" ht="15" customHeight="1">
      <c r="H31704" s="24"/>
    </row>
    <row r="31705" spans="8:8" ht="15" customHeight="1">
      <c r="H31705" s="24"/>
    </row>
    <row r="31706" spans="8:8" ht="15" customHeight="1">
      <c r="H31706" s="24"/>
    </row>
    <row r="31707" spans="8:8" ht="15" customHeight="1">
      <c r="H31707" s="24"/>
    </row>
    <row r="31708" spans="8:8" ht="15" customHeight="1">
      <c r="H31708" s="24"/>
    </row>
    <row r="31709" spans="8:8" ht="15" customHeight="1">
      <c r="H31709" s="24"/>
    </row>
    <row r="31710" spans="8:8" ht="15" customHeight="1">
      <c r="H31710" s="24"/>
    </row>
    <row r="31711" spans="8:8" ht="15" customHeight="1">
      <c r="H31711" s="24"/>
    </row>
    <row r="31712" spans="8:8" ht="15" customHeight="1">
      <c r="H31712" s="24"/>
    </row>
    <row r="31713" spans="8:8" ht="15" customHeight="1">
      <c r="H31713" s="24"/>
    </row>
    <row r="31714" spans="8:8" ht="15" customHeight="1">
      <c r="H31714" s="24"/>
    </row>
    <row r="31715" spans="8:8" ht="15" customHeight="1">
      <c r="H31715" s="24"/>
    </row>
    <row r="31716" spans="8:8" ht="15" customHeight="1">
      <c r="H31716" s="24"/>
    </row>
    <row r="31717" spans="8:8" ht="15" customHeight="1">
      <c r="H31717" s="24"/>
    </row>
    <row r="31718" spans="8:8" ht="15" customHeight="1">
      <c r="H31718" s="24"/>
    </row>
    <row r="31719" spans="8:8" ht="15" customHeight="1">
      <c r="H31719" s="24"/>
    </row>
    <row r="31720" spans="8:8" ht="15" customHeight="1">
      <c r="H31720" s="24"/>
    </row>
    <row r="31721" spans="8:8" ht="15" customHeight="1">
      <c r="H31721" s="24"/>
    </row>
    <row r="31722" spans="8:8" ht="15" customHeight="1">
      <c r="H31722" s="24"/>
    </row>
    <row r="31723" spans="8:8" ht="15" customHeight="1">
      <c r="H31723" s="24"/>
    </row>
    <row r="31724" spans="8:8" ht="15" customHeight="1">
      <c r="H31724" s="24"/>
    </row>
    <row r="31725" spans="8:8" ht="15" customHeight="1">
      <c r="H31725" s="24"/>
    </row>
    <row r="31726" spans="8:8" ht="15" customHeight="1">
      <c r="H31726" s="24"/>
    </row>
    <row r="31727" spans="8:8" ht="15" customHeight="1">
      <c r="H31727" s="24"/>
    </row>
    <row r="31728" spans="8:8" ht="15" customHeight="1">
      <c r="H31728" s="24"/>
    </row>
    <row r="31729" spans="8:8" ht="15" customHeight="1">
      <c r="H31729" s="24"/>
    </row>
    <row r="31730" spans="8:8" ht="15" customHeight="1">
      <c r="H31730" s="24"/>
    </row>
    <row r="31731" spans="8:8" ht="15" customHeight="1">
      <c r="H31731" s="24"/>
    </row>
    <row r="31732" spans="8:8" ht="15" customHeight="1">
      <c r="H31732" s="24"/>
    </row>
    <row r="31733" spans="8:8" ht="15" customHeight="1">
      <c r="H31733" s="24"/>
    </row>
    <row r="31734" spans="8:8" ht="15" customHeight="1">
      <c r="H31734" s="24"/>
    </row>
    <row r="31735" spans="8:8" ht="15" customHeight="1">
      <c r="H31735" s="24"/>
    </row>
    <row r="31736" spans="8:8" ht="15" customHeight="1">
      <c r="H31736" s="24"/>
    </row>
    <row r="31737" spans="8:8" ht="15" customHeight="1">
      <c r="H31737" s="24"/>
    </row>
    <row r="31738" spans="8:8" ht="15" customHeight="1">
      <c r="H31738" s="24"/>
    </row>
    <row r="31739" spans="8:8" ht="15" customHeight="1">
      <c r="H31739" s="24"/>
    </row>
    <row r="31740" spans="8:8" ht="15" customHeight="1">
      <c r="H31740" s="24"/>
    </row>
    <row r="31741" spans="8:8" ht="15" customHeight="1">
      <c r="H31741" s="24"/>
    </row>
    <row r="31742" spans="8:8" ht="15" customHeight="1">
      <c r="H31742" s="24"/>
    </row>
    <row r="31743" spans="8:8" ht="15" customHeight="1">
      <c r="H31743" s="24"/>
    </row>
    <row r="31744" spans="8:8" ht="15" customHeight="1">
      <c r="H31744" s="24"/>
    </row>
    <row r="31745" spans="8:8" ht="15" customHeight="1">
      <c r="H31745" s="24"/>
    </row>
    <row r="31746" spans="8:8" ht="15" customHeight="1">
      <c r="H31746" s="24"/>
    </row>
    <row r="31747" spans="8:8" ht="15" customHeight="1">
      <c r="H31747" s="24"/>
    </row>
    <row r="31748" spans="8:8" ht="15" customHeight="1">
      <c r="H31748" s="24"/>
    </row>
    <row r="31749" spans="8:8" ht="15" customHeight="1">
      <c r="H31749" s="24"/>
    </row>
    <row r="31750" spans="8:8" ht="15" customHeight="1">
      <c r="H31750" s="24"/>
    </row>
    <row r="31751" spans="8:8" ht="15" customHeight="1">
      <c r="H31751" s="24"/>
    </row>
    <row r="31752" spans="8:8" ht="15" customHeight="1">
      <c r="H31752" s="24"/>
    </row>
    <row r="31753" spans="8:8" ht="15" customHeight="1">
      <c r="H31753" s="24"/>
    </row>
    <row r="31754" spans="8:8" ht="15" customHeight="1">
      <c r="H31754" s="24"/>
    </row>
    <row r="31755" spans="8:8" ht="15" customHeight="1">
      <c r="H31755" s="24"/>
    </row>
    <row r="31756" spans="8:8" ht="15" customHeight="1">
      <c r="H31756" s="24"/>
    </row>
    <row r="31757" spans="8:8" ht="15" customHeight="1">
      <c r="H31757" s="24"/>
    </row>
    <row r="31758" spans="8:8" ht="15" customHeight="1">
      <c r="H31758" s="24"/>
    </row>
    <row r="31759" spans="8:8" ht="15" customHeight="1">
      <c r="H31759" s="24"/>
    </row>
    <row r="31760" spans="8:8" ht="15" customHeight="1">
      <c r="H31760" s="24"/>
    </row>
    <row r="31761" spans="8:8" ht="15" customHeight="1">
      <c r="H31761" s="24"/>
    </row>
    <row r="31762" spans="8:8" ht="15" customHeight="1">
      <c r="H31762" s="24"/>
    </row>
    <row r="31763" spans="8:8" ht="15" customHeight="1">
      <c r="H31763" s="24"/>
    </row>
    <row r="31764" spans="8:8" ht="15" customHeight="1">
      <c r="H31764" s="24"/>
    </row>
    <row r="31765" spans="8:8" ht="15" customHeight="1">
      <c r="H31765" s="24"/>
    </row>
    <row r="31766" spans="8:8" ht="15" customHeight="1">
      <c r="H31766" s="24"/>
    </row>
    <row r="31767" spans="8:8" ht="15" customHeight="1">
      <c r="H31767" s="24"/>
    </row>
    <row r="31768" spans="8:8" ht="15" customHeight="1">
      <c r="H31768" s="24"/>
    </row>
    <row r="31769" spans="8:8" ht="15" customHeight="1">
      <c r="H31769" s="24"/>
    </row>
    <row r="31770" spans="8:8" ht="15" customHeight="1">
      <c r="H31770" s="24"/>
    </row>
    <row r="31771" spans="8:8" ht="15" customHeight="1">
      <c r="H31771" s="24"/>
    </row>
    <row r="31772" spans="8:8" ht="15" customHeight="1">
      <c r="H31772" s="24"/>
    </row>
    <row r="31773" spans="8:8" ht="15" customHeight="1">
      <c r="H31773" s="24"/>
    </row>
    <row r="31774" spans="8:8" ht="15" customHeight="1">
      <c r="H31774" s="24"/>
    </row>
    <row r="31775" spans="8:8" ht="15" customHeight="1">
      <c r="H31775" s="24"/>
    </row>
    <row r="31776" spans="8:8" ht="15" customHeight="1">
      <c r="H31776" s="24"/>
    </row>
    <row r="31777" spans="8:8" ht="15" customHeight="1">
      <c r="H31777" s="24"/>
    </row>
    <row r="31778" spans="8:8" ht="15" customHeight="1">
      <c r="H31778" s="24"/>
    </row>
    <row r="31779" spans="8:8" ht="15" customHeight="1">
      <c r="H31779" s="24"/>
    </row>
    <row r="31780" spans="8:8" ht="15" customHeight="1">
      <c r="H31780" s="24"/>
    </row>
    <row r="31781" spans="8:8" ht="15" customHeight="1">
      <c r="H31781" s="24"/>
    </row>
    <row r="31782" spans="8:8" ht="15" customHeight="1">
      <c r="H31782" s="24"/>
    </row>
    <row r="31783" spans="8:8" ht="15" customHeight="1">
      <c r="H31783" s="24"/>
    </row>
    <row r="31784" spans="8:8" ht="15" customHeight="1">
      <c r="H31784" s="24"/>
    </row>
    <row r="31785" spans="8:8" ht="15" customHeight="1">
      <c r="H31785" s="24"/>
    </row>
    <row r="31786" spans="8:8" ht="15" customHeight="1">
      <c r="H31786" s="24"/>
    </row>
    <row r="31787" spans="8:8" ht="15" customHeight="1">
      <c r="H31787" s="24"/>
    </row>
    <row r="31788" spans="8:8" ht="15" customHeight="1">
      <c r="H31788" s="24"/>
    </row>
    <row r="31789" spans="8:8" ht="15" customHeight="1">
      <c r="H31789" s="24"/>
    </row>
    <row r="31790" spans="8:8" ht="15" customHeight="1">
      <c r="H31790" s="24"/>
    </row>
    <row r="31791" spans="8:8" ht="15" customHeight="1">
      <c r="H31791" s="24"/>
    </row>
    <row r="31792" spans="8:8" ht="15" customHeight="1">
      <c r="H31792" s="24"/>
    </row>
    <row r="31793" spans="8:8" ht="15" customHeight="1">
      <c r="H31793" s="24"/>
    </row>
    <row r="31794" spans="8:8" ht="15" customHeight="1">
      <c r="H31794" s="24"/>
    </row>
    <row r="31795" spans="8:8" ht="15" customHeight="1">
      <c r="H31795" s="24"/>
    </row>
    <row r="31796" spans="8:8" ht="15" customHeight="1">
      <c r="H31796" s="24"/>
    </row>
    <row r="31797" spans="8:8" ht="15" customHeight="1">
      <c r="H31797" s="24"/>
    </row>
    <row r="31798" spans="8:8" ht="15" customHeight="1">
      <c r="H31798" s="24"/>
    </row>
    <row r="31799" spans="8:8" ht="15" customHeight="1">
      <c r="H31799" s="24"/>
    </row>
    <row r="31800" spans="8:8" ht="15" customHeight="1">
      <c r="H31800" s="24"/>
    </row>
    <row r="31801" spans="8:8" ht="15" customHeight="1">
      <c r="H31801" s="24"/>
    </row>
    <row r="31802" spans="8:8" ht="15" customHeight="1">
      <c r="H31802" s="24"/>
    </row>
    <row r="31803" spans="8:8" ht="15" customHeight="1">
      <c r="H31803" s="24"/>
    </row>
    <row r="31804" spans="8:8" ht="15" customHeight="1">
      <c r="H31804" s="24"/>
    </row>
    <row r="31805" spans="8:8" ht="15" customHeight="1">
      <c r="H31805" s="24"/>
    </row>
    <row r="31806" spans="8:8" ht="15" customHeight="1">
      <c r="H31806" s="24"/>
    </row>
    <row r="31807" spans="8:8" ht="15" customHeight="1">
      <c r="H31807" s="24"/>
    </row>
    <row r="31808" spans="8:8" ht="15" customHeight="1">
      <c r="H31808" s="24"/>
    </row>
    <row r="31809" spans="8:8" ht="15" customHeight="1">
      <c r="H31809" s="24"/>
    </row>
    <row r="31810" spans="8:8" ht="15" customHeight="1">
      <c r="H31810" s="24"/>
    </row>
    <row r="31811" spans="8:8" ht="15" customHeight="1">
      <c r="H31811" s="24"/>
    </row>
    <row r="31812" spans="8:8" ht="15" customHeight="1">
      <c r="H31812" s="24"/>
    </row>
    <row r="31813" spans="8:8" ht="15" customHeight="1">
      <c r="H31813" s="24"/>
    </row>
    <row r="31814" spans="8:8" ht="15" customHeight="1">
      <c r="H31814" s="24"/>
    </row>
    <row r="31815" spans="8:8" ht="15" customHeight="1">
      <c r="H31815" s="24"/>
    </row>
    <row r="31816" spans="8:8" ht="15" customHeight="1">
      <c r="H31816" s="24"/>
    </row>
    <row r="31817" spans="8:8" ht="15" customHeight="1">
      <c r="H31817" s="24"/>
    </row>
    <row r="31818" spans="8:8" ht="15" customHeight="1">
      <c r="H31818" s="24"/>
    </row>
    <row r="31819" spans="8:8" ht="15" customHeight="1">
      <c r="H31819" s="24"/>
    </row>
    <row r="31820" spans="8:8" ht="15" customHeight="1">
      <c r="H31820" s="24"/>
    </row>
    <row r="31821" spans="8:8" ht="15" customHeight="1">
      <c r="H31821" s="24"/>
    </row>
    <row r="31822" spans="8:8" ht="15" customHeight="1">
      <c r="H31822" s="24"/>
    </row>
    <row r="31823" spans="8:8" ht="15" customHeight="1">
      <c r="H31823" s="24"/>
    </row>
    <row r="31824" spans="8:8" ht="15" customHeight="1">
      <c r="H31824" s="24"/>
    </row>
    <row r="31825" spans="8:8" ht="15" customHeight="1">
      <c r="H31825" s="24"/>
    </row>
    <row r="31826" spans="8:8" ht="15" customHeight="1">
      <c r="H31826" s="24"/>
    </row>
    <row r="31827" spans="8:8" ht="15" customHeight="1">
      <c r="H31827" s="24"/>
    </row>
    <row r="31828" spans="8:8" ht="15" customHeight="1">
      <c r="H31828" s="24"/>
    </row>
    <row r="31829" spans="8:8" ht="15" customHeight="1">
      <c r="H31829" s="24"/>
    </row>
    <row r="31830" spans="8:8" ht="15" customHeight="1">
      <c r="H31830" s="24"/>
    </row>
    <row r="31831" spans="8:8" ht="15" customHeight="1">
      <c r="H31831" s="24"/>
    </row>
    <row r="31832" spans="8:8" ht="15" customHeight="1">
      <c r="H31832" s="24"/>
    </row>
    <row r="31833" spans="8:8" ht="15" customHeight="1">
      <c r="H31833" s="24"/>
    </row>
    <row r="31834" spans="8:8" ht="15" customHeight="1">
      <c r="H31834" s="24"/>
    </row>
    <row r="31835" spans="8:8" ht="15" customHeight="1">
      <c r="H31835" s="24"/>
    </row>
    <row r="31836" spans="8:8" ht="15" customHeight="1">
      <c r="H31836" s="24"/>
    </row>
    <row r="31837" spans="8:8" ht="15" customHeight="1">
      <c r="H31837" s="24"/>
    </row>
    <row r="31838" spans="8:8" ht="15" customHeight="1">
      <c r="H31838" s="24"/>
    </row>
    <row r="31839" spans="8:8" ht="15" customHeight="1">
      <c r="H31839" s="24"/>
    </row>
    <row r="31840" spans="8:8" ht="15" customHeight="1">
      <c r="H31840" s="24"/>
    </row>
    <row r="31841" spans="8:8" ht="15" customHeight="1">
      <c r="H31841" s="24"/>
    </row>
    <row r="31842" spans="8:8" ht="15" customHeight="1">
      <c r="H31842" s="24"/>
    </row>
    <row r="31843" spans="8:8" ht="15" customHeight="1">
      <c r="H31843" s="24"/>
    </row>
    <row r="31844" spans="8:8" ht="15" customHeight="1">
      <c r="H31844" s="24"/>
    </row>
    <row r="31845" spans="8:8" ht="15" customHeight="1">
      <c r="H31845" s="24"/>
    </row>
    <row r="31846" spans="8:8" ht="15" customHeight="1">
      <c r="H31846" s="24"/>
    </row>
    <row r="31847" spans="8:8" ht="15" customHeight="1">
      <c r="H31847" s="24"/>
    </row>
    <row r="31848" spans="8:8" ht="15" customHeight="1">
      <c r="H31848" s="24"/>
    </row>
    <row r="31849" spans="8:8" ht="15" customHeight="1">
      <c r="H31849" s="24"/>
    </row>
    <row r="31850" spans="8:8" ht="15" customHeight="1">
      <c r="H31850" s="24"/>
    </row>
    <row r="31851" spans="8:8" ht="15" customHeight="1">
      <c r="H31851" s="24"/>
    </row>
    <row r="31852" spans="8:8" ht="15" customHeight="1">
      <c r="H31852" s="24"/>
    </row>
    <row r="31853" spans="8:8" ht="15" customHeight="1">
      <c r="H31853" s="24"/>
    </row>
    <row r="31854" spans="8:8" ht="15" customHeight="1">
      <c r="H31854" s="24"/>
    </row>
    <row r="31855" spans="8:8" ht="15" customHeight="1">
      <c r="H31855" s="24"/>
    </row>
    <row r="31856" spans="8:8" ht="15" customHeight="1">
      <c r="H31856" s="24"/>
    </row>
    <row r="31857" spans="8:8" ht="15" customHeight="1">
      <c r="H31857" s="24"/>
    </row>
    <row r="31858" spans="8:8" ht="15" customHeight="1">
      <c r="H31858" s="24"/>
    </row>
    <row r="31859" spans="8:8" ht="15" customHeight="1">
      <c r="H31859" s="24"/>
    </row>
    <row r="31860" spans="8:8" ht="15" customHeight="1">
      <c r="H31860" s="24"/>
    </row>
    <row r="31861" spans="8:8" ht="15" customHeight="1">
      <c r="H31861" s="24"/>
    </row>
    <row r="31862" spans="8:8" ht="15" customHeight="1">
      <c r="H31862" s="24"/>
    </row>
    <row r="31863" spans="8:8" ht="15" customHeight="1">
      <c r="H31863" s="24"/>
    </row>
    <row r="31864" spans="8:8" ht="15" customHeight="1">
      <c r="H31864" s="24"/>
    </row>
    <row r="31865" spans="8:8" ht="15" customHeight="1">
      <c r="H31865" s="24"/>
    </row>
    <row r="31866" spans="8:8" ht="15" customHeight="1">
      <c r="H31866" s="24"/>
    </row>
    <row r="31867" spans="8:8" ht="15" customHeight="1">
      <c r="H31867" s="24"/>
    </row>
    <row r="31868" spans="8:8" ht="15" customHeight="1">
      <c r="H31868" s="24"/>
    </row>
    <row r="31869" spans="8:8" ht="15" customHeight="1">
      <c r="H31869" s="24"/>
    </row>
    <row r="31870" spans="8:8" ht="15" customHeight="1">
      <c r="H31870" s="24"/>
    </row>
    <row r="31871" spans="8:8" ht="15" customHeight="1">
      <c r="H31871" s="24"/>
    </row>
    <row r="31872" spans="8:8" ht="15" customHeight="1">
      <c r="H31872" s="24"/>
    </row>
    <row r="31873" spans="8:8" ht="15" customHeight="1">
      <c r="H31873" s="24"/>
    </row>
    <row r="31874" spans="8:8" ht="15" customHeight="1">
      <c r="H31874" s="24"/>
    </row>
    <row r="31875" spans="8:8" ht="15" customHeight="1">
      <c r="H31875" s="24"/>
    </row>
    <row r="31876" spans="8:8" ht="15" customHeight="1">
      <c r="H31876" s="24"/>
    </row>
    <row r="31877" spans="8:8" ht="15" customHeight="1">
      <c r="H31877" s="24"/>
    </row>
    <row r="31878" spans="8:8" ht="15" customHeight="1">
      <c r="H31878" s="24"/>
    </row>
    <row r="31879" spans="8:8" ht="15" customHeight="1">
      <c r="H31879" s="24"/>
    </row>
    <row r="31880" spans="8:8" ht="15" customHeight="1">
      <c r="H31880" s="24"/>
    </row>
    <row r="31881" spans="8:8" ht="15" customHeight="1">
      <c r="H31881" s="24"/>
    </row>
    <row r="31882" spans="8:8" ht="15" customHeight="1">
      <c r="H31882" s="24"/>
    </row>
    <row r="31883" spans="8:8" ht="15" customHeight="1">
      <c r="H31883" s="24"/>
    </row>
    <row r="31884" spans="8:8" ht="15" customHeight="1">
      <c r="H31884" s="24"/>
    </row>
    <row r="31885" spans="8:8" ht="15" customHeight="1">
      <c r="H31885" s="24"/>
    </row>
    <row r="31886" spans="8:8" ht="15" customHeight="1">
      <c r="H31886" s="24"/>
    </row>
    <row r="31887" spans="8:8" ht="15" customHeight="1">
      <c r="H31887" s="24"/>
    </row>
    <row r="31888" spans="8:8" ht="15" customHeight="1">
      <c r="H31888" s="24"/>
    </row>
    <row r="31889" spans="8:8" ht="15" customHeight="1">
      <c r="H31889" s="24"/>
    </row>
    <row r="31890" spans="8:8" ht="15" customHeight="1">
      <c r="H31890" s="24"/>
    </row>
    <row r="31891" spans="8:8" ht="15" customHeight="1">
      <c r="H31891" s="24"/>
    </row>
    <row r="31892" spans="8:8" ht="15" customHeight="1">
      <c r="H31892" s="24"/>
    </row>
    <row r="31893" spans="8:8" ht="15" customHeight="1">
      <c r="H31893" s="24"/>
    </row>
    <row r="31894" spans="8:8" ht="15" customHeight="1">
      <c r="H31894" s="24"/>
    </row>
    <row r="31895" spans="8:8" ht="15" customHeight="1">
      <c r="H31895" s="24"/>
    </row>
    <row r="31896" spans="8:8" ht="15" customHeight="1">
      <c r="H31896" s="24"/>
    </row>
    <row r="31897" spans="8:8" ht="15" customHeight="1">
      <c r="H31897" s="24"/>
    </row>
    <row r="31898" spans="8:8" ht="15" customHeight="1">
      <c r="H31898" s="24"/>
    </row>
    <row r="31899" spans="8:8" ht="15" customHeight="1">
      <c r="H31899" s="24"/>
    </row>
    <row r="31900" spans="8:8" ht="15" customHeight="1">
      <c r="H31900" s="24"/>
    </row>
    <row r="31901" spans="8:8" ht="15" customHeight="1">
      <c r="H31901" s="24"/>
    </row>
    <row r="31902" spans="8:8" ht="15" customHeight="1">
      <c r="H31902" s="24"/>
    </row>
    <row r="31903" spans="8:8" ht="15" customHeight="1">
      <c r="H31903" s="24"/>
    </row>
    <row r="31904" spans="8:8" ht="15" customHeight="1">
      <c r="H31904" s="24"/>
    </row>
    <row r="31905" spans="8:8" ht="15" customHeight="1">
      <c r="H31905" s="24"/>
    </row>
    <row r="31906" spans="8:8" ht="15" customHeight="1">
      <c r="H31906" s="24"/>
    </row>
    <row r="31907" spans="8:8" ht="15" customHeight="1">
      <c r="H31907" s="24"/>
    </row>
    <row r="31908" spans="8:8" ht="15" customHeight="1">
      <c r="H31908" s="24"/>
    </row>
    <row r="31909" spans="8:8" ht="15" customHeight="1">
      <c r="H31909" s="24"/>
    </row>
    <row r="31910" spans="8:8" ht="15" customHeight="1">
      <c r="H31910" s="24"/>
    </row>
    <row r="31911" spans="8:8" ht="15" customHeight="1">
      <c r="H31911" s="24"/>
    </row>
    <row r="31912" spans="8:8" ht="15" customHeight="1">
      <c r="H31912" s="24"/>
    </row>
    <row r="31913" spans="8:8" ht="15" customHeight="1">
      <c r="H31913" s="24"/>
    </row>
    <row r="31914" spans="8:8" ht="15" customHeight="1">
      <c r="H31914" s="24"/>
    </row>
    <row r="31915" spans="8:8" ht="15" customHeight="1">
      <c r="H31915" s="24"/>
    </row>
    <row r="31916" spans="8:8" ht="15" customHeight="1">
      <c r="H31916" s="24"/>
    </row>
    <row r="31917" spans="8:8" ht="15" customHeight="1">
      <c r="H31917" s="24"/>
    </row>
    <row r="31918" spans="8:8" ht="15" customHeight="1">
      <c r="H31918" s="24"/>
    </row>
    <row r="31919" spans="8:8" ht="15" customHeight="1">
      <c r="H31919" s="24"/>
    </row>
    <row r="31920" spans="8:8" ht="15" customHeight="1">
      <c r="H31920" s="24"/>
    </row>
    <row r="31921" spans="8:8" ht="15" customHeight="1">
      <c r="H31921" s="24"/>
    </row>
    <row r="31922" spans="8:8" ht="15" customHeight="1">
      <c r="H31922" s="24"/>
    </row>
    <row r="31923" spans="8:8" ht="15" customHeight="1">
      <c r="H31923" s="24"/>
    </row>
    <row r="31924" spans="8:8" ht="15" customHeight="1">
      <c r="H31924" s="24"/>
    </row>
    <row r="31925" spans="8:8" ht="15" customHeight="1">
      <c r="H31925" s="24"/>
    </row>
    <row r="31926" spans="8:8" ht="15" customHeight="1">
      <c r="H31926" s="24"/>
    </row>
    <row r="31927" spans="8:8" ht="15" customHeight="1">
      <c r="H31927" s="24"/>
    </row>
    <row r="31928" spans="8:8" ht="15" customHeight="1">
      <c r="H31928" s="24"/>
    </row>
    <row r="31929" spans="8:8" ht="15" customHeight="1">
      <c r="H31929" s="24"/>
    </row>
    <row r="31930" spans="8:8" ht="15" customHeight="1">
      <c r="H31930" s="24"/>
    </row>
    <row r="31931" spans="8:8" ht="15" customHeight="1">
      <c r="H31931" s="24"/>
    </row>
    <row r="31932" spans="8:8" ht="15" customHeight="1">
      <c r="H31932" s="24"/>
    </row>
    <row r="31933" spans="8:8" ht="15" customHeight="1">
      <c r="H31933" s="24"/>
    </row>
    <row r="31934" spans="8:8" ht="15" customHeight="1">
      <c r="H31934" s="24"/>
    </row>
    <row r="31935" spans="8:8" ht="15" customHeight="1">
      <c r="H31935" s="24"/>
    </row>
    <row r="31936" spans="8:8" ht="15" customHeight="1">
      <c r="H31936" s="24"/>
    </row>
    <row r="31937" spans="8:8" ht="15" customHeight="1">
      <c r="H31937" s="24"/>
    </row>
    <row r="31938" spans="8:8" ht="15" customHeight="1">
      <c r="H31938" s="24"/>
    </row>
    <row r="31939" spans="8:8" ht="15" customHeight="1">
      <c r="H31939" s="24"/>
    </row>
    <row r="31940" spans="8:8" ht="15" customHeight="1">
      <c r="H31940" s="24"/>
    </row>
    <row r="31941" spans="8:8" ht="15" customHeight="1">
      <c r="H31941" s="24"/>
    </row>
    <row r="31942" spans="8:8" ht="15" customHeight="1">
      <c r="H31942" s="24"/>
    </row>
    <row r="31943" spans="8:8" ht="15" customHeight="1">
      <c r="H31943" s="24"/>
    </row>
    <row r="31944" spans="8:8" ht="15" customHeight="1">
      <c r="H31944" s="24"/>
    </row>
    <row r="31945" spans="8:8" ht="15" customHeight="1">
      <c r="H31945" s="24"/>
    </row>
    <row r="31946" spans="8:8" ht="15" customHeight="1">
      <c r="H31946" s="24"/>
    </row>
    <row r="31947" spans="8:8" ht="15" customHeight="1">
      <c r="H31947" s="24"/>
    </row>
    <row r="31948" spans="8:8" ht="15" customHeight="1">
      <c r="H31948" s="24"/>
    </row>
    <row r="31949" spans="8:8" ht="15" customHeight="1">
      <c r="H31949" s="24"/>
    </row>
    <row r="31950" spans="8:8" ht="15" customHeight="1">
      <c r="H31950" s="24"/>
    </row>
    <row r="31951" spans="8:8" ht="15" customHeight="1">
      <c r="H31951" s="24"/>
    </row>
    <row r="31952" spans="8:8" ht="15" customHeight="1">
      <c r="H31952" s="24"/>
    </row>
    <row r="31953" spans="8:8" ht="15" customHeight="1">
      <c r="H31953" s="24"/>
    </row>
    <row r="31954" spans="8:8" ht="15" customHeight="1">
      <c r="H31954" s="24"/>
    </row>
    <row r="31955" spans="8:8" ht="15" customHeight="1">
      <c r="H31955" s="24"/>
    </row>
    <row r="31956" spans="8:8" ht="15" customHeight="1">
      <c r="H31956" s="24"/>
    </row>
    <row r="31957" spans="8:8" ht="15" customHeight="1">
      <c r="H31957" s="24"/>
    </row>
    <row r="31958" spans="8:8" ht="15" customHeight="1">
      <c r="H31958" s="24"/>
    </row>
    <row r="31959" spans="8:8" ht="15" customHeight="1">
      <c r="H31959" s="24"/>
    </row>
    <row r="31960" spans="8:8" ht="15" customHeight="1">
      <c r="H31960" s="24"/>
    </row>
    <row r="31961" spans="8:8" ht="15" customHeight="1">
      <c r="H31961" s="24"/>
    </row>
    <row r="31962" spans="8:8" ht="15" customHeight="1">
      <c r="H31962" s="24"/>
    </row>
    <row r="31963" spans="8:8" ht="15" customHeight="1">
      <c r="H31963" s="24"/>
    </row>
    <row r="31964" spans="8:8" ht="15" customHeight="1">
      <c r="H31964" s="24"/>
    </row>
    <row r="31965" spans="8:8" ht="15" customHeight="1">
      <c r="H31965" s="24"/>
    </row>
    <row r="31966" spans="8:8" ht="15" customHeight="1">
      <c r="H31966" s="24"/>
    </row>
    <row r="31967" spans="8:8" ht="15" customHeight="1">
      <c r="H31967" s="24"/>
    </row>
    <row r="31968" spans="8:8" ht="15" customHeight="1">
      <c r="H31968" s="24"/>
    </row>
    <row r="31969" spans="8:8" ht="15" customHeight="1">
      <c r="H31969" s="24"/>
    </row>
    <row r="31970" spans="8:8" ht="15" customHeight="1">
      <c r="H31970" s="24"/>
    </row>
    <row r="31971" spans="8:8" ht="15" customHeight="1">
      <c r="H31971" s="24"/>
    </row>
    <row r="31972" spans="8:8" ht="15" customHeight="1">
      <c r="H31972" s="24"/>
    </row>
    <row r="31973" spans="8:8" ht="15" customHeight="1">
      <c r="H31973" s="24"/>
    </row>
    <row r="31974" spans="8:8" ht="15" customHeight="1">
      <c r="H31974" s="24"/>
    </row>
    <row r="31975" spans="8:8" ht="15" customHeight="1">
      <c r="H31975" s="24"/>
    </row>
    <row r="31976" spans="8:8" ht="15" customHeight="1">
      <c r="H31976" s="24"/>
    </row>
    <row r="31977" spans="8:8" ht="15" customHeight="1">
      <c r="H31977" s="24"/>
    </row>
    <row r="31978" spans="8:8" ht="15" customHeight="1">
      <c r="H31978" s="24"/>
    </row>
    <row r="31979" spans="8:8" ht="15" customHeight="1">
      <c r="H31979" s="24"/>
    </row>
    <row r="31980" spans="8:8" ht="15" customHeight="1">
      <c r="H31980" s="24"/>
    </row>
    <row r="31981" spans="8:8" ht="15" customHeight="1">
      <c r="H31981" s="24"/>
    </row>
    <row r="31982" spans="8:8" ht="15" customHeight="1">
      <c r="H31982" s="24"/>
    </row>
    <row r="31983" spans="8:8" ht="15" customHeight="1">
      <c r="H31983" s="24"/>
    </row>
    <row r="31984" spans="8:8" ht="15" customHeight="1">
      <c r="H31984" s="24"/>
    </row>
    <row r="31985" spans="8:8" ht="15" customHeight="1">
      <c r="H31985" s="24"/>
    </row>
    <row r="31986" spans="8:8" ht="15" customHeight="1">
      <c r="H31986" s="24"/>
    </row>
    <row r="31987" spans="8:8" ht="15" customHeight="1">
      <c r="H31987" s="24"/>
    </row>
    <row r="31988" spans="8:8" ht="15" customHeight="1">
      <c r="H31988" s="24"/>
    </row>
    <row r="31989" spans="8:8" ht="15" customHeight="1">
      <c r="H31989" s="24"/>
    </row>
    <row r="31990" spans="8:8" ht="15" customHeight="1">
      <c r="H31990" s="24"/>
    </row>
    <row r="31991" spans="8:8" ht="15" customHeight="1">
      <c r="H31991" s="24"/>
    </row>
    <row r="31992" spans="8:8" ht="15" customHeight="1">
      <c r="H31992" s="24"/>
    </row>
    <row r="31993" spans="8:8" ht="15" customHeight="1">
      <c r="H31993" s="24"/>
    </row>
    <row r="31994" spans="8:8" ht="15" customHeight="1">
      <c r="H31994" s="24"/>
    </row>
    <row r="31995" spans="8:8" ht="15" customHeight="1">
      <c r="H31995" s="24"/>
    </row>
    <row r="31996" spans="8:8" ht="15" customHeight="1">
      <c r="H31996" s="24"/>
    </row>
    <row r="31997" spans="8:8" ht="15" customHeight="1">
      <c r="H31997" s="24"/>
    </row>
    <row r="31998" spans="8:8" ht="15" customHeight="1">
      <c r="H31998" s="24"/>
    </row>
    <row r="31999" spans="8:8" ht="15" customHeight="1">
      <c r="H31999" s="24"/>
    </row>
    <row r="32000" spans="8:8" ht="15" customHeight="1">
      <c r="H32000" s="24"/>
    </row>
    <row r="32001" spans="8:8" ht="15" customHeight="1">
      <c r="H32001" s="24"/>
    </row>
    <row r="32002" spans="8:8" ht="15" customHeight="1">
      <c r="H32002" s="24"/>
    </row>
    <row r="32003" spans="8:8" ht="15" customHeight="1">
      <c r="H32003" s="24"/>
    </row>
    <row r="32004" spans="8:8" ht="15" customHeight="1">
      <c r="H32004" s="24"/>
    </row>
    <row r="32005" spans="8:8" ht="15" customHeight="1">
      <c r="H32005" s="24"/>
    </row>
    <row r="32006" spans="8:8" ht="15" customHeight="1">
      <c r="H32006" s="24"/>
    </row>
    <row r="32007" spans="8:8" ht="15" customHeight="1">
      <c r="H32007" s="24"/>
    </row>
    <row r="32008" spans="8:8" ht="15" customHeight="1">
      <c r="H32008" s="24"/>
    </row>
    <row r="32009" spans="8:8" ht="15" customHeight="1">
      <c r="H32009" s="24"/>
    </row>
    <row r="32010" spans="8:8" ht="15" customHeight="1">
      <c r="H32010" s="24"/>
    </row>
    <row r="32011" spans="8:8" ht="15" customHeight="1">
      <c r="H32011" s="24"/>
    </row>
    <row r="32012" spans="8:8" ht="15" customHeight="1">
      <c r="H32012" s="24"/>
    </row>
    <row r="32013" spans="8:8" ht="15" customHeight="1">
      <c r="H32013" s="24"/>
    </row>
    <row r="32014" spans="8:8" ht="15" customHeight="1">
      <c r="H32014" s="24"/>
    </row>
    <row r="32015" spans="8:8" ht="15" customHeight="1">
      <c r="H32015" s="24"/>
    </row>
    <row r="32016" spans="8:8" ht="15" customHeight="1">
      <c r="H32016" s="24"/>
    </row>
    <row r="32017" spans="8:8" ht="15" customHeight="1">
      <c r="H32017" s="24"/>
    </row>
    <row r="32018" spans="8:8" ht="15" customHeight="1">
      <c r="H32018" s="24"/>
    </row>
    <row r="32019" spans="8:8" ht="15" customHeight="1">
      <c r="H32019" s="24"/>
    </row>
    <row r="32020" spans="8:8" ht="15" customHeight="1">
      <c r="H32020" s="24"/>
    </row>
    <row r="32021" spans="8:8" ht="15" customHeight="1">
      <c r="H32021" s="24"/>
    </row>
    <row r="32022" spans="8:8" ht="15" customHeight="1">
      <c r="H32022" s="24"/>
    </row>
    <row r="32023" spans="8:8" ht="15" customHeight="1">
      <c r="H32023" s="24"/>
    </row>
    <row r="32024" spans="8:8" ht="15" customHeight="1">
      <c r="H32024" s="24"/>
    </row>
    <row r="32025" spans="8:8" ht="15" customHeight="1">
      <c r="H32025" s="24"/>
    </row>
    <row r="32026" spans="8:8" ht="15" customHeight="1">
      <c r="H32026" s="24"/>
    </row>
    <row r="32027" spans="8:8" ht="15" customHeight="1">
      <c r="H32027" s="24"/>
    </row>
    <row r="32028" spans="8:8" ht="15" customHeight="1">
      <c r="H32028" s="24"/>
    </row>
    <row r="32029" spans="8:8" ht="15" customHeight="1">
      <c r="H32029" s="24"/>
    </row>
    <row r="32030" spans="8:8" ht="15" customHeight="1">
      <c r="H32030" s="24"/>
    </row>
    <row r="32031" spans="8:8" ht="15" customHeight="1">
      <c r="H32031" s="24"/>
    </row>
    <row r="32032" spans="8:8" ht="15" customHeight="1">
      <c r="H32032" s="24"/>
    </row>
    <row r="32033" spans="8:8" ht="15" customHeight="1">
      <c r="H32033" s="24"/>
    </row>
    <row r="32034" spans="8:8" ht="15" customHeight="1">
      <c r="H32034" s="24"/>
    </row>
    <row r="32035" spans="8:8" ht="15" customHeight="1">
      <c r="H32035" s="24"/>
    </row>
    <row r="32036" spans="8:8" ht="15" customHeight="1">
      <c r="H32036" s="24"/>
    </row>
    <row r="32037" spans="8:8" ht="15" customHeight="1">
      <c r="H32037" s="24"/>
    </row>
    <row r="32038" spans="8:8" ht="15" customHeight="1">
      <c r="H32038" s="24"/>
    </row>
    <row r="32039" spans="8:8" ht="15" customHeight="1">
      <c r="H32039" s="24"/>
    </row>
    <row r="32040" spans="8:8" ht="15" customHeight="1">
      <c r="H32040" s="24"/>
    </row>
    <row r="32041" spans="8:8" ht="15" customHeight="1">
      <c r="H32041" s="24"/>
    </row>
    <row r="32042" spans="8:8" ht="15" customHeight="1">
      <c r="H32042" s="24"/>
    </row>
    <row r="32043" spans="8:8" ht="15" customHeight="1">
      <c r="H32043" s="24"/>
    </row>
    <row r="32044" spans="8:8" ht="15" customHeight="1">
      <c r="H32044" s="24"/>
    </row>
    <row r="32045" spans="8:8" ht="15" customHeight="1">
      <c r="H32045" s="24"/>
    </row>
    <row r="32046" spans="8:8" ht="15" customHeight="1">
      <c r="H32046" s="24"/>
    </row>
    <row r="32047" spans="8:8" ht="15" customHeight="1">
      <c r="H32047" s="24"/>
    </row>
    <row r="32048" spans="8:8" ht="15" customHeight="1">
      <c r="H32048" s="24"/>
    </row>
    <row r="32049" spans="8:8" ht="15" customHeight="1">
      <c r="H32049" s="24"/>
    </row>
    <row r="32050" spans="8:8" ht="15" customHeight="1">
      <c r="H32050" s="24"/>
    </row>
    <row r="32051" spans="8:8" ht="15" customHeight="1">
      <c r="H32051" s="24"/>
    </row>
    <row r="32052" spans="8:8" ht="15" customHeight="1">
      <c r="H32052" s="24"/>
    </row>
    <row r="32053" spans="8:8" ht="15" customHeight="1">
      <c r="H32053" s="24"/>
    </row>
    <row r="32054" spans="8:8" ht="15" customHeight="1">
      <c r="H32054" s="24"/>
    </row>
    <row r="32055" spans="8:8" ht="15" customHeight="1">
      <c r="H32055" s="24"/>
    </row>
    <row r="32056" spans="8:8" ht="15" customHeight="1">
      <c r="H32056" s="24"/>
    </row>
    <row r="32057" spans="8:8" ht="15" customHeight="1">
      <c r="H32057" s="24"/>
    </row>
    <row r="32058" spans="8:8" ht="15" customHeight="1">
      <c r="H32058" s="24"/>
    </row>
    <row r="32059" spans="8:8" ht="15" customHeight="1">
      <c r="H32059" s="24"/>
    </row>
    <row r="32060" spans="8:8" ht="15" customHeight="1">
      <c r="H32060" s="24"/>
    </row>
    <row r="32061" spans="8:8" ht="15" customHeight="1">
      <c r="H32061" s="24"/>
    </row>
    <row r="32062" spans="8:8" ht="15" customHeight="1">
      <c r="H32062" s="24"/>
    </row>
    <row r="32063" spans="8:8" ht="15" customHeight="1">
      <c r="H32063" s="24"/>
    </row>
    <row r="32064" spans="8:8" ht="15" customHeight="1">
      <c r="H32064" s="24"/>
    </row>
    <row r="32065" spans="8:8" ht="15" customHeight="1">
      <c r="H32065" s="24"/>
    </row>
    <row r="32066" spans="8:8" ht="15" customHeight="1">
      <c r="H32066" s="24"/>
    </row>
    <row r="32067" spans="8:8" ht="15" customHeight="1">
      <c r="H32067" s="24"/>
    </row>
    <row r="32068" spans="8:8" ht="15" customHeight="1">
      <c r="H32068" s="24"/>
    </row>
    <row r="32069" spans="8:8" ht="15" customHeight="1">
      <c r="H32069" s="24"/>
    </row>
    <row r="32070" spans="8:8" ht="15" customHeight="1">
      <c r="H32070" s="24"/>
    </row>
    <row r="32071" spans="8:8" ht="15" customHeight="1">
      <c r="H32071" s="24"/>
    </row>
    <row r="32072" spans="8:8" ht="15" customHeight="1">
      <c r="H32072" s="24"/>
    </row>
    <row r="32073" spans="8:8" ht="15" customHeight="1">
      <c r="H32073" s="24"/>
    </row>
    <row r="32074" spans="8:8" ht="15" customHeight="1">
      <c r="H32074" s="24"/>
    </row>
    <row r="32075" spans="8:8" ht="15" customHeight="1">
      <c r="H32075" s="24"/>
    </row>
    <row r="32076" spans="8:8" ht="15" customHeight="1">
      <c r="H32076" s="24"/>
    </row>
    <row r="32077" spans="8:8" ht="15" customHeight="1">
      <c r="H32077" s="24"/>
    </row>
    <row r="32078" spans="8:8" ht="15" customHeight="1">
      <c r="H32078" s="24"/>
    </row>
    <row r="32079" spans="8:8" ht="15" customHeight="1">
      <c r="H32079" s="24"/>
    </row>
    <row r="32080" spans="8:8" ht="15" customHeight="1">
      <c r="H32080" s="24"/>
    </row>
    <row r="32081" spans="8:8" ht="15" customHeight="1">
      <c r="H32081" s="24"/>
    </row>
    <row r="32082" spans="8:8" ht="15" customHeight="1">
      <c r="H32082" s="24"/>
    </row>
    <row r="32083" spans="8:8" ht="15" customHeight="1">
      <c r="H32083" s="24"/>
    </row>
    <row r="32084" spans="8:8" ht="15" customHeight="1">
      <c r="H32084" s="24"/>
    </row>
    <row r="32085" spans="8:8" ht="15" customHeight="1">
      <c r="H32085" s="24"/>
    </row>
    <row r="32086" spans="8:8" ht="15" customHeight="1">
      <c r="H32086" s="24"/>
    </row>
    <row r="32087" spans="8:8" ht="15" customHeight="1">
      <c r="H32087" s="24"/>
    </row>
    <row r="32088" spans="8:8" ht="15" customHeight="1">
      <c r="H32088" s="24"/>
    </row>
    <row r="32089" spans="8:8" ht="15" customHeight="1">
      <c r="H32089" s="24"/>
    </row>
    <row r="32090" spans="8:8" ht="15" customHeight="1">
      <c r="H32090" s="24"/>
    </row>
    <row r="32091" spans="8:8" ht="15" customHeight="1">
      <c r="H32091" s="24"/>
    </row>
    <row r="32092" spans="8:8" ht="15" customHeight="1">
      <c r="H32092" s="24"/>
    </row>
    <row r="32093" spans="8:8" ht="15" customHeight="1">
      <c r="H32093" s="24"/>
    </row>
    <row r="32094" spans="8:8" ht="15" customHeight="1">
      <c r="H32094" s="24"/>
    </row>
    <row r="32095" spans="8:8" ht="15" customHeight="1">
      <c r="H32095" s="24"/>
    </row>
    <row r="32096" spans="8:8" ht="15" customHeight="1">
      <c r="H32096" s="24"/>
    </row>
    <row r="32097" spans="8:8" ht="15" customHeight="1">
      <c r="H32097" s="24"/>
    </row>
    <row r="32098" spans="8:8" ht="15" customHeight="1">
      <c r="H32098" s="24"/>
    </row>
    <row r="32099" spans="8:8" ht="15" customHeight="1">
      <c r="H32099" s="24"/>
    </row>
    <row r="32100" spans="8:8" ht="15" customHeight="1">
      <c r="H32100" s="24"/>
    </row>
    <row r="32101" spans="8:8" ht="15" customHeight="1">
      <c r="H32101" s="24"/>
    </row>
    <row r="32102" spans="8:8" ht="15" customHeight="1">
      <c r="H32102" s="24"/>
    </row>
    <row r="32103" spans="8:8" ht="15" customHeight="1">
      <c r="H32103" s="24"/>
    </row>
    <row r="32104" spans="8:8" ht="15" customHeight="1">
      <c r="H32104" s="24"/>
    </row>
    <row r="32105" spans="8:8" ht="15" customHeight="1">
      <c r="H32105" s="24"/>
    </row>
    <row r="32106" spans="8:8" ht="15" customHeight="1">
      <c r="H32106" s="24"/>
    </row>
    <row r="32107" spans="8:8" ht="15" customHeight="1">
      <c r="H32107" s="24"/>
    </row>
    <row r="32108" spans="8:8" ht="15" customHeight="1">
      <c r="H32108" s="24"/>
    </row>
    <row r="32109" spans="8:8" ht="15" customHeight="1">
      <c r="H32109" s="24"/>
    </row>
    <row r="32110" spans="8:8" ht="15" customHeight="1">
      <c r="H32110" s="24"/>
    </row>
    <row r="32111" spans="8:8" ht="15" customHeight="1">
      <c r="H32111" s="24"/>
    </row>
    <row r="32112" spans="8:8" ht="15" customHeight="1">
      <c r="H32112" s="24"/>
    </row>
    <row r="32113" spans="8:8" ht="15" customHeight="1">
      <c r="H32113" s="24"/>
    </row>
    <row r="32114" spans="8:8" ht="15" customHeight="1">
      <c r="H32114" s="24"/>
    </row>
    <row r="32115" spans="8:8" ht="15" customHeight="1">
      <c r="H32115" s="24"/>
    </row>
    <row r="32116" spans="8:8" ht="15" customHeight="1">
      <c r="H32116" s="24"/>
    </row>
    <row r="32117" spans="8:8" ht="15" customHeight="1">
      <c r="H32117" s="24"/>
    </row>
    <row r="32118" spans="8:8" ht="15" customHeight="1">
      <c r="H32118" s="24"/>
    </row>
    <row r="32119" spans="8:8" ht="15" customHeight="1">
      <c r="H32119" s="24"/>
    </row>
    <row r="32120" spans="8:8" ht="15" customHeight="1">
      <c r="H32120" s="24"/>
    </row>
    <row r="32121" spans="8:8" ht="15" customHeight="1">
      <c r="H32121" s="24"/>
    </row>
    <row r="32122" spans="8:8" ht="15" customHeight="1">
      <c r="H32122" s="24"/>
    </row>
    <row r="32123" spans="8:8" ht="15" customHeight="1">
      <c r="H32123" s="24"/>
    </row>
    <row r="32124" spans="8:8" ht="15" customHeight="1">
      <c r="H32124" s="24"/>
    </row>
    <row r="32125" spans="8:8" ht="15" customHeight="1">
      <c r="H32125" s="24"/>
    </row>
    <row r="32126" spans="8:8" ht="15" customHeight="1">
      <c r="H32126" s="24"/>
    </row>
    <row r="32127" spans="8:8" ht="15" customHeight="1">
      <c r="H32127" s="24"/>
    </row>
    <row r="32128" spans="8:8" ht="15" customHeight="1">
      <c r="H32128" s="24"/>
    </row>
    <row r="32129" spans="8:8" ht="15" customHeight="1">
      <c r="H32129" s="24"/>
    </row>
    <row r="32130" spans="8:8" ht="15" customHeight="1">
      <c r="H32130" s="24"/>
    </row>
    <row r="32131" spans="8:8" ht="15" customHeight="1">
      <c r="H32131" s="24"/>
    </row>
    <row r="32132" spans="8:8" ht="15" customHeight="1">
      <c r="H32132" s="24"/>
    </row>
    <row r="32133" spans="8:8" ht="15" customHeight="1">
      <c r="H32133" s="24"/>
    </row>
    <row r="32134" spans="8:8" ht="15" customHeight="1">
      <c r="H32134" s="24"/>
    </row>
    <row r="32135" spans="8:8" ht="15" customHeight="1">
      <c r="H32135" s="24"/>
    </row>
    <row r="32136" spans="8:8" ht="15" customHeight="1">
      <c r="H32136" s="24"/>
    </row>
    <row r="32137" spans="8:8" ht="15" customHeight="1">
      <c r="H32137" s="24"/>
    </row>
    <row r="32138" spans="8:8" ht="15" customHeight="1">
      <c r="H32138" s="24"/>
    </row>
    <row r="32139" spans="8:8" ht="15" customHeight="1">
      <c r="H32139" s="24"/>
    </row>
    <row r="32140" spans="8:8" ht="15" customHeight="1">
      <c r="H32140" s="24"/>
    </row>
    <row r="32141" spans="8:8" ht="15" customHeight="1">
      <c r="H32141" s="24"/>
    </row>
    <row r="32142" spans="8:8" ht="15" customHeight="1">
      <c r="H32142" s="24"/>
    </row>
    <row r="32143" spans="8:8" ht="15" customHeight="1">
      <c r="H32143" s="24"/>
    </row>
    <row r="32144" spans="8:8" ht="15" customHeight="1">
      <c r="H32144" s="24"/>
    </row>
    <row r="32145" spans="8:8" ht="15" customHeight="1">
      <c r="H32145" s="24"/>
    </row>
    <row r="32146" spans="8:8" ht="15" customHeight="1">
      <c r="H32146" s="24"/>
    </row>
    <row r="32147" spans="8:8" ht="15" customHeight="1">
      <c r="H32147" s="24"/>
    </row>
    <row r="32148" spans="8:8" ht="15" customHeight="1">
      <c r="H32148" s="24"/>
    </row>
    <row r="32149" spans="8:8" ht="15" customHeight="1">
      <c r="H32149" s="24"/>
    </row>
    <row r="32150" spans="8:8" ht="15" customHeight="1">
      <c r="H32150" s="24"/>
    </row>
    <row r="32151" spans="8:8" ht="15" customHeight="1">
      <c r="H32151" s="24"/>
    </row>
    <row r="32152" spans="8:8" ht="15" customHeight="1">
      <c r="H32152" s="24"/>
    </row>
    <row r="32153" spans="8:8" ht="15" customHeight="1">
      <c r="H32153" s="24"/>
    </row>
    <row r="32154" spans="8:8" ht="15" customHeight="1">
      <c r="H32154" s="24"/>
    </row>
    <row r="32155" spans="8:8" ht="15" customHeight="1">
      <c r="H32155" s="24"/>
    </row>
    <row r="32156" spans="8:8" ht="15" customHeight="1">
      <c r="H32156" s="24"/>
    </row>
    <row r="32157" spans="8:8" ht="15" customHeight="1">
      <c r="H32157" s="24"/>
    </row>
    <row r="32158" spans="8:8" ht="15" customHeight="1">
      <c r="H32158" s="24"/>
    </row>
    <row r="32159" spans="8:8" ht="15" customHeight="1">
      <c r="H32159" s="24"/>
    </row>
    <row r="32160" spans="8:8" ht="15" customHeight="1">
      <c r="H32160" s="24"/>
    </row>
    <row r="32161" spans="8:8" ht="15" customHeight="1">
      <c r="H32161" s="24"/>
    </row>
    <row r="32162" spans="8:8" ht="15" customHeight="1">
      <c r="H32162" s="24"/>
    </row>
    <row r="32163" spans="8:8" ht="15" customHeight="1">
      <c r="H32163" s="24"/>
    </row>
    <row r="32164" spans="8:8" ht="15" customHeight="1">
      <c r="H32164" s="24"/>
    </row>
    <row r="32165" spans="8:8" ht="15" customHeight="1">
      <c r="H32165" s="24"/>
    </row>
    <row r="32166" spans="8:8" ht="15" customHeight="1">
      <c r="H32166" s="24"/>
    </row>
    <row r="32167" spans="8:8" ht="15" customHeight="1">
      <c r="H32167" s="24"/>
    </row>
    <row r="32168" spans="8:8" ht="15" customHeight="1">
      <c r="H32168" s="24"/>
    </row>
    <row r="32169" spans="8:8" ht="15" customHeight="1">
      <c r="H32169" s="24"/>
    </row>
    <row r="32170" spans="8:8" ht="15" customHeight="1">
      <c r="H32170" s="24"/>
    </row>
    <row r="32171" spans="8:8" ht="15" customHeight="1">
      <c r="H32171" s="24"/>
    </row>
    <row r="32172" spans="8:8" ht="15" customHeight="1">
      <c r="H32172" s="24"/>
    </row>
    <row r="32173" spans="8:8" ht="15" customHeight="1">
      <c r="H32173" s="24"/>
    </row>
    <row r="32174" spans="8:8" ht="15" customHeight="1">
      <c r="H32174" s="24"/>
    </row>
    <row r="32175" spans="8:8" ht="15" customHeight="1">
      <c r="H32175" s="24"/>
    </row>
    <row r="32176" spans="8:8" ht="15" customHeight="1">
      <c r="H32176" s="24"/>
    </row>
    <row r="32177" spans="8:8" ht="15" customHeight="1">
      <c r="H32177" s="24"/>
    </row>
    <row r="32178" spans="8:8" ht="15" customHeight="1">
      <c r="H32178" s="24"/>
    </row>
    <row r="32179" spans="8:8" ht="15" customHeight="1">
      <c r="H32179" s="24"/>
    </row>
    <row r="32180" spans="8:8" ht="15" customHeight="1">
      <c r="H32180" s="24"/>
    </row>
    <row r="32181" spans="8:8" ht="15" customHeight="1">
      <c r="H32181" s="24"/>
    </row>
    <row r="32182" spans="8:8" ht="15" customHeight="1">
      <c r="H32182" s="24"/>
    </row>
    <row r="32183" spans="8:8" ht="15" customHeight="1">
      <c r="H32183" s="24"/>
    </row>
    <row r="32184" spans="8:8" ht="15" customHeight="1">
      <c r="H32184" s="24"/>
    </row>
    <row r="32185" spans="8:8" ht="15" customHeight="1">
      <c r="H32185" s="24"/>
    </row>
    <row r="32186" spans="8:8" ht="15" customHeight="1">
      <c r="H32186" s="24"/>
    </row>
    <row r="32187" spans="8:8" ht="15" customHeight="1">
      <c r="H32187" s="24"/>
    </row>
    <row r="32188" spans="8:8" ht="15" customHeight="1">
      <c r="H32188" s="24"/>
    </row>
    <row r="32189" spans="8:8" ht="15" customHeight="1">
      <c r="H32189" s="24"/>
    </row>
    <row r="32190" spans="8:8" ht="15" customHeight="1">
      <c r="H32190" s="24"/>
    </row>
    <row r="32191" spans="8:8" ht="15" customHeight="1">
      <c r="H32191" s="24"/>
    </row>
    <row r="32192" spans="8:8" ht="15" customHeight="1">
      <c r="H32192" s="24"/>
    </row>
    <row r="32193" spans="8:8" ht="15" customHeight="1">
      <c r="H32193" s="24"/>
    </row>
    <row r="32194" spans="8:8" ht="15" customHeight="1">
      <c r="H32194" s="24"/>
    </row>
    <row r="32195" spans="8:8" ht="15" customHeight="1">
      <c r="H32195" s="24"/>
    </row>
    <row r="32196" spans="8:8" ht="15" customHeight="1">
      <c r="H32196" s="24"/>
    </row>
    <row r="32197" spans="8:8" ht="15" customHeight="1">
      <c r="H32197" s="24"/>
    </row>
    <row r="32198" spans="8:8" ht="15" customHeight="1">
      <c r="H32198" s="24"/>
    </row>
    <row r="32199" spans="8:8" ht="15" customHeight="1">
      <c r="H32199" s="24"/>
    </row>
    <row r="32200" spans="8:8" ht="15" customHeight="1">
      <c r="H32200" s="24"/>
    </row>
    <row r="32201" spans="8:8" ht="15" customHeight="1">
      <c r="H32201" s="24"/>
    </row>
    <row r="32202" spans="8:8" ht="15" customHeight="1">
      <c r="H32202" s="24"/>
    </row>
    <row r="32203" spans="8:8" ht="15" customHeight="1">
      <c r="H32203" s="24"/>
    </row>
    <row r="32204" spans="8:8" ht="15" customHeight="1">
      <c r="H32204" s="24"/>
    </row>
    <row r="32205" spans="8:8" ht="15" customHeight="1">
      <c r="H32205" s="24"/>
    </row>
    <row r="32206" spans="8:8" ht="15" customHeight="1">
      <c r="H32206" s="24"/>
    </row>
    <row r="32207" spans="8:8" ht="15" customHeight="1">
      <c r="H32207" s="24"/>
    </row>
    <row r="32208" spans="8:8" ht="15" customHeight="1">
      <c r="H32208" s="24"/>
    </row>
    <row r="32209" spans="8:8" ht="15" customHeight="1">
      <c r="H32209" s="24"/>
    </row>
    <row r="32210" spans="8:8" ht="15" customHeight="1">
      <c r="H32210" s="24"/>
    </row>
    <row r="32211" spans="8:8" ht="15" customHeight="1">
      <c r="H32211" s="24"/>
    </row>
    <row r="32212" spans="8:8" ht="15" customHeight="1">
      <c r="H32212" s="24"/>
    </row>
    <row r="32213" spans="8:8" ht="15" customHeight="1">
      <c r="H32213" s="24"/>
    </row>
    <row r="32214" spans="8:8" ht="15" customHeight="1">
      <c r="H32214" s="24"/>
    </row>
    <row r="32215" spans="8:8" ht="15" customHeight="1">
      <c r="H32215" s="24"/>
    </row>
    <row r="32216" spans="8:8" ht="15" customHeight="1">
      <c r="H32216" s="24"/>
    </row>
    <row r="32217" spans="8:8" ht="15" customHeight="1">
      <c r="H32217" s="24"/>
    </row>
    <row r="32218" spans="8:8" ht="15" customHeight="1">
      <c r="H32218" s="24"/>
    </row>
    <row r="32219" spans="8:8" ht="15" customHeight="1">
      <c r="H32219" s="24"/>
    </row>
    <row r="32220" spans="8:8" ht="15" customHeight="1">
      <c r="H32220" s="24"/>
    </row>
    <row r="32221" spans="8:8" ht="15" customHeight="1">
      <c r="H32221" s="24"/>
    </row>
    <row r="32222" spans="8:8" ht="15" customHeight="1">
      <c r="H32222" s="24"/>
    </row>
    <row r="32223" spans="8:8" ht="15" customHeight="1">
      <c r="H32223" s="24"/>
    </row>
    <row r="32224" spans="8:8" ht="15" customHeight="1">
      <c r="H32224" s="24"/>
    </row>
    <row r="32225" spans="8:8" ht="15" customHeight="1">
      <c r="H32225" s="24"/>
    </row>
    <row r="32226" spans="8:8" ht="15" customHeight="1">
      <c r="H32226" s="24"/>
    </row>
    <row r="32227" spans="8:8" ht="15" customHeight="1">
      <c r="H32227" s="24"/>
    </row>
    <row r="32228" spans="8:8" ht="15" customHeight="1">
      <c r="H32228" s="24"/>
    </row>
    <row r="32229" spans="8:8" ht="15" customHeight="1">
      <c r="H32229" s="24"/>
    </row>
    <row r="32230" spans="8:8" ht="15" customHeight="1">
      <c r="H32230" s="24"/>
    </row>
    <row r="32231" spans="8:8" ht="15" customHeight="1">
      <c r="H32231" s="24"/>
    </row>
    <row r="32232" spans="8:8" ht="15" customHeight="1">
      <c r="H32232" s="24"/>
    </row>
    <row r="32233" spans="8:8" ht="15" customHeight="1">
      <c r="H32233" s="24"/>
    </row>
    <row r="32234" spans="8:8" ht="15" customHeight="1">
      <c r="H32234" s="24"/>
    </row>
    <row r="32235" spans="8:8" ht="15" customHeight="1">
      <c r="H32235" s="24"/>
    </row>
    <row r="32236" spans="8:8" ht="15" customHeight="1">
      <c r="H32236" s="24"/>
    </row>
    <row r="32237" spans="8:8" ht="15" customHeight="1">
      <c r="H32237" s="24"/>
    </row>
    <row r="32238" spans="8:8" ht="15" customHeight="1">
      <c r="H32238" s="24"/>
    </row>
    <row r="32239" spans="8:8" ht="15" customHeight="1">
      <c r="H32239" s="24"/>
    </row>
    <row r="32240" spans="8:8" ht="15" customHeight="1">
      <c r="H32240" s="24"/>
    </row>
    <row r="32241" spans="8:8" ht="15" customHeight="1">
      <c r="H32241" s="24"/>
    </row>
    <row r="32242" spans="8:8" ht="15" customHeight="1">
      <c r="H32242" s="24"/>
    </row>
    <row r="32243" spans="8:8" ht="15" customHeight="1">
      <c r="H32243" s="24"/>
    </row>
    <row r="32244" spans="8:8" ht="15" customHeight="1">
      <c r="H32244" s="24"/>
    </row>
    <row r="32245" spans="8:8" ht="15" customHeight="1">
      <c r="H32245" s="24"/>
    </row>
    <row r="32246" spans="8:8" ht="15" customHeight="1">
      <c r="H32246" s="24"/>
    </row>
    <row r="32247" spans="8:8" ht="15" customHeight="1">
      <c r="H32247" s="24"/>
    </row>
    <row r="32248" spans="8:8" ht="15" customHeight="1">
      <c r="H32248" s="24"/>
    </row>
    <row r="32249" spans="8:8" ht="15" customHeight="1">
      <c r="H32249" s="24"/>
    </row>
    <row r="32250" spans="8:8" ht="15" customHeight="1">
      <c r="H32250" s="24"/>
    </row>
    <row r="32251" spans="8:8" ht="15" customHeight="1">
      <c r="H32251" s="24"/>
    </row>
    <row r="32252" spans="8:8" ht="15" customHeight="1">
      <c r="H32252" s="24"/>
    </row>
    <row r="32253" spans="8:8" ht="15" customHeight="1">
      <c r="H32253" s="24"/>
    </row>
    <row r="32254" spans="8:8" ht="15" customHeight="1">
      <c r="H32254" s="24"/>
    </row>
    <row r="32255" spans="8:8" ht="15" customHeight="1">
      <c r="H32255" s="24"/>
    </row>
    <row r="32256" spans="8:8" ht="15" customHeight="1">
      <c r="H32256" s="24"/>
    </row>
    <row r="32257" spans="8:8" ht="15" customHeight="1">
      <c r="H32257" s="24"/>
    </row>
    <row r="32258" spans="8:8" ht="15" customHeight="1">
      <c r="H32258" s="24"/>
    </row>
    <row r="32259" spans="8:8" ht="15" customHeight="1">
      <c r="H32259" s="24"/>
    </row>
    <row r="32260" spans="8:8" ht="15" customHeight="1">
      <c r="H32260" s="24"/>
    </row>
    <row r="32261" spans="8:8" ht="15" customHeight="1">
      <c r="H32261" s="24"/>
    </row>
    <row r="32262" spans="8:8" ht="15" customHeight="1">
      <c r="H32262" s="24"/>
    </row>
    <row r="32263" spans="8:8" ht="15" customHeight="1">
      <c r="H32263" s="24"/>
    </row>
    <row r="32264" spans="8:8" ht="15" customHeight="1">
      <c r="H32264" s="24"/>
    </row>
    <row r="32265" spans="8:8" ht="15" customHeight="1">
      <c r="H32265" s="24"/>
    </row>
    <row r="32266" spans="8:8" ht="15" customHeight="1">
      <c r="H32266" s="24"/>
    </row>
    <row r="32267" spans="8:8" ht="15" customHeight="1">
      <c r="H32267" s="24"/>
    </row>
    <row r="32268" spans="8:8" ht="15" customHeight="1">
      <c r="H32268" s="24"/>
    </row>
    <row r="32269" spans="8:8" ht="15" customHeight="1">
      <c r="H32269" s="24"/>
    </row>
    <row r="32270" spans="8:8" ht="15" customHeight="1">
      <c r="H32270" s="24"/>
    </row>
    <row r="32271" spans="8:8" ht="15" customHeight="1">
      <c r="H32271" s="24"/>
    </row>
    <row r="32272" spans="8:8" ht="15" customHeight="1">
      <c r="H32272" s="24"/>
    </row>
    <row r="32273" spans="8:8" ht="15" customHeight="1">
      <c r="H32273" s="24"/>
    </row>
    <row r="32274" spans="8:8" ht="15" customHeight="1">
      <c r="H32274" s="24"/>
    </row>
    <row r="32275" spans="8:8" ht="15" customHeight="1">
      <c r="H32275" s="24"/>
    </row>
    <row r="32276" spans="8:8" ht="15" customHeight="1">
      <c r="H32276" s="24"/>
    </row>
    <row r="32277" spans="8:8" ht="15" customHeight="1">
      <c r="H32277" s="24"/>
    </row>
    <row r="32278" spans="8:8" ht="15" customHeight="1">
      <c r="H32278" s="24"/>
    </row>
    <row r="32279" spans="8:8" ht="15" customHeight="1">
      <c r="H32279" s="24"/>
    </row>
    <row r="32280" spans="8:8" ht="15" customHeight="1">
      <c r="H32280" s="24"/>
    </row>
    <row r="32281" spans="8:8" ht="15" customHeight="1">
      <c r="H32281" s="24"/>
    </row>
    <row r="32282" spans="8:8" ht="15" customHeight="1">
      <c r="H32282" s="24"/>
    </row>
    <row r="32283" spans="8:8" ht="15" customHeight="1">
      <c r="H32283" s="24"/>
    </row>
    <row r="32284" spans="8:8" ht="15" customHeight="1">
      <c r="H32284" s="24"/>
    </row>
    <row r="32285" spans="8:8" ht="15" customHeight="1">
      <c r="H32285" s="24"/>
    </row>
    <row r="32286" spans="8:8" ht="15" customHeight="1">
      <c r="H32286" s="24"/>
    </row>
    <row r="32287" spans="8:8" ht="15" customHeight="1">
      <c r="H32287" s="24"/>
    </row>
    <row r="32288" spans="8:8" ht="15" customHeight="1">
      <c r="H32288" s="24"/>
    </row>
    <row r="32289" spans="8:8" ht="15" customHeight="1">
      <c r="H32289" s="24"/>
    </row>
    <row r="32290" spans="8:8" ht="15" customHeight="1">
      <c r="H32290" s="24"/>
    </row>
    <row r="32291" spans="8:8" ht="15" customHeight="1">
      <c r="H32291" s="24"/>
    </row>
    <row r="32292" spans="8:8" ht="15" customHeight="1">
      <c r="H32292" s="24"/>
    </row>
    <row r="32293" spans="8:8" ht="15" customHeight="1">
      <c r="H32293" s="24"/>
    </row>
    <row r="32294" spans="8:8" ht="15" customHeight="1">
      <c r="H32294" s="24"/>
    </row>
    <row r="32295" spans="8:8" ht="15" customHeight="1">
      <c r="H32295" s="24"/>
    </row>
    <row r="32296" spans="8:8" ht="15" customHeight="1">
      <c r="H32296" s="24"/>
    </row>
    <row r="32297" spans="8:8" ht="15" customHeight="1">
      <c r="H32297" s="24"/>
    </row>
    <row r="32298" spans="8:8" ht="15" customHeight="1">
      <c r="H32298" s="24"/>
    </row>
    <row r="32299" spans="8:8" ht="15" customHeight="1">
      <c r="H32299" s="24"/>
    </row>
    <row r="32300" spans="8:8" ht="15" customHeight="1">
      <c r="H32300" s="24"/>
    </row>
    <row r="32301" spans="8:8" ht="15" customHeight="1">
      <c r="H32301" s="24"/>
    </row>
    <row r="32302" spans="8:8" ht="15" customHeight="1">
      <c r="H32302" s="24"/>
    </row>
    <row r="32303" spans="8:8" ht="15" customHeight="1">
      <c r="H32303" s="24"/>
    </row>
    <row r="32304" spans="8:8" ht="15" customHeight="1">
      <c r="H32304" s="24"/>
    </row>
    <row r="32305" spans="8:8" ht="15" customHeight="1">
      <c r="H32305" s="24"/>
    </row>
    <row r="32306" spans="8:8" ht="15" customHeight="1">
      <c r="H32306" s="24"/>
    </row>
    <row r="32307" spans="8:8" ht="15" customHeight="1">
      <c r="H32307" s="24"/>
    </row>
    <row r="32308" spans="8:8" ht="15" customHeight="1">
      <c r="H32308" s="24"/>
    </row>
    <row r="32309" spans="8:8" ht="15" customHeight="1">
      <c r="H32309" s="24"/>
    </row>
    <row r="32310" spans="8:8" ht="15" customHeight="1">
      <c r="H32310" s="24"/>
    </row>
    <row r="32311" spans="8:8" ht="15" customHeight="1">
      <c r="H32311" s="24"/>
    </row>
    <row r="32312" spans="8:8" ht="15" customHeight="1">
      <c r="H32312" s="24"/>
    </row>
    <row r="32313" spans="8:8" ht="15" customHeight="1">
      <c r="H32313" s="24"/>
    </row>
    <row r="32314" spans="8:8" ht="15" customHeight="1">
      <c r="H32314" s="24"/>
    </row>
    <row r="32315" spans="8:8" ht="15" customHeight="1">
      <c r="H32315" s="24"/>
    </row>
    <row r="32316" spans="8:8" ht="15" customHeight="1">
      <c r="H32316" s="24"/>
    </row>
    <row r="32317" spans="8:8" ht="15" customHeight="1">
      <c r="H32317" s="24"/>
    </row>
    <row r="32318" spans="8:8" ht="15" customHeight="1">
      <c r="H32318" s="24"/>
    </row>
    <row r="32319" spans="8:8" ht="15" customHeight="1">
      <c r="H32319" s="24"/>
    </row>
    <row r="32320" spans="8:8" ht="15" customHeight="1">
      <c r="H32320" s="24"/>
    </row>
    <row r="32321" spans="8:8" ht="15" customHeight="1">
      <c r="H32321" s="24"/>
    </row>
    <row r="32322" spans="8:8" ht="15" customHeight="1">
      <c r="H32322" s="24"/>
    </row>
    <row r="32323" spans="8:8" ht="15" customHeight="1">
      <c r="H32323" s="24"/>
    </row>
    <row r="32324" spans="8:8" ht="15" customHeight="1">
      <c r="H32324" s="24"/>
    </row>
    <row r="32325" spans="8:8" ht="15" customHeight="1">
      <c r="H32325" s="24"/>
    </row>
    <row r="32326" spans="8:8" ht="15" customHeight="1">
      <c r="H32326" s="24"/>
    </row>
    <row r="32327" spans="8:8" ht="15" customHeight="1">
      <c r="H32327" s="24"/>
    </row>
    <row r="32328" spans="8:8" ht="15" customHeight="1">
      <c r="H32328" s="24"/>
    </row>
    <row r="32329" spans="8:8" ht="15" customHeight="1">
      <c r="H32329" s="24"/>
    </row>
    <row r="32330" spans="8:8" ht="15" customHeight="1">
      <c r="H32330" s="24"/>
    </row>
    <row r="32331" spans="8:8" ht="15" customHeight="1">
      <c r="H32331" s="24"/>
    </row>
    <row r="32332" spans="8:8" ht="15" customHeight="1">
      <c r="H32332" s="24"/>
    </row>
    <row r="32333" spans="8:8" ht="15" customHeight="1">
      <c r="H32333" s="24"/>
    </row>
    <row r="32334" spans="8:8" ht="15" customHeight="1">
      <c r="H32334" s="24"/>
    </row>
    <row r="32335" spans="8:8" ht="15" customHeight="1">
      <c r="H32335" s="24"/>
    </row>
    <row r="32336" spans="8:8" ht="15" customHeight="1">
      <c r="H32336" s="24"/>
    </row>
    <row r="32337" spans="8:8" ht="15" customHeight="1">
      <c r="H32337" s="24"/>
    </row>
    <row r="32338" spans="8:8" ht="15" customHeight="1">
      <c r="H32338" s="24"/>
    </row>
    <row r="32339" spans="8:8" ht="15" customHeight="1">
      <c r="H32339" s="24"/>
    </row>
    <row r="32340" spans="8:8" ht="15" customHeight="1">
      <c r="H32340" s="24"/>
    </row>
    <row r="32341" spans="8:8" ht="15" customHeight="1">
      <c r="H32341" s="24"/>
    </row>
    <row r="32342" spans="8:8" ht="15" customHeight="1">
      <c r="H32342" s="24"/>
    </row>
    <row r="32343" spans="8:8" ht="15" customHeight="1">
      <c r="H32343" s="24"/>
    </row>
    <row r="32344" spans="8:8" ht="15" customHeight="1">
      <c r="H32344" s="24"/>
    </row>
    <row r="32345" spans="8:8" ht="15" customHeight="1">
      <c r="H32345" s="24"/>
    </row>
    <row r="32346" spans="8:8" ht="15" customHeight="1">
      <c r="H32346" s="24"/>
    </row>
    <row r="32347" spans="8:8" ht="15" customHeight="1">
      <c r="H32347" s="24"/>
    </row>
    <row r="32348" spans="8:8" ht="15" customHeight="1">
      <c r="H32348" s="24"/>
    </row>
    <row r="32349" spans="8:8" ht="15" customHeight="1">
      <c r="H32349" s="24"/>
    </row>
    <row r="32350" spans="8:8" ht="15" customHeight="1">
      <c r="H32350" s="24"/>
    </row>
    <row r="32351" spans="8:8" ht="15" customHeight="1">
      <c r="H32351" s="24"/>
    </row>
    <row r="32352" spans="8:8" ht="15" customHeight="1">
      <c r="H32352" s="24"/>
    </row>
    <row r="32353" spans="8:8" ht="15" customHeight="1">
      <c r="H32353" s="24"/>
    </row>
    <row r="32354" spans="8:8" ht="15" customHeight="1">
      <c r="H32354" s="24"/>
    </row>
    <row r="32355" spans="8:8" ht="15" customHeight="1">
      <c r="H32355" s="24"/>
    </row>
    <row r="32356" spans="8:8" ht="15" customHeight="1">
      <c r="H32356" s="24"/>
    </row>
    <row r="32357" spans="8:8" ht="15" customHeight="1">
      <c r="H32357" s="24"/>
    </row>
    <row r="32358" spans="8:8" ht="15" customHeight="1">
      <c r="H32358" s="24"/>
    </row>
    <row r="32359" spans="8:8" ht="15" customHeight="1">
      <c r="H32359" s="24"/>
    </row>
    <row r="32360" spans="8:8" ht="15" customHeight="1">
      <c r="H32360" s="24"/>
    </row>
    <row r="32361" spans="8:8" ht="15" customHeight="1">
      <c r="H32361" s="24"/>
    </row>
    <row r="32362" spans="8:8" ht="15" customHeight="1">
      <c r="H32362" s="24"/>
    </row>
    <row r="32363" spans="8:8" ht="15" customHeight="1">
      <c r="H32363" s="24"/>
    </row>
    <row r="32364" spans="8:8" ht="15" customHeight="1">
      <c r="H32364" s="24"/>
    </row>
    <row r="32365" spans="8:8" ht="15" customHeight="1">
      <c r="H32365" s="24"/>
    </row>
    <row r="32366" spans="8:8" ht="15" customHeight="1">
      <c r="H32366" s="24"/>
    </row>
    <row r="32367" spans="8:8" ht="15" customHeight="1">
      <c r="H32367" s="24"/>
    </row>
    <row r="32368" spans="8:8" ht="15" customHeight="1">
      <c r="H32368" s="24"/>
    </row>
    <row r="32369" spans="8:8" ht="15" customHeight="1">
      <c r="H32369" s="24"/>
    </row>
    <row r="32370" spans="8:8" ht="15" customHeight="1">
      <c r="H32370" s="24"/>
    </row>
    <row r="32371" spans="8:8" ht="15" customHeight="1">
      <c r="H32371" s="24"/>
    </row>
    <row r="32372" spans="8:8" ht="15" customHeight="1">
      <c r="H32372" s="24"/>
    </row>
    <row r="32373" spans="8:8" ht="15" customHeight="1">
      <c r="H32373" s="24"/>
    </row>
    <row r="32374" spans="8:8" ht="15" customHeight="1">
      <c r="H32374" s="24"/>
    </row>
    <row r="32375" spans="8:8" ht="15" customHeight="1">
      <c r="H32375" s="24"/>
    </row>
    <row r="32376" spans="8:8" ht="15" customHeight="1">
      <c r="H32376" s="24"/>
    </row>
    <row r="32377" spans="8:8" ht="15" customHeight="1">
      <c r="H32377" s="24"/>
    </row>
    <row r="32378" spans="8:8" ht="15" customHeight="1">
      <c r="H32378" s="24"/>
    </row>
    <row r="32379" spans="8:8" ht="15" customHeight="1">
      <c r="H32379" s="24"/>
    </row>
    <row r="32380" spans="8:8" ht="15" customHeight="1">
      <c r="H32380" s="24"/>
    </row>
    <row r="32381" spans="8:8" ht="15" customHeight="1">
      <c r="H32381" s="24"/>
    </row>
    <row r="32382" spans="8:8" ht="15" customHeight="1">
      <c r="H32382" s="24"/>
    </row>
    <row r="32383" spans="8:8" ht="15" customHeight="1">
      <c r="H32383" s="24"/>
    </row>
    <row r="32384" spans="8:8" ht="15" customHeight="1">
      <c r="H32384" s="24"/>
    </row>
    <row r="32385" spans="8:8" ht="15" customHeight="1">
      <c r="H32385" s="24"/>
    </row>
    <row r="32386" spans="8:8" ht="15" customHeight="1">
      <c r="H32386" s="24"/>
    </row>
    <row r="32387" spans="8:8" ht="15" customHeight="1">
      <c r="H32387" s="24"/>
    </row>
    <row r="32388" spans="8:8" ht="15" customHeight="1">
      <c r="H32388" s="24"/>
    </row>
    <row r="32389" spans="8:8" ht="15" customHeight="1">
      <c r="H32389" s="24"/>
    </row>
    <row r="32390" spans="8:8" ht="15" customHeight="1">
      <c r="H32390" s="24"/>
    </row>
    <row r="32391" spans="8:8" ht="15" customHeight="1">
      <c r="H32391" s="24"/>
    </row>
    <row r="32392" spans="8:8" ht="15" customHeight="1">
      <c r="H32392" s="24"/>
    </row>
    <row r="32393" spans="8:8" ht="15" customHeight="1">
      <c r="H32393" s="24"/>
    </row>
    <row r="32394" spans="8:8" ht="15" customHeight="1">
      <c r="H32394" s="24"/>
    </row>
    <row r="32395" spans="8:8" ht="15" customHeight="1">
      <c r="H32395" s="24"/>
    </row>
    <row r="32396" spans="8:8" ht="15" customHeight="1">
      <c r="H32396" s="24"/>
    </row>
    <row r="32397" spans="8:8" ht="15" customHeight="1">
      <c r="H32397" s="24"/>
    </row>
    <row r="32398" spans="8:8" ht="15" customHeight="1">
      <c r="H32398" s="24"/>
    </row>
    <row r="32399" spans="8:8" ht="15" customHeight="1">
      <c r="H32399" s="24"/>
    </row>
    <row r="32400" spans="8:8" ht="15" customHeight="1">
      <c r="H32400" s="24"/>
    </row>
    <row r="32401" spans="8:8" ht="15" customHeight="1">
      <c r="H32401" s="24"/>
    </row>
    <row r="32402" spans="8:8" ht="15" customHeight="1">
      <c r="H32402" s="24"/>
    </row>
    <row r="32403" spans="8:8" ht="15" customHeight="1">
      <c r="H32403" s="24"/>
    </row>
    <row r="32404" spans="8:8" ht="15" customHeight="1">
      <c r="H32404" s="24"/>
    </row>
    <row r="32405" spans="8:8" ht="15" customHeight="1">
      <c r="H32405" s="24"/>
    </row>
    <row r="32406" spans="8:8" ht="15" customHeight="1">
      <c r="H32406" s="24"/>
    </row>
    <row r="32407" spans="8:8" ht="15" customHeight="1">
      <c r="H32407" s="24"/>
    </row>
    <row r="32408" spans="8:8" ht="15" customHeight="1">
      <c r="H32408" s="24"/>
    </row>
    <row r="32409" spans="8:8" ht="15" customHeight="1">
      <c r="H32409" s="24"/>
    </row>
    <row r="32410" spans="8:8" ht="15" customHeight="1">
      <c r="H32410" s="24"/>
    </row>
    <row r="32411" spans="8:8" ht="15" customHeight="1">
      <c r="H32411" s="24"/>
    </row>
    <row r="32412" spans="8:8" ht="15" customHeight="1">
      <c r="H32412" s="24"/>
    </row>
    <row r="32413" spans="8:8" ht="15" customHeight="1">
      <c r="H32413" s="24"/>
    </row>
    <row r="32414" spans="8:8" ht="15" customHeight="1">
      <c r="H32414" s="24"/>
    </row>
    <row r="32415" spans="8:8" ht="15" customHeight="1">
      <c r="H32415" s="24"/>
    </row>
    <row r="32416" spans="8:8" ht="15" customHeight="1">
      <c r="H32416" s="24"/>
    </row>
    <row r="32417" spans="8:8" ht="15" customHeight="1">
      <c r="H32417" s="24"/>
    </row>
    <row r="32418" spans="8:8" ht="15" customHeight="1">
      <c r="H32418" s="24"/>
    </row>
    <row r="32419" spans="8:8" ht="15" customHeight="1">
      <c r="H32419" s="24"/>
    </row>
    <row r="32420" spans="8:8" ht="15" customHeight="1">
      <c r="H32420" s="24"/>
    </row>
    <row r="32421" spans="8:8" ht="15" customHeight="1">
      <c r="H32421" s="24"/>
    </row>
    <row r="32422" spans="8:8" ht="15" customHeight="1">
      <c r="H32422" s="24"/>
    </row>
    <row r="32423" spans="8:8" ht="15" customHeight="1">
      <c r="H32423" s="24"/>
    </row>
    <row r="32424" spans="8:8" ht="15" customHeight="1">
      <c r="H32424" s="24"/>
    </row>
    <row r="32425" spans="8:8" ht="15" customHeight="1">
      <c r="H32425" s="24"/>
    </row>
    <row r="32426" spans="8:8" ht="15" customHeight="1">
      <c r="H32426" s="24"/>
    </row>
    <row r="32427" spans="8:8" ht="15" customHeight="1">
      <c r="H32427" s="24"/>
    </row>
    <row r="32428" spans="8:8" ht="15" customHeight="1">
      <c r="H32428" s="24"/>
    </row>
    <row r="32429" spans="8:8" ht="15" customHeight="1">
      <c r="H32429" s="24"/>
    </row>
    <row r="32430" spans="8:8" ht="15" customHeight="1">
      <c r="H32430" s="24"/>
    </row>
    <row r="32431" spans="8:8" ht="15" customHeight="1">
      <c r="H32431" s="24"/>
    </row>
    <row r="32432" spans="8:8" ht="15" customHeight="1">
      <c r="H32432" s="24"/>
    </row>
    <row r="32433" spans="8:8" ht="15" customHeight="1">
      <c r="H32433" s="24"/>
    </row>
    <row r="32434" spans="8:8" ht="15" customHeight="1">
      <c r="H32434" s="24"/>
    </row>
    <row r="32435" spans="8:8" ht="15" customHeight="1">
      <c r="H32435" s="24"/>
    </row>
    <row r="32436" spans="8:8" ht="15" customHeight="1">
      <c r="H32436" s="24"/>
    </row>
    <row r="32437" spans="8:8" ht="15" customHeight="1">
      <c r="H32437" s="24"/>
    </row>
    <row r="32438" spans="8:8" ht="15" customHeight="1">
      <c r="H32438" s="24"/>
    </row>
    <row r="32439" spans="8:8" ht="15" customHeight="1">
      <c r="H32439" s="24"/>
    </row>
    <row r="32440" spans="8:8" ht="15" customHeight="1">
      <c r="H32440" s="24"/>
    </row>
    <row r="32441" spans="8:8" ht="15" customHeight="1">
      <c r="H32441" s="24"/>
    </row>
    <row r="32442" spans="8:8" ht="15" customHeight="1">
      <c r="H32442" s="24"/>
    </row>
    <row r="32443" spans="8:8" ht="15" customHeight="1">
      <c r="H32443" s="24"/>
    </row>
    <row r="32444" spans="8:8" ht="15" customHeight="1">
      <c r="H32444" s="24"/>
    </row>
    <row r="32445" spans="8:8" ht="15" customHeight="1">
      <c r="H32445" s="24"/>
    </row>
    <row r="32446" spans="8:8" ht="15" customHeight="1">
      <c r="H32446" s="24"/>
    </row>
    <row r="32447" spans="8:8" ht="15" customHeight="1">
      <c r="H32447" s="24"/>
    </row>
    <row r="32448" spans="8:8" ht="15" customHeight="1">
      <c r="H32448" s="24"/>
    </row>
    <row r="32449" spans="8:8" ht="15" customHeight="1">
      <c r="H32449" s="24"/>
    </row>
    <row r="32450" spans="8:8" ht="15" customHeight="1">
      <c r="H32450" s="24"/>
    </row>
    <row r="32451" spans="8:8" ht="15" customHeight="1">
      <c r="H32451" s="24"/>
    </row>
    <row r="32452" spans="8:8" ht="15" customHeight="1">
      <c r="H32452" s="24"/>
    </row>
    <row r="32453" spans="8:8" ht="15" customHeight="1">
      <c r="H32453" s="24"/>
    </row>
    <row r="32454" spans="8:8" ht="15" customHeight="1">
      <c r="H32454" s="24"/>
    </row>
    <row r="32455" spans="8:8" ht="15" customHeight="1">
      <c r="H32455" s="24"/>
    </row>
    <row r="32456" spans="8:8" ht="15" customHeight="1">
      <c r="H32456" s="24"/>
    </row>
    <row r="32457" spans="8:8" ht="15" customHeight="1">
      <c r="H32457" s="24"/>
    </row>
    <row r="32458" spans="8:8" ht="15" customHeight="1">
      <c r="H32458" s="24"/>
    </row>
    <row r="32459" spans="8:8" ht="15" customHeight="1">
      <c r="H32459" s="24"/>
    </row>
    <row r="32460" spans="8:8" ht="15" customHeight="1">
      <c r="H32460" s="24"/>
    </row>
    <row r="32461" spans="8:8" ht="15" customHeight="1">
      <c r="H32461" s="24"/>
    </row>
    <row r="32462" spans="8:8" ht="15" customHeight="1">
      <c r="H32462" s="24"/>
    </row>
    <row r="32463" spans="8:8" ht="15" customHeight="1">
      <c r="H32463" s="24"/>
    </row>
    <row r="32464" spans="8:8" ht="15" customHeight="1">
      <c r="H32464" s="24"/>
    </row>
    <row r="32465" spans="8:8" ht="15" customHeight="1">
      <c r="H32465" s="24"/>
    </row>
    <row r="32466" spans="8:8" ht="15" customHeight="1">
      <c r="H32466" s="24"/>
    </row>
    <row r="32467" spans="8:8" ht="15" customHeight="1">
      <c r="H32467" s="24"/>
    </row>
    <row r="32468" spans="8:8" ht="15" customHeight="1">
      <c r="H32468" s="24"/>
    </row>
    <row r="32469" spans="8:8" ht="15" customHeight="1">
      <c r="H32469" s="24"/>
    </row>
    <row r="32470" spans="8:8" ht="15" customHeight="1">
      <c r="H32470" s="24"/>
    </row>
    <row r="32471" spans="8:8" ht="15" customHeight="1">
      <c r="H32471" s="24"/>
    </row>
    <row r="32472" spans="8:8" ht="15" customHeight="1">
      <c r="H32472" s="24"/>
    </row>
    <row r="32473" spans="8:8" ht="15" customHeight="1">
      <c r="H32473" s="24"/>
    </row>
    <row r="32474" spans="8:8" ht="15" customHeight="1">
      <c r="H32474" s="24"/>
    </row>
    <row r="32475" spans="8:8" ht="15" customHeight="1">
      <c r="H32475" s="24"/>
    </row>
    <row r="32476" spans="8:8" ht="15" customHeight="1">
      <c r="H32476" s="24"/>
    </row>
    <row r="32477" spans="8:8" ht="15" customHeight="1">
      <c r="H32477" s="24"/>
    </row>
    <row r="32478" spans="8:8" ht="15" customHeight="1">
      <c r="H32478" s="24"/>
    </row>
    <row r="32479" spans="8:8" ht="15" customHeight="1">
      <c r="H32479" s="24"/>
    </row>
    <row r="32480" spans="8:8" ht="15" customHeight="1">
      <c r="H32480" s="24"/>
    </row>
    <row r="32481" spans="8:8" ht="15" customHeight="1">
      <c r="H32481" s="24"/>
    </row>
    <row r="32482" spans="8:8" ht="15" customHeight="1">
      <c r="H32482" s="24"/>
    </row>
    <row r="32483" spans="8:8" ht="15" customHeight="1">
      <c r="H32483" s="24"/>
    </row>
    <row r="32484" spans="8:8" ht="15" customHeight="1">
      <c r="H32484" s="24"/>
    </row>
    <row r="32485" spans="8:8" ht="15" customHeight="1">
      <c r="H32485" s="24"/>
    </row>
    <row r="32486" spans="8:8" ht="15" customHeight="1">
      <c r="H32486" s="24"/>
    </row>
    <row r="32487" spans="8:8" ht="15" customHeight="1">
      <c r="H32487" s="24"/>
    </row>
    <row r="32488" spans="8:8" ht="15" customHeight="1">
      <c r="H32488" s="24"/>
    </row>
    <row r="32489" spans="8:8" ht="15" customHeight="1">
      <c r="H32489" s="24"/>
    </row>
    <row r="32490" spans="8:8" ht="15" customHeight="1">
      <c r="H32490" s="24"/>
    </row>
    <row r="32491" spans="8:8" ht="15" customHeight="1">
      <c r="H32491" s="24"/>
    </row>
    <row r="32492" spans="8:8" ht="15" customHeight="1">
      <c r="H32492" s="24"/>
    </row>
    <row r="32493" spans="8:8" ht="15" customHeight="1">
      <c r="H32493" s="24"/>
    </row>
    <row r="32494" spans="8:8" ht="15" customHeight="1">
      <c r="H32494" s="24"/>
    </row>
    <row r="32495" spans="8:8" ht="15" customHeight="1">
      <c r="H32495" s="24"/>
    </row>
    <row r="32496" spans="8:8" ht="15" customHeight="1">
      <c r="H32496" s="24"/>
    </row>
    <row r="32497" spans="8:8" ht="15" customHeight="1">
      <c r="H32497" s="24"/>
    </row>
    <row r="32498" spans="8:8" ht="15" customHeight="1">
      <c r="H32498" s="24"/>
    </row>
    <row r="32499" spans="8:8" ht="15" customHeight="1">
      <c r="H32499" s="24"/>
    </row>
    <row r="32500" spans="8:8" ht="15" customHeight="1">
      <c r="H32500" s="24"/>
    </row>
    <row r="32501" spans="8:8" ht="15" customHeight="1">
      <c r="H32501" s="24"/>
    </row>
    <row r="32502" spans="8:8" ht="15" customHeight="1">
      <c r="H32502" s="24"/>
    </row>
    <row r="32503" spans="8:8" ht="15" customHeight="1">
      <c r="H32503" s="24"/>
    </row>
    <row r="32504" spans="8:8" ht="15" customHeight="1">
      <c r="H32504" s="24"/>
    </row>
    <row r="32505" spans="8:8" ht="15" customHeight="1">
      <c r="H32505" s="24"/>
    </row>
    <row r="32506" spans="8:8" ht="15" customHeight="1">
      <c r="H32506" s="24"/>
    </row>
    <row r="32507" spans="8:8" ht="15" customHeight="1">
      <c r="H32507" s="24"/>
    </row>
    <row r="32508" spans="8:8" ht="15" customHeight="1">
      <c r="H32508" s="24"/>
    </row>
    <row r="32509" spans="8:8" ht="15" customHeight="1">
      <c r="H32509" s="24"/>
    </row>
    <row r="32510" spans="8:8" ht="15" customHeight="1">
      <c r="H32510" s="24"/>
    </row>
    <row r="32511" spans="8:8" ht="15" customHeight="1">
      <c r="H32511" s="24"/>
    </row>
    <row r="32512" spans="8:8" ht="15" customHeight="1">
      <c r="H32512" s="24"/>
    </row>
    <row r="32513" spans="8:8" ht="15" customHeight="1">
      <c r="H32513" s="24"/>
    </row>
    <row r="32514" spans="8:8" ht="15" customHeight="1">
      <c r="H32514" s="24"/>
    </row>
    <row r="32515" spans="8:8" ht="15" customHeight="1">
      <c r="H32515" s="24"/>
    </row>
    <row r="32516" spans="8:8" ht="15" customHeight="1">
      <c r="H32516" s="24"/>
    </row>
    <row r="32517" spans="8:8" ht="15" customHeight="1">
      <c r="H32517" s="24"/>
    </row>
    <row r="32518" spans="8:8" ht="15" customHeight="1">
      <c r="H32518" s="24"/>
    </row>
    <row r="32519" spans="8:8" ht="15" customHeight="1">
      <c r="H32519" s="24"/>
    </row>
    <row r="32520" spans="8:8" ht="15" customHeight="1">
      <c r="H32520" s="24"/>
    </row>
    <row r="32521" spans="8:8" ht="15" customHeight="1">
      <c r="H32521" s="24"/>
    </row>
    <row r="32522" spans="8:8" ht="15" customHeight="1">
      <c r="H32522" s="24"/>
    </row>
    <row r="32523" spans="8:8" ht="15" customHeight="1">
      <c r="H32523" s="24"/>
    </row>
    <row r="32524" spans="8:8" ht="15" customHeight="1">
      <c r="H32524" s="24"/>
    </row>
    <row r="32525" spans="8:8" ht="15" customHeight="1">
      <c r="H32525" s="24"/>
    </row>
    <row r="32526" spans="8:8" ht="15" customHeight="1">
      <c r="H32526" s="24"/>
    </row>
    <row r="32527" spans="8:8" ht="15" customHeight="1">
      <c r="H32527" s="24"/>
    </row>
    <row r="32528" spans="8:8" ht="15" customHeight="1">
      <c r="H32528" s="24"/>
    </row>
    <row r="32529" spans="8:8" ht="15" customHeight="1">
      <c r="H32529" s="24"/>
    </row>
    <row r="32530" spans="8:8" ht="15" customHeight="1">
      <c r="H32530" s="24"/>
    </row>
    <row r="32531" spans="8:8" ht="15" customHeight="1">
      <c r="H32531" s="24"/>
    </row>
    <row r="32532" spans="8:8" ht="15" customHeight="1">
      <c r="H32532" s="24"/>
    </row>
    <row r="32533" spans="8:8" ht="15" customHeight="1">
      <c r="H32533" s="24"/>
    </row>
    <row r="32534" spans="8:8" ht="15" customHeight="1">
      <c r="H32534" s="24"/>
    </row>
    <row r="32535" spans="8:8" ht="15" customHeight="1">
      <c r="H32535" s="24"/>
    </row>
    <row r="32536" spans="8:8" ht="15" customHeight="1">
      <c r="H32536" s="24"/>
    </row>
    <row r="32537" spans="8:8" ht="15" customHeight="1">
      <c r="H32537" s="24"/>
    </row>
    <row r="32538" spans="8:8" ht="15" customHeight="1">
      <c r="H32538" s="24"/>
    </row>
    <row r="32539" spans="8:8" ht="15" customHeight="1">
      <c r="H32539" s="24"/>
    </row>
    <row r="32540" spans="8:8" ht="15" customHeight="1">
      <c r="H32540" s="24"/>
    </row>
    <row r="32541" spans="8:8" ht="15" customHeight="1">
      <c r="H32541" s="24"/>
    </row>
    <row r="32542" spans="8:8" ht="15" customHeight="1">
      <c r="H32542" s="24"/>
    </row>
    <row r="32543" spans="8:8" ht="15" customHeight="1">
      <c r="H32543" s="24"/>
    </row>
    <row r="32544" spans="8:8" ht="15" customHeight="1">
      <c r="H32544" s="24"/>
    </row>
    <row r="32545" spans="8:8" ht="15" customHeight="1">
      <c r="H32545" s="24"/>
    </row>
    <row r="32546" spans="8:8" ht="15" customHeight="1">
      <c r="H32546" s="24"/>
    </row>
    <row r="32547" spans="8:8" ht="15" customHeight="1">
      <c r="H32547" s="24"/>
    </row>
    <row r="32548" spans="8:8" ht="15" customHeight="1">
      <c r="H32548" s="24"/>
    </row>
    <row r="32549" spans="8:8" ht="15" customHeight="1">
      <c r="H32549" s="24"/>
    </row>
    <row r="32550" spans="8:8" ht="15" customHeight="1">
      <c r="H32550" s="24"/>
    </row>
    <row r="32551" spans="8:8" ht="15" customHeight="1">
      <c r="H32551" s="24"/>
    </row>
    <row r="32552" spans="8:8" ht="15" customHeight="1">
      <c r="H32552" s="24"/>
    </row>
    <row r="32553" spans="8:8" ht="15" customHeight="1">
      <c r="H32553" s="24"/>
    </row>
    <row r="32554" spans="8:8" ht="15" customHeight="1">
      <c r="H32554" s="24"/>
    </row>
    <row r="32555" spans="8:8" ht="15" customHeight="1">
      <c r="H32555" s="24"/>
    </row>
    <row r="32556" spans="8:8" ht="15" customHeight="1">
      <c r="H32556" s="24"/>
    </row>
    <row r="32557" spans="8:8" ht="15" customHeight="1">
      <c r="H32557" s="24"/>
    </row>
    <row r="32558" spans="8:8" ht="15" customHeight="1">
      <c r="H32558" s="24"/>
    </row>
    <row r="32559" spans="8:8" ht="15" customHeight="1">
      <c r="H32559" s="24"/>
    </row>
    <row r="32560" spans="8:8" ht="15" customHeight="1">
      <c r="H32560" s="24"/>
    </row>
    <row r="32561" spans="8:8" ht="15" customHeight="1">
      <c r="H32561" s="24"/>
    </row>
    <row r="32562" spans="8:8" ht="15" customHeight="1">
      <c r="H32562" s="24"/>
    </row>
    <row r="32563" spans="8:8" ht="15" customHeight="1">
      <c r="H32563" s="24"/>
    </row>
    <row r="32564" spans="8:8" ht="15" customHeight="1">
      <c r="H32564" s="24"/>
    </row>
    <row r="32565" spans="8:8" ht="15" customHeight="1">
      <c r="H32565" s="24"/>
    </row>
    <row r="32566" spans="8:8" ht="15" customHeight="1">
      <c r="H32566" s="24"/>
    </row>
    <row r="32567" spans="8:8" ht="15" customHeight="1">
      <c r="H32567" s="24"/>
    </row>
    <row r="32568" spans="8:8" ht="15" customHeight="1">
      <c r="H32568" s="24"/>
    </row>
    <row r="32569" spans="8:8" ht="15" customHeight="1">
      <c r="H32569" s="24"/>
    </row>
    <row r="32570" spans="8:8" ht="15" customHeight="1">
      <c r="H32570" s="24"/>
    </row>
    <row r="32571" spans="8:8" ht="15" customHeight="1">
      <c r="H32571" s="24"/>
    </row>
    <row r="32572" spans="8:8" ht="15" customHeight="1">
      <c r="H32572" s="24"/>
    </row>
    <row r="32573" spans="8:8" ht="15" customHeight="1">
      <c r="H32573" s="24"/>
    </row>
    <row r="32574" spans="8:8" ht="15" customHeight="1">
      <c r="H32574" s="24"/>
    </row>
    <row r="32575" spans="8:8" ht="15" customHeight="1">
      <c r="H32575" s="24"/>
    </row>
    <row r="32576" spans="8:8" ht="15" customHeight="1">
      <c r="H32576" s="24"/>
    </row>
    <row r="32577" spans="8:8" ht="15" customHeight="1">
      <c r="H32577" s="24"/>
    </row>
    <row r="32578" spans="8:8" ht="15" customHeight="1">
      <c r="H32578" s="24"/>
    </row>
    <row r="32579" spans="8:8" ht="15" customHeight="1">
      <c r="H32579" s="24"/>
    </row>
    <row r="32580" spans="8:8" ht="15" customHeight="1">
      <c r="H32580" s="24"/>
    </row>
    <row r="32581" spans="8:8" ht="15" customHeight="1">
      <c r="H32581" s="24"/>
    </row>
    <row r="32582" spans="8:8" ht="15" customHeight="1">
      <c r="H32582" s="24"/>
    </row>
    <row r="32583" spans="8:8" ht="15" customHeight="1">
      <c r="H32583" s="24"/>
    </row>
    <row r="32584" spans="8:8" ht="15" customHeight="1">
      <c r="H32584" s="24"/>
    </row>
    <row r="32585" spans="8:8" ht="15" customHeight="1">
      <c r="H32585" s="24"/>
    </row>
    <row r="32586" spans="8:8" ht="15" customHeight="1">
      <c r="H32586" s="24"/>
    </row>
    <row r="32587" spans="8:8" ht="15" customHeight="1">
      <c r="H32587" s="24"/>
    </row>
    <row r="32588" spans="8:8" ht="15" customHeight="1">
      <c r="H32588" s="24"/>
    </row>
    <row r="32589" spans="8:8" ht="15" customHeight="1">
      <c r="H32589" s="24"/>
    </row>
    <row r="32590" spans="8:8" ht="15" customHeight="1">
      <c r="H32590" s="24"/>
    </row>
    <row r="32591" spans="8:8" ht="15" customHeight="1">
      <c r="H32591" s="24"/>
    </row>
    <row r="32592" spans="8:8" ht="15" customHeight="1">
      <c r="H32592" s="24"/>
    </row>
    <row r="32593" spans="8:8" ht="15" customHeight="1">
      <c r="H32593" s="24"/>
    </row>
    <row r="32594" spans="8:8" ht="15" customHeight="1">
      <c r="H32594" s="24"/>
    </row>
    <row r="32595" spans="8:8" ht="15" customHeight="1">
      <c r="H32595" s="24"/>
    </row>
    <row r="32596" spans="8:8" ht="15" customHeight="1">
      <c r="H32596" s="24"/>
    </row>
    <row r="32597" spans="8:8" ht="15" customHeight="1">
      <c r="H32597" s="24"/>
    </row>
    <row r="32598" spans="8:8" ht="15" customHeight="1">
      <c r="H32598" s="24"/>
    </row>
    <row r="32599" spans="8:8" ht="15" customHeight="1">
      <c r="H32599" s="24"/>
    </row>
    <row r="32600" spans="8:8" ht="15" customHeight="1">
      <c r="H32600" s="24"/>
    </row>
    <row r="32601" spans="8:8" ht="15" customHeight="1">
      <c r="H32601" s="24"/>
    </row>
    <row r="32602" spans="8:8" ht="15" customHeight="1">
      <c r="H32602" s="24"/>
    </row>
    <row r="32603" spans="8:8" ht="15" customHeight="1">
      <c r="H32603" s="24"/>
    </row>
    <row r="32604" spans="8:8" ht="15" customHeight="1">
      <c r="H32604" s="24"/>
    </row>
    <row r="32605" spans="8:8" ht="15" customHeight="1">
      <c r="H32605" s="24"/>
    </row>
    <row r="32606" spans="8:8" ht="15" customHeight="1">
      <c r="H32606" s="24"/>
    </row>
    <row r="32607" spans="8:8" ht="15" customHeight="1">
      <c r="H32607" s="24"/>
    </row>
    <row r="32608" spans="8:8" ht="15" customHeight="1">
      <c r="H32608" s="24"/>
    </row>
    <row r="32609" spans="8:8" ht="15" customHeight="1">
      <c r="H32609" s="24"/>
    </row>
    <row r="32610" spans="8:8" ht="15" customHeight="1">
      <c r="H32610" s="24"/>
    </row>
    <row r="32611" spans="8:8" ht="15" customHeight="1">
      <c r="H32611" s="24"/>
    </row>
    <row r="32612" spans="8:8" ht="15" customHeight="1">
      <c r="H32612" s="24"/>
    </row>
    <row r="32613" spans="8:8" ht="15" customHeight="1">
      <c r="H32613" s="24"/>
    </row>
    <row r="32614" spans="8:8" ht="15" customHeight="1">
      <c r="H32614" s="24"/>
    </row>
    <row r="32615" spans="8:8" ht="15" customHeight="1">
      <c r="H32615" s="24"/>
    </row>
    <row r="32616" spans="8:8" ht="15" customHeight="1">
      <c r="H32616" s="24"/>
    </row>
    <row r="32617" spans="8:8" ht="15" customHeight="1">
      <c r="H32617" s="24"/>
    </row>
    <row r="32618" spans="8:8" ht="15" customHeight="1">
      <c r="H32618" s="24"/>
    </row>
    <row r="32619" spans="8:8" ht="15" customHeight="1">
      <c r="H32619" s="24"/>
    </row>
    <row r="32620" spans="8:8" ht="15" customHeight="1">
      <c r="H32620" s="24"/>
    </row>
    <row r="32621" spans="8:8" ht="15" customHeight="1">
      <c r="H32621" s="24"/>
    </row>
    <row r="32622" spans="8:8" ht="15" customHeight="1">
      <c r="H32622" s="24"/>
    </row>
    <row r="32623" spans="8:8" ht="15" customHeight="1">
      <c r="H32623" s="24"/>
    </row>
    <row r="32624" spans="8:8" ht="15" customHeight="1">
      <c r="H32624" s="24"/>
    </row>
    <row r="32625" spans="8:8" ht="15" customHeight="1">
      <c r="H32625" s="24"/>
    </row>
    <row r="32626" spans="8:8" ht="15" customHeight="1">
      <c r="H32626" s="24"/>
    </row>
    <row r="32627" spans="8:8" ht="15" customHeight="1">
      <c r="H32627" s="24"/>
    </row>
    <row r="32628" spans="8:8" ht="15" customHeight="1">
      <c r="H32628" s="24"/>
    </row>
    <row r="32629" spans="8:8" ht="15" customHeight="1">
      <c r="H32629" s="24"/>
    </row>
    <row r="32630" spans="8:8" ht="15" customHeight="1">
      <c r="H32630" s="24"/>
    </row>
    <row r="32631" spans="8:8" ht="15" customHeight="1">
      <c r="H32631" s="24"/>
    </row>
    <row r="32632" spans="8:8" ht="15" customHeight="1">
      <c r="H32632" s="24"/>
    </row>
    <row r="32633" spans="8:8" ht="15" customHeight="1">
      <c r="H32633" s="24"/>
    </row>
    <row r="32634" spans="8:8" ht="15" customHeight="1">
      <c r="H32634" s="24"/>
    </row>
    <row r="32635" spans="8:8" ht="15" customHeight="1">
      <c r="H32635" s="24"/>
    </row>
    <row r="32636" spans="8:8" ht="15" customHeight="1">
      <c r="H32636" s="24"/>
    </row>
    <row r="32637" spans="8:8" ht="15" customHeight="1">
      <c r="H32637" s="24"/>
    </row>
    <row r="32638" spans="8:8" ht="15" customHeight="1">
      <c r="H32638" s="24"/>
    </row>
    <row r="32639" spans="8:8" ht="15" customHeight="1">
      <c r="H32639" s="24"/>
    </row>
    <row r="32640" spans="8:8" ht="15" customHeight="1">
      <c r="H32640" s="24"/>
    </row>
    <row r="32641" spans="8:8" ht="15" customHeight="1">
      <c r="H32641" s="24"/>
    </row>
    <row r="32642" spans="8:8" ht="15" customHeight="1">
      <c r="H32642" s="24"/>
    </row>
    <row r="32643" spans="8:8" ht="15" customHeight="1">
      <c r="H32643" s="24"/>
    </row>
    <row r="32644" spans="8:8" ht="15" customHeight="1">
      <c r="H32644" s="24"/>
    </row>
    <row r="32645" spans="8:8" ht="15" customHeight="1">
      <c r="H32645" s="24"/>
    </row>
    <row r="32646" spans="8:8" ht="15" customHeight="1">
      <c r="H32646" s="24"/>
    </row>
    <row r="32647" spans="8:8" ht="15" customHeight="1">
      <c r="H32647" s="24"/>
    </row>
    <row r="32648" spans="8:8" ht="15" customHeight="1">
      <c r="H32648" s="24"/>
    </row>
    <row r="32649" spans="8:8" ht="15" customHeight="1">
      <c r="H32649" s="24"/>
    </row>
    <row r="32650" spans="8:8" ht="15" customHeight="1">
      <c r="H32650" s="24"/>
    </row>
    <row r="32651" spans="8:8" ht="15" customHeight="1">
      <c r="H32651" s="24"/>
    </row>
    <row r="32652" spans="8:8" ht="15" customHeight="1">
      <c r="H32652" s="24"/>
    </row>
    <row r="32653" spans="8:8" ht="15" customHeight="1">
      <c r="H32653" s="24"/>
    </row>
    <row r="32654" spans="8:8" ht="15" customHeight="1">
      <c r="H32654" s="24"/>
    </row>
    <row r="32655" spans="8:8" ht="15" customHeight="1">
      <c r="H32655" s="24"/>
    </row>
    <row r="32656" spans="8:8" ht="15" customHeight="1">
      <c r="H32656" s="24"/>
    </row>
    <row r="32657" spans="8:8" ht="15" customHeight="1">
      <c r="H32657" s="24"/>
    </row>
    <row r="32658" spans="8:8" ht="15" customHeight="1">
      <c r="H32658" s="24"/>
    </row>
    <row r="32659" spans="8:8" ht="15" customHeight="1">
      <c r="H32659" s="24"/>
    </row>
    <row r="32660" spans="8:8" ht="15" customHeight="1">
      <c r="H32660" s="24"/>
    </row>
    <row r="32661" spans="8:8" ht="15" customHeight="1">
      <c r="H32661" s="24"/>
    </row>
    <row r="32662" spans="8:8" ht="15" customHeight="1">
      <c r="H32662" s="24"/>
    </row>
    <row r="32663" spans="8:8" ht="15" customHeight="1">
      <c r="H32663" s="24"/>
    </row>
    <row r="32664" spans="8:8" ht="15" customHeight="1">
      <c r="H32664" s="24"/>
    </row>
    <row r="32665" spans="8:8" ht="15" customHeight="1">
      <c r="H32665" s="24"/>
    </row>
    <row r="32666" spans="8:8" ht="15" customHeight="1">
      <c r="H32666" s="24"/>
    </row>
    <row r="32667" spans="8:8" ht="15" customHeight="1">
      <c r="H32667" s="24"/>
    </row>
    <row r="32668" spans="8:8" ht="15" customHeight="1">
      <c r="H32668" s="24"/>
    </row>
    <row r="32669" spans="8:8" ht="15" customHeight="1">
      <c r="H32669" s="24"/>
    </row>
    <row r="32670" spans="8:8" ht="15" customHeight="1">
      <c r="H32670" s="24"/>
    </row>
    <row r="32671" spans="8:8" ht="15" customHeight="1">
      <c r="H32671" s="24"/>
    </row>
    <row r="32672" spans="8:8" ht="15" customHeight="1">
      <c r="H32672" s="24"/>
    </row>
    <row r="32673" spans="8:8" ht="15" customHeight="1">
      <c r="H32673" s="24"/>
    </row>
    <row r="32674" spans="8:8" ht="15" customHeight="1">
      <c r="H32674" s="24"/>
    </row>
    <row r="32675" spans="8:8" ht="15" customHeight="1">
      <c r="H32675" s="24"/>
    </row>
    <row r="32676" spans="8:8" ht="15" customHeight="1">
      <c r="H32676" s="24"/>
    </row>
    <row r="32677" spans="8:8" ht="15" customHeight="1">
      <c r="H32677" s="24"/>
    </row>
    <row r="32678" spans="8:8" ht="15" customHeight="1">
      <c r="H32678" s="24"/>
    </row>
    <row r="32679" spans="8:8" ht="15" customHeight="1">
      <c r="H32679" s="24"/>
    </row>
    <row r="32680" spans="8:8" ht="15" customHeight="1">
      <c r="H32680" s="24"/>
    </row>
    <row r="32681" spans="8:8" ht="15" customHeight="1">
      <c r="H32681" s="24"/>
    </row>
    <row r="32682" spans="8:8" ht="15" customHeight="1">
      <c r="H32682" s="24"/>
    </row>
    <row r="32683" spans="8:8" ht="15" customHeight="1">
      <c r="H32683" s="24"/>
    </row>
    <row r="32684" spans="8:8" ht="15" customHeight="1">
      <c r="H32684" s="24"/>
    </row>
    <row r="32685" spans="8:8" ht="15" customHeight="1">
      <c r="H32685" s="24"/>
    </row>
    <row r="32686" spans="8:8" ht="15" customHeight="1">
      <c r="H32686" s="24"/>
    </row>
    <row r="32687" spans="8:8" ht="15" customHeight="1">
      <c r="H32687" s="24"/>
    </row>
    <row r="32688" spans="8:8" ht="15" customHeight="1">
      <c r="H32688" s="24"/>
    </row>
    <row r="32689" spans="8:8" ht="15" customHeight="1">
      <c r="H32689" s="24"/>
    </row>
    <row r="32690" spans="8:8" ht="15" customHeight="1">
      <c r="H32690" s="24"/>
    </row>
    <row r="32691" spans="8:8" ht="15" customHeight="1">
      <c r="H32691" s="24"/>
    </row>
    <row r="32692" spans="8:8" ht="15" customHeight="1">
      <c r="H32692" s="24"/>
    </row>
    <row r="32693" spans="8:8" ht="15" customHeight="1">
      <c r="H32693" s="24"/>
    </row>
    <row r="32694" spans="8:8" ht="15" customHeight="1">
      <c r="H32694" s="24"/>
    </row>
    <row r="32695" spans="8:8" ht="15" customHeight="1">
      <c r="H32695" s="24"/>
    </row>
    <row r="32696" spans="8:8" ht="15" customHeight="1">
      <c r="H32696" s="24"/>
    </row>
    <row r="32697" spans="8:8" ht="15" customHeight="1">
      <c r="H32697" s="24"/>
    </row>
    <row r="32698" spans="8:8" ht="15" customHeight="1">
      <c r="H32698" s="24"/>
    </row>
    <row r="32699" spans="8:8" ht="15" customHeight="1">
      <c r="H32699" s="24"/>
    </row>
    <row r="32700" spans="8:8" ht="15" customHeight="1">
      <c r="H32700" s="24"/>
    </row>
    <row r="32701" spans="8:8" ht="15" customHeight="1">
      <c r="H32701" s="24"/>
    </row>
    <row r="32702" spans="8:8" ht="15" customHeight="1">
      <c r="H32702" s="24"/>
    </row>
    <row r="32703" spans="8:8" ht="15" customHeight="1">
      <c r="H32703" s="24"/>
    </row>
    <row r="32704" spans="8:8" ht="15" customHeight="1">
      <c r="H32704" s="24"/>
    </row>
    <row r="32705" spans="8:8" ht="15" customHeight="1">
      <c r="H32705" s="24"/>
    </row>
    <row r="32706" spans="8:8" ht="15" customHeight="1">
      <c r="H32706" s="24"/>
    </row>
    <row r="32707" spans="8:8" ht="15" customHeight="1">
      <c r="H32707" s="24"/>
    </row>
    <row r="32708" spans="8:8" ht="15" customHeight="1">
      <c r="H32708" s="24"/>
    </row>
    <row r="32709" spans="8:8" ht="15" customHeight="1">
      <c r="H32709" s="24"/>
    </row>
    <row r="32710" spans="8:8" ht="15" customHeight="1">
      <c r="H32710" s="24"/>
    </row>
    <row r="32711" spans="8:8" ht="15" customHeight="1">
      <c r="H32711" s="24"/>
    </row>
    <row r="32712" spans="8:8" ht="15" customHeight="1">
      <c r="H32712" s="24"/>
    </row>
    <row r="32713" spans="8:8" ht="15" customHeight="1">
      <c r="H32713" s="24"/>
    </row>
    <row r="32714" spans="8:8" ht="15" customHeight="1">
      <c r="H32714" s="24"/>
    </row>
    <row r="32715" spans="8:8" ht="15" customHeight="1">
      <c r="H32715" s="24"/>
    </row>
    <row r="32716" spans="8:8" ht="15" customHeight="1">
      <c r="H32716" s="24"/>
    </row>
    <row r="32717" spans="8:8" ht="15" customHeight="1">
      <c r="H32717" s="24"/>
    </row>
    <row r="32718" spans="8:8" ht="15" customHeight="1">
      <c r="H32718" s="24"/>
    </row>
    <row r="32719" spans="8:8" ht="15" customHeight="1">
      <c r="H32719" s="24"/>
    </row>
    <row r="32720" spans="8:8" ht="15" customHeight="1">
      <c r="H32720" s="24"/>
    </row>
    <row r="32721" spans="8:8" ht="15" customHeight="1">
      <c r="H32721" s="24"/>
    </row>
    <row r="32722" spans="8:8" ht="15" customHeight="1">
      <c r="H32722" s="24"/>
    </row>
    <row r="32723" spans="8:8" ht="15" customHeight="1">
      <c r="H32723" s="24"/>
    </row>
    <row r="32724" spans="8:8" ht="15" customHeight="1">
      <c r="H32724" s="24"/>
    </row>
    <row r="32725" spans="8:8" ht="15" customHeight="1">
      <c r="H32725" s="24"/>
    </row>
    <row r="32726" spans="8:8" ht="15" customHeight="1">
      <c r="H32726" s="24"/>
    </row>
    <row r="32727" spans="8:8" ht="15" customHeight="1">
      <c r="H32727" s="24"/>
    </row>
    <row r="32728" spans="8:8" ht="15" customHeight="1">
      <c r="H32728" s="24"/>
    </row>
    <row r="32729" spans="8:8" ht="15" customHeight="1">
      <c r="H32729" s="24"/>
    </row>
    <row r="32730" spans="8:8" ht="15" customHeight="1">
      <c r="H32730" s="24"/>
    </row>
    <row r="32731" spans="8:8" ht="15" customHeight="1">
      <c r="H32731" s="24"/>
    </row>
    <row r="32732" spans="8:8" ht="15" customHeight="1">
      <c r="H32732" s="24"/>
    </row>
    <row r="32733" spans="8:8" ht="15" customHeight="1">
      <c r="H32733" s="24"/>
    </row>
    <row r="32734" spans="8:8" ht="15" customHeight="1">
      <c r="H32734" s="24"/>
    </row>
    <row r="32735" spans="8:8" ht="15" customHeight="1">
      <c r="H32735" s="24"/>
    </row>
    <row r="32736" spans="8:8" ht="15" customHeight="1">
      <c r="H32736" s="24"/>
    </row>
    <row r="32737" spans="8:8" ht="15" customHeight="1">
      <c r="H32737" s="24"/>
    </row>
    <row r="32738" spans="8:8" ht="15" customHeight="1">
      <c r="H32738" s="24"/>
    </row>
    <row r="32739" spans="8:8" ht="15" customHeight="1">
      <c r="H32739" s="24"/>
    </row>
    <row r="32740" spans="8:8" ht="15" customHeight="1">
      <c r="H32740" s="24"/>
    </row>
    <row r="32741" spans="8:8" ht="15" customHeight="1">
      <c r="H32741" s="24"/>
    </row>
    <row r="32742" spans="8:8" ht="15" customHeight="1">
      <c r="H32742" s="24"/>
    </row>
    <row r="32743" spans="8:8" ht="15" customHeight="1">
      <c r="H32743" s="24"/>
    </row>
    <row r="32744" spans="8:8" ht="15" customHeight="1">
      <c r="H32744" s="24"/>
    </row>
    <row r="32745" spans="8:8" ht="15" customHeight="1">
      <c r="H32745" s="24"/>
    </row>
    <row r="32746" spans="8:8" ht="15" customHeight="1">
      <c r="H32746" s="24"/>
    </row>
    <row r="32747" spans="8:8" ht="15" customHeight="1">
      <c r="H32747" s="24"/>
    </row>
    <row r="32748" spans="8:8" ht="15" customHeight="1">
      <c r="H32748" s="24"/>
    </row>
    <row r="32749" spans="8:8" ht="15" customHeight="1">
      <c r="H32749" s="24"/>
    </row>
    <row r="32750" spans="8:8" ht="15" customHeight="1">
      <c r="H32750" s="24"/>
    </row>
    <row r="32751" spans="8:8" ht="15" customHeight="1">
      <c r="H32751" s="24"/>
    </row>
    <row r="32752" spans="8:8" ht="15" customHeight="1">
      <c r="H32752" s="24"/>
    </row>
    <row r="32753" spans="8:8" ht="15" customHeight="1">
      <c r="H32753" s="24"/>
    </row>
    <row r="32754" spans="8:8" ht="15" customHeight="1">
      <c r="H32754" s="24"/>
    </row>
    <row r="32755" spans="8:8" ht="15" customHeight="1">
      <c r="H32755" s="24"/>
    </row>
    <row r="32756" spans="8:8" ht="15" customHeight="1">
      <c r="H32756" s="24"/>
    </row>
    <row r="32757" spans="8:8" ht="15" customHeight="1">
      <c r="H32757" s="24"/>
    </row>
    <row r="32758" spans="8:8" ht="15" customHeight="1">
      <c r="H32758" s="24"/>
    </row>
    <row r="32759" spans="8:8" ht="15" customHeight="1">
      <c r="H32759" s="24"/>
    </row>
    <row r="32760" spans="8:8" ht="15" customHeight="1">
      <c r="H32760" s="24"/>
    </row>
    <row r="32761" spans="8:8" ht="15" customHeight="1">
      <c r="H32761" s="24"/>
    </row>
    <row r="32762" spans="8:8" ht="15" customHeight="1">
      <c r="H32762" s="24"/>
    </row>
    <row r="32763" spans="8:8" ht="15" customHeight="1">
      <c r="H32763" s="24"/>
    </row>
    <row r="32764" spans="8:8" ht="15" customHeight="1">
      <c r="H32764" s="24"/>
    </row>
    <row r="32765" spans="8:8" ht="15" customHeight="1">
      <c r="H32765" s="24"/>
    </row>
    <row r="32766" spans="8:8" ht="15" customHeight="1">
      <c r="H32766" s="24"/>
    </row>
    <row r="32767" spans="8:8" ht="15" customHeight="1">
      <c r="H32767" s="24"/>
    </row>
    <row r="32768" spans="8:8" ht="15" customHeight="1">
      <c r="H32768" s="24"/>
    </row>
    <row r="32769" spans="8:8" ht="15" customHeight="1">
      <c r="H32769" s="24"/>
    </row>
    <row r="32770" spans="8:8" ht="15" customHeight="1">
      <c r="H32770" s="24"/>
    </row>
    <row r="32771" spans="8:8" ht="15" customHeight="1">
      <c r="H32771" s="24"/>
    </row>
    <row r="32772" spans="8:8" ht="15" customHeight="1">
      <c r="H32772" s="24"/>
    </row>
    <row r="32773" spans="8:8" ht="15" customHeight="1">
      <c r="H32773" s="24"/>
    </row>
    <row r="32774" spans="8:8" ht="15" customHeight="1">
      <c r="H32774" s="24"/>
    </row>
    <row r="32775" spans="8:8" ht="15" customHeight="1">
      <c r="H32775" s="24"/>
    </row>
    <row r="32776" spans="8:8" ht="15" customHeight="1">
      <c r="H32776" s="24"/>
    </row>
    <row r="32777" spans="8:8" ht="15" customHeight="1">
      <c r="H32777" s="24"/>
    </row>
    <row r="32778" spans="8:8" ht="15" customHeight="1">
      <c r="H32778" s="24"/>
    </row>
    <row r="32779" spans="8:8" ht="15" customHeight="1">
      <c r="H32779" s="24"/>
    </row>
    <row r="32780" spans="8:8" ht="15" customHeight="1">
      <c r="H32780" s="24"/>
    </row>
    <row r="32781" spans="8:8" ht="15" customHeight="1">
      <c r="H32781" s="24"/>
    </row>
    <row r="32782" spans="8:8" ht="15" customHeight="1">
      <c r="H32782" s="24"/>
    </row>
    <row r="32783" spans="8:8" ht="15" customHeight="1">
      <c r="H32783" s="24"/>
    </row>
    <row r="32784" spans="8:8" ht="15" customHeight="1">
      <c r="H32784" s="24"/>
    </row>
    <row r="32785" spans="8:8" ht="15" customHeight="1">
      <c r="H32785" s="24"/>
    </row>
    <row r="32786" spans="8:8" ht="15" customHeight="1">
      <c r="H32786" s="24"/>
    </row>
    <row r="32787" spans="8:8" ht="15" customHeight="1">
      <c r="H32787" s="24"/>
    </row>
    <row r="32788" spans="8:8" ht="15" customHeight="1">
      <c r="H32788" s="24"/>
    </row>
    <row r="32789" spans="8:8" ht="15" customHeight="1">
      <c r="H32789" s="24"/>
    </row>
    <row r="32790" spans="8:8" ht="15" customHeight="1">
      <c r="H32790" s="24"/>
    </row>
    <row r="32791" spans="8:8" ht="15" customHeight="1">
      <c r="H32791" s="24"/>
    </row>
    <row r="32792" spans="8:8" ht="15" customHeight="1">
      <c r="H32792" s="24"/>
    </row>
    <row r="32793" spans="8:8" ht="15" customHeight="1">
      <c r="H32793" s="24"/>
    </row>
    <row r="32794" spans="8:8" ht="15" customHeight="1">
      <c r="H32794" s="24"/>
    </row>
    <row r="32795" spans="8:8" ht="15" customHeight="1">
      <c r="H32795" s="24"/>
    </row>
    <row r="32796" spans="8:8" ht="15" customHeight="1">
      <c r="H32796" s="24"/>
    </row>
    <row r="32797" spans="8:8" ht="15" customHeight="1">
      <c r="H32797" s="24"/>
    </row>
    <row r="32798" spans="8:8" ht="15" customHeight="1">
      <c r="H32798" s="24"/>
    </row>
    <row r="32799" spans="8:8" ht="15" customHeight="1">
      <c r="H32799" s="24"/>
    </row>
    <row r="32800" spans="8:8" ht="15" customHeight="1">
      <c r="H32800" s="24"/>
    </row>
    <row r="32801" spans="8:8" ht="15" customHeight="1">
      <c r="H32801" s="24"/>
    </row>
    <row r="32802" spans="8:8" ht="15" customHeight="1">
      <c r="H32802" s="24"/>
    </row>
    <row r="32803" spans="8:8" ht="15" customHeight="1">
      <c r="H32803" s="24"/>
    </row>
    <row r="32804" spans="8:8" ht="15" customHeight="1">
      <c r="H32804" s="24"/>
    </row>
    <row r="32805" spans="8:8" ht="15" customHeight="1">
      <c r="H32805" s="24"/>
    </row>
    <row r="32806" spans="8:8" ht="15" customHeight="1">
      <c r="H32806" s="24"/>
    </row>
    <row r="32807" spans="8:8" ht="15" customHeight="1">
      <c r="H32807" s="24"/>
    </row>
    <row r="32808" spans="8:8" ht="15" customHeight="1">
      <c r="H32808" s="24"/>
    </row>
    <row r="32809" spans="8:8" ht="15" customHeight="1">
      <c r="H32809" s="24"/>
    </row>
    <row r="32810" spans="8:8" ht="15" customHeight="1">
      <c r="H32810" s="24"/>
    </row>
    <row r="32811" spans="8:8" ht="15" customHeight="1">
      <c r="H32811" s="24"/>
    </row>
    <row r="32812" spans="8:8" ht="15" customHeight="1">
      <c r="H32812" s="24"/>
    </row>
    <row r="32813" spans="8:8" ht="15" customHeight="1">
      <c r="H32813" s="24"/>
    </row>
    <row r="32814" spans="8:8" ht="15" customHeight="1">
      <c r="H32814" s="24"/>
    </row>
    <row r="32815" spans="8:8" ht="15" customHeight="1">
      <c r="H32815" s="24"/>
    </row>
    <row r="32816" spans="8:8" ht="15" customHeight="1">
      <c r="H32816" s="24"/>
    </row>
    <row r="32817" spans="8:8" ht="15" customHeight="1">
      <c r="H32817" s="24"/>
    </row>
    <row r="32818" spans="8:8" ht="15" customHeight="1">
      <c r="H32818" s="24"/>
    </row>
    <row r="32819" spans="8:8" ht="15" customHeight="1">
      <c r="H32819" s="24"/>
    </row>
    <row r="32820" spans="8:8" ht="15" customHeight="1">
      <c r="H32820" s="24"/>
    </row>
    <row r="32821" spans="8:8" ht="15" customHeight="1">
      <c r="H32821" s="24"/>
    </row>
    <row r="32822" spans="8:8" ht="15" customHeight="1">
      <c r="H32822" s="24"/>
    </row>
    <row r="32823" spans="8:8" ht="15" customHeight="1">
      <c r="H32823" s="24"/>
    </row>
    <row r="32824" spans="8:8" ht="15" customHeight="1">
      <c r="H32824" s="24"/>
    </row>
    <row r="32825" spans="8:8" ht="15" customHeight="1">
      <c r="H32825" s="24"/>
    </row>
    <row r="32826" spans="8:8" ht="15" customHeight="1">
      <c r="H32826" s="24"/>
    </row>
    <row r="32827" spans="8:8" ht="15" customHeight="1">
      <c r="H32827" s="24"/>
    </row>
    <row r="32828" spans="8:8" ht="15" customHeight="1">
      <c r="H32828" s="24"/>
    </row>
    <row r="32829" spans="8:8" ht="15" customHeight="1">
      <c r="H32829" s="24"/>
    </row>
    <row r="32830" spans="8:8" ht="15" customHeight="1">
      <c r="H32830" s="24"/>
    </row>
    <row r="32831" spans="8:8" ht="15" customHeight="1">
      <c r="H32831" s="24"/>
    </row>
    <row r="32832" spans="8:8" ht="15" customHeight="1">
      <c r="H32832" s="24"/>
    </row>
    <row r="32833" spans="8:8" ht="15" customHeight="1">
      <c r="H32833" s="24"/>
    </row>
    <row r="32834" spans="8:8" ht="15" customHeight="1">
      <c r="H32834" s="24"/>
    </row>
    <row r="32835" spans="8:8" ht="15" customHeight="1">
      <c r="H32835" s="24"/>
    </row>
    <row r="32836" spans="8:8" ht="15" customHeight="1">
      <c r="H32836" s="24"/>
    </row>
    <row r="32837" spans="8:8" ht="15" customHeight="1">
      <c r="H32837" s="24"/>
    </row>
    <row r="32838" spans="8:8" ht="15" customHeight="1">
      <c r="H32838" s="24"/>
    </row>
    <row r="32839" spans="8:8" ht="15" customHeight="1">
      <c r="H32839" s="24"/>
    </row>
    <row r="32840" spans="8:8" ht="15" customHeight="1">
      <c r="H32840" s="24"/>
    </row>
    <row r="32841" spans="8:8" ht="15" customHeight="1">
      <c r="H32841" s="24"/>
    </row>
    <row r="32842" spans="8:8" ht="15" customHeight="1">
      <c r="H32842" s="24"/>
    </row>
    <row r="32843" spans="8:8" ht="15" customHeight="1">
      <c r="H32843" s="24"/>
    </row>
    <row r="32844" spans="8:8" ht="15" customHeight="1">
      <c r="H32844" s="24"/>
    </row>
    <row r="32845" spans="8:8" ht="15" customHeight="1">
      <c r="H32845" s="24"/>
    </row>
    <row r="32846" spans="8:8" ht="15" customHeight="1">
      <c r="H32846" s="24"/>
    </row>
    <row r="32847" spans="8:8" ht="15" customHeight="1">
      <c r="H32847" s="24"/>
    </row>
    <row r="32848" spans="8:8" ht="15" customHeight="1">
      <c r="H32848" s="24"/>
    </row>
    <row r="32849" spans="8:8" ht="15" customHeight="1">
      <c r="H32849" s="24"/>
    </row>
    <row r="32850" spans="8:8" ht="15" customHeight="1">
      <c r="H32850" s="24"/>
    </row>
    <row r="32851" spans="8:8" ht="15" customHeight="1">
      <c r="H32851" s="24"/>
    </row>
    <row r="32852" spans="8:8" ht="15" customHeight="1">
      <c r="H32852" s="24"/>
    </row>
    <row r="32853" spans="8:8" ht="15" customHeight="1">
      <c r="H32853" s="24"/>
    </row>
    <row r="32854" spans="8:8" ht="15" customHeight="1">
      <c r="H32854" s="24"/>
    </row>
    <row r="32855" spans="8:8" ht="15" customHeight="1">
      <c r="H32855" s="24"/>
    </row>
    <row r="32856" spans="8:8" ht="15" customHeight="1">
      <c r="H32856" s="24"/>
    </row>
    <row r="32857" spans="8:8" ht="15" customHeight="1">
      <c r="H32857" s="24"/>
    </row>
    <row r="32858" spans="8:8" ht="15" customHeight="1">
      <c r="H32858" s="24"/>
    </row>
    <row r="32859" spans="8:8" ht="15" customHeight="1">
      <c r="H32859" s="24"/>
    </row>
    <row r="32860" spans="8:8" ht="15" customHeight="1">
      <c r="H32860" s="24"/>
    </row>
    <row r="32861" spans="8:8" ht="15" customHeight="1">
      <c r="H32861" s="24"/>
    </row>
    <row r="32862" spans="8:8" ht="15" customHeight="1">
      <c r="H32862" s="24"/>
    </row>
    <row r="32863" spans="8:8" ht="15" customHeight="1">
      <c r="H32863" s="24"/>
    </row>
    <row r="32864" spans="8:8" ht="15" customHeight="1">
      <c r="H32864" s="24"/>
    </row>
    <row r="32865" spans="8:8" ht="15" customHeight="1">
      <c r="H32865" s="24"/>
    </row>
    <row r="32866" spans="8:8" ht="15" customHeight="1">
      <c r="H32866" s="24"/>
    </row>
    <row r="32867" spans="8:8" ht="15" customHeight="1">
      <c r="H32867" s="24"/>
    </row>
    <row r="32868" spans="8:8" ht="15" customHeight="1">
      <c r="H32868" s="24"/>
    </row>
    <row r="32869" spans="8:8" ht="15" customHeight="1">
      <c r="H32869" s="24"/>
    </row>
    <row r="32870" spans="8:8" ht="15" customHeight="1">
      <c r="H32870" s="24"/>
    </row>
    <row r="32871" spans="8:8" ht="15" customHeight="1">
      <c r="H32871" s="24"/>
    </row>
    <row r="32872" spans="8:8" ht="15" customHeight="1">
      <c r="H32872" s="24"/>
    </row>
    <row r="32873" spans="8:8" ht="15" customHeight="1">
      <c r="H32873" s="24"/>
    </row>
    <row r="32874" spans="8:8" ht="15" customHeight="1">
      <c r="H32874" s="24"/>
    </row>
    <row r="32875" spans="8:8" ht="15" customHeight="1">
      <c r="H32875" s="24"/>
    </row>
    <row r="32876" spans="8:8" ht="15" customHeight="1">
      <c r="H32876" s="24"/>
    </row>
    <row r="32877" spans="8:8" ht="15" customHeight="1">
      <c r="H32877" s="24"/>
    </row>
    <row r="32878" spans="8:8" ht="15" customHeight="1">
      <c r="H32878" s="24"/>
    </row>
    <row r="32879" spans="8:8" ht="15" customHeight="1">
      <c r="H32879" s="24"/>
    </row>
    <row r="32880" spans="8:8" ht="15" customHeight="1">
      <c r="H32880" s="24"/>
    </row>
    <row r="32881" spans="8:8" ht="15" customHeight="1">
      <c r="H32881" s="24"/>
    </row>
    <row r="32882" spans="8:8" ht="15" customHeight="1">
      <c r="H32882" s="24"/>
    </row>
    <row r="32883" spans="8:8" ht="15" customHeight="1">
      <c r="H32883" s="24"/>
    </row>
    <row r="32884" spans="8:8" ht="15" customHeight="1">
      <c r="H32884" s="24"/>
    </row>
    <row r="32885" spans="8:8" ht="15" customHeight="1">
      <c r="H32885" s="24"/>
    </row>
    <row r="32886" spans="8:8" ht="15" customHeight="1">
      <c r="H32886" s="24"/>
    </row>
    <row r="32887" spans="8:8" ht="15" customHeight="1">
      <c r="H32887" s="24"/>
    </row>
    <row r="32888" spans="8:8" ht="15" customHeight="1">
      <c r="H32888" s="24"/>
    </row>
    <row r="32889" spans="8:8" ht="15" customHeight="1">
      <c r="H32889" s="24"/>
    </row>
    <row r="32890" spans="8:8" ht="15" customHeight="1">
      <c r="H32890" s="24"/>
    </row>
    <row r="32891" spans="8:8" ht="15" customHeight="1">
      <c r="H32891" s="24"/>
    </row>
    <row r="32892" spans="8:8" ht="15" customHeight="1">
      <c r="H32892" s="24"/>
    </row>
    <row r="32893" spans="8:8" ht="15" customHeight="1">
      <c r="H32893" s="24"/>
    </row>
    <row r="32894" spans="8:8" ht="15" customHeight="1">
      <c r="H32894" s="24"/>
    </row>
    <row r="32895" spans="8:8" ht="15" customHeight="1">
      <c r="H32895" s="24"/>
    </row>
    <row r="32896" spans="8:8" ht="15" customHeight="1">
      <c r="H32896" s="24"/>
    </row>
    <row r="32897" spans="8:8" ht="15" customHeight="1">
      <c r="H32897" s="24"/>
    </row>
    <row r="32898" spans="8:8" ht="15" customHeight="1">
      <c r="H32898" s="24"/>
    </row>
    <row r="32899" spans="8:8" ht="15" customHeight="1">
      <c r="H32899" s="24"/>
    </row>
    <row r="32900" spans="8:8" ht="15" customHeight="1">
      <c r="H32900" s="24"/>
    </row>
    <row r="32901" spans="8:8" ht="15" customHeight="1">
      <c r="H32901" s="24"/>
    </row>
    <row r="32902" spans="8:8" ht="15" customHeight="1">
      <c r="H32902" s="24"/>
    </row>
    <row r="32903" spans="8:8" ht="15" customHeight="1">
      <c r="H32903" s="24"/>
    </row>
    <row r="32904" spans="8:8" ht="15" customHeight="1">
      <c r="H32904" s="24"/>
    </row>
    <row r="32905" spans="8:8" ht="15" customHeight="1">
      <c r="H32905" s="24"/>
    </row>
    <row r="32906" spans="8:8" ht="15" customHeight="1">
      <c r="H32906" s="24"/>
    </row>
    <row r="32907" spans="8:8" ht="15" customHeight="1">
      <c r="H32907" s="24"/>
    </row>
    <row r="32908" spans="8:8" ht="15" customHeight="1">
      <c r="H32908" s="24"/>
    </row>
    <row r="32909" spans="8:8" ht="15" customHeight="1">
      <c r="H32909" s="24"/>
    </row>
    <row r="32910" spans="8:8" ht="15" customHeight="1">
      <c r="H32910" s="24"/>
    </row>
    <row r="32911" spans="8:8" ht="15" customHeight="1">
      <c r="H32911" s="24"/>
    </row>
    <row r="32912" spans="8:8" ht="15" customHeight="1">
      <c r="H32912" s="24"/>
    </row>
    <row r="32913" spans="8:8" ht="15" customHeight="1">
      <c r="H32913" s="24"/>
    </row>
    <row r="32914" spans="8:8" ht="15" customHeight="1">
      <c r="H32914" s="24"/>
    </row>
    <row r="32915" spans="8:8" ht="15" customHeight="1">
      <c r="H32915" s="24"/>
    </row>
    <row r="32916" spans="8:8" ht="15" customHeight="1">
      <c r="H32916" s="24"/>
    </row>
    <row r="32917" spans="8:8" ht="15" customHeight="1">
      <c r="H32917" s="24"/>
    </row>
    <row r="32918" spans="8:8" ht="15" customHeight="1">
      <c r="H32918" s="24"/>
    </row>
    <row r="32919" spans="8:8" ht="15" customHeight="1">
      <c r="H32919" s="24"/>
    </row>
    <row r="32920" spans="8:8" ht="15" customHeight="1">
      <c r="H32920" s="24"/>
    </row>
    <row r="32921" spans="8:8" ht="15" customHeight="1">
      <c r="H32921" s="24"/>
    </row>
    <row r="32922" spans="8:8" ht="15" customHeight="1">
      <c r="H32922" s="24"/>
    </row>
    <row r="32923" spans="8:8" ht="15" customHeight="1">
      <c r="H32923" s="24"/>
    </row>
    <row r="32924" spans="8:8" ht="15" customHeight="1">
      <c r="H32924" s="24"/>
    </row>
    <row r="32925" spans="8:8" ht="15" customHeight="1">
      <c r="H32925" s="24"/>
    </row>
    <row r="32926" spans="8:8" ht="15" customHeight="1">
      <c r="H32926" s="24"/>
    </row>
    <row r="32927" spans="8:8" ht="15" customHeight="1">
      <c r="H32927" s="24"/>
    </row>
    <row r="32928" spans="8:8" ht="15" customHeight="1">
      <c r="H32928" s="24"/>
    </row>
    <row r="32929" spans="8:8" ht="15" customHeight="1">
      <c r="H32929" s="24"/>
    </row>
    <row r="32930" spans="8:8" ht="15" customHeight="1">
      <c r="H32930" s="24"/>
    </row>
    <row r="32931" spans="8:8" ht="15" customHeight="1">
      <c r="H32931" s="24"/>
    </row>
    <row r="32932" spans="8:8" ht="15" customHeight="1">
      <c r="H32932" s="24"/>
    </row>
    <row r="32933" spans="8:8" ht="15" customHeight="1">
      <c r="H32933" s="24"/>
    </row>
    <row r="32934" spans="8:8" ht="15" customHeight="1">
      <c r="H32934" s="24"/>
    </row>
    <row r="32935" spans="8:8" ht="15" customHeight="1">
      <c r="H32935" s="24"/>
    </row>
    <row r="32936" spans="8:8" ht="15" customHeight="1">
      <c r="H32936" s="24"/>
    </row>
    <row r="32937" spans="8:8" ht="15" customHeight="1">
      <c r="H32937" s="24"/>
    </row>
    <row r="32938" spans="8:8" ht="15" customHeight="1">
      <c r="H32938" s="24"/>
    </row>
    <row r="32939" spans="8:8" ht="15" customHeight="1">
      <c r="H32939" s="24"/>
    </row>
    <row r="32940" spans="8:8" ht="15" customHeight="1">
      <c r="H32940" s="24"/>
    </row>
    <row r="32941" spans="8:8" ht="15" customHeight="1">
      <c r="H32941" s="24"/>
    </row>
    <row r="32942" spans="8:8" ht="15" customHeight="1">
      <c r="H32942" s="24"/>
    </row>
    <row r="32943" spans="8:8" ht="15" customHeight="1">
      <c r="H32943" s="24"/>
    </row>
    <row r="32944" spans="8:8" ht="15" customHeight="1">
      <c r="H32944" s="24"/>
    </row>
    <row r="32945" spans="8:8" ht="15" customHeight="1">
      <c r="H32945" s="24"/>
    </row>
    <row r="32946" spans="8:8" ht="15" customHeight="1">
      <c r="H32946" s="24"/>
    </row>
    <row r="32947" spans="8:8" ht="15" customHeight="1">
      <c r="H32947" s="24"/>
    </row>
    <row r="32948" spans="8:8" ht="15" customHeight="1">
      <c r="H32948" s="24"/>
    </row>
    <row r="32949" spans="8:8" ht="15" customHeight="1">
      <c r="H32949" s="24"/>
    </row>
    <row r="32950" spans="8:8" ht="15" customHeight="1">
      <c r="H32950" s="24"/>
    </row>
    <row r="32951" spans="8:8" ht="15" customHeight="1">
      <c r="H32951" s="24"/>
    </row>
    <row r="32952" spans="8:8" ht="15" customHeight="1">
      <c r="H32952" s="24"/>
    </row>
    <row r="32953" spans="8:8" ht="15" customHeight="1">
      <c r="H32953" s="24"/>
    </row>
    <row r="32954" spans="8:8" ht="15" customHeight="1">
      <c r="H32954" s="24"/>
    </row>
    <row r="32955" spans="8:8" ht="15" customHeight="1">
      <c r="H32955" s="24"/>
    </row>
    <row r="32956" spans="8:8" ht="15" customHeight="1">
      <c r="H32956" s="24"/>
    </row>
    <row r="32957" spans="8:8" ht="15" customHeight="1">
      <c r="H32957" s="24"/>
    </row>
    <row r="32958" spans="8:8" ht="15" customHeight="1">
      <c r="H32958" s="24"/>
    </row>
    <row r="32959" spans="8:8" ht="15" customHeight="1">
      <c r="H32959" s="24"/>
    </row>
    <row r="32960" spans="8:8" ht="15" customHeight="1">
      <c r="H32960" s="24"/>
    </row>
    <row r="32961" spans="8:8" ht="15" customHeight="1">
      <c r="H32961" s="24"/>
    </row>
    <row r="32962" spans="8:8" ht="15" customHeight="1">
      <c r="H32962" s="24"/>
    </row>
    <row r="32963" spans="8:8" ht="15" customHeight="1">
      <c r="H32963" s="24"/>
    </row>
    <row r="32964" spans="8:8" ht="15" customHeight="1">
      <c r="H32964" s="24"/>
    </row>
    <row r="32965" spans="8:8" ht="15" customHeight="1">
      <c r="H32965" s="24"/>
    </row>
    <row r="32966" spans="8:8" ht="15" customHeight="1">
      <c r="H32966" s="24"/>
    </row>
    <row r="32967" spans="8:8" ht="15" customHeight="1">
      <c r="H32967" s="24"/>
    </row>
    <row r="32968" spans="8:8" ht="15" customHeight="1">
      <c r="H32968" s="24"/>
    </row>
    <row r="32969" spans="8:8" ht="15" customHeight="1">
      <c r="H32969" s="24"/>
    </row>
    <row r="32970" spans="8:8" ht="15" customHeight="1">
      <c r="H32970" s="24"/>
    </row>
    <row r="32971" spans="8:8" ht="15" customHeight="1">
      <c r="H32971" s="24"/>
    </row>
    <row r="32972" spans="8:8" ht="15" customHeight="1">
      <c r="H32972" s="24"/>
    </row>
    <row r="32973" spans="8:8" ht="15" customHeight="1">
      <c r="H32973" s="24"/>
    </row>
    <row r="32974" spans="8:8" ht="15" customHeight="1">
      <c r="H32974" s="24"/>
    </row>
    <row r="32975" spans="8:8" ht="15" customHeight="1">
      <c r="H32975" s="24"/>
    </row>
    <row r="32976" spans="8:8" ht="15" customHeight="1">
      <c r="H32976" s="24"/>
    </row>
    <row r="32977" spans="8:8" ht="15" customHeight="1">
      <c r="H32977" s="24"/>
    </row>
    <row r="32978" spans="8:8" ht="15" customHeight="1">
      <c r="H32978" s="24"/>
    </row>
    <row r="32979" spans="8:8" ht="15" customHeight="1">
      <c r="H32979" s="24"/>
    </row>
    <row r="32980" spans="8:8" ht="15" customHeight="1">
      <c r="H32980" s="24"/>
    </row>
    <row r="32981" spans="8:8" ht="15" customHeight="1">
      <c r="H32981" s="24"/>
    </row>
    <row r="32982" spans="8:8" ht="15" customHeight="1">
      <c r="H32982" s="24"/>
    </row>
    <row r="32983" spans="8:8" ht="15" customHeight="1">
      <c r="H32983" s="24"/>
    </row>
    <row r="32984" spans="8:8" ht="15" customHeight="1">
      <c r="H32984" s="24"/>
    </row>
    <row r="32985" spans="8:8" ht="15" customHeight="1">
      <c r="H32985" s="24"/>
    </row>
    <row r="32986" spans="8:8" ht="15" customHeight="1">
      <c r="H32986" s="24"/>
    </row>
    <row r="32987" spans="8:8" ht="15" customHeight="1">
      <c r="H32987" s="24"/>
    </row>
    <row r="32988" spans="8:8" ht="15" customHeight="1">
      <c r="H32988" s="24"/>
    </row>
    <row r="32989" spans="8:8" ht="15" customHeight="1">
      <c r="H32989" s="24"/>
    </row>
    <row r="32990" spans="8:8" ht="15" customHeight="1">
      <c r="H32990" s="24"/>
    </row>
    <row r="32991" spans="8:8" ht="15" customHeight="1">
      <c r="H32991" s="24"/>
    </row>
    <row r="32992" spans="8:8" ht="15" customHeight="1">
      <c r="H32992" s="24"/>
    </row>
    <row r="32993" spans="8:8" ht="15" customHeight="1">
      <c r="H32993" s="24"/>
    </row>
    <row r="32994" spans="8:8" ht="15" customHeight="1">
      <c r="H32994" s="24"/>
    </row>
    <row r="32995" spans="8:8" ht="15" customHeight="1">
      <c r="H32995" s="24"/>
    </row>
    <row r="32996" spans="8:8" ht="15" customHeight="1">
      <c r="H32996" s="24"/>
    </row>
    <row r="32997" spans="8:8" ht="15" customHeight="1">
      <c r="H32997" s="24"/>
    </row>
    <row r="32998" spans="8:8" ht="15" customHeight="1">
      <c r="H32998" s="24"/>
    </row>
    <row r="32999" spans="8:8" ht="15" customHeight="1">
      <c r="H32999" s="24"/>
    </row>
    <row r="33000" spans="8:8" ht="15" customHeight="1">
      <c r="H33000" s="24"/>
    </row>
    <row r="33001" spans="8:8" ht="15" customHeight="1">
      <c r="H33001" s="24"/>
    </row>
    <row r="33002" spans="8:8" ht="15" customHeight="1">
      <c r="H33002" s="24"/>
    </row>
    <row r="33003" spans="8:8" ht="15" customHeight="1">
      <c r="H33003" s="24"/>
    </row>
    <row r="33004" spans="8:8" ht="15" customHeight="1">
      <c r="H33004" s="24"/>
    </row>
    <row r="33005" spans="8:8" ht="15" customHeight="1">
      <c r="H33005" s="24"/>
    </row>
    <row r="33006" spans="8:8" ht="15" customHeight="1">
      <c r="H33006" s="24"/>
    </row>
    <row r="33007" spans="8:8" ht="15" customHeight="1">
      <c r="H33007" s="24"/>
    </row>
    <row r="33008" spans="8:8" ht="15" customHeight="1">
      <c r="H33008" s="24"/>
    </row>
    <row r="33009" spans="8:8" ht="15" customHeight="1">
      <c r="H33009" s="24"/>
    </row>
    <row r="33010" spans="8:8" ht="15" customHeight="1">
      <c r="H33010" s="24"/>
    </row>
    <row r="33011" spans="8:8" ht="15" customHeight="1">
      <c r="H33011" s="24"/>
    </row>
    <row r="33012" spans="8:8" ht="15" customHeight="1">
      <c r="H33012" s="24"/>
    </row>
    <row r="33013" spans="8:8" ht="15" customHeight="1">
      <c r="H33013" s="24"/>
    </row>
    <row r="33014" spans="8:8" ht="15" customHeight="1">
      <c r="H33014" s="24"/>
    </row>
    <row r="33015" spans="8:8" ht="15" customHeight="1">
      <c r="H33015" s="24"/>
    </row>
    <row r="33016" spans="8:8" ht="15" customHeight="1">
      <c r="H33016" s="24"/>
    </row>
    <row r="33017" spans="8:8" ht="15" customHeight="1">
      <c r="H33017" s="24"/>
    </row>
    <row r="33018" spans="8:8" ht="15" customHeight="1">
      <c r="H33018" s="24"/>
    </row>
    <row r="33019" spans="8:8" ht="15" customHeight="1">
      <c r="H33019" s="24"/>
    </row>
    <row r="33020" spans="8:8" ht="15" customHeight="1">
      <c r="H33020" s="24"/>
    </row>
    <row r="33021" spans="8:8" ht="15" customHeight="1">
      <c r="H33021" s="24"/>
    </row>
    <row r="33022" spans="8:8" ht="15" customHeight="1">
      <c r="H33022" s="24"/>
    </row>
    <row r="33023" spans="8:8" ht="15" customHeight="1">
      <c r="H33023" s="24"/>
    </row>
    <row r="33024" spans="8:8" ht="15" customHeight="1">
      <c r="H33024" s="24"/>
    </row>
    <row r="33025" spans="8:8" ht="15" customHeight="1">
      <c r="H33025" s="24"/>
    </row>
    <row r="33026" spans="8:8" ht="15" customHeight="1">
      <c r="H33026" s="24"/>
    </row>
    <row r="33027" spans="8:8" ht="15" customHeight="1">
      <c r="H33027" s="24"/>
    </row>
    <row r="33028" spans="8:8" ht="15" customHeight="1">
      <c r="H33028" s="24"/>
    </row>
    <row r="33029" spans="8:8" ht="15" customHeight="1">
      <c r="H33029" s="24"/>
    </row>
    <row r="33030" spans="8:8" ht="15" customHeight="1">
      <c r="H33030" s="24"/>
    </row>
    <row r="33031" spans="8:8" ht="15" customHeight="1">
      <c r="H33031" s="24"/>
    </row>
    <row r="33032" spans="8:8" ht="15" customHeight="1">
      <c r="H33032" s="24"/>
    </row>
    <row r="33033" spans="8:8" ht="15" customHeight="1">
      <c r="H33033" s="24"/>
    </row>
    <row r="33034" spans="8:8" ht="15" customHeight="1">
      <c r="H33034" s="24"/>
    </row>
    <row r="33035" spans="8:8" ht="15" customHeight="1">
      <c r="H33035" s="24"/>
    </row>
    <row r="33036" spans="8:8" ht="15" customHeight="1">
      <c r="H33036" s="24"/>
    </row>
    <row r="33037" spans="8:8" ht="15" customHeight="1">
      <c r="H33037" s="24"/>
    </row>
    <row r="33038" spans="8:8" ht="15" customHeight="1">
      <c r="H33038" s="24"/>
    </row>
    <row r="33039" spans="8:8" ht="15" customHeight="1">
      <c r="H33039" s="24"/>
    </row>
    <row r="33040" spans="8:8" ht="15" customHeight="1">
      <c r="H33040" s="24"/>
    </row>
    <row r="33041" spans="8:8" ht="15" customHeight="1">
      <c r="H33041" s="24"/>
    </row>
    <row r="33042" spans="8:8" ht="15" customHeight="1">
      <c r="H33042" s="24"/>
    </row>
    <row r="33043" spans="8:8" ht="15" customHeight="1">
      <c r="H33043" s="24"/>
    </row>
    <row r="33044" spans="8:8" ht="15" customHeight="1">
      <c r="H33044" s="24"/>
    </row>
    <row r="33045" spans="8:8" ht="15" customHeight="1">
      <c r="H33045" s="24"/>
    </row>
    <row r="33046" spans="8:8" ht="15" customHeight="1">
      <c r="H33046" s="24"/>
    </row>
    <row r="33047" spans="8:8" ht="15" customHeight="1">
      <c r="H33047" s="24"/>
    </row>
    <row r="33048" spans="8:8" ht="15" customHeight="1">
      <c r="H33048" s="24"/>
    </row>
    <row r="33049" spans="8:8" ht="15" customHeight="1">
      <c r="H33049" s="24"/>
    </row>
    <row r="33050" spans="8:8" ht="15" customHeight="1">
      <c r="H33050" s="24"/>
    </row>
    <row r="33051" spans="8:8" ht="15" customHeight="1">
      <c r="H33051" s="24"/>
    </row>
    <row r="33052" spans="8:8" ht="15" customHeight="1">
      <c r="H33052" s="24"/>
    </row>
    <row r="33053" spans="8:8" ht="15" customHeight="1">
      <c r="H33053" s="24"/>
    </row>
    <row r="33054" spans="8:8" ht="15" customHeight="1">
      <c r="H33054" s="24"/>
    </row>
    <row r="33055" spans="8:8" ht="15" customHeight="1">
      <c r="H33055" s="24"/>
    </row>
    <row r="33056" spans="8:8" ht="15" customHeight="1">
      <c r="H33056" s="24"/>
    </row>
    <row r="33057" spans="8:8" ht="15" customHeight="1">
      <c r="H33057" s="24"/>
    </row>
    <row r="33058" spans="8:8" ht="15" customHeight="1">
      <c r="H33058" s="24"/>
    </row>
    <row r="33059" spans="8:8" ht="15" customHeight="1">
      <c r="H33059" s="24"/>
    </row>
    <row r="33060" spans="8:8" ht="15" customHeight="1">
      <c r="H33060" s="24"/>
    </row>
    <row r="33061" spans="8:8" ht="15" customHeight="1">
      <c r="H33061" s="24"/>
    </row>
    <row r="33062" spans="8:8" ht="15" customHeight="1">
      <c r="H33062" s="24"/>
    </row>
    <row r="33063" spans="8:8" ht="15" customHeight="1">
      <c r="H33063" s="24"/>
    </row>
    <row r="33064" spans="8:8" ht="15" customHeight="1">
      <c r="H33064" s="24"/>
    </row>
    <row r="33065" spans="8:8" ht="15" customHeight="1">
      <c r="H33065" s="24"/>
    </row>
    <row r="33066" spans="8:8" ht="15" customHeight="1">
      <c r="H33066" s="24"/>
    </row>
    <row r="33067" spans="8:8" ht="15" customHeight="1">
      <c r="H33067" s="24"/>
    </row>
    <row r="33068" spans="8:8" ht="15" customHeight="1">
      <c r="H33068" s="24"/>
    </row>
    <row r="33069" spans="8:8" ht="15" customHeight="1">
      <c r="H33069" s="24"/>
    </row>
    <row r="33070" spans="8:8" ht="15" customHeight="1">
      <c r="H33070" s="24"/>
    </row>
    <row r="33071" spans="8:8" ht="15" customHeight="1">
      <c r="H33071" s="24"/>
    </row>
    <row r="33072" spans="8:8" ht="15" customHeight="1">
      <c r="H33072" s="24"/>
    </row>
    <row r="33073" spans="8:8" ht="15" customHeight="1">
      <c r="H33073" s="24"/>
    </row>
    <row r="33074" spans="8:8" ht="15" customHeight="1">
      <c r="H33074" s="24"/>
    </row>
    <row r="33075" spans="8:8" ht="15" customHeight="1">
      <c r="H33075" s="24"/>
    </row>
    <row r="33076" spans="8:8" ht="15" customHeight="1">
      <c r="H33076" s="24"/>
    </row>
    <row r="33077" spans="8:8" ht="15" customHeight="1">
      <c r="H33077" s="24"/>
    </row>
    <row r="33078" spans="8:8" ht="15" customHeight="1">
      <c r="H33078" s="24"/>
    </row>
    <row r="33079" spans="8:8" ht="15" customHeight="1">
      <c r="H33079" s="24"/>
    </row>
    <row r="33080" spans="8:8" ht="15" customHeight="1">
      <c r="H33080" s="24"/>
    </row>
    <row r="33081" spans="8:8" ht="15" customHeight="1">
      <c r="H33081" s="24"/>
    </row>
    <row r="33082" spans="8:8" ht="15" customHeight="1">
      <c r="H33082" s="24"/>
    </row>
    <row r="33083" spans="8:8" ht="15" customHeight="1">
      <c r="H33083" s="24"/>
    </row>
    <row r="33084" spans="8:8" ht="15" customHeight="1">
      <c r="H33084" s="24"/>
    </row>
    <row r="33085" spans="8:8" ht="15" customHeight="1">
      <c r="H33085" s="24"/>
    </row>
    <row r="33086" spans="8:8" ht="15" customHeight="1">
      <c r="H33086" s="24"/>
    </row>
    <row r="33087" spans="8:8" ht="15" customHeight="1">
      <c r="H33087" s="24"/>
    </row>
    <row r="33088" spans="8:8" ht="15" customHeight="1">
      <c r="H33088" s="24"/>
    </row>
    <row r="33089" spans="8:8" ht="15" customHeight="1">
      <c r="H33089" s="24"/>
    </row>
    <row r="33090" spans="8:8" ht="15" customHeight="1">
      <c r="H33090" s="24"/>
    </row>
    <row r="33091" spans="8:8" ht="15" customHeight="1">
      <c r="H33091" s="24"/>
    </row>
    <row r="33092" spans="8:8" ht="15" customHeight="1">
      <c r="H33092" s="24"/>
    </row>
    <row r="33093" spans="8:8" ht="15" customHeight="1">
      <c r="H33093" s="24"/>
    </row>
    <row r="33094" spans="8:8" ht="15" customHeight="1">
      <c r="H33094" s="24"/>
    </row>
    <row r="33095" spans="8:8" ht="15" customHeight="1">
      <c r="H33095" s="24"/>
    </row>
    <row r="33096" spans="8:8" ht="15" customHeight="1">
      <c r="H33096" s="24"/>
    </row>
    <row r="33097" spans="8:8" ht="15" customHeight="1">
      <c r="H33097" s="24"/>
    </row>
    <row r="33098" spans="8:8" ht="15" customHeight="1">
      <c r="H33098" s="24"/>
    </row>
    <row r="33099" spans="8:8" ht="15" customHeight="1">
      <c r="H33099" s="24"/>
    </row>
    <row r="33100" spans="8:8" ht="15" customHeight="1">
      <c r="H33100" s="24"/>
    </row>
    <row r="33101" spans="8:8" ht="15" customHeight="1">
      <c r="H33101" s="24"/>
    </row>
    <row r="33102" spans="8:8" ht="15" customHeight="1">
      <c r="H33102" s="24"/>
    </row>
    <row r="33103" spans="8:8" ht="15" customHeight="1">
      <c r="H33103" s="24"/>
    </row>
    <row r="33104" spans="8:8" ht="15" customHeight="1">
      <c r="H33104" s="24"/>
    </row>
    <row r="33105" spans="8:8" ht="15" customHeight="1">
      <c r="H33105" s="24"/>
    </row>
    <row r="33106" spans="8:8" ht="15" customHeight="1">
      <c r="H33106" s="24"/>
    </row>
    <row r="33107" spans="8:8" ht="15" customHeight="1">
      <c r="H33107" s="24"/>
    </row>
    <row r="33108" spans="8:8" ht="15" customHeight="1">
      <c r="H33108" s="24"/>
    </row>
    <row r="33109" spans="8:8" ht="15" customHeight="1">
      <c r="H33109" s="24"/>
    </row>
    <row r="33110" spans="8:8" ht="15" customHeight="1">
      <c r="H33110" s="24"/>
    </row>
    <row r="33111" spans="8:8" ht="15" customHeight="1">
      <c r="H33111" s="24"/>
    </row>
    <row r="33112" spans="8:8" ht="15" customHeight="1">
      <c r="H33112" s="24"/>
    </row>
    <row r="33113" spans="8:8" ht="15" customHeight="1">
      <c r="H33113" s="24"/>
    </row>
    <row r="33114" spans="8:8" ht="15" customHeight="1">
      <c r="H33114" s="24"/>
    </row>
    <row r="33115" spans="8:8" ht="15" customHeight="1">
      <c r="H33115" s="24"/>
    </row>
    <row r="33116" spans="8:8" ht="15" customHeight="1">
      <c r="H33116" s="24"/>
    </row>
    <row r="33117" spans="8:8" ht="15" customHeight="1">
      <c r="H33117" s="24"/>
    </row>
    <row r="33118" spans="8:8" ht="15" customHeight="1">
      <c r="H33118" s="24"/>
    </row>
    <row r="33119" spans="8:8" ht="15" customHeight="1">
      <c r="H33119" s="24"/>
    </row>
    <row r="33120" spans="8:8" ht="15" customHeight="1">
      <c r="H33120" s="24"/>
    </row>
    <row r="33121" spans="8:8" ht="15" customHeight="1">
      <c r="H33121" s="24"/>
    </row>
    <row r="33122" spans="8:8" ht="15" customHeight="1">
      <c r="H33122" s="24"/>
    </row>
    <row r="33123" spans="8:8" ht="15" customHeight="1">
      <c r="H33123" s="24"/>
    </row>
    <row r="33124" spans="8:8" ht="15" customHeight="1">
      <c r="H33124" s="24"/>
    </row>
    <row r="33125" spans="8:8" ht="15" customHeight="1">
      <c r="H33125" s="24"/>
    </row>
    <row r="33126" spans="8:8" ht="15" customHeight="1">
      <c r="H33126" s="24"/>
    </row>
    <row r="33127" spans="8:8" ht="15" customHeight="1">
      <c r="H33127" s="24"/>
    </row>
    <row r="33128" spans="8:8" ht="15" customHeight="1">
      <c r="H33128" s="24"/>
    </row>
    <row r="33129" spans="8:8" ht="15" customHeight="1">
      <c r="H33129" s="24"/>
    </row>
    <row r="33130" spans="8:8" ht="15" customHeight="1">
      <c r="H33130" s="24"/>
    </row>
    <row r="33131" spans="8:8" ht="15" customHeight="1">
      <c r="H33131" s="24"/>
    </row>
    <row r="33132" spans="8:8" ht="15" customHeight="1">
      <c r="H33132" s="24"/>
    </row>
    <row r="33133" spans="8:8" ht="15" customHeight="1">
      <c r="H33133" s="24"/>
    </row>
    <row r="33134" spans="8:8" ht="15" customHeight="1">
      <c r="H33134" s="24"/>
    </row>
    <row r="33135" spans="8:8" ht="15" customHeight="1">
      <c r="H33135" s="24"/>
    </row>
    <row r="33136" spans="8:8" ht="15" customHeight="1">
      <c r="H33136" s="24"/>
    </row>
    <row r="33137" spans="8:8" ht="15" customHeight="1">
      <c r="H33137" s="24"/>
    </row>
    <row r="33138" spans="8:8" ht="15" customHeight="1">
      <c r="H33138" s="24"/>
    </row>
    <row r="33139" spans="8:8" ht="15" customHeight="1">
      <c r="H33139" s="24"/>
    </row>
    <row r="33140" spans="8:8" ht="15" customHeight="1">
      <c r="H33140" s="24"/>
    </row>
    <row r="33141" spans="8:8" ht="15" customHeight="1">
      <c r="H33141" s="24"/>
    </row>
    <row r="33142" spans="8:8" ht="15" customHeight="1">
      <c r="H33142" s="24"/>
    </row>
    <row r="33143" spans="8:8" ht="15" customHeight="1">
      <c r="H33143" s="24"/>
    </row>
    <row r="33144" spans="8:8" ht="15" customHeight="1">
      <c r="H33144" s="24"/>
    </row>
    <row r="33145" spans="8:8" ht="15" customHeight="1">
      <c r="H33145" s="24"/>
    </row>
    <row r="33146" spans="8:8" ht="15" customHeight="1">
      <c r="H33146" s="24"/>
    </row>
    <row r="33147" spans="8:8" ht="15" customHeight="1">
      <c r="H33147" s="24"/>
    </row>
    <row r="33148" spans="8:8" ht="15" customHeight="1">
      <c r="H33148" s="24"/>
    </row>
    <row r="33149" spans="8:8" ht="15" customHeight="1">
      <c r="H33149" s="24"/>
    </row>
    <row r="33150" spans="8:8" ht="15" customHeight="1">
      <c r="H33150" s="24"/>
    </row>
    <row r="33151" spans="8:8" ht="15" customHeight="1">
      <c r="H33151" s="24"/>
    </row>
    <row r="33152" spans="8:8" ht="15" customHeight="1">
      <c r="H33152" s="24"/>
    </row>
    <row r="33153" spans="8:8" ht="15" customHeight="1">
      <c r="H33153" s="24"/>
    </row>
    <row r="33154" spans="8:8" ht="15" customHeight="1">
      <c r="H33154" s="24"/>
    </row>
    <row r="33155" spans="8:8" ht="15" customHeight="1">
      <c r="H33155" s="24"/>
    </row>
    <row r="33156" spans="8:8" ht="15" customHeight="1">
      <c r="H33156" s="24"/>
    </row>
    <row r="33157" spans="8:8" ht="15" customHeight="1">
      <c r="H33157" s="24"/>
    </row>
    <row r="33158" spans="8:8" ht="15" customHeight="1">
      <c r="H33158" s="24"/>
    </row>
    <row r="33159" spans="8:8" ht="15" customHeight="1">
      <c r="H33159" s="24"/>
    </row>
    <row r="33160" spans="8:8" ht="15" customHeight="1">
      <c r="H33160" s="24"/>
    </row>
    <row r="33161" spans="8:8" ht="15" customHeight="1">
      <c r="H33161" s="24"/>
    </row>
    <row r="33162" spans="8:8" ht="15" customHeight="1">
      <c r="H33162" s="24"/>
    </row>
    <row r="33163" spans="8:8" ht="15" customHeight="1">
      <c r="H33163" s="24"/>
    </row>
    <row r="33164" spans="8:8" ht="15" customHeight="1">
      <c r="H33164" s="24"/>
    </row>
    <row r="33165" spans="8:8" ht="15" customHeight="1">
      <c r="H33165" s="24"/>
    </row>
    <row r="33166" spans="8:8" ht="15" customHeight="1">
      <c r="H33166" s="24"/>
    </row>
    <row r="33167" spans="8:8" ht="15" customHeight="1">
      <c r="H33167" s="24"/>
    </row>
    <row r="33168" spans="8:8" ht="15" customHeight="1">
      <c r="H33168" s="24"/>
    </row>
    <row r="33169" spans="8:8" ht="15" customHeight="1">
      <c r="H33169" s="24"/>
    </row>
    <row r="33170" spans="8:8" ht="15" customHeight="1">
      <c r="H33170" s="24"/>
    </row>
    <row r="33171" spans="8:8" ht="15" customHeight="1">
      <c r="H33171" s="24"/>
    </row>
    <row r="33172" spans="8:8" ht="15" customHeight="1">
      <c r="H33172" s="24"/>
    </row>
    <row r="33173" spans="8:8" ht="15" customHeight="1">
      <c r="H33173" s="24"/>
    </row>
    <row r="33174" spans="8:8" ht="15" customHeight="1">
      <c r="H33174" s="24"/>
    </row>
    <row r="33175" spans="8:8" ht="15" customHeight="1">
      <c r="H33175" s="24"/>
    </row>
    <row r="33176" spans="8:8" ht="15" customHeight="1">
      <c r="H33176" s="24"/>
    </row>
    <row r="33177" spans="8:8" ht="15" customHeight="1">
      <c r="H33177" s="24"/>
    </row>
    <row r="33178" spans="8:8" ht="15" customHeight="1">
      <c r="H33178" s="24"/>
    </row>
    <row r="33179" spans="8:8" ht="15" customHeight="1">
      <c r="H33179" s="24"/>
    </row>
    <row r="33180" spans="8:8" ht="15" customHeight="1">
      <c r="H33180" s="24"/>
    </row>
    <row r="33181" spans="8:8" ht="15" customHeight="1">
      <c r="H33181" s="24"/>
    </row>
    <row r="33182" spans="8:8" ht="15" customHeight="1">
      <c r="H33182" s="24"/>
    </row>
    <row r="33183" spans="8:8" ht="15" customHeight="1">
      <c r="H33183" s="24"/>
    </row>
    <row r="33184" spans="8:8" ht="15" customHeight="1">
      <c r="H33184" s="24"/>
    </row>
    <row r="33185" spans="8:8" ht="15" customHeight="1">
      <c r="H33185" s="24"/>
    </row>
    <row r="33186" spans="8:8" ht="15" customHeight="1">
      <c r="H33186" s="24"/>
    </row>
    <row r="33187" spans="8:8" ht="15" customHeight="1">
      <c r="H33187" s="24"/>
    </row>
    <row r="33188" spans="8:8" ht="15" customHeight="1">
      <c r="H33188" s="24"/>
    </row>
    <row r="33189" spans="8:8" ht="15" customHeight="1">
      <c r="H33189" s="24"/>
    </row>
    <row r="33190" spans="8:8" ht="15" customHeight="1">
      <c r="H33190" s="24"/>
    </row>
    <row r="33191" spans="8:8" ht="15" customHeight="1">
      <c r="H33191" s="24"/>
    </row>
    <row r="33192" spans="8:8" ht="15" customHeight="1">
      <c r="H33192" s="24"/>
    </row>
    <row r="33193" spans="8:8" ht="15" customHeight="1">
      <c r="H33193" s="24"/>
    </row>
    <row r="33194" spans="8:8" ht="15" customHeight="1">
      <c r="H33194" s="24"/>
    </row>
    <row r="33195" spans="8:8" ht="15" customHeight="1">
      <c r="H33195" s="24"/>
    </row>
    <row r="33196" spans="8:8" ht="15" customHeight="1">
      <c r="H33196" s="24"/>
    </row>
    <row r="33197" spans="8:8" ht="15" customHeight="1">
      <c r="H33197" s="24"/>
    </row>
    <row r="33198" spans="8:8" ht="15" customHeight="1">
      <c r="H33198" s="24"/>
    </row>
    <row r="33199" spans="8:8" ht="15" customHeight="1">
      <c r="H33199" s="24"/>
    </row>
    <row r="33200" spans="8:8" ht="15" customHeight="1">
      <c r="H33200" s="24"/>
    </row>
    <row r="33201" spans="8:8" ht="15" customHeight="1">
      <c r="H33201" s="24"/>
    </row>
    <row r="33202" spans="8:8" ht="15" customHeight="1">
      <c r="H33202" s="24"/>
    </row>
    <row r="33203" spans="8:8" ht="15" customHeight="1">
      <c r="H33203" s="24"/>
    </row>
    <row r="33204" spans="8:8" ht="15" customHeight="1">
      <c r="H33204" s="24"/>
    </row>
    <row r="33205" spans="8:8" ht="15" customHeight="1">
      <c r="H33205" s="24"/>
    </row>
    <row r="33206" spans="8:8" ht="15" customHeight="1">
      <c r="H33206" s="24"/>
    </row>
    <row r="33207" spans="8:8" ht="15" customHeight="1">
      <c r="H33207" s="24"/>
    </row>
    <row r="33208" spans="8:8" ht="15" customHeight="1">
      <c r="H33208" s="24"/>
    </row>
    <row r="33209" spans="8:8" ht="15" customHeight="1">
      <c r="H33209" s="24"/>
    </row>
    <row r="33210" spans="8:8" ht="15" customHeight="1">
      <c r="H33210" s="24"/>
    </row>
    <row r="33211" spans="8:8" ht="15" customHeight="1">
      <c r="H33211" s="24"/>
    </row>
    <row r="33212" spans="8:8" ht="15" customHeight="1">
      <c r="H33212" s="24"/>
    </row>
    <row r="33213" spans="8:8" ht="15" customHeight="1">
      <c r="H33213" s="24"/>
    </row>
    <row r="33214" spans="8:8" ht="15" customHeight="1">
      <c r="H33214" s="24"/>
    </row>
    <row r="33215" spans="8:8" ht="15" customHeight="1">
      <c r="H33215" s="24"/>
    </row>
    <row r="33216" spans="8:8" ht="15" customHeight="1">
      <c r="H33216" s="24"/>
    </row>
    <row r="33217" spans="8:8" ht="15" customHeight="1">
      <c r="H33217" s="24"/>
    </row>
    <row r="33218" spans="8:8" ht="15" customHeight="1">
      <c r="H33218" s="24"/>
    </row>
    <row r="33219" spans="8:8" ht="15" customHeight="1">
      <c r="H33219" s="24"/>
    </row>
    <row r="33220" spans="8:8" ht="15" customHeight="1">
      <c r="H33220" s="24"/>
    </row>
    <row r="33221" spans="8:8" ht="15" customHeight="1">
      <c r="H33221" s="24"/>
    </row>
    <row r="33222" spans="8:8" ht="15" customHeight="1">
      <c r="H33222" s="24"/>
    </row>
    <row r="33223" spans="8:8" ht="15" customHeight="1">
      <c r="H33223" s="24"/>
    </row>
    <row r="33224" spans="8:8" ht="15" customHeight="1">
      <c r="H33224" s="24"/>
    </row>
    <row r="33225" spans="8:8" ht="15" customHeight="1">
      <c r="H33225" s="24"/>
    </row>
    <row r="33226" spans="8:8" ht="15" customHeight="1">
      <c r="H33226" s="24"/>
    </row>
    <row r="33227" spans="8:8" ht="15" customHeight="1">
      <c r="H33227" s="24"/>
    </row>
    <row r="33228" spans="8:8" ht="15" customHeight="1">
      <c r="H33228" s="24"/>
    </row>
    <row r="33229" spans="8:8" ht="15" customHeight="1">
      <c r="H33229" s="24"/>
    </row>
    <row r="33230" spans="8:8" ht="15" customHeight="1">
      <c r="H33230" s="24"/>
    </row>
    <row r="33231" spans="8:8" ht="15" customHeight="1">
      <c r="H33231" s="24"/>
    </row>
    <row r="33232" spans="8:8" ht="15" customHeight="1">
      <c r="H33232" s="24"/>
    </row>
    <row r="33233" spans="8:8" ht="15" customHeight="1">
      <c r="H33233" s="24"/>
    </row>
    <row r="33234" spans="8:8" ht="15" customHeight="1">
      <c r="H33234" s="24"/>
    </row>
    <row r="33235" spans="8:8" ht="15" customHeight="1">
      <c r="H33235" s="24"/>
    </row>
    <row r="33236" spans="8:8" ht="15" customHeight="1">
      <c r="H33236" s="24"/>
    </row>
    <row r="33237" spans="8:8" ht="15" customHeight="1">
      <c r="H33237" s="24"/>
    </row>
    <row r="33238" spans="8:8" ht="15" customHeight="1">
      <c r="H33238" s="24"/>
    </row>
    <row r="33239" spans="8:8" ht="15" customHeight="1">
      <c r="H33239" s="24"/>
    </row>
    <row r="33240" spans="8:8" ht="15" customHeight="1">
      <c r="H33240" s="24"/>
    </row>
    <row r="33241" spans="8:8" ht="15" customHeight="1">
      <c r="H33241" s="24"/>
    </row>
    <row r="33242" spans="8:8" ht="15" customHeight="1">
      <c r="H33242" s="24"/>
    </row>
    <row r="33243" spans="8:8" ht="15" customHeight="1">
      <c r="H33243" s="24"/>
    </row>
    <row r="33244" spans="8:8" ht="15" customHeight="1">
      <c r="H33244" s="24"/>
    </row>
    <row r="33245" spans="8:8" ht="15" customHeight="1">
      <c r="H33245" s="24"/>
    </row>
    <row r="33246" spans="8:8" ht="15" customHeight="1">
      <c r="H33246" s="24"/>
    </row>
    <row r="33247" spans="8:8" ht="15" customHeight="1">
      <c r="H33247" s="24"/>
    </row>
    <row r="33248" spans="8:8" ht="15" customHeight="1">
      <c r="H33248" s="24"/>
    </row>
    <row r="33249" spans="8:8" ht="15" customHeight="1">
      <c r="H33249" s="24"/>
    </row>
    <row r="33250" spans="8:8" ht="15" customHeight="1">
      <c r="H33250" s="24"/>
    </row>
    <row r="33251" spans="8:8" ht="15" customHeight="1">
      <c r="H33251" s="24"/>
    </row>
    <row r="33252" spans="8:8" ht="15" customHeight="1">
      <c r="H33252" s="24"/>
    </row>
    <row r="33253" spans="8:8" ht="15" customHeight="1">
      <c r="H33253" s="24"/>
    </row>
    <row r="33254" spans="8:8" ht="15" customHeight="1">
      <c r="H33254" s="24"/>
    </row>
    <row r="33255" spans="8:8" ht="15" customHeight="1">
      <c r="H33255" s="24"/>
    </row>
    <row r="33256" spans="8:8" ht="15" customHeight="1">
      <c r="H33256" s="24"/>
    </row>
    <row r="33257" spans="8:8" ht="15" customHeight="1">
      <c r="H33257" s="24"/>
    </row>
    <row r="33258" spans="8:8" ht="15" customHeight="1">
      <c r="H33258" s="24"/>
    </row>
    <row r="33259" spans="8:8" ht="15" customHeight="1">
      <c r="H33259" s="24"/>
    </row>
    <row r="33260" spans="8:8" ht="15" customHeight="1">
      <c r="H33260" s="24"/>
    </row>
    <row r="33261" spans="8:8" ht="15" customHeight="1">
      <c r="H33261" s="24"/>
    </row>
    <row r="33262" spans="8:8" ht="15" customHeight="1">
      <c r="H33262" s="24"/>
    </row>
    <row r="33263" spans="8:8" ht="15" customHeight="1">
      <c r="H33263" s="24"/>
    </row>
    <row r="33264" spans="8:8" ht="15" customHeight="1">
      <c r="H33264" s="24"/>
    </row>
    <row r="33265" spans="8:8" ht="15" customHeight="1">
      <c r="H33265" s="24"/>
    </row>
    <row r="33266" spans="8:8" ht="15" customHeight="1">
      <c r="H33266" s="24"/>
    </row>
    <row r="33267" spans="8:8" ht="15" customHeight="1">
      <c r="H33267" s="24"/>
    </row>
    <row r="33268" spans="8:8" ht="15" customHeight="1">
      <c r="H33268" s="24"/>
    </row>
    <row r="33269" spans="8:8" ht="15" customHeight="1">
      <c r="H33269" s="24"/>
    </row>
    <row r="33270" spans="8:8" ht="15" customHeight="1">
      <c r="H33270" s="24"/>
    </row>
    <row r="33271" spans="8:8" ht="15" customHeight="1">
      <c r="H33271" s="24"/>
    </row>
    <row r="33272" spans="8:8" ht="15" customHeight="1">
      <c r="H33272" s="24"/>
    </row>
    <row r="33273" spans="8:8" ht="15" customHeight="1">
      <c r="H33273" s="24"/>
    </row>
    <row r="33274" spans="8:8" ht="15" customHeight="1">
      <c r="H33274" s="24"/>
    </row>
    <row r="33275" spans="8:8" ht="15" customHeight="1">
      <c r="H33275" s="24"/>
    </row>
    <row r="33276" spans="8:8" ht="15" customHeight="1">
      <c r="H33276" s="24"/>
    </row>
    <row r="33277" spans="8:8" ht="15" customHeight="1">
      <c r="H33277" s="24"/>
    </row>
    <row r="33278" spans="8:8" ht="15" customHeight="1">
      <c r="H33278" s="24"/>
    </row>
    <row r="33279" spans="8:8" ht="15" customHeight="1">
      <c r="H33279" s="24"/>
    </row>
    <row r="33280" spans="8:8" ht="15" customHeight="1">
      <c r="H33280" s="24"/>
    </row>
    <row r="33281" spans="8:8" ht="15" customHeight="1">
      <c r="H33281" s="24"/>
    </row>
    <row r="33282" spans="8:8" ht="15" customHeight="1">
      <c r="H33282" s="24"/>
    </row>
    <row r="33283" spans="8:8" ht="15" customHeight="1">
      <c r="H33283" s="24"/>
    </row>
    <row r="33284" spans="8:8" ht="15" customHeight="1">
      <c r="H33284" s="24"/>
    </row>
    <row r="33285" spans="8:8" ht="15" customHeight="1">
      <c r="H33285" s="24"/>
    </row>
    <row r="33286" spans="8:8" ht="15" customHeight="1">
      <c r="H33286" s="24"/>
    </row>
    <row r="33287" spans="8:8" ht="15" customHeight="1">
      <c r="H33287" s="24"/>
    </row>
    <row r="33288" spans="8:8" ht="15" customHeight="1">
      <c r="H33288" s="24"/>
    </row>
    <row r="33289" spans="8:8" ht="15" customHeight="1">
      <c r="H33289" s="24"/>
    </row>
    <row r="33290" spans="8:8" ht="15" customHeight="1">
      <c r="H33290" s="24"/>
    </row>
    <row r="33291" spans="8:8" ht="15" customHeight="1">
      <c r="H33291" s="24"/>
    </row>
    <row r="33292" spans="8:8" ht="15" customHeight="1">
      <c r="H33292" s="24"/>
    </row>
    <row r="33293" spans="8:8" ht="15" customHeight="1">
      <c r="H33293" s="24"/>
    </row>
    <row r="33294" spans="8:8" ht="15" customHeight="1">
      <c r="H33294" s="24"/>
    </row>
    <row r="33295" spans="8:8" ht="15" customHeight="1">
      <c r="H33295" s="24"/>
    </row>
    <row r="33296" spans="8:8" ht="15" customHeight="1">
      <c r="H33296" s="24"/>
    </row>
    <row r="33297" spans="8:8" ht="15" customHeight="1">
      <c r="H33297" s="24"/>
    </row>
    <row r="33298" spans="8:8" ht="15" customHeight="1">
      <c r="H33298" s="24"/>
    </row>
    <row r="33299" spans="8:8" ht="15" customHeight="1">
      <c r="H33299" s="24"/>
    </row>
    <row r="33300" spans="8:8" ht="15" customHeight="1">
      <c r="H33300" s="24"/>
    </row>
    <row r="33301" spans="8:8" ht="15" customHeight="1">
      <c r="H33301" s="24"/>
    </row>
    <row r="33302" spans="8:8" ht="15" customHeight="1">
      <c r="H33302" s="24"/>
    </row>
    <row r="33303" spans="8:8" ht="15" customHeight="1">
      <c r="H33303" s="24"/>
    </row>
    <row r="33304" spans="8:8" ht="15" customHeight="1">
      <c r="H33304" s="24"/>
    </row>
    <row r="33305" spans="8:8" ht="15" customHeight="1">
      <c r="H33305" s="24"/>
    </row>
    <row r="33306" spans="8:8" ht="15" customHeight="1">
      <c r="H33306" s="24"/>
    </row>
    <row r="33307" spans="8:8" ht="15" customHeight="1">
      <c r="H33307" s="24"/>
    </row>
    <row r="33308" spans="8:8" ht="15" customHeight="1">
      <c r="H33308" s="24"/>
    </row>
    <row r="33309" spans="8:8" ht="15" customHeight="1">
      <c r="H33309" s="24"/>
    </row>
    <row r="33310" spans="8:8" ht="15" customHeight="1">
      <c r="H33310" s="24"/>
    </row>
    <row r="33311" spans="8:8" ht="15" customHeight="1">
      <c r="H33311" s="24"/>
    </row>
    <row r="33312" spans="8:8" ht="15" customHeight="1">
      <c r="H33312" s="24"/>
    </row>
    <row r="33313" spans="8:8" ht="15" customHeight="1">
      <c r="H33313" s="24"/>
    </row>
    <row r="33314" spans="8:8" ht="15" customHeight="1">
      <c r="H33314" s="24"/>
    </row>
    <row r="33315" spans="8:8" ht="15" customHeight="1">
      <c r="H33315" s="24"/>
    </row>
    <row r="33316" spans="8:8" ht="15" customHeight="1">
      <c r="H33316" s="24"/>
    </row>
    <row r="33317" spans="8:8" ht="15" customHeight="1">
      <c r="H33317" s="24"/>
    </row>
    <row r="33318" spans="8:8" ht="15" customHeight="1">
      <c r="H33318" s="24"/>
    </row>
    <row r="33319" spans="8:8" ht="15" customHeight="1">
      <c r="H33319" s="24"/>
    </row>
    <row r="33320" spans="8:8" ht="15" customHeight="1">
      <c r="H33320" s="24"/>
    </row>
    <row r="33321" spans="8:8" ht="15" customHeight="1">
      <c r="H33321" s="24"/>
    </row>
    <row r="33322" spans="8:8" ht="15" customHeight="1">
      <c r="H33322" s="24"/>
    </row>
    <row r="33323" spans="8:8" ht="15" customHeight="1">
      <c r="H33323" s="24"/>
    </row>
    <row r="33324" spans="8:8" ht="15" customHeight="1">
      <c r="H33324" s="24"/>
    </row>
    <row r="33325" spans="8:8" ht="15" customHeight="1">
      <c r="H33325" s="24"/>
    </row>
    <row r="33326" spans="8:8" ht="15" customHeight="1">
      <c r="H33326" s="24"/>
    </row>
    <row r="33327" spans="8:8" ht="15" customHeight="1">
      <c r="H33327" s="24"/>
    </row>
    <row r="33328" spans="8:8" ht="15" customHeight="1">
      <c r="H33328" s="24"/>
    </row>
    <row r="33329" spans="8:8" ht="15" customHeight="1">
      <c r="H33329" s="24"/>
    </row>
    <row r="33330" spans="8:8" ht="15" customHeight="1">
      <c r="H33330" s="24"/>
    </row>
    <row r="33331" spans="8:8" ht="15" customHeight="1">
      <c r="H33331" s="24"/>
    </row>
    <row r="33332" spans="8:8" ht="15" customHeight="1">
      <c r="H33332" s="24"/>
    </row>
    <row r="33333" spans="8:8" ht="15" customHeight="1">
      <c r="H33333" s="24"/>
    </row>
    <row r="33334" spans="8:8" ht="15" customHeight="1">
      <c r="H33334" s="24"/>
    </row>
    <row r="33335" spans="8:8" ht="15" customHeight="1">
      <c r="H33335" s="24"/>
    </row>
    <row r="33336" spans="8:8" ht="15" customHeight="1">
      <c r="H33336" s="24"/>
    </row>
    <row r="33337" spans="8:8" ht="15" customHeight="1">
      <c r="H33337" s="24"/>
    </row>
    <row r="33338" spans="8:8" ht="15" customHeight="1">
      <c r="H33338" s="24"/>
    </row>
    <row r="33339" spans="8:8" ht="15" customHeight="1">
      <c r="H33339" s="24"/>
    </row>
    <row r="33340" spans="8:8" ht="15" customHeight="1">
      <c r="H33340" s="24"/>
    </row>
    <row r="33341" spans="8:8" ht="15" customHeight="1">
      <c r="H33341" s="24"/>
    </row>
    <row r="33342" spans="8:8" ht="15" customHeight="1">
      <c r="H33342" s="24"/>
    </row>
    <row r="33343" spans="8:8" ht="15" customHeight="1">
      <c r="H33343" s="24"/>
    </row>
    <row r="33344" spans="8:8" ht="15" customHeight="1">
      <c r="H33344" s="24"/>
    </row>
    <row r="33345" spans="8:8" ht="15" customHeight="1">
      <c r="H33345" s="24"/>
    </row>
    <row r="33346" spans="8:8" ht="15" customHeight="1">
      <c r="H33346" s="24"/>
    </row>
    <row r="33347" spans="8:8" ht="15" customHeight="1">
      <c r="H33347" s="24"/>
    </row>
    <row r="33348" spans="8:8" ht="15" customHeight="1">
      <c r="H33348" s="24"/>
    </row>
    <row r="33349" spans="8:8" ht="15" customHeight="1">
      <c r="H33349" s="24"/>
    </row>
    <row r="33350" spans="8:8" ht="15" customHeight="1">
      <c r="H33350" s="24"/>
    </row>
    <row r="33351" spans="8:8" ht="15" customHeight="1">
      <c r="H33351" s="24"/>
    </row>
    <row r="33352" spans="8:8" ht="15" customHeight="1">
      <c r="H33352" s="24"/>
    </row>
    <row r="33353" spans="8:8" ht="15" customHeight="1">
      <c r="H33353" s="24"/>
    </row>
    <row r="33354" spans="8:8" ht="15" customHeight="1">
      <c r="H33354" s="24"/>
    </row>
    <row r="33355" spans="8:8" ht="15" customHeight="1">
      <c r="H33355" s="24"/>
    </row>
    <row r="33356" spans="8:8" ht="15" customHeight="1">
      <c r="H33356" s="24"/>
    </row>
    <row r="33357" spans="8:8" ht="15" customHeight="1">
      <c r="H33357" s="24"/>
    </row>
    <row r="33358" spans="8:8" ht="15" customHeight="1">
      <c r="H33358" s="24"/>
    </row>
    <row r="33359" spans="8:8" ht="15" customHeight="1">
      <c r="H33359" s="24"/>
    </row>
    <row r="33360" spans="8:8" ht="15" customHeight="1">
      <c r="H33360" s="24"/>
    </row>
    <row r="33361" spans="8:8" ht="15" customHeight="1">
      <c r="H33361" s="24"/>
    </row>
    <row r="33362" spans="8:8" ht="15" customHeight="1">
      <c r="H33362" s="24"/>
    </row>
    <row r="33363" spans="8:8" ht="15" customHeight="1">
      <c r="H33363" s="24"/>
    </row>
    <row r="33364" spans="8:8" ht="15" customHeight="1">
      <c r="H33364" s="24"/>
    </row>
    <row r="33365" spans="8:8" ht="15" customHeight="1">
      <c r="H33365" s="24"/>
    </row>
    <row r="33366" spans="8:8" ht="15" customHeight="1">
      <c r="H33366" s="24"/>
    </row>
    <row r="33367" spans="8:8" ht="15" customHeight="1">
      <c r="H33367" s="24"/>
    </row>
    <row r="33368" spans="8:8" ht="15" customHeight="1">
      <c r="H33368" s="24"/>
    </row>
    <row r="33369" spans="8:8" ht="15" customHeight="1">
      <c r="H33369" s="24"/>
    </row>
    <row r="33370" spans="8:8" ht="15" customHeight="1">
      <c r="H33370" s="24"/>
    </row>
    <row r="33371" spans="8:8" ht="15" customHeight="1">
      <c r="H33371" s="24"/>
    </row>
    <row r="33372" spans="8:8" ht="15" customHeight="1">
      <c r="H33372" s="24"/>
    </row>
    <row r="33373" spans="8:8" ht="15" customHeight="1">
      <c r="H33373" s="24"/>
    </row>
    <row r="33374" spans="8:8" ht="15" customHeight="1">
      <c r="H33374" s="24"/>
    </row>
    <row r="33375" spans="8:8" ht="15" customHeight="1">
      <c r="H33375" s="24"/>
    </row>
    <row r="33376" spans="8:8" ht="15" customHeight="1">
      <c r="H33376" s="24"/>
    </row>
    <row r="33377" spans="8:8" ht="15" customHeight="1">
      <c r="H33377" s="24"/>
    </row>
    <row r="33378" spans="8:8" ht="15" customHeight="1">
      <c r="H33378" s="24"/>
    </row>
    <row r="33379" spans="8:8" ht="15" customHeight="1">
      <c r="H33379" s="24"/>
    </row>
    <row r="33380" spans="8:8" ht="15" customHeight="1">
      <c r="H33380" s="24"/>
    </row>
    <row r="33381" spans="8:8" ht="15" customHeight="1">
      <c r="H33381" s="24"/>
    </row>
    <row r="33382" spans="8:8" ht="15" customHeight="1">
      <c r="H33382" s="24"/>
    </row>
    <row r="33383" spans="8:8" ht="15" customHeight="1">
      <c r="H33383" s="24"/>
    </row>
    <row r="33384" spans="8:8" ht="15" customHeight="1">
      <c r="H33384" s="24"/>
    </row>
    <row r="33385" spans="8:8" ht="15" customHeight="1">
      <c r="H33385" s="24"/>
    </row>
    <row r="33386" spans="8:8" ht="15" customHeight="1">
      <c r="H33386" s="24"/>
    </row>
    <row r="33387" spans="8:8" ht="15" customHeight="1">
      <c r="H33387" s="24"/>
    </row>
    <row r="33388" spans="8:8" ht="15" customHeight="1">
      <c r="H33388" s="24"/>
    </row>
    <row r="33389" spans="8:8" ht="15" customHeight="1">
      <c r="H33389" s="24"/>
    </row>
    <row r="33390" spans="8:8" ht="15" customHeight="1">
      <c r="H33390" s="24"/>
    </row>
    <row r="33391" spans="8:8" ht="15" customHeight="1">
      <c r="H33391" s="24"/>
    </row>
    <row r="33392" spans="8:8" ht="15" customHeight="1">
      <c r="H33392" s="24"/>
    </row>
    <row r="33393" spans="8:8" ht="15" customHeight="1">
      <c r="H33393" s="24"/>
    </row>
    <row r="33394" spans="8:8" ht="15" customHeight="1">
      <c r="H33394" s="24"/>
    </row>
    <row r="33395" spans="8:8" ht="15" customHeight="1">
      <c r="H33395" s="24"/>
    </row>
    <row r="33396" spans="8:8" ht="15" customHeight="1">
      <c r="H33396" s="24"/>
    </row>
    <row r="33397" spans="8:8" ht="15" customHeight="1">
      <c r="H33397" s="24"/>
    </row>
    <row r="33398" spans="8:8" ht="15" customHeight="1">
      <c r="H33398" s="24"/>
    </row>
    <row r="33399" spans="8:8" ht="15" customHeight="1">
      <c r="H33399" s="24"/>
    </row>
    <row r="33400" spans="8:8" ht="15" customHeight="1">
      <c r="H33400" s="24"/>
    </row>
    <row r="33401" spans="8:8" ht="15" customHeight="1">
      <c r="H33401" s="24"/>
    </row>
    <row r="33402" spans="8:8" ht="15" customHeight="1">
      <c r="H33402" s="24"/>
    </row>
    <row r="33403" spans="8:8" ht="15" customHeight="1">
      <c r="H33403" s="24"/>
    </row>
    <row r="33404" spans="8:8" ht="15" customHeight="1">
      <c r="H33404" s="24"/>
    </row>
    <row r="33405" spans="8:8" ht="15" customHeight="1">
      <c r="H33405" s="24"/>
    </row>
    <row r="33406" spans="8:8" ht="15" customHeight="1">
      <c r="H33406" s="24"/>
    </row>
    <row r="33407" spans="8:8" ht="15" customHeight="1">
      <c r="H33407" s="24"/>
    </row>
    <row r="33408" spans="8:8" ht="15" customHeight="1">
      <c r="H33408" s="24"/>
    </row>
    <row r="33409" spans="8:8" ht="15" customHeight="1">
      <c r="H33409" s="24"/>
    </row>
    <row r="33410" spans="8:8" ht="15" customHeight="1">
      <c r="H33410" s="24"/>
    </row>
    <row r="33411" spans="8:8" ht="15" customHeight="1">
      <c r="H33411" s="24"/>
    </row>
    <row r="33412" spans="8:8" ht="15" customHeight="1">
      <c r="H33412" s="24"/>
    </row>
    <row r="33413" spans="8:8" ht="15" customHeight="1">
      <c r="H33413" s="24"/>
    </row>
    <row r="33414" spans="8:8" ht="15" customHeight="1">
      <c r="H33414" s="24"/>
    </row>
    <row r="33415" spans="8:8" ht="15" customHeight="1">
      <c r="H33415" s="24"/>
    </row>
    <row r="33416" spans="8:8" ht="15" customHeight="1">
      <c r="H33416" s="24"/>
    </row>
    <row r="33417" spans="8:8" ht="15" customHeight="1">
      <c r="H33417" s="24"/>
    </row>
    <row r="33418" spans="8:8" ht="15" customHeight="1">
      <c r="H33418" s="24"/>
    </row>
    <row r="33419" spans="8:8" ht="15" customHeight="1">
      <c r="H33419" s="24"/>
    </row>
    <row r="33420" spans="8:8" ht="15" customHeight="1">
      <c r="H33420" s="24"/>
    </row>
    <row r="33421" spans="8:8" ht="15" customHeight="1">
      <c r="H33421" s="24"/>
    </row>
    <row r="33422" spans="8:8" ht="15" customHeight="1">
      <c r="H33422" s="24"/>
    </row>
    <row r="33423" spans="8:8" ht="15" customHeight="1">
      <c r="H33423" s="24"/>
    </row>
    <row r="33424" spans="8:8" ht="15" customHeight="1">
      <c r="H33424" s="24"/>
    </row>
    <row r="33425" spans="8:8" ht="15" customHeight="1">
      <c r="H33425" s="24"/>
    </row>
    <row r="33426" spans="8:8" ht="15" customHeight="1">
      <c r="H33426" s="24"/>
    </row>
    <row r="33427" spans="8:8" ht="15" customHeight="1">
      <c r="H33427" s="24"/>
    </row>
    <row r="33428" spans="8:8" ht="15" customHeight="1">
      <c r="H33428" s="24"/>
    </row>
    <row r="33429" spans="8:8" ht="15" customHeight="1">
      <c r="H33429" s="24"/>
    </row>
    <row r="33430" spans="8:8" ht="15" customHeight="1">
      <c r="H33430" s="24"/>
    </row>
    <row r="33431" spans="8:8" ht="15" customHeight="1">
      <c r="H33431" s="24"/>
    </row>
    <row r="33432" spans="8:8" ht="15" customHeight="1">
      <c r="H33432" s="24"/>
    </row>
    <row r="33433" spans="8:8" ht="15" customHeight="1">
      <c r="H33433" s="24"/>
    </row>
    <row r="33434" spans="8:8" ht="15" customHeight="1">
      <c r="H33434" s="24"/>
    </row>
    <row r="33435" spans="8:8" ht="15" customHeight="1">
      <c r="H33435" s="24"/>
    </row>
    <row r="33436" spans="8:8" ht="15" customHeight="1">
      <c r="H33436" s="24"/>
    </row>
    <row r="33437" spans="8:8" ht="15" customHeight="1">
      <c r="H33437" s="24"/>
    </row>
    <row r="33438" spans="8:8" ht="15" customHeight="1">
      <c r="H33438" s="24"/>
    </row>
    <row r="33439" spans="8:8" ht="15" customHeight="1">
      <c r="H33439" s="24"/>
    </row>
    <row r="33440" spans="8:8" ht="15" customHeight="1">
      <c r="H33440" s="24"/>
    </row>
    <row r="33441" spans="8:8" ht="15" customHeight="1">
      <c r="H33441" s="24"/>
    </row>
    <row r="33442" spans="8:8" ht="15" customHeight="1">
      <c r="H33442" s="24"/>
    </row>
    <row r="33443" spans="8:8" ht="15" customHeight="1">
      <c r="H33443" s="24"/>
    </row>
    <row r="33444" spans="8:8" ht="15" customHeight="1">
      <c r="H33444" s="24"/>
    </row>
    <row r="33445" spans="8:8" ht="15" customHeight="1">
      <c r="H33445" s="24"/>
    </row>
    <row r="33446" spans="8:8" ht="15" customHeight="1">
      <c r="H33446" s="24"/>
    </row>
    <row r="33447" spans="8:8" ht="15" customHeight="1">
      <c r="H33447" s="24"/>
    </row>
    <row r="33448" spans="8:8" ht="15" customHeight="1">
      <c r="H33448" s="24"/>
    </row>
    <row r="33449" spans="8:8" ht="15" customHeight="1">
      <c r="H33449" s="24"/>
    </row>
    <row r="33450" spans="8:8" ht="15" customHeight="1">
      <c r="H33450" s="24"/>
    </row>
    <row r="33451" spans="8:8" ht="15" customHeight="1">
      <c r="H33451" s="24"/>
    </row>
    <row r="33452" spans="8:8" ht="15" customHeight="1">
      <c r="H33452" s="24"/>
    </row>
    <row r="33453" spans="8:8" ht="15" customHeight="1">
      <c r="H33453" s="24"/>
    </row>
    <row r="33454" spans="8:8" ht="15" customHeight="1">
      <c r="H33454" s="24"/>
    </row>
    <row r="33455" spans="8:8" ht="15" customHeight="1">
      <c r="H33455" s="24"/>
    </row>
    <row r="33456" spans="8:8" ht="15" customHeight="1">
      <c r="H33456" s="24"/>
    </row>
    <row r="33457" spans="8:8" ht="15" customHeight="1">
      <c r="H33457" s="24"/>
    </row>
    <row r="33458" spans="8:8" ht="15" customHeight="1">
      <c r="H33458" s="24"/>
    </row>
    <row r="33459" spans="8:8" ht="15" customHeight="1">
      <c r="H33459" s="24"/>
    </row>
    <row r="33460" spans="8:8" ht="15" customHeight="1">
      <c r="H33460" s="24"/>
    </row>
    <row r="33461" spans="8:8" ht="15" customHeight="1">
      <c r="H33461" s="24"/>
    </row>
    <row r="33462" spans="8:8" ht="15" customHeight="1">
      <c r="H33462" s="24"/>
    </row>
    <row r="33463" spans="8:8" ht="15" customHeight="1">
      <c r="H33463" s="24"/>
    </row>
    <row r="33464" spans="8:8" ht="15" customHeight="1">
      <c r="H33464" s="24"/>
    </row>
    <row r="33465" spans="8:8" ht="15" customHeight="1">
      <c r="H33465" s="24"/>
    </row>
    <row r="33466" spans="8:8" ht="15" customHeight="1">
      <c r="H33466" s="24"/>
    </row>
    <row r="33467" spans="8:8" ht="15" customHeight="1">
      <c r="H33467" s="24"/>
    </row>
    <row r="33468" spans="8:8" ht="15" customHeight="1">
      <c r="H33468" s="24"/>
    </row>
    <row r="33469" spans="8:8" ht="15" customHeight="1">
      <c r="H33469" s="24"/>
    </row>
    <row r="33470" spans="8:8" ht="15" customHeight="1">
      <c r="H33470" s="24"/>
    </row>
    <row r="33471" spans="8:8" ht="15" customHeight="1">
      <c r="H33471" s="24"/>
    </row>
    <row r="33472" spans="8:8" ht="15" customHeight="1">
      <c r="H33472" s="24"/>
    </row>
    <row r="33473" spans="8:8" ht="15" customHeight="1">
      <c r="H33473" s="24"/>
    </row>
    <row r="33474" spans="8:8" ht="15" customHeight="1">
      <c r="H33474" s="24"/>
    </row>
    <row r="33475" spans="8:8" ht="15" customHeight="1">
      <c r="H33475" s="24"/>
    </row>
    <row r="33476" spans="8:8" ht="15" customHeight="1">
      <c r="H33476" s="24"/>
    </row>
    <row r="33477" spans="8:8" ht="15" customHeight="1">
      <c r="H33477" s="24"/>
    </row>
    <row r="33478" spans="8:8" ht="15" customHeight="1">
      <c r="H33478" s="24"/>
    </row>
    <row r="33479" spans="8:8" ht="15" customHeight="1">
      <c r="H33479" s="24"/>
    </row>
    <row r="33480" spans="8:8" ht="15" customHeight="1">
      <c r="H33480" s="24"/>
    </row>
    <row r="33481" spans="8:8" ht="15" customHeight="1">
      <c r="H33481" s="24"/>
    </row>
    <row r="33482" spans="8:8" ht="15" customHeight="1">
      <c r="H33482" s="24"/>
    </row>
    <row r="33483" spans="8:8" ht="15" customHeight="1">
      <c r="H33483" s="24"/>
    </row>
    <row r="33484" spans="8:8" ht="15" customHeight="1">
      <c r="H33484" s="24"/>
    </row>
    <row r="33485" spans="8:8" ht="15" customHeight="1">
      <c r="H33485" s="24"/>
    </row>
    <row r="33486" spans="8:8" ht="15" customHeight="1">
      <c r="H33486" s="24"/>
    </row>
    <row r="33487" spans="8:8" ht="15" customHeight="1">
      <c r="H33487" s="24"/>
    </row>
    <row r="33488" spans="8:8" ht="15" customHeight="1">
      <c r="H33488" s="24"/>
    </row>
    <row r="33489" spans="8:8" ht="15" customHeight="1">
      <c r="H33489" s="24"/>
    </row>
    <row r="33490" spans="8:8" ht="15" customHeight="1">
      <c r="H33490" s="24"/>
    </row>
    <row r="33491" spans="8:8" ht="15" customHeight="1">
      <c r="H33491" s="24"/>
    </row>
    <row r="33492" spans="8:8" ht="15" customHeight="1">
      <c r="H33492" s="24"/>
    </row>
    <row r="33493" spans="8:8" ht="15" customHeight="1">
      <c r="H33493" s="24"/>
    </row>
    <row r="33494" spans="8:8" ht="15" customHeight="1">
      <c r="H33494" s="24"/>
    </row>
    <row r="33495" spans="8:8" ht="15" customHeight="1">
      <c r="H33495" s="24"/>
    </row>
    <row r="33496" spans="8:8" ht="15" customHeight="1">
      <c r="H33496" s="24"/>
    </row>
    <row r="33497" spans="8:8" ht="15" customHeight="1">
      <c r="H33497" s="24"/>
    </row>
    <row r="33498" spans="8:8" ht="15" customHeight="1">
      <c r="H33498" s="24"/>
    </row>
    <row r="33499" spans="8:8" ht="15" customHeight="1">
      <c r="H33499" s="24"/>
    </row>
    <row r="33500" spans="8:8" ht="15" customHeight="1">
      <c r="H33500" s="24"/>
    </row>
    <row r="33501" spans="8:8" ht="15" customHeight="1">
      <c r="H33501" s="24"/>
    </row>
    <row r="33502" spans="8:8" ht="15" customHeight="1">
      <c r="H33502" s="24"/>
    </row>
    <row r="33503" spans="8:8" ht="15" customHeight="1">
      <c r="H33503" s="24"/>
    </row>
    <row r="33504" spans="8:8" ht="15" customHeight="1">
      <c r="H33504" s="24"/>
    </row>
    <row r="33505" spans="8:8" ht="15" customHeight="1">
      <c r="H33505" s="24"/>
    </row>
    <row r="33506" spans="8:8" ht="15" customHeight="1">
      <c r="H33506" s="24"/>
    </row>
    <row r="33507" spans="8:8" ht="15" customHeight="1">
      <c r="H33507" s="24"/>
    </row>
    <row r="33508" spans="8:8" ht="15" customHeight="1">
      <c r="H33508" s="24"/>
    </row>
    <row r="33509" spans="8:8" ht="15" customHeight="1">
      <c r="H33509" s="24"/>
    </row>
    <row r="33510" spans="8:8" ht="15" customHeight="1">
      <c r="H33510" s="24"/>
    </row>
    <row r="33511" spans="8:8" ht="15" customHeight="1">
      <c r="H33511" s="24"/>
    </row>
    <row r="33512" spans="8:8" ht="15" customHeight="1">
      <c r="H33512" s="24"/>
    </row>
    <row r="33513" spans="8:8" ht="15" customHeight="1">
      <c r="H33513" s="24"/>
    </row>
    <row r="33514" spans="8:8" ht="15" customHeight="1">
      <c r="H33514" s="24"/>
    </row>
    <row r="33515" spans="8:8" ht="15" customHeight="1">
      <c r="H33515" s="24"/>
    </row>
    <row r="33516" spans="8:8" ht="15" customHeight="1">
      <c r="H33516" s="24"/>
    </row>
    <row r="33517" spans="8:8" ht="15" customHeight="1">
      <c r="H33517" s="24"/>
    </row>
    <row r="33518" spans="8:8" ht="15" customHeight="1">
      <c r="H33518" s="24"/>
    </row>
    <row r="33519" spans="8:8" ht="15" customHeight="1">
      <c r="H33519" s="24"/>
    </row>
    <row r="33520" spans="8:8" ht="15" customHeight="1">
      <c r="H33520" s="24"/>
    </row>
    <row r="33521" spans="8:8" ht="15" customHeight="1">
      <c r="H33521" s="24"/>
    </row>
    <row r="33522" spans="8:8" ht="15" customHeight="1">
      <c r="H33522" s="24"/>
    </row>
    <row r="33523" spans="8:8" ht="15" customHeight="1">
      <c r="H33523" s="24"/>
    </row>
    <row r="33524" spans="8:8" ht="15" customHeight="1">
      <c r="H33524" s="24"/>
    </row>
    <row r="33525" spans="8:8" ht="15" customHeight="1">
      <c r="H33525" s="24"/>
    </row>
    <row r="33526" spans="8:8" ht="15" customHeight="1">
      <c r="H33526" s="24"/>
    </row>
    <row r="33527" spans="8:8" ht="15" customHeight="1">
      <c r="H33527" s="24"/>
    </row>
    <row r="33528" spans="8:8" ht="15" customHeight="1">
      <c r="H33528" s="24"/>
    </row>
    <row r="33529" spans="8:8" ht="15" customHeight="1">
      <c r="H33529" s="24"/>
    </row>
    <row r="33530" spans="8:8" ht="15" customHeight="1">
      <c r="H33530" s="24"/>
    </row>
    <row r="33531" spans="8:8" ht="15" customHeight="1">
      <c r="H33531" s="24"/>
    </row>
    <row r="33532" spans="8:8" ht="15" customHeight="1">
      <c r="H33532" s="24"/>
    </row>
    <row r="33533" spans="8:8" ht="15" customHeight="1">
      <c r="H33533" s="24"/>
    </row>
    <row r="33534" spans="8:8" ht="15" customHeight="1">
      <c r="H33534" s="24"/>
    </row>
    <row r="33535" spans="8:8" ht="15" customHeight="1">
      <c r="H33535" s="24"/>
    </row>
    <row r="33536" spans="8:8" ht="15" customHeight="1">
      <c r="H33536" s="24"/>
    </row>
    <row r="33537" spans="8:8" ht="15" customHeight="1">
      <c r="H33537" s="24"/>
    </row>
    <row r="33538" spans="8:8" ht="15" customHeight="1">
      <c r="H33538" s="24"/>
    </row>
    <row r="33539" spans="8:8" ht="15" customHeight="1">
      <c r="H33539" s="24"/>
    </row>
    <row r="33540" spans="8:8" ht="15" customHeight="1">
      <c r="H33540" s="24"/>
    </row>
    <row r="33541" spans="8:8" ht="15" customHeight="1">
      <c r="H33541" s="24"/>
    </row>
    <row r="33542" spans="8:8" ht="15" customHeight="1">
      <c r="H33542" s="24"/>
    </row>
    <row r="33543" spans="8:8" ht="15" customHeight="1">
      <c r="H33543" s="24"/>
    </row>
    <row r="33544" spans="8:8" ht="15" customHeight="1">
      <c r="H33544" s="24"/>
    </row>
    <row r="33545" spans="8:8" ht="15" customHeight="1">
      <c r="H33545" s="24"/>
    </row>
    <row r="33546" spans="8:8" ht="15" customHeight="1">
      <c r="H33546" s="24"/>
    </row>
    <row r="33547" spans="8:8" ht="15" customHeight="1">
      <c r="H33547" s="24"/>
    </row>
    <row r="33548" spans="8:8" ht="15" customHeight="1">
      <c r="H33548" s="24"/>
    </row>
    <row r="33549" spans="8:8" ht="15" customHeight="1">
      <c r="H33549" s="24"/>
    </row>
    <row r="33550" spans="8:8" ht="15" customHeight="1">
      <c r="H33550" s="24"/>
    </row>
    <row r="33551" spans="8:8" ht="15" customHeight="1">
      <c r="H33551" s="24"/>
    </row>
    <row r="33552" spans="8:8" ht="15" customHeight="1">
      <c r="H33552" s="24"/>
    </row>
    <row r="33553" spans="8:8" ht="15" customHeight="1">
      <c r="H33553" s="24"/>
    </row>
    <row r="33554" spans="8:8" ht="15" customHeight="1">
      <c r="H33554" s="24"/>
    </row>
    <row r="33555" spans="8:8" ht="15" customHeight="1">
      <c r="H33555" s="24"/>
    </row>
    <row r="33556" spans="8:8" ht="15" customHeight="1">
      <c r="H33556" s="24"/>
    </row>
    <row r="33557" spans="8:8" ht="15" customHeight="1">
      <c r="H33557" s="24"/>
    </row>
    <row r="33558" spans="8:8" ht="15" customHeight="1">
      <c r="H33558" s="24"/>
    </row>
    <row r="33559" spans="8:8" ht="15" customHeight="1">
      <c r="H33559" s="24"/>
    </row>
    <row r="33560" spans="8:8" ht="15" customHeight="1">
      <c r="H33560" s="24"/>
    </row>
    <row r="33561" spans="8:8" ht="15" customHeight="1">
      <c r="H33561" s="24"/>
    </row>
    <row r="33562" spans="8:8" ht="15" customHeight="1">
      <c r="H33562" s="24"/>
    </row>
    <row r="33563" spans="8:8" ht="15" customHeight="1">
      <c r="H33563" s="24"/>
    </row>
    <row r="33564" spans="8:8" ht="15" customHeight="1">
      <c r="H33564" s="24"/>
    </row>
    <row r="33565" spans="8:8" ht="15" customHeight="1">
      <c r="H33565" s="24"/>
    </row>
    <row r="33566" spans="8:8" ht="15" customHeight="1">
      <c r="H33566" s="24"/>
    </row>
    <row r="33567" spans="8:8" ht="15" customHeight="1">
      <c r="H33567" s="24"/>
    </row>
    <row r="33568" spans="8:8" ht="15" customHeight="1">
      <c r="H33568" s="24"/>
    </row>
    <row r="33569" spans="8:8" ht="15" customHeight="1">
      <c r="H33569" s="24"/>
    </row>
    <row r="33570" spans="8:8" ht="15" customHeight="1">
      <c r="H33570" s="24"/>
    </row>
    <row r="33571" spans="8:8" ht="15" customHeight="1">
      <c r="H33571" s="24"/>
    </row>
    <row r="33572" spans="8:8" ht="15" customHeight="1">
      <c r="H33572" s="24"/>
    </row>
    <row r="33573" spans="8:8" ht="15" customHeight="1">
      <c r="H33573" s="24"/>
    </row>
    <row r="33574" spans="8:8" ht="15" customHeight="1">
      <c r="H33574" s="24"/>
    </row>
    <row r="33575" spans="8:8" ht="15" customHeight="1">
      <c r="H33575" s="24"/>
    </row>
    <row r="33576" spans="8:8" ht="15" customHeight="1">
      <c r="H33576" s="24"/>
    </row>
    <row r="33577" spans="8:8" ht="15" customHeight="1">
      <c r="H33577" s="24"/>
    </row>
    <row r="33578" spans="8:8" ht="15" customHeight="1">
      <c r="H33578" s="24"/>
    </row>
    <row r="33579" spans="8:8" ht="15" customHeight="1">
      <c r="H33579" s="24"/>
    </row>
    <row r="33580" spans="8:8" ht="15" customHeight="1">
      <c r="H33580" s="24"/>
    </row>
    <row r="33581" spans="8:8" ht="15" customHeight="1">
      <c r="H33581" s="24"/>
    </row>
    <row r="33582" spans="8:8" ht="15" customHeight="1">
      <c r="H33582" s="24"/>
    </row>
    <row r="33583" spans="8:8" ht="15" customHeight="1">
      <c r="H33583" s="24"/>
    </row>
    <row r="33584" spans="8:8" ht="15" customHeight="1">
      <c r="H33584" s="24"/>
    </row>
    <row r="33585" spans="8:8" ht="15" customHeight="1">
      <c r="H33585" s="24"/>
    </row>
    <row r="33586" spans="8:8" ht="15" customHeight="1">
      <c r="H33586" s="24"/>
    </row>
    <row r="33587" spans="8:8" ht="15" customHeight="1">
      <c r="H33587" s="24"/>
    </row>
    <row r="33588" spans="8:8" ht="15" customHeight="1">
      <c r="H33588" s="24"/>
    </row>
    <row r="33589" spans="8:8" ht="15" customHeight="1">
      <c r="H33589" s="24"/>
    </row>
    <row r="33590" spans="8:8" ht="15" customHeight="1">
      <c r="H33590" s="24"/>
    </row>
    <row r="33591" spans="8:8" ht="15" customHeight="1">
      <c r="H33591" s="24"/>
    </row>
    <row r="33592" spans="8:8" ht="15" customHeight="1">
      <c r="H33592" s="24"/>
    </row>
    <row r="33593" spans="8:8" ht="15" customHeight="1">
      <c r="H33593" s="24"/>
    </row>
    <row r="33594" spans="8:8" ht="15" customHeight="1">
      <c r="H33594" s="24"/>
    </row>
    <row r="33595" spans="8:8" ht="15" customHeight="1">
      <c r="H33595" s="24"/>
    </row>
    <row r="33596" spans="8:8" ht="15" customHeight="1">
      <c r="H33596" s="24"/>
    </row>
    <row r="33597" spans="8:8" ht="15" customHeight="1">
      <c r="H33597" s="24"/>
    </row>
    <row r="33598" spans="8:8" ht="15" customHeight="1">
      <c r="H33598" s="24"/>
    </row>
    <row r="33599" spans="8:8" ht="15" customHeight="1">
      <c r="H33599" s="24"/>
    </row>
    <row r="33600" spans="8:8" ht="15" customHeight="1">
      <c r="H33600" s="24"/>
    </row>
    <row r="33601" spans="8:8" ht="15" customHeight="1">
      <c r="H33601" s="24"/>
    </row>
    <row r="33602" spans="8:8" ht="15" customHeight="1">
      <c r="H33602" s="24"/>
    </row>
    <row r="33603" spans="8:8" ht="15" customHeight="1">
      <c r="H33603" s="24"/>
    </row>
    <row r="33604" spans="8:8" ht="15" customHeight="1">
      <c r="H33604" s="24"/>
    </row>
    <row r="33605" spans="8:8" ht="15" customHeight="1">
      <c r="H33605" s="24"/>
    </row>
    <row r="33606" spans="8:8" ht="15" customHeight="1">
      <c r="H33606" s="24"/>
    </row>
    <row r="33607" spans="8:8" ht="15" customHeight="1">
      <c r="H33607" s="24"/>
    </row>
    <row r="33608" spans="8:8" ht="15" customHeight="1">
      <c r="H33608" s="24"/>
    </row>
    <row r="33609" spans="8:8" ht="15" customHeight="1">
      <c r="H33609" s="24"/>
    </row>
    <row r="33610" spans="8:8" ht="15" customHeight="1">
      <c r="H33610" s="24"/>
    </row>
    <row r="33611" spans="8:8" ht="15" customHeight="1">
      <c r="H33611" s="24"/>
    </row>
    <row r="33612" spans="8:8" ht="15" customHeight="1">
      <c r="H33612" s="24"/>
    </row>
    <row r="33613" spans="8:8" ht="15" customHeight="1">
      <c r="H33613" s="24"/>
    </row>
    <row r="33614" spans="8:8" ht="15" customHeight="1">
      <c r="H33614" s="24"/>
    </row>
    <row r="33615" spans="8:8" ht="15" customHeight="1">
      <c r="H33615" s="24"/>
    </row>
    <row r="33616" spans="8:8" ht="15" customHeight="1">
      <c r="H33616" s="24"/>
    </row>
    <row r="33617" spans="8:8" ht="15" customHeight="1">
      <c r="H33617" s="24"/>
    </row>
    <row r="33618" spans="8:8" ht="15" customHeight="1">
      <c r="H33618" s="24"/>
    </row>
    <row r="33619" spans="8:8" ht="15" customHeight="1">
      <c r="H33619" s="24"/>
    </row>
    <row r="33620" spans="8:8" ht="15" customHeight="1">
      <c r="H33620" s="24"/>
    </row>
    <row r="33621" spans="8:8" ht="15" customHeight="1">
      <c r="H33621" s="24"/>
    </row>
    <row r="33622" spans="8:8" ht="15" customHeight="1">
      <c r="H33622" s="24"/>
    </row>
    <row r="33623" spans="8:8" ht="15" customHeight="1">
      <c r="H33623" s="24"/>
    </row>
    <row r="33624" spans="8:8" ht="15" customHeight="1">
      <c r="H33624" s="24"/>
    </row>
    <row r="33625" spans="8:8" ht="15" customHeight="1">
      <c r="H33625" s="24"/>
    </row>
    <row r="33626" spans="8:8" ht="15" customHeight="1">
      <c r="H33626" s="24"/>
    </row>
    <row r="33627" spans="8:8" ht="15" customHeight="1">
      <c r="H33627" s="24"/>
    </row>
    <row r="33628" spans="8:8" ht="15" customHeight="1">
      <c r="H33628" s="24"/>
    </row>
    <row r="33629" spans="8:8" ht="15" customHeight="1">
      <c r="H33629" s="24"/>
    </row>
    <row r="33630" spans="8:8" ht="15" customHeight="1">
      <c r="H33630" s="24"/>
    </row>
    <row r="33631" spans="8:8" ht="15" customHeight="1">
      <c r="H33631" s="24"/>
    </row>
    <row r="33632" spans="8:8" ht="15" customHeight="1">
      <c r="H33632" s="24"/>
    </row>
    <row r="33633" spans="8:8" ht="15" customHeight="1">
      <c r="H33633" s="24"/>
    </row>
    <row r="33634" spans="8:8" ht="15" customHeight="1">
      <c r="H33634" s="24"/>
    </row>
    <row r="33635" spans="8:8" ht="15" customHeight="1">
      <c r="H33635" s="24"/>
    </row>
    <row r="33636" spans="8:8" ht="15" customHeight="1">
      <c r="H33636" s="24"/>
    </row>
    <row r="33637" spans="8:8" ht="15" customHeight="1">
      <c r="H33637" s="24"/>
    </row>
    <row r="33638" spans="8:8" ht="15" customHeight="1">
      <c r="H33638" s="24"/>
    </row>
    <row r="33639" spans="8:8" ht="15" customHeight="1">
      <c r="H33639" s="24"/>
    </row>
    <row r="33640" spans="8:8" ht="15" customHeight="1">
      <c r="H33640" s="24"/>
    </row>
    <row r="33641" spans="8:8" ht="15" customHeight="1">
      <c r="H33641" s="24"/>
    </row>
    <row r="33642" spans="8:8" ht="15" customHeight="1">
      <c r="H33642" s="24"/>
    </row>
    <row r="33643" spans="8:8" ht="15" customHeight="1">
      <c r="H33643" s="24"/>
    </row>
    <row r="33644" spans="8:8" ht="15" customHeight="1">
      <c r="H33644" s="24"/>
    </row>
    <row r="33645" spans="8:8" ht="15" customHeight="1">
      <c r="H33645" s="24"/>
    </row>
    <row r="33646" spans="8:8" ht="15" customHeight="1">
      <c r="H33646" s="24"/>
    </row>
    <row r="33647" spans="8:8" ht="15" customHeight="1">
      <c r="H33647" s="24"/>
    </row>
    <row r="33648" spans="8:8" ht="15" customHeight="1">
      <c r="H33648" s="24"/>
    </row>
    <row r="33649" spans="8:8" ht="15" customHeight="1">
      <c r="H33649" s="24"/>
    </row>
    <row r="33650" spans="8:8" ht="15" customHeight="1">
      <c r="H33650" s="24"/>
    </row>
    <row r="33651" spans="8:8" ht="15" customHeight="1">
      <c r="H33651" s="24"/>
    </row>
    <row r="33652" spans="8:8" ht="15" customHeight="1">
      <c r="H33652" s="24"/>
    </row>
    <row r="33653" spans="8:8" ht="15" customHeight="1">
      <c r="H33653" s="24"/>
    </row>
    <row r="33654" spans="8:8" ht="15" customHeight="1">
      <c r="H33654" s="24"/>
    </row>
    <row r="33655" spans="8:8" ht="15" customHeight="1">
      <c r="H33655" s="24"/>
    </row>
    <row r="33656" spans="8:8" ht="15" customHeight="1">
      <c r="H33656" s="24"/>
    </row>
    <row r="33657" spans="8:8" ht="15" customHeight="1">
      <c r="H33657" s="24"/>
    </row>
    <row r="33658" spans="8:8" ht="15" customHeight="1">
      <c r="H33658" s="24"/>
    </row>
    <row r="33659" spans="8:8" ht="15" customHeight="1">
      <c r="H33659" s="24"/>
    </row>
    <row r="33660" spans="8:8" ht="15" customHeight="1">
      <c r="H33660" s="24"/>
    </row>
    <row r="33661" spans="8:8" ht="15" customHeight="1">
      <c r="H33661" s="24"/>
    </row>
    <row r="33662" spans="8:8" ht="15" customHeight="1">
      <c r="H33662" s="24"/>
    </row>
    <row r="33663" spans="8:8" ht="15" customHeight="1">
      <c r="H33663" s="24"/>
    </row>
    <row r="33664" spans="8:8" ht="15" customHeight="1">
      <c r="H33664" s="24"/>
    </row>
    <row r="33665" spans="8:8" ht="15" customHeight="1">
      <c r="H33665" s="24"/>
    </row>
    <row r="33666" spans="8:8" ht="15" customHeight="1">
      <c r="H33666" s="24"/>
    </row>
    <row r="33667" spans="8:8" ht="15" customHeight="1">
      <c r="H33667" s="24"/>
    </row>
    <row r="33668" spans="8:8" ht="15" customHeight="1">
      <c r="H33668" s="24"/>
    </row>
    <row r="33669" spans="8:8" ht="15" customHeight="1">
      <c r="H33669" s="24"/>
    </row>
    <row r="33670" spans="8:8" ht="15" customHeight="1">
      <c r="H33670" s="24"/>
    </row>
    <row r="33671" spans="8:8" ht="15" customHeight="1">
      <c r="H33671" s="24"/>
    </row>
    <row r="33672" spans="8:8" ht="15" customHeight="1">
      <c r="H33672" s="24"/>
    </row>
    <row r="33673" spans="8:8" ht="15" customHeight="1">
      <c r="H33673" s="24"/>
    </row>
    <row r="33674" spans="8:8" ht="15" customHeight="1">
      <c r="H33674" s="24"/>
    </row>
    <row r="33675" spans="8:8" ht="15" customHeight="1">
      <c r="H33675" s="24"/>
    </row>
    <row r="33676" spans="8:8" ht="15" customHeight="1">
      <c r="H33676" s="24"/>
    </row>
    <row r="33677" spans="8:8" ht="15" customHeight="1">
      <c r="H33677" s="24"/>
    </row>
    <row r="33678" spans="8:8" ht="15" customHeight="1">
      <c r="H33678" s="24"/>
    </row>
    <row r="33679" spans="8:8" ht="15" customHeight="1">
      <c r="H33679" s="24"/>
    </row>
    <row r="33680" spans="8:8" ht="15" customHeight="1">
      <c r="H33680" s="24"/>
    </row>
    <row r="33681" spans="8:8" ht="15" customHeight="1">
      <c r="H33681" s="24"/>
    </row>
    <row r="33682" spans="8:8" ht="15" customHeight="1">
      <c r="H33682" s="24"/>
    </row>
    <row r="33683" spans="8:8" ht="15" customHeight="1">
      <c r="H33683" s="24"/>
    </row>
    <row r="33684" spans="8:8" ht="15" customHeight="1">
      <c r="H33684" s="24"/>
    </row>
    <row r="33685" spans="8:8" ht="15" customHeight="1">
      <c r="H33685" s="24"/>
    </row>
    <row r="33686" spans="8:8" ht="15" customHeight="1">
      <c r="H33686" s="24"/>
    </row>
    <row r="33687" spans="8:8" ht="15" customHeight="1">
      <c r="H33687" s="24"/>
    </row>
    <row r="33688" spans="8:8" ht="15" customHeight="1">
      <c r="H33688" s="24"/>
    </row>
    <row r="33689" spans="8:8" ht="15" customHeight="1">
      <c r="H33689" s="24"/>
    </row>
    <row r="33690" spans="8:8" ht="15" customHeight="1">
      <c r="H33690" s="24"/>
    </row>
    <row r="33691" spans="8:8" ht="15" customHeight="1">
      <c r="H33691" s="24"/>
    </row>
    <row r="33692" spans="8:8" ht="15" customHeight="1">
      <c r="H33692" s="24"/>
    </row>
    <row r="33693" spans="8:8" ht="15" customHeight="1">
      <c r="H33693" s="24"/>
    </row>
    <row r="33694" spans="8:8" ht="15" customHeight="1">
      <c r="H33694" s="24"/>
    </row>
    <row r="33695" spans="8:8" ht="15" customHeight="1">
      <c r="H33695" s="24"/>
    </row>
    <row r="33696" spans="8:8" ht="15" customHeight="1">
      <c r="H33696" s="24"/>
    </row>
    <row r="33697" spans="8:8" ht="15" customHeight="1">
      <c r="H33697" s="24"/>
    </row>
    <row r="33698" spans="8:8" ht="15" customHeight="1">
      <c r="H33698" s="24"/>
    </row>
    <row r="33699" spans="8:8" ht="15" customHeight="1">
      <c r="H33699" s="24"/>
    </row>
    <row r="33700" spans="8:8" ht="15" customHeight="1">
      <c r="H33700" s="24"/>
    </row>
    <row r="33701" spans="8:8" ht="15" customHeight="1">
      <c r="H33701" s="24"/>
    </row>
    <row r="33702" spans="8:8" ht="15" customHeight="1">
      <c r="H33702" s="24"/>
    </row>
    <row r="33703" spans="8:8" ht="15" customHeight="1">
      <c r="H33703" s="24"/>
    </row>
    <row r="33704" spans="8:8" ht="15" customHeight="1">
      <c r="H33704" s="24"/>
    </row>
    <row r="33705" spans="8:8" ht="15" customHeight="1">
      <c r="H33705" s="24"/>
    </row>
    <row r="33706" spans="8:8" ht="15" customHeight="1">
      <c r="H33706" s="24"/>
    </row>
    <row r="33707" spans="8:8" ht="15" customHeight="1">
      <c r="H33707" s="24"/>
    </row>
    <row r="33708" spans="8:8" ht="15" customHeight="1">
      <c r="H33708" s="24"/>
    </row>
    <row r="33709" spans="8:8" ht="15" customHeight="1">
      <c r="H33709" s="24"/>
    </row>
    <row r="33710" spans="8:8" ht="15" customHeight="1">
      <c r="H33710" s="24"/>
    </row>
    <row r="33711" spans="8:8" ht="15" customHeight="1">
      <c r="H33711" s="24"/>
    </row>
    <row r="33712" spans="8:8" ht="15" customHeight="1">
      <c r="H33712" s="24"/>
    </row>
    <row r="33713" spans="8:8" ht="15" customHeight="1">
      <c r="H33713" s="24"/>
    </row>
    <row r="33714" spans="8:8" ht="15" customHeight="1">
      <c r="H33714" s="24"/>
    </row>
    <row r="33715" spans="8:8" ht="15" customHeight="1">
      <c r="H33715" s="24"/>
    </row>
    <row r="33716" spans="8:8" ht="15" customHeight="1">
      <c r="H33716" s="24"/>
    </row>
    <row r="33717" spans="8:8" ht="15" customHeight="1">
      <c r="H33717" s="24"/>
    </row>
    <row r="33718" spans="8:8" ht="15" customHeight="1">
      <c r="H33718" s="24"/>
    </row>
    <row r="33719" spans="8:8" ht="15" customHeight="1">
      <c r="H33719" s="24"/>
    </row>
    <row r="33720" spans="8:8" ht="15" customHeight="1">
      <c r="H33720" s="24"/>
    </row>
    <row r="33721" spans="8:8" ht="15" customHeight="1">
      <c r="H33721" s="24"/>
    </row>
    <row r="33722" spans="8:8" ht="15" customHeight="1">
      <c r="H33722" s="24"/>
    </row>
    <row r="33723" spans="8:8" ht="15" customHeight="1">
      <c r="H33723" s="24"/>
    </row>
    <row r="33724" spans="8:8" ht="15" customHeight="1">
      <c r="H33724" s="24"/>
    </row>
    <row r="33725" spans="8:8" ht="15" customHeight="1">
      <c r="H33725" s="24"/>
    </row>
    <row r="33726" spans="8:8" ht="15" customHeight="1">
      <c r="H33726" s="24"/>
    </row>
    <row r="33727" spans="8:8" ht="15" customHeight="1">
      <c r="H33727" s="24"/>
    </row>
    <row r="33728" spans="8:8" ht="15" customHeight="1">
      <c r="H33728" s="24"/>
    </row>
    <row r="33729" spans="8:8" ht="15" customHeight="1">
      <c r="H33729" s="24"/>
    </row>
    <row r="33730" spans="8:8" ht="15" customHeight="1">
      <c r="H33730" s="24"/>
    </row>
    <row r="33731" spans="8:8" ht="15" customHeight="1">
      <c r="H33731" s="24"/>
    </row>
    <row r="33732" spans="8:8" ht="15" customHeight="1">
      <c r="H33732" s="24"/>
    </row>
    <row r="33733" spans="8:8" ht="15" customHeight="1">
      <c r="H33733" s="24"/>
    </row>
    <row r="33734" spans="8:8" ht="15" customHeight="1">
      <c r="H33734" s="24"/>
    </row>
    <row r="33735" spans="8:8" ht="15" customHeight="1">
      <c r="H33735" s="24"/>
    </row>
    <row r="33736" spans="8:8" ht="15" customHeight="1">
      <c r="H33736" s="24"/>
    </row>
    <row r="33737" spans="8:8" ht="15" customHeight="1">
      <c r="H33737" s="24"/>
    </row>
    <row r="33738" spans="8:8" ht="15" customHeight="1">
      <c r="H33738" s="24"/>
    </row>
    <row r="33739" spans="8:8" ht="15" customHeight="1">
      <c r="H33739" s="24"/>
    </row>
    <row r="33740" spans="8:8" ht="15" customHeight="1">
      <c r="H33740" s="24"/>
    </row>
    <row r="33741" spans="8:8" ht="15" customHeight="1">
      <c r="H33741" s="24"/>
    </row>
    <row r="33742" spans="8:8" ht="15" customHeight="1">
      <c r="H33742" s="24"/>
    </row>
    <row r="33743" spans="8:8" ht="15" customHeight="1">
      <c r="H33743" s="24"/>
    </row>
    <row r="33744" spans="8:8" ht="15" customHeight="1">
      <c r="H33744" s="24"/>
    </row>
    <row r="33745" spans="8:8" ht="15" customHeight="1">
      <c r="H33745" s="24"/>
    </row>
    <row r="33746" spans="8:8" ht="15" customHeight="1">
      <c r="H33746" s="24"/>
    </row>
    <row r="33747" spans="8:8" ht="15" customHeight="1">
      <c r="H33747" s="24"/>
    </row>
    <row r="33748" spans="8:8" ht="15" customHeight="1">
      <c r="H33748" s="24"/>
    </row>
    <row r="33749" spans="8:8" ht="15" customHeight="1">
      <c r="H33749" s="24"/>
    </row>
    <row r="33750" spans="8:8" ht="15" customHeight="1">
      <c r="H33750" s="24"/>
    </row>
    <row r="33751" spans="8:8" ht="15" customHeight="1">
      <c r="H33751" s="24"/>
    </row>
    <row r="33752" spans="8:8" ht="15" customHeight="1">
      <c r="H33752" s="24"/>
    </row>
    <row r="33753" spans="8:8" ht="15" customHeight="1">
      <c r="H33753" s="24"/>
    </row>
    <row r="33754" spans="8:8" ht="15" customHeight="1">
      <c r="H33754" s="24"/>
    </row>
    <row r="33755" spans="8:8" ht="15" customHeight="1">
      <c r="H33755" s="24"/>
    </row>
    <row r="33756" spans="8:8" ht="15" customHeight="1">
      <c r="H33756" s="24"/>
    </row>
    <row r="33757" spans="8:8" ht="15" customHeight="1">
      <c r="H33757" s="24"/>
    </row>
    <row r="33758" spans="8:8" ht="15" customHeight="1">
      <c r="H33758" s="24"/>
    </row>
    <row r="33759" spans="8:8" ht="15" customHeight="1">
      <c r="H33759" s="24"/>
    </row>
    <row r="33760" spans="8:8" ht="15" customHeight="1">
      <c r="H33760" s="24"/>
    </row>
    <row r="33761" spans="8:8" ht="15" customHeight="1">
      <c r="H33761" s="24"/>
    </row>
    <row r="33762" spans="8:8" ht="15" customHeight="1">
      <c r="H33762" s="24"/>
    </row>
    <row r="33763" spans="8:8" ht="15" customHeight="1">
      <c r="H33763" s="24"/>
    </row>
    <row r="33764" spans="8:8" ht="15" customHeight="1">
      <c r="H33764" s="24"/>
    </row>
    <row r="33765" spans="8:8" ht="15" customHeight="1">
      <c r="H33765" s="24"/>
    </row>
    <row r="33766" spans="8:8" ht="15" customHeight="1">
      <c r="H33766" s="24"/>
    </row>
    <row r="33767" spans="8:8" ht="15" customHeight="1">
      <c r="H33767" s="24"/>
    </row>
    <row r="33768" spans="8:8" ht="15" customHeight="1">
      <c r="H33768" s="24"/>
    </row>
    <row r="33769" spans="8:8" ht="15" customHeight="1">
      <c r="H33769" s="24"/>
    </row>
    <row r="33770" spans="8:8" ht="15" customHeight="1">
      <c r="H33770" s="24"/>
    </row>
    <row r="33771" spans="8:8" ht="15" customHeight="1">
      <c r="H33771" s="24"/>
    </row>
    <row r="33772" spans="8:8" ht="15" customHeight="1">
      <c r="H33772" s="24"/>
    </row>
    <row r="33773" spans="8:8" ht="15" customHeight="1">
      <c r="H33773" s="24"/>
    </row>
    <row r="33774" spans="8:8" ht="15" customHeight="1">
      <c r="H33774" s="24"/>
    </row>
    <row r="33775" spans="8:8" ht="15" customHeight="1">
      <c r="H33775" s="24"/>
    </row>
    <row r="33776" spans="8:8" ht="15" customHeight="1">
      <c r="H33776" s="24"/>
    </row>
    <row r="33777" spans="8:8" ht="15" customHeight="1">
      <c r="H33777" s="24"/>
    </row>
    <row r="33778" spans="8:8" ht="15" customHeight="1">
      <c r="H33778" s="24"/>
    </row>
    <row r="33779" spans="8:8" ht="15" customHeight="1">
      <c r="H33779" s="24"/>
    </row>
    <row r="33780" spans="8:8" ht="15" customHeight="1">
      <c r="H33780" s="24"/>
    </row>
    <row r="33781" spans="8:8" ht="15" customHeight="1">
      <c r="H33781" s="24"/>
    </row>
    <row r="33782" spans="8:8" ht="15" customHeight="1">
      <c r="H33782" s="24"/>
    </row>
    <row r="33783" spans="8:8" ht="15" customHeight="1">
      <c r="H33783" s="24"/>
    </row>
    <row r="33784" spans="8:8" ht="15" customHeight="1">
      <c r="H33784" s="24"/>
    </row>
    <row r="33785" spans="8:8" ht="15" customHeight="1">
      <c r="H33785" s="24"/>
    </row>
    <row r="33786" spans="8:8" ht="15" customHeight="1">
      <c r="H33786" s="24"/>
    </row>
    <row r="33787" spans="8:8" ht="15" customHeight="1">
      <c r="H33787" s="24"/>
    </row>
    <row r="33788" spans="8:8" ht="15" customHeight="1">
      <c r="H33788" s="24"/>
    </row>
    <row r="33789" spans="8:8" ht="15" customHeight="1">
      <c r="H33789" s="24"/>
    </row>
    <row r="33790" spans="8:8" ht="15" customHeight="1">
      <c r="H33790" s="24"/>
    </row>
    <row r="33791" spans="8:8" ht="15" customHeight="1">
      <c r="H33791" s="24"/>
    </row>
    <row r="33792" spans="8:8" ht="15" customHeight="1">
      <c r="H33792" s="24"/>
    </row>
    <row r="33793" spans="8:8" ht="15" customHeight="1">
      <c r="H33793" s="24"/>
    </row>
    <row r="33794" spans="8:8" ht="15" customHeight="1">
      <c r="H33794" s="24"/>
    </row>
    <row r="33795" spans="8:8" ht="15" customHeight="1">
      <c r="H33795" s="24"/>
    </row>
    <row r="33796" spans="8:8" ht="15" customHeight="1">
      <c r="H33796" s="24"/>
    </row>
    <row r="33797" spans="8:8" ht="15" customHeight="1">
      <c r="H33797" s="24"/>
    </row>
    <row r="33798" spans="8:8" ht="15" customHeight="1">
      <c r="H33798" s="24"/>
    </row>
    <row r="33799" spans="8:8" ht="15" customHeight="1">
      <c r="H33799" s="24"/>
    </row>
    <row r="33800" spans="8:8" ht="15" customHeight="1">
      <c r="H33800" s="24"/>
    </row>
    <row r="33801" spans="8:8" ht="15" customHeight="1">
      <c r="H33801" s="24"/>
    </row>
    <row r="33802" spans="8:8" ht="15" customHeight="1">
      <c r="H33802" s="24"/>
    </row>
    <row r="33803" spans="8:8" ht="15" customHeight="1">
      <c r="H33803" s="24"/>
    </row>
    <row r="33804" spans="8:8" ht="15" customHeight="1">
      <c r="H33804" s="24"/>
    </row>
    <row r="33805" spans="8:8" ht="15" customHeight="1">
      <c r="H33805" s="24"/>
    </row>
    <row r="33806" spans="8:8" ht="15" customHeight="1">
      <c r="H33806" s="24"/>
    </row>
    <row r="33807" spans="8:8" ht="15" customHeight="1">
      <c r="H33807" s="24"/>
    </row>
    <row r="33808" spans="8:8" ht="15" customHeight="1">
      <c r="H33808" s="24"/>
    </row>
    <row r="33809" spans="8:8" ht="15" customHeight="1">
      <c r="H33809" s="24"/>
    </row>
    <row r="33810" spans="8:8" ht="15" customHeight="1">
      <c r="H33810" s="24"/>
    </row>
    <row r="33811" spans="8:8" ht="15" customHeight="1">
      <c r="H33811" s="24"/>
    </row>
    <row r="33812" spans="8:8" ht="15" customHeight="1">
      <c r="H33812" s="24"/>
    </row>
    <row r="33813" spans="8:8" ht="15" customHeight="1">
      <c r="H33813" s="24"/>
    </row>
    <row r="33814" spans="8:8" ht="15" customHeight="1">
      <c r="H33814" s="24"/>
    </row>
    <row r="33815" spans="8:8" ht="15" customHeight="1">
      <c r="H33815" s="24"/>
    </row>
    <row r="33816" spans="8:8" ht="15" customHeight="1">
      <c r="H33816" s="24"/>
    </row>
    <row r="33817" spans="8:8" ht="15" customHeight="1">
      <c r="H33817" s="24"/>
    </row>
    <row r="33818" spans="8:8" ht="15" customHeight="1">
      <c r="H33818" s="24"/>
    </row>
    <row r="33819" spans="8:8" ht="15" customHeight="1">
      <c r="H33819" s="24"/>
    </row>
    <row r="33820" spans="8:8" ht="15" customHeight="1">
      <c r="H33820" s="24"/>
    </row>
    <row r="33821" spans="8:8" ht="15" customHeight="1">
      <c r="H33821" s="24"/>
    </row>
    <row r="33822" spans="8:8" ht="15" customHeight="1">
      <c r="H33822" s="24"/>
    </row>
    <row r="33823" spans="8:8" ht="15" customHeight="1">
      <c r="H33823" s="24"/>
    </row>
    <row r="33824" spans="8:8" ht="15" customHeight="1">
      <c r="H33824" s="24"/>
    </row>
    <row r="33825" spans="8:8" ht="15" customHeight="1">
      <c r="H33825" s="24"/>
    </row>
    <row r="33826" spans="8:8" ht="15" customHeight="1">
      <c r="H33826" s="24"/>
    </row>
    <row r="33827" spans="8:8" ht="15" customHeight="1">
      <c r="H33827" s="24"/>
    </row>
    <row r="33828" spans="8:8" ht="15" customHeight="1">
      <c r="H33828" s="24"/>
    </row>
    <row r="33829" spans="8:8" ht="15" customHeight="1">
      <c r="H33829" s="24"/>
    </row>
    <row r="33830" spans="8:8" ht="15" customHeight="1">
      <c r="H33830" s="24"/>
    </row>
    <row r="33831" spans="8:8" ht="15" customHeight="1">
      <c r="H33831" s="24"/>
    </row>
    <row r="33832" spans="8:8" ht="15" customHeight="1">
      <c r="H33832" s="24"/>
    </row>
    <row r="33833" spans="8:8" ht="15" customHeight="1">
      <c r="H33833" s="24"/>
    </row>
    <row r="33834" spans="8:8" ht="15" customHeight="1">
      <c r="H33834" s="24"/>
    </row>
    <row r="33835" spans="8:8" ht="15" customHeight="1">
      <c r="H33835" s="24"/>
    </row>
    <row r="33836" spans="8:8" ht="15" customHeight="1">
      <c r="H33836" s="24"/>
    </row>
    <row r="33837" spans="8:8" ht="15" customHeight="1">
      <c r="H33837" s="24"/>
    </row>
    <row r="33838" spans="8:8" ht="15" customHeight="1">
      <c r="H33838" s="24"/>
    </row>
    <row r="33839" spans="8:8" ht="15" customHeight="1">
      <c r="H33839" s="24"/>
    </row>
    <row r="33840" spans="8:8" ht="15" customHeight="1">
      <c r="H33840" s="24"/>
    </row>
    <row r="33841" spans="8:8" ht="15" customHeight="1">
      <c r="H33841" s="24"/>
    </row>
    <row r="33842" spans="8:8" ht="15" customHeight="1">
      <c r="H33842" s="24"/>
    </row>
    <row r="33843" spans="8:8" ht="15" customHeight="1">
      <c r="H33843" s="24"/>
    </row>
    <row r="33844" spans="8:8" ht="15" customHeight="1">
      <c r="H33844" s="24"/>
    </row>
    <row r="33845" spans="8:8" ht="15" customHeight="1">
      <c r="H33845" s="24"/>
    </row>
    <row r="33846" spans="8:8" ht="15" customHeight="1">
      <c r="H33846" s="24"/>
    </row>
    <row r="33847" spans="8:8" ht="15" customHeight="1">
      <c r="H33847" s="24"/>
    </row>
    <row r="33848" spans="8:8" ht="15" customHeight="1">
      <c r="H33848" s="24"/>
    </row>
    <row r="33849" spans="8:8" ht="15" customHeight="1">
      <c r="H33849" s="24"/>
    </row>
    <row r="33850" spans="8:8" ht="15" customHeight="1">
      <c r="H33850" s="24"/>
    </row>
    <row r="33851" spans="8:8" ht="15" customHeight="1">
      <c r="H33851" s="24"/>
    </row>
    <row r="33852" spans="8:8" ht="15" customHeight="1">
      <c r="H33852" s="24"/>
    </row>
    <row r="33853" spans="8:8" ht="15" customHeight="1">
      <c r="H33853" s="24"/>
    </row>
    <row r="33854" spans="8:8" ht="15" customHeight="1">
      <c r="H33854" s="24"/>
    </row>
    <row r="33855" spans="8:8" ht="15" customHeight="1">
      <c r="H33855" s="24"/>
    </row>
    <row r="33856" spans="8:8" ht="15" customHeight="1">
      <c r="H33856" s="24"/>
    </row>
    <row r="33857" spans="8:8" ht="15" customHeight="1">
      <c r="H33857" s="24"/>
    </row>
    <row r="33858" spans="8:8" ht="15" customHeight="1">
      <c r="H33858" s="24"/>
    </row>
    <row r="33859" spans="8:8" ht="15" customHeight="1">
      <c r="H33859" s="24"/>
    </row>
    <row r="33860" spans="8:8" ht="15" customHeight="1">
      <c r="H33860" s="24"/>
    </row>
    <row r="33861" spans="8:8" ht="15" customHeight="1">
      <c r="H33861" s="24"/>
    </row>
    <row r="33862" spans="8:8" ht="15" customHeight="1">
      <c r="H33862" s="24"/>
    </row>
    <row r="33863" spans="8:8" ht="15" customHeight="1">
      <c r="H33863" s="24"/>
    </row>
    <row r="33864" spans="8:8" ht="15" customHeight="1">
      <c r="H33864" s="24"/>
    </row>
    <row r="33865" spans="8:8" ht="15" customHeight="1">
      <c r="H33865" s="24"/>
    </row>
    <row r="33866" spans="8:8" ht="15" customHeight="1">
      <c r="H33866" s="24"/>
    </row>
    <row r="33867" spans="8:8" ht="15" customHeight="1">
      <c r="H33867" s="24"/>
    </row>
    <row r="33868" spans="8:8" ht="15" customHeight="1">
      <c r="H33868" s="24"/>
    </row>
    <row r="33869" spans="8:8" ht="15" customHeight="1">
      <c r="H33869" s="24"/>
    </row>
    <row r="33870" spans="8:8" ht="15" customHeight="1">
      <c r="H33870" s="24"/>
    </row>
    <row r="33871" spans="8:8" ht="15" customHeight="1">
      <c r="H33871" s="24"/>
    </row>
    <row r="33872" spans="8:8" ht="15" customHeight="1">
      <c r="H33872" s="24"/>
    </row>
    <row r="33873" spans="8:8" ht="15" customHeight="1">
      <c r="H33873" s="24"/>
    </row>
    <row r="33874" spans="8:8" ht="15" customHeight="1">
      <c r="H33874" s="24"/>
    </row>
    <row r="33875" spans="8:8" ht="15" customHeight="1">
      <c r="H33875" s="24"/>
    </row>
    <row r="33876" spans="8:8" ht="15" customHeight="1">
      <c r="H33876" s="24"/>
    </row>
    <row r="33877" spans="8:8" ht="15" customHeight="1">
      <c r="H33877" s="24"/>
    </row>
    <row r="33878" spans="8:8" ht="15" customHeight="1">
      <c r="H33878" s="24"/>
    </row>
    <row r="33879" spans="8:8" ht="15" customHeight="1">
      <c r="H33879" s="24"/>
    </row>
    <row r="33880" spans="8:8" ht="15" customHeight="1">
      <c r="H33880" s="24"/>
    </row>
    <row r="33881" spans="8:8" ht="15" customHeight="1">
      <c r="H33881" s="24"/>
    </row>
    <row r="33882" spans="8:8" ht="15" customHeight="1">
      <c r="H33882" s="24"/>
    </row>
    <row r="33883" spans="8:8" ht="15" customHeight="1">
      <c r="H33883" s="24"/>
    </row>
    <row r="33884" spans="8:8" ht="15" customHeight="1">
      <c r="H33884" s="24"/>
    </row>
    <row r="33885" spans="8:8" ht="15" customHeight="1">
      <c r="H33885" s="24"/>
    </row>
    <row r="33886" spans="8:8" ht="15" customHeight="1">
      <c r="H33886" s="24"/>
    </row>
    <row r="33887" spans="8:8" ht="15" customHeight="1">
      <c r="H33887" s="24"/>
    </row>
    <row r="33888" spans="8:8" ht="15" customHeight="1">
      <c r="H33888" s="24"/>
    </row>
    <row r="33889" spans="8:8" ht="15" customHeight="1">
      <c r="H33889" s="24"/>
    </row>
    <row r="33890" spans="8:8" ht="15" customHeight="1">
      <c r="H33890" s="24"/>
    </row>
    <row r="33891" spans="8:8" ht="15" customHeight="1">
      <c r="H33891" s="24"/>
    </row>
    <row r="33892" spans="8:8" ht="15" customHeight="1">
      <c r="H33892" s="24"/>
    </row>
    <row r="33893" spans="8:8" ht="15" customHeight="1">
      <c r="H33893" s="24"/>
    </row>
    <row r="33894" spans="8:8" ht="15" customHeight="1">
      <c r="H33894" s="24"/>
    </row>
    <row r="33895" spans="8:8" ht="15" customHeight="1">
      <c r="H33895" s="24"/>
    </row>
    <row r="33896" spans="8:8" ht="15" customHeight="1">
      <c r="H33896" s="24"/>
    </row>
    <row r="33897" spans="8:8" ht="15" customHeight="1">
      <c r="H33897" s="24"/>
    </row>
    <row r="33898" spans="8:8" ht="15" customHeight="1">
      <c r="H33898" s="24"/>
    </row>
    <row r="33899" spans="8:8" ht="15" customHeight="1">
      <c r="H33899" s="24"/>
    </row>
    <row r="33900" spans="8:8" ht="15" customHeight="1">
      <c r="H33900" s="24"/>
    </row>
    <row r="33901" spans="8:8" ht="15" customHeight="1">
      <c r="H33901" s="24"/>
    </row>
    <row r="33902" spans="8:8" ht="15" customHeight="1">
      <c r="H33902" s="24"/>
    </row>
    <row r="33903" spans="8:8" ht="15" customHeight="1">
      <c r="H33903" s="24"/>
    </row>
    <row r="33904" spans="8:8" ht="15" customHeight="1">
      <c r="H33904" s="24"/>
    </row>
    <row r="33905" spans="8:8" ht="15" customHeight="1">
      <c r="H33905" s="24"/>
    </row>
    <row r="33906" spans="8:8" ht="15" customHeight="1">
      <c r="H33906" s="24"/>
    </row>
    <row r="33907" spans="8:8" ht="15" customHeight="1">
      <c r="H33907" s="24"/>
    </row>
    <row r="33908" spans="8:8" ht="15" customHeight="1">
      <c r="H33908" s="24"/>
    </row>
    <row r="33909" spans="8:8" ht="15" customHeight="1">
      <c r="H33909" s="24"/>
    </row>
    <row r="33910" spans="8:8" ht="15" customHeight="1">
      <c r="H33910" s="24"/>
    </row>
    <row r="33911" spans="8:8" ht="15" customHeight="1">
      <c r="H33911" s="24"/>
    </row>
    <row r="33912" spans="8:8" ht="15" customHeight="1">
      <c r="H33912" s="24"/>
    </row>
    <row r="33913" spans="8:8" ht="15" customHeight="1">
      <c r="H33913" s="24"/>
    </row>
    <row r="33914" spans="8:8" ht="15" customHeight="1">
      <c r="H33914" s="24"/>
    </row>
    <row r="33915" spans="8:8" ht="15" customHeight="1">
      <c r="H33915" s="24"/>
    </row>
    <row r="33916" spans="8:8" ht="15" customHeight="1">
      <c r="H33916" s="24"/>
    </row>
    <row r="33917" spans="8:8" ht="15" customHeight="1">
      <c r="H33917" s="24"/>
    </row>
    <row r="33918" spans="8:8" ht="15" customHeight="1">
      <c r="H33918" s="24"/>
    </row>
    <row r="33919" spans="8:8" ht="15" customHeight="1">
      <c r="H33919" s="24"/>
    </row>
    <row r="33920" spans="8:8" ht="15" customHeight="1">
      <c r="H33920" s="24"/>
    </row>
    <row r="33921" spans="8:8" ht="15" customHeight="1">
      <c r="H33921" s="24"/>
    </row>
    <row r="33922" spans="8:8" ht="15" customHeight="1">
      <c r="H33922" s="24"/>
    </row>
    <row r="33923" spans="8:8" ht="15" customHeight="1">
      <c r="H33923" s="24"/>
    </row>
    <row r="33924" spans="8:8" ht="15" customHeight="1">
      <c r="H33924" s="24"/>
    </row>
    <row r="33925" spans="8:8" ht="15" customHeight="1">
      <c r="H33925" s="24"/>
    </row>
    <row r="33926" spans="8:8" ht="15" customHeight="1">
      <c r="H33926" s="24"/>
    </row>
    <row r="33927" spans="8:8" ht="15" customHeight="1">
      <c r="H33927" s="24"/>
    </row>
    <row r="33928" spans="8:8" ht="15" customHeight="1">
      <c r="H33928" s="24"/>
    </row>
    <row r="33929" spans="8:8" ht="15" customHeight="1">
      <c r="H33929" s="24"/>
    </row>
    <row r="33930" spans="8:8" ht="15" customHeight="1">
      <c r="H33930" s="24"/>
    </row>
    <row r="33931" spans="8:8" ht="15" customHeight="1">
      <c r="H33931" s="24"/>
    </row>
    <row r="33932" spans="8:8" ht="15" customHeight="1">
      <c r="H33932" s="24"/>
    </row>
    <row r="33933" spans="8:8" ht="15" customHeight="1">
      <c r="H33933" s="24"/>
    </row>
    <row r="33934" spans="8:8" ht="15" customHeight="1">
      <c r="H33934" s="24"/>
    </row>
    <row r="33935" spans="8:8" ht="15" customHeight="1">
      <c r="H33935" s="24"/>
    </row>
    <row r="33936" spans="8:8" ht="15" customHeight="1">
      <c r="H33936" s="24"/>
    </row>
    <row r="33937" spans="8:8" ht="15" customHeight="1">
      <c r="H33937" s="24"/>
    </row>
    <row r="33938" spans="8:8" ht="15" customHeight="1">
      <c r="H33938" s="24"/>
    </row>
    <row r="33939" spans="8:8" ht="15" customHeight="1">
      <c r="H33939" s="24"/>
    </row>
    <row r="33940" spans="8:8" ht="15" customHeight="1">
      <c r="H33940" s="24"/>
    </row>
    <row r="33941" spans="8:8" ht="15" customHeight="1">
      <c r="H33941" s="24"/>
    </row>
    <row r="33942" spans="8:8" ht="15" customHeight="1">
      <c r="H33942" s="24"/>
    </row>
    <row r="33943" spans="8:8" ht="15" customHeight="1">
      <c r="H33943" s="24"/>
    </row>
    <row r="33944" spans="8:8" ht="15" customHeight="1">
      <c r="H33944" s="24"/>
    </row>
    <row r="33945" spans="8:8" ht="15" customHeight="1">
      <c r="H33945" s="24"/>
    </row>
    <row r="33946" spans="8:8" ht="15" customHeight="1">
      <c r="H33946" s="24"/>
    </row>
    <row r="33947" spans="8:8" ht="15" customHeight="1">
      <c r="H33947" s="24"/>
    </row>
    <row r="33948" spans="8:8" ht="15" customHeight="1">
      <c r="H33948" s="24"/>
    </row>
    <row r="33949" spans="8:8" ht="15" customHeight="1">
      <c r="H33949" s="24"/>
    </row>
    <row r="33950" spans="8:8" ht="15" customHeight="1">
      <c r="H33950" s="24"/>
    </row>
    <row r="33951" spans="8:8" ht="15" customHeight="1">
      <c r="H33951" s="24"/>
    </row>
    <row r="33952" spans="8:8" ht="15" customHeight="1">
      <c r="H33952" s="24"/>
    </row>
    <row r="33953" spans="8:8" ht="15" customHeight="1">
      <c r="H33953" s="24"/>
    </row>
    <row r="33954" spans="8:8" ht="15" customHeight="1">
      <c r="H33954" s="24"/>
    </row>
    <row r="33955" spans="8:8" ht="15" customHeight="1">
      <c r="H33955" s="24"/>
    </row>
    <row r="33956" spans="8:8" ht="15" customHeight="1">
      <c r="H33956" s="24"/>
    </row>
    <row r="33957" spans="8:8" ht="15" customHeight="1">
      <c r="H33957" s="24"/>
    </row>
    <row r="33958" spans="8:8" ht="15" customHeight="1">
      <c r="H33958" s="24"/>
    </row>
    <row r="33959" spans="8:8" ht="15" customHeight="1">
      <c r="H33959" s="24"/>
    </row>
    <row r="33960" spans="8:8" ht="15" customHeight="1">
      <c r="H33960" s="24"/>
    </row>
    <row r="33961" spans="8:8" ht="15" customHeight="1">
      <c r="H33961" s="24"/>
    </row>
    <row r="33962" spans="8:8" ht="15" customHeight="1">
      <c r="H33962" s="24"/>
    </row>
    <row r="33963" spans="8:8" ht="15" customHeight="1">
      <c r="H33963" s="24"/>
    </row>
    <row r="33964" spans="8:8" ht="15" customHeight="1">
      <c r="H33964" s="24"/>
    </row>
    <row r="33965" spans="8:8" ht="15" customHeight="1">
      <c r="H33965" s="24"/>
    </row>
    <row r="33966" spans="8:8" ht="15" customHeight="1">
      <c r="H33966" s="24"/>
    </row>
    <row r="33967" spans="8:8" ht="15" customHeight="1">
      <c r="H33967" s="24"/>
    </row>
    <row r="33968" spans="8:8" ht="15" customHeight="1">
      <c r="H33968" s="24"/>
    </row>
    <row r="33969" spans="8:8" ht="15" customHeight="1">
      <c r="H33969" s="24"/>
    </row>
    <row r="33970" spans="8:8" ht="15" customHeight="1">
      <c r="H33970" s="24"/>
    </row>
    <row r="33971" spans="8:8" ht="15" customHeight="1">
      <c r="H33971" s="24"/>
    </row>
    <row r="33972" spans="8:8" ht="15" customHeight="1">
      <c r="H33972" s="24"/>
    </row>
    <row r="33973" spans="8:8" ht="15" customHeight="1">
      <c r="H33973" s="24"/>
    </row>
    <row r="33974" spans="8:8" ht="15" customHeight="1">
      <c r="H33974" s="24"/>
    </row>
    <row r="33975" spans="8:8" ht="15" customHeight="1">
      <c r="H33975" s="24"/>
    </row>
    <row r="33976" spans="8:8" ht="15" customHeight="1">
      <c r="H33976" s="24"/>
    </row>
    <row r="33977" spans="8:8" ht="15" customHeight="1">
      <c r="H33977" s="24"/>
    </row>
    <row r="33978" spans="8:8" ht="15" customHeight="1">
      <c r="H33978" s="24"/>
    </row>
    <row r="33979" spans="8:8" ht="15" customHeight="1">
      <c r="H33979" s="24"/>
    </row>
    <row r="33980" spans="8:8" ht="15" customHeight="1">
      <c r="H33980" s="24"/>
    </row>
    <row r="33981" spans="8:8" ht="15" customHeight="1">
      <c r="H33981" s="24"/>
    </row>
    <row r="33982" spans="8:8" ht="15" customHeight="1">
      <c r="H33982" s="24"/>
    </row>
    <row r="33983" spans="8:8" ht="15" customHeight="1">
      <c r="H33983" s="24"/>
    </row>
    <row r="33984" spans="8:8" ht="15" customHeight="1">
      <c r="H33984" s="24"/>
    </row>
    <row r="33985" spans="8:8" ht="15" customHeight="1">
      <c r="H33985" s="24"/>
    </row>
    <row r="33986" spans="8:8" ht="15" customHeight="1">
      <c r="H33986" s="24"/>
    </row>
    <row r="33987" spans="8:8" ht="15" customHeight="1">
      <c r="H33987" s="24"/>
    </row>
    <row r="33988" spans="8:8" ht="15" customHeight="1">
      <c r="H33988" s="24"/>
    </row>
    <row r="33989" spans="8:8" ht="15" customHeight="1">
      <c r="H33989" s="24"/>
    </row>
    <row r="33990" spans="8:8" ht="15" customHeight="1">
      <c r="H33990" s="24"/>
    </row>
    <row r="33991" spans="8:8" ht="15" customHeight="1">
      <c r="H33991" s="24"/>
    </row>
    <row r="33992" spans="8:8" ht="15" customHeight="1">
      <c r="H33992" s="24"/>
    </row>
    <row r="33993" spans="8:8" ht="15" customHeight="1">
      <c r="H33993" s="24"/>
    </row>
    <row r="33994" spans="8:8" ht="15" customHeight="1">
      <c r="H33994" s="24"/>
    </row>
    <row r="33995" spans="8:8" ht="15" customHeight="1">
      <c r="H33995" s="24"/>
    </row>
    <row r="33996" spans="8:8" ht="15" customHeight="1">
      <c r="H33996" s="24"/>
    </row>
    <row r="33997" spans="8:8" ht="15" customHeight="1">
      <c r="H33997" s="24"/>
    </row>
    <row r="33998" spans="8:8" ht="15" customHeight="1">
      <c r="H33998" s="24"/>
    </row>
    <row r="33999" spans="8:8" ht="15" customHeight="1">
      <c r="H33999" s="24"/>
    </row>
    <row r="34000" spans="8:8" ht="15" customHeight="1">
      <c r="H34000" s="24"/>
    </row>
    <row r="34001" spans="8:8" ht="15" customHeight="1">
      <c r="H34001" s="24"/>
    </row>
    <row r="34002" spans="8:8" ht="15" customHeight="1">
      <c r="H34002" s="24"/>
    </row>
    <row r="34003" spans="8:8" ht="15" customHeight="1">
      <c r="H34003" s="24"/>
    </row>
    <row r="34004" spans="8:8" ht="15" customHeight="1">
      <c r="H34004" s="24"/>
    </row>
    <row r="34005" spans="8:8" ht="15" customHeight="1">
      <c r="H34005" s="24"/>
    </row>
    <row r="34006" spans="8:8" ht="15" customHeight="1">
      <c r="H34006" s="24"/>
    </row>
    <row r="34007" spans="8:8" ht="15" customHeight="1">
      <c r="H34007" s="24"/>
    </row>
    <row r="34008" spans="8:8" ht="15" customHeight="1">
      <c r="H34008" s="24"/>
    </row>
    <row r="34009" spans="8:8" ht="15" customHeight="1">
      <c r="H34009" s="24"/>
    </row>
    <row r="34010" spans="8:8" ht="15" customHeight="1">
      <c r="H34010" s="24"/>
    </row>
    <row r="34011" spans="8:8" ht="15" customHeight="1">
      <c r="H34011" s="24"/>
    </row>
    <row r="34012" spans="8:8" ht="15" customHeight="1">
      <c r="H34012" s="24"/>
    </row>
    <row r="34013" spans="8:8" ht="15" customHeight="1">
      <c r="H34013" s="24"/>
    </row>
    <row r="34014" spans="8:8" ht="15" customHeight="1">
      <c r="H34014" s="24"/>
    </row>
    <row r="34015" spans="8:8" ht="15" customHeight="1">
      <c r="H34015" s="24"/>
    </row>
    <row r="34016" spans="8:8" ht="15" customHeight="1">
      <c r="H34016" s="24"/>
    </row>
    <row r="34017" spans="8:8" ht="15" customHeight="1">
      <c r="H34017" s="24"/>
    </row>
    <row r="34018" spans="8:8" ht="15" customHeight="1">
      <c r="H34018" s="24"/>
    </row>
    <row r="34019" spans="8:8" ht="15" customHeight="1">
      <c r="H34019" s="24"/>
    </row>
    <row r="34020" spans="8:8" ht="15" customHeight="1">
      <c r="H34020" s="24"/>
    </row>
    <row r="34021" spans="8:8" ht="15" customHeight="1">
      <c r="H34021" s="24"/>
    </row>
    <row r="34022" spans="8:8" ht="15" customHeight="1">
      <c r="H34022" s="24"/>
    </row>
    <row r="34023" spans="8:8" ht="15" customHeight="1">
      <c r="H34023" s="24"/>
    </row>
    <row r="34024" spans="8:8" ht="15" customHeight="1">
      <c r="H34024" s="24"/>
    </row>
    <row r="34025" spans="8:8" ht="15" customHeight="1">
      <c r="H34025" s="24"/>
    </row>
    <row r="34026" spans="8:8" ht="15" customHeight="1">
      <c r="H34026" s="24"/>
    </row>
    <row r="34027" spans="8:8" ht="15" customHeight="1">
      <c r="H34027" s="24"/>
    </row>
    <row r="34028" spans="8:8" ht="15" customHeight="1">
      <c r="H34028" s="24"/>
    </row>
    <row r="34029" spans="8:8" ht="15" customHeight="1">
      <c r="H34029" s="24"/>
    </row>
    <row r="34030" spans="8:8" ht="15" customHeight="1">
      <c r="H34030" s="24"/>
    </row>
    <row r="34031" spans="8:8" ht="15" customHeight="1">
      <c r="H34031" s="24"/>
    </row>
    <row r="34032" spans="8:8" ht="15" customHeight="1">
      <c r="H34032" s="24"/>
    </row>
    <row r="34033" spans="8:8" ht="15" customHeight="1">
      <c r="H34033" s="24"/>
    </row>
    <row r="34034" spans="8:8" ht="15" customHeight="1">
      <c r="H34034" s="24"/>
    </row>
    <row r="34035" spans="8:8" ht="15" customHeight="1">
      <c r="H34035" s="24"/>
    </row>
    <row r="34036" spans="8:8" ht="15" customHeight="1">
      <c r="H34036" s="24"/>
    </row>
    <row r="34037" spans="8:8" ht="15" customHeight="1">
      <c r="H34037" s="24"/>
    </row>
    <row r="34038" spans="8:8" ht="15" customHeight="1">
      <c r="H34038" s="24"/>
    </row>
    <row r="34039" spans="8:8" ht="15" customHeight="1">
      <c r="H34039" s="24"/>
    </row>
    <row r="34040" spans="8:8" ht="15" customHeight="1">
      <c r="H34040" s="24"/>
    </row>
    <row r="34041" spans="8:8" ht="15" customHeight="1">
      <c r="H34041" s="24"/>
    </row>
    <row r="34042" spans="8:8" ht="15" customHeight="1">
      <c r="H34042" s="24"/>
    </row>
    <row r="34043" spans="8:8" ht="15" customHeight="1">
      <c r="H34043" s="24"/>
    </row>
    <row r="34044" spans="8:8" ht="15" customHeight="1">
      <c r="H34044" s="24"/>
    </row>
    <row r="34045" spans="8:8" ht="15" customHeight="1">
      <c r="H34045" s="24"/>
    </row>
    <row r="34046" spans="8:8" ht="15" customHeight="1">
      <c r="H34046" s="24"/>
    </row>
    <row r="34047" spans="8:8" ht="15" customHeight="1">
      <c r="H34047" s="24"/>
    </row>
    <row r="34048" spans="8:8" ht="15" customHeight="1">
      <c r="H34048" s="24"/>
    </row>
    <row r="34049" spans="8:8" ht="15" customHeight="1">
      <c r="H34049" s="24"/>
    </row>
    <row r="34050" spans="8:8" ht="15" customHeight="1">
      <c r="H34050" s="24"/>
    </row>
    <row r="34051" spans="8:8" ht="15" customHeight="1">
      <c r="H34051" s="24"/>
    </row>
    <row r="34052" spans="8:8" ht="15" customHeight="1">
      <c r="H34052" s="24"/>
    </row>
    <row r="34053" spans="8:8" ht="15" customHeight="1">
      <c r="H34053" s="24"/>
    </row>
    <row r="34054" spans="8:8" ht="15" customHeight="1">
      <c r="H34054" s="24"/>
    </row>
    <row r="34055" spans="8:8" ht="15" customHeight="1">
      <c r="H34055" s="24"/>
    </row>
    <row r="34056" spans="8:8" ht="15" customHeight="1">
      <c r="H34056" s="24"/>
    </row>
    <row r="34057" spans="8:8" ht="15" customHeight="1">
      <c r="H34057" s="24"/>
    </row>
    <row r="34058" spans="8:8" ht="15" customHeight="1">
      <c r="H34058" s="24"/>
    </row>
    <row r="34059" spans="8:8" ht="15" customHeight="1">
      <c r="H34059" s="24"/>
    </row>
    <row r="34060" spans="8:8" ht="15" customHeight="1">
      <c r="H34060" s="24"/>
    </row>
    <row r="34061" spans="8:8" ht="15" customHeight="1">
      <c r="H34061" s="24"/>
    </row>
    <row r="34062" spans="8:8" ht="15" customHeight="1">
      <c r="H34062" s="24"/>
    </row>
    <row r="34063" spans="8:8" ht="15" customHeight="1">
      <c r="H34063" s="24"/>
    </row>
    <row r="34064" spans="8:8" ht="15" customHeight="1">
      <c r="H34064" s="24"/>
    </row>
    <row r="34065" spans="8:8" ht="15" customHeight="1">
      <c r="H34065" s="24"/>
    </row>
    <row r="34066" spans="8:8" ht="15" customHeight="1">
      <c r="H34066" s="24"/>
    </row>
    <row r="34067" spans="8:8" ht="15" customHeight="1">
      <c r="H34067" s="24"/>
    </row>
    <row r="34068" spans="8:8" ht="15" customHeight="1">
      <c r="H34068" s="24"/>
    </row>
    <row r="34069" spans="8:8" ht="15" customHeight="1">
      <c r="H34069" s="24"/>
    </row>
    <row r="34070" spans="8:8" ht="15" customHeight="1">
      <c r="H34070" s="24"/>
    </row>
    <row r="34071" spans="8:8" ht="15" customHeight="1">
      <c r="H34071" s="24"/>
    </row>
    <row r="34072" spans="8:8" ht="15" customHeight="1">
      <c r="H34072" s="24"/>
    </row>
    <row r="34073" spans="8:8" ht="15" customHeight="1">
      <c r="H34073" s="24"/>
    </row>
    <row r="34074" spans="8:8" ht="15" customHeight="1">
      <c r="H34074" s="24"/>
    </row>
    <row r="34075" spans="8:8" ht="15" customHeight="1">
      <c r="H34075" s="24"/>
    </row>
    <row r="34076" spans="8:8" ht="15" customHeight="1">
      <c r="H34076" s="24"/>
    </row>
    <row r="34077" spans="8:8" ht="15" customHeight="1">
      <c r="H34077" s="24"/>
    </row>
    <row r="34078" spans="8:8" ht="15" customHeight="1">
      <c r="H34078" s="24"/>
    </row>
    <row r="34079" spans="8:8" ht="15" customHeight="1">
      <c r="H34079" s="24"/>
    </row>
    <row r="34080" spans="8:8" ht="15" customHeight="1">
      <c r="H34080" s="24"/>
    </row>
    <row r="34081" spans="8:8" ht="15" customHeight="1">
      <c r="H34081" s="24"/>
    </row>
    <row r="34082" spans="8:8" ht="15" customHeight="1">
      <c r="H34082" s="24"/>
    </row>
    <row r="34083" spans="8:8" ht="15" customHeight="1">
      <c r="H34083" s="24"/>
    </row>
    <row r="34084" spans="8:8" ht="15" customHeight="1">
      <c r="H34084" s="24"/>
    </row>
    <row r="34085" spans="8:8" ht="15" customHeight="1">
      <c r="H34085" s="24"/>
    </row>
    <row r="34086" spans="8:8" ht="15" customHeight="1">
      <c r="H34086" s="24"/>
    </row>
    <row r="34087" spans="8:8" ht="15" customHeight="1">
      <c r="H34087" s="24"/>
    </row>
    <row r="34088" spans="8:8" ht="15" customHeight="1">
      <c r="H34088" s="24"/>
    </row>
    <row r="34089" spans="8:8" ht="15" customHeight="1">
      <c r="H34089" s="24"/>
    </row>
    <row r="34090" spans="8:8" ht="15" customHeight="1">
      <c r="H34090" s="24"/>
    </row>
    <row r="34091" spans="8:8" ht="15" customHeight="1">
      <c r="H34091" s="24"/>
    </row>
    <row r="34092" spans="8:8" ht="15" customHeight="1">
      <c r="H34092" s="24"/>
    </row>
    <row r="34093" spans="8:8" ht="15" customHeight="1">
      <c r="H34093" s="24"/>
    </row>
    <row r="34094" spans="8:8" ht="15" customHeight="1">
      <c r="H34094" s="24"/>
    </row>
    <row r="34095" spans="8:8" ht="15" customHeight="1">
      <c r="H34095" s="24"/>
    </row>
    <row r="34096" spans="8:8" ht="15" customHeight="1">
      <c r="H34096" s="24"/>
    </row>
    <row r="34097" spans="8:8" ht="15" customHeight="1">
      <c r="H34097" s="24"/>
    </row>
    <row r="34098" spans="8:8" ht="15" customHeight="1">
      <c r="H34098" s="24"/>
    </row>
    <row r="34099" spans="8:8" ht="15" customHeight="1">
      <c r="H34099" s="24"/>
    </row>
    <row r="34100" spans="8:8" ht="15" customHeight="1">
      <c r="H34100" s="24"/>
    </row>
    <row r="34101" spans="8:8" ht="15" customHeight="1">
      <c r="H34101" s="24"/>
    </row>
    <row r="34102" spans="8:8" ht="15" customHeight="1">
      <c r="H34102" s="24"/>
    </row>
    <row r="34103" spans="8:8" ht="15" customHeight="1">
      <c r="H34103" s="24"/>
    </row>
    <row r="34104" spans="8:8" ht="15" customHeight="1">
      <c r="H34104" s="24"/>
    </row>
    <row r="34105" spans="8:8" ht="15" customHeight="1">
      <c r="H34105" s="24"/>
    </row>
    <row r="34106" spans="8:8" ht="15" customHeight="1">
      <c r="H34106" s="24"/>
    </row>
    <row r="34107" spans="8:8" ht="15" customHeight="1">
      <c r="H34107" s="24"/>
    </row>
    <row r="34108" spans="8:8" ht="15" customHeight="1">
      <c r="H34108" s="24"/>
    </row>
    <row r="34109" spans="8:8" ht="15" customHeight="1">
      <c r="H34109" s="24"/>
    </row>
    <row r="34110" spans="8:8" ht="15" customHeight="1">
      <c r="H34110" s="24"/>
    </row>
    <row r="34111" spans="8:8" ht="15" customHeight="1">
      <c r="H34111" s="24"/>
    </row>
    <row r="34112" spans="8:8" ht="15" customHeight="1">
      <c r="H34112" s="24"/>
    </row>
    <row r="34113" spans="8:8" ht="15" customHeight="1">
      <c r="H34113" s="24"/>
    </row>
    <row r="34114" spans="8:8" ht="15" customHeight="1">
      <c r="H34114" s="24"/>
    </row>
    <row r="34115" spans="8:8" ht="15" customHeight="1">
      <c r="H34115" s="24"/>
    </row>
    <row r="34116" spans="8:8" ht="15" customHeight="1">
      <c r="H34116" s="24"/>
    </row>
    <row r="34117" spans="8:8" ht="15" customHeight="1">
      <c r="H34117" s="24"/>
    </row>
    <row r="34118" spans="8:8" ht="15" customHeight="1">
      <c r="H34118" s="24"/>
    </row>
    <row r="34119" spans="8:8" ht="15" customHeight="1">
      <c r="H34119" s="24"/>
    </row>
    <row r="34120" spans="8:8" ht="15" customHeight="1">
      <c r="H34120" s="24"/>
    </row>
    <row r="34121" spans="8:8" ht="15" customHeight="1">
      <c r="H34121" s="24"/>
    </row>
    <row r="34122" spans="8:8" ht="15" customHeight="1">
      <c r="H34122" s="24"/>
    </row>
    <row r="34123" spans="8:8" ht="15" customHeight="1">
      <c r="H34123" s="24"/>
    </row>
    <row r="34124" spans="8:8" ht="15" customHeight="1">
      <c r="H34124" s="24"/>
    </row>
    <row r="34125" spans="8:8" ht="15" customHeight="1">
      <c r="H34125" s="24"/>
    </row>
    <row r="34126" spans="8:8" ht="15" customHeight="1">
      <c r="H34126" s="24"/>
    </row>
    <row r="34127" spans="8:8" ht="15" customHeight="1">
      <c r="H34127" s="24"/>
    </row>
    <row r="34128" spans="8:8" ht="15" customHeight="1">
      <c r="H34128" s="24"/>
    </row>
    <row r="34129" spans="8:8" ht="15" customHeight="1">
      <c r="H34129" s="24"/>
    </row>
    <row r="34130" spans="8:8" ht="15" customHeight="1">
      <c r="H34130" s="24"/>
    </row>
    <row r="34131" spans="8:8" ht="15" customHeight="1">
      <c r="H34131" s="24"/>
    </row>
    <row r="34132" spans="8:8" ht="15" customHeight="1">
      <c r="H34132" s="24"/>
    </row>
    <row r="34133" spans="8:8" ht="15" customHeight="1">
      <c r="H34133" s="24"/>
    </row>
    <row r="34134" spans="8:8" ht="15" customHeight="1">
      <c r="H34134" s="24"/>
    </row>
    <row r="34135" spans="8:8" ht="15" customHeight="1">
      <c r="H34135" s="24"/>
    </row>
    <row r="34136" spans="8:8" ht="15" customHeight="1">
      <c r="H34136" s="24"/>
    </row>
    <row r="34137" spans="8:8" ht="15" customHeight="1">
      <c r="H34137" s="24"/>
    </row>
    <row r="34138" spans="8:8" ht="15" customHeight="1">
      <c r="H34138" s="24"/>
    </row>
    <row r="34139" spans="8:8" ht="15" customHeight="1">
      <c r="H34139" s="24"/>
    </row>
    <row r="34140" spans="8:8" ht="15" customHeight="1">
      <c r="H34140" s="24"/>
    </row>
    <row r="34141" spans="8:8" ht="15" customHeight="1">
      <c r="H34141" s="24"/>
    </row>
    <row r="34142" spans="8:8" ht="15" customHeight="1">
      <c r="H34142" s="24"/>
    </row>
    <row r="34143" spans="8:8" ht="15" customHeight="1">
      <c r="H34143" s="24"/>
    </row>
    <row r="34144" spans="8:8" ht="15" customHeight="1">
      <c r="H34144" s="24"/>
    </row>
    <row r="34145" spans="8:8" ht="15" customHeight="1">
      <c r="H34145" s="24"/>
    </row>
    <row r="34146" spans="8:8" ht="15" customHeight="1">
      <c r="H34146" s="24"/>
    </row>
    <row r="34147" spans="8:8" ht="15" customHeight="1">
      <c r="H34147" s="24"/>
    </row>
    <row r="34148" spans="8:8" ht="15" customHeight="1">
      <c r="H34148" s="24"/>
    </row>
    <row r="34149" spans="8:8" ht="15" customHeight="1">
      <c r="H34149" s="24"/>
    </row>
    <row r="34150" spans="8:8" ht="15" customHeight="1">
      <c r="H34150" s="24"/>
    </row>
    <row r="34151" spans="8:8" ht="15" customHeight="1">
      <c r="H34151" s="24"/>
    </row>
    <row r="34152" spans="8:8" ht="15" customHeight="1">
      <c r="H34152" s="24"/>
    </row>
    <row r="34153" spans="8:8" ht="15" customHeight="1">
      <c r="H34153" s="24"/>
    </row>
    <row r="34154" spans="8:8" ht="15" customHeight="1">
      <c r="H34154" s="24"/>
    </row>
    <row r="34155" spans="8:8" ht="15" customHeight="1">
      <c r="H34155" s="24"/>
    </row>
    <row r="34156" spans="8:8" ht="15" customHeight="1">
      <c r="H34156" s="24"/>
    </row>
    <row r="34157" spans="8:8" ht="15" customHeight="1">
      <c r="H34157" s="24"/>
    </row>
    <row r="34158" spans="8:8" ht="15" customHeight="1">
      <c r="H34158" s="24"/>
    </row>
    <row r="34159" spans="8:8" ht="15" customHeight="1">
      <c r="H34159" s="24"/>
    </row>
    <row r="34160" spans="8:8" ht="15" customHeight="1">
      <c r="H34160" s="24"/>
    </row>
    <row r="34161" spans="8:8" ht="15" customHeight="1">
      <c r="H34161" s="24"/>
    </row>
    <row r="34162" spans="8:8" ht="15" customHeight="1">
      <c r="H34162" s="24"/>
    </row>
    <row r="34163" spans="8:8" ht="15" customHeight="1">
      <c r="H34163" s="24"/>
    </row>
    <row r="34164" spans="8:8" ht="15" customHeight="1">
      <c r="H34164" s="24"/>
    </row>
    <row r="34165" spans="8:8" ht="15" customHeight="1">
      <c r="H34165" s="24"/>
    </row>
    <row r="34166" spans="8:8" ht="15" customHeight="1">
      <c r="H34166" s="24"/>
    </row>
    <row r="34167" spans="8:8" ht="15" customHeight="1">
      <c r="H34167" s="24"/>
    </row>
    <row r="34168" spans="8:8" ht="15" customHeight="1">
      <c r="H34168" s="24"/>
    </row>
    <row r="34169" spans="8:8" ht="15" customHeight="1">
      <c r="H34169" s="24"/>
    </row>
    <row r="34170" spans="8:8" ht="15" customHeight="1">
      <c r="H34170" s="24"/>
    </row>
    <row r="34171" spans="8:8" ht="15" customHeight="1">
      <c r="H34171" s="24"/>
    </row>
    <row r="34172" spans="8:8" ht="15" customHeight="1">
      <c r="H34172" s="24"/>
    </row>
    <row r="34173" spans="8:8" ht="15" customHeight="1">
      <c r="H34173" s="24"/>
    </row>
    <row r="34174" spans="8:8" ht="15" customHeight="1">
      <c r="H34174" s="24"/>
    </row>
    <row r="34175" spans="8:8" ht="15" customHeight="1">
      <c r="H34175" s="24"/>
    </row>
    <row r="34176" spans="8:8" ht="15" customHeight="1">
      <c r="H34176" s="24"/>
    </row>
    <row r="34177" spans="8:8" ht="15" customHeight="1">
      <c r="H34177" s="24"/>
    </row>
    <row r="34178" spans="8:8" ht="15" customHeight="1">
      <c r="H34178" s="24"/>
    </row>
    <row r="34179" spans="8:8" ht="15" customHeight="1">
      <c r="H34179" s="24"/>
    </row>
    <row r="34180" spans="8:8" ht="15" customHeight="1">
      <c r="H34180" s="24"/>
    </row>
    <row r="34181" spans="8:8" ht="15" customHeight="1">
      <c r="H34181" s="24"/>
    </row>
    <row r="34182" spans="8:8" ht="15" customHeight="1">
      <c r="H34182" s="24"/>
    </row>
    <row r="34183" spans="8:8" ht="15" customHeight="1">
      <c r="H34183" s="24"/>
    </row>
    <row r="34184" spans="8:8" ht="15" customHeight="1">
      <c r="H34184" s="24"/>
    </row>
    <row r="34185" spans="8:8" ht="15" customHeight="1">
      <c r="H34185" s="24"/>
    </row>
    <row r="34186" spans="8:8" ht="15" customHeight="1">
      <c r="H34186" s="24"/>
    </row>
    <row r="34187" spans="8:8" ht="15" customHeight="1">
      <c r="H34187" s="24"/>
    </row>
    <row r="34188" spans="8:8" ht="15" customHeight="1">
      <c r="H34188" s="24"/>
    </row>
    <row r="34189" spans="8:8" ht="15" customHeight="1">
      <c r="H34189" s="24"/>
    </row>
    <row r="34190" spans="8:8" ht="15" customHeight="1">
      <c r="H34190" s="24"/>
    </row>
    <row r="34191" spans="8:8" ht="15" customHeight="1">
      <c r="H34191" s="24"/>
    </row>
    <row r="34192" spans="8:8" ht="15" customHeight="1">
      <c r="H34192" s="24"/>
    </row>
    <row r="34193" spans="8:8" ht="15" customHeight="1">
      <c r="H34193" s="24"/>
    </row>
    <row r="34194" spans="8:8" ht="15" customHeight="1">
      <c r="H34194" s="24"/>
    </row>
    <row r="34195" spans="8:8" ht="15" customHeight="1">
      <c r="H34195" s="24"/>
    </row>
    <row r="34196" spans="8:8" ht="15" customHeight="1">
      <c r="H34196" s="24"/>
    </row>
    <row r="34197" spans="8:8" ht="15" customHeight="1">
      <c r="H34197" s="24"/>
    </row>
    <row r="34198" spans="8:8" ht="15" customHeight="1">
      <c r="H34198" s="24"/>
    </row>
    <row r="34199" spans="8:8" ht="15" customHeight="1">
      <c r="H34199" s="24"/>
    </row>
    <row r="34200" spans="8:8" ht="15" customHeight="1">
      <c r="H34200" s="24"/>
    </row>
    <row r="34201" spans="8:8" ht="15" customHeight="1">
      <c r="H34201" s="24"/>
    </row>
    <row r="34202" spans="8:8" ht="15" customHeight="1">
      <c r="H34202" s="24"/>
    </row>
    <row r="34203" spans="8:8" ht="15" customHeight="1">
      <c r="H34203" s="24"/>
    </row>
    <row r="34204" spans="8:8" ht="15" customHeight="1">
      <c r="H34204" s="24"/>
    </row>
    <row r="34205" spans="8:8" ht="15" customHeight="1">
      <c r="H34205" s="24"/>
    </row>
    <row r="34206" spans="8:8" ht="15" customHeight="1">
      <c r="H34206" s="24"/>
    </row>
    <row r="34207" spans="8:8" ht="15" customHeight="1">
      <c r="H34207" s="24"/>
    </row>
    <row r="34208" spans="8:8" ht="15" customHeight="1">
      <c r="H34208" s="24"/>
    </row>
    <row r="34209" spans="8:8" ht="15" customHeight="1">
      <c r="H34209" s="24"/>
    </row>
    <row r="34210" spans="8:8" ht="15" customHeight="1">
      <c r="H34210" s="24"/>
    </row>
    <row r="34211" spans="8:8" ht="15" customHeight="1">
      <c r="H34211" s="24"/>
    </row>
    <row r="34212" spans="8:8" ht="15" customHeight="1">
      <c r="H34212" s="24"/>
    </row>
    <row r="34213" spans="8:8" ht="15" customHeight="1">
      <c r="H34213" s="24"/>
    </row>
    <row r="34214" spans="8:8" ht="15" customHeight="1">
      <c r="H34214" s="24"/>
    </row>
    <row r="34215" spans="8:8" ht="15" customHeight="1">
      <c r="H34215" s="24"/>
    </row>
    <row r="34216" spans="8:8" ht="15" customHeight="1">
      <c r="H34216" s="24"/>
    </row>
    <row r="34217" spans="8:8" ht="15" customHeight="1">
      <c r="H34217" s="24"/>
    </row>
    <row r="34218" spans="8:8" ht="15" customHeight="1">
      <c r="H34218" s="24"/>
    </row>
    <row r="34219" spans="8:8" ht="15" customHeight="1">
      <c r="H34219" s="24"/>
    </row>
    <row r="34220" spans="8:8" ht="15" customHeight="1">
      <c r="H34220" s="24"/>
    </row>
    <row r="34221" spans="8:8" ht="15" customHeight="1">
      <c r="H34221" s="24"/>
    </row>
    <row r="34222" spans="8:8" ht="15" customHeight="1">
      <c r="H34222" s="24"/>
    </row>
    <row r="34223" spans="8:8" ht="15" customHeight="1">
      <c r="H34223" s="24"/>
    </row>
    <row r="34224" spans="8:8" ht="15" customHeight="1">
      <c r="H34224" s="24"/>
    </row>
    <row r="34225" spans="8:8" ht="15" customHeight="1">
      <c r="H34225" s="24"/>
    </row>
    <row r="34226" spans="8:8" ht="15" customHeight="1">
      <c r="H34226" s="24"/>
    </row>
    <row r="34227" spans="8:8" ht="15" customHeight="1">
      <c r="H34227" s="24"/>
    </row>
    <row r="34228" spans="8:8" ht="15" customHeight="1">
      <c r="H34228" s="24"/>
    </row>
    <row r="34229" spans="8:8" ht="15" customHeight="1">
      <c r="H34229" s="24"/>
    </row>
    <row r="34230" spans="8:8" ht="15" customHeight="1">
      <c r="H34230" s="24"/>
    </row>
    <row r="34231" spans="8:8" ht="15" customHeight="1">
      <c r="H34231" s="24"/>
    </row>
    <row r="34232" spans="8:8" ht="15" customHeight="1">
      <c r="H34232" s="24"/>
    </row>
    <row r="34233" spans="8:8" ht="15" customHeight="1">
      <c r="H34233" s="24"/>
    </row>
    <row r="34234" spans="8:8" ht="15" customHeight="1">
      <c r="H34234" s="24"/>
    </row>
    <row r="34235" spans="8:8" ht="15" customHeight="1">
      <c r="H34235" s="24"/>
    </row>
    <row r="34236" spans="8:8" ht="15" customHeight="1">
      <c r="H34236" s="24"/>
    </row>
    <row r="34237" spans="8:8" ht="15" customHeight="1">
      <c r="H34237" s="24"/>
    </row>
    <row r="34238" spans="8:8" ht="15" customHeight="1">
      <c r="H34238" s="24"/>
    </row>
    <row r="34239" spans="8:8" ht="15" customHeight="1">
      <c r="H34239" s="24"/>
    </row>
    <row r="34240" spans="8:8" ht="15" customHeight="1">
      <c r="H34240" s="24"/>
    </row>
    <row r="34241" spans="8:8" ht="15" customHeight="1">
      <c r="H34241" s="24"/>
    </row>
    <row r="34242" spans="8:8" ht="15" customHeight="1">
      <c r="H34242" s="24"/>
    </row>
    <row r="34243" spans="8:8" ht="15" customHeight="1">
      <c r="H34243" s="24"/>
    </row>
    <row r="34244" spans="8:8" ht="15" customHeight="1">
      <c r="H34244" s="24"/>
    </row>
    <row r="34245" spans="8:8" ht="15" customHeight="1">
      <c r="H34245" s="24"/>
    </row>
    <row r="34246" spans="8:8" ht="15" customHeight="1">
      <c r="H34246" s="24"/>
    </row>
    <row r="34247" spans="8:8" ht="15" customHeight="1">
      <c r="H34247" s="24"/>
    </row>
    <row r="34248" spans="8:8" ht="15" customHeight="1">
      <c r="H34248" s="24"/>
    </row>
    <row r="34249" spans="8:8" ht="15" customHeight="1">
      <c r="H34249" s="24"/>
    </row>
    <row r="34250" spans="8:8" ht="15" customHeight="1">
      <c r="H34250" s="24"/>
    </row>
    <row r="34251" spans="8:8" ht="15" customHeight="1">
      <c r="H34251" s="24"/>
    </row>
    <row r="34252" spans="8:8" ht="15" customHeight="1">
      <c r="H34252" s="24"/>
    </row>
    <row r="34253" spans="8:8" ht="15" customHeight="1">
      <c r="H34253" s="24"/>
    </row>
    <row r="34254" spans="8:8" ht="15" customHeight="1">
      <c r="H34254" s="24"/>
    </row>
    <row r="34255" spans="8:8" ht="15" customHeight="1">
      <c r="H34255" s="24"/>
    </row>
    <row r="34256" spans="8:8" ht="15" customHeight="1">
      <c r="H34256" s="24"/>
    </row>
    <row r="34257" spans="8:8" ht="15" customHeight="1">
      <c r="H34257" s="24"/>
    </row>
    <row r="34258" spans="8:8" ht="15" customHeight="1">
      <c r="H34258" s="24"/>
    </row>
    <row r="34259" spans="8:8" ht="15" customHeight="1">
      <c r="H34259" s="24"/>
    </row>
    <row r="34260" spans="8:8" ht="15" customHeight="1">
      <c r="H34260" s="24"/>
    </row>
    <row r="34261" spans="8:8" ht="15" customHeight="1">
      <c r="H34261" s="24"/>
    </row>
    <row r="34262" spans="8:8" ht="15" customHeight="1">
      <c r="H34262" s="24"/>
    </row>
    <row r="34263" spans="8:8" ht="15" customHeight="1">
      <c r="H34263" s="24"/>
    </row>
    <row r="34264" spans="8:8" ht="15" customHeight="1">
      <c r="H34264" s="24"/>
    </row>
    <row r="34265" spans="8:8" ht="15" customHeight="1">
      <c r="H34265" s="24"/>
    </row>
    <row r="34266" spans="8:8" ht="15" customHeight="1">
      <c r="H34266" s="24"/>
    </row>
    <row r="34267" spans="8:8" ht="15" customHeight="1">
      <c r="H34267" s="24"/>
    </row>
    <row r="34268" spans="8:8" ht="15" customHeight="1">
      <c r="H34268" s="24"/>
    </row>
    <row r="34269" spans="8:8" ht="15" customHeight="1">
      <c r="H34269" s="24"/>
    </row>
    <row r="34270" spans="8:8" ht="15" customHeight="1">
      <c r="H34270" s="24"/>
    </row>
    <row r="34271" spans="8:8" ht="15" customHeight="1">
      <c r="H34271" s="24"/>
    </row>
    <row r="34272" spans="8:8" ht="15" customHeight="1">
      <c r="H34272" s="24"/>
    </row>
    <row r="34273" spans="8:8" ht="15" customHeight="1">
      <c r="H34273" s="24"/>
    </row>
    <row r="34274" spans="8:8" ht="15" customHeight="1">
      <c r="H34274" s="24"/>
    </row>
    <row r="34275" spans="8:8" ht="15" customHeight="1">
      <c r="H34275" s="24"/>
    </row>
    <row r="34276" spans="8:8" ht="15" customHeight="1">
      <c r="H34276" s="24"/>
    </row>
    <row r="34277" spans="8:8" ht="15" customHeight="1">
      <c r="H34277" s="24"/>
    </row>
    <row r="34278" spans="8:8" ht="15" customHeight="1">
      <c r="H34278" s="24"/>
    </row>
    <row r="34279" spans="8:8" ht="15" customHeight="1">
      <c r="H34279" s="24"/>
    </row>
    <row r="34280" spans="8:8" ht="15" customHeight="1">
      <c r="H34280" s="24"/>
    </row>
    <row r="34281" spans="8:8" ht="15" customHeight="1">
      <c r="H34281" s="24"/>
    </row>
    <row r="34282" spans="8:8" ht="15" customHeight="1">
      <c r="H34282" s="24"/>
    </row>
    <row r="34283" spans="8:8" ht="15" customHeight="1">
      <c r="H34283" s="24"/>
    </row>
    <row r="34284" spans="8:8" ht="15" customHeight="1">
      <c r="H34284" s="24"/>
    </row>
    <row r="34285" spans="8:8" ht="15" customHeight="1">
      <c r="H34285" s="24"/>
    </row>
    <row r="34286" spans="8:8" ht="15" customHeight="1">
      <c r="H34286" s="24"/>
    </row>
    <row r="34287" spans="8:8" ht="15" customHeight="1">
      <c r="H34287" s="24"/>
    </row>
    <row r="34288" spans="8:8" ht="15" customHeight="1">
      <c r="H34288" s="24"/>
    </row>
    <row r="34289" spans="8:8" ht="15" customHeight="1">
      <c r="H34289" s="24"/>
    </row>
    <row r="34290" spans="8:8" ht="15" customHeight="1">
      <c r="H34290" s="24"/>
    </row>
    <row r="34291" spans="8:8" ht="15" customHeight="1">
      <c r="H34291" s="24"/>
    </row>
    <row r="34292" spans="8:8" ht="15" customHeight="1">
      <c r="H34292" s="24"/>
    </row>
    <row r="34293" spans="8:8" ht="15" customHeight="1">
      <c r="H34293" s="24"/>
    </row>
    <row r="34294" spans="8:8" ht="15" customHeight="1">
      <c r="H34294" s="24"/>
    </row>
    <row r="34295" spans="8:8" ht="15" customHeight="1">
      <c r="H34295" s="24"/>
    </row>
    <row r="34296" spans="8:8" ht="15" customHeight="1">
      <c r="H34296" s="24"/>
    </row>
    <row r="34297" spans="8:8" ht="15" customHeight="1">
      <c r="H34297" s="24"/>
    </row>
    <row r="34298" spans="8:8" ht="15" customHeight="1">
      <c r="H34298" s="24"/>
    </row>
    <row r="34299" spans="8:8" ht="15" customHeight="1">
      <c r="H34299" s="24"/>
    </row>
    <row r="34300" spans="8:8" ht="15" customHeight="1">
      <c r="H34300" s="24"/>
    </row>
    <row r="34301" spans="8:8" ht="15" customHeight="1">
      <c r="H34301" s="24"/>
    </row>
    <row r="34302" spans="8:8" ht="15" customHeight="1">
      <c r="H34302" s="24"/>
    </row>
    <row r="34303" spans="8:8" ht="15" customHeight="1">
      <c r="H34303" s="24"/>
    </row>
    <row r="34304" spans="8:8" ht="15" customHeight="1">
      <c r="H34304" s="24"/>
    </row>
    <row r="34305" spans="8:8" ht="15" customHeight="1">
      <c r="H34305" s="24"/>
    </row>
    <row r="34306" spans="8:8" ht="15" customHeight="1">
      <c r="H34306" s="24"/>
    </row>
    <row r="34307" spans="8:8" ht="15" customHeight="1">
      <c r="H34307" s="24"/>
    </row>
    <row r="34308" spans="8:8" ht="15" customHeight="1">
      <c r="H34308" s="24"/>
    </row>
    <row r="34309" spans="8:8" ht="15" customHeight="1">
      <c r="H34309" s="24"/>
    </row>
    <row r="34310" spans="8:8" ht="15" customHeight="1">
      <c r="H34310" s="24"/>
    </row>
    <row r="34311" spans="8:8" ht="15" customHeight="1">
      <c r="H34311" s="24"/>
    </row>
    <row r="34312" spans="8:8" ht="15" customHeight="1">
      <c r="H34312" s="24"/>
    </row>
    <row r="34313" spans="8:8" ht="15" customHeight="1">
      <c r="H34313" s="24"/>
    </row>
    <row r="34314" spans="8:8" ht="15" customHeight="1">
      <c r="H34314" s="24"/>
    </row>
    <row r="34315" spans="8:8" ht="15" customHeight="1">
      <c r="H34315" s="24"/>
    </row>
    <row r="34316" spans="8:8" ht="15" customHeight="1">
      <c r="H34316" s="24"/>
    </row>
    <row r="34317" spans="8:8" ht="15" customHeight="1">
      <c r="H34317" s="24"/>
    </row>
    <row r="34318" spans="8:8" ht="15" customHeight="1">
      <c r="H34318" s="24"/>
    </row>
    <row r="34319" spans="8:8" ht="15" customHeight="1">
      <c r="H34319" s="24"/>
    </row>
    <row r="34320" spans="8:8" ht="15" customHeight="1">
      <c r="H34320" s="24"/>
    </row>
    <row r="34321" spans="8:8" ht="15" customHeight="1">
      <c r="H34321" s="24"/>
    </row>
    <row r="34322" spans="8:8" ht="15" customHeight="1">
      <c r="H34322" s="24"/>
    </row>
    <row r="34323" spans="8:8" ht="15" customHeight="1">
      <c r="H34323" s="24"/>
    </row>
    <row r="34324" spans="8:8" ht="15" customHeight="1">
      <c r="H34324" s="24"/>
    </row>
    <row r="34325" spans="8:8" ht="15" customHeight="1">
      <c r="H34325" s="24"/>
    </row>
    <row r="34326" spans="8:8" ht="15" customHeight="1">
      <c r="H34326" s="24"/>
    </row>
    <row r="34327" spans="8:8" ht="15" customHeight="1">
      <c r="H34327" s="24"/>
    </row>
    <row r="34328" spans="8:8" ht="15" customHeight="1">
      <c r="H34328" s="24"/>
    </row>
    <row r="34329" spans="8:8" ht="15" customHeight="1">
      <c r="H34329" s="24"/>
    </row>
    <row r="34330" spans="8:8" ht="15" customHeight="1">
      <c r="H34330" s="24"/>
    </row>
    <row r="34331" spans="8:8" ht="15" customHeight="1">
      <c r="H34331" s="24"/>
    </row>
    <row r="34332" spans="8:8" ht="15" customHeight="1">
      <c r="H34332" s="24"/>
    </row>
    <row r="34333" spans="8:8" ht="15" customHeight="1">
      <c r="H34333" s="24"/>
    </row>
    <row r="34334" spans="8:8" ht="15" customHeight="1">
      <c r="H34334" s="24"/>
    </row>
    <row r="34335" spans="8:8" ht="15" customHeight="1">
      <c r="H34335" s="24"/>
    </row>
    <row r="34336" spans="8:8" ht="15" customHeight="1">
      <c r="H34336" s="24"/>
    </row>
    <row r="34337" spans="8:8" ht="15" customHeight="1">
      <c r="H34337" s="24"/>
    </row>
    <row r="34338" spans="8:8" ht="15" customHeight="1">
      <c r="H34338" s="24"/>
    </row>
    <row r="34339" spans="8:8" ht="15" customHeight="1">
      <c r="H34339" s="24"/>
    </row>
    <row r="34340" spans="8:8" ht="15" customHeight="1">
      <c r="H34340" s="24"/>
    </row>
    <row r="34341" spans="8:8" ht="15" customHeight="1">
      <c r="H34341" s="24"/>
    </row>
    <row r="34342" spans="8:8" ht="15" customHeight="1">
      <c r="H34342" s="24"/>
    </row>
    <row r="34343" spans="8:8" ht="15" customHeight="1">
      <c r="H34343" s="24"/>
    </row>
    <row r="34344" spans="8:8" ht="15" customHeight="1">
      <c r="H34344" s="24"/>
    </row>
    <row r="34345" spans="8:8" ht="15" customHeight="1">
      <c r="H34345" s="24"/>
    </row>
    <row r="34346" spans="8:8" ht="15" customHeight="1">
      <c r="H34346" s="24"/>
    </row>
    <row r="34347" spans="8:8" ht="15" customHeight="1">
      <c r="H34347" s="24"/>
    </row>
    <row r="34348" spans="8:8" ht="15" customHeight="1">
      <c r="H34348" s="24"/>
    </row>
    <row r="34349" spans="8:8" ht="15" customHeight="1">
      <c r="H34349" s="24"/>
    </row>
    <row r="34350" spans="8:8" ht="15" customHeight="1">
      <c r="H34350" s="24"/>
    </row>
    <row r="34351" spans="8:8" ht="15" customHeight="1">
      <c r="H34351" s="24"/>
    </row>
    <row r="34352" spans="8:8" ht="15" customHeight="1">
      <c r="H34352" s="24"/>
    </row>
    <row r="34353" spans="8:8" ht="15" customHeight="1">
      <c r="H34353" s="24"/>
    </row>
    <row r="34354" spans="8:8" ht="15" customHeight="1">
      <c r="H34354" s="24"/>
    </row>
    <row r="34355" spans="8:8" ht="15" customHeight="1">
      <c r="H34355" s="24"/>
    </row>
    <row r="34356" spans="8:8" ht="15" customHeight="1">
      <c r="H34356" s="24"/>
    </row>
    <row r="34357" spans="8:8" ht="15" customHeight="1">
      <c r="H34357" s="24"/>
    </row>
    <row r="34358" spans="8:8" ht="15" customHeight="1">
      <c r="H34358" s="24"/>
    </row>
    <row r="34359" spans="8:8" ht="15" customHeight="1">
      <c r="H34359" s="24"/>
    </row>
    <row r="34360" spans="8:8" ht="15" customHeight="1">
      <c r="H34360" s="24"/>
    </row>
    <row r="34361" spans="8:8" ht="15" customHeight="1">
      <c r="H34361" s="24"/>
    </row>
    <row r="34362" spans="8:8" ht="15" customHeight="1">
      <c r="H34362" s="24"/>
    </row>
    <row r="34363" spans="8:8" ht="15" customHeight="1">
      <c r="H34363" s="24"/>
    </row>
    <row r="34364" spans="8:8" ht="15" customHeight="1">
      <c r="H34364" s="24"/>
    </row>
    <row r="34365" spans="8:8" ht="15" customHeight="1">
      <c r="H34365" s="24"/>
    </row>
    <row r="34366" spans="8:8" ht="15" customHeight="1">
      <c r="H34366" s="24"/>
    </row>
    <row r="34367" spans="8:8" ht="15" customHeight="1">
      <c r="H34367" s="24"/>
    </row>
    <row r="34368" spans="8:8" ht="15" customHeight="1">
      <c r="H34368" s="24"/>
    </row>
    <row r="34369" spans="8:8" ht="15" customHeight="1">
      <c r="H34369" s="24"/>
    </row>
    <row r="34370" spans="8:8" ht="15" customHeight="1">
      <c r="H34370" s="24"/>
    </row>
    <row r="34371" spans="8:8" ht="15" customHeight="1">
      <c r="H34371" s="24"/>
    </row>
    <row r="34372" spans="8:8" ht="15" customHeight="1">
      <c r="H34372" s="24"/>
    </row>
    <row r="34373" spans="8:8" ht="15" customHeight="1">
      <c r="H34373" s="24"/>
    </row>
    <row r="34374" spans="8:8" ht="15" customHeight="1">
      <c r="H34374" s="24"/>
    </row>
    <row r="34375" spans="8:8" ht="15" customHeight="1">
      <c r="H34375" s="24"/>
    </row>
    <row r="34376" spans="8:8" ht="15" customHeight="1">
      <c r="H34376" s="24"/>
    </row>
    <row r="34377" spans="8:8" ht="15" customHeight="1">
      <c r="H34377" s="24"/>
    </row>
    <row r="34378" spans="8:8" ht="15" customHeight="1">
      <c r="H34378" s="24"/>
    </row>
    <row r="34379" spans="8:8" ht="15" customHeight="1">
      <c r="H34379" s="24"/>
    </row>
    <row r="34380" spans="8:8" ht="15" customHeight="1">
      <c r="H34380" s="24"/>
    </row>
    <row r="34381" spans="8:8" ht="15" customHeight="1">
      <c r="H34381" s="24"/>
    </row>
    <row r="34382" spans="8:8" ht="15" customHeight="1">
      <c r="H34382" s="24"/>
    </row>
    <row r="34383" spans="8:8" ht="15" customHeight="1">
      <c r="H34383" s="24"/>
    </row>
    <row r="34384" spans="8:8" ht="15" customHeight="1">
      <c r="H34384" s="24"/>
    </row>
    <row r="34385" spans="8:8" ht="15" customHeight="1">
      <c r="H34385" s="24"/>
    </row>
    <row r="34386" spans="8:8" ht="15" customHeight="1">
      <c r="H34386" s="24"/>
    </row>
    <row r="34387" spans="8:8" ht="15" customHeight="1">
      <c r="H34387" s="24"/>
    </row>
    <row r="34388" spans="8:8" ht="15" customHeight="1">
      <c r="H34388" s="24"/>
    </row>
    <row r="34389" spans="8:8" ht="15" customHeight="1">
      <c r="H34389" s="24"/>
    </row>
    <row r="34390" spans="8:8" ht="15" customHeight="1">
      <c r="H34390" s="24"/>
    </row>
    <row r="34391" spans="8:8" ht="15" customHeight="1">
      <c r="H34391" s="24"/>
    </row>
    <row r="34392" spans="8:8" ht="15" customHeight="1">
      <c r="H34392" s="24"/>
    </row>
    <row r="34393" spans="8:8" ht="15" customHeight="1">
      <c r="H34393" s="24"/>
    </row>
    <row r="34394" spans="8:8" ht="15" customHeight="1">
      <c r="H34394" s="24"/>
    </row>
    <row r="34395" spans="8:8" ht="15" customHeight="1">
      <c r="H34395" s="24"/>
    </row>
    <row r="34396" spans="8:8" ht="15" customHeight="1">
      <c r="H34396" s="24"/>
    </row>
    <row r="34397" spans="8:8" ht="15" customHeight="1">
      <c r="H34397" s="24"/>
    </row>
    <row r="34398" spans="8:8" ht="15" customHeight="1">
      <c r="H34398" s="24"/>
    </row>
    <row r="34399" spans="8:8" ht="15" customHeight="1">
      <c r="H34399" s="24"/>
    </row>
    <row r="34400" spans="8:8" ht="15" customHeight="1">
      <c r="H34400" s="24"/>
    </row>
    <row r="34401" spans="8:8" ht="15" customHeight="1">
      <c r="H34401" s="24"/>
    </row>
    <row r="34402" spans="8:8" ht="15" customHeight="1">
      <c r="H34402" s="24"/>
    </row>
    <row r="34403" spans="8:8" ht="15" customHeight="1">
      <c r="H34403" s="24"/>
    </row>
    <row r="34404" spans="8:8" ht="15" customHeight="1">
      <c r="H34404" s="24"/>
    </row>
    <row r="34405" spans="8:8" ht="15" customHeight="1">
      <c r="H34405" s="24"/>
    </row>
    <row r="34406" spans="8:8" ht="15" customHeight="1">
      <c r="H34406" s="24"/>
    </row>
    <row r="34407" spans="8:8" ht="15" customHeight="1">
      <c r="H34407" s="24"/>
    </row>
    <row r="34408" spans="8:8" ht="15" customHeight="1">
      <c r="H34408" s="24"/>
    </row>
    <row r="34409" spans="8:8" ht="15" customHeight="1">
      <c r="H34409" s="24"/>
    </row>
    <row r="34410" spans="8:8" ht="15" customHeight="1">
      <c r="H34410" s="24"/>
    </row>
    <row r="34411" spans="8:8" ht="15" customHeight="1">
      <c r="H34411" s="24"/>
    </row>
    <row r="34412" spans="8:8" ht="15" customHeight="1">
      <c r="H34412" s="24"/>
    </row>
    <row r="34413" spans="8:8" ht="15" customHeight="1">
      <c r="H34413" s="24"/>
    </row>
    <row r="34414" spans="8:8" ht="15" customHeight="1">
      <c r="H34414" s="24"/>
    </row>
    <row r="34415" spans="8:8" ht="15" customHeight="1">
      <c r="H34415" s="24"/>
    </row>
    <row r="34416" spans="8:8" ht="15" customHeight="1">
      <c r="H34416" s="24"/>
    </row>
    <row r="34417" spans="8:8" ht="15" customHeight="1">
      <c r="H34417" s="24"/>
    </row>
    <row r="34418" spans="8:8" ht="15" customHeight="1">
      <c r="H34418" s="24"/>
    </row>
    <row r="34419" spans="8:8" ht="15" customHeight="1">
      <c r="H34419" s="24"/>
    </row>
    <row r="34420" spans="8:8" ht="15" customHeight="1">
      <c r="H34420" s="24"/>
    </row>
    <row r="34421" spans="8:8" ht="15" customHeight="1">
      <c r="H34421" s="24"/>
    </row>
    <row r="34422" spans="8:8" ht="15" customHeight="1">
      <c r="H34422" s="24"/>
    </row>
    <row r="34423" spans="8:8" ht="15" customHeight="1">
      <c r="H34423" s="24"/>
    </row>
    <row r="34424" spans="8:8" ht="15" customHeight="1">
      <c r="H34424" s="24"/>
    </row>
    <row r="34425" spans="8:8" ht="15" customHeight="1">
      <c r="H34425" s="24"/>
    </row>
    <row r="34426" spans="8:8" ht="15" customHeight="1">
      <c r="H34426" s="24"/>
    </row>
    <row r="34427" spans="8:8" ht="15" customHeight="1">
      <c r="H34427" s="24"/>
    </row>
    <row r="34428" spans="8:8" ht="15" customHeight="1">
      <c r="H34428" s="24"/>
    </row>
    <row r="34429" spans="8:8" ht="15" customHeight="1">
      <c r="H34429" s="24"/>
    </row>
    <row r="34430" spans="8:8" ht="15" customHeight="1">
      <c r="H34430" s="24"/>
    </row>
    <row r="34431" spans="8:8" ht="15" customHeight="1">
      <c r="H34431" s="24"/>
    </row>
    <row r="34432" spans="8:8" ht="15" customHeight="1">
      <c r="H34432" s="24"/>
    </row>
    <row r="34433" spans="8:8" ht="15" customHeight="1">
      <c r="H34433" s="24"/>
    </row>
    <row r="34434" spans="8:8" ht="15" customHeight="1">
      <c r="H34434" s="24"/>
    </row>
    <row r="34435" spans="8:8" ht="15" customHeight="1">
      <c r="H34435" s="24"/>
    </row>
    <row r="34436" spans="8:8" ht="15" customHeight="1">
      <c r="H34436" s="24"/>
    </row>
    <row r="34437" spans="8:8" ht="15" customHeight="1">
      <c r="H34437" s="24"/>
    </row>
    <row r="34438" spans="8:8" ht="15" customHeight="1">
      <c r="H34438" s="24"/>
    </row>
    <row r="34439" spans="8:8" ht="15" customHeight="1">
      <c r="H34439" s="24"/>
    </row>
    <row r="34440" spans="8:8" ht="15" customHeight="1">
      <c r="H34440" s="24"/>
    </row>
    <row r="34441" spans="8:8" ht="15" customHeight="1">
      <c r="H34441" s="24"/>
    </row>
    <row r="34442" spans="8:8" ht="15" customHeight="1">
      <c r="H34442" s="24"/>
    </row>
    <row r="34443" spans="8:8" ht="15" customHeight="1">
      <c r="H34443" s="24"/>
    </row>
    <row r="34444" spans="8:8" ht="15" customHeight="1">
      <c r="H34444" s="24"/>
    </row>
    <row r="34445" spans="8:8" ht="15" customHeight="1">
      <c r="H34445" s="24"/>
    </row>
    <row r="34446" spans="8:8" ht="15" customHeight="1">
      <c r="H34446" s="24"/>
    </row>
    <row r="34447" spans="8:8" ht="15" customHeight="1">
      <c r="H34447" s="24"/>
    </row>
    <row r="34448" spans="8:8" ht="15" customHeight="1">
      <c r="H34448" s="24"/>
    </row>
    <row r="34449" spans="8:8" ht="15" customHeight="1">
      <c r="H34449" s="24"/>
    </row>
    <row r="34450" spans="8:8" ht="15" customHeight="1">
      <c r="H34450" s="24"/>
    </row>
    <row r="34451" spans="8:8" ht="15" customHeight="1">
      <c r="H34451" s="24"/>
    </row>
    <row r="34452" spans="8:8" ht="15" customHeight="1">
      <c r="H34452" s="24"/>
    </row>
    <row r="34453" spans="8:8" ht="15" customHeight="1">
      <c r="H34453" s="24"/>
    </row>
    <row r="34454" spans="8:8" ht="15" customHeight="1">
      <c r="H34454" s="24"/>
    </row>
    <row r="34455" spans="8:8" ht="15" customHeight="1">
      <c r="H34455" s="24"/>
    </row>
    <row r="34456" spans="8:8" ht="15" customHeight="1">
      <c r="H34456" s="24"/>
    </row>
    <row r="34457" spans="8:8" ht="15" customHeight="1">
      <c r="H34457" s="24"/>
    </row>
    <row r="34458" spans="8:8" ht="15" customHeight="1">
      <c r="H34458" s="24"/>
    </row>
    <row r="34459" spans="8:8" ht="15" customHeight="1">
      <c r="H34459" s="24"/>
    </row>
    <row r="34460" spans="8:8" ht="15" customHeight="1">
      <c r="H34460" s="24"/>
    </row>
    <row r="34461" spans="8:8" ht="15" customHeight="1">
      <c r="H34461" s="24"/>
    </row>
    <row r="34462" spans="8:8" ht="15" customHeight="1">
      <c r="H34462" s="24"/>
    </row>
    <row r="34463" spans="8:8" ht="15" customHeight="1">
      <c r="H34463" s="24"/>
    </row>
    <row r="34464" spans="8:8" ht="15" customHeight="1">
      <c r="H34464" s="24"/>
    </row>
    <row r="34465" spans="8:8" ht="15" customHeight="1">
      <c r="H34465" s="24"/>
    </row>
    <row r="34466" spans="8:8" ht="15" customHeight="1">
      <c r="H34466" s="24"/>
    </row>
    <row r="34467" spans="8:8" ht="15" customHeight="1">
      <c r="H34467" s="24"/>
    </row>
    <row r="34468" spans="8:8" ht="15" customHeight="1">
      <c r="H34468" s="24"/>
    </row>
    <row r="34469" spans="8:8" ht="15" customHeight="1">
      <c r="H34469" s="24"/>
    </row>
    <row r="34470" spans="8:8" ht="15" customHeight="1">
      <c r="H34470" s="24"/>
    </row>
    <row r="34471" spans="8:8" ht="15" customHeight="1">
      <c r="H34471" s="24"/>
    </row>
    <row r="34472" spans="8:8" ht="15" customHeight="1">
      <c r="H34472" s="24"/>
    </row>
    <row r="34473" spans="8:8" ht="15" customHeight="1">
      <c r="H34473" s="24"/>
    </row>
    <row r="34474" spans="8:8" ht="15" customHeight="1">
      <c r="H34474" s="24"/>
    </row>
    <row r="34475" spans="8:8" ht="15" customHeight="1">
      <c r="H34475" s="24"/>
    </row>
    <row r="34476" spans="8:8" ht="15" customHeight="1">
      <c r="H34476" s="24"/>
    </row>
    <row r="34477" spans="8:8" ht="15" customHeight="1">
      <c r="H34477" s="24"/>
    </row>
    <row r="34478" spans="8:8" ht="15" customHeight="1">
      <c r="H34478" s="24"/>
    </row>
    <row r="34479" spans="8:8" ht="15" customHeight="1">
      <c r="H34479" s="24"/>
    </row>
    <row r="34480" spans="8:8" ht="15" customHeight="1">
      <c r="H34480" s="24"/>
    </row>
    <row r="34481" spans="8:8" ht="15" customHeight="1">
      <c r="H34481" s="24"/>
    </row>
    <row r="34482" spans="8:8" ht="15" customHeight="1">
      <c r="H34482" s="24"/>
    </row>
    <row r="34483" spans="8:8" ht="15" customHeight="1">
      <c r="H34483" s="24"/>
    </row>
    <row r="34484" spans="8:8" ht="15" customHeight="1">
      <c r="H34484" s="24"/>
    </row>
    <row r="34485" spans="8:8" ht="15" customHeight="1">
      <c r="H34485" s="24"/>
    </row>
    <row r="34486" spans="8:8" ht="15" customHeight="1">
      <c r="H34486" s="24"/>
    </row>
    <row r="34487" spans="8:8" ht="15" customHeight="1">
      <c r="H34487" s="24"/>
    </row>
    <row r="34488" spans="8:8" ht="15" customHeight="1">
      <c r="H34488" s="24"/>
    </row>
    <row r="34489" spans="8:8" ht="15" customHeight="1">
      <c r="H34489" s="24"/>
    </row>
    <row r="34490" spans="8:8" ht="15" customHeight="1">
      <c r="H34490" s="24"/>
    </row>
    <row r="34491" spans="8:8" ht="15" customHeight="1">
      <c r="H34491" s="24"/>
    </row>
    <row r="34492" spans="8:8" ht="15" customHeight="1">
      <c r="H34492" s="24"/>
    </row>
    <row r="34493" spans="8:8" ht="15" customHeight="1">
      <c r="H34493" s="24"/>
    </row>
    <row r="34494" spans="8:8" ht="15" customHeight="1">
      <c r="H34494" s="24"/>
    </row>
    <row r="34495" spans="8:8" ht="15" customHeight="1">
      <c r="H34495" s="24"/>
    </row>
    <row r="34496" spans="8:8" ht="15" customHeight="1">
      <c r="H34496" s="24"/>
    </row>
    <row r="34497" spans="8:8" ht="15" customHeight="1">
      <c r="H34497" s="24"/>
    </row>
    <row r="34498" spans="8:8" ht="15" customHeight="1">
      <c r="H34498" s="24"/>
    </row>
    <row r="34499" spans="8:8" ht="15" customHeight="1">
      <c r="H34499" s="24"/>
    </row>
    <row r="34500" spans="8:8" ht="15" customHeight="1">
      <c r="H34500" s="24"/>
    </row>
    <row r="34501" spans="8:8" ht="15" customHeight="1">
      <c r="H34501" s="24"/>
    </row>
    <row r="34502" spans="8:8" ht="15" customHeight="1">
      <c r="H34502" s="24"/>
    </row>
    <row r="34503" spans="8:8" ht="15" customHeight="1">
      <c r="H34503" s="24"/>
    </row>
    <row r="34504" spans="8:8" ht="15" customHeight="1">
      <c r="H34504" s="24"/>
    </row>
    <row r="34505" spans="8:8" ht="15" customHeight="1">
      <c r="H34505" s="24"/>
    </row>
    <row r="34506" spans="8:8" ht="15" customHeight="1">
      <c r="H34506" s="24"/>
    </row>
    <row r="34507" spans="8:8" ht="15" customHeight="1">
      <c r="H34507" s="24"/>
    </row>
    <row r="34508" spans="8:8" ht="15" customHeight="1">
      <c r="H34508" s="24"/>
    </row>
    <row r="34509" spans="8:8" ht="15" customHeight="1">
      <c r="H34509" s="24"/>
    </row>
    <row r="34510" spans="8:8" ht="15" customHeight="1">
      <c r="H34510" s="24"/>
    </row>
    <row r="34511" spans="8:8" ht="15" customHeight="1">
      <c r="H34511" s="24"/>
    </row>
    <row r="34512" spans="8:8" ht="15" customHeight="1">
      <c r="H34512" s="24"/>
    </row>
    <row r="34513" spans="8:8" ht="15" customHeight="1">
      <c r="H34513" s="24"/>
    </row>
    <row r="34514" spans="8:8" ht="15" customHeight="1">
      <c r="H34514" s="24"/>
    </row>
    <row r="34515" spans="8:8" ht="15" customHeight="1">
      <c r="H34515" s="24"/>
    </row>
    <row r="34516" spans="8:8" ht="15" customHeight="1">
      <c r="H34516" s="24"/>
    </row>
    <row r="34517" spans="8:8" ht="15" customHeight="1">
      <c r="H34517" s="24"/>
    </row>
    <row r="34518" spans="8:8" ht="15" customHeight="1">
      <c r="H34518" s="24"/>
    </row>
    <row r="34519" spans="8:8" ht="15" customHeight="1">
      <c r="H34519" s="24"/>
    </row>
    <row r="34520" spans="8:8" ht="15" customHeight="1">
      <c r="H34520" s="24"/>
    </row>
    <row r="34521" spans="8:8" ht="15" customHeight="1">
      <c r="H34521" s="24"/>
    </row>
    <row r="34522" spans="8:8" ht="15" customHeight="1">
      <c r="H34522" s="24"/>
    </row>
    <row r="34523" spans="8:8" ht="15" customHeight="1">
      <c r="H34523" s="24"/>
    </row>
    <row r="34524" spans="8:8" ht="15" customHeight="1">
      <c r="H34524" s="24"/>
    </row>
    <row r="34525" spans="8:8" ht="15" customHeight="1">
      <c r="H34525" s="24"/>
    </row>
    <row r="34526" spans="8:8" ht="15" customHeight="1">
      <c r="H34526" s="24"/>
    </row>
    <row r="34527" spans="8:8" ht="15" customHeight="1">
      <c r="H34527" s="24"/>
    </row>
    <row r="34528" spans="8:8" ht="15" customHeight="1">
      <c r="H34528" s="24"/>
    </row>
    <row r="34529" spans="8:8" ht="15" customHeight="1">
      <c r="H34529" s="24"/>
    </row>
    <row r="34530" spans="8:8" ht="15" customHeight="1">
      <c r="H34530" s="24"/>
    </row>
    <row r="34531" spans="8:8" ht="15" customHeight="1">
      <c r="H34531" s="24"/>
    </row>
    <row r="34532" spans="8:8" ht="15" customHeight="1">
      <c r="H34532" s="24"/>
    </row>
    <row r="34533" spans="8:8" ht="15" customHeight="1">
      <c r="H34533" s="24"/>
    </row>
    <row r="34534" spans="8:8" ht="15" customHeight="1">
      <c r="H34534" s="24"/>
    </row>
    <row r="34535" spans="8:8" ht="15" customHeight="1">
      <c r="H34535" s="24"/>
    </row>
    <row r="34536" spans="8:8" ht="15" customHeight="1">
      <c r="H34536" s="24"/>
    </row>
    <row r="34537" spans="8:8" ht="15" customHeight="1">
      <c r="H34537" s="24"/>
    </row>
    <row r="34538" spans="8:8" ht="15" customHeight="1">
      <c r="H34538" s="24"/>
    </row>
    <row r="34539" spans="8:8" ht="15" customHeight="1">
      <c r="H34539" s="24"/>
    </row>
    <row r="34540" spans="8:8" ht="15" customHeight="1">
      <c r="H34540" s="24"/>
    </row>
    <row r="34541" spans="8:8" ht="15" customHeight="1">
      <c r="H34541" s="24"/>
    </row>
    <row r="34542" spans="8:8" ht="15" customHeight="1">
      <c r="H34542" s="24"/>
    </row>
    <row r="34543" spans="8:8" ht="15" customHeight="1">
      <c r="H34543" s="24"/>
    </row>
    <row r="34544" spans="8:8" ht="15" customHeight="1">
      <c r="H34544" s="24"/>
    </row>
    <row r="34545" spans="8:8" ht="15" customHeight="1">
      <c r="H34545" s="24"/>
    </row>
    <row r="34546" spans="8:8" ht="15" customHeight="1">
      <c r="H34546" s="24"/>
    </row>
    <row r="34547" spans="8:8" ht="15" customHeight="1">
      <c r="H34547" s="24"/>
    </row>
    <row r="34548" spans="8:8" ht="15" customHeight="1">
      <c r="H34548" s="24"/>
    </row>
    <row r="34549" spans="8:8" ht="15" customHeight="1">
      <c r="H34549" s="24"/>
    </row>
    <row r="34550" spans="8:8" ht="15" customHeight="1">
      <c r="H34550" s="24"/>
    </row>
    <row r="34551" spans="8:8" ht="15" customHeight="1">
      <c r="H34551" s="24"/>
    </row>
    <row r="34552" spans="8:8" ht="15" customHeight="1">
      <c r="H34552" s="24"/>
    </row>
    <row r="34553" spans="8:8" ht="15" customHeight="1">
      <c r="H34553" s="24"/>
    </row>
    <row r="34554" spans="8:8" ht="15" customHeight="1">
      <c r="H34554" s="24"/>
    </row>
    <row r="34555" spans="8:8" ht="15" customHeight="1">
      <c r="H34555" s="24"/>
    </row>
    <row r="34556" spans="8:8" ht="15" customHeight="1">
      <c r="H34556" s="24"/>
    </row>
    <row r="34557" spans="8:8" ht="15" customHeight="1">
      <c r="H34557" s="24"/>
    </row>
    <row r="34558" spans="8:8" ht="15" customHeight="1">
      <c r="H34558" s="24"/>
    </row>
    <row r="34559" spans="8:8" ht="15" customHeight="1">
      <c r="H34559" s="24"/>
    </row>
    <row r="34560" spans="8:8" ht="15" customHeight="1">
      <c r="H34560" s="24"/>
    </row>
    <row r="34561" spans="8:8" ht="15" customHeight="1">
      <c r="H34561" s="24"/>
    </row>
    <row r="34562" spans="8:8" ht="15" customHeight="1">
      <c r="H34562" s="24"/>
    </row>
    <row r="34563" spans="8:8" ht="15" customHeight="1">
      <c r="H34563" s="24"/>
    </row>
    <row r="34564" spans="8:8" ht="15" customHeight="1">
      <c r="H34564" s="24"/>
    </row>
    <row r="34565" spans="8:8" ht="15" customHeight="1">
      <c r="H34565" s="24"/>
    </row>
    <row r="34566" spans="8:8" ht="15" customHeight="1">
      <c r="H34566" s="24"/>
    </row>
    <row r="34567" spans="8:8" ht="15" customHeight="1">
      <c r="H34567" s="24"/>
    </row>
    <row r="34568" spans="8:8" ht="15" customHeight="1">
      <c r="H34568" s="24"/>
    </row>
    <row r="34569" spans="8:8" ht="15" customHeight="1">
      <c r="H34569" s="24"/>
    </row>
    <row r="34570" spans="8:8" ht="15" customHeight="1">
      <c r="H34570" s="24"/>
    </row>
    <row r="34571" spans="8:8" ht="15" customHeight="1">
      <c r="H34571" s="24"/>
    </row>
    <row r="34572" spans="8:8" ht="15" customHeight="1">
      <c r="H34572" s="24"/>
    </row>
    <row r="34573" spans="8:8" ht="15" customHeight="1">
      <c r="H34573" s="24"/>
    </row>
    <row r="34574" spans="8:8" ht="15" customHeight="1">
      <c r="H34574" s="24"/>
    </row>
    <row r="34575" spans="8:8" ht="15" customHeight="1">
      <c r="H34575" s="24"/>
    </row>
    <row r="34576" spans="8:8" ht="15" customHeight="1">
      <c r="H34576" s="24"/>
    </row>
    <row r="34577" spans="8:8" ht="15" customHeight="1">
      <c r="H34577" s="24"/>
    </row>
    <row r="34578" spans="8:8" ht="15" customHeight="1">
      <c r="H34578" s="24"/>
    </row>
    <row r="34579" spans="8:8" ht="15" customHeight="1">
      <c r="H34579" s="24"/>
    </row>
    <row r="34580" spans="8:8" ht="15" customHeight="1">
      <c r="H34580" s="24"/>
    </row>
    <row r="34581" spans="8:8" ht="15" customHeight="1">
      <c r="H34581" s="24"/>
    </row>
    <row r="34582" spans="8:8" ht="15" customHeight="1">
      <c r="H34582" s="24"/>
    </row>
    <row r="34583" spans="8:8" ht="15" customHeight="1">
      <c r="H34583" s="24"/>
    </row>
    <row r="34584" spans="8:8" ht="15" customHeight="1">
      <c r="H34584" s="24"/>
    </row>
    <row r="34585" spans="8:8" ht="15" customHeight="1">
      <c r="H34585" s="24"/>
    </row>
    <row r="34586" spans="8:8" ht="15" customHeight="1">
      <c r="H34586" s="24"/>
    </row>
    <row r="34587" spans="8:8" ht="15" customHeight="1">
      <c r="H34587" s="24"/>
    </row>
    <row r="34588" spans="8:8" ht="15" customHeight="1">
      <c r="H34588" s="24"/>
    </row>
    <row r="34589" spans="8:8" ht="15" customHeight="1">
      <c r="H34589" s="24"/>
    </row>
    <row r="34590" spans="8:8" ht="15" customHeight="1">
      <c r="H34590" s="24"/>
    </row>
    <row r="34591" spans="8:8" ht="15" customHeight="1">
      <c r="H34591" s="24"/>
    </row>
    <row r="34592" spans="8:8" ht="15" customHeight="1">
      <c r="H34592" s="24"/>
    </row>
    <row r="34593" spans="8:8" ht="15" customHeight="1">
      <c r="H34593" s="24"/>
    </row>
    <row r="34594" spans="8:8" ht="15" customHeight="1">
      <c r="H34594" s="24"/>
    </row>
    <row r="34595" spans="8:8" ht="15" customHeight="1">
      <c r="H34595" s="24"/>
    </row>
    <row r="34596" spans="8:8" ht="15" customHeight="1">
      <c r="H34596" s="24"/>
    </row>
    <row r="34597" spans="8:8" ht="15" customHeight="1">
      <c r="H34597" s="24"/>
    </row>
    <row r="34598" spans="8:8" ht="15" customHeight="1">
      <c r="H34598" s="24"/>
    </row>
    <row r="34599" spans="8:8" ht="15" customHeight="1">
      <c r="H34599" s="24"/>
    </row>
    <row r="34600" spans="8:8" ht="15" customHeight="1">
      <c r="H34600" s="24"/>
    </row>
    <row r="34601" spans="8:8" ht="15" customHeight="1">
      <c r="H34601" s="24"/>
    </row>
    <row r="34602" spans="8:8" ht="15" customHeight="1">
      <c r="H34602" s="24"/>
    </row>
    <row r="34603" spans="8:8" ht="15" customHeight="1">
      <c r="H34603" s="24"/>
    </row>
    <row r="34604" spans="8:8" ht="15" customHeight="1">
      <c r="H34604" s="24"/>
    </row>
    <row r="34605" spans="8:8" ht="15" customHeight="1">
      <c r="H34605" s="24"/>
    </row>
    <row r="34606" spans="8:8" ht="15" customHeight="1">
      <c r="H34606" s="24"/>
    </row>
    <row r="34607" spans="8:8" ht="15" customHeight="1">
      <c r="H34607" s="24"/>
    </row>
    <row r="34608" spans="8:8" ht="15" customHeight="1">
      <c r="H34608" s="24"/>
    </row>
    <row r="34609" spans="8:8" ht="15" customHeight="1">
      <c r="H34609" s="24"/>
    </row>
    <row r="34610" spans="8:8" ht="15" customHeight="1">
      <c r="H34610" s="24"/>
    </row>
    <row r="34611" spans="8:8" ht="15" customHeight="1">
      <c r="H34611" s="24"/>
    </row>
    <row r="34612" spans="8:8" ht="15" customHeight="1">
      <c r="H34612" s="24"/>
    </row>
    <row r="34613" spans="8:8" ht="15" customHeight="1">
      <c r="H34613" s="24"/>
    </row>
    <row r="34614" spans="8:8" ht="15" customHeight="1">
      <c r="H34614" s="24"/>
    </row>
    <row r="34615" spans="8:8" ht="15" customHeight="1">
      <c r="H34615" s="24"/>
    </row>
    <row r="34616" spans="8:8" ht="15" customHeight="1">
      <c r="H34616" s="24"/>
    </row>
    <row r="34617" spans="8:8" ht="15" customHeight="1">
      <c r="H34617" s="24"/>
    </row>
    <row r="34618" spans="8:8" ht="15" customHeight="1">
      <c r="H34618" s="24"/>
    </row>
    <row r="34619" spans="8:8" ht="15" customHeight="1">
      <c r="H34619" s="24"/>
    </row>
    <row r="34620" spans="8:8" ht="15" customHeight="1">
      <c r="H34620" s="24"/>
    </row>
    <row r="34621" spans="8:8" ht="15" customHeight="1">
      <c r="H34621" s="24"/>
    </row>
    <row r="34622" spans="8:8" ht="15" customHeight="1">
      <c r="H34622" s="24"/>
    </row>
    <row r="34623" spans="8:8" ht="15" customHeight="1">
      <c r="H34623" s="24"/>
    </row>
    <row r="34624" spans="8:8" ht="15" customHeight="1">
      <c r="H34624" s="24"/>
    </row>
    <row r="34625" spans="8:8" ht="15" customHeight="1">
      <c r="H34625" s="24"/>
    </row>
    <row r="34626" spans="8:8" ht="15" customHeight="1">
      <c r="H34626" s="24"/>
    </row>
    <row r="34627" spans="8:8" ht="15" customHeight="1">
      <c r="H34627" s="24"/>
    </row>
    <row r="34628" spans="8:8" ht="15" customHeight="1">
      <c r="H34628" s="24"/>
    </row>
    <row r="34629" spans="8:8" ht="15" customHeight="1">
      <c r="H34629" s="24"/>
    </row>
    <row r="34630" spans="8:8" ht="15" customHeight="1">
      <c r="H34630" s="24"/>
    </row>
    <row r="34631" spans="8:8" ht="15" customHeight="1">
      <c r="H34631" s="24"/>
    </row>
    <row r="34632" spans="8:8" ht="15" customHeight="1">
      <c r="H34632" s="24"/>
    </row>
    <row r="34633" spans="8:8" ht="15" customHeight="1">
      <c r="H34633" s="24"/>
    </row>
    <row r="34634" spans="8:8" ht="15" customHeight="1">
      <c r="H34634" s="24"/>
    </row>
    <row r="34635" spans="8:8" ht="15" customHeight="1">
      <c r="H34635" s="24"/>
    </row>
    <row r="34636" spans="8:8" ht="15" customHeight="1">
      <c r="H34636" s="24"/>
    </row>
    <row r="34637" spans="8:8" ht="15" customHeight="1">
      <c r="H34637" s="24"/>
    </row>
    <row r="34638" spans="8:8" ht="15" customHeight="1">
      <c r="H34638" s="24"/>
    </row>
    <row r="34639" spans="8:8" ht="15" customHeight="1">
      <c r="H34639" s="24"/>
    </row>
    <row r="34640" spans="8:8" ht="15" customHeight="1">
      <c r="H34640" s="24"/>
    </row>
    <row r="34641" spans="8:8" ht="15" customHeight="1">
      <c r="H34641" s="24"/>
    </row>
    <row r="34642" spans="8:8" ht="15" customHeight="1">
      <c r="H34642" s="24"/>
    </row>
    <row r="34643" spans="8:8" ht="15" customHeight="1">
      <c r="H34643" s="24"/>
    </row>
    <row r="34644" spans="8:8" ht="15" customHeight="1">
      <c r="H34644" s="24"/>
    </row>
    <row r="34645" spans="8:8" ht="15" customHeight="1">
      <c r="H34645" s="24"/>
    </row>
    <row r="34646" spans="8:8" ht="15" customHeight="1">
      <c r="H34646" s="24"/>
    </row>
    <row r="34647" spans="8:8" ht="15" customHeight="1">
      <c r="H34647" s="24"/>
    </row>
    <row r="34648" spans="8:8" ht="15" customHeight="1">
      <c r="H34648" s="24"/>
    </row>
    <row r="34649" spans="8:8" ht="15" customHeight="1">
      <c r="H34649" s="24"/>
    </row>
    <row r="34650" spans="8:8" ht="15" customHeight="1">
      <c r="H34650" s="24"/>
    </row>
    <row r="34651" spans="8:8" ht="15" customHeight="1">
      <c r="H34651" s="24"/>
    </row>
    <row r="34652" spans="8:8" ht="15" customHeight="1">
      <c r="H34652" s="24"/>
    </row>
    <row r="34653" spans="8:8" ht="15" customHeight="1">
      <c r="H34653" s="24"/>
    </row>
    <row r="34654" spans="8:8" ht="15" customHeight="1">
      <c r="H34654" s="24"/>
    </row>
    <row r="34655" spans="8:8" ht="15" customHeight="1">
      <c r="H34655" s="24"/>
    </row>
    <row r="34656" spans="8:8" ht="15" customHeight="1">
      <c r="H34656" s="24"/>
    </row>
    <row r="34657" spans="8:8" ht="15" customHeight="1">
      <c r="H34657" s="24"/>
    </row>
    <row r="34658" spans="8:8" ht="15" customHeight="1">
      <c r="H34658" s="24"/>
    </row>
    <row r="34659" spans="8:8" ht="15" customHeight="1">
      <c r="H34659" s="24"/>
    </row>
    <row r="34660" spans="8:8" ht="15" customHeight="1">
      <c r="H34660" s="24"/>
    </row>
    <row r="34661" spans="8:8" ht="15" customHeight="1">
      <c r="H34661" s="24"/>
    </row>
    <row r="34662" spans="8:8" ht="15" customHeight="1">
      <c r="H34662" s="24"/>
    </row>
    <row r="34663" spans="8:8" ht="15" customHeight="1">
      <c r="H34663" s="24"/>
    </row>
    <row r="34664" spans="8:8" ht="15" customHeight="1">
      <c r="H34664" s="24"/>
    </row>
    <row r="34665" spans="8:8" ht="15" customHeight="1">
      <c r="H34665" s="24"/>
    </row>
    <row r="34666" spans="8:8" ht="15" customHeight="1">
      <c r="H34666" s="24"/>
    </row>
    <row r="34667" spans="8:8" ht="15" customHeight="1">
      <c r="H34667" s="24"/>
    </row>
    <row r="34668" spans="8:8" ht="15" customHeight="1">
      <c r="H34668" s="24"/>
    </row>
    <row r="34669" spans="8:8" ht="15" customHeight="1">
      <c r="H34669" s="24"/>
    </row>
    <row r="34670" spans="8:8" ht="15" customHeight="1">
      <c r="H34670" s="24"/>
    </row>
    <row r="34671" spans="8:8" ht="15" customHeight="1">
      <c r="H34671" s="24"/>
    </row>
    <row r="34672" spans="8:8" ht="15" customHeight="1">
      <c r="H34672" s="24"/>
    </row>
    <row r="34673" spans="8:8" ht="15" customHeight="1">
      <c r="H34673" s="24"/>
    </row>
    <row r="34674" spans="8:8" ht="15" customHeight="1">
      <c r="H34674" s="24"/>
    </row>
    <row r="34675" spans="8:8" ht="15" customHeight="1">
      <c r="H34675" s="24"/>
    </row>
    <row r="34676" spans="8:8" ht="15" customHeight="1">
      <c r="H34676" s="24"/>
    </row>
    <row r="34677" spans="8:8" ht="15" customHeight="1">
      <c r="H34677" s="24"/>
    </row>
    <row r="34678" spans="8:8" ht="15" customHeight="1">
      <c r="H34678" s="24"/>
    </row>
    <row r="34679" spans="8:8" ht="15" customHeight="1">
      <c r="H34679" s="24"/>
    </row>
    <row r="34680" spans="8:8" ht="15" customHeight="1">
      <c r="H34680" s="24"/>
    </row>
    <row r="34681" spans="8:8" ht="15" customHeight="1">
      <c r="H34681" s="24"/>
    </row>
    <row r="34682" spans="8:8" ht="15" customHeight="1">
      <c r="H34682" s="24"/>
    </row>
    <row r="34683" spans="8:8" ht="15" customHeight="1">
      <c r="H34683" s="24"/>
    </row>
    <row r="34684" spans="8:8" ht="15" customHeight="1">
      <c r="H34684" s="24"/>
    </row>
    <row r="34685" spans="8:8" ht="15" customHeight="1">
      <c r="H34685" s="24"/>
    </row>
    <row r="34686" spans="8:8" ht="15" customHeight="1">
      <c r="H34686" s="24"/>
    </row>
    <row r="34687" spans="8:8" ht="15" customHeight="1">
      <c r="H34687" s="24"/>
    </row>
    <row r="34688" spans="8:8" ht="15" customHeight="1">
      <c r="H34688" s="24"/>
    </row>
    <row r="34689" spans="8:8" ht="15" customHeight="1">
      <c r="H34689" s="24"/>
    </row>
    <row r="34690" spans="8:8" ht="15" customHeight="1">
      <c r="H34690" s="24"/>
    </row>
    <row r="34691" spans="8:8" ht="15" customHeight="1">
      <c r="H34691" s="24"/>
    </row>
    <row r="34692" spans="8:8" ht="15" customHeight="1">
      <c r="H34692" s="24"/>
    </row>
    <row r="34693" spans="8:8" ht="15" customHeight="1">
      <c r="H34693" s="24"/>
    </row>
    <row r="34694" spans="8:8" ht="15" customHeight="1">
      <c r="H34694" s="24"/>
    </row>
    <row r="34695" spans="8:8" ht="15" customHeight="1">
      <c r="H34695" s="24"/>
    </row>
    <row r="34696" spans="8:8" ht="15" customHeight="1">
      <c r="H34696" s="24"/>
    </row>
    <row r="34697" spans="8:8" ht="15" customHeight="1">
      <c r="H34697" s="24"/>
    </row>
    <row r="34698" spans="8:8" ht="15" customHeight="1">
      <c r="H34698" s="24"/>
    </row>
    <row r="34699" spans="8:8" ht="15" customHeight="1">
      <c r="H34699" s="24"/>
    </row>
    <row r="34700" spans="8:8" ht="15" customHeight="1">
      <c r="H34700" s="24"/>
    </row>
    <row r="34701" spans="8:8" ht="15" customHeight="1">
      <c r="H34701" s="24"/>
    </row>
    <row r="34702" spans="8:8" ht="15" customHeight="1">
      <c r="H34702" s="24"/>
    </row>
    <row r="34703" spans="8:8" ht="15" customHeight="1">
      <c r="H34703" s="24"/>
    </row>
    <row r="34704" spans="8:8" ht="15" customHeight="1">
      <c r="H34704" s="24"/>
    </row>
    <row r="34705" spans="8:8" ht="15" customHeight="1">
      <c r="H34705" s="24"/>
    </row>
    <row r="34706" spans="8:8" ht="15" customHeight="1">
      <c r="H34706" s="24"/>
    </row>
    <row r="34707" spans="8:8" ht="15" customHeight="1">
      <c r="H34707" s="24"/>
    </row>
    <row r="34708" spans="8:8" ht="15" customHeight="1">
      <c r="H34708" s="24"/>
    </row>
    <row r="34709" spans="8:8" ht="15" customHeight="1">
      <c r="H34709" s="24"/>
    </row>
    <row r="34710" spans="8:8" ht="15" customHeight="1">
      <c r="H34710" s="24"/>
    </row>
    <row r="34711" spans="8:8" ht="15" customHeight="1">
      <c r="H34711" s="24"/>
    </row>
    <row r="34712" spans="8:8" ht="15" customHeight="1">
      <c r="H34712" s="24"/>
    </row>
    <row r="34713" spans="8:8" ht="15" customHeight="1">
      <c r="H34713" s="24"/>
    </row>
    <row r="34714" spans="8:8" ht="15" customHeight="1">
      <c r="H34714" s="24"/>
    </row>
    <row r="34715" spans="8:8" ht="15" customHeight="1">
      <c r="H34715" s="24"/>
    </row>
    <row r="34716" spans="8:8" ht="15" customHeight="1">
      <c r="H34716" s="24"/>
    </row>
    <row r="34717" spans="8:8" ht="15" customHeight="1">
      <c r="H34717" s="24"/>
    </row>
    <row r="34718" spans="8:8" ht="15" customHeight="1">
      <c r="H34718" s="24"/>
    </row>
    <row r="34719" spans="8:8" ht="15" customHeight="1">
      <c r="H34719" s="24"/>
    </row>
    <row r="34720" spans="8:8" ht="15" customHeight="1">
      <c r="H34720" s="24"/>
    </row>
    <row r="34721" spans="8:8" ht="15" customHeight="1">
      <c r="H34721" s="24"/>
    </row>
    <row r="34722" spans="8:8" ht="15" customHeight="1">
      <c r="H34722" s="24"/>
    </row>
    <row r="34723" spans="8:8" ht="15" customHeight="1">
      <c r="H34723" s="24"/>
    </row>
    <row r="34724" spans="8:8" ht="15" customHeight="1">
      <c r="H34724" s="24"/>
    </row>
    <row r="34725" spans="8:8" ht="15" customHeight="1">
      <c r="H34725" s="24"/>
    </row>
    <row r="34726" spans="8:8" ht="15" customHeight="1">
      <c r="H34726" s="24"/>
    </row>
    <row r="34727" spans="8:8" ht="15" customHeight="1">
      <c r="H34727" s="24"/>
    </row>
    <row r="34728" spans="8:8" ht="15" customHeight="1">
      <c r="H34728" s="24"/>
    </row>
    <row r="34729" spans="8:8" ht="15" customHeight="1">
      <c r="H34729" s="24"/>
    </row>
    <row r="34730" spans="8:8" ht="15" customHeight="1">
      <c r="H34730" s="24"/>
    </row>
    <row r="34731" spans="8:8" ht="15" customHeight="1">
      <c r="H34731" s="24"/>
    </row>
    <row r="34732" spans="8:8" ht="15" customHeight="1">
      <c r="H34732" s="24"/>
    </row>
    <row r="34733" spans="8:8" ht="15" customHeight="1">
      <c r="H34733" s="24"/>
    </row>
    <row r="34734" spans="8:8" ht="15" customHeight="1">
      <c r="H34734" s="24"/>
    </row>
    <row r="34735" spans="8:8" ht="15" customHeight="1">
      <c r="H34735" s="24"/>
    </row>
    <row r="34736" spans="8:8" ht="15" customHeight="1">
      <c r="H34736" s="24"/>
    </row>
    <row r="34737" spans="8:8" ht="15" customHeight="1">
      <c r="H34737" s="24"/>
    </row>
    <row r="34738" spans="8:8" ht="15" customHeight="1">
      <c r="H34738" s="24"/>
    </row>
    <row r="34739" spans="8:8" ht="15" customHeight="1">
      <c r="H34739" s="24"/>
    </row>
    <row r="34740" spans="8:8" ht="15" customHeight="1">
      <c r="H34740" s="24"/>
    </row>
    <row r="34741" spans="8:8" ht="15" customHeight="1">
      <c r="H34741" s="24"/>
    </row>
    <row r="34742" spans="8:8" ht="15" customHeight="1">
      <c r="H34742" s="24"/>
    </row>
    <row r="34743" spans="8:8" ht="15" customHeight="1">
      <c r="H34743" s="24"/>
    </row>
    <row r="34744" spans="8:8" ht="15" customHeight="1">
      <c r="H34744" s="24"/>
    </row>
    <row r="34745" spans="8:8" ht="15" customHeight="1">
      <c r="H34745" s="24"/>
    </row>
    <row r="34746" spans="8:8" ht="15" customHeight="1">
      <c r="H34746" s="24"/>
    </row>
    <row r="34747" spans="8:8" ht="15" customHeight="1">
      <c r="H34747" s="24"/>
    </row>
    <row r="34748" spans="8:8" ht="15" customHeight="1">
      <c r="H34748" s="24"/>
    </row>
    <row r="34749" spans="8:8" ht="15" customHeight="1">
      <c r="H34749" s="24"/>
    </row>
    <row r="34750" spans="8:8" ht="15" customHeight="1">
      <c r="H34750" s="24"/>
    </row>
    <row r="34751" spans="8:8" ht="15" customHeight="1">
      <c r="H34751" s="24"/>
    </row>
    <row r="34752" spans="8:8" ht="15" customHeight="1">
      <c r="H34752" s="24"/>
    </row>
    <row r="34753" spans="8:8" ht="15" customHeight="1">
      <c r="H34753" s="24"/>
    </row>
    <row r="34754" spans="8:8" ht="15" customHeight="1">
      <c r="H34754" s="24"/>
    </row>
    <row r="34755" spans="8:8" ht="15" customHeight="1">
      <c r="H34755" s="24"/>
    </row>
    <row r="34756" spans="8:8" ht="15" customHeight="1">
      <c r="H34756" s="24"/>
    </row>
    <row r="34757" spans="8:8" ht="15" customHeight="1">
      <c r="H34757" s="24"/>
    </row>
    <row r="34758" spans="8:8" ht="15" customHeight="1">
      <c r="H34758" s="24"/>
    </row>
    <row r="34759" spans="8:8" ht="15" customHeight="1">
      <c r="H34759" s="24"/>
    </row>
    <row r="34760" spans="8:8" ht="15" customHeight="1">
      <c r="H34760" s="24"/>
    </row>
    <row r="34761" spans="8:8" ht="15" customHeight="1">
      <c r="H34761" s="24"/>
    </row>
    <row r="34762" spans="8:8" ht="15" customHeight="1">
      <c r="H34762" s="24"/>
    </row>
    <row r="34763" spans="8:8" ht="15" customHeight="1">
      <c r="H34763" s="24"/>
    </row>
    <row r="34764" spans="8:8" ht="15" customHeight="1">
      <c r="H34764" s="24"/>
    </row>
    <row r="34765" spans="8:8" ht="15" customHeight="1">
      <c r="H34765" s="24"/>
    </row>
    <row r="34766" spans="8:8" ht="15" customHeight="1">
      <c r="H34766" s="24"/>
    </row>
    <row r="34767" spans="8:8" ht="15" customHeight="1">
      <c r="H34767" s="24"/>
    </row>
    <row r="34768" spans="8:8" ht="15" customHeight="1">
      <c r="H34768" s="24"/>
    </row>
    <row r="34769" spans="8:8" ht="15" customHeight="1">
      <c r="H34769" s="24"/>
    </row>
    <row r="34770" spans="8:8" ht="15" customHeight="1">
      <c r="H34770" s="24"/>
    </row>
    <row r="34771" spans="8:8" ht="15" customHeight="1">
      <c r="H34771" s="24"/>
    </row>
    <row r="34772" spans="8:8" ht="15" customHeight="1">
      <c r="H34772" s="24"/>
    </row>
    <row r="34773" spans="8:8" ht="15" customHeight="1">
      <c r="H34773" s="24"/>
    </row>
    <row r="34774" spans="8:8" ht="15" customHeight="1">
      <c r="H34774" s="24"/>
    </row>
    <row r="34775" spans="8:8" ht="15" customHeight="1">
      <c r="H34775" s="24"/>
    </row>
    <row r="34776" spans="8:8" ht="15" customHeight="1">
      <c r="H34776" s="24"/>
    </row>
    <row r="34777" spans="8:8" ht="15" customHeight="1">
      <c r="H34777" s="24"/>
    </row>
    <row r="34778" spans="8:8" ht="15" customHeight="1">
      <c r="H34778" s="24"/>
    </row>
    <row r="34779" spans="8:8" ht="15" customHeight="1">
      <c r="H34779" s="24"/>
    </row>
    <row r="34780" spans="8:8" ht="15" customHeight="1">
      <c r="H34780" s="24"/>
    </row>
    <row r="34781" spans="8:8" ht="15" customHeight="1">
      <c r="H34781" s="24"/>
    </row>
    <row r="34782" spans="8:8" ht="15" customHeight="1">
      <c r="H34782" s="24"/>
    </row>
    <row r="34783" spans="8:8" ht="15" customHeight="1">
      <c r="H34783" s="24"/>
    </row>
    <row r="34784" spans="8:8" ht="15" customHeight="1">
      <c r="H34784" s="24"/>
    </row>
    <row r="34785" spans="8:8" ht="15" customHeight="1">
      <c r="H34785" s="24"/>
    </row>
    <row r="34786" spans="8:8" ht="15" customHeight="1">
      <c r="H34786" s="24"/>
    </row>
    <row r="34787" spans="8:8" ht="15" customHeight="1">
      <c r="H34787" s="24"/>
    </row>
    <row r="34788" spans="8:8" ht="15" customHeight="1">
      <c r="H34788" s="24"/>
    </row>
    <row r="34789" spans="8:8" ht="15" customHeight="1">
      <c r="H34789" s="24"/>
    </row>
    <row r="34790" spans="8:8" ht="15" customHeight="1">
      <c r="H34790" s="24"/>
    </row>
    <row r="34791" spans="8:8" ht="15" customHeight="1">
      <c r="H34791" s="24"/>
    </row>
    <row r="34792" spans="8:8" ht="15" customHeight="1">
      <c r="H34792" s="24"/>
    </row>
    <row r="34793" spans="8:8" ht="15" customHeight="1">
      <c r="H34793" s="24"/>
    </row>
    <row r="34794" spans="8:8" ht="15" customHeight="1">
      <c r="H34794" s="24"/>
    </row>
    <row r="34795" spans="8:8" ht="15" customHeight="1">
      <c r="H34795" s="24"/>
    </row>
    <row r="34796" spans="8:8" ht="15" customHeight="1">
      <c r="H34796" s="24"/>
    </row>
    <row r="34797" spans="8:8" ht="15" customHeight="1">
      <c r="H34797" s="24"/>
    </row>
    <row r="34798" spans="8:8" ht="15" customHeight="1">
      <c r="H34798" s="24"/>
    </row>
    <row r="34799" spans="8:8" ht="15" customHeight="1">
      <c r="H34799" s="24"/>
    </row>
    <row r="34800" spans="8:8" ht="15" customHeight="1">
      <c r="H34800" s="24"/>
    </row>
    <row r="34801" spans="8:8" ht="15" customHeight="1">
      <c r="H34801" s="24"/>
    </row>
    <row r="34802" spans="8:8" ht="15" customHeight="1">
      <c r="H34802" s="24"/>
    </row>
    <row r="34803" spans="8:8" ht="15" customHeight="1">
      <c r="H34803" s="24"/>
    </row>
    <row r="34804" spans="8:8" ht="15" customHeight="1">
      <c r="H34804" s="24"/>
    </row>
    <row r="34805" spans="8:8" ht="15" customHeight="1">
      <c r="H34805" s="24"/>
    </row>
    <row r="34806" spans="8:8" ht="15" customHeight="1">
      <c r="H34806" s="24"/>
    </row>
    <row r="34807" spans="8:8" ht="15" customHeight="1">
      <c r="H34807" s="24"/>
    </row>
    <row r="34808" spans="8:8" ht="15" customHeight="1">
      <c r="H34808" s="24"/>
    </row>
    <row r="34809" spans="8:8" ht="15" customHeight="1">
      <c r="H34809" s="24"/>
    </row>
    <row r="34810" spans="8:8" ht="15" customHeight="1">
      <c r="H34810" s="24"/>
    </row>
    <row r="34811" spans="8:8" ht="15" customHeight="1">
      <c r="H34811" s="24"/>
    </row>
    <row r="34812" spans="8:8" ht="15" customHeight="1">
      <c r="H34812" s="24"/>
    </row>
    <row r="34813" spans="8:8" ht="15" customHeight="1">
      <c r="H34813" s="24"/>
    </row>
    <row r="34814" spans="8:8" ht="15" customHeight="1">
      <c r="H34814" s="24"/>
    </row>
    <row r="34815" spans="8:8" ht="15" customHeight="1">
      <c r="H34815" s="24"/>
    </row>
    <row r="34816" spans="8:8" ht="15" customHeight="1">
      <c r="H34816" s="24"/>
    </row>
    <row r="34817" spans="8:8" ht="15" customHeight="1">
      <c r="H34817" s="24"/>
    </row>
    <row r="34818" spans="8:8" ht="15" customHeight="1">
      <c r="H34818" s="24"/>
    </row>
    <row r="34819" spans="8:8" ht="15" customHeight="1">
      <c r="H34819" s="24"/>
    </row>
    <row r="34820" spans="8:8" ht="15" customHeight="1">
      <c r="H34820" s="24"/>
    </row>
    <row r="34821" spans="8:8" ht="15" customHeight="1">
      <c r="H34821" s="24"/>
    </row>
    <row r="34822" spans="8:8" ht="15" customHeight="1">
      <c r="H34822" s="24"/>
    </row>
    <row r="34823" spans="8:8" ht="15" customHeight="1">
      <c r="H34823" s="24"/>
    </row>
    <row r="34824" spans="8:8" ht="15" customHeight="1">
      <c r="H34824" s="24"/>
    </row>
    <row r="34825" spans="8:8" ht="15" customHeight="1">
      <c r="H34825" s="24"/>
    </row>
    <row r="34826" spans="8:8" ht="15" customHeight="1">
      <c r="H34826" s="24"/>
    </row>
    <row r="34827" spans="8:8" ht="15" customHeight="1">
      <c r="H34827" s="24"/>
    </row>
    <row r="34828" spans="8:8" ht="15" customHeight="1">
      <c r="H34828" s="24"/>
    </row>
    <row r="34829" spans="8:8" ht="15" customHeight="1">
      <c r="H34829" s="24"/>
    </row>
    <row r="34830" spans="8:8" ht="15" customHeight="1">
      <c r="H34830" s="24"/>
    </row>
    <row r="34831" spans="8:8" ht="15" customHeight="1">
      <c r="H34831" s="24"/>
    </row>
    <row r="34832" spans="8:8" ht="15" customHeight="1">
      <c r="H34832" s="24"/>
    </row>
    <row r="34833" spans="8:8" ht="15" customHeight="1">
      <c r="H34833" s="24"/>
    </row>
    <row r="34834" spans="8:8" ht="15" customHeight="1">
      <c r="H34834" s="24"/>
    </row>
    <row r="34835" spans="8:8" ht="15" customHeight="1">
      <c r="H34835" s="24"/>
    </row>
    <row r="34836" spans="8:8" ht="15" customHeight="1">
      <c r="H34836" s="24"/>
    </row>
    <row r="34837" spans="8:8" ht="15" customHeight="1">
      <c r="H34837" s="24"/>
    </row>
    <row r="34838" spans="8:8" ht="15" customHeight="1">
      <c r="H34838" s="24"/>
    </row>
    <row r="34839" spans="8:8" ht="15" customHeight="1">
      <c r="H34839" s="24"/>
    </row>
    <row r="34840" spans="8:8" ht="15" customHeight="1">
      <c r="H34840" s="24"/>
    </row>
    <row r="34841" spans="8:8" ht="15" customHeight="1">
      <c r="H34841" s="24"/>
    </row>
    <row r="34842" spans="8:8" ht="15" customHeight="1">
      <c r="H34842" s="24"/>
    </row>
    <row r="34843" spans="8:8" ht="15" customHeight="1">
      <c r="H34843" s="24"/>
    </row>
    <row r="34844" spans="8:8" ht="15" customHeight="1">
      <c r="H34844" s="24"/>
    </row>
    <row r="34845" spans="8:8" ht="15" customHeight="1">
      <c r="H34845" s="24"/>
    </row>
    <row r="34846" spans="8:8" ht="15" customHeight="1">
      <c r="H34846" s="24"/>
    </row>
    <row r="34847" spans="8:8" ht="15" customHeight="1">
      <c r="H34847" s="24"/>
    </row>
    <row r="34848" spans="8:8" ht="15" customHeight="1">
      <c r="H34848" s="24"/>
    </row>
    <row r="34849" spans="8:8" ht="15" customHeight="1">
      <c r="H34849" s="24"/>
    </row>
    <row r="34850" spans="8:8" ht="15" customHeight="1">
      <c r="H34850" s="24"/>
    </row>
    <row r="34851" spans="8:8" ht="15" customHeight="1">
      <c r="H34851" s="24"/>
    </row>
    <row r="34852" spans="8:8" ht="15" customHeight="1">
      <c r="H34852" s="24"/>
    </row>
    <row r="34853" spans="8:8" ht="15" customHeight="1">
      <c r="H34853" s="24"/>
    </row>
    <row r="34854" spans="8:8" ht="15" customHeight="1">
      <c r="H34854" s="24"/>
    </row>
    <row r="34855" spans="8:8" ht="15" customHeight="1">
      <c r="H34855" s="24"/>
    </row>
    <row r="34856" spans="8:8" ht="15" customHeight="1">
      <c r="H34856" s="24"/>
    </row>
    <row r="34857" spans="8:8" ht="15" customHeight="1">
      <c r="H34857" s="24"/>
    </row>
    <row r="34858" spans="8:8" ht="15" customHeight="1">
      <c r="H34858" s="24"/>
    </row>
    <row r="34859" spans="8:8" ht="15" customHeight="1">
      <c r="H34859" s="24"/>
    </row>
    <row r="34860" spans="8:8" ht="15" customHeight="1">
      <c r="H34860" s="24"/>
    </row>
    <row r="34861" spans="8:8" ht="15" customHeight="1">
      <c r="H34861" s="24"/>
    </row>
    <row r="34862" spans="8:8" ht="15" customHeight="1">
      <c r="H34862" s="24"/>
    </row>
    <row r="34863" spans="8:8" ht="15" customHeight="1">
      <c r="H34863" s="24"/>
    </row>
    <row r="34864" spans="8:8" ht="15" customHeight="1">
      <c r="H34864" s="24"/>
    </row>
    <row r="34865" spans="8:8" ht="15" customHeight="1">
      <c r="H34865" s="24"/>
    </row>
    <row r="34866" spans="8:8" ht="15" customHeight="1">
      <c r="H34866" s="24"/>
    </row>
    <row r="34867" spans="8:8" ht="15" customHeight="1">
      <c r="H34867" s="24"/>
    </row>
    <row r="34868" spans="8:8" ht="15" customHeight="1">
      <c r="H34868" s="24"/>
    </row>
    <row r="34869" spans="8:8" ht="15" customHeight="1">
      <c r="H34869" s="24"/>
    </row>
    <row r="34870" spans="8:8" ht="15" customHeight="1">
      <c r="H34870" s="24"/>
    </row>
    <row r="34871" spans="8:8" ht="15" customHeight="1">
      <c r="H34871" s="24"/>
    </row>
    <row r="34872" spans="8:8" ht="15" customHeight="1">
      <c r="H34872" s="24"/>
    </row>
    <row r="34873" spans="8:8" ht="15" customHeight="1">
      <c r="H34873" s="24"/>
    </row>
    <row r="34874" spans="8:8" ht="15" customHeight="1">
      <c r="H34874" s="24"/>
    </row>
    <row r="34875" spans="8:8" ht="15" customHeight="1">
      <c r="H34875" s="24"/>
    </row>
    <row r="34876" spans="8:8" ht="15" customHeight="1">
      <c r="H34876" s="24"/>
    </row>
    <row r="34877" spans="8:8" ht="15" customHeight="1">
      <c r="H34877" s="24"/>
    </row>
    <row r="34878" spans="8:8" ht="15" customHeight="1">
      <c r="H34878" s="24"/>
    </row>
    <row r="34879" spans="8:8" ht="15" customHeight="1">
      <c r="H34879" s="24"/>
    </row>
    <row r="34880" spans="8:8" ht="15" customHeight="1">
      <c r="H34880" s="24"/>
    </row>
    <row r="34881" spans="8:8" ht="15" customHeight="1">
      <c r="H34881" s="24"/>
    </row>
    <row r="34882" spans="8:8" ht="15" customHeight="1">
      <c r="H34882" s="24"/>
    </row>
    <row r="34883" spans="8:8" ht="15" customHeight="1">
      <c r="H34883" s="24"/>
    </row>
    <row r="34884" spans="8:8" ht="15" customHeight="1">
      <c r="H34884" s="24"/>
    </row>
    <row r="34885" spans="8:8" ht="15" customHeight="1">
      <c r="H34885" s="24"/>
    </row>
    <row r="34886" spans="8:8" ht="15" customHeight="1">
      <c r="H34886" s="24"/>
    </row>
    <row r="34887" spans="8:8" ht="15" customHeight="1">
      <c r="H34887" s="24"/>
    </row>
    <row r="34888" spans="8:8" ht="15" customHeight="1">
      <c r="H34888" s="24"/>
    </row>
    <row r="34889" spans="8:8" ht="15" customHeight="1">
      <c r="H34889" s="24"/>
    </row>
    <row r="34890" spans="8:8" ht="15" customHeight="1">
      <c r="H34890" s="24"/>
    </row>
    <row r="34891" spans="8:8" ht="15" customHeight="1">
      <c r="H34891" s="24"/>
    </row>
    <row r="34892" spans="8:8" ht="15" customHeight="1">
      <c r="H34892" s="24"/>
    </row>
    <row r="34893" spans="8:8" ht="15" customHeight="1">
      <c r="H34893" s="24"/>
    </row>
    <row r="34894" spans="8:8" ht="15" customHeight="1">
      <c r="H34894" s="24"/>
    </row>
    <row r="34895" spans="8:8" ht="15" customHeight="1">
      <c r="H34895" s="24"/>
    </row>
    <row r="34896" spans="8:8" ht="15" customHeight="1">
      <c r="H34896" s="24"/>
    </row>
    <row r="34897" spans="8:8" ht="15" customHeight="1">
      <c r="H34897" s="24"/>
    </row>
    <row r="34898" spans="8:8" ht="15" customHeight="1">
      <c r="H34898" s="24"/>
    </row>
    <row r="34899" spans="8:8" ht="15" customHeight="1">
      <c r="H34899" s="24"/>
    </row>
    <row r="34900" spans="8:8" ht="15" customHeight="1">
      <c r="H34900" s="24"/>
    </row>
    <row r="34901" spans="8:8" ht="15" customHeight="1">
      <c r="H34901" s="24"/>
    </row>
    <row r="34902" spans="8:8" ht="15" customHeight="1">
      <c r="H34902" s="24"/>
    </row>
    <row r="34903" spans="8:8" ht="15" customHeight="1">
      <c r="H34903" s="24"/>
    </row>
    <row r="34904" spans="8:8" ht="15" customHeight="1">
      <c r="H34904" s="24"/>
    </row>
    <row r="34905" spans="8:8" ht="15" customHeight="1">
      <c r="H34905" s="24"/>
    </row>
    <row r="34906" spans="8:8" ht="15" customHeight="1">
      <c r="H34906" s="24"/>
    </row>
    <row r="34907" spans="8:8" ht="15" customHeight="1">
      <c r="H34907" s="24"/>
    </row>
    <row r="34908" spans="8:8" ht="15" customHeight="1">
      <c r="H34908" s="24"/>
    </row>
    <row r="34909" spans="8:8" ht="15" customHeight="1">
      <c r="H34909" s="24"/>
    </row>
    <row r="34910" spans="8:8" ht="15" customHeight="1">
      <c r="H34910" s="24"/>
    </row>
    <row r="34911" spans="8:8" ht="15" customHeight="1">
      <c r="H34911" s="24"/>
    </row>
    <row r="34912" spans="8:8" ht="15" customHeight="1">
      <c r="H34912" s="24"/>
    </row>
    <row r="34913" spans="8:8" ht="15" customHeight="1">
      <c r="H34913" s="24"/>
    </row>
    <row r="34914" spans="8:8" ht="15" customHeight="1">
      <c r="H34914" s="24"/>
    </row>
    <row r="34915" spans="8:8" ht="15" customHeight="1">
      <c r="H34915" s="24"/>
    </row>
    <row r="34916" spans="8:8" ht="15" customHeight="1">
      <c r="H34916" s="24"/>
    </row>
    <row r="34917" spans="8:8" ht="15" customHeight="1">
      <c r="H34917" s="24"/>
    </row>
    <row r="34918" spans="8:8" ht="15" customHeight="1">
      <c r="H34918" s="24"/>
    </row>
    <row r="34919" spans="8:8" ht="15" customHeight="1">
      <c r="H34919" s="24"/>
    </row>
    <row r="34920" spans="8:8" ht="15" customHeight="1">
      <c r="H34920" s="24"/>
    </row>
    <row r="34921" spans="8:8" ht="15" customHeight="1">
      <c r="H34921" s="24"/>
    </row>
    <row r="34922" spans="8:8" ht="15" customHeight="1">
      <c r="H34922" s="24"/>
    </row>
    <row r="34923" spans="8:8" ht="15" customHeight="1">
      <c r="H34923" s="24"/>
    </row>
    <row r="34924" spans="8:8" ht="15" customHeight="1">
      <c r="H34924" s="24"/>
    </row>
    <row r="34925" spans="8:8" ht="15" customHeight="1">
      <c r="H34925" s="24"/>
    </row>
    <row r="34926" spans="8:8" ht="15" customHeight="1">
      <c r="H34926" s="24"/>
    </row>
    <row r="34927" spans="8:8" ht="15" customHeight="1">
      <c r="H34927" s="24"/>
    </row>
    <row r="34928" spans="8:8" ht="15" customHeight="1">
      <c r="H34928" s="24"/>
    </row>
    <row r="34929" spans="8:8" ht="15" customHeight="1">
      <c r="H34929" s="24"/>
    </row>
    <row r="34930" spans="8:8" ht="15" customHeight="1">
      <c r="H34930" s="24"/>
    </row>
    <row r="34931" spans="8:8" ht="15" customHeight="1">
      <c r="H34931" s="24"/>
    </row>
    <row r="34932" spans="8:8" ht="15" customHeight="1">
      <c r="H34932" s="24"/>
    </row>
    <row r="34933" spans="8:8" ht="15" customHeight="1">
      <c r="H34933" s="24"/>
    </row>
    <row r="34934" spans="8:8" ht="15" customHeight="1">
      <c r="H34934" s="24"/>
    </row>
    <row r="34935" spans="8:8" ht="15" customHeight="1">
      <c r="H34935" s="24"/>
    </row>
    <row r="34936" spans="8:8" ht="15" customHeight="1">
      <c r="H34936" s="24"/>
    </row>
    <row r="34937" spans="8:8" ht="15" customHeight="1">
      <c r="H34937" s="24"/>
    </row>
    <row r="34938" spans="8:8" ht="15" customHeight="1">
      <c r="H34938" s="24"/>
    </row>
    <row r="34939" spans="8:8" ht="15" customHeight="1">
      <c r="H34939" s="24"/>
    </row>
    <row r="34940" spans="8:8" ht="15" customHeight="1">
      <c r="H34940" s="24"/>
    </row>
    <row r="34941" spans="8:8" ht="15" customHeight="1">
      <c r="H34941" s="24"/>
    </row>
    <row r="34942" spans="8:8" ht="15" customHeight="1">
      <c r="H34942" s="24"/>
    </row>
    <row r="34943" spans="8:8" ht="15" customHeight="1">
      <c r="H34943" s="24"/>
    </row>
    <row r="34944" spans="8:8" ht="15" customHeight="1">
      <c r="H34944" s="24"/>
    </row>
    <row r="34945" spans="8:8" ht="15" customHeight="1">
      <c r="H34945" s="24"/>
    </row>
    <row r="34946" spans="8:8" ht="15" customHeight="1">
      <c r="H34946" s="24"/>
    </row>
    <row r="34947" spans="8:8" ht="15" customHeight="1">
      <c r="H34947" s="24"/>
    </row>
    <row r="34948" spans="8:8" ht="15" customHeight="1">
      <c r="H34948" s="24"/>
    </row>
    <row r="34949" spans="8:8" ht="15" customHeight="1">
      <c r="H34949" s="24"/>
    </row>
    <row r="34950" spans="8:8" ht="15" customHeight="1">
      <c r="H34950" s="24"/>
    </row>
    <row r="34951" spans="8:8" ht="15" customHeight="1">
      <c r="H34951" s="24"/>
    </row>
    <row r="34952" spans="8:8" ht="15" customHeight="1">
      <c r="H34952" s="24"/>
    </row>
    <row r="34953" spans="8:8" ht="15" customHeight="1">
      <c r="H34953" s="24"/>
    </row>
    <row r="34954" spans="8:8" ht="15" customHeight="1">
      <c r="H34954" s="24"/>
    </row>
    <row r="34955" spans="8:8" ht="15" customHeight="1">
      <c r="H34955" s="24"/>
    </row>
    <row r="34956" spans="8:8" ht="15" customHeight="1">
      <c r="H34956" s="24"/>
    </row>
    <row r="34957" spans="8:8" ht="15" customHeight="1">
      <c r="H34957" s="24"/>
    </row>
    <row r="34958" spans="8:8" ht="15" customHeight="1">
      <c r="H34958" s="24"/>
    </row>
    <row r="34959" spans="8:8" ht="15" customHeight="1">
      <c r="H34959" s="24"/>
    </row>
    <row r="34960" spans="8:8" ht="15" customHeight="1">
      <c r="H34960" s="24"/>
    </row>
    <row r="34961" spans="8:8" ht="15" customHeight="1">
      <c r="H34961" s="24"/>
    </row>
    <row r="34962" spans="8:8" ht="15" customHeight="1">
      <c r="H34962" s="24"/>
    </row>
    <row r="34963" spans="8:8" ht="15" customHeight="1">
      <c r="H34963" s="24"/>
    </row>
    <row r="34964" spans="8:8" ht="15" customHeight="1">
      <c r="H34964" s="24"/>
    </row>
    <row r="34965" spans="8:8" ht="15" customHeight="1">
      <c r="H34965" s="24"/>
    </row>
    <row r="34966" spans="8:8" ht="15" customHeight="1">
      <c r="H34966" s="24"/>
    </row>
    <row r="34967" spans="8:8" ht="15" customHeight="1">
      <c r="H34967" s="24"/>
    </row>
    <row r="34968" spans="8:8" ht="15" customHeight="1">
      <c r="H34968" s="24"/>
    </row>
    <row r="34969" spans="8:8" ht="15" customHeight="1">
      <c r="H34969" s="24"/>
    </row>
    <row r="34970" spans="8:8" ht="15" customHeight="1">
      <c r="H34970" s="24"/>
    </row>
    <row r="34971" spans="8:8" ht="15" customHeight="1">
      <c r="H34971" s="24"/>
    </row>
    <row r="34972" spans="8:8" ht="15" customHeight="1">
      <c r="H34972" s="24"/>
    </row>
    <row r="34973" spans="8:8" ht="15" customHeight="1">
      <c r="H34973" s="24"/>
    </row>
    <row r="34974" spans="8:8" ht="15" customHeight="1">
      <c r="H34974" s="24"/>
    </row>
    <row r="34975" spans="8:8" ht="15" customHeight="1">
      <c r="H34975" s="24"/>
    </row>
    <row r="34976" spans="8:8" ht="15" customHeight="1">
      <c r="H34976" s="24"/>
    </row>
    <row r="34977" spans="8:8" ht="15" customHeight="1">
      <c r="H34977" s="24"/>
    </row>
    <row r="34978" spans="8:8" ht="15" customHeight="1">
      <c r="H34978" s="24"/>
    </row>
    <row r="34979" spans="8:8" ht="15" customHeight="1">
      <c r="H34979" s="24"/>
    </row>
    <row r="34980" spans="8:8" ht="15" customHeight="1">
      <c r="H34980" s="24"/>
    </row>
    <row r="34981" spans="8:8" ht="15" customHeight="1">
      <c r="H34981" s="24"/>
    </row>
    <row r="34982" spans="8:8" ht="15" customHeight="1">
      <c r="H34982" s="24"/>
    </row>
    <row r="34983" spans="8:8" ht="15" customHeight="1">
      <c r="H34983" s="24"/>
    </row>
    <row r="34984" spans="8:8" ht="15" customHeight="1">
      <c r="H34984" s="24"/>
    </row>
    <row r="34985" spans="8:8" ht="15" customHeight="1">
      <c r="H34985" s="24"/>
    </row>
    <row r="34986" spans="8:8" ht="15" customHeight="1">
      <c r="H34986" s="24"/>
    </row>
    <row r="34987" spans="8:8" ht="15" customHeight="1">
      <c r="H34987" s="24"/>
    </row>
    <row r="34988" spans="8:8" ht="15" customHeight="1">
      <c r="H34988" s="24"/>
    </row>
    <row r="34989" spans="8:8" ht="15" customHeight="1">
      <c r="H34989" s="24"/>
    </row>
    <row r="34990" spans="8:8" ht="15" customHeight="1">
      <c r="H34990" s="24"/>
    </row>
    <row r="34991" spans="8:8" ht="15" customHeight="1">
      <c r="H34991" s="24"/>
    </row>
    <row r="34992" spans="8:8" ht="15" customHeight="1">
      <c r="H34992" s="24"/>
    </row>
    <row r="34993" spans="8:8" ht="15" customHeight="1">
      <c r="H34993" s="24"/>
    </row>
    <row r="34994" spans="8:8" ht="15" customHeight="1">
      <c r="H34994" s="24"/>
    </row>
    <row r="34995" spans="8:8" ht="15" customHeight="1">
      <c r="H34995" s="24"/>
    </row>
    <row r="34996" spans="8:8" ht="15" customHeight="1">
      <c r="H34996" s="24"/>
    </row>
    <row r="34997" spans="8:8" ht="15" customHeight="1">
      <c r="H34997" s="24"/>
    </row>
    <row r="34998" spans="8:8" ht="15" customHeight="1">
      <c r="H34998" s="24"/>
    </row>
    <row r="34999" spans="8:8" ht="15" customHeight="1">
      <c r="H34999" s="24"/>
    </row>
    <row r="35000" spans="8:8" ht="15" customHeight="1">
      <c r="H35000" s="24"/>
    </row>
    <row r="35001" spans="8:8" ht="15" customHeight="1">
      <c r="H35001" s="24"/>
    </row>
    <row r="35002" spans="8:8" ht="15" customHeight="1">
      <c r="H35002" s="24"/>
    </row>
    <row r="35003" spans="8:8" ht="15" customHeight="1">
      <c r="H35003" s="24"/>
    </row>
    <row r="35004" spans="8:8" ht="15" customHeight="1">
      <c r="H35004" s="24"/>
    </row>
    <row r="35005" spans="8:8" ht="15" customHeight="1">
      <c r="H35005" s="24"/>
    </row>
    <row r="35006" spans="8:8" ht="15" customHeight="1">
      <c r="H35006" s="24"/>
    </row>
    <row r="35007" spans="8:8" ht="15" customHeight="1">
      <c r="H35007" s="24"/>
    </row>
    <row r="35008" spans="8:8" ht="15" customHeight="1">
      <c r="H35008" s="24"/>
    </row>
    <row r="35009" spans="8:8" ht="15" customHeight="1">
      <c r="H35009" s="24"/>
    </row>
    <row r="35010" spans="8:8" ht="15" customHeight="1">
      <c r="H35010" s="24"/>
    </row>
    <row r="35011" spans="8:8" ht="15" customHeight="1">
      <c r="H35011" s="24"/>
    </row>
    <row r="35012" spans="8:8" ht="15" customHeight="1">
      <c r="H35012" s="24"/>
    </row>
    <row r="35013" spans="8:8" ht="15" customHeight="1">
      <c r="H35013" s="24"/>
    </row>
    <row r="35014" spans="8:8" ht="15" customHeight="1">
      <c r="H35014" s="24"/>
    </row>
    <row r="35015" spans="8:8" ht="15" customHeight="1">
      <c r="H35015" s="24"/>
    </row>
    <row r="35016" spans="8:8" ht="15" customHeight="1">
      <c r="H35016" s="24"/>
    </row>
    <row r="35017" spans="8:8" ht="15" customHeight="1">
      <c r="H35017" s="24"/>
    </row>
    <row r="35018" spans="8:8" ht="15" customHeight="1">
      <c r="H35018" s="24"/>
    </row>
    <row r="35019" spans="8:8" ht="15" customHeight="1">
      <c r="H35019" s="24"/>
    </row>
    <row r="35020" spans="8:8" ht="15" customHeight="1">
      <c r="H35020" s="24"/>
    </row>
    <row r="35021" spans="8:8" ht="15" customHeight="1">
      <c r="H35021" s="24"/>
    </row>
    <row r="35022" spans="8:8" ht="15" customHeight="1">
      <c r="H35022" s="24"/>
    </row>
    <row r="35023" spans="8:8" ht="15" customHeight="1">
      <c r="H35023" s="24"/>
    </row>
    <row r="35024" spans="8:8" ht="15" customHeight="1">
      <c r="H35024" s="24"/>
    </row>
    <row r="35025" spans="8:8" ht="15" customHeight="1">
      <c r="H35025" s="24"/>
    </row>
    <row r="35026" spans="8:8" ht="15" customHeight="1">
      <c r="H35026" s="24"/>
    </row>
    <row r="35027" spans="8:8" ht="15" customHeight="1">
      <c r="H35027" s="24"/>
    </row>
    <row r="35028" spans="8:8" ht="15" customHeight="1">
      <c r="H35028" s="24"/>
    </row>
    <row r="35029" spans="8:8" ht="15" customHeight="1">
      <c r="H35029" s="24"/>
    </row>
    <row r="35030" spans="8:8" ht="15" customHeight="1">
      <c r="H35030" s="24"/>
    </row>
    <row r="35031" spans="8:8" ht="15" customHeight="1">
      <c r="H35031" s="24"/>
    </row>
    <row r="35032" spans="8:8" ht="15" customHeight="1">
      <c r="H35032" s="24"/>
    </row>
    <row r="35033" spans="8:8" ht="15" customHeight="1">
      <c r="H35033" s="24"/>
    </row>
    <row r="35034" spans="8:8" ht="15" customHeight="1">
      <c r="H35034" s="24"/>
    </row>
    <row r="35035" spans="8:8" ht="15" customHeight="1">
      <c r="H35035" s="24"/>
    </row>
    <row r="35036" spans="8:8" ht="15" customHeight="1">
      <c r="H35036" s="24"/>
    </row>
    <row r="35037" spans="8:8" ht="15" customHeight="1">
      <c r="H35037" s="24"/>
    </row>
    <row r="35038" spans="8:8" ht="15" customHeight="1">
      <c r="H35038" s="24"/>
    </row>
    <row r="35039" spans="8:8" ht="15" customHeight="1">
      <c r="H35039" s="24"/>
    </row>
    <row r="35040" spans="8:8" ht="15" customHeight="1">
      <c r="H35040" s="24"/>
    </row>
    <row r="35041" spans="8:8" ht="15" customHeight="1">
      <c r="H35041" s="24"/>
    </row>
    <row r="35042" spans="8:8" ht="15" customHeight="1">
      <c r="H35042" s="24"/>
    </row>
    <row r="35043" spans="8:8" ht="15" customHeight="1">
      <c r="H35043" s="24"/>
    </row>
    <row r="35044" spans="8:8" ht="15" customHeight="1">
      <c r="H35044" s="24"/>
    </row>
    <row r="35045" spans="8:8" ht="15" customHeight="1">
      <c r="H35045" s="24"/>
    </row>
    <row r="35046" spans="8:8" ht="15" customHeight="1">
      <c r="H35046" s="24"/>
    </row>
    <row r="35047" spans="8:8" ht="15" customHeight="1">
      <c r="H35047" s="24"/>
    </row>
    <row r="35048" spans="8:8" ht="15" customHeight="1">
      <c r="H35048" s="24"/>
    </row>
    <row r="35049" spans="8:8" ht="15" customHeight="1">
      <c r="H35049" s="24"/>
    </row>
    <row r="35050" spans="8:8" ht="15" customHeight="1">
      <c r="H35050" s="24"/>
    </row>
    <row r="35051" spans="8:8" ht="15" customHeight="1">
      <c r="H35051" s="24"/>
    </row>
    <row r="35052" spans="8:8" ht="15" customHeight="1">
      <c r="H35052" s="24"/>
    </row>
    <row r="35053" spans="8:8" ht="15" customHeight="1">
      <c r="H35053" s="24"/>
    </row>
    <row r="35054" spans="8:8" ht="15" customHeight="1">
      <c r="H35054" s="24"/>
    </row>
    <row r="35055" spans="8:8" ht="15" customHeight="1">
      <c r="H35055" s="24"/>
    </row>
    <row r="35056" spans="8:8" ht="15" customHeight="1">
      <c r="H35056" s="24"/>
    </row>
    <row r="35057" spans="8:8" ht="15" customHeight="1">
      <c r="H35057" s="24"/>
    </row>
    <row r="35058" spans="8:8" ht="15" customHeight="1">
      <c r="H35058" s="24"/>
    </row>
    <row r="35059" spans="8:8" ht="15" customHeight="1">
      <c r="H35059" s="24"/>
    </row>
    <row r="35060" spans="8:8" ht="15" customHeight="1">
      <c r="H35060" s="24"/>
    </row>
    <row r="35061" spans="8:8" ht="15" customHeight="1">
      <c r="H35061" s="24"/>
    </row>
    <row r="35062" spans="8:8" ht="15" customHeight="1">
      <c r="H35062" s="24"/>
    </row>
    <row r="35063" spans="8:8" ht="15" customHeight="1">
      <c r="H35063" s="24"/>
    </row>
    <row r="35064" spans="8:8" ht="15" customHeight="1">
      <c r="H35064" s="24"/>
    </row>
    <row r="35065" spans="8:8" ht="15" customHeight="1">
      <c r="H35065" s="24"/>
    </row>
    <row r="35066" spans="8:8" ht="15" customHeight="1">
      <c r="H35066" s="24"/>
    </row>
    <row r="35067" spans="8:8" ht="15" customHeight="1">
      <c r="H35067" s="24"/>
    </row>
    <row r="35068" spans="8:8" ht="15" customHeight="1">
      <c r="H35068" s="24"/>
    </row>
    <row r="35069" spans="8:8" ht="15" customHeight="1">
      <c r="H35069" s="24"/>
    </row>
    <row r="35070" spans="8:8" ht="15" customHeight="1">
      <c r="H35070" s="24"/>
    </row>
    <row r="35071" spans="8:8" ht="15" customHeight="1">
      <c r="H35071" s="24"/>
    </row>
    <row r="35072" spans="8:8" ht="15" customHeight="1">
      <c r="H35072" s="24"/>
    </row>
    <row r="35073" spans="8:8" ht="15" customHeight="1">
      <c r="H35073" s="24"/>
    </row>
    <row r="35074" spans="8:8" ht="15" customHeight="1">
      <c r="H35074" s="24"/>
    </row>
    <row r="35075" spans="8:8" ht="15" customHeight="1">
      <c r="H35075" s="24"/>
    </row>
    <row r="35076" spans="8:8" ht="15" customHeight="1">
      <c r="H35076" s="24"/>
    </row>
    <row r="35077" spans="8:8" ht="15" customHeight="1">
      <c r="H35077" s="24"/>
    </row>
    <row r="35078" spans="8:8" ht="15" customHeight="1">
      <c r="H35078" s="24"/>
    </row>
    <row r="35079" spans="8:8" ht="15" customHeight="1">
      <c r="H35079" s="24"/>
    </row>
    <row r="35080" spans="8:8" ht="15" customHeight="1">
      <c r="H35080" s="24"/>
    </row>
    <row r="35081" spans="8:8" ht="15" customHeight="1">
      <c r="H35081" s="24"/>
    </row>
    <row r="35082" spans="8:8" ht="15" customHeight="1">
      <c r="H35082" s="24"/>
    </row>
    <row r="35083" spans="8:8" ht="15" customHeight="1">
      <c r="H35083" s="24"/>
    </row>
    <row r="35084" spans="8:8" ht="15" customHeight="1">
      <c r="H35084" s="24"/>
    </row>
    <row r="35085" spans="8:8" ht="15" customHeight="1">
      <c r="H35085" s="24"/>
    </row>
    <row r="35086" spans="8:8" ht="15" customHeight="1">
      <c r="H35086" s="24"/>
    </row>
    <row r="35087" spans="8:8" ht="15" customHeight="1">
      <c r="H35087" s="24"/>
    </row>
    <row r="35088" spans="8:8" ht="15" customHeight="1">
      <c r="H35088" s="24"/>
    </row>
    <row r="35089" spans="8:8" ht="15" customHeight="1">
      <c r="H35089" s="24"/>
    </row>
    <row r="35090" spans="8:8" ht="15" customHeight="1">
      <c r="H35090" s="24"/>
    </row>
    <row r="35091" spans="8:8" ht="15" customHeight="1">
      <c r="H35091" s="24"/>
    </row>
    <row r="35092" spans="8:8" ht="15" customHeight="1">
      <c r="H35092" s="24"/>
    </row>
    <row r="35093" spans="8:8" ht="15" customHeight="1">
      <c r="H35093" s="24"/>
    </row>
    <row r="35094" spans="8:8" ht="15" customHeight="1">
      <c r="H35094" s="24"/>
    </row>
    <row r="35095" spans="8:8" ht="15" customHeight="1">
      <c r="H35095" s="24"/>
    </row>
    <row r="35096" spans="8:8" ht="15" customHeight="1">
      <c r="H35096" s="24"/>
    </row>
    <row r="35097" spans="8:8" ht="15" customHeight="1">
      <c r="H35097" s="24"/>
    </row>
    <row r="35098" spans="8:8" ht="15" customHeight="1">
      <c r="H35098" s="24"/>
    </row>
    <row r="35099" spans="8:8" ht="15" customHeight="1">
      <c r="H35099" s="24"/>
    </row>
    <row r="35100" spans="8:8" ht="15" customHeight="1">
      <c r="H35100" s="24"/>
    </row>
    <row r="35101" spans="8:8" ht="15" customHeight="1">
      <c r="H35101" s="24"/>
    </row>
    <row r="35102" spans="8:8" ht="15" customHeight="1">
      <c r="H35102" s="24"/>
    </row>
    <row r="35103" spans="8:8" ht="15" customHeight="1">
      <c r="H35103" s="24"/>
    </row>
    <row r="35104" spans="8:8" ht="15" customHeight="1">
      <c r="H35104" s="24"/>
    </row>
    <row r="35105" spans="8:8" ht="15" customHeight="1">
      <c r="H35105" s="24"/>
    </row>
    <row r="35106" spans="8:8" ht="15" customHeight="1">
      <c r="H35106" s="24"/>
    </row>
    <row r="35107" spans="8:8" ht="15" customHeight="1">
      <c r="H35107" s="24"/>
    </row>
    <row r="35108" spans="8:8" ht="15" customHeight="1">
      <c r="H35108" s="24"/>
    </row>
    <row r="35109" spans="8:8" ht="15" customHeight="1">
      <c r="H35109" s="24"/>
    </row>
    <row r="35110" spans="8:8" ht="15" customHeight="1">
      <c r="H35110" s="24"/>
    </row>
    <row r="35111" spans="8:8" ht="15" customHeight="1">
      <c r="H35111" s="24"/>
    </row>
    <row r="35112" spans="8:8" ht="15" customHeight="1">
      <c r="H35112" s="24"/>
    </row>
    <row r="35113" spans="8:8" ht="15" customHeight="1">
      <c r="H35113" s="24"/>
    </row>
    <row r="35114" spans="8:8" ht="15" customHeight="1">
      <c r="H35114" s="24"/>
    </row>
    <row r="35115" spans="8:8" ht="15" customHeight="1">
      <c r="H35115" s="24"/>
    </row>
    <row r="35116" spans="8:8" ht="15" customHeight="1">
      <c r="H35116" s="24"/>
    </row>
    <row r="35117" spans="8:8" ht="15" customHeight="1">
      <c r="H35117" s="24"/>
    </row>
    <row r="35118" spans="8:8" ht="15" customHeight="1">
      <c r="H35118" s="24"/>
    </row>
    <row r="35119" spans="8:8" ht="15" customHeight="1">
      <c r="H35119" s="24"/>
    </row>
    <row r="35120" spans="8:8" ht="15" customHeight="1">
      <c r="H35120" s="24"/>
    </row>
    <row r="35121" spans="8:8" ht="15" customHeight="1">
      <c r="H35121" s="24"/>
    </row>
    <row r="35122" spans="8:8" ht="15" customHeight="1">
      <c r="H35122" s="24"/>
    </row>
    <row r="35123" spans="8:8" ht="15" customHeight="1">
      <c r="H35123" s="24"/>
    </row>
    <row r="35124" spans="8:8" ht="15" customHeight="1">
      <c r="H35124" s="24"/>
    </row>
    <row r="35125" spans="8:8" ht="15" customHeight="1">
      <c r="H35125" s="24"/>
    </row>
    <row r="35126" spans="8:8" ht="15" customHeight="1">
      <c r="H35126" s="24"/>
    </row>
    <row r="35127" spans="8:8" ht="15" customHeight="1">
      <c r="H35127" s="24"/>
    </row>
    <row r="35128" spans="8:8" ht="15" customHeight="1">
      <c r="H35128" s="24"/>
    </row>
    <row r="35129" spans="8:8" ht="15" customHeight="1">
      <c r="H35129" s="24"/>
    </row>
    <row r="35130" spans="8:8" ht="15" customHeight="1">
      <c r="H35130" s="24"/>
    </row>
    <row r="35131" spans="8:8" ht="15" customHeight="1">
      <c r="H35131" s="24"/>
    </row>
    <row r="35132" spans="8:8" ht="15" customHeight="1">
      <c r="H35132" s="24"/>
    </row>
    <row r="35133" spans="8:8" ht="15" customHeight="1">
      <c r="H35133" s="24"/>
    </row>
    <row r="35134" spans="8:8" ht="15" customHeight="1">
      <c r="H35134" s="24"/>
    </row>
    <row r="35135" spans="8:8" ht="15" customHeight="1">
      <c r="H35135" s="24"/>
    </row>
    <row r="35136" spans="8:8" ht="15" customHeight="1">
      <c r="H35136" s="24"/>
    </row>
    <row r="35137" spans="8:8" ht="15" customHeight="1">
      <c r="H35137" s="24"/>
    </row>
    <row r="35138" spans="8:8" ht="15" customHeight="1">
      <c r="H35138" s="24"/>
    </row>
    <row r="35139" spans="8:8" ht="15" customHeight="1">
      <c r="H35139" s="24"/>
    </row>
    <row r="35140" spans="8:8" ht="15" customHeight="1">
      <c r="H35140" s="24"/>
    </row>
    <row r="35141" spans="8:8" ht="15" customHeight="1">
      <c r="H35141" s="24"/>
    </row>
    <row r="35142" spans="8:8" ht="15" customHeight="1">
      <c r="H35142" s="24"/>
    </row>
    <row r="35143" spans="8:8" ht="15" customHeight="1">
      <c r="H35143" s="24"/>
    </row>
    <row r="35144" spans="8:8" ht="15" customHeight="1">
      <c r="H35144" s="24"/>
    </row>
    <row r="35145" spans="8:8" ht="15" customHeight="1">
      <c r="H35145" s="24"/>
    </row>
    <row r="35146" spans="8:8" ht="15" customHeight="1">
      <c r="H35146" s="24"/>
    </row>
    <row r="35147" spans="8:8" ht="15" customHeight="1">
      <c r="H35147" s="24"/>
    </row>
    <row r="35148" spans="8:8" ht="15" customHeight="1">
      <c r="H35148" s="24"/>
    </row>
    <row r="35149" spans="8:8" ht="15" customHeight="1">
      <c r="H35149" s="24"/>
    </row>
    <row r="35150" spans="8:8" ht="15" customHeight="1">
      <c r="H35150" s="24"/>
    </row>
    <row r="35151" spans="8:8" ht="15" customHeight="1">
      <c r="H35151" s="24"/>
    </row>
    <row r="35152" spans="8:8" ht="15" customHeight="1">
      <c r="H35152" s="24"/>
    </row>
    <row r="35153" spans="8:8" ht="15" customHeight="1">
      <c r="H35153" s="24"/>
    </row>
    <row r="35154" spans="8:8" ht="15" customHeight="1">
      <c r="H35154" s="24"/>
    </row>
    <row r="35155" spans="8:8" ht="15" customHeight="1">
      <c r="H35155" s="24"/>
    </row>
    <row r="35156" spans="8:8" ht="15" customHeight="1">
      <c r="H35156" s="24"/>
    </row>
    <row r="35157" spans="8:8" ht="15" customHeight="1">
      <c r="H35157" s="24"/>
    </row>
    <row r="35158" spans="8:8" ht="15" customHeight="1">
      <c r="H35158" s="24"/>
    </row>
    <row r="35159" spans="8:8" ht="15" customHeight="1">
      <c r="H35159" s="24"/>
    </row>
    <row r="35160" spans="8:8" ht="15" customHeight="1">
      <c r="H35160" s="24"/>
    </row>
    <row r="35161" spans="8:8" ht="15" customHeight="1">
      <c r="H35161" s="24"/>
    </row>
    <row r="35162" spans="8:8" ht="15" customHeight="1">
      <c r="H35162" s="24"/>
    </row>
    <row r="35163" spans="8:8" ht="15" customHeight="1">
      <c r="H35163" s="24"/>
    </row>
    <row r="35164" spans="8:8" ht="15" customHeight="1">
      <c r="H35164" s="24"/>
    </row>
    <row r="35165" spans="8:8" ht="15" customHeight="1">
      <c r="H35165" s="24"/>
    </row>
    <row r="35166" spans="8:8" ht="15" customHeight="1">
      <c r="H35166" s="24"/>
    </row>
    <row r="35167" spans="8:8" ht="15" customHeight="1">
      <c r="H35167" s="24"/>
    </row>
    <row r="35168" spans="8:8" ht="15" customHeight="1">
      <c r="H35168" s="24"/>
    </row>
    <row r="35169" spans="8:8" ht="15" customHeight="1">
      <c r="H35169" s="24"/>
    </row>
    <row r="35170" spans="8:8" ht="15" customHeight="1">
      <c r="H35170" s="24"/>
    </row>
    <row r="35171" spans="8:8" ht="15" customHeight="1">
      <c r="H35171" s="24"/>
    </row>
    <row r="35172" spans="8:8" ht="15" customHeight="1">
      <c r="H35172" s="24"/>
    </row>
    <row r="35173" spans="8:8" ht="15" customHeight="1">
      <c r="H35173" s="24"/>
    </row>
    <row r="35174" spans="8:8" ht="15" customHeight="1">
      <c r="H35174" s="24"/>
    </row>
    <row r="35175" spans="8:8" ht="15" customHeight="1">
      <c r="H35175" s="24"/>
    </row>
    <row r="35176" spans="8:8" ht="15" customHeight="1">
      <c r="H35176" s="24"/>
    </row>
    <row r="35177" spans="8:8" ht="15" customHeight="1">
      <c r="H35177" s="24"/>
    </row>
    <row r="35178" spans="8:8" ht="15" customHeight="1">
      <c r="H35178" s="24"/>
    </row>
    <row r="35179" spans="8:8" ht="15" customHeight="1">
      <c r="H35179" s="24"/>
    </row>
    <row r="35180" spans="8:8" ht="15" customHeight="1">
      <c r="H35180" s="24"/>
    </row>
    <row r="35181" spans="8:8" ht="15" customHeight="1">
      <c r="H35181" s="24"/>
    </row>
    <row r="35182" spans="8:8" ht="15" customHeight="1">
      <c r="H35182" s="24"/>
    </row>
    <row r="35183" spans="8:8" ht="15" customHeight="1">
      <c r="H35183" s="24"/>
    </row>
    <row r="35184" spans="8:8" ht="15" customHeight="1">
      <c r="H35184" s="24"/>
    </row>
    <row r="35185" spans="8:8" ht="15" customHeight="1">
      <c r="H35185" s="24"/>
    </row>
    <row r="35186" spans="8:8" ht="15" customHeight="1">
      <c r="H35186" s="24"/>
    </row>
    <row r="35187" spans="8:8" ht="15" customHeight="1">
      <c r="H35187" s="24"/>
    </row>
    <row r="35188" spans="8:8" ht="15" customHeight="1">
      <c r="H35188" s="24"/>
    </row>
    <row r="35189" spans="8:8" ht="15" customHeight="1">
      <c r="H35189" s="24"/>
    </row>
    <row r="35190" spans="8:8" ht="15" customHeight="1">
      <c r="H35190" s="24"/>
    </row>
    <row r="35191" spans="8:8" ht="15" customHeight="1">
      <c r="H35191" s="24"/>
    </row>
    <row r="35192" spans="8:8" ht="15" customHeight="1">
      <c r="H35192" s="24"/>
    </row>
    <row r="35193" spans="8:8" ht="15" customHeight="1">
      <c r="H35193" s="24"/>
    </row>
    <row r="35194" spans="8:8" ht="15" customHeight="1">
      <c r="H35194" s="24"/>
    </row>
    <row r="35195" spans="8:8" ht="15" customHeight="1">
      <c r="H35195" s="24"/>
    </row>
    <row r="35196" spans="8:8" ht="15" customHeight="1">
      <c r="H35196" s="24"/>
    </row>
    <row r="35197" spans="8:8" ht="15" customHeight="1">
      <c r="H35197" s="24"/>
    </row>
    <row r="35198" spans="8:8" ht="15" customHeight="1">
      <c r="H35198" s="24"/>
    </row>
    <row r="35199" spans="8:8" ht="15" customHeight="1">
      <c r="H35199" s="24"/>
    </row>
    <row r="35200" spans="8:8" ht="15" customHeight="1">
      <c r="H35200" s="24"/>
    </row>
    <row r="35201" spans="8:8" ht="15" customHeight="1">
      <c r="H35201" s="24"/>
    </row>
    <row r="35202" spans="8:8" ht="15" customHeight="1">
      <c r="H35202" s="24"/>
    </row>
    <row r="35203" spans="8:8" ht="15" customHeight="1">
      <c r="H35203" s="24"/>
    </row>
    <row r="35204" spans="8:8" ht="15" customHeight="1">
      <c r="H35204" s="24"/>
    </row>
    <row r="35205" spans="8:8" ht="15" customHeight="1">
      <c r="H35205" s="24"/>
    </row>
    <row r="35206" spans="8:8" ht="15" customHeight="1">
      <c r="H35206" s="24"/>
    </row>
    <row r="35207" spans="8:8" ht="15" customHeight="1">
      <c r="H35207" s="24"/>
    </row>
    <row r="35208" spans="8:8" ht="15" customHeight="1">
      <c r="H35208" s="24"/>
    </row>
    <row r="35209" spans="8:8" ht="15" customHeight="1">
      <c r="H35209" s="24"/>
    </row>
    <row r="35210" spans="8:8" ht="15" customHeight="1">
      <c r="H35210" s="24"/>
    </row>
    <row r="35211" spans="8:8" ht="15" customHeight="1">
      <c r="H35211" s="24"/>
    </row>
    <row r="35212" spans="8:8" ht="15" customHeight="1">
      <c r="H35212" s="24"/>
    </row>
    <row r="35213" spans="8:8" ht="15" customHeight="1">
      <c r="H35213" s="24"/>
    </row>
    <row r="35214" spans="8:8" ht="15" customHeight="1">
      <c r="H35214" s="24"/>
    </row>
    <row r="35215" spans="8:8" ht="15" customHeight="1">
      <c r="H35215" s="24"/>
    </row>
    <row r="35216" spans="8:8" ht="15" customHeight="1">
      <c r="H35216" s="24"/>
    </row>
    <row r="35217" spans="8:8" ht="15" customHeight="1">
      <c r="H35217" s="24"/>
    </row>
    <row r="35218" spans="8:8" ht="15" customHeight="1">
      <c r="H35218" s="24"/>
    </row>
    <row r="35219" spans="8:8" ht="15" customHeight="1">
      <c r="H35219" s="24"/>
    </row>
    <row r="35220" spans="8:8" ht="15" customHeight="1">
      <c r="H35220" s="24"/>
    </row>
    <row r="35221" spans="8:8" ht="15" customHeight="1">
      <c r="H35221" s="24"/>
    </row>
    <row r="35222" spans="8:8" ht="15" customHeight="1">
      <c r="H35222" s="24"/>
    </row>
    <row r="35223" spans="8:8" ht="15" customHeight="1">
      <c r="H35223" s="24"/>
    </row>
    <row r="35224" spans="8:8" ht="15" customHeight="1">
      <c r="H35224" s="24"/>
    </row>
    <row r="35225" spans="8:8" ht="15" customHeight="1">
      <c r="H35225" s="24"/>
    </row>
    <row r="35226" spans="8:8" ht="15" customHeight="1">
      <c r="H35226" s="24"/>
    </row>
    <row r="35227" spans="8:8" ht="15" customHeight="1">
      <c r="H35227" s="24"/>
    </row>
    <row r="35228" spans="8:8" ht="15" customHeight="1">
      <c r="H35228" s="24"/>
    </row>
    <row r="35229" spans="8:8" ht="15" customHeight="1">
      <c r="H35229" s="24"/>
    </row>
    <row r="35230" spans="8:8" ht="15" customHeight="1">
      <c r="H35230" s="24"/>
    </row>
    <row r="35231" spans="8:8" ht="15" customHeight="1">
      <c r="H35231" s="24"/>
    </row>
    <row r="35232" spans="8:8" ht="15" customHeight="1">
      <c r="H35232" s="24"/>
    </row>
    <row r="35233" spans="8:8" ht="15" customHeight="1">
      <c r="H35233" s="24"/>
    </row>
    <row r="35234" spans="8:8" ht="15" customHeight="1">
      <c r="H35234" s="24"/>
    </row>
    <row r="35235" spans="8:8" ht="15" customHeight="1">
      <c r="H35235" s="24"/>
    </row>
    <row r="35236" spans="8:8" ht="15" customHeight="1">
      <c r="H35236" s="24"/>
    </row>
    <row r="35237" spans="8:8" ht="15" customHeight="1">
      <c r="H35237" s="24"/>
    </row>
    <row r="35238" spans="8:8" ht="15" customHeight="1">
      <c r="H35238" s="24"/>
    </row>
    <row r="35239" spans="8:8" ht="15" customHeight="1">
      <c r="H35239" s="24"/>
    </row>
    <row r="35240" spans="8:8" ht="15" customHeight="1">
      <c r="H35240" s="24"/>
    </row>
    <row r="35241" spans="8:8" ht="15" customHeight="1">
      <c r="H35241" s="24"/>
    </row>
    <row r="35242" spans="8:8" ht="15" customHeight="1">
      <c r="H35242" s="24"/>
    </row>
    <row r="35243" spans="8:8" ht="15" customHeight="1">
      <c r="H35243" s="24"/>
    </row>
    <row r="35244" spans="8:8" ht="15" customHeight="1">
      <c r="H35244" s="24"/>
    </row>
    <row r="35245" spans="8:8" ht="15" customHeight="1">
      <c r="H35245" s="24"/>
    </row>
    <row r="35246" spans="8:8" ht="15" customHeight="1">
      <c r="H35246" s="24"/>
    </row>
    <row r="35247" spans="8:8" ht="15" customHeight="1">
      <c r="H35247" s="24"/>
    </row>
    <row r="35248" spans="8:8" ht="15" customHeight="1">
      <c r="H35248" s="24"/>
    </row>
    <row r="35249" spans="8:8" ht="15" customHeight="1">
      <c r="H35249" s="24"/>
    </row>
    <row r="35250" spans="8:8" ht="15" customHeight="1">
      <c r="H35250" s="24"/>
    </row>
    <row r="35251" spans="8:8" ht="15" customHeight="1">
      <c r="H35251" s="24"/>
    </row>
    <row r="35252" spans="8:8" ht="15" customHeight="1">
      <c r="H35252" s="24"/>
    </row>
    <row r="35253" spans="8:8" ht="15" customHeight="1">
      <c r="H35253" s="24"/>
    </row>
    <row r="35254" spans="8:8" ht="15" customHeight="1">
      <c r="H35254" s="24"/>
    </row>
    <row r="35255" spans="8:8" ht="15" customHeight="1">
      <c r="H35255" s="24"/>
    </row>
    <row r="35256" spans="8:8" ht="15" customHeight="1">
      <c r="H35256" s="24"/>
    </row>
    <row r="35257" spans="8:8" ht="15" customHeight="1">
      <c r="H35257" s="24"/>
    </row>
    <row r="35258" spans="8:8" ht="15" customHeight="1">
      <c r="H35258" s="24"/>
    </row>
    <row r="35259" spans="8:8" ht="15" customHeight="1">
      <c r="H35259" s="24"/>
    </row>
    <row r="35260" spans="8:8" ht="15" customHeight="1">
      <c r="H35260" s="24"/>
    </row>
    <row r="35261" spans="8:8" ht="15" customHeight="1">
      <c r="H35261" s="24"/>
    </row>
    <row r="35262" spans="8:8" ht="15" customHeight="1">
      <c r="H35262" s="24"/>
    </row>
    <row r="35263" spans="8:8" ht="15" customHeight="1">
      <c r="H35263" s="24"/>
    </row>
    <row r="35264" spans="8:8" ht="15" customHeight="1">
      <c r="H35264" s="24"/>
    </row>
    <row r="35265" spans="8:8" ht="15" customHeight="1">
      <c r="H35265" s="24"/>
    </row>
    <row r="35266" spans="8:8" ht="15" customHeight="1">
      <c r="H35266" s="24"/>
    </row>
    <row r="35267" spans="8:8" ht="15" customHeight="1">
      <c r="H35267" s="24"/>
    </row>
    <row r="35268" spans="8:8" ht="15" customHeight="1">
      <c r="H35268" s="24"/>
    </row>
    <row r="35269" spans="8:8" ht="15" customHeight="1">
      <c r="H35269" s="24"/>
    </row>
    <row r="35270" spans="8:8" ht="15" customHeight="1">
      <c r="H35270" s="24"/>
    </row>
    <row r="35271" spans="8:8" ht="15" customHeight="1">
      <c r="H35271" s="24"/>
    </row>
    <row r="35272" spans="8:8" ht="15" customHeight="1">
      <c r="H35272" s="24"/>
    </row>
    <row r="35273" spans="8:8" ht="15" customHeight="1">
      <c r="H35273" s="24"/>
    </row>
    <row r="35274" spans="8:8" ht="15" customHeight="1">
      <c r="H35274" s="24"/>
    </row>
    <row r="35275" spans="8:8" ht="15" customHeight="1">
      <c r="H35275" s="24"/>
    </row>
    <row r="35276" spans="8:8" ht="15" customHeight="1">
      <c r="H35276" s="24"/>
    </row>
    <row r="35277" spans="8:8" ht="15" customHeight="1">
      <c r="H35277" s="24"/>
    </row>
    <row r="35278" spans="8:8" ht="15" customHeight="1">
      <c r="H35278" s="24"/>
    </row>
    <row r="35279" spans="8:8" ht="15" customHeight="1">
      <c r="H35279" s="24"/>
    </row>
    <row r="35280" spans="8:8" ht="15" customHeight="1">
      <c r="H35280" s="24"/>
    </row>
    <row r="35281" spans="8:8" ht="15" customHeight="1">
      <c r="H35281" s="24"/>
    </row>
    <row r="35282" spans="8:8" ht="15" customHeight="1">
      <c r="H35282" s="24"/>
    </row>
    <row r="35283" spans="8:8" ht="15" customHeight="1">
      <c r="H35283" s="24"/>
    </row>
    <row r="35284" spans="8:8" ht="15" customHeight="1">
      <c r="H35284" s="24"/>
    </row>
    <row r="35285" spans="8:8" ht="15" customHeight="1">
      <c r="H35285" s="24"/>
    </row>
    <row r="35286" spans="8:8" ht="15" customHeight="1">
      <c r="H35286" s="24"/>
    </row>
    <row r="35287" spans="8:8" ht="15" customHeight="1">
      <c r="H35287" s="24"/>
    </row>
    <row r="35288" spans="8:8" ht="15" customHeight="1">
      <c r="H35288" s="24"/>
    </row>
    <row r="35289" spans="8:8" ht="15" customHeight="1">
      <c r="H35289" s="24"/>
    </row>
    <row r="35290" spans="8:8" ht="15" customHeight="1">
      <c r="H35290" s="24"/>
    </row>
    <row r="35291" spans="8:8" ht="15" customHeight="1">
      <c r="H35291" s="24"/>
    </row>
    <row r="35292" spans="8:8" ht="15" customHeight="1">
      <c r="H35292" s="24"/>
    </row>
    <row r="35293" spans="8:8" ht="15" customHeight="1">
      <c r="H35293" s="24"/>
    </row>
    <row r="35294" spans="8:8" ht="15" customHeight="1">
      <c r="H35294" s="24"/>
    </row>
    <row r="35295" spans="8:8" ht="15" customHeight="1">
      <c r="H35295" s="24"/>
    </row>
    <row r="35296" spans="8:8" ht="15" customHeight="1">
      <c r="H35296" s="24"/>
    </row>
    <row r="35297" spans="8:8" ht="15" customHeight="1">
      <c r="H35297" s="24"/>
    </row>
    <row r="35298" spans="8:8" ht="15" customHeight="1">
      <c r="H35298" s="24"/>
    </row>
    <row r="35299" spans="8:8" ht="15" customHeight="1">
      <c r="H35299" s="24"/>
    </row>
    <row r="35300" spans="8:8" ht="15" customHeight="1">
      <c r="H35300" s="24"/>
    </row>
    <row r="35301" spans="8:8" ht="15" customHeight="1">
      <c r="H35301" s="24"/>
    </row>
    <row r="35302" spans="8:8" ht="15" customHeight="1">
      <c r="H35302" s="24"/>
    </row>
    <row r="35303" spans="8:8" ht="15" customHeight="1">
      <c r="H35303" s="24"/>
    </row>
    <row r="35304" spans="8:8" ht="15" customHeight="1">
      <c r="H35304" s="24"/>
    </row>
    <row r="35305" spans="8:8" ht="15" customHeight="1">
      <c r="H35305" s="24"/>
    </row>
    <row r="35306" spans="8:8" ht="15" customHeight="1">
      <c r="H35306" s="24"/>
    </row>
    <row r="35307" spans="8:8" ht="15" customHeight="1">
      <c r="H35307" s="24"/>
    </row>
    <row r="35308" spans="8:8" ht="15" customHeight="1">
      <c r="H35308" s="24"/>
    </row>
    <row r="35309" spans="8:8" ht="15" customHeight="1">
      <c r="H35309" s="24"/>
    </row>
    <row r="35310" spans="8:8" ht="15" customHeight="1">
      <c r="H35310" s="24"/>
    </row>
    <row r="35311" spans="8:8" ht="15" customHeight="1">
      <c r="H35311" s="24"/>
    </row>
    <row r="35312" spans="8:8" ht="15" customHeight="1">
      <c r="H35312" s="24"/>
    </row>
    <row r="35313" spans="8:8" ht="15" customHeight="1">
      <c r="H35313" s="24"/>
    </row>
    <row r="35314" spans="8:8" ht="15" customHeight="1">
      <c r="H35314" s="24"/>
    </row>
    <row r="35315" spans="8:8" ht="15" customHeight="1">
      <c r="H35315" s="24"/>
    </row>
    <row r="35316" spans="8:8" ht="15" customHeight="1">
      <c r="H35316" s="24"/>
    </row>
    <row r="35317" spans="8:8" ht="15" customHeight="1">
      <c r="H35317" s="24"/>
    </row>
    <row r="35318" spans="8:8" ht="15" customHeight="1">
      <c r="H35318" s="24"/>
    </row>
    <row r="35319" spans="8:8" ht="15" customHeight="1">
      <c r="H35319" s="24"/>
    </row>
    <row r="35320" spans="8:8" ht="15" customHeight="1">
      <c r="H35320" s="24"/>
    </row>
    <row r="35321" spans="8:8" ht="15" customHeight="1">
      <c r="H35321" s="24"/>
    </row>
    <row r="35322" spans="8:8" ht="15" customHeight="1">
      <c r="H35322" s="24"/>
    </row>
    <row r="35323" spans="8:8" ht="15" customHeight="1">
      <c r="H35323" s="24"/>
    </row>
    <row r="35324" spans="8:8" ht="15" customHeight="1">
      <c r="H35324" s="24"/>
    </row>
    <row r="35325" spans="8:8" ht="15" customHeight="1">
      <c r="H35325" s="24"/>
    </row>
    <row r="35326" spans="8:8" ht="15" customHeight="1">
      <c r="H35326" s="24"/>
    </row>
    <row r="35327" spans="8:8" ht="15" customHeight="1">
      <c r="H35327" s="24"/>
    </row>
    <row r="35328" spans="8:8" ht="15" customHeight="1">
      <c r="H35328" s="24"/>
    </row>
    <row r="35329" spans="8:8" ht="15" customHeight="1">
      <c r="H35329" s="24"/>
    </row>
    <row r="35330" spans="8:8" ht="15" customHeight="1">
      <c r="H35330" s="24"/>
    </row>
    <row r="35331" spans="8:8" ht="15" customHeight="1">
      <c r="H35331" s="24"/>
    </row>
    <row r="35332" spans="8:8" ht="15" customHeight="1">
      <c r="H35332" s="24"/>
    </row>
    <row r="35333" spans="8:8" ht="15" customHeight="1">
      <c r="H35333" s="24"/>
    </row>
    <row r="35334" spans="8:8" ht="15" customHeight="1">
      <c r="H35334" s="24"/>
    </row>
    <row r="35335" spans="8:8" ht="15" customHeight="1">
      <c r="H35335" s="24"/>
    </row>
    <row r="35336" spans="8:8" ht="15" customHeight="1">
      <c r="H35336" s="24"/>
    </row>
    <row r="35337" spans="8:8" ht="15" customHeight="1">
      <c r="H35337" s="24"/>
    </row>
    <row r="35338" spans="8:8" ht="15" customHeight="1">
      <c r="H35338" s="24"/>
    </row>
    <row r="35339" spans="8:8" ht="15" customHeight="1">
      <c r="H35339" s="24"/>
    </row>
    <row r="35340" spans="8:8" ht="15" customHeight="1">
      <c r="H35340" s="24"/>
    </row>
    <row r="35341" spans="8:8" ht="15" customHeight="1">
      <c r="H35341" s="24"/>
    </row>
    <row r="35342" spans="8:8" ht="15" customHeight="1">
      <c r="H35342" s="24"/>
    </row>
    <row r="35343" spans="8:8" ht="15" customHeight="1">
      <c r="H35343" s="24"/>
    </row>
    <row r="35344" spans="8:8" ht="15" customHeight="1">
      <c r="H35344" s="24"/>
    </row>
    <row r="35345" spans="8:8" ht="15" customHeight="1">
      <c r="H35345" s="24"/>
    </row>
    <row r="35346" spans="8:8" ht="15" customHeight="1">
      <c r="H35346" s="24"/>
    </row>
    <row r="35347" spans="8:8" ht="15" customHeight="1">
      <c r="H35347" s="24"/>
    </row>
    <row r="35348" spans="8:8" ht="15" customHeight="1">
      <c r="H35348" s="24"/>
    </row>
    <row r="35349" spans="8:8" ht="15" customHeight="1">
      <c r="H35349" s="24"/>
    </row>
    <row r="35350" spans="8:8" ht="15" customHeight="1">
      <c r="H35350" s="24"/>
    </row>
    <row r="35351" spans="8:8" ht="15" customHeight="1">
      <c r="H35351" s="24"/>
    </row>
    <row r="35352" spans="8:8" ht="15" customHeight="1">
      <c r="H35352" s="24"/>
    </row>
    <row r="35353" spans="8:8" ht="15" customHeight="1">
      <c r="H35353" s="24"/>
    </row>
    <row r="35354" spans="8:8" ht="15" customHeight="1">
      <c r="H35354" s="24"/>
    </row>
    <row r="35355" spans="8:8" ht="15" customHeight="1">
      <c r="H35355" s="24"/>
    </row>
    <row r="35356" spans="8:8" ht="15" customHeight="1">
      <c r="H35356" s="24"/>
    </row>
    <row r="35357" spans="8:8" ht="15" customHeight="1">
      <c r="H35357" s="24"/>
    </row>
    <row r="35358" spans="8:8" ht="15" customHeight="1">
      <c r="H35358" s="24"/>
    </row>
    <row r="35359" spans="8:8" ht="15" customHeight="1">
      <c r="H35359" s="24"/>
    </row>
    <row r="35360" spans="8:8" ht="15" customHeight="1">
      <c r="H35360" s="24"/>
    </row>
    <row r="35361" spans="8:8" ht="15" customHeight="1">
      <c r="H35361" s="24"/>
    </row>
    <row r="35362" spans="8:8" ht="15" customHeight="1">
      <c r="H35362" s="24"/>
    </row>
    <row r="35363" spans="8:8" ht="15" customHeight="1">
      <c r="H35363" s="24"/>
    </row>
    <row r="35364" spans="8:8" ht="15" customHeight="1">
      <c r="H35364" s="24"/>
    </row>
    <row r="35365" spans="8:8" ht="15" customHeight="1">
      <c r="H35365" s="24"/>
    </row>
    <row r="35366" spans="8:8" ht="15" customHeight="1">
      <c r="H35366" s="24"/>
    </row>
    <row r="35367" spans="8:8" ht="15" customHeight="1">
      <c r="H35367" s="24"/>
    </row>
    <row r="35368" spans="8:8" ht="15" customHeight="1">
      <c r="H35368" s="24"/>
    </row>
    <row r="35369" spans="8:8" ht="15" customHeight="1">
      <c r="H35369" s="24"/>
    </row>
    <row r="35370" spans="8:8" ht="15" customHeight="1">
      <c r="H35370" s="24"/>
    </row>
    <row r="35371" spans="8:8" ht="15" customHeight="1">
      <c r="H35371" s="24"/>
    </row>
    <row r="35372" spans="8:8" ht="15" customHeight="1">
      <c r="H35372" s="24"/>
    </row>
    <row r="35373" spans="8:8" ht="15" customHeight="1">
      <c r="H35373" s="24"/>
    </row>
    <row r="35374" spans="8:8" ht="15" customHeight="1">
      <c r="H35374" s="24"/>
    </row>
    <row r="35375" spans="8:8" ht="15" customHeight="1">
      <c r="H35375" s="24"/>
    </row>
    <row r="35376" spans="8:8" ht="15" customHeight="1">
      <c r="H35376" s="24"/>
    </row>
    <row r="35377" spans="8:8" ht="15" customHeight="1">
      <c r="H35377" s="24"/>
    </row>
    <row r="35378" spans="8:8" ht="15" customHeight="1">
      <c r="H35378" s="24"/>
    </row>
    <row r="35379" spans="8:8" ht="15" customHeight="1">
      <c r="H35379" s="24"/>
    </row>
    <row r="35380" spans="8:8" ht="15" customHeight="1">
      <c r="H35380" s="24"/>
    </row>
    <row r="35381" spans="8:8" ht="15" customHeight="1">
      <c r="H35381" s="24"/>
    </row>
    <row r="35382" spans="8:8" ht="15" customHeight="1">
      <c r="H35382" s="24"/>
    </row>
    <row r="35383" spans="8:8" ht="15" customHeight="1">
      <c r="H35383" s="24"/>
    </row>
    <row r="35384" spans="8:8" ht="15" customHeight="1">
      <c r="H35384" s="24"/>
    </row>
    <row r="35385" spans="8:8" ht="15" customHeight="1">
      <c r="H35385" s="24"/>
    </row>
    <row r="35386" spans="8:8" ht="15" customHeight="1">
      <c r="H35386" s="24"/>
    </row>
    <row r="35387" spans="8:8" ht="15" customHeight="1">
      <c r="H35387" s="24"/>
    </row>
    <row r="35388" spans="8:8" ht="15" customHeight="1">
      <c r="H35388" s="24"/>
    </row>
    <row r="35389" spans="8:8" ht="15" customHeight="1">
      <c r="H35389" s="24"/>
    </row>
    <row r="35390" spans="8:8" ht="15" customHeight="1">
      <c r="H35390" s="24"/>
    </row>
    <row r="35391" spans="8:8" ht="15" customHeight="1">
      <c r="H35391" s="24"/>
    </row>
    <row r="35392" spans="8:8" ht="15" customHeight="1">
      <c r="H35392" s="24"/>
    </row>
    <row r="35393" spans="8:8" ht="15" customHeight="1">
      <c r="H35393" s="24"/>
    </row>
    <row r="35394" spans="8:8" ht="15" customHeight="1">
      <c r="H35394" s="24"/>
    </row>
    <row r="35395" spans="8:8" ht="15" customHeight="1">
      <c r="H35395" s="24"/>
    </row>
    <row r="35396" spans="8:8" ht="15" customHeight="1">
      <c r="H35396" s="24"/>
    </row>
    <row r="35397" spans="8:8" ht="15" customHeight="1">
      <c r="H35397" s="24"/>
    </row>
    <row r="35398" spans="8:8" ht="15" customHeight="1">
      <c r="H35398" s="24"/>
    </row>
    <row r="35399" spans="8:8" ht="15" customHeight="1">
      <c r="H35399" s="24"/>
    </row>
    <row r="35400" spans="8:8" ht="15" customHeight="1">
      <c r="H35400" s="24"/>
    </row>
    <row r="35401" spans="8:8" ht="15" customHeight="1">
      <c r="H35401" s="24"/>
    </row>
    <row r="35402" spans="8:8" ht="15" customHeight="1">
      <c r="H35402" s="24"/>
    </row>
    <row r="35403" spans="8:8" ht="15" customHeight="1">
      <c r="H35403" s="24"/>
    </row>
    <row r="35404" spans="8:8" ht="15" customHeight="1">
      <c r="H35404" s="24"/>
    </row>
    <row r="35405" spans="8:8" ht="15" customHeight="1">
      <c r="H35405" s="24"/>
    </row>
    <row r="35406" spans="8:8" ht="15" customHeight="1">
      <c r="H35406" s="24"/>
    </row>
    <row r="35407" spans="8:8" ht="15" customHeight="1">
      <c r="H35407" s="24"/>
    </row>
    <row r="35408" spans="8:8" ht="15" customHeight="1">
      <c r="H35408" s="24"/>
    </row>
    <row r="35409" spans="8:8" ht="15" customHeight="1">
      <c r="H35409" s="24"/>
    </row>
    <row r="35410" spans="8:8" ht="15" customHeight="1">
      <c r="H35410" s="24"/>
    </row>
    <row r="35411" spans="8:8" ht="15" customHeight="1">
      <c r="H35411" s="24"/>
    </row>
    <row r="35412" spans="8:8" ht="15" customHeight="1">
      <c r="H35412" s="24"/>
    </row>
    <row r="35413" spans="8:8" ht="15" customHeight="1">
      <c r="H35413" s="24"/>
    </row>
    <row r="35414" spans="8:8" ht="15" customHeight="1">
      <c r="H35414" s="24"/>
    </row>
    <row r="35415" spans="8:8" ht="15" customHeight="1">
      <c r="H35415" s="24"/>
    </row>
    <row r="35416" spans="8:8" ht="15" customHeight="1">
      <c r="H35416" s="24"/>
    </row>
    <row r="35417" spans="8:8" ht="15" customHeight="1">
      <c r="H35417" s="24"/>
    </row>
    <row r="35418" spans="8:8" ht="15" customHeight="1">
      <c r="H35418" s="24"/>
    </row>
    <row r="35419" spans="8:8" ht="15" customHeight="1">
      <c r="H35419" s="24"/>
    </row>
    <row r="35420" spans="8:8" ht="15" customHeight="1">
      <c r="H35420" s="24"/>
    </row>
    <row r="35421" spans="8:8" ht="15" customHeight="1">
      <c r="H35421" s="24"/>
    </row>
    <row r="35422" spans="8:8" ht="15" customHeight="1">
      <c r="H35422" s="24"/>
    </row>
    <row r="35423" spans="8:8" ht="15" customHeight="1">
      <c r="H35423" s="24"/>
    </row>
    <row r="35424" spans="8:8" ht="15" customHeight="1">
      <c r="H35424" s="24"/>
    </row>
    <row r="35425" spans="8:8" ht="15" customHeight="1">
      <c r="H35425" s="24"/>
    </row>
    <row r="35426" spans="8:8" ht="15" customHeight="1">
      <c r="H35426" s="24"/>
    </row>
    <row r="35427" spans="8:8" ht="15" customHeight="1">
      <c r="H35427" s="24"/>
    </row>
    <row r="35428" spans="8:8" ht="15" customHeight="1">
      <c r="H35428" s="24"/>
    </row>
    <row r="35429" spans="8:8" ht="15" customHeight="1">
      <c r="H35429" s="24"/>
    </row>
    <row r="35430" spans="8:8" ht="15" customHeight="1">
      <c r="H35430" s="24"/>
    </row>
    <row r="35431" spans="8:8" ht="15" customHeight="1">
      <c r="H35431" s="24"/>
    </row>
    <row r="35432" spans="8:8" ht="15" customHeight="1">
      <c r="H35432" s="24"/>
    </row>
    <row r="35433" spans="8:8" ht="15" customHeight="1">
      <c r="H35433" s="24"/>
    </row>
    <row r="35434" spans="8:8" ht="15" customHeight="1">
      <c r="H35434" s="24"/>
    </row>
    <row r="35435" spans="8:8" ht="15" customHeight="1">
      <c r="H35435" s="24"/>
    </row>
    <row r="35436" spans="8:8" ht="15" customHeight="1">
      <c r="H35436" s="24"/>
    </row>
    <row r="35437" spans="8:8" ht="15" customHeight="1">
      <c r="H35437" s="24"/>
    </row>
    <row r="35438" spans="8:8" ht="15" customHeight="1">
      <c r="H35438" s="24"/>
    </row>
    <row r="35439" spans="8:8" ht="15" customHeight="1">
      <c r="H35439" s="24"/>
    </row>
    <row r="35440" spans="8:8" ht="15" customHeight="1">
      <c r="H35440" s="24"/>
    </row>
    <row r="35441" spans="8:8" ht="15" customHeight="1">
      <c r="H35441" s="24"/>
    </row>
    <row r="35442" spans="8:8" ht="15" customHeight="1">
      <c r="H35442" s="24"/>
    </row>
    <row r="35443" spans="8:8" ht="15" customHeight="1">
      <c r="H35443" s="24"/>
    </row>
    <row r="35444" spans="8:8" ht="15" customHeight="1">
      <c r="H35444" s="24"/>
    </row>
    <row r="35445" spans="8:8" ht="15" customHeight="1">
      <c r="H35445" s="24"/>
    </row>
    <row r="35446" spans="8:8" ht="15" customHeight="1">
      <c r="H35446" s="24"/>
    </row>
    <row r="35447" spans="8:8" ht="15" customHeight="1">
      <c r="H35447" s="24"/>
    </row>
    <row r="35448" spans="8:8" ht="15" customHeight="1">
      <c r="H35448" s="24"/>
    </row>
    <row r="35449" spans="8:8" ht="15" customHeight="1">
      <c r="H35449" s="24"/>
    </row>
    <row r="35450" spans="8:8" ht="15" customHeight="1">
      <c r="H35450" s="24"/>
    </row>
    <row r="35451" spans="8:8" ht="15" customHeight="1">
      <c r="H35451" s="24"/>
    </row>
    <row r="35452" spans="8:8" ht="15" customHeight="1">
      <c r="H35452" s="24"/>
    </row>
    <row r="35453" spans="8:8" ht="15" customHeight="1">
      <c r="H35453" s="24"/>
    </row>
    <row r="35454" spans="8:8" ht="15" customHeight="1">
      <c r="H35454" s="24"/>
    </row>
    <row r="35455" spans="8:8" ht="15" customHeight="1">
      <c r="H35455" s="24"/>
    </row>
    <row r="35456" spans="8:8" ht="15" customHeight="1">
      <c r="H35456" s="24"/>
    </row>
    <row r="35457" spans="8:8" ht="15" customHeight="1">
      <c r="H35457" s="24"/>
    </row>
    <row r="35458" spans="8:8" ht="15" customHeight="1">
      <c r="H35458" s="24"/>
    </row>
    <row r="35459" spans="8:8" ht="15" customHeight="1">
      <c r="H35459" s="24"/>
    </row>
    <row r="35460" spans="8:8" ht="15" customHeight="1">
      <c r="H35460" s="24"/>
    </row>
    <row r="35461" spans="8:8" ht="15" customHeight="1">
      <c r="H35461" s="24"/>
    </row>
    <row r="35462" spans="8:8" ht="15" customHeight="1">
      <c r="H35462" s="24"/>
    </row>
    <row r="35463" spans="8:8" ht="15" customHeight="1">
      <c r="H35463" s="24"/>
    </row>
    <row r="35464" spans="8:8" ht="15" customHeight="1">
      <c r="H35464" s="24"/>
    </row>
    <row r="35465" spans="8:8" ht="15" customHeight="1">
      <c r="H35465" s="24"/>
    </row>
    <row r="35466" spans="8:8" ht="15" customHeight="1">
      <c r="H35466" s="24"/>
    </row>
    <row r="35467" spans="8:8" ht="15" customHeight="1">
      <c r="H35467" s="24"/>
    </row>
    <row r="35468" spans="8:8" ht="15" customHeight="1">
      <c r="H35468" s="24"/>
    </row>
    <row r="35469" spans="8:8" ht="15" customHeight="1">
      <c r="H35469" s="24"/>
    </row>
    <row r="35470" spans="8:8" ht="15" customHeight="1">
      <c r="H35470" s="24"/>
    </row>
    <row r="35471" spans="8:8" ht="15" customHeight="1">
      <c r="H35471" s="24"/>
    </row>
    <row r="35472" spans="8:8" ht="15" customHeight="1">
      <c r="H35472" s="24"/>
    </row>
    <row r="35473" spans="8:8" ht="15" customHeight="1">
      <c r="H35473" s="24"/>
    </row>
    <row r="35474" spans="8:8" ht="15" customHeight="1">
      <c r="H35474" s="24"/>
    </row>
    <row r="35475" spans="8:8" ht="15" customHeight="1">
      <c r="H35475" s="24"/>
    </row>
    <row r="35476" spans="8:8" ht="15" customHeight="1">
      <c r="H35476" s="24"/>
    </row>
    <row r="35477" spans="8:8" ht="15" customHeight="1">
      <c r="H35477" s="24"/>
    </row>
    <row r="35478" spans="8:8" ht="15" customHeight="1">
      <c r="H35478" s="24"/>
    </row>
    <row r="35479" spans="8:8" ht="15" customHeight="1">
      <c r="H35479" s="24"/>
    </row>
    <row r="35480" spans="8:8" ht="15" customHeight="1">
      <c r="H35480" s="24"/>
    </row>
    <row r="35481" spans="8:8" ht="15" customHeight="1">
      <c r="H35481" s="24"/>
    </row>
    <row r="35482" spans="8:8" ht="15" customHeight="1">
      <c r="H35482" s="24"/>
    </row>
    <row r="35483" spans="8:8" ht="15" customHeight="1">
      <c r="H35483" s="24"/>
    </row>
    <row r="35484" spans="8:8" ht="15" customHeight="1">
      <c r="H35484" s="24"/>
    </row>
    <row r="35485" spans="8:8" ht="15" customHeight="1">
      <c r="H35485" s="24"/>
    </row>
    <row r="35486" spans="8:8" ht="15" customHeight="1">
      <c r="H35486" s="24"/>
    </row>
    <row r="35487" spans="8:8" ht="15" customHeight="1">
      <c r="H35487" s="24"/>
    </row>
    <row r="35488" spans="8:8" ht="15" customHeight="1">
      <c r="H35488" s="24"/>
    </row>
    <row r="35489" spans="8:8" ht="15" customHeight="1">
      <c r="H35489" s="24"/>
    </row>
    <row r="35490" spans="8:8" ht="15" customHeight="1">
      <c r="H35490" s="24"/>
    </row>
    <row r="35491" spans="8:8" ht="15" customHeight="1">
      <c r="H35491" s="24"/>
    </row>
    <row r="35492" spans="8:8" ht="15" customHeight="1">
      <c r="H35492" s="24"/>
    </row>
    <row r="35493" spans="8:8" ht="15" customHeight="1">
      <c r="H35493" s="24"/>
    </row>
    <row r="35494" spans="8:8" ht="15" customHeight="1">
      <c r="H35494" s="24"/>
    </row>
    <row r="35495" spans="8:8" ht="15" customHeight="1">
      <c r="H35495" s="24"/>
    </row>
    <row r="35496" spans="8:8" ht="15" customHeight="1">
      <c r="H35496" s="24"/>
    </row>
    <row r="35497" spans="8:8" ht="15" customHeight="1">
      <c r="H35497" s="24"/>
    </row>
    <row r="35498" spans="8:8" ht="15" customHeight="1">
      <c r="H35498" s="24"/>
    </row>
    <row r="35499" spans="8:8" ht="15" customHeight="1">
      <c r="H35499" s="24"/>
    </row>
    <row r="35500" spans="8:8" ht="15" customHeight="1">
      <c r="H35500" s="24"/>
    </row>
    <row r="35501" spans="8:8" ht="15" customHeight="1">
      <c r="H35501" s="24"/>
    </row>
    <row r="35502" spans="8:8" ht="15" customHeight="1">
      <c r="H35502" s="24"/>
    </row>
    <row r="35503" spans="8:8" ht="15" customHeight="1">
      <c r="H35503" s="24"/>
    </row>
    <row r="35504" spans="8:8" ht="15" customHeight="1">
      <c r="H35504" s="24"/>
    </row>
    <row r="35505" spans="8:8" ht="15" customHeight="1">
      <c r="H35505" s="24"/>
    </row>
    <row r="35506" spans="8:8" ht="15" customHeight="1">
      <c r="H35506" s="24"/>
    </row>
    <row r="35507" spans="8:8" ht="15" customHeight="1">
      <c r="H35507" s="24"/>
    </row>
    <row r="35508" spans="8:8" ht="15" customHeight="1">
      <c r="H35508" s="24"/>
    </row>
    <row r="35509" spans="8:8" ht="15" customHeight="1">
      <c r="H35509" s="24"/>
    </row>
    <row r="35510" spans="8:8" ht="15" customHeight="1">
      <c r="H35510" s="24"/>
    </row>
    <row r="35511" spans="8:8" ht="15" customHeight="1">
      <c r="H35511" s="24"/>
    </row>
    <row r="35512" spans="8:8" ht="15" customHeight="1">
      <c r="H35512" s="24"/>
    </row>
    <row r="35513" spans="8:8" ht="15" customHeight="1">
      <c r="H35513" s="24"/>
    </row>
    <row r="35514" spans="8:8" ht="15" customHeight="1">
      <c r="H35514" s="24"/>
    </row>
    <row r="35515" spans="8:8" ht="15" customHeight="1">
      <c r="H35515" s="24"/>
    </row>
    <row r="35516" spans="8:8" ht="15" customHeight="1">
      <c r="H35516" s="24"/>
    </row>
    <row r="35517" spans="8:8" ht="15" customHeight="1">
      <c r="H35517" s="24"/>
    </row>
    <row r="35518" spans="8:8" ht="15" customHeight="1">
      <c r="H35518" s="24"/>
    </row>
    <row r="35519" spans="8:8" ht="15" customHeight="1">
      <c r="H35519" s="24"/>
    </row>
    <row r="35520" spans="8:8" ht="15" customHeight="1">
      <c r="H35520" s="24"/>
    </row>
    <row r="35521" spans="8:8" ht="15" customHeight="1">
      <c r="H35521" s="24"/>
    </row>
    <row r="35522" spans="8:8" ht="15" customHeight="1">
      <c r="H35522" s="24"/>
    </row>
    <row r="35523" spans="8:8" ht="15" customHeight="1">
      <c r="H35523" s="24"/>
    </row>
    <row r="35524" spans="8:8" ht="15" customHeight="1">
      <c r="H35524" s="24"/>
    </row>
    <row r="35525" spans="8:8" ht="15" customHeight="1">
      <c r="H35525" s="24"/>
    </row>
    <row r="35526" spans="8:8" ht="15" customHeight="1">
      <c r="H35526" s="24"/>
    </row>
    <row r="35527" spans="8:8" ht="15" customHeight="1">
      <c r="H35527" s="24"/>
    </row>
    <row r="35528" spans="8:8" ht="15" customHeight="1">
      <c r="H35528" s="24"/>
    </row>
    <row r="35529" spans="8:8" ht="15" customHeight="1">
      <c r="H35529" s="24"/>
    </row>
    <row r="35530" spans="8:8" ht="15" customHeight="1">
      <c r="H35530" s="24"/>
    </row>
    <row r="35531" spans="8:8" ht="15" customHeight="1">
      <c r="H35531" s="24"/>
    </row>
    <row r="35532" spans="8:8" ht="15" customHeight="1">
      <c r="H35532" s="24"/>
    </row>
    <row r="35533" spans="8:8" ht="15" customHeight="1">
      <c r="H35533" s="24"/>
    </row>
    <row r="35534" spans="8:8" ht="15" customHeight="1">
      <c r="H35534" s="24"/>
    </row>
    <row r="35535" spans="8:8" ht="15" customHeight="1">
      <c r="H35535" s="24"/>
    </row>
    <row r="35536" spans="8:8" ht="15" customHeight="1">
      <c r="H35536" s="24"/>
    </row>
    <row r="35537" spans="8:8" ht="15" customHeight="1">
      <c r="H35537" s="24"/>
    </row>
    <row r="35538" spans="8:8" ht="15" customHeight="1">
      <c r="H35538" s="24"/>
    </row>
    <row r="35539" spans="8:8" ht="15" customHeight="1">
      <c r="H35539" s="24"/>
    </row>
    <row r="35540" spans="8:8" ht="15" customHeight="1">
      <c r="H35540" s="24"/>
    </row>
    <row r="35541" spans="8:8" ht="15" customHeight="1">
      <c r="H35541" s="24"/>
    </row>
    <row r="35542" spans="8:8" ht="15" customHeight="1">
      <c r="H35542" s="24"/>
    </row>
    <row r="35543" spans="8:8" ht="15" customHeight="1">
      <c r="H35543" s="24"/>
    </row>
    <row r="35544" spans="8:8" ht="15" customHeight="1">
      <c r="H35544" s="24"/>
    </row>
    <row r="35545" spans="8:8" ht="15" customHeight="1">
      <c r="H35545" s="24"/>
    </row>
    <row r="35546" spans="8:8" ht="15" customHeight="1">
      <c r="H35546" s="24"/>
    </row>
    <row r="35547" spans="8:8" ht="15" customHeight="1">
      <c r="H35547" s="24"/>
    </row>
    <row r="35548" spans="8:8" ht="15" customHeight="1">
      <c r="H35548" s="24"/>
    </row>
    <row r="35549" spans="8:8" ht="15" customHeight="1">
      <c r="H35549" s="24"/>
    </row>
    <row r="35550" spans="8:8" ht="15" customHeight="1">
      <c r="H35550" s="24"/>
    </row>
    <row r="35551" spans="8:8" ht="15" customHeight="1">
      <c r="H35551" s="24"/>
    </row>
    <row r="35552" spans="8:8" ht="15" customHeight="1">
      <c r="H35552" s="24"/>
    </row>
    <row r="35553" spans="8:8" ht="15" customHeight="1">
      <c r="H35553" s="24"/>
    </row>
    <row r="35554" spans="8:8" ht="15" customHeight="1">
      <c r="H35554" s="24"/>
    </row>
    <row r="35555" spans="8:8" ht="15" customHeight="1">
      <c r="H35555" s="24"/>
    </row>
    <row r="35556" spans="8:8" ht="15" customHeight="1">
      <c r="H35556" s="24"/>
    </row>
    <row r="35557" spans="8:8" ht="15" customHeight="1">
      <c r="H35557" s="24"/>
    </row>
    <row r="35558" spans="8:8" ht="15" customHeight="1">
      <c r="H35558" s="24"/>
    </row>
    <row r="35559" spans="8:8" ht="15" customHeight="1">
      <c r="H35559" s="24"/>
    </row>
    <row r="35560" spans="8:8" ht="15" customHeight="1">
      <c r="H35560" s="24"/>
    </row>
    <row r="35561" spans="8:8" ht="15" customHeight="1">
      <c r="H35561" s="24"/>
    </row>
    <row r="35562" spans="8:8" ht="15" customHeight="1">
      <c r="H35562" s="24"/>
    </row>
    <row r="35563" spans="8:8" ht="15" customHeight="1">
      <c r="H35563" s="24"/>
    </row>
    <row r="35564" spans="8:8" ht="15" customHeight="1">
      <c r="H35564" s="24"/>
    </row>
    <row r="35565" spans="8:8" ht="15" customHeight="1">
      <c r="H35565" s="24"/>
    </row>
    <row r="35566" spans="8:8" ht="15" customHeight="1">
      <c r="H35566" s="24"/>
    </row>
    <row r="35567" spans="8:8" ht="15" customHeight="1">
      <c r="H35567" s="24"/>
    </row>
    <row r="35568" spans="8:8" ht="15" customHeight="1">
      <c r="H35568" s="24"/>
    </row>
    <row r="35569" spans="8:8" ht="15" customHeight="1">
      <c r="H35569" s="24"/>
    </row>
    <row r="35570" spans="8:8" ht="15" customHeight="1">
      <c r="H35570" s="24"/>
    </row>
    <row r="35571" spans="8:8" ht="15" customHeight="1">
      <c r="H35571" s="24"/>
    </row>
    <row r="35572" spans="8:8" ht="15" customHeight="1">
      <c r="H35572" s="24"/>
    </row>
    <row r="35573" spans="8:8" ht="15" customHeight="1">
      <c r="H35573" s="24"/>
    </row>
    <row r="35574" spans="8:8" ht="15" customHeight="1">
      <c r="H35574" s="24"/>
    </row>
    <row r="35575" spans="8:8" ht="15" customHeight="1">
      <c r="H35575" s="24"/>
    </row>
    <row r="35576" spans="8:8" ht="15" customHeight="1">
      <c r="H35576" s="24"/>
    </row>
    <row r="35577" spans="8:8" ht="15" customHeight="1">
      <c r="H35577" s="24"/>
    </row>
    <row r="35578" spans="8:8" ht="15" customHeight="1">
      <c r="H35578" s="24"/>
    </row>
    <row r="35579" spans="8:8" ht="15" customHeight="1">
      <c r="H35579" s="24"/>
    </row>
    <row r="35580" spans="8:8" ht="15" customHeight="1">
      <c r="H35580" s="24"/>
    </row>
    <row r="35581" spans="8:8" ht="15" customHeight="1">
      <c r="H35581" s="24"/>
    </row>
    <row r="35582" spans="8:8" ht="15" customHeight="1">
      <c r="H35582" s="24"/>
    </row>
    <row r="35583" spans="8:8" ht="15" customHeight="1">
      <c r="H35583" s="24"/>
    </row>
    <row r="35584" spans="8:8" ht="15" customHeight="1">
      <c r="H35584" s="24"/>
    </row>
    <row r="35585" spans="8:8" ht="15" customHeight="1">
      <c r="H35585" s="24"/>
    </row>
    <row r="35586" spans="8:8" ht="15" customHeight="1">
      <c r="H35586" s="24"/>
    </row>
    <row r="35587" spans="8:8" ht="15" customHeight="1">
      <c r="H35587" s="24"/>
    </row>
    <row r="35588" spans="8:8" ht="15" customHeight="1">
      <c r="H35588" s="24"/>
    </row>
    <row r="35589" spans="8:8" ht="15" customHeight="1">
      <c r="H35589" s="24"/>
    </row>
    <row r="35590" spans="8:8" ht="15" customHeight="1">
      <c r="H35590" s="24"/>
    </row>
    <row r="35591" spans="8:8" ht="15" customHeight="1">
      <c r="H35591" s="24"/>
    </row>
    <row r="35592" spans="8:8" ht="15" customHeight="1">
      <c r="H35592" s="24"/>
    </row>
    <row r="35593" spans="8:8" ht="15" customHeight="1">
      <c r="H35593" s="24"/>
    </row>
    <row r="35594" spans="8:8" ht="15" customHeight="1">
      <c r="H35594" s="24"/>
    </row>
    <row r="35595" spans="8:8" ht="15" customHeight="1">
      <c r="H35595" s="24"/>
    </row>
    <row r="35596" spans="8:8" ht="15" customHeight="1">
      <c r="H35596" s="24"/>
    </row>
    <row r="35597" spans="8:8" ht="15" customHeight="1">
      <c r="H35597" s="24"/>
    </row>
    <row r="35598" spans="8:8" ht="15" customHeight="1">
      <c r="H35598" s="24"/>
    </row>
    <row r="35599" spans="8:8" ht="15" customHeight="1">
      <c r="H35599" s="24"/>
    </row>
    <row r="35600" spans="8:8" ht="15" customHeight="1">
      <c r="H35600" s="24"/>
    </row>
    <row r="35601" spans="8:8" ht="15" customHeight="1">
      <c r="H35601" s="24"/>
    </row>
    <row r="35602" spans="8:8" ht="15" customHeight="1">
      <c r="H35602" s="24"/>
    </row>
    <row r="35603" spans="8:8" ht="15" customHeight="1">
      <c r="H35603" s="24"/>
    </row>
    <row r="35604" spans="8:8" ht="15" customHeight="1">
      <c r="H35604" s="24"/>
    </row>
    <row r="35605" spans="8:8" ht="15" customHeight="1">
      <c r="H35605" s="24"/>
    </row>
    <row r="35606" spans="8:8" ht="15" customHeight="1">
      <c r="H35606" s="24"/>
    </row>
    <row r="35607" spans="8:8" ht="15" customHeight="1">
      <c r="H35607" s="24"/>
    </row>
    <row r="35608" spans="8:8" ht="15" customHeight="1">
      <c r="H35608" s="24"/>
    </row>
    <row r="35609" spans="8:8" ht="15" customHeight="1">
      <c r="H35609" s="24"/>
    </row>
    <row r="35610" spans="8:8" ht="15" customHeight="1">
      <c r="H35610" s="24"/>
    </row>
    <row r="35611" spans="8:8" ht="15" customHeight="1">
      <c r="H35611" s="24"/>
    </row>
    <row r="35612" spans="8:8" ht="15" customHeight="1">
      <c r="H35612" s="24"/>
    </row>
    <row r="35613" spans="8:8" ht="15" customHeight="1">
      <c r="H35613" s="24"/>
    </row>
    <row r="35614" spans="8:8" ht="15" customHeight="1">
      <c r="H35614" s="24"/>
    </row>
    <row r="35615" spans="8:8" ht="15" customHeight="1">
      <c r="H35615" s="24"/>
    </row>
    <row r="35616" spans="8:8" ht="15" customHeight="1">
      <c r="H35616" s="24"/>
    </row>
    <row r="35617" spans="8:8" ht="15" customHeight="1">
      <c r="H35617" s="24"/>
    </row>
    <row r="35618" spans="8:8" ht="15" customHeight="1">
      <c r="H35618" s="24"/>
    </row>
    <row r="35619" spans="8:8" ht="15" customHeight="1">
      <c r="H35619" s="24"/>
    </row>
    <row r="35620" spans="8:8" ht="15" customHeight="1">
      <c r="H35620" s="24"/>
    </row>
    <row r="35621" spans="8:8" ht="15" customHeight="1">
      <c r="H35621" s="24"/>
    </row>
    <row r="35622" spans="8:8" ht="15" customHeight="1">
      <c r="H35622" s="24"/>
    </row>
    <row r="35623" spans="8:8" ht="15" customHeight="1">
      <c r="H35623" s="24"/>
    </row>
    <row r="35624" spans="8:8" ht="15" customHeight="1">
      <c r="H35624" s="24"/>
    </row>
    <row r="35625" spans="8:8" ht="15" customHeight="1">
      <c r="H35625" s="24"/>
    </row>
    <row r="35626" spans="8:8" ht="15" customHeight="1">
      <c r="H35626" s="24"/>
    </row>
    <row r="35627" spans="8:8" ht="15" customHeight="1">
      <c r="H35627" s="24"/>
    </row>
    <row r="35628" spans="8:8" ht="15" customHeight="1">
      <c r="H35628" s="24"/>
    </row>
    <row r="35629" spans="8:8" ht="15" customHeight="1">
      <c r="H35629" s="24"/>
    </row>
    <row r="35630" spans="8:8" ht="15" customHeight="1">
      <c r="H35630" s="24"/>
    </row>
    <row r="35631" spans="8:8" ht="15" customHeight="1">
      <c r="H35631" s="24"/>
    </row>
    <row r="35632" spans="8:8" ht="15" customHeight="1">
      <c r="H35632" s="24"/>
    </row>
    <row r="35633" spans="8:8" ht="15" customHeight="1">
      <c r="H35633" s="24"/>
    </row>
    <row r="35634" spans="8:8" ht="15" customHeight="1">
      <c r="H35634" s="24"/>
    </row>
    <row r="35635" spans="8:8" ht="15" customHeight="1">
      <c r="H35635" s="24"/>
    </row>
    <row r="35636" spans="8:8" ht="15" customHeight="1">
      <c r="H35636" s="24"/>
    </row>
    <row r="35637" spans="8:8" ht="15" customHeight="1">
      <c r="H35637" s="24"/>
    </row>
    <row r="35638" spans="8:8" ht="15" customHeight="1">
      <c r="H35638" s="24"/>
    </row>
    <row r="35639" spans="8:8" ht="15" customHeight="1">
      <c r="H35639" s="24"/>
    </row>
    <row r="35640" spans="8:8" ht="15" customHeight="1">
      <c r="H35640" s="24"/>
    </row>
    <row r="35641" spans="8:8" ht="15" customHeight="1">
      <c r="H35641" s="24"/>
    </row>
    <row r="35642" spans="8:8" ht="15" customHeight="1">
      <c r="H35642" s="24"/>
    </row>
    <row r="35643" spans="8:8" ht="15" customHeight="1">
      <c r="H35643" s="24"/>
    </row>
    <row r="35644" spans="8:8" ht="15" customHeight="1">
      <c r="H35644" s="24"/>
    </row>
    <row r="35645" spans="8:8" ht="15" customHeight="1">
      <c r="H35645" s="24"/>
    </row>
    <row r="35646" spans="8:8" ht="15" customHeight="1">
      <c r="H35646" s="24"/>
    </row>
    <row r="35647" spans="8:8" ht="15" customHeight="1">
      <c r="H35647" s="24"/>
    </row>
    <row r="35648" spans="8:8" ht="15" customHeight="1">
      <c r="H35648" s="24"/>
    </row>
    <row r="35649" spans="8:8" ht="15" customHeight="1">
      <c r="H35649" s="24"/>
    </row>
    <row r="35650" spans="8:8" ht="15" customHeight="1">
      <c r="H35650" s="24"/>
    </row>
    <row r="35651" spans="8:8" ht="15" customHeight="1">
      <c r="H35651" s="24"/>
    </row>
    <row r="35652" spans="8:8" ht="15" customHeight="1">
      <c r="H35652" s="24"/>
    </row>
    <row r="35653" spans="8:8" ht="15" customHeight="1">
      <c r="H35653" s="24"/>
    </row>
    <row r="35654" spans="8:8" ht="15" customHeight="1">
      <c r="H35654" s="24"/>
    </row>
    <row r="35655" spans="8:8" ht="15" customHeight="1">
      <c r="H35655" s="24"/>
    </row>
    <row r="35656" spans="8:8" ht="15" customHeight="1">
      <c r="H35656" s="24"/>
    </row>
    <row r="35657" spans="8:8" ht="15" customHeight="1">
      <c r="H35657" s="24"/>
    </row>
    <row r="35658" spans="8:8" ht="15" customHeight="1">
      <c r="H35658" s="24"/>
    </row>
    <row r="35659" spans="8:8" ht="15" customHeight="1">
      <c r="H35659" s="24"/>
    </row>
    <row r="35660" spans="8:8" ht="15" customHeight="1">
      <c r="H35660" s="24"/>
    </row>
    <row r="35661" spans="8:8" ht="15" customHeight="1">
      <c r="H35661" s="24"/>
    </row>
    <row r="35662" spans="8:8" ht="15" customHeight="1">
      <c r="H35662" s="24"/>
    </row>
    <row r="35663" spans="8:8" ht="15" customHeight="1">
      <c r="H35663" s="24"/>
    </row>
    <row r="35664" spans="8:8" ht="15" customHeight="1">
      <c r="H35664" s="24"/>
    </row>
    <row r="35665" spans="8:8" ht="15" customHeight="1">
      <c r="H35665" s="24"/>
    </row>
    <row r="35666" spans="8:8" ht="15" customHeight="1">
      <c r="H35666" s="24"/>
    </row>
    <row r="35667" spans="8:8" ht="15" customHeight="1">
      <c r="H35667" s="24"/>
    </row>
    <row r="35668" spans="8:8" ht="15" customHeight="1">
      <c r="H35668" s="24"/>
    </row>
    <row r="35669" spans="8:8" ht="15" customHeight="1">
      <c r="H35669" s="24"/>
    </row>
    <row r="35670" spans="8:8" ht="15" customHeight="1">
      <c r="H35670" s="24"/>
    </row>
    <row r="35671" spans="8:8" ht="15" customHeight="1">
      <c r="H35671" s="24"/>
    </row>
    <row r="35672" spans="8:8" ht="15" customHeight="1">
      <c r="H35672" s="24"/>
    </row>
    <row r="35673" spans="8:8" ht="15" customHeight="1">
      <c r="H35673" s="24"/>
    </row>
    <row r="35674" spans="8:8" ht="15" customHeight="1">
      <c r="H35674" s="24"/>
    </row>
    <row r="35675" spans="8:8" ht="15" customHeight="1">
      <c r="H35675" s="24"/>
    </row>
    <row r="35676" spans="8:8" ht="15" customHeight="1">
      <c r="H35676" s="24"/>
    </row>
    <row r="35677" spans="8:8" ht="15" customHeight="1">
      <c r="H35677" s="24"/>
    </row>
    <row r="35678" spans="8:8" ht="15" customHeight="1">
      <c r="H35678" s="24"/>
    </row>
    <row r="35679" spans="8:8" ht="15" customHeight="1">
      <c r="H35679" s="24"/>
    </row>
    <row r="35680" spans="8:8" ht="15" customHeight="1">
      <c r="H35680" s="24"/>
    </row>
    <row r="35681" spans="8:8" ht="15" customHeight="1">
      <c r="H35681" s="24"/>
    </row>
    <row r="35682" spans="8:8" ht="15" customHeight="1">
      <c r="H35682" s="24"/>
    </row>
    <row r="35683" spans="8:8" ht="15" customHeight="1">
      <c r="H35683" s="24"/>
    </row>
    <row r="35684" spans="8:8" ht="15" customHeight="1">
      <c r="H35684" s="24"/>
    </row>
    <row r="35685" spans="8:8" ht="15" customHeight="1">
      <c r="H35685" s="24"/>
    </row>
    <row r="35686" spans="8:8" ht="15" customHeight="1">
      <c r="H35686" s="24"/>
    </row>
    <row r="35687" spans="8:8" ht="15" customHeight="1">
      <c r="H35687" s="24"/>
    </row>
    <row r="35688" spans="8:8" ht="15" customHeight="1">
      <c r="H35688" s="24"/>
    </row>
    <row r="35689" spans="8:8" ht="15" customHeight="1">
      <c r="H35689" s="24"/>
    </row>
    <row r="35690" spans="8:8" ht="15" customHeight="1">
      <c r="H35690" s="24"/>
    </row>
    <row r="35691" spans="8:8" ht="15" customHeight="1">
      <c r="H35691" s="24"/>
    </row>
    <row r="35692" spans="8:8" ht="15" customHeight="1">
      <c r="H35692" s="24"/>
    </row>
    <row r="35693" spans="8:8" ht="15" customHeight="1">
      <c r="H35693" s="24"/>
    </row>
    <row r="35694" spans="8:8" ht="15" customHeight="1">
      <c r="H35694" s="24"/>
    </row>
    <row r="35695" spans="8:8" ht="15" customHeight="1">
      <c r="H35695" s="24"/>
    </row>
    <row r="35696" spans="8:8" ht="15" customHeight="1">
      <c r="H35696" s="24"/>
    </row>
    <row r="35697" spans="8:8" ht="15" customHeight="1">
      <c r="H35697" s="24"/>
    </row>
    <row r="35698" spans="8:8" ht="15" customHeight="1">
      <c r="H35698" s="24"/>
    </row>
    <row r="35699" spans="8:8" ht="15" customHeight="1">
      <c r="H35699" s="24"/>
    </row>
    <row r="35700" spans="8:8" ht="15" customHeight="1">
      <c r="H35700" s="24"/>
    </row>
    <row r="35701" spans="8:8" ht="15" customHeight="1">
      <c r="H35701" s="24"/>
    </row>
    <row r="35702" spans="8:8" ht="15" customHeight="1">
      <c r="H35702" s="24"/>
    </row>
    <row r="35703" spans="8:8" ht="15" customHeight="1">
      <c r="H35703" s="24"/>
    </row>
    <row r="35704" spans="8:8" ht="15" customHeight="1">
      <c r="H35704" s="24"/>
    </row>
    <row r="35705" spans="8:8" ht="15" customHeight="1">
      <c r="H35705" s="24"/>
    </row>
    <row r="35706" spans="8:8" ht="15" customHeight="1">
      <c r="H35706" s="24"/>
    </row>
    <row r="35707" spans="8:8" ht="15" customHeight="1">
      <c r="H35707" s="24"/>
    </row>
    <row r="35708" spans="8:8" ht="15" customHeight="1">
      <c r="H35708" s="24"/>
    </row>
    <row r="35709" spans="8:8" ht="15" customHeight="1">
      <c r="H35709" s="24"/>
    </row>
    <row r="35710" spans="8:8" ht="15" customHeight="1">
      <c r="H35710" s="24"/>
    </row>
    <row r="35711" spans="8:8" ht="15" customHeight="1">
      <c r="H35711" s="24"/>
    </row>
    <row r="35712" spans="8:8" ht="15" customHeight="1">
      <c r="H35712" s="24"/>
    </row>
    <row r="35713" spans="8:8" ht="15" customHeight="1">
      <c r="H35713" s="24"/>
    </row>
    <row r="35714" spans="8:8" ht="15" customHeight="1">
      <c r="H35714" s="24"/>
    </row>
    <row r="35715" spans="8:8" ht="15" customHeight="1">
      <c r="H35715" s="24"/>
    </row>
    <row r="35716" spans="8:8" ht="15" customHeight="1">
      <c r="H35716" s="24"/>
    </row>
    <row r="35717" spans="8:8" ht="15" customHeight="1">
      <c r="H35717" s="24"/>
    </row>
    <row r="35718" spans="8:8" ht="15" customHeight="1">
      <c r="H35718" s="24"/>
    </row>
    <row r="35719" spans="8:8" ht="15" customHeight="1">
      <c r="H35719" s="24"/>
    </row>
    <row r="35720" spans="8:8" ht="15" customHeight="1">
      <c r="H35720" s="24"/>
    </row>
    <row r="35721" spans="8:8" ht="15" customHeight="1">
      <c r="H35721" s="24"/>
    </row>
    <row r="35722" spans="8:8" ht="15" customHeight="1">
      <c r="H35722" s="24"/>
    </row>
    <row r="35723" spans="8:8" ht="15" customHeight="1">
      <c r="H35723" s="24"/>
    </row>
    <row r="35724" spans="8:8" ht="15" customHeight="1">
      <c r="H35724" s="24"/>
    </row>
    <row r="35725" spans="8:8" ht="15" customHeight="1">
      <c r="H35725" s="24"/>
    </row>
    <row r="35726" spans="8:8" ht="15" customHeight="1">
      <c r="H35726" s="24"/>
    </row>
    <row r="35727" spans="8:8" ht="15" customHeight="1">
      <c r="H35727" s="24"/>
    </row>
    <row r="35728" spans="8:8" ht="15" customHeight="1">
      <c r="H35728" s="24"/>
    </row>
    <row r="35729" spans="8:8" ht="15" customHeight="1">
      <c r="H35729" s="24"/>
    </row>
    <row r="35730" spans="8:8" ht="15" customHeight="1">
      <c r="H35730" s="24"/>
    </row>
    <row r="35731" spans="8:8" ht="15" customHeight="1">
      <c r="H35731" s="24"/>
    </row>
    <row r="35732" spans="8:8" ht="15" customHeight="1">
      <c r="H35732" s="24"/>
    </row>
    <row r="35733" spans="8:8" ht="15" customHeight="1">
      <c r="H35733" s="24"/>
    </row>
    <row r="35734" spans="8:8" ht="15" customHeight="1">
      <c r="H35734" s="24"/>
    </row>
    <row r="35735" spans="8:8" ht="15" customHeight="1">
      <c r="H35735" s="24"/>
    </row>
    <row r="35736" spans="8:8" ht="15" customHeight="1">
      <c r="H35736" s="24"/>
    </row>
    <row r="35737" spans="8:8" ht="15" customHeight="1">
      <c r="H35737" s="24"/>
    </row>
    <row r="35738" spans="8:8" ht="15" customHeight="1">
      <c r="H35738" s="24"/>
    </row>
    <row r="35739" spans="8:8" ht="15" customHeight="1">
      <c r="H35739" s="24"/>
    </row>
    <row r="35740" spans="8:8" ht="15" customHeight="1">
      <c r="H35740" s="24"/>
    </row>
    <row r="35741" spans="8:8" ht="15" customHeight="1">
      <c r="H35741" s="24"/>
    </row>
    <row r="35742" spans="8:8" ht="15" customHeight="1">
      <c r="H35742" s="24"/>
    </row>
    <row r="35743" spans="8:8" ht="15" customHeight="1">
      <c r="H35743" s="24"/>
    </row>
    <row r="35744" spans="8:8" ht="15" customHeight="1">
      <c r="H35744" s="24"/>
    </row>
    <row r="35745" spans="8:8" ht="15" customHeight="1">
      <c r="H35745" s="24"/>
    </row>
    <row r="35746" spans="8:8" ht="15" customHeight="1">
      <c r="H35746" s="24"/>
    </row>
    <row r="35747" spans="8:8" ht="15" customHeight="1">
      <c r="H35747" s="24"/>
    </row>
    <row r="35748" spans="8:8" ht="15" customHeight="1">
      <c r="H35748" s="24"/>
    </row>
    <row r="35749" spans="8:8" ht="15" customHeight="1">
      <c r="H35749" s="24"/>
    </row>
    <row r="35750" spans="8:8" ht="15" customHeight="1">
      <c r="H35750" s="24"/>
    </row>
    <row r="35751" spans="8:8" ht="15" customHeight="1">
      <c r="H35751" s="24"/>
    </row>
    <row r="35752" spans="8:8" ht="15" customHeight="1">
      <c r="H35752" s="24"/>
    </row>
    <row r="35753" spans="8:8" ht="15" customHeight="1">
      <c r="H35753" s="24"/>
    </row>
    <row r="35754" spans="8:8" ht="15" customHeight="1">
      <c r="H35754" s="24"/>
    </row>
    <row r="35755" spans="8:8" ht="15" customHeight="1">
      <c r="H35755" s="24"/>
    </row>
    <row r="35756" spans="8:8" ht="15" customHeight="1">
      <c r="H35756" s="24"/>
    </row>
    <row r="35757" spans="8:8" ht="15" customHeight="1">
      <c r="H35757" s="24"/>
    </row>
    <row r="35758" spans="8:8" ht="15" customHeight="1">
      <c r="H35758" s="24"/>
    </row>
    <row r="35759" spans="8:8" ht="15" customHeight="1">
      <c r="H35759" s="24"/>
    </row>
    <row r="35760" spans="8:8" ht="15" customHeight="1">
      <c r="H35760" s="24"/>
    </row>
    <row r="35761" spans="8:8" ht="15" customHeight="1">
      <c r="H35761" s="24"/>
    </row>
    <row r="35762" spans="8:8" ht="15" customHeight="1">
      <c r="H35762" s="24"/>
    </row>
    <row r="35763" spans="8:8" ht="15" customHeight="1">
      <c r="H35763" s="24"/>
    </row>
    <row r="35764" spans="8:8" ht="15" customHeight="1">
      <c r="H35764" s="24"/>
    </row>
    <row r="35765" spans="8:8" ht="15" customHeight="1">
      <c r="H35765" s="24"/>
    </row>
    <row r="35766" spans="8:8" ht="15" customHeight="1">
      <c r="H35766" s="24"/>
    </row>
    <row r="35767" spans="8:8" ht="15" customHeight="1">
      <c r="H35767" s="24"/>
    </row>
    <row r="35768" spans="8:8" ht="15" customHeight="1">
      <c r="H35768" s="24"/>
    </row>
    <row r="35769" spans="8:8" ht="15" customHeight="1">
      <c r="H35769" s="24"/>
    </row>
    <row r="35770" spans="8:8" ht="15" customHeight="1">
      <c r="H35770" s="24"/>
    </row>
    <row r="35771" spans="8:8" ht="15" customHeight="1">
      <c r="H35771" s="24"/>
    </row>
    <row r="35772" spans="8:8" ht="15" customHeight="1">
      <c r="H35772" s="24"/>
    </row>
    <row r="35773" spans="8:8" ht="15" customHeight="1">
      <c r="H35773" s="24"/>
    </row>
    <row r="35774" spans="8:8" ht="15" customHeight="1">
      <c r="H35774" s="24"/>
    </row>
    <row r="35775" spans="8:8" ht="15" customHeight="1">
      <c r="H35775" s="24"/>
    </row>
    <row r="35776" spans="8:8" ht="15" customHeight="1">
      <c r="H35776" s="24"/>
    </row>
    <row r="35777" spans="8:8" ht="15" customHeight="1">
      <c r="H35777" s="24"/>
    </row>
    <row r="35778" spans="8:8" ht="15" customHeight="1">
      <c r="H35778" s="24"/>
    </row>
    <row r="35779" spans="8:8" ht="15" customHeight="1">
      <c r="H35779" s="24"/>
    </row>
    <row r="35780" spans="8:8" ht="15" customHeight="1">
      <c r="H35780" s="24"/>
    </row>
    <row r="35781" spans="8:8" ht="15" customHeight="1">
      <c r="H35781" s="24"/>
    </row>
    <row r="35782" spans="8:8" ht="15" customHeight="1">
      <c r="H35782" s="24"/>
    </row>
    <row r="35783" spans="8:8" ht="15" customHeight="1">
      <c r="H35783" s="24"/>
    </row>
    <row r="35784" spans="8:8" ht="15" customHeight="1">
      <c r="H35784" s="24"/>
    </row>
    <row r="35785" spans="8:8" ht="15" customHeight="1">
      <c r="H35785" s="24"/>
    </row>
    <row r="35786" spans="8:8" ht="15" customHeight="1">
      <c r="H35786" s="24"/>
    </row>
    <row r="35787" spans="8:8" ht="15" customHeight="1">
      <c r="H35787" s="24"/>
    </row>
    <row r="35788" spans="8:8" ht="15" customHeight="1">
      <c r="H35788" s="24"/>
    </row>
    <row r="35789" spans="8:8" ht="15" customHeight="1">
      <c r="H35789" s="24"/>
    </row>
    <row r="35790" spans="8:8" ht="15" customHeight="1">
      <c r="H35790" s="24"/>
    </row>
    <row r="35791" spans="8:8" ht="15" customHeight="1">
      <c r="H35791" s="24"/>
    </row>
    <row r="35792" spans="8:8" ht="15" customHeight="1">
      <c r="H35792" s="24"/>
    </row>
    <row r="35793" spans="8:8" ht="15" customHeight="1">
      <c r="H35793" s="24"/>
    </row>
    <row r="35794" spans="8:8" ht="15" customHeight="1">
      <c r="H35794" s="24"/>
    </row>
    <row r="35795" spans="8:8" ht="15" customHeight="1">
      <c r="H35795" s="24"/>
    </row>
    <row r="35796" spans="8:8" ht="15" customHeight="1">
      <c r="H35796" s="24"/>
    </row>
    <row r="35797" spans="8:8" ht="15" customHeight="1">
      <c r="H35797" s="24"/>
    </row>
    <row r="35798" spans="8:8" ht="15" customHeight="1">
      <c r="H35798" s="24"/>
    </row>
    <row r="35799" spans="8:8" ht="15" customHeight="1">
      <c r="H35799" s="24"/>
    </row>
    <row r="35800" spans="8:8" ht="15" customHeight="1">
      <c r="H35800" s="24"/>
    </row>
    <row r="35801" spans="8:8" ht="15" customHeight="1">
      <c r="H35801" s="24"/>
    </row>
    <row r="35802" spans="8:8" ht="15" customHeight="1">
      <c r="H35802" s="24"/>
    </row>
    <row r="35803" spans="8:8" ht="15" customHeight="1">
      <c r="H35803" s="24"/>
    </row>
    <row r="35804" spans="8:8" ht="15" customHeight="1">
      <c r="H35804" s="24"/>
    </row>
    <row r="35805" spans="8:8" ht="15" customHeight="1">
      <c r="H35805" s="24"/>
    </row>
    <row r="35806" spans="8:8" ht="15" customHeight="1">
      <c r="H35806" s="24"/>
    </row>
    <row r="35807" spans="8:8" ht="15" customHeight="1">
      <c r="H35807" s="24"/>
    </row>
    <row r="35808" spans="8:8" ht="15" customHeight="1">
      <c r="H35808" s="24"/>
    </row>
    <row r="35809" spans="8:8" ht="15" customHeight="1">
      <c r="H35809" s="24"/>
    </row>
    <row r="35810" spans="8:8" ht="15" customHeight="1">
      <c r="H35810" s="24"/>
    </row>
    <row r="35811" spans="8:8" ht="15" customHeight="1">
      <c r="H35811" s="24"/>
    </row>
    <row r="35812" spans="8:8" ht="15" customHeight="1">
      <c r="H35812" s="24"/>
    </row>
    <row r="35813" spans="8:8" ht="15" customHeight="1">
      <c r="H35813" s="24"/>
    </row>
    <row r="35814" spans="8:8" ht="15" customHeight="1">
      <c r="H35814" s="24"/>
    </row>
    <row r="35815" spans="8:8" ht="15" customHeight="1">
      <c r="H35815" s="24"/>
    </row>
    <row r="35816" spans="8:8" ht="15" customHeight="1">
      <c r="H35816" s="24"/>
    </row>
    <row r="35817" spans="8:8" ht="15" customHeight="1">
      <c r="H35817" s="24"/>
    </row>
    <row r="35818" spans="8:8" ht="15" customHeight="1">
      <c r="H35818" s="24"/>
    </row>
    <row r="35819" spans="8:8" ht="15" customHeight="1">
      <c r="H35819" s="24"/>
    </row>
    <row r="35820" spans="8:8" ht="15" customHeight="1">
      <c r="H35820" s="24"/>
    </row>
    <row r="35821" spans="8:8" ht="15" customHeight="1">
      <c r="H35821" s="24"/>
    </row>
    <row r="35822" spans="8:8" ht="15" customHeight="1">
      <c r="H35822" s="24"/>
    </row>
    <row r="35823" spans="8:8" ht="15" customHeight="1">
      <c r="H35823" s="24"/>
    </row>
    <row r="35824" spans="8:8" ht="15" customHeight="1">
      <c r="H35824" s="24"/>
    </row>
    <row r="35825" spans="8:8" ht="15" customHeight="1">
      <c r="H35825" s="24"/>
    </row>
    <row r="35826" spans="8:8" ht="15" customHeight="1">
      <c r="H35826" s="24"/>
    </row>
    <row r="35827" spans="8:8" ht="15" customHeight="1">
      <c r="H35827" s="24"/>
    </row>
    <row r="35828" spans="8:8" ht="15" customHeight="1">
      <c r="H35828" s="24"/>
    </row>
    <row r="35829" spans="8:8" ht="15" customHeight="1">
      <c r="H35829" s="24"/>
    </row>
    <row r="35830" spans="8:8" ht="15" customHeight="1">
      <c r="H35830" s="24"/>
    </row>
    <row r="35831" spans="8:8" ht="15" customHeight="1">
      <c r="H35831" s="24"/>
    </row>
    <row r="35832" spans="8:8" ht="15" customHeight="1">
      <c r="H35832" s="24"/>
    </row>
    <row r="35833" spans="8:8" ht="15" customHeight="1">
      <c r="H35833" s="24"/>
    </row>
    <row r="35834" spans="8:8" ht="15" customHeight="1">
      <c r="H35834" s="24"/>
    </row>
    <row r="35835" spans="8:8" ht="15" customHeight="1">
      <c r="H35835" s="24"/>
    </row>
    <row r="35836" spans="8:8" ht="15" customHeight="1">
      <c r="H35836" s="24"/>
    </row>
    <row r="35837" spans="8:8" ht="15" customHeight="1">
      <c r="H35837" s="24"/>
    </row>
    <row r="35838" spans="8:8" ht="15" customHeight="1">
      <c r="H35838" s="24"/>
    </row>
    <row r="35839" spans="8:8" ht="15" customHeight="1">
      <c r="H35839" s="24"/>
    </row>
    <row r="35840" spans="8:8" ht="15" customHeight="1">
      <c r="H35840" s="24"/>
    </row>
    <row r="35841" spans="8:8" ht="15" customHeight="1">
      <c r="H35841" s="24"/>
    </row>
    <row r="35842" spans="8:8" ht="15" customHeight="1">
      <c r="H35842" s="24"/>
    </row>
    <row r="35843" spans="8:8" ht="15" customHeight="1">
      <c r="H35843" s="24"/>
    </row>
    <row r="35844" spans="8:8" ht="15" customHeight="1">
      <c r="H35844" s="24"/>
    </row>
    <row r="35845" spans="8:8" ht="15" customHeight="1">
      <c r="H35845" s="24"/>
    </row>
    <row r="35846" spans="8:8" ht="15" customHeight="1">
      <c r="H35846" s="24"/>
    </row>
    <row r="35847" spans="8:8" ht="15" customHeight="1">
      <c r="H35847" s="24"/>
    </row>
    <row r="35848" spans="8:8" ht="15" customHeight="1">
      <c r="H35848" s="24"/>
    </row>
    <row r="35849" spans="8:8" ht="15" customHeight="1">
      <c r="H35849" s="24"/>
    </row>
    <row r="35850" spans="8:8" ht="15" customHeight="1">
      <c r="H35850" s="24"/>
    </row>
    <row r="35851" spans="8:8" ht="15" customHeight="1">
      <c r="H35851" s="24"/>
    </row>
    <row r="35852" spans="8:8" ht="15" customHeight="1">
      <c r="H35852" s="24"/>
    </row>
    <row r="35853" spans="8:8" ht="15" customHeight="1">
      <c r="H35853" s="24"/>
    </row>
    <row r="35854" spans="8:8" ht="15" customHeight="1">
      <c r="H35854" s="24"/>
    </row>
    <row r="35855" spans="8:8" ht="15" customHeight="1">
      <c r="H35855" s="24"/>
    </row>
    <row r="35856" spans="8:8" ht="15" customHeight="1">
      <c r="H35856" s="24"/>
    </row>
    <row r="35857" spans="8:8" ht="15" customHeight="1">
      <c r="H35857" s="24"/>
    </row>
    <row r="35858" spans="8:8" ht="15" customHeight="1">
      <c r="H35858" s="24"/>
    </row>
    <row r="35859" spans="8:8" ht="15" customHeight="1">
      <c r="H35859" s="24"/>
    </row>
    <row r="35860" spans="8:8" ht="15" customHeight="1">
      <c r="H35860" s="24"/>
    </row>
    <row r="35861" spans="8:8" ht="15" customHeight="1">
      <c r="H35861" s="24"/>
    </row>
    <row r="35862" spans="8:8" ht="15" customHeight="1">
      <c r="H35862" s="24"/>
    </row>
    <row r="35863" spans="8:8" ht="15" customHeight="1">
      <c r="H35863" s="24"/>
    </row>
    <row r="35864" spans="8:8" ht="15" customHeight="1">
      <c r="H35864" s="24"/>
    </row>
    <row r="35865" spans="8:8" ht="15" customHeight="1">
      <c r="H35865" s="24"/>
    </row>
    <row r="35866" spans="8:8" ht="15" customHeight="1">
      <c r="H35866" s="24"/>
    </row>
    <row r="35867" spans="8:8" ht="15" customHeight="1">
      <c r="H35867" s="24"/>
    </row>
    <row r="35868" spans="8:8" ht="15" customHeight="1">
      <c r="H35868" s="24"/>
    </row>
    <row r="35869" spans="8:8" ht="15" customHeight="1">
      <c r="H35869" s="24"/>
    </row>
    <row r="35870" spans="8:8" ht="15" customHeight="1">
      <c r="H35870" s="24"/>
    </row>
    <row r="35871" spans="8:8" ht="15" customHeight="1">
      <c r="H35871" s="24"/>
    </row>
    <row r="35872" spans="8:8" ht="15" customHeight="1">
      <c r="H35872" s="24"/>
    </row>
    <row r="35873" spans="8:8" ht="15" customHeight="1">
      <c r="H35873" s="24"/>
    </row>
    <row r="35874" spans="8:8" ht="15" customHeight="1">
      <c r="H35874" s="24"/>
    </row>
    <row r="35875" spans="8:8" ht="15" customHeight="1">
      <c r="H35875" s="24"/>
    </row>
    <row r="35876" spans="8:8" ht="15" customHeight="1">
      <c r="H35876" s="24"/>
    </row>
    <row r="35877" spans="8:8" ht="15" customHeight="1">
      <c r="H35877" s="24"/>
    </row>
    <row r="35878" spans="8:8" ht="15" customHeight="1">
      <c r="H35878" s="24"/>
    </row>
    <row r="35879" spans="8:8" ht="15" customHeight="1">
      <c r="H35879" s="24"/>
    </row>
    <row r="35880" spans="8:8" ht="15" customHeight="1">
      <c r="H35880" s="24"/>
    </row>
    <row r="35881" spans="8:8" ht="15" customHeight="1">
      <c r="H35881" s="24"/>
    </row>
    <row r="35882" spans="8:8" ht="15" customHeight="1">
      <c r="H35882" s="24"/>
    </row>
    <row r="35883" spans="8:8" ht="15" customHeight="1">
      <c r="H35883" s="24"/>
    </row>
    <row r="35884" spans="8:8" ht="15" customHeight="1">
      <c r="H35884" s="24"/>
    </row>
    <row r="35885" spans="8:8" ht="15" customHeight="1">
      <c r="H35885" s="24"/>
    </row>
    <row r="35886" spans="8:8" ht="15" customHeight="1">
      <c r="H35886" s="24"/>
    </row>
    <row r="35887" spans="8:8" ht="15" customHeight="1">
      <c r="H35887" s="24"/>
    </row>
    <row r="35888" spans="8:8" ht="15" customHeight="1">
      <c r="H35888" s="24"/>
    </row>
    <row r="35889" spans="8:8" ht="15" customHeight="1">
      <c r="H35889" s="24"/>
    </row>
    <row r="35890" spans="8:8" ht="15" customHeight="1">
      <c r="H35890" s="24"/>
    </row>
    <row r="35891" spans="8:8" ht="15" customHeight="1">
      <c r="H35891" s="24"/>
    </row>
    <row r="35892" spans="8:8" ht="15" customHeight="1">
      <c r="H35892" s="24"/>
    </row>
    <row r="35893" spans="8:8" ht="15" customHeight="1">
      <c r="H35893" s="24"/>
    </row>
    <row r="35894" spans="8:8" ht="15" customHeight="1">
      <c r="H35894" s="24"/>
    </row>
    <row r="35895" spans="8:8" ht="15" customHeight="1">
      <c r="H35895" s="24"/>
    </row>
    <row r="35896" spans="8:8" ht="15" customHeight="1">
      <c r="H35896" s="24"/>
    </row>
    <row r="35897" spans="8:8" ht="15" customHeight="1">
      <c r="H35897" s="24"/>
    </row>
    <row r="35898" spans="8:8" ht="15" customHeight="1">
      <c r="H35898" s="24"/>
    </row>
    <row r="35899" spans="8:8" ht="15" customHeight="1">
      <c r="H35899" s="24"/>
    </row>
    <row r="35900" spans="8:8" ht="15" customHeight="1">
      <c r="H35900" s="24"/>
    </row>
    <row r="35901" spans="8:8" ht="15" customHeight="1">
      <c r="H35901" s="24"/>
    </row>
    <row r="35902" spans="8:8" ht="15" customHeight="1">
      <c r="H35902" s="24"/>
    </row>
    <row r="35903" spans="8:8" ht="15" customHeight="1">
      <c r="H35903" s="24"/>
    </row>
    <row r="35904" spans="8:8" ht="15" customHeight="1">
      <c r="H35904" s="24"/>
    </row>
    <row r="35905" spans="8:8" ht="15" customHeight="1">
      <c r="H35905" s="24"/>
    </row>
    <row r="35906" spans="8:8" ht="15" customHeight="1">
      <c r="H35906" s="24"/>
    </row>
    <row r="35907" spans="8:8" ht="15" customHeight="1">
      <c r="H35907" s="24"/>
    </row>
    <row r="35908" spans="8:8" ht="15" customHeight="1">
      <c r="H35908" s="24"/>
    </row>
    <row r="35909" spans="8:8" ht="15" customHeight="1">
      <c r="H35909" s="24"/>
    </row>
    <row r="35910" spans="8:8" ht="15" customHeight="1">
      <c r="H35910" s="24"/>
    </row>
    <row r="35911" spans="8:8" ht="15" customHeight="1">
      <c r="H35911" s="24"/>
    </row>
    <row r="35912" spans="8:8" ht="15" customHeight="1">
      <c r="H35912" s="24"/>
    </row>
    <row r="35913" spans="8:8" ht="15" customHeight="1">
      <c r="H35913" s="24"/>
    </row>
    <row r="35914" spans="8:8" ht="15" customHeight="1">
      <c r="H35914" s="24"/>
    </row>
    <row r="35915" spans="8:8" ht="15" customHeight="1">
      <c r="H35915" s="24"/>
    </row>
    <row r="35916" spans="8:8" ht="15" customHeight="1">
      <c r="H35916" s="24"/>
    </row>
    <row r="35917" spans="8:8" ht="15" customHeight="1">
      <c r="H35917" s="24"/>
    </row>
    <row r="35918" spans="8:8" ht="15" customHeight="1">
      <c r="H35918" s="24"/>
    </row>
    <row r="35919" spans="8:8" ht="15" customHeight="1">
      <c r="H35919" s="24"/>
    </row>
    <row r="35920" spans="8:8" ht="15" customHeight="1">
      <c r="H35920" s="24"/>
    </row>
    <row r="35921" spans="8:8" ht="15" customHeight="1">
      <c r="H35921" s="24"/>
    </row>
    <row r="35922" spans="8:8" ht="15" customHeight="1">
      <c r="H35922" s="24"/>
    </row>
    <row r="35923" spans="8:8" ht="15" customHeight="1">
      <c r="H35923" s="24"/>
    </row>
    <row r="35924" spans="8:8" ht="15" customHeight="1">
      <c r="H35924" s="24"/>
    </row>
    <row r="35925" spans="8:8" ht="15" customHeight="1">
      <c r="H35925" s="24"/>
    </row>
    <row r="35926" spans="8:8" ht="15" customHeight="1">
      <c r="H35926" s="24"/>
    </row>
    <row r="35927" spans="8:8" ht="15" customHeight="1">
      <c r="H35927" s="24"/>
    </row>
    <row r="35928" spans="8:8" ht="15" customHeight="1">
      <c r="H35928" s="24"/>
    </row>
    <row r="35929" spans="8:8" ht="15" customHeight="1">
      <c r="H35929" s="24"/>
    </row>
    <row r="35930" spans="8:8" ht="15" customHeight="1">
      <c r="H35930" s="24"/>
    </row>
    <row r="35931" spans="8:8" ht="15" customHeight="1">
      <c r="H35931" s="24"/>
    </row>
    <row r="35932" spans="8:8" ht="15" customHeight="1">
      <c r="H35932" s="24"/>
    </row>
    <row r="35933" spans="8:8" ht="15" customHeight="1">
      <c r="H35933" s="24"/>
    </row>
    <row r="35934" spans="8:8" ht="15" customHeight="1">
      <c r="H35934" s="24"/>
    </row>
    <row r="35935" spans="8:8" ht="15" customHeight="1">
      <c r="H35935" s="24"/>
    </row>
    <row r="35936" spans="8:8" ht="15" customHeight="1">
      <c r="H35936" s="24"/>
    </row>
    <row r="35937" spans="8:8" ht="15" customHeight="1">
      <c r="H35937" s="24"/>
    </row>
    <row r="35938" spans="8:8" ht="15" customHeight="1">
      <c r="H35938" s="24"/>
    </row>
    <row r="35939" spans="8:8" ht="15" customHeight="1">
      <c r="H35939" s="24"/>
    </row>
    <row r="35940" spans="8:8" ht="15" customHeight="1">
      <c r="H35940" s="24"/>
    </row>
    <row r="35941" spans="8:8" ht="15" customHeight="1">
      <c r="H35941" s="24"/>
    </row>
    <row r="35942" spans="8:8" ht="15" customHeight="1">
      <c r="H35942" s="24"/>
    </row>
    <row r="35943" spans="8:8" ht="15" customHeight="1">
      <c r="H35943" s="24"/>
    </row>
    <row r="35944" spans="8:8" ht="15" customHeight="1">
      <c r="H35944" s="24"/>
    </row>
    <row r="35945" spans="8:8" ht="15" customHeight="1">
      <c r="H35945" s="24"/>
    </row>
    <row r="35946" spans="8:8" ht="15" customHeight="1">
      <c r="H35946" s="24"/>
    </row>
    <row r="35947" spans="8:8" ht="15" customHeight="1">
      <c r="H35947" s="24"/>
    </row>
    <row r="35948" spans="8:8" ht="15" customHeight="1">
      <c r="H35948" s="24"/>
    </row>
    <row r="35949" spans="8:8" ht="15" customHeight="1">
      <c r="H35949" s="24"/>
    </row>
    <row r="35950" spans="8:8" ht="15" customHeight="1">
      <c r="H35950" s="24"/>
    </row>
    <row r="35951" spans="8:8" ht="15" customHeight="1">
      <c r="H35951" s="24"/>
    </row>
    <row r="35952" spans="8:8" ht="15" customHeight="1">
      <c r="H35952" s="24"/>
    </row>
    <row r="35953" spans="8:8" ht="15" customHeight="1">
      <c r="H35953" s="24"/>
    </row>
    <row r="35954" spans="8:8" ht="15" customHeight="1">
      <c r="H35954" s="24"/>
    </row>
    <row r="35955" spans="8:8" ht="15" customHeight="1">
      <c r="H35955" s="24"/>
    </row>
    <row r="35956" spans="8:8" ht="15" customHeight="1">
      <c r="H35956" s="24"/>
    </row>
    <row r="35957" spans="8:8" ht="15" customHeight="1">
      <c r="H35957" s="24"/>
    </row>
    <row r="35958" spans="8:8" ht="15" customHeight="1">
      <c r="H35958" s="24"/>
    </row>
    <row r="35959" spans="8:8" ht="15" customHeight="1">
      <c r="H35959" s="24"/>
    </row>
    <row r="35960" spans="8:8" ht="15" customHeight="1">
      <c r="H35960" s="24"/>
    </row>
    <row r="35961" spans="8:8" ht="15" customHeight="1">
      <c r="H35961" s="24"/>
    </row>
    <row r="35962" spans="8:8" ht="15" customHeight="1">
      <c r="H35962" s="24"/>
    </row>
    <row r="35963" spans="8:8" ht="15" customHeight="1">
      <c r="H35963" s="24"/>
    </row>
    <row r="35964" spans="8:8" ht="15" customHeight="1">
      <c r="H35964" s="24"/>
    </row>
    <row r="35965" spans="8:8" ht="15" customHeight="1">
      <c r="H35965" s="24"/>
    </row>
    <row r="35966" spans="8:8" ht="15" customHeight="1">
      <c r="H35966" s="24"/>
    </row>
    <row r="35967" spans="8:8" ht="15" customHeight="1">
      <c r="H35967" s="24"/>
    </row>
    <row r="35968" spans="8:8" ht="15" customHeight="1">
      <c r="H35968" s="24"/>
    </row>
    <row r="35969" spans="8:8" ht="15" customHeight="1">
      <c r="H35969" s="24"/>
    </row>
    <row r="35970" spans="8:8" ht="15" customHeight="1">
      <c r="H35970" s="24"/>
    </row>
    <row r="35971" spans="8:8" ht="15" customHeight="1">
      <c r="H35971" s="24"/>
    </row>
    <row r="35972" spans="8:8" ht="15" customHeight="1">
      <c r="H35972" s="24"/>
    </row>
    <row r="35973" spans="8:8" ht="15" customHeight="1">
      <c r="H35973" s="24"/>
    </row>
    <row r="35974" spans="8:8" ht="15" customHeight="1">
      <c r="H35974" s="24"/>
    </row>
    <row r="35975" spans="8:8" ht="15" customHeight="1">
      <c r="H35975" s="24"/>
    </row>
    <row r="35976" spans="8:8" ht="15" customHeight="1">
      <c r="H35976" s="24"/>
    </row>
    <row r="35977" spans="8:8" ht="15" customHeight="1">
      <c r="H35977" s="24"/>
    </row>
    <row r="35978" spans="8:8" ht="15" customHeight="1">
      <c r="H35978" s="24"/>
    </row>
    <row r="35979" spans="8:8" ht="15" customHeight="1">
      <c r="H35979" s="24"/>
    </row>
    <row r="35980" spans="8:8" ht="15" customHeight="1">
      <c r="H35980" s="24"/>
    </row>
    <row r="35981" spans="8:8" ht="15" customHeight="1">
      <c r="H35981" s="24"/>
    </row>
    <row r="35982" spans="8:8" ht="15" customHeight="1">
      <c r="H35982" s="24"/>
    </row>
    <row r="35983" spans="8:8" ht="15" customHeight="1">
      <c r="H35983" s="24"/>
    </row>
    <row r="35984" spans="8:8" ht="15" customHeight="1">
      <c r="H35984" s="24"/>
    </row>
    <row r="35985" spans="8:8" ht="15" customHeight="1">
      <c r="H35985" s="24"/>
    </row>
    <row r="35986" spans="8:8" ht="15" customHeight="1">
      <c r="H35986" s="24"/>
    </row>
    <row r="35987" spans="8:8" ht="15" customHeight="1">
      <c r="H35987" s="24"/>
    </row>
    <row r="35988" spans="8:8" ht="15" customHeight="1">
      <c r="H35988" s="24"/>
    </row>
    <row r="35989" spans="8:8" ht="15" customHeight="1">
      <c r="H35989" s="24"/>
    </row>
    <row r="35990" spans="8:8" ht="15" customHeight="1">
      <c r="H35990" s="24"/>
    </row>
    <row r="35991" spans="8:8" ht="15" customHeight="1">
      <c r="H35991" s="24"/>
    </row>
    <row r="35992" spans="8:8" ht="15" customHeight="1">
      <c r="H35992" s="24"/>
    </row>
    <row r="35993" spans="8:8" ht="15" customHeight="1">
      <c r="H35993" s="24"/>
    </row>
    <row r="35994" spans="8:8" ht="15" customHeight="1">
      <c r="H35994" s="24"/>
    </row>
    <row r="35995" spans="8:8" ht="15" customHeight="1">
      <c r="H35995" s="24"/>
    </row>
    <row r="35996" spans="8:8" ht="15" customHeight="1">
      <c r="H35996" s="24"/>
    </row>
    <row r="35997" spans="8:8" ht="15" customHeight="1">
      <c r="H35997" s="24"/>
    </row>
    <row r="35998" spans="8:8" ht="15" customHeight="1">
      <c r="H35998" s="24"/>
    </row>
    <row r="35999" spans="8:8" ht="15" customHeight="1">
      <c r="H35999" s="24"/>
    </row>
    <row r="36000" spans="8:8" ht="15" customHeight="1">
      <c r="H36000" s="24"/>
    </row>
    <row r="36001" spans="8:8" ht="15" customHeight="1">
      <c r="H36001" s="24"/>
    </row>
    <row r="36002" spans="8:8" ht="15" customHeight="1">
      <c r="H36002" s="24"/>
    </row>
    <row r="36003" spans="8:8" ht="15" customHeight="1">
      <c r="H36003" s="24"/>
    </row>
    <row r="36004" spans="8:8" ht="15" customHeight="1">
      <c r="H36004" s="24"/>
    </row>
    <row r="36005" spans="8:8" ht="15" customHeight="1">
      <c r="H36005" s="24"/>
    </row>
    <row r="36006" spans="8:8" ht="15" customHeight="1">
      <c r="H36006" s="24"/>
    </row>
    <row r="36007" spans="8:8" ht="15" customHeight="1">
      <c r="H36007" s="24"/>
    </row>
    <row r="36008" spans="8:8" ht="15" customHeight="1">
      <c r="H36008" s="24"/>
    </row>
    <row r="36009" spans="8:8" ht="15" customHeight="1">
      <c r="H36009" s="24"/>
    </row>
    <row r="36010" spans="8:8" ht="15" customHeight="1">
      <c r="H36010" s="24"/>
    </row>
    <row r="36011" spans="8:8" ht="15" customHeight="1">
      <c r="H36011" s="24"/>
    </row>
    <row r="36012" spans="8:8" ht="15" customHeight="1">
      <c r="H36012" s="24"/>
    </row>
    <row r="36013" spans="8:8" ht="15" customHeight="1">
      <c r="H36013" s="24"/>
    </row>
    <row r="36014" spans="8:8" ht="15" customHeight="1">
      <c r="H36014" s="24"/>
    </row>
    <row r="36015" spans="8:8" ht="15" customHeight="1">
      <c r="H36015" s="24"/>
    </row>
    <row r="36016" spans="8:8" ht="15" customHeight="1">
      <c r="H36016" s="24"/>
    </row>
    <row r="36017" spans="8:8" ht="15" customHeight="1">
      <c r="H36017" s="24"/>
    </row>
    <row r="36018" spans="8:8" ht="15" customHeight="1">
      <c r="H36018" s="24"/>
    </row>
    <row r="36019" spans="8:8" ht="15" customHeight="1">
      <c r="H36019" s="24"/>
    </row>
    <row r="36020" spans="8:8" ht="15" customHeight="1">
      <c r="H36020" s="24"/>
    </row>
    <row r="36021" spans="8:8" ht="15" customHeight="1">
      <c r="H36021" s="24"/>
    </row>
    <row r="36022" spans="8:8" ht="15" customHeight="1">
      <c r="H36022" s="24"/>
    </row>
    <row r="36023" spans="8:8" ht="15" customHeight="1">
      <c r="H36023" s="24"/>
    </row>
    <row r="36024" spans="8:8" ht="15" customHeight="1">
      <c r="H36024" s="24"/>
    </row>
    <row r="36025" spans="8:8" ht="15" customHeight="1">
      <c r="H36025" s="24"/>
    </row>
    <row r="36026" spans="8:8" ht="15" customHeight="1">
      <c r="H36026" s="24"/>
    </row>
    <row r="36027" spans="8:8" ht="15" customHeight="1">
      <c r="H36027" s="24"/>
    </row>
    <row r="36028" spans="8:8" ht="15" customHeight="1">
      <c r="H36028" s="24"/>
    </row>
    <row r="36029" spans="8:8" ht="15" customHeight="1">
      <c r="H36029" s="24"/>
    </row>
    <row r="36030" spans="8:8" ht="15" customHeight="1">
      <c r="H36030" s="24"/>
    </row>
    <row r="36031" spans="8:8" ht="15" customHeight="1">
      <c r="H36031" s="24"/>
    </row>
    <row r="36032" spans="8:8" ht="15" customHeight="1">
      <c r="H36032" s="24"/>
    </row>
    <row r="36033" spans="8:8" ht="15" customHeight="1">
      <c r="H36033" s="24"/>
    </row>
    <row r="36034" spans="8:8" ht="15" customHeight="1">
      <c r="H36034" s="24"/>
    </row>
    <row r="36035" spans="8:8" ht="15" customHeight="1">
      <c r="H36035" s="24"/>
    </row>
    <row r="36036" spans="8:8" ht="15" customHeight="1">
      <c r="H36036" s="24"/>
    </row>
    <row r="36037" spans="8:8" ht="15" customHeight="1">
      <c r="H36037" s="24"/>
    </row>
    <row r="36038" spans="8:8" ht="15" customHeight="1">
      <c r="H36038" s="24"/>
    </row>
    <row r="36039" spans="8:8" ht="15" customHeight="1">
      <c r="H36039" s="24"/>
    </row>
    <row r="36040" spans="8:8" ht="15" customHeight="1">
      <c r="H36040" s="24"/>
    </row>
    <row r="36041" spans="8:8" ht="15" customHeight="1">
      <c r="H36041" s="24"/>
    </row>
    <row r="36042" spans="8:8" ht="15" customHeight="1">
      <c r="H36042" s="24"/>
    </row>
    <row r="36043" spans="8:8" ht="15" customHeight="1">
      <c r="H36043" s="24"/>
    </row>
    <row r="36044" spans="8:8" ht="15" customHeight="1">
      <c r="H36044" s="24"/>
    </row>
    <row r="36045" spans="8:8" ht="15" customHeight="1">
      <c r="H36045" s="24"/>
    </row>
    <row r="36046" spans="8:8" ht="15" customHeight="1">
      <c r="H36046" s="24"/>
    </row>
    <row r="36047" spans="8:8" ht="15" customHeight="1">
      <c r="H36047" s="24"/>
    </row>
    <row r="36048" spans="8:8" ht="15" customHeight="1">
      <c r="H36048" s="24"/>
    </row>
    <row r="36049" spans="8:8" ht="15" customHeight="1">
      <c r="H36049" s="24"/>
    </row>
    <row r="36050" spans="8:8" ht="15" customHeight="1">
      <c r="H36050" s="24"/>
    </row>
    <row r="36051" spans="8:8" ht="15" customHeight="1">
      <c r="H36051" s="24"/>
    </row>
    <row r="36052" spans="8:8" ht="15" customHeight="1">
      <c r="H36052" s="24"/>
    </row>
    <row r="36053" spans="8:8" ht="15" customHeight="1">
      <c r="H36053" s="24"/>
    </row>
    <row r="36054" spans="8:8" ht="15" customHeight="1">
      <c r="H36054" s="24"/>
    </row>
    <row r="36055" spans="8:8" ht="15" customHeight="1">
      <c r="H36055" s="24"/>
    </row>
    <row r="36056" spans="8:8" ht="15" customHeight="1">
      <c r="H36056" s="24"/>
    </row>
    <row r="36057" spans="8:8" ht="15" customHeight="1">
      <c r="H36057" s="24"/>
    </row>
    <row r="36058" spans="8:8" ht="15" customHeight="1">
      <c r="H36058" s="24"/>
    </row>
    <row r="36059" spans="8:8" ht="15" customHeight="1">
      <c r="H36059" s="24"/>
    </row>
    <row r="36060" spans="8:8" ht="15" customHeight="1">
      <c r="H36060" s="24"/>
    </row>
    <row r="36061" spans="8:8" ht="15" customHeight="1">
      <c r="H36061" s="24"/>
    </row>
    <row r="36062" spans="8:8" ht="15" customHeight="1">
      <c r="H36062" s="24"/>
    </row>
    <row r="36063" spans="8:8" ht="15" customHeight="1">
      <c r="H36063" s="24"/>
    </row>
    <row r="36064" spans="8:8" ht="15" customHeight="1">
      <c r="H36064" s="24"/>
    </row>
    <row r="36065" spans="8:8" ht="15" customHeight="1">
      <c r="H36065" s="24"/>
    </row>
    <row r="36066" spans="8:8" ht="15" customHeight="1">
      <c r="H36066" s="24"/>
    </row>
    <row r="36067" spans="8:8" ht="15" customHeight="1">
      <c r="H36067" s="24"/>
    </row>
    <row r="36068" spans="8:8" ht="15" customHeight="1">
      <c r="H36068" s="24"/>
    </row>
    <row r="36069" spans="8:8" ht="15" customHeight="1">
      <c r="H36069" s="24"/>
    </row>
    <row r="36070" spans="8:8" ht="15" customHeight="1">
      <c r="H36070" s="24"/>
    </row>
    <row r="36071" spans="8:8" ht="15" customHeight="1">
      <c r="H36071" s="24"/>
    </row>
    <row r="36072" spans="8:8" ht="15" customHeight="1">
      <c r="H36072" s="24"/>
    </row>
    <row r="36073" spans="8:8" ht="15" customHeight="1">
      <c r="H36073" s="24"/>
    </row>
    <row r="36074" spans="8:8" ht="15" customHeight="1">
      <c r="H36074" s="24"/>
    </row>
    <row r="36075" spans="8:8" ht="15" customHeight="1">
      <c r="H36075" s="24"/>
    </row>
    <row r="36076" spans="8:8" ht="15" customHeight="1">
      <c r="H36076" s="24"/>
    </row>
    <row r="36077" spans="8:8" ht="15" customHeight="1">
      <c r="H36077" s="24"/>
    </row>
    <row r="36078" spans="8:8" ht="15" customHeight="1">
      <c r="H36078" s="24"/>
    </row>
    <row r="36079" spans="8:8" ht="15" customHeight="1">
      <c r="H36079" s="24"/>
    </row>
    <row r="36080" spans="8:8" ht="15" customHeight="1">
      <c r="H36080" s="24"/>
    </row>
    <row r="36081" spans="8:8" ht="15" customHeight="1">
      <c r="H36081" s="24"/>
    </row>
    <row r="36082" spans="8:8" ht="15" customHeight="1">
      <c r="H36082" s="24"/>
    </row>
    <row r="36083" spans="8:8" ht="15" customHeight="1">
      <c r="H36083" s="24"/>
    </row>
    <row r="36084" spans="8:8" ht="15" customHeight="1">
      <c r="H36084" s="24"/>
    </row>
    <row r="36085" spans="8:8" ht="15" customHeight="1">
      <c r="H36085" s="24"/>
    </row>
    <row r="36086" spans="8:8" ht="15" customHeight="1">
      <c r="H36086" s="24"/>
    </row>
    <row r="36087" spans="8:8" ht="15" customHeight="1">
      <c r="H36087" s="24"/>
    </row>
    <row r="36088" spans="8:8" ht="15" customHeight="1">
      <c r="H36088" s="24"/>
    </row>
    <row r="36089" spans="8:8" ht="15" customHeight="1">
      <c r="H36089" s="24"/>
    </row>
    <row r="36090" spans="8:8" ht="15" customHeight="1">
      <c r="H36090" s="24"/>
    </row>
    <row r="36091" spans="8:8" ht="15" customHeight="1">
      <c r="H36091" s="24"/>
    </row>
    <row r="36092" spans="8:8" ht="15" customHeight="1">
      <c r="H36092" s="24"/>
    </row>
    <row r="36093" spans="8:8" ht="15" customHeight="1">
      <c r="H36093" s="24"/>
    </row>
    <row r="36094" spans="8:8" ht="15" customHeight="1">
      <c r="H36094" s="24"/>
    </row>
    <row r="36095" spans="8:8" ht="15" customHeight="1">
      <c r="H36095" s="24"/>
    </row>
    <row r="36096" spans="8:8" ht="15" customHeight="1">
      <c r="H36096" s="24"/>
    </row>
    <row r="36097" spans="8:8" ht="15" customHeight="1">
      <c r="H36097" s="24"/>
    </row>
    <row r="36098" spans="8:8" ht="15" customHeight="1">
      <c r="H36098" s="24"/>
    </row>
    <row r="36099" spans="8:8" ht="15" customHeight="1">
      <c r="H36099" s="24"/>
    </row>
    <row r="36100" spans="8:8" ht="15" customHeight="1">
      <c r="H36100" s="24"/>
    </row>
    <row r="36101" spans="8:8" ht="15" customHeight="1">
      <c r="H36101" s="24"/>
    </row>
    <row r="36102" spans="8:8" ht="15" customHeight="1">
      <c r="H36102" s="24"/>
    </row>
    <row r="36103" spans="8:8" ht="15" customHeight="1">
      <c r="H36103" s="24"/>
    </row>
    <row r="36104" spans="8:8" ht="15" customHeight="1">
      <c r="H36104" s="24"/>
    </row>
    <row r="36105" spans="8:8" ht="15" customHeight="1">
      <c r="H36105" s="24"/>
    </row>
    <row r="36106" spans="8:8" ht="15" customHeight="1">
      <c r="H36106" s="24"/>
    </row>
    <row r="36107" spans="8:8" ht="15" customHeight="1">
      <c r="H36107" s="24"/>
    </row>
    <row r="36108" spans="8:8" ht="15" customHeight="1">
      <c r="H36108" s="24"/>
    </row>
    <row r="36109" spans="8:8" ht="15" customHeight="1">
      <c r="H36109" s="24"/>
    </row>
    <row r="36110" spans="8:8" ht="15" customHeight="1">
      <c r="H36110" s="24"/>
    </row>
    <row r="36111" spans="8:8" ht="15" customHeight="1">
      <c r="H36111" s="24"/>
    </row>
    <row r="36112" spans="8:8" ht="15" customHeight="1">
      <c r="H36112" s="24"/>
    </row>
    <row r="36113" spans="8:8" ht="15" customHeight="1">
      <c r="H36113" s="24"/>
    </row>
    <row r="36114" spans="8:8" ht="15" customHeight="1">
      <c r="H36114" s="24"/>
    </row>
    <row r="36115" spans="8:8" ht="15" customHeight="1">
      <c r="H36115" s="24"/>
    </row>
    <row r="36116" spans="8:8" ht="15" customHeight="1">
      <c r="H36116" s="24"/>
    </row>
    <row r="36117" spans="8:8" ht="15" customHeight="1">
      <c r="H36117" s="24"/>
    </row>
    <row r="36118" spans="8:8" ht="15" customHeight="1">
      <c r="H36118" s="24"/>
    </row>
    <row r="36119" spans="8:8" ht="15" customHeight="1">
      <c r="H36119" s="24"/>
    </row>
    <row r="36120" spans="8:8" ht="15" customHeight="1">
      <c r="H36120" s="24"/>
    </row>
    <row r="36121" spans="8:8" ht="15" customHeight="1">
      <c r="H36121" s="24"/>
    </row>
    <row r="36122" spans="8:8" ht="15" customHeight="1">
      <c r="H36122" s="24"/>
    </row>
    <row r="36123" spans="8:8" ht="15" customHeight="1">
      <c r="H36123" s="24"/>
    </row>
    <row r="36124" spans="8:8" ht="15" customHeight="1">
      <c r="H36124" s="24"/>
    </row>
    <row r="36125" spans="8:8" ht="15" customHeight="1">
      <c r="H36125" s="24"/>
    </row>
    <row r="36126" spans="8:8" ht="15" customHeight="1">
      <c r="H36126" s="24"/>
    </row>
    <row r="36127" spans="8:8" ht="15" customHeight="1">
      <c r="H36127" s="24"/>
    </row>
    <row r="36128" spans="8:8" ht="15" customHeight="1">
      <c r="H36128" s="24"/>
    </row>
    <row r="36129" spans="8:8" ht="15" customHeight="1">
      <c r="H36129" s="24"/>
    </row>
    <row r="36130" spans="8:8" ht="15" customHeight="1">
      <c r="H36130" s="24"/>
    </row>
    <row r="36131" spans="8:8" ht="15" customHeight="1">
      <c r="H36131" s="24"/>
    </row>
    <row r="36132" spans="8:8" ht="15" customHeight="1">
      <c r="H36132" s="24"/>
    </row>
    <row r="36133" spans="8:8" ht="15" customHeight="1">
      <c r="H36133" s="24"/>
    </row>
    <row r="36134" spans="8:8" ht="15" customHeight="1">
      <c r="H36134" s="24"/>
    </row>
    <row r="36135" spans="8:8" ht="15" customHeight="1">
      <c r="H36135" s="24"/>
    </row>
    <row r="36136" spans="8:8" ht="15" customHeight="1">
      <c r="H36136" s="24"/>
    </row>
    <row r="36137" spans="8:8" ht="15" customHeight="1">
      <c r="H36137" s="24"/>
    </row>
    <row r="36138" spans="8:8" ht="15" customHeight="1">
      <c r="H36138" s="24"/>
    </row>
    <row r="36139" spans="8:8" ht="15" customHeight="1">
      <c r="H36139" s="24"/>
    </row>
    <row r="36140" spans="8:8" ht="15" customHeight="1">
      <c r="H36140" s="24"/>
    </row>
    <row r="36141" spans="8:8" ht="15" customHeight="1">
      <c r="H36141" s="24"/>
    </row>
    <row r="36142" spans="8:8" ht="15" customHeight="1">
      <c r="H36142" s="24"/>
    </row>
    <row r="36143" spans="8:8" ht="15" customHeight="1">
      <c r="H36143" s="24"/>
    </row>
    <row r="36144" spans="8:8" ht="15" customHeight="1">
      <c r="H36144" s="24"/>
    </row>
    <row r="36145" spans="8:8" ht="15" customHeight="1">
      <c r="H36145" s="24"/>
    </row>
    <row r="36146" spans="8:8" ht="15" customHeight="1">
      <c r="H36146" s="24"/>
    </row>
    <row r="36147" spans="8:8" ht="15" customHeight="1">
      <c r="H36147" s="24"/>
    </row>
    <row r="36148" spans="8:8" ht="15" customHeight="1">
      <c r="H36148" s="24"/>
    </row>
    <row r="36149" spans="8:8" ht="15" customHeight="1">
      <c r="H36149" s="24"/>
    </row>
    <row r="36150" spans="8:8" ht="15" customHeight="1">
      <c r="H36150" s="24"/>
    </row>
    <row r="36151" spans="8:8" ht="15" customHeight="1">
      <c r="H36151" s="24"/>
    </row>
    <row r="36152" spans="8:8" ht="15" customHeight="1">
      <c r="H36152" s="24"/>
    </row>
    <row r="36153" spans="8:8" ht="15" customHeight="1">
      <c r="H36153" s="24"/>
    </row>
    <row r="36154" spans="8:8" ht="15" customHeight="1">
      <c r="H36154" s="24"/>
    </row>
    <row r="36155" spans="8:8" ht="15" customHeight="1">
      <c r="H36155" s="24"/>
    </row>
    <row r="36156" spans="8:8" ht="15" customHeight="1">
      <c r="H36156" s="24"/>
    </row>
    <row r="36157" spans="8:8" ht="15" customHeight="1">
      <c r="H36157" s="24"/>
    </row>
    <row r="36158" spans="8:8" ht="15" customHeight="1">
      <c r="H36158" s="24"/>
    </row>
    <row r="36159" spans="8:8" ht="15" customHeight="1">
      <c r="H36159" s="24"/>
    </row>
    <row r="36160" spans="8:8" ht="15" customHeight="1">
      <c r="H36160" s="24"/>
    </row>
    <row r="36161" spans="8:8" ht="15" customHeight="1">
      <c r="H36161" s="24"/>
    </row>
    <row r="36162" spans="8:8" ht="15" customHeight="1">
      <c r="H36162" s="24"/>
    </row>
    <row r="36163" spans="8:8" ht="15" customHeight="1">
      <c r="H36163" s="24"/>
    </row>
    <row r="36164" spans="8:8" ht="15" customHeight="1">
      <c r="H36164" s="24"/>
    </row>
    <row r="36165" spans="8:8" ht="15" customHeight="1">
      <c r="H36165" s="24"/>
    </row>
    <row r="36166" spans="8:8" ht="15" customHeight="1">
      <c r="H36166" s="24"/>
    </row>
    <row r="36167" spans="8:8" ht="15" customHeight="1">
      <c r="H36167" s="24"/>
    </row>
    <row r="36168" spans="8:8" ht="15" customHeight="1">
      <c r="H36168" s="24"/>
    </row>
    <row r="36169" spans="8:8" ht="15" customHeight="1">
      <c r="H36169" s="24"/>
    </row>
    <row r="36170" spans="8:8" ht="15" customHeight="1">
      <c r="H36170" s="24"/>
    </row>
    <row r="36171" spans="8:8" ht="15" customHeight="1">
      <c r="H36171" s="24"/>
    </row>
    <row r="36172" spans="8:8" ht="15" customHeight="1">
      <c r="H36172" s="24"/>
    </row>
    <row r="36173" spans="8:8" ht="15" customHeight="1">
      <c r="H36173" s="24"/>
    </row>
    <row r="36174" spans="8:8" ht="15" customHeight="1">
      <c r="H36174" s="24"/>
    </row>
    <row r="36175" spans="8:8" ht="15" customHeight="1">
      <c r="H36175" s="24"/>
    </row>
    <row r="36176" spans="8:8" ht="15" customHeight="1">
      <c r="H36176" s="24"/>
    </row>
    <row r="36177" spans="8:8" ht="15" customHeight="1">
      <c r="H36177" s="24"/>
    </row>
    <row r="36178" spans="8:8" ht="15" customHeight="1">
      <c r="H36178" s="24"/>
    </row>
    <row r="36179" spans="8:8" ht="15" customHeight="1">
      <c r="H36179" s="24"/>
    </row>
    <row r="36180" spans="8:8" ht="15" customHeight="1">
      <c r="H36180" s="24"/>
    </row>
    <row r="36181" spans="8:8" ht="15" customHeight="1">
      <c r="H36181" s="24"/>
    </row>
    <row r="36182" spans="8:8" ht="15" customHeight="1">
      <c r="H36182" s="24"/>
    </row>
    <row r="36183" spans="8:8" ht="15" customHeight="1">
      <c r="H36183" s="24"/>
    </row>
    <row r="36184" spans="8:8" ht="15" customHeight="1">
      <c r="H36184" s="24"/>
    </row>
    <row r="36185" spans="8:8" ht="15" customHeight="1">
      <c r="H36185" s="24"/>
    </row>
    <row r="36186" spans="8:8" ht="15" customHeight="1">
      <c r="H36186" s="24"/>
    </row>
    <row r="36187" spans="8:8" ht="15" customHeight="1">
      <c r="H36187" s="24"/>
    </row>
    <row r="36188" spans="8:8" ht="15" customHeight="1">
      <c r="H36188" s="24"/>
    </row>
    <row r="36189" spans="8:8" ht="15" customHeight="1">
      <c r="H36189" s="24"/>
    </row>
    <row r="36190" spans="8:8" ht="15" customHeight="1">
      <c r="H36190" s="24"/>
    </row>
    <row r="36191" spans="8:8" ht="15" customHeight="1">
      <c r="H36191" s="24"/>
    </row>
    <row r="36192" spans="8:8" ht="15" customHeight="1">
      <c r="H36192" s="24"/>
    </row>
    <row r="36193" spans="8:8" ht="15" customHeight="1">
      <c r="H36193" s="24"/>
    </row>
    <row r="36194" spans="8:8" ht="15" customHeight="1">
      <c r="H36194" s="24"/>
    </row>
    <row r="36195" spans="8:8" ht="15" customHeight="1">
      <c r="H36195" s="24"/>
    </row>
    <row r="36196" spans="8:8" ht="15" customHeight="1">
      <c r="H36196" s="24"/>
    </row>
    <row r="36197" spans="8:8" ht="15" customHeight="1">
      <c r="H36197" s="24"/>
    </row>
    <row r="36198" spans="8:8" ht="15" customHeight="1">
      <c r="H36198" s="24"/>
    </row>
    <row r="36199" spans="8:8" ht="15" customHeight="1">
      <c r="H36199" s="24"/>
    </row>
    <row r="36200" spans="8:8" ht="15" customHeight="1">
      <c r="H36200" s="24"/>
    </row>
    <row r="36201" spans="8:8" ht="15" customHeight="1">
      <c r="H36201" s="24"/>
    </row>
    <row r="36202" spans="8:8" ht="15" customHeight="1">
      <c r="H36202" s="24"/>
    </row>
    <row r="36203" spans="8:8" ht="15" customHeight="1">
      <c r="H36203" s="24"/>
    </row>
    <row r="36204" spans="8:8" ht="15" customHeight="1">
      <c r="H36204" s="24"/>
    </row>
    <row r="36205" spans="8:8" ht="15" customHeight="1">
      <c r="H36205" s="24"/>
    </row>
    <row r="36206" spans="8:8" ht="15" customHeight="1">
      <c r="H36206" s="24"/>
    </row>
    <row r="36207" spans="8:8" ht="15" customHeight="1">
      <c r="H36207" s="24"/>
    </row>
    <row r="36208" spans="8:8" ht="15" customHeight="1">
      <c r="H36208" s="24"/>
    </row>
    <row r="36209" spans="8:8" ht="15" customHeight="1">
      <c r="H36209" s="24"/>
    </row>
    <row r="36210" spans="8:8" ht="15" customHeight="1">
      <c r="H36210" s="24"/>
    </row>
    <row r="36211" spans="8:8" ht="15" customHeight="1">
      <c r="H36211" s="24"/>
    </row>
    <row r="36212" spans="8:8" ht="15" customHeight="1">
      <c r="H36212" s="24"/>
    </row>
    <row r="36213" spans="8:8" ht="15" customHeight="1">
      <c r="H36213" s="24"/>
    </row>
    <row r="36214" spans="8:8" ht="15" customHeight="1">
      <c r="H36214" s="24"/>
    </row>
    <row r="36215" spans="8:8" ht="15" customHeight="1">
      <c r="H36215" s="24"/>
    </row>
    <row r="36216" spans="8:8" ht="15" customHeight="1">
      <c r="H36216" s="24"/>
    </row>
    <row r="36217" spans="8:8" ht="15" customHeight="1">
      <c r="H36217" s="24"/>
    </row>
    <row r="36218" spans="8:8" ht="15" customHeight="1">
      <c r="H36218" s="24"/>
    </row>
    <row r="36219" spans="8:8" ht="15" customHeight="1">
      <c r="H36219" s="24"/>
    </row>
    <row r="36220" spans="8:8" ht="15" customHeight="1">
      <c r="H36220" s="24"/>
    </row>
    <row r="36221" spans="8:8" ht="15" customHeight="1">
      <c r="H36221" s="24"/>
    </row>
    <row r="36222" spans="8:8" ht="15" customHeight="1">
      <c r="H36222" s="24"/>
    </row>
    <row r="36223" spans="8:8" ht="15" customHeight="1">
      <c r="H36223" s="24"/>
    </row>
    <row r="36224" spans="8:8" ht="15" customHeight="1">
      <c r="H36224" s="24"/>
    </row>
    <row r="36225" spans="8:8" ht="15" customHeight="1">
      <c r="H36225" s="24"/>
    </row>
    <row r="36226" spans="8:8" ht="15" customHeight="1">
      <c r="H36226" s="24"/>
    </row>
    <row r="36227" spans="8:8" ht="15" customHeight="1">
      <c r="H36227" s="24"/>
    </row>
    <row r="36228" spans="8:8" ht="15" customHeight="1">
      <c r="H36228" s="24"/>
    </row>
    <row r="36229" spans="8:8" ht="15" customHeight="1">
      <c r="H36229" s="24"/>
    </row>
    <row r="36230" spans="8:8" ht="15" customHeight="1">
      <c r="H36230" s="24"/>
    </row>
    <row r="36231" spans="8:8" ht="15" customHeight="1">
      <c r="H36231" s="24"/>
    </row>
    <row r="36232" spans="8:8" ht="15" customHeight="1">
      <c r="H36232" s="24"/>
    </row>
    <row r="36233" spans="8:8" ht="15" customHeight="1">
      <c r="H36233" s="24"/>
    </row>
    <row r="36234" spans="8:8" ht="15" customHeight="1">
      <c r="H36234" s="24"/>
    </row>
    <row r="36235" spans="8:8" ht="15" customHeight="1">
      <c r="H36235" s="24"/>
    </row>
    <row r="36236" spans="8:8" ht="15" customHeight="1">
      <c r="H36236" s="24"/>
    </row>
    <row r="36237" spans="8:8" ht="15" customHeight="1">
      <c r="H36237" s="24"/>
    </row>
    <row r="36238" spans="8:8" ht="15" customHeight="1">
      <c r="H36238" s="24"/>
    </row>
    <row r="36239" spans="8:8" ht="15" customHeight="1">
      <c r="H36239" s="24"/>
    </row>
    <row r="36240" spans="8:8" ht="15" customHeight="1">
      <c r="H36240" s="24"/>
    </row>
    <row r="36241" spans="8:8" ht="15" customHeight="1">
      <c r="H36241" s="24"/>
    </row>
    <row r="36242" spans="8:8" ht="15" customHeight="1">
      <c r="H36242" s="24"/>
    </row>
    <row r="36243" spans="8:8" ht="15" customHeight="1">
      <c r="H36243" s="24"/>
    </row>
    <row r="36244" spans="8:8" ht="15" customHeight="1">
      <c r="H36244" s="24"/>
    </row>
    <row r="36245" spans="8:8" ht="15" customHeight="1">
      <c r="H36245" s="24"/>
    </row>
    <row r="36246" spans="8:8" ht="15" customHeight="1">
      <c r="H36246" s="24"/>
    </row>
    <row r="36247" spans="8:8" ht="15" customHeight="1">
      <c r="H36247" s="24"/>
    </row>
    <row r="36248" spans="8:8" ht="15" customHeight="1">
      <c r="H36248" s="24"/>
    </row>
    <row r="36249" spans="8:8" ht="15" customHeight="1">
      <c r="H36249" s="24"/>
    </row>
    <row r="36250" spans="8:8" ht="15" customHeight="1">
      <c r="H36250" s="24"/>
    </row>
    <row r="36251" spans="8:8" ht="15" customHeight="1">
      <c r="H36251" s="24"/>
    </row>
    <row r="36252" spans="8:8" ht="15" customHeight="1">
      <c r="H36252" s="24"/>
    </row>
    <row r="36253" spans="8:8" ht="15" customHeight="1">
      <c r="H36253" s="24"/>
    </row>
    <row r="36254" spans="8:8" ht="15" customHeight="1">
      <c r="H36254" s="24"/>
    </row>
    <row r="36255" spans="8:8" ht="15" customHeight="1">
      <c r="H36255" s="24"/>
    </row>
    <row r="36256" spans="8:8" ht="15" customHeight="1">
      <c r="H36256" s="24"/>
    </row>
    <row r="36257" spans="8:8" ht="15" customHeight="1">
      <c r="H36257" s="24"/>
    </row>
    <row r="36258" spans="8:8" ht="15" customHeight="1">
      <c r="H36258" s="24"/>
    </row>
    <row r="36259" spans="8:8" ht="15" customHeight="1">
      <c r="H36259" s="24"/>
    </row>
    <row r="36260" spans="8:8" ht="15" customHeight="1">
      <c r="H36260" s="24"/>
    </row>
    <row r="36261" spans="8:8" ht="15" customHeight="1">
      <c r="H36261" s="24"/>
    </row>
    <row r="36262" spans="8:8" ht="15" customHeight="1">
      <c r="H36262" s="24"/>
    </row>
    <row r="36263" spans="8:8" ht="15" customHeight="1">
      <c r="H36263" s="24"/>
    </row>
    <row r="36264" spans="8:8" ht="15" customHeight="1">
      <c r="H36264" s="24"/>
    </row>
    <row r="36265" spans="8:8" ht="15" customHeight="1">
      <c r="H36265" s="24"/>
    </row>
    <row r="36266" spans="8:8" ht="15" customHeight="1">
      <c r="H36266" s="24"/>
    </row>
    <row r="36267" spans="8:8" ht="15" customHeight="1">
      <c r="H36267" s="24"/>
    </row>
    <row r="36268" spans="8:8" ht="15" customHeight="1">
      <c r="H36268" s="24"/>
    </row>
    <row r="36269" spans="8:8" ht="15" customHeight="1">
      <c r="H36269" s="24"/>
    </row>
    <row r="36270" spans="8:8" ht="15" customHeight="1">
      <c r="H36270" s="24"/>
    </row>
    <row r="36271" spans="8:8" ht="15" customHeight="1">
      <c r="H36271" s="24"/>
    </row>
    <row r="36272" spans="8:8" ht="15" customHeight="1">
      <c r="H36272" s="24"/>
    </row>
    <row r="36273" spans="8:8" ht="15" customHeight="1">
      <c r="H36273" s="24"/>
    </row>
    <row r="36274" spans="8:8" ht="15" customHeight="1">
      <c r="H36274" s="24"/>
    </row>
    <row r="36275" spans="8:8" ht="15" customHeight="1">
      <c r="H36275" s="24"/>
    </row>
    <row r="36276" spans="8:8" ht="15" customHeight="1">
      <c r="H36276" s="24"/>
    </row>
    <row r="36277" spans="8:8" ht="15" customHeight="1">
      <c r="H36277" s="24"/>
    </row>
    <row r="36278" spans="8:8" ht="15" customHeight="1">
      <c r="H36278" s="24"/>
    </row>
    <row r="36279" spans="8:8" ht="15" customHeight="1">
      <c r="H36279" s="24"/>
    </row>
    <row r="36280" spans="8:8" ht="15" customHeight="1">
      <c r="H36280" s="24"/>
    </row>
    <row r="36281" spans="8:8" ht="15" customHeight="1">
      <c r="H36281" s="24"/>
    </row>
    <row r="36282" spans="8:8" ht="15" customHeight="1">
      <c r="H36282" s="24"/>
    </row>
    <row r="36283" spans="8:8" ht="15" customHeight="1">
      <c r="H36283" s="24"/>
    </row>
    <row r="36284" spans="8:8" ht="15" customHeight="1">
      <c r="H36284" s="24"/>
    </row>
    <row r="36285" spans="8:8" ht="15" customHeight="1">
      <c r="H36285" s="24"/>
    </row>
    <row r="36286" spans="8:8" ht="15" customHeight="1">
      <c r="H36286" s="24"/>
    </row>
    <row r="36287" spans="8:8" ht="15" customHeight="1">
      <c r="H36287" s="24"/>
    </row>
    <row r="36288" spans="8:8" ht="15" customHeight="1">
      <c r="H36288" s="24"/>
    </row>
    <row r="36289" spans="8:8" ht="15" customHeight="1">
      <c r="H36289" s="24"/>
    </row>
    <row r="36290" spans="8:8" ht="15" customHeight="1">
      <c r="H36290" s="24"/>
    </row>
    <row r="36291" spans="8:8" ht="15" customHeight="1">
      <c r="H36291" s="24"/>
    </row>
    <row r="36292" spans="8:8" ht="15" customHeight="1">
      <c r="H36292" s="24"/>
    </row>
    <row r="36293" spans="8:8" ht="15" customHeight="1">
      <c r="H36293" s="24"/>
    </row>
    <row r="36294" spans="8:8" ht="15" customHeight="1">
      <c r="H36294" s="24"/>
    </row>
    <row r="36295" spans="8:8" ht="15" customHeight="1">
      <c r="H36295" s="24"/>
    </row>
    <row r="36296" spans="8:8" ht="15" customHeight="1">
      <c r="H36296" s="24"/>
    </row>
    <row r="36297" spans="8:8" ht="15" customHeight="1">
      <c r="H36297" s="24"/>
    </row>
    <row r="36298" spans="8:8" ht="15" customHeight="1">
      <c r="H36298" s="24"/>
    </row>
    <row r="36299" spans="8:8" ht="15" customHeight="1">
      <c r="H36299" s="24"/>
    </row>
    <row r="36300" spans="8:8" ht="15" customHeight="1">
      <c r="H36300" s="24"/>
    </row>
    <row r="36301" spans="8:8" ht="15" customHeight="1">
      <c r="H36301" s="24"/>
    </row>
    <row r="36302" spans="8:8" ht="15" customHeight="1">
      <c r="H36302" s="24"/>
    </row>
    <row r="36303" spans="8:8" ht="15" customHeight="1">
      <c r="H36303" s="24"/>
    </row>
    <row r="36304" spans="8:8" ht="15" customHeight="1">
      <c r="H36304" s="24"/>
    </row>
    <row r="36305" spans="8:8" ht="15" customHeight="1">
      <c r="H36305" s="24"/>
    </row>
    <row r="36306" spans="8:8" ht="15" customHeight="1">
      <c r="H36306" s="24"/>
    </row>
    <row r="36307" spans="8:8" ht="15" customHeight="1">
      <c r="H36307" s="24"/>
    </row>
    <row r="36308" spans="8:8" ht="15" customHeight="1">
      <c r="H36308" s="24"/>
    </row>
    <row r="36309" spans="8:8" ht="15" customHeight="1">
      <c r="H36309" s="24"/>
    </row>
    <row r="36310" spans="8:8" ht="15" customHeight="1">
      <c r="H36310" s="24"/>
    </row>
    <row r="36311" spans="8:8" ht="15" customHeight="1">
      <c r="H36311" s="24"/>
    </row>
    <row r="36312" spans="8:8" ht="15" customHeight="1">
      <c r="H36312" s="24"/>
    </row>
    <row r="36313" spans="8:8" ht="15" customHeight="1">
      <c r="H36313" s="24"/>
    </row>
    <row r="36314" spans="8:8" ht="15" customHeight="1">
      <c r="H36314" s="24"/>
    </row>
    <row r="36315" spans="8:8" ht="15" customHeight="1">
      <c r="H36315" s="24"/>
    </row>
    <row r="36316" spans="8:8" ht="15" customHeight="1">
      <c r="H36316" s="24"/>
    </row>
    <row r="36317" spans="8:8" ht="15" customHeight="1">
      <c r="H36317" s="24"/>
    </row>
    <row r="36318" spans="8:8" ht="15" customHeight="1">
      <c r="H36318" s="24"/>
    </row>
    <row r="36319" spans="8:8" ht="15" customHeight="1">
      <c r="H36319" s="24"/>
    </row>
    <row r="36320" spans="8:8" ht="15" customHeight="1">
      <c r="H36320" s="24"/>
    </row>
    <row r="36321" spans="8:8" ht="15" customHeight="1">
      <c r="H36321" s="24"/>
    </row>
    <row r="36322" spans="8:8" ht="15" customHeight="1">
      <c r="H36322" s="24"/>
    </row>
    <row r="36323" spans="8:8" ht="15" customHeight="1">
      <c r="H36323" s="24"/>
    </row>
    <row r="36324" spans="8:8" ht="15" customHeight="1">
      <c r="H36324" s="24"/>
    </row>
    <row r="36325" spans="8:8" ht="15" customHeight="1">
      <c r="H36325" s="24"/>
    </row>
    <row r="36326" spans="8:8" ht="15" customHeight="1">
      <c r="H36326" s="24"/>
    </row>
    <row r="36327" spans="8:8" ht="15" customHeight="1">
      <c r="H36327" s="24"/>
    </row>
    <row r="36328" spans="8:8" ht="15" customHeight="1">
      <c r="H36328" s="24"/>
    </row>
    <row r="36329" spans="8:8" ht="15" customHeight="1">
      <c r="H36329" s="24"/>
    </row>
    <row r="36330" spans="8:8" ht="15" customHeight="1">
      <c r="H36330" s="24"/>
    </row>
    <row r="36331" spans="8:8" ht="15" customHeight="1">
      <c r="H36331" s="24"/>
    </row>
    <row r="36332" spans="8:8" ht="15" customHeight="1">
      <c r="H36332" s="24"/>
    </row>
    <row r="36333" spans="8:8" ht="15" customHeight="1">
      <c r="H36333" s="24"/>
    </row>
    <row r="36334" spans="8:8" ht="15" customHeight="1">
      <c r="H36334" s="24"/>
    </row>
    <row r="36335" spans="8:8" ht="15" customHeight="1">
      <c r="H36335" s="24"/>
    </row>
    <row r="36336" spans="8:8" ht="15" customHeight="1">
      <c r="H36336" s="24"/>
    </row>
    <row r="36337" spans="8:8" ht="15" customHeight="1">
      <c r="H36337" s="24"/>
    </row>
    <row r="36338" spans="8:8" ht="15" customHeight="1">
      <c r="H36338" s="24"/>
    </row>
    <row r="36339" spans="8:8" ht="15" customHeight="1">
      <c r="H36339" s="24"/>
    </row>
    <row r="36340" spans="8:8" ht="15" customHeight="1">
      <c r="H36340" s="24"/>
    </row>
    <row r="36341" spans="8:8" ht="15" customHeight="1">
      <c r="H36341" s="24"/>
    </row>
    <row r="36342" spans="8:8" ht="15" customHeight="1">
      <c r="H36342" s="24"/>
    </row>
    <row r="36343" spans="8:8" ht="15" customHeight="1">
      <c r="H36343" s="24"/>
    </row>
    <row r="36344" spans="8:8" ht="15" customHeight="1">
      <c r="H36344" s="24"/>
    </row>
    <row r="36345" spans="8:8" ht="15" customHeight="1">
      <c r="H36345" s="24"/>
    </row>
    <row r="36346" spans="8:8" ht="15" customHeight="1">
      <c r="H36346" s="24"/>
    </row>
    <row r="36347" spans="8:8" ht="15" customHeight="1">
      <c r="H36347" s="24"/>
    </row>
    <row r="36348" spans="8:8" ht="15" customHeight="1">
      <c r="H36348" s="24"/>
    </row>
    <row r="36349" spans="8:8" ht="15" customHeight="1">
      <c r="H36349" s="24"/>
    </row>
    <row r="36350" spans="8:8" ht="15" customHeight="1">
      <c r="H36350" s="24"/>
    </row>
    <row r="36351" spans="8:8" ht="15" customHeight="1">
      <c r="H36351" s="24"/>
    </row>
    <row r="36352" spans="8:8" ht="15" customHeight="1">
      <c r="H36352" s="24"/>
    </row>
    <row r="36353" spans="8:8" ht="15" customHeight="1">
      <c r="H36353" s="24"/>
    </row>
    <row r="36354" spans="8:8" ht="15" customHeight="1">
      <c r="H36354" s="24"/>
    </row>
    <row r="36355" spans="8:8" ht="15" customHeight="1">
      <c r="H36355" s="24"/>
    </row>
    <row r="36356" spans="8:8" ht="15" customHeight="1">
      <c r="H36356" s="24"/>
    </row>
    <row r="36357" spans="8:8" ht="15" customHeight="1">
      <c r="H36357" s="24"/>
    </row>
    <row r="36358" spans="8:8" ht="15" customHeight="1">
      <c r="H36358" s="24"/>
    </row>
    <row r="36359" spans="8:8" ht="15" customHeight="1">
      <c r="H36359" s="24"/>
    </row>
    <row r="36360" spans="8:8" ht="15" customHeight="1">
      <c r="H36360" s="24"/>
    </row>
    <row r="36361" spans="8:8" ht="15" customHeight="1">
      <c r="H36361" s="24"/>
    </row>
    <row r="36362" spans="8:8" ht="15" customHeight="1">
      <c r="H36362" s="24"/>
    </row>
    <row r="36363" spans="8:8" ht="15" customHeight="1">
      <c r="H36363" s="24"/>
    </row>
    <row r="36364" spans="8:8" ht="15" customHeight="1">
      <c r="H36364" s="24"/>
    </row>
    <row r="36365" spans="8:8" ht="15" customHeight="1">
      <c r="H36365" s="24"/>
    </row>
    <row r="36366" spans="8:8" ht="15" customHeight="1">
      <c r="H36366" s="24"/>
    </row>
    <row r="36367" spans="8:8" ht="15" customHeight="1">
      <c r="H36367" s="24"/>
    </row>
    <row r="36368" spans="8:8" ht="15" customHeight="1">
      <c r="H36368" s="24"/>
    </row>
    <row r="36369" spans="8:8" ht="15" customHeight="1">
      <c r="H36369" s="24"/>
    </row>
    <row r="36370" spans="8:8" ht="15" customHeight="1">
      <c r="H36370" s="24"/>
    </row>
    <row r="36371" spans="8:8" ht="15" customHeight="1">
      <c r="H36371" s="24"/>
    </row>
    <row r="36372" spans="8:8" ht="15" customHeight="1">
      <c r="H36372" s="24"/>
    </row>
    <row r="36373" spans="8:8" ht="15" customHeight="1">
      <c r="H36373" s="24"/>
    </row>
    <row r="36374" spans="8:8" ht="15" customHeight="1">
      <c r="H36374" s="24"/>
    </row>
    <row r="36375" spans="8:8" ht="15" customHeight="1">
      <c r="H36375" s="24"/>
    </row>
    <row r="36376" spans="8:8" ht="15" customHeight="1">
      <c r="H36376" s="24"/>
    </row>
    <row r="36377" spans="8:8" ht="15" customHeight="1">
      <c r="H36377" s="24"/>
    </row>
    <row r="36378" spans="8:8" ht="15" customHeight="1">
      <c r="H36378" s="24"/>
    </row>
    <row r="36379" spans="8:8" ht="15" customHeight="1">
      <c r="H36379" s="24"/>
    </row>
    <row r="36380" spans="8:8" ht="15" customHeight="1">
      <c r="H36380" s="24"/>
    </row>
    <row r="36381" spans="8:8" ht="15" customHeight="1">
      <c r="H36381" s="24"/>
    </row>
    <row r="36382" spans="8:8" ht="15" customHeight="1">
      <c r="H36382" s="24"/>
    </row>
    <row r="36383" spans="8:8" ht="15" customHeight="1">
      <c r="H36383" s="24"/>
    </row>
    <row r="36384" spans="8:8" ht="15" customHeight="1">
      <c r="H36384" s="24"/>
    </row>
    <row r="36385" spans="8:8" ht="15" customHeight="1">
      <c r="H36385" s="24"/>
    </row>
    <row r="36386" spans="8:8" ht="15" customHeight="1">
      <c r="H36386" s="24"/>
    </row>
    <row r="36387" spans="8:8" ht="15" customHeight="1">
      <c r="H36387" s="24"/>
    </row>
    <row r="36388" spans="8:8" ht="15" customHeight="1">
      <c r="H36388" s="24"/>
    </row>
    <row r="36389" spans="8:8" ht="15" customHeight="1">
      <c r="H36389" s="24"/>
    </row>
    <row r="36390" spans="8:8" ht="15" customHeight="1">
      <c r="H36390" s="24"/>
    </row>
    <row r="36391" spans="8:8" ht="15" customHeight="1">
      <c r="H36391" s="24"/>
    </row>
    <row r="36392" spans="8:8" ht="15" customHeight="1">
      <c r="H36392" s="24"/>
    </row>
    <row r="36393" spans="8:8" ht="15" customHeight="1">
      <c r="H36393" s="24"/>
    </row>
    <row r="36394" spans="8:8" ht="15" customHeight="1">
      <c r="H36394" s="24"/>
    </row>
    <row r="36395" spans="8:8" ht="15" customHeight="1">
      <c r="H36395" s="24"/>
    </row>
    <row r="36396" spans="8:8" ht="15" customHeight="1">
      <c r="H36396" s="24"/>
    </row>
    <row r="36397" spans="8:8" ht="15" customHeight="1">
      <c r="H36397" s="24"/>
    </row>
    <row r="36398" spans="8:8" ht="15" customHeight="1">
      <c r="H36398" s="24"/>
    </row>
    <row r="36399" spans="8:8" ht="15" customHeight="1">
      <c r="H36399" s="24"/>
    </row>
    <row r="36400" spans="8:8" ht="15" customHeight="1">
      <c r="H36400" s="24"/>
    </row>
    <row r="36401" spans="8:8" ht="15" customHeight="1">
      <c r="H36401" s="24"/>
    </row>
    <row r="36402" spans="8:8" ht="15" customHeight="1">
      <c r="H36402" s="24"/>
    </row>
    <row r="36403" spans="8:8" ht="15" customHeight="1">
      <c r="H36403" s="24"/>
    </row>
    <row r="36404" spans="8:8" ht="15" customHeight="1">
      <c r="H36404" s="24"/>
    </row>
    <row r="36405" spans="8:8" ht="15" customHeight="1">
      <c r="H36405" s="24"/>
    </row>
    <row r="36406" spans="8:8" ht="15" customHeight="1">
      <c r="H36406" s="24"/>
    </row>
    <row r="36407" spans="8:8" ht="15" customHeight="1">
      <c r="H36407" s="24"/>
    </row>
    <row r="36408" spans="8:8" ht="15" customHeight="1">
      <c r="H36408" s="24"/>
    </row>
    <row r="36409" spans="8:8" ht="15" customHeight="1">
      <c r="H36409" s="24"/>
    </row>
    <row r="36410" spans="8:8" ht="15" customHeight="1">
      <c r="H36410" s="24"/>
    </row>
    <row r="36411" spans="8:8" ht="15" customHeight="1">
      <c r="H36411" s="24"/>
    </row>
    <row r="36412" spans="8:8" ht="15" customHeight="1">
      <c r="H36412" s="24"/>
    </row>
    <row r="36413" spans="8:8" ht="15" customHeight="1">
      <c r="H36413" s="24"/>
    </row>
    <row r="36414" spans="8:8" ht="15" customHeight="1">
      <c r="H36414" s="24"/>
    </row>
    <row r="36415" spans="8:8" ht="15" customHeight="1">
      <c r="H36415" s="24"/>
    </row>
    <row r="36416" spans="8:8" ht="15" customHeight="1">
      <c r="H36416" s="24"/>
    </row>
    <row r="36417" spans="8:8" ht="15" customHeight="1">
      <c r="H36417" s="24"/>
    </row>
    <row r="36418" spans="8:8" ht="15" customHeight="1">
      <c r="H36418" s="24"/>
    </row>
    <row r="36419" spans="8:8" ht="15" customHeight="1">
      <c r="H36419" s="24"/>
    </row>
    <row r="36420" spans="8:8" ht="15" customHeight="1">
      <c r="H36420" s="24"/>
    </row>
    <row r="36421" spans="8:8" ht="15" customHeight="1">
      <c r="H36421" s="24"/>
    </row>
    <row r="36422" spans="8:8" ht="15" customHeight="1">
      <c r="H36422" s="24"/>
    </row>
    <row r="36423" spans="8:8" ht="15" customHeight="1">
      <c r="H36423" s="24"/>
    </row>
    <row r="36424" spans="8:8" ht="15" customHeight="1">
      <c r="H36424" s="24"/>
    </row>
    <row r="36425" spans="8:8" ht="15" customHeight="1">
      <c r="H36425" s="24"/>
    </row>
    <row r="36426" spans="8:8" ht="15" customHeight="1">
      <c r="H36426" s="24"/>
    </row>
    <row r="36427" spans="8:8" ht="15" customHeight="1">
      <c r="H36427" s="24"/>
    </row>
    <row r="36428" spans="8:8" ht="15" customHeight="1">
      <c r="H36428" s="24"/>
    </row>
    <row r="36429" spans="8:8" ht="15" customHeight="1">
      <c r="H36429" s="24"/>
    </row>
    <row r="36430" spans="8:8" ht="15" customHeight="1">
      <c r="H36430" s="24"/>
    </row>
    <row r="36431" spans="8:8" ht="15" customHeight="1">
      <c r="H36431" s="24"/>
    </row>
    <row r="36432" spans="8:8" ht="15" customHeight="1">
      <c r="H36432" s="24"/>
    </row>
    <row r="36433" spans="8:8" ht="15" customHeight="1">
      <c r="H36433" s="24"/>
    </row>
    <row r="36434" spans="8:8" ht="15" customHeight="1">
      <c r="H36434" s="24"/>
    </row>
    <row r="36435" spans="8:8" ht="15" customHeight="1">
      <c r="H36435" s="24"/>
    </row>
    <row r="36436" spans="8:8" ht="15" customHeight="1">
      <c r="H36436" s="24"/>
    </row>
    <row r="36437" spans="8:8" ht="15" customHeight="1">
      <c r="H36437" s="24"/>
    </row>
    <row r="36438" spans="8:8" ht="15" customHeight="1">
      <c r="H36438" s="24"/>
    </row>
    <row r="36439" spans="8:8" ht="15" customHeight="1">
      <c r="H36439" s="24"/>
    </row>
    <row r="36440" spans="8:8" ht="15" customHeight="1">
      <c r="H36440" s="24"/>
    </row>
    <row r="36441" spans="8:8" ht="15" customHeight="1">
      <c r="H36441" s="24"/>
    </row>
    <row r="36442" spans="8:8" ht="15" customHeight="1">
      <c r="H36442" s="24"/>
    </row>
    <row r="36443" spans="8:8" ht="15" customHeight="1">
      <c r="H36443" s="24"/>
    </row>
    <row r="36444" spans="8:8" ht="15" customHeight="1">
      <c r="H36444" s="24"/>
    </row>
    <row r="36445" spans="8:8" ht="15" customHeight="1">
      <c r="H36445" s="24"/>
    </row>
    <row r="36446" spans="8:8" ht="15" customHeight="1">
      <c r="H36446" s="24"/>
    </row>
    <row r="36447" spans="8:8" ht="15" customHeight="1">
      <c r="H36447" s="24"/>
    </row>
    <row r="36448" spans="8:8" ht="15" customHeight="1">
      <c r="H36448" s="24"/>
    </row>
    <row r="36449" spans="8:8" ht="15" customHeight="1">
      <c r="H36449" s="24"/>
    </row>
    <row r="36450" spans="8:8" ht="15" customHeight="1">
      <c r="H36450" s="24"/>
    </row>
    <row r="36451" spans="8:8" ht="15" customHeight="1">
      <c r="H36451" s="24"/>
    </row>
    <row r="36452" spans="8:8" ht="15" customHeight="1">
      <c r="H36452" s="24"/>
    </row>
    <row r="36453" spans="8:8" ht="15" customHeight="1">
      <c r="H36453" s="24"/>
    </row>
    <row r="36454" spans="8:8" ht="15" customHeight="1">
      <c r="H36454" s="24"/>
    </row>
    <row r="36455" spans="8:8" ht="15" customHeight="1">
      <c r="H36455" s="24"/>
    </row>
    <row r="36456" spans="8:8" ht="15" customHeight="1">
      <c r="H36456" s="24"/>
    </row>
    <row r="36457" spans="8:8" ht="15" customHeight="1">
      <c r="H36457" s="24"/>
    </row>
    <row r="36458" spans="8:8" ht="15" customHeight="1">
      <c r="H36458" s="24"/>
    </row>
    <row r="36459" spans="8:8" ht="15" customHeight="1">
      <c r="H36459" s="24"/>
    </row>
    <row r="36460" spans="8:8" ht="15" customHeight="1">
      <c r="H36460" s="24"/>
    </row>
    <row r="36461" spans="8:8" ht="15" customHeight="1">
      <c r="H36461" s="24"/>
    </row>
    <row r="36462" spans="8:8" ht="15" customHeight="1">
      <c r="H36462" s="24"/>
    </row>
    <row r="36463" spans="8:8" ht="15" customHeight="1">
      <c r="H36463" s="24"/>
    </row>
    <row r="36464" spans="8:8" ht="15" customHeight="1">
      <c r="H36464" s="24"/>
    </row>
    <row r="36465" spans="8:8" ht="15" customHeight="1">
      <c r="H36465" s="24"/>
    </row>
    <row r="36466" spans="8:8" ht="15" customHeight="1">
      <c r="H36466" s="24"/>
    </row>
    <row r="36467" spans="8:8" ht="15" customHeight="1">
      <c r="H36467" s="24"/>
    </row>
    <row r="36468" spans="8:8" ht="15" customHeight="1">
      <c r="H36468" s="24"/>
    </row>
    <row r="36469" spans="8:8" ht="15" customHeight="1">
      <c r="H36469" s="24"/>
    </row>
    <row r="36470" spans="8:8" ht="15" customHeight="1">
      <c r="H36470" s="24"/>
    </row>
    <row r="36471" spans="8:8" ht="15" customHeight="1">
      <c r="H36471" s="24"/>
    </row>
    <row r="36472" spans="8:8" ht="15" customHeight="1">
      <c r="H36472" s="24"/>
    </row>
    <row r="36473" spans="8:8" ht="15" customHeight="1">
      <c r="H36473" s="24"/>
    </row>
    <row r="36474" spans="8:8" ht="15" customHeight="1">
      <c r="H36474" s="24"/>
    </row>
    <row r="36475" spans="8:8" ht="15" customHeight="1">
      <c r="H36475" s="24"/>
    </row>
    <row r="36476" spans="8:8" ht="15" customHeight="1">
      <c r="H36476" s="24"/>
    </row>
    <row r="36477" spans="8:8" ht="15" customHeight="1">
      <c r="H36477" s="24"/>
    </row>
    <row r="36478" spans="8:8" ht="15" customHeight="1">
      <c r="H36478" s="24"/>
    </row>
    <row r="36479" spans="8:8" ht="15" customHeight="1">
      <c r="H36479" s="24"/>
    </row>
    <row r="36480" spans="8:8" ht="15" customHeight="1">
      <c r="H36480" s="24"/>
    </row>
    <row r="36481" spans="8:8" ht="15" customHeight="1">
      <c r="H36481" s="24"/>
    </row>
    <row r="36482" spans="8:8" ht="15" customHeight="1">
      <c r="H36482" s="24"/>
    </row>
    <row r="36483" spans="8:8" ht="15" customHeight="1">
      <c r="H36483" s="24"/>
    </row>
    <row r="36484" spans="8:8" ht="15" customHeight="1">
      <c r="H36484" s="24"/>
    </row>
    <row r="36485" spans="8:8" ht="15" customHeight="1">
      <c r="H36485" s="24"/>
    </row>
    <row r="36486" spans="8:8" ht="15" customHeight="1">
      <c r="H36486" s="24"/>
    </row>
    <row r="36487" spans="8:8" ht="15" customHeight="1">
      <c r="H36487" s="24"/>
    </row>
    <row r="36488" spans="8:8" ht="15" customHeight="1">
      <c r="H36488" s="24"/>
    </row>
    <row r="36489" spans="8:8" ht="15" customHeight="1">
      <c r="H36489" s="24"/>
    </row>
    <row r="36490" spans="8:8" ht="15" customHeight="1">
      <c r="H36490" s="24"/>
    </row>
    <row r="36491" spans="8:8" ht="15" customHeight="1">
      <c r="H36491" s="24"/>
    </row>
    <row r="36492" spans="8:8" ht="15" customHeight="1">
      <c r="H36492" s="24"/>
    </row>
    <row r="36493" spans="8:8" ht="15" customHeight="1">
      <c r="H36493" s="24"/>
    </row>
    <row r="36494" spans="8:8" ht="15" customHeight="1">
      <c r="H36494" s="24"/>
    </row>
    <row r="36495" spans="8:8" ht="15" customHeight="1">
      <c r="H36495" s="24"/>
    </row>
    <row r="36496" spans="8:8" ht="15" customHeight="1">
      <c r="H36496" s="24"/>
    </row>
    <row r="36497" spans="8:8" ht="15" customHeight="1">
      <c r="H36497" s="24"/>
    </row>
    <row r="36498" spans="8:8" ht="15" customHeight="1">
      <c r="H36498" s="24"/>
    </row>
    <row r="36499" spans="8:8" ht="15" customHeight="1">
      <c r="H36499" s="24"/>
    </row>
    <row r="36500" spans="8:8" ht="15" customHeight="1">
      <c r="H36500" s="24"/>
    </row>
    <row r="36501" spans="8:8" ht="15" customHeight="1">
      <c r="H36501" s="24"/>
    </row>
    <row r="36502" spans="8:8" ht="15" customHeight="1">
      <c r="H36502" s="24"/>
    </row>
    <row r="36503" spans="8:8" ht="15" customHeight="1">
      <c r="H36503" s="24"/>
    </row>
    <row r="36504" spans="8:8" ht="15" customHeight="1">
      <c r="H36504" s="24"/>
    </row>
    <row r="36505" spans="8:8" ht="15" customHeight="1">
      <c r="H36505" s="24"/>
    </row>
    <row r="36506" spans="8:8" ht="15" customHeight="1">
      <c r="H36506" s="24"/>
    </row>
    <row r="36507" spans="8:8" ht="15" customHeight="1">
      <c r="H36507" s="24"/>
    </row>
    <row r="36508" spans="8:8" ht="15" customHeight="1">
      <c r="H36508" s="24"/>
    </row>
    <row r="36509" spans="8:8" ht="15" customHeight="1">
      <c r="H36509" s="24"/>
    </row>
    <row r="36510" spans="8:8" ht="15" customHeight="1">
      <c r="H36510" s="24"/>
    </row>
    <row r="36511" spans="8:8" ht="15" customHeight="1">
      <c r="H36511" s="24"/>
    </row>
    <row r="36512" spans="8:8" ht="15" customHeight="1">
      <c r="H36512" s="24"/>
    </row>
    <row r="36513" spans="8:8" ht="15" customHeight="1">
      <c r="H36513" s="24"/>
    </row>
    <row r="36514" spans="8:8" ht="15" customHeight="1">
      <c r="H36514" s="24"/>
    </row>
    <row r="36515" spans="8:8" ht="15" customHeight="1">
      <c r="H36515" s="24"/>
    </row>
    <row r="36516" spans="8:8" ht="15" customHeight="1">
      <c r="H36516" s="24"/>
    </row>
    <row r="36517" spans="8:8" ht="15" customHeight="1">
      <c r="H36517" s="24"/>
    </row>
    <row r="36518" spans="8:8" ht="15" customHeight="1">
      <c r="H36518" s="24"/>
    </row>
    <row r="36519" spans="8:8" ht="15" customHeight="1">
      <c r="H36519" s="24"/>
    </row>
    <row r="36520" spans="8:8" ht="15" customHeight="1">
      <c r="H36520" s="24"/>
    </row>
    <row r="36521" spans="8:8" ht="15" customHeight="1">
      <c r="H36521" s="24"/>
    </row>
    <row r="36522" spans="8:8" ht="15" customHeight="1">
      <c r="H36522" s="24"/>
    </row>
    <row r="36523" spans="8:8" ht="15" customHeight="1">
      <c r="H36523" s="24"/>
    </row>
    <row r="36524" spans="8:8" ht="15" customHeight="1">
      <c r="H36524" s="24"/>
    </row>
    <row r="36525" spans="8:8" ht="15" customHeight="1">
      <c r="H36525" s="24"/>
    </row>
    <row r="36526" spans="8:8" ht="15" customHeight="1">
      <c r="H36526" s="24"/>
    </row>
    <row r="36527" spans="8:8" ht="15" customHeight="1">
      <c r="H36527" s="24"/>
    </row>
    <row r="36528" spans="8:8" ht="15" customHeight="1">
      <c r="H36528" s="24"/>
    </row>
    <row r="36529" spans="8:8" ht="15" customHeight="1">
      <c r="H36529" s="24"/>
    </row>
    <row r="36530" spans="8:8" ht="15" customHeight="1">
      <c r="H36530" s="24"/>
    </row>
    <row r="36531" spans="8:8" ht="15" customHeight="1">
      <c r="H36531" s="24"/>
    </row>
    <row r="36532" spans="8:8" ht="15" customHeight="1">
      <c r="H36532" s="24"/>
    </row>
    <row r="36533" spans="8:8" ht="15" customHeight="1">
      <c r="H36533" s="24"/>
    </row>
    <row r="36534" spans="8:8" ht="15" customHeight="1">
      <c r="H36534" s="24"/>
    </row>
    <row r="36535" spans="8:8" ht="15" customHeight="1">
      <c r="H36535" s="24"/>
    </row>
    <row r="36536" spans="8:8" ht="15" customHeight="1">
      <c r="H36536" s="24"/>
    </row>
    <row r="36537" spans="8:8" ht="15" customHeight="1">
      <c r="H36537" s="24"/>
    </row>
    <row r="36538" spans="8:8" ht="15" customHeight="1">
      <c r="H36538" s="24"/>
    </row>
    <row r="36539" spans="8:8" ht="15" customHeight="1">
      <c r="H36539" s="24"/>
    </row>
    <row r="36540" spans="8:8" ht="15" customHeight="1">
      <c r="H36540" s="24"/>
    </row>
    <row r="36541" spans="8:8" ht="15" customHeight="1">
      <c r="H36541" s="24"/>
    </row>
    <row r="36542" spans="8:8" ht="15" customHeight="1">
      <c r="H36542" s="24"/>
    </row>
    <row r="36543" spans="8:8" ht="15" customHeight="1">
      <c r="H36543" s="24"/>
    </row>
    <row r="36544" spans="8:8" ht="15" customHeight="1">
      <c r="H36544" s="24"/>
    </row>
    <row r="36545" spans="8:8" ht="15" customHeight="1">
      <c r="H36545" s="24"/>
    </row>
    <row r="36546" spans="8:8" ht="15" customHeight="1">
      <c r="H36546" s="24"/>
    </row>
    <row r="36547" spans="8:8" ht="15" customHeight="1">
      <c r="H36547" s="24"/>
    </row>
    <row r="36548" spans="8:8" ht="15" customHeight="1">
      <c r="H36548" s="24"/>
    </row>
    <row r="36549" spans="8:8" ht="15" customHeight="1">
      <c r="H36549" s="24"/>
    </row>
    <row r="36550" spans="8:8" ht="15" customHeight="1">
      <c r="H36550" s="24"/>
    </row>
    <row r="36551" spans="8:8" ht="15" customHeight="1">
      <c r="H36551" s="24"/>
    </row>
    <row r="36552" spans="8:8" ht="15" customHeight="1">
      <c r="H36552" s="24"/>
    </row>
    <row r="36553" spans="8:8" ht="15" customHeight="1">
      <c r="H36553" s="24"/>
    </row>
    <row r="36554" spans="8:8" ht="15" customHeight="1">
      <c r="H36554" s="24"/>
    </row>
    <row r="36555" spans="8:8" ht="15" customHeight="1">
      <c r="H36555" s="24"/>
    </row>
    <row r="36556" spans="8:8" ht="15" customHeight="1">
      <c r="H36556" s="24"/>
    </row>
    <row r="36557" spans="8:8" ht="15" customHeight="1">
      <c r="H36557" s="24"/>
    </row>
    <row r="36558" spans="8:8" ht="15" customHeight="1">
      <c r="H36558" s="24"/>
    </row>
    <row r="36559" spans="8:8" ht="15" customHeight="1">
      <c r="H36559" s="24"/>
    </row>
    <row r="36560" spans="8:8" ht="15" customHeight="1">
      <c r="H36560" s="24"/>
    </row>
    <row r="36561" spans="8:8" ht="15" customHeight="1">
      <c r="H36561" s="24"/>
    </row>
    <row r="36562" spans="8:8" ht="15" customHeight="1">
      <c r="H36562" s="24"/>
    </row>
    <row r="36563" spans="8:8" ht="15" customHeight="1">
      <c r="H36563" s="24"/>
    </row>
    <row r="36564" spans="8:8" ht="15" customHeight="1">
      <c r="H36564" s="24"/>
    </row>
    <row r="36565" spans="8:8" ht="15" customHeight="1">
      <c r="H36565" s="24"/>
    </row>
    <row r="36566" spans="8:8" ht="15" customHeight="1">
      <c r="H36566" s="24"/>
    </row>
    <row r="36567" spans="8:8" ht="15" customHeight="1">
      <c r="H36567" s="24"/>
    </row>
    <row r="36568" spans="8:8" ht="15" customHeight="1">
      <c r="H36568" s="24"/>
    </row>
    <row r="36569" spans="8:8" ht="15" customHeight="1">
      <c r="H36569" s="24"/>
    </row>
    <row r="36570" spans="8:8" ht="15" customHeight="1">
      <c r="H36570" s="24"/>
    </row>
    <row r="36571" spans="8:8" ht="15" customHeight="1">
      <c r="H36571" s="24"/>
    </row>
    <row r="36572" spans="8:8" ht="15" customHeight="1">
      <c r="H36572" s="24"/>
    </row>
    <row r="36573" spans="8:8" ht="15" customHeight="1">
      <c r="H36573" s="24"/>
    </row>
    <row r="36574" spans="8:8" ht="15" customHeight="1">
      <c r="H36574" s="24"/>
    </row>
    <row r="36575" spans="8:8" ht="15" customHeight="1">
      <c r="H36575" s="24"/>
    </row>
    <row r="36576" spans="8:8" ht="15" customHeight="1">
      <c r="H36576" s="24"/>
    </row>
    <row r="36577" spans="8:8" ht="15" customHeight="1">
      <c r="H36577" s="24"/>
    </row>
    <row r="36578" spans="8:8" ht="15" customHeight="1">
      <c r="H36578" s="24"/>
    </row>
    <row r="36579" spans="8:8" ht="15" customHeight="1">
      <c r="H36579" s="24"/>
    </row>
    <row r="36580" spans="8:8" ht="15" customHeight="1">
      <c r="H36580" s="24"/>
    </row>
    <row r="36581" spans="8:8" ht="15" customHeight="1">
      <c r="H36581" s="24"/>
    </row>
    <row r="36582" spans="8:8" ht="15" customHeight="1">
      <c r="H36582" s="24"/>
    </row>
    <row r="36583" spans="8:8" ht="15" customHeight="1">
      <c r="H36583" s="24"/>
    </row>
    <row r="36584" spans="8:8" ht="15" customHeight="1">
      <c r="H36584" s="24"/>
    </row>
    <row r="36585" spans="8:8" ht="15" customHeight="1">
      <c r="H36585" s="24"/>
    </row>
    <row r="36586" spans="8:8" ht="15" customHeight="1">
      <c r="H36586" s="24"/>
    </row>
    <row r="36587" spans="8:8" ht="15" customHeight="1">
      <c r="H36587" s="24"/>
    </row>
    <row r="36588" spans="8:8" ht="15" customHeight="1">
      <c r="H36588" s="24"/>
    </row>
    <row r="36589" spans="8:8" ht="15" customHeight="1">
      <c r="H36589" s="24"/>
    </row>
    <row r="36590" spans="8:8" ht="15" customHeight="1">
      <c r="H36590" s="24"/>
    </row>
    <row r="36591" spans="8:8" ht="15" customHeight="1">
      <c r="H36591" s="24"/>
    </row>
    <row r="36592" spans="8:8" ht="15" customHeight="1">
      <c r="H36592" s="24"/>
    </row>
    <row r="36593" spans="8:8" ht="15" customHeight="1">
      <c r="H36593" s="24"/>
    </row>
    <row r="36594" spans="8:8" ht="15" customHeight="1">
      <c r="H36594" s="24"/>
    </row>
    <row r="36595" spans="8:8" ht="15" customHeight="1">
      <c r="H36595" s="24"/>
    </row>
    <row r="36596" spans="8:8" ht="15" customHeight="1">
      <c r="H36596" s="24"/>
    </row>
    <row r="36597" spans="8:8" ht="15" customHeight="1">
      <c r="H36597" s="24"/>
    </row>
    <row r="36598" spans="8:8" ht="15" customHeight="1">
      <c r="H36598" s="24"/>
    </row>
    <row r="36599" spans="8:8" ht="15" customHeight="1">
      <c r="H36599" s="24"/>
    </row>
    <row r="36600" spans="8:8" ht="15" customHeight="1">
      <c r="H36600" s="24"/>
    </row>
    <row r="36601" spans="8:8" ht="15" customHeight="1">
      <c r="H36601" s="24"/>
    </row>
    <row r="36602" spans="8:8" ht="15" customHeight="1">
      <c r="H36602" s="24"/>
    </row>
    <row r="36603" spans="8:8" ht="15" customHeight="1">
      <c r="H36603" s="24"/>
    </row>
    <row r="36604" spans="8:8" ht="15" customHeight="1">
      <c r="H36604" s="24"/>
    </row>
    <row r="36605" spans="8:8" ht="15" customHeight="1">
      <c r="H36605" s="24"/>
    </row>
    <row r="36606" spans="8:8" ht="15" customHeight="1">
      <c r="H36606" s="24"/>
    </row>
    <row r="36607" spans="8:8" ht="15" customHeight="1">
      <c r="H36607" s="24"/>
    </row>
    <row r="36608" spans="8:8" ht="15" customHeight="1">
      <c r="H36608" s="24"/>
    </row>
    <row r="36609" spans="8:8" ht="15" customHeight="1">
      <c r="H36609" s="24"/>
    </row>
    <row r="36610" spans="8:8" ht="15" customHeight="1">
      <c r="H36610" s="24"/>
    </row>
    <row r="36611" spans="8:8" ht="15" customHeight="1">
      <c r="H36611" s="24"/>
    </row>
    <row r="36612" spans="8:8" ht="15" customHeight="1">
      <c r="H36612" s="24"/>
    </row>
    <row r="36613" spans="8:8" ht="15" customHeight="1">
      <c r="H36613" s="24"/>
    </row>
    <row r="36614" spans="8:8" ht="15" customHeight="1">
      <c r="H36614" s="24"/>
    </row>
    <row r="36615" spans="8:8" ht="15" customHeight="1">
      <c r="H36615" s="24"/>
    </row>
    <row r="36616" spans="8:8" ht="15" customHeight="1">
      <c r="H36616" s="24"/>
    </row>
    <row r="36617" spans="8:8" ht="15" customHeight="1">
      <c r="H36617" s="24"/>
    </row>
    <row r="36618" spans="8:8" ht="15" customHeight="1">
      <c r="H36618" s="24"/>
    </row>
    <row r="36619" spans="8:8" ht="15" customHeight="1">
      <c r="H36619" s="24"/>
    </row>
    <row r="36620" spans="8:8" ht="15" customHeight="1">
      <c r="H36620" s="24"/>
    </row>
    <row r="36621" spans="8:8" ht="15" customHeight="1">
      <c r="H36621" s="24"/>
    </row>
    <row r="36622" spans="8:8" ht="15" customHeight="1">
      <c r="H36622" s="24"/>
    </row>
    <row r="36623" spans="8:8" ht="15" customHeight="1">
      <c r="H36623" s="24"/>
    </row>
    <row r="36624" spans="8:8" ht="15" customHeight="1">
      <c r="H36624" s="24"/>
    </row>
    <row r="36625" spans="8:8" ht="15" customHeight="1">
      <c r="H36625" s="24"/>
    </row>
    <row r="36626" spans="8:8" ht="15" customHeight="1">
      <c r="H36626" s="24"/>
    </row>
    <row r="36627" spans="8:8" ht="15" customHeight="1">
      <c r="H36627" s="24"/>
    </row>
    <row r="36628" spans="8:8" ht="15" customHeight="1">
      <c r="H36628" s="24"/>
    </row>
    <row r="36629" spans="8:8" ht="15" customHeight="1">
      <c r="H36629" s="24"/>
    </row>
    <row r="36630" spans="8:8" ht="15" customHeight="1">
      <c r="H36630" s="24"/>
    </row>
    <row r="36631" spans="8:8" ht="15" customHeight="1">
      <c r="H36631" s="24"/>
    </row>
    <row r="36632" spans="8:8" ht="15" customHeight="1">
      <c r="H36632" s="24"/>
    </row>
    <row r="36633" spans="8:8" ht="15" customHeight="1">
      <c r="H36633" s="24"/>
    </row>
    <row r="36634" spans="8:8" ht="15" customHeight="1">
      <c r="H36634" s="24"/>
    </row>
    <row r="36635" spans="8:8" ht="15" customHeight="1">
      <c r="H36635" s="24"/>
    </row>
    <row r="36636" spans="8:8" ht="15" customHeight="1">
      <c r="H36636" s="24"/>
    </row>
    <row r="36637" spans="8:8" ht="15" customHeight="1">
      <c r="H36637" s="24"/>
    </row>
    <row r="36638" spans="8:8" ht="15" customHeight="1">
      <c r="H36638" s="24"/>
    </row>
    <row r="36639" spans="8:8" ht="15" customHeight="1">
      <c r="H36639" s="24"/>
    </row>
    <row r="36640" spans="8:8" ht="15" customHeight="1">
      <c r="H36640" s="24"/>
    </row>
    <row r="36641" spans="8:8" ht="15" customHeight="1">
      <c r="H36641" s="24"/>
    </row>
    <row r="36642" spans="8:8" ht="15" customHeight="1">
      <c r="H36642" s="24"/>
    </row>
    <row r="36643" spans="8:8" ht="15" customHeight="1">
      <c r="H36643" s="24"/>
    </row>
    <row r="36644" spans="8:8" ht="15" customHeight="1">
      <c r="H36644" s="24"/>
    </row>
    <row r="36645" spans="8:8" ht="15" customHeight="1">
      <c r="H36645" s="24"/>
    </row>
    <row r="36646" spans="8:8" ht="15" customHeight="1">
      <c r="H36646" s="24"/>
    </row>
    <row r="36647" spans="8:8" ht="15" customHeight="1">
      <c r="H36647" s="24"/>
    </row>
    <row r="36648" spans="8:8" ht="15" customHeight="1">
      <c r="H36648" s="24"/>
    </row>
    <row r="36649" spans="8:8" ht="15" customHeight="1">
      <c r="H36649" s="24"/>
    </row>
    <row r="36650" spans="8:8" ht="15" customHeight="1">
      <c r="H36650" s="24"/>
    </row>
    <row r="36651" spans="8:8" ht="15" customHeight="1">
      <c r="H36651" s="24"/>
    </row>
    <row r="36652" spans="8:8" ht="15" customHeight="1">
      <c r="H36652" s="24"/>
    </row>
    <row r="36653" spans="8:8" ht="15" customHeight="1">
      <c r="H36653" s="24"/>
    </row>
    <row r="36654" spans="8:8" ht="15" customHeight="1">
      <c r="H36654" s="24"/>
    </row>
    <row r="36655" spans="8:8" ht="15" customHeight="1">
      <c r="H36655" s="24"/>
    </row>
    <row r="36656" spans="8:8" ht="15" customHeight="1">
      <c r="H36656" s="24"/>
    </row>
    <row r="36657" spans="8:8" ht="15" customHeight="1">
      <c r="H36657" s="24"/>
    </row>
    <row r="36658" spans="8:8" ht="15" customHeight="1">
      <c r="H36658" s="24"/>
    </row>
    <row r="36659" spans="8:8" ht="15" customHeight="1">
      <c r="H36659" s="24"/>
    </row>
    <row r="36660" spans="8:8" ht="15" customHeight="1">
      <c r="H36660" s="24"/>
    </row>
    <row r="36661" spans="8:8" ht="15" customHeight="1">
      <c r="H36661" s="24"/>
    </row>
    <row r="36662" spans="8:8" ht="15" customHeight="1">
      <c r="H36662" s="24"/>
    </row>
    <row r="36663" spans="8:8" ht="15" customHeight="1">
      <c r="H36663" s="24"/>
    </row>
    <row r="36664" spans="8:8" ht="15" customHeight="1">
      <c r="H36664" s="24"/>
    </row>
    <row r="36665" spans="8:8" ht="15" customHeight="1">
      <c r="H36665" s="24"/>
    </row>
    <row r="36666" spans="8:8" ht="15" customHeight="1">
      <c r="H36666" s="24"/>
    </row>
    <row r="36667" spans="8:8" ht="15" customHeight="1">
      <c r="H36667" s="24"/>
    </row>
    <row r="36668" spans="8:8" ht="15" customHeight="1">
      <c r="H36668" s="24"/>
    </row>
    <row r="36669" spans="8:8" ht="15" customHeight="1">
      <c r="H36669" s="24"/>
    </row>
    <row r="36670" spans="8:8" ht="15" customHeight="1">
      <c r="H36670" s="24"/>
    </row>
    <row r="36671" spans="8:8" ht="15" customHeight="1">
      <c r="H36671" s="24"/>
    </row>
    <row r="36672" spans="8:8" ht="15" customHeight="1">
      <c r="H36672" s="24"/>
    </row>
    <row r="36673" spans="8:8" ht="15" customHeight="1">
      <c r="H36673" s="24"/>
    </row>
    <row r="36674" spans="8:8" ht="15" customHeight="1">
      <c r="H36674" s="24"/>
    </row>
    <row r="36675" spans="8:8" ht="15" customHeight="1">
      <c r="H36675" s="24"/>
    </row>
    <row r="36676" spans="8:8" ht="15" customHeight="1">
      <c r="H36676" s="24"/>
    </row>
    <row r="36677" spans="8:8" ht="15" customHeight="1">
      <c r="H36677" s="24"/>
    </row>
    <row r="36678" spans="8:8" ht="15" customHeight="1">
      <c r="H36678" s="24"/>
    </row>
    <row r="36679" spans="8:8" ht="15" customHeight="1">
      <c r="H36679" s="24"/>
    </row>
    <row r="36680" spans="8:8" ht="15" customHeight="1">
      <c r="H36680" s="24"/>
    </row>
    <row r="36681" spans="8:8" ht="15" customHeight="1">
      <c r="H36681" s="24"/>
    </row>
    <row r="36682" spans="8:8" ht="15" customHeight="1">
      <c r="H36682" s="24"/>
    </row>
    <row r="36683" spans="8:8" ht="15" customHeight="1">
      <c r="H36683" s="24"/>
    </row>
    <row r="36684" spans="8:8" ht="15" customHeight="1">
      <c r="H36684" s="24"/>
    </row>
    <row r="36685" spans="8:8" ht="15" customHeight="1">
      <c r="H36685" s="24"/>
    </row>
    <row r="36686" spans="8:8" ht="15" customHeight="1">
      <c r="H36686" s="24"/>
    </row>
    <row r="36687" spans="8:8" ht="15" customHeight="1">
      <c r="H36687" s="24"/>
    </row>
    <row r="36688" spans="8:8" ht="15" customHeight="1">
      <c r="H36688" s="24"/>
    </row>
    <row r="36689" spans="8:8" ht="15" customHeight="1">
      <c r="H36689" s="24"/>
    </row>
    <row r="36690" spans="8:8" ht="15" customHeight="1">
      <c r="H36690" s="24"/>
    </row>
    <row r="36691" spans="8:8" ht="15" customHeight="1">
      <c r="H36691" s="24"/>
    </row>
    <row r="36692" spans="8:8" ht="15" customHeight="1">
      <c r="H36692" s="24"/>
    </row>
    <row r="36693" spans="8:8" ht="15" customHeight="1">
      <c r="H36693" s="24"/>
    </row>
    <row r="36694" spans="8:8" ht="15" customHeight="1">
      <c r="H36694" s="24"/>
    </row>
    <row r="36695" spans="8:8" ht="15" customHeight="1">
      <c r="H36695" s="24"/>
    </row>
    <row r="36696" spans="8:8" ht="15" customHeight="1">
      <c r="H36696" s="24"/>
    </row>
    <row r="36697" spans="8:8" ht="15" customHeight="1">
      <c r="H36697" s="24"/>
    </row>
    <row r="36698" spans="8:8" ht="15" customHeight="1">
      <c r="H36698" s="24"/>
    </row>
    <row r="36699" spans="8:8" ht="15" customHeight="1">
      <c r="H36699" s="24"/>
    </row>
    <row r="36700" spans="8:8" ht="15" customHeight="1">
      <c r="H36700" s="24"/>
    </row>
    <row r="36701" spans="8:8" ht="15" customHeight="1">
      <c r="H36701" s="24"/>
    </row>
    <row r="36702" spans="8:8" ht="15" customHeight="1">
      <c r="H36702" s="24"/>
    </row>
    <row r="36703" spans="8:8" ht="15" customHeight="1">
      <c r="H36703" s="24"/>
    </row>
    <row r="36704" spans="8:8" ht="15" customHeight="1">
      <c r="H36704" s="24"/>
    </row>
    <row r="36705" spans="8:8" ht="15" customHeight="1">
      <c r="H36705" s="24"/>
    </row>
    <row r="36706" spans="8:8" ht="15" customHeight="1">
      <c r="H36706" s="24"/>
    </row>
    <row r="36707" spans="8:8" ht="15" customHeight="1">
      <c r="H36707" s="24"/>
    </row>
    <row r="36708" spans="8:8" ht="15" customHeight="1">
      <c r="H36708" s="24"/>
    </row>
    <row r="36709" spans="8:8" ht="15" customHeight="1">
      <c r="H36709" s="24"/>
    </row>
    <row r="36710" spans="8:8" ht="15" customHeight="1">
      <c r="H36710" s="24"/>
    </row>
    <row r="36711" spans="8:8" ht="15" customHeight="1">
      <c r="H36711" s="24"/>
    </row>
    <row r="36712" spans="8:8" ht="15" customHeight="1">
      <c r="H36712" s="24"/>
    </row>
    <row r="36713" spans="8:8" ht="15" customHeight="1">
      <c r="H36713" s="24"/>
    </row>
    <row r="36714" spans="8:8" ht="15" customHeight="1">
      <c r="H36714" s="24"/>
    </row>
    <row r="36715" spans="8:8" ht="15" customHeight="1">
      <c r="H36715" s="24"/>
    </row>
    <row r="36716" spans="8:8" ht="15" customHeight="1">
      <c r="H36716" s="24"/>
    </row>
    <row r="36717" spans="8:8" ht="15" customHeight="1">
      <c r="H36717" s="24"/>
    </row>
    <row r="36718" spans="8:8" ht="15" customHeight="1">
      <c r="H36718" s="24"/>
    </row>
    <row r="36719" spans="8:8" ht="15" customHeight="1">
      <c r="H36719" s="24"/>
    </row>
    <row r="36720" spans="8:8" ht="15" customHeight="1">
      <c r="H36720" s="24"/>
    </row>
    <row r="36721" spans="8:8" ht="15" customHeight="1">
      <c r="H36721" s="24"/>
    </row>
    <row r="36722" spans="8:8" ht="15" customHeight="1">
      <c r="H36722" s="24"/>
    </row>
    <row r="36723" spans="8:8" ht="15" customHeight="1">
      <c r="H36723" s="24"/>
    </row>
    <row r="36724" spans="8:8" ht="15" customHeight="1">
      <c r="H36724" s="24"/>
    </row>
    <row r="36725" spans="8:8" ht="15" customHeight="1">
      <c r="H36725" s="24"/>
    </row>
    <row r="36726" spans="8:8" ht="15" customHeight="1">
      <c r="H36726" s="24"/>
    </row>
    <row r="36727" spans="8:8" ht="15" customHeight="1">
      <c r="H36727" s="24"/>
    </row>
    <row r="36728" spans="8:8" ht="15" customHeight="1">
      <c r="H36728" s="24"/>
    </row>
    <row r="36729" spans="8:8" ht="15" customHeight="1">
      <c r="H36729" s="24"/>
    </row>
    <row r="36730" spans="8:8" ht="15" customHeight="1">
      <c r="H36730" s="24"/>
    </row>
    <row r="36731" spans="8:8" ht="15" customHeight="1">
      <c r="H36731" s="24"/>
    </row>
    <row r="36732" spans="8:8" ht="15" customHeight="1">
      <c r="H36732" s="24"/>
    </row>
    <row r="36733" spans="8:8" ht="15" customHeight="1">
      <c r="H36733" s="24"/>
    </row>
    <row r="36734" spans="8:8" ht="15" customHeight="1">
      <c r="H36734" s="24"/>
    </row>
    <row r="36735" spans="8:8" ht="15" customHeight="1">
      <c r="H36735" s="24"/>
    </row>
    <row r="36736" spans="8:8" ht="15" customHeight="1">
      <c r="H36736" s="24"/>
    </row>
    <row r="36737" spans="8:8" ht="15" customHeight="1">
      <c r="H36737" s="24"/>
    </row>
    <row r="36738" spans="8:8" ht="15" customHeight="1">
      <c r="H36738" s="24"/>
    </row>
    <row r="36739" spans="8:8" ht="15" customHeight="1">
      <c r="H36739" s="24"/>
    </row>
    <row r="36740" spans="8:8" ht="15" customHeight="1">
      <c r="H36740" s="24"/>
    </row>
    <row r="36741" spans="8:8" ht="15" customHeight="1">
      <c r="H36741" s="24"/>
    </row>
    <row r="36742" spans="8:8" ht="15" customHeight="1">
      <c r="H36742" s="24"/>
    </row>
    <row r="36743" spans="8:8" ht="15" customHeight="1">
      <c r="H36743" s="24"/>
    </row>
    <row r="36744" spans="8:8" ht="15" customHeight="1">
      <c r="H36744" s="24"/>
    </row>
    <row r="36745" spans="8:8" ht="15" customHeight="1">
      <c r="H36745" s="24"/>
    </row>
    <row r="36746" spans="8:8" ht="15" customHeight="1">
      <c r="H36746" s="24"/>
    </row>
    <row r="36747" spans="8:8" ht="15" customHeight="1">
      <c r="H36747" s="24"/>
    </row>
    <row r="36748" spans="8:8" ht="15" customHeight="1">
      <c r="H36748" s="24"/>
    </row>
    <row r="36749" spans="8:8" ht="15" customHeight="1">
      <c r="H36749" s="24"/>
    </row>
    <row r="36750" spans="8:8" ht="15" customHeight="1">
      <c r="H36750" s="24"/>
    </row>
    <row r="36751" spans="8:8" ht="15" customHeight="1">
      <c r="H36751" s="24"/>
    </row>
    <row r="36752" spans="8:8" ht="15" customHeight="1">
      <c r="H36752" s="24"/>
    </row>
    <row r="36753" spans="8:8" ht="15" customHeight="1">
      <c r="H36753" s="24"/>
    </row>
    <row r="36754" spans="8:8" ht="15" customHeight="1">
      <c r="H36754" s="24"/>
    </row>
    <row r="36755" spans="8:8" ht="15" customHeight="1">
      <c r="H36755" s="24"/>
    </row>
    <row r="36756" spans="8:8" ht="15" customHeight="1">
      <c r="H36756" s="24"/>
    </row>
    <row r="36757" spans="8:8" ht="15" customHeight="1">
      <c r="H36757" s="24"/>
    </row>
    <row r="36758" spans="8:8" ht="15" customHeight="1">
      <c r="H36758" s="24"/>
    </row>
    <row r="36759" spans="8:8" ht="15" customHeight="1">
      <c r="H36759" s="24"/>
    </row>
    <row r="36760" spans="8:8" ht="15" customHeight="1">
      <c r="H36760" s="24"/>
    </row>
    <row r="36761" spans="8:8" ht="15" customHeight="1">
      <c r="H36761" s="24"/>
    </row>
    <row r="36762" spans="8:8" ht="15" customHeight="1">
      <c r="H36762" s="24"/>
    </row>
    <row r="36763" spans="8:8" ht="15" customHeight="1">
      <c r="H36763" s="24"/>
    </row>
    <row r="36764" spans="8:8" ht="15" customHeight="1">
      <c r="H36764" s="24"/>
    </row>
    <row r="36765" spans="8:8" ht="15" customHeight="1">
      <c r="H36765" s="24"/>
    </row>
    <row r="36766" spans="8:8" ht="15" customHeight="1">
      <c r="H36766" s="24"/>
    </row>
    <row r="36767" spans="8:8" ht="15" customHeight="1">
      <c r="H36767" s="24"/>
    </row>
    <row r="36768" spans="8:8" ht="15" customHeight="1">
      <c r="H36768" s="24"/>
    </row>
    <row r="36769" spans="8:8" ht="15" customHeight="1">
      <c r="H36769" s="24"/>
    </row>
    <row r="36770" spans="8:8" ht="15" customHeight="1">
      <c r="H36770" s="24"/>
    </row>
    <row r="36771" spans="8:8" ht="15" customHeight="1">
      <c r="H36771" s="24"/>
    </row>
    <row r="36772" spans="8:8" ht="15" customHeight="1">
      <c r="H36772" s="24"/>
    </row>
    <row r="36773" spans="8:8" ht="15" customHeight="1">
      <c r="H36773" s="24"/>
    </row>
    <row r="36774" spans="8:8" ht="15" customHeight="1">
      <c r="H36774" s="24"/>
    </row>
    <row r="36775" spans="8:8" ht="15" customHeight="1">
      <c r="H36775" s="24"/>
    </row>
    <row r="36776" spans="8:8" ht="15" customHeight="1">
      <c r="H36776" s="24"/>
    </row>
    <row r="36777" spans="8:8" ht="15" customHeight="1">
      <c r="H36777" s="24"/>
    </row>
    <row r="36778" spans="8:8" ht="15" customHeight="1">
      <c r="H36778" s="24"/>
    </row>
    <row r="36779" spans="8:8" ht="15" customHeight="1">
      <c r="H36779" s="24"/>
    </row>
    <row r="36780" spans="8:8" ht="15" customHeight="1">
      <c r="H36780" s="24"/>
    </row>
    <row r="36781" spans="8:8" ht="15" customHeight="1">
      <c r="H36781" s="24"/>
    </row>
    <row r="36782" spans="8:8" ht="15" customHeight="1">
      <c r="H36782" s="24"/>
    </row>
    <row r="36783" spans="8:8" ht="15" customHeight="1">
      <c r="H36783" s="24"/>
    </row>
    <row r="36784" spans="8:8" ht="15" customHeight="1">
      <c r="H36784" s="24"/>
    </row>
    <row r="36785" spans="8:8" ht="15" customHeight="1">
      <c r="H36785" s="24"/>
    </row>
    <row r="36786" spans="8:8" ht="15" customHeight="1">
      <c r="H36786" s="24"/>
    </row>
    <row r="36787" spans="8:8" ht="15" customHeight="1">
      <c r="H36787" s="24"/>
    </row>
    <row r="36788" spans="8:8" ht="15" customHeight="1">
      <c r="H36788" s="24"/>
    </row>
    <row r="36789" spans="8:8" ht="15" customHeight="1">
      <c r="H36789" s="24"/>
    </row>
    <row r="36790" spans="8:8" ht="15" customHeight="1">
      <c r="H36790" s="24"/>
    </row>
    <row r="36791" spans="8:8" ht="15" customHeight="1">
      <c r="H36791" s="24"/>
    </row>
    <row r="36792" spans="8:8" ht="15" customHeight="1">
      <c r="H36792" s="24"/>
    </row>
    <row r="36793" spans="8:8" ht="15" customHeight="1">
      <c r="H36793" s="24"/>
    </row>
    <row r="36794" spans="8:8" ht="15" customHeight="1">
      <c r="H36794" s="24"/>
    </row>
    <row r="36795" spans="8:8" ht="15" customHeight="1">
      <c r="H36795" s="24"/>
    </row>
    <row r="36796" spans="8:8" ht="15" customHeight="1">
      <c r="H36796" s="24"/>
    </row>
    <row r="36797" spans="8:8" ht="15" customHeight="1">
      <c r="H36797" s="24"/>
    </row>
    <row r="36798" spans="8:8" ht="15" customHeight="1">
      <c r="H36798" s="24"/>
    </row>
    <row r="36799" spans="8:8" ht="15" customHeight="1">
      <c r="H36799" s="24"/>
    </row>
    <row r="36800" spans="8:8" ht="15" customHeight="1">
      <c r="H36800" s="24"/>
    </row>
    <row r="36801" spans="8:8" ht="15" customHeight="1">
      <c r="H36801" s="24"/>
    </row>
    <row r="36802" spans="8:8" ht="15" customHeight="1">
      <c r="H36802" s="24"/>
    </row>
    <row r="36803" spans="8:8" ht="15" customHeight="1">
      <c r="H36803" s="24"/>
    </row>
    <row r="36804" spans="8:8" ht="15" customHeight="1">
      <c r="H36804" s="24"/>
    </row>
    <row r="36805" spans="8:8" ht="15" customHeight="1">
      <c r="H36805" s="24"/>
    </row>
    <row r="36806" spans="8:8" ht="15" customHeight="1">
      <c r="H36806" s="24"/>
    </row>
    <row r="36807" spans="8:8" ht="15" customHeight="1">
      <c r="H36807" s="24"/>
    </row>
    <row r="36808" spans="8:8" ht="15" customHeight="1">
      <c r="H36808" s="24"/>
    </row>
    <row r="36809" spans="8:8" ht="15" customHeight="1">
      <c r="H36809" s="24"/>
    </row>
    <row r="36810" spans="8:8" ht="15" customHeight="1">
      <c r="H36810" s="24"/>
    </row>
    <row r="36811" spans="8:8" ht="15" customHeight="1">
      <c r="H36811" s="24"/>
    </row>
    <row r="36812" spans="8:8" ht="15" customHeight="1">
      <c r="H36812" s="24"/>
    </row>
    <row r="36813" spans="8:8" ht="15" customHeight="1">
      <c r="H36813" s="24"/>
    </row>
    <row r="36814" spans="8:8" ht="15" customHeight="1">
      <c r="H36814" s="24"/>
    </row>
    <row r="36815" spans="8:8" ht="15" customHeight="1">
      <c r="H36815" s="24"/>
    </row>
    <row r="36816" spans="8:8" ht="15" customHeight="1">
      <c r="H36816" s="24"/>
    </row>
    <row r="36817" spans="8:8" ht="15" customHeight="1">
      <c r="H36817" s="24"/>
    </row>
    <row r="36818" spans="8:8" ht="15" customHeight="1">
      <c r="H36818" s="24"/>
    </row>
    <row r="36819" spans="8:8" ht="15" customHeight="1">
      <c r="H36819" s="24"/>
    </row>
    <row r="36820" spans="8:8" ht="15" customHeight="1">
      <c r="H36820" s="24"/>
    </row>
    <row r="36821" spans="8:8" ht="15" customHeight="1">
      <c r="H36821" s="24"/>
    </row>
    <row r="36822" spans="8:8" ht="15" customHeight="1">
      <c r="H36822" s="24"/>
    </row>
    <row r="36823" spans="8:8" ht="15" customHeight="1">
      <c r="H36823" s="24"/>
    </row>
    <row r="36824" spans="8:8" ht="15" customHeight="1">
      <c r="H36824" s="24"/>
    </row>
    <row r="36825" spans="8:8" ht="15" customHeight="1">
      <c r="H36825" s="24"/>
    </row>
    <row r="36826" spans="8:8" ht="15" customHeight="1">
      <c r="H36826" s="24"/>
    </row>
    <row r="36827" spans="8:8" ht="15" customHeight="1">
      <c r="H36827" s="24"/>
    </row>
    <row r="36828" spans="8:8" ht="15" customHeight="1">
      <c r="H36828" s="24"/>
    </row>
    <row r="36829" spans="8:8" ht="15" customHeight="1">
      <c r="H36829" s="24"/>
    </row>
    <row r="36830" spans="8:8" ht="15" customHeight="1">
      <c r="H36830" s="24"/>
    </row>
    <row r="36831" spans="8:8" ht="15" customHeight="1">
      <c r="H36831" s="24"/>
    </row>
    <row r="36832" spans="8:8" ht="15" customHeight="1">
      <c r="H36832" s="24"/>
    </row>
    <row r="36833" spans="8:8" ht="15" customHeight="1">
      <c r="H36833" s="24"/>
    </row>
    <row r="36834" spans="8:8" ht="15" customHeight="1">
      <c r="H36834" s="24"/>
    </row>
    <row r="36835" spans="8:8" ht="15" customHeight="1">
      <c r="H36835" s="24"/>
    </row>
    <row r="36836" spans="8:8" ht="15" customHeight="1">
      <c r="H36836" s="24"/>
    </row>
    <row r="36837" spans="8:8" ht="15" customHeight="1">
      <c r="H36837" s="24"/>
    </row>
    <row r="36838" spans="8:8" ht="15" customHeight="1">
      <c r="H36838" s="24"/>
    </row>
    <row r="36839" spans="8:8" ht="15" customHeight="1">
      <c r="H36839" s="24"/>
    </row>
    <row r="36840" spans="8:8" ht="15" customHeight="1">
      <c r="H36840" s="24"/>
    </row>
    <row r="36841" spans="8:8" ht="15" customHeight="1">
      <c r="H36841" s="24"/>
    </row>
    <row r="36842" spans="8:8" ht="15" customHeight="1">
      <c r="H36842" s="24"/>
    </row>
    <row r="36843" spans="8:8" ht="15" customHeight="1">
      <c r="H36843" s="24"/>
    </row>
    <row r="36844" spans="8:8" ht="15" customHeight="1">
      <c r="H36844" s="24"/>
    </row>
    <row r="36845" spans="8:8" ht="15" customHeight="1">
      <c r="H36845" s="24"/>
    </row>
    <row r="36846" spans="8:8" ht="15" customHeight="1">
      <c r="H36846" s="24"/>
    </row>
    <row r="36847" spans="8:8" ht="15" customHeight="1">
      <c r="H36847" s="24"/>
    </row>
    <row r="36848" spans="8:8" ht="15" customHeight="1">
      <c r="H36848" s="24"/>
    </row>
    <row r="36849" spans="8:8" ht="15" customHeight="1">
      <c r="H36849" s="24"/>
    </row>
    <row r="36850" spans="8:8" ht="15" customHeight="1">
      <c r="H36850" s="24"/>
    </row>
    <row r="36851" spans="8:8" ht="15" customHeight="1">
      <c r="H36851" s="24"/>
    </row>
    <row r="36852" spans="8:8" ht="15" customHeight="1">
      <c r="H36852" s="24"/>
    </row>
    <row r="36853" spans="8:8" ht="15" customHeight="1">
      <c r="H36853" s="24"/>
    </row>
    <row r="36854" spans="8:8" ht="15" customHeight="1">
      <c r="H36854" s="24"/>
    </row>
    <row r="36855" spans="8:8" ht="15" customHeight="1">
      <c r="H36855" s="24"/>
    </row>
    <row r="36856" spans="8:8" ht="15" customHeight="1">
      <c r="H36856" s="24"/>
    </row>
    <row r="36857" spans="8:8" ht="15" customHeight="1">
      <c r="H36857" s="24"/>
    </row>
    <row r="36858" spans="8:8" ht="15" customHeight="1">
      <c r="H36858" s="24"/>
    </row>
    <row r="36859" spans="8:8" ht="15" customHeight="1">
      <c r="H36859" s="24"/>
    </row>
    <row r="36860" spans="8:8" ht="15" customHeight="1">
      <c r="H36860" s="24"/>
    </row>
    <row r="36861" spans="8:8" ht="15" customHeight="1">
      <c r="H36861" s="24"/>
    </row>
    <row r="36862" spans="8:8" ht="15" customHeight="1">
      <c r="H36862" s="24"/>
    </row>
    <row r="36863" spans="8:8" ht="15" customHeight="1">
      <c r="H36863" s="24"/>
    </row>
    <row r="36864" spans="8:8" ht="15" customHeight="1">
      <c r="H36864" s="24"/>
    </row>
    <row r="36865" spans="8:8" ht="15" customHeight="1">
      <c r="H36865" s="24"/>
    </row>
    <row r="36866" spans="8:8" ht="15" customHeight="1">
      <c r="H36866" s="24"/>
    </row>
    <row r="36867" spans="8:8" ht="15" customHeight="1">
      <c r="H36867" s="24"/>
    </row>
    <row r="36868" spans="8:8" ht="15" customHeight="1">
      <c r="H36868" s="24"/>
    </row>
    <row r="36869" spans="8:8" ht="15" customHeight="1">
      <c r="H36869" s="24"/>
    </row>
    <row r="36870" spans="8:8" ht="15" customHeight="1">
      <c r="H36870" s="24"/>
    </row>
    <row r="36871" spans="8:8" ht="15" customHeight="1">
      <c r="H36871" s="24"/>
    </row>
    <row r="36872" spans="8:8" ht="15" customHeight="1">
      <c r="H36872" s="24"/>
    </row>
    <row r="36873" spans="8:8" ht="15" customHeight="1">
      <c r="H36873" s="24"/>
    </row>
    <row r="36874" spans="8:8" ht="15" customHeight="1">
      <c r="H36874" s="24"/>
    </row>
    <row r="36875" spans="8:8" ht="15" customHeight="1">
      <c r="H36875" s="24"/>
    </row>
    <row r="36876" spans="8:8" ht="15" customHeight="1">
      <c r="H36876" s="24"/>
    </row>
    <row r="36877" spans="8:8" ht="15" customHeight="1">
      <c r="H36877" s="24"/>
    </row>
    <row r="36878" spans="8:8" ht="15" customHeight="1">
      <c r="H36878" s="24"/>
    </row>
    <row r="36879" spans="8:8" ht="15" customHeight="1">
      <c r="H36879" s="24"/>
    </row>
    <row r="36880" spans="8:8" ht="15" customHeight="1">
      <c r="H36880" s="24"/>
    </row>
    <row r="36881" spans="8:8" ht="15" customHeight="1">
      <c r="H36881" s="24"/>
    </row>
    <row r="36882" spans="8:8" ht="15" customHeight="1">
      <c r="H36882" s="24"/>
    </row>
    <row r="36883" spans="8:8" ht="15" customHeight="1">
      <c r="H36883" s="24"/>
    </row>
    <row r="36884" spans="8:8" ht="15" customHeight="1">
      <c r="H36884" s="24"/>
    </row>
    <row r="36885" spans="8:8" ht="15" customHeight="1">
      <c r="H36885" s="24"/>
    </row>
    <row r="36886" spans="8:8" ht="15" customHeight="1">
      <c r="H36886" s="24"/>
    </row>
    <row r="36887" spans="8:8" ht="15" customHeight="1">
      <c r="H36887" s="24"/>
    </row>
    <row r="36888" spans="8:8" ht="15" customHeight="1">
      <c r="H36888" s="24"/>
    </row>
    <row r="36889" spans="8:8" ht="15" customHeight="1">
      <c r="H36889" s="24"/>
    </row>
    <row r="36890" spans="8:8" ht="15" customHeight="1">
      <c r="H36890" s="24"/>
    </row>
    <row r="36891" spans="8:8" ht="15" customHeight="1">
      <c r="H36891" s="24"/>
    </row>
    <row r="36892" spans="8:8" ht="15" customHeight="1">
      <c r="H36892" s="24"/>
    </row>
    <row r="36893" spans="8:8" ht="15" customHeight="1">
      <c r="H36893" s="24"/>
    </row>
    <row r="36894" spans="8:8" ht="15" customHeight="1">
      <c r="H36894" s="24"/>
    </row>
    <row r="36895" spans="8:8" ht="15" customHeight="1">
      <c r="H36895" s="24"/>
    </row>
    <row r="36896" spans="8:8" ht="15" customHeight="1">
      <c r="H36896" s="24"/>
    </row>
    <row r="36897" spans="8:8" ht="15" customHeight="1">
      <c r="H36897" s="24"/>
    </row>
    <row r="36898" spans="8:8" ht="15" customHeight="1">
      <c r="H36898" s="24"/>
    </row>
    <row r="36899" spans="8:8" ht="15" customHeight="1">
      <c r="H36899" s="24"/>
    </row>
    <row r="36900" spans="8:8" ht="15" customHeight="1">
      <c r="H36900" s="24"/>
    </row>
    <row r="36901" spans="8:8" ht="15" customHeight="1">
      <c r="H36901" s="24"/>
    </row>
    <row r="36902" spans="8:8" ht="15" customHeight="1">
      <c r="H36902" s="24"/>
    </row>
    <row r="36903" spans="8:8" ht="15" customHeight="1">
      <c r="H36903" s="24"/>
    </row>
    <row r="36904" spans="8:8" ht="15" customHeight="1">
      <c r="H36904" s="24"/>
    </row>
    <row r="36905" spans="8:8" ht="15" customHeight="1">
      <c r="H36905" s="24"/>
    </row>
    <row r="36906" spans="8:8" ht="15" customHeight="1">
      <c r="H36906" s="24"/>
    </row>
    <row r="36907" spans="8:8" ht="15" customHeight="1">
      <c r="H36907" s="24"/>
    </row>
    <row r="36908" spans="8:8" ht="15" customHeight="1">
      <c r="H36908" s="24"/>
    </row>
    <row r="36909" spans="8:8" ht="15" customHeight="1">
      <c r="H36909" s="24"/>
    </row>
    <row r="36910" spans="8:8" ht="15" customHeight="1">
      <c r="H36910" s="24"/>
    </row>
    <row r="36911" spans="8:8" ht="15" customHeight="1">
      <c r="H36911" s="24"/>
    </row>
    <row r="36912" spans="8:8" ht="15" customHeight="1">
      <c r="H36912" s="24"/>
    </row>
    <row r="36913" spans="8:8" ht="15" customHeight="1">
      <c r="H36913" s="24"/>
    </row>
    <row r="36914" spans="8:8" ht="15" customHeight="1">
      <c r="H36914" s="24"/>
    </row>
    <row r="36915" spans="8:8" ht="15" customHeight="1">
      <c r="H36915" s="24"/>
    </row>
    <row r="36916" spans="8:8" ht="15" customHeight="1">
      <c r="H36916" s="24"/>
    </row>
    <row r="36917" spans="8:8" ht="15" customHeight="1">
      <c r="H36917" s="24"/>
    </row>
    <row r="36918" spans="8:8" ht="15" customHeight="1">
      <c r="H36918" s="24"/>
    </row>
    <row r="36919" spans="8:8" ht="15" customHeight="1">
      <c r="H36919" s="24"/>
    </row>
    <row r="36920" spans="8:8" ht="15" customHeight="1">
      <c r="H36920" s="24"/>
    </row>
    <row r="36921" spans="8:8" ht="15" customHeight="1">
      <c r="H36921" s="24"/>
    </row>
    <row r="36922" spans="8:8" ht="15" customHeight="1">
      <c r="H36922" s="24"/>
    </row>
    <row r="36923" spans="8:8" ht="15" customHeight="1">
      <c r="H36923" s="24"/>
    </row>
    <row r="36924" spans="8:8" ht="15" customHeight="1">
      <c r="H36924" s="24"/>
    </row>
    <row r="36925" spans="8:8" ht="15" customHeight="1">
      <c r="H36925" s="24"/>
    </row>
    <row r="36926" spans="8:8" ht="15" customHeight="1">
      <c r="H36926" s="24"/>
    </row>
    <row r="36927" spans="8:8" ht="15" customHeight="1">
      <c r="H36927" s="24"/>
    </row>
    <row r="36928" spans="8:8" ht="15" customHeight="1">
      <c r="H36928" s="24"/>
    </row>
    <row r="36929" spans="8:8" ht="15" customHeight="1">
      <c r="H36929" s="24"/>
    </row>
    <row r="36930" spans="8:8" ht="15" customHeight="1">
      <c r="H36930" s="24"/>
    </row>
    <row r="36931" spans="8:8" ht="15" customHeight="1">
      <c r="H36931" s="24"/>
    </row>
    <row r="36932" spans="8:8" ht="15" customHeight="1">
      <c r="H36932" s="24"/>
    </row>
    <row r="36933" spans="8:8" ht="15" customHeight="1">
      <c r="H36933" s="24"/>
    </row>
    <row r="36934" spans="8:8" ht="15" customHeight="1">
      <c r="H36934" s="24"/>
    </row>
    <row r="36935" spans="8:8" ht="15" customHeight="1">
      <c r="H36935" s="24"/>
    </row>
    <row r="36936" spans="8:8" ht="15" customHeight="1">
      <c r="H36936" s="24"/>
    </row>
    <row r="36937" spans="8:8" ht="15" customHeight="1">
      <c r="H36937" s="24"/>
    </row>
    <row r="36938" spans="8:8" ht="15" customHeight="1">
      <c r="H36938" s="24"/>
    </row>
    <row r="36939" spans="8:8" ht="15" customHeight="1">
      <c r="H36939" s="24"/>
    </row>
    <row r="36940" spans="8:8" ht="15" customHeight="1">
      <c r="H36940" s="24"/>
    </row>
    <row r="36941" spans="8:8" ht="15" customHeight="1">
      <c r="H36941" s="24"/>
    </row>
    <row r="36942" spans="8:8" ht="15" customHeight="1">
      <c r="H36942" s="24"/>
    </row>
    <row r="36943" spans="8:8" ht="15" customHeight="1">
      <c r="H36943" s="24"/>
    </row>
    <row r="36944" spans="8:8" ht="15" customHeight="1">
      <c r="H36944" s="24"/>
    </row>
    <row r="36945" spans="8:8" ht="15" customHeight="1">
      <c r="H36945" s="24"/>
    </row>
    <row r="36946" spans="8:8" ht="15" customHeight="1">
      <c r="H36946" s="24"/>
    </row>
    <row r="36947" spans="8:8" ht="15" customHeight="1">
      <c r="H36947" s="24"/>
    </row>
    <row r="36948" spans="8:8" ht="15" customHeight="1">
      <c r="H36948" s="24"/>
    </row>
    <row r="36949" spans="8:8" ht="15" customHeight="1">
      <c r="H36949" s="24"/>
    </row>
    <row r="36950" spans="8:8" ht="15" customHeight="1">
      <c r="H36950" s="24"/>
    </row>
    <row r="36951" spans="8:8" ht="15" customHeight="1">
      <c r="H36951" s="24"/>
    </row>
    <row r="36952" spans="8:8" ht="15" customHeight="1">
      <c r="H36952" s="24"/>
    </row>
    <row r="36953" spans="8:8" ht="15" customHeight="1">
      <c r="H36953" s="24"/>
    </row>
    <row r="36954" spans="8:8" ht="15" customHeight="1">
      <c r="H36954" s="24"/>
    </row>
    <row r="36955" spans="8:8" ht="15" customHeight="1">
      <c r="H36955" s="24"/>
    </row>
    <row r="36956" spans="8:8" ht="15" customHeight="1">
      <c r="H36956" s="24"/>
    </row>
    <row r="36957" spans="8:8" ht="15" customHeight="1">
      <c r="H36957" s="24"/>
    </row>
    <row r="36958" spans="8:8" ht="15" customHeight="1">
      <c r="H36958" s="24"/>
    </row>
    <row r="36959" spans="8:8" ht="15" customHeight="1">
      <c r="H36959" s="24"/>
    </row>
    <row r="36960" spans="8:8" ht="15" customHeight="1">
      <c r="H36960" s="24"/>
    </row>
    <row r="36961" spans="8:8" ht="15" customHeight="1">
      <c r="H36961" s="24"/>
    </row>
    <row r="36962" spans="8:8" ht="15" customHeight="1">
      <c r="H36962" s="24"/>
    </row>
    <row r="36963" spans="8:8" ht="15" customHeight="1">
      <c r="H36963" s="24"/>
    </row>
    <row r="36964" spans="8:8" ht="15" customHeight="1">
      <c r="H36964" s="24"/>
    </row>
    <row r="36965" spans="8:8" ht="15" customHeight="1">
      <c r="H36965" s="24"/>
    </row>
    <row r="36966" spans="8:8" ht="15" customHeight="1">
      <c r="H36966" s="24"/>
    </row>
    <row r="36967" spans="8:8" ht="15" customHeight="1">
      <c r="H36967" s="24"/>
    </row>
    <row r="36968" spans="8:8" ht="15" customHeight="1">
      <c r="H36968" s="24"/>
    </row>
    <row r="36969" spans="8:8" ht="15" customHeight="1">
      <c r="H36969" s="24"/>
    </row>
    <row r="36970" spans="8:8" ht="15" customHeight="1">
      <c r="H36970" s="24"/>
    </row>
    <row r="36971" spans="8:8" ht="15" customHeight="1">
      <c r="H36971" s="24"/>
    </row>
    <row r="36972" spans="8:8" ht="15" customHeight="1">
      <c r="H36972" s="24"/>
    </row>
    <row r="36973" spans="8:8" ht="15" customHeight="1">
      <c r="H36973" s="24"/>
    </row>
    <row r="36974" spans="8:8" ht="15" customHeight="1">
      <c r="H36974" s="24"/>
    </row>
    <row r="36975" spans="8:8" ht="15" customHeight="1">
      <c r="H36975" s="24"/>
    </row>
    <row r="36976" spans="8:8" ht="15" customHeight="1">
      <c r="H36976" s="24"/>
    </row>
    <row r="36977" spans="8:8" ht="15" customHeight="1">
      <c r="H36977" s="24"/>
    </row>
    <row r="36978" spans="8:8" ht="15" customHeight="1">
      <c r="H36978" s="24"/>
    </row>
    <row r="36979" spans="8:8" ht="15" customHeight="1">
      <c r="H36979" s="24"/>
    </row>
    <row r="36980" spans="8:8" ht="15" customHeight="1">
      <c r="H36980" s="24"/>
    </row>
    <row r="36981" spans="8:8" ht="15" customHeight="1">
      <c r="H36981" s="24"/>
    </row>
    <row r="36982" spans="8:8" ht="15" customHeight="1">
      <c r="H36982" s="24"/>
    </row>
    <row r="36983" spans="8:8" ht="15" customHeight="1">
      <c r="H36983" s="24"/>
    </row>
    <row r="36984" spans="8:8" ht="15" customHeight="1">
      <c r="H36984" s="24"/>
    </row>
    <row r="36985" spans="8:8" ht="15" customHeight="1">
      <c r="H36985" s="24"/>
    </row>
    <row r="36986" spans="8:8" ht="15" customHeight="1">
      <c r="H36986" s="24"/>
    </row>
    <row r="36987" spans="8:8" ht="15" customHeight="1">
      <c r="H36987" s="24"/>
    </row>
    <row r="36988" spans="8:8" ht="15" customHeight="1">
      <c r="H36988" s="24"/>
    </row>
    <row r="36989" spans="8:8" ht="15" customHeight="1">
      <c r="H36989" s="24"/>
    </row>
    <row r="36990" spans="8:8" ht="15" customHeight="1">
      <c r="H36990" s="24"/>
    </row>
    <row r="36991" spans="8:8" ht="15" customHeight="1">
      <c r="H36991" s="24"/>
    </row>
    <row r="36992" spans="8:8" ht="15" customHeight="1">
      <c r="H36992" s="24"/>
    </row>
    <row r="36993" spans="8:8" ht="15" customHeight="1">
      <c r="H36993" s="24"/>
    </row>
    <row r="36994" spans="8:8" ht="15" customHeight="1">
      <c r="H36994" s="24"/>
    </row>
    <row r="36995" spans="8:8" ht="15" customHeight="1">
      <c r="H36995" s="24"/>
    </row>
    <row r="36996" spans="8:8" ht="15" customHeight="1">
      <c r="H36996" s="24"/>
    </row>
    <row r="36997" spans="8:8" ht="15" customHeight="1">
      <c r="H36997" s="24"/>
    </row>
    <row r="36998" spans="8:8" ht="15" customHeight="1">
      <c r="H36998" s="24"/>
    </row>
    <row r="36999" spans="8:8" ht="15" customHeight="1">
      <c r="H36999" s="24"/>
    </row>
    <row r="37000" spans="8:8" ht="15" customHeight="1">
      <c r="H37000" s="24"/>
    </row>
    <row r="37001" spans="8:8" ht="15" customHeight="1">
      <c r="H37001" s="24"/>
    </row>
    <row r="37002" spans="8:8" ht="15" customHeight="1">
      <c r="H37002" s="24"/>
    </row>
    <row r="37003" spans="8:8" ht="15" customHeight="1">
      <c r="H37003" s="24"/>
    </row>
    <row r="37004" spans="8:8" ht="15" customHeight="1">
      <c r="H37004" s="24"/>
    </row>
    <row r="37005" spans="8:8" ht="15" customHeight="1">
      <c r="H37005" s="24"/>
    </row>
    <row r="37006" spans="8:8" ht="15" customHeight="1">
      <c r="H37006" s="24"/>
    </row>
    <row r="37007" spans="8:8" ht="15" customHeight="1">
      <c r="H37007" s="24"/>
    </row>
    <row r="37008" spans="8:8" ht="15" customHeight="1">
      <c r="H37008" s="24"/>
    </row>
    <row r="37009" spans="8:8" ht="15" customHeight="1">
      <c r="H37009" s="24"/>
    </row>
    <row r="37010" spans="8:8" ht="15" customHeight="1">
      <c r="H37010" s="24"/>
    </row>
    <row r="37011" spans="8:8" ht="15" customHeight="1">
      <c r="H37011" s="24"/>
    </row>
    <row r="37012" spans="8:8" ht="15" customHeight="1">
      <c r="H37012" s="24"/>
    </row>
    <row r="37013" spans="8:8" ht="15" customHeight="1">
      <c r="H37013" s="24"/>
    </row>
    <row r="37014" spans="8:8" ht="15" customHeight="1">
      <c r="H37014" s="24"/>
    </row>
    <row r="37015" spans="8:8" ht="15" customHeight="1">
      <c r="H37015" s="24"/>
    </row>
    <row r="37016" spans="8:8" ht="15" customHeight="1">
      <c r="H37016" s="24"/>
    </row>
    <row r="37017" spans="8:8" ht="15" customHeight="1">
      <c r="H37017" s="24"/>
    </row>
    <row r="37018" spans="8:8" ht="15" customHeight="1">
      <c r="H37018" s="24"/>
    </row>
    <row r="37019" spans="8:8" ht="15" customHeight="1">
      <c r="H37019" s="24"/>
    </row>
    <row r="37020" spans="8:8" ht="15" customHeight="1">
      <c r="H37020" s="24"/>
    </row>
    <row r="37021" spans="8:8" ht="15" customHeight="1">
      <c r="H37021" s="24"/>
    </row>
    <row r="37022" spans="8:8" ht="15" customHeight="1">
      <c r="H37022" s="24"/>
    </row>
    <row r="37023" spans="8:8" ht="15" customHeight="1">
      <c r="H37023" s="24"/>
    </row>
    <row r="37024" spans="8:8" ht="15" customHeight="1">
      <c r="H37024" s="24"/>
    </row>
    <row r="37025" spans="8:8" ht="15" customHeight="1">
      <c r="H37025" s="24"/>
    </row>
    <row r="37026" spans="8:8" ht="15" customHeight="1">
      <c r="H37026" s="24"/>
    </row>
    <row r="37027" spans="8:8" ht="15" customHeight="1">
      <c r="H37027" s="24"/>
    </row>
    <row r="37028" spans="8:8" ht="15" customHeight="1">
      <c r="H37028" s="24"/>
    </row>
    <row r="37029" spans="8:8" ht="15" customHeight="1">
      <c r="H37029" s="24"/>
    </row>
    <row r="37030" spans="8:8" ht="15" customHeight="1">
      <c r="H37030" s="24"/>
    </row>
    <row r="37031" spans="8:8" ht="15" customHeight="1">
      <c r="H37031" s="24"/>
    </row>
    <row r="37032" spans="8:8" ht="15" customHeight="1">
      <c r="H37032" s="24"/>
    </row>
    <row r="37033" spans="8:8" ht="15" customHeight="1">
      <c r="H37033" s="24"/>
    </row>
    <row r="37034" spans="8:8" ht="15" customHeight="1">
      <c r="H37034" s="24"/>
    </row>
    <row r="37035" spans="8:8" ht="15" customHeight="1">
      <c r="H37035" s="24"/>
    </row>
    <row r="37036" spans="8:8" ht="15" customHeight="1">
      <c r="H37036" s="24"/>
    </row>
    <row r="37037" spans="8:8" ht="15" customHeight="1">
      <c r="H37037" s="24"/>
    </row>
    <row r="37038" spans="8:8" ht="15" customHeight="1">
      <c r="H37038" s="24"/>
    </row>
    <row r="37039" spans="8:8" ht="15" customHeight="1">
      <c r="H37039" s="24"/>
    </row>
    <row r="37040" spans="8:8" ht="15" customHeight="1">
      <c r="H37040" s="24"/>
    </row>
    <row r="37041" spans="8:8" ht="15" customHeight="1">
      <c r="H37041" s="24"/>
    </row>
    <row r="37042" spans="8:8" ht="15" customHeight="1">
      <c r="H37042" s="24"/>
    </row>
    <row r="37043" spans="8:8" ht="15" customHeight="1">
      <c r="H37043" s="24"/>
    </row>
    <row r="37044" spans="8:8" ht="15" customHeight="1">
      <c r="H37044" s="24"/>
    </row>
    <row r="37045" spans="8:8" ht="15" customHeight="1">
      <c r="H37045" s="24"/>
    </row>
    <row r="37046" spans="8:8" ht="15" customHeight="1">
      <c r="H37046" s="24"/>
    </row>
    <row r="37047" spans="8:8" ht="15" customHeight="1">
      <c r="H37047" s="24"/>
    </row>
    <row r="37048" spans="8:8" ht="15" customHeight="1">
      <c r="H37048" s="24"/>
    </row>
    <row r="37049" spans="8:8" ht="15" customHeight="1">
      <c r="H37049" s="24"/>
    </row>
    <row r="37050" spans="8:8" ht="15" customHeight="1">
      <c r="H37050" s="24"/>
    </row>
    <row r="37051" spans="8:8" ht="15" customHeight="1">
      <c r="H37051" s="24"/>
    </row>
    <row r="37052" spans="8:8" ht="15" customHeight="1">
      <c r="H37052" s="24"/>
    </row>
    <row r="37053" spans="8:8" ht="15" customHeight="1">
      <c r="H37053" s="24"/>
    </row>
    <row r="37054" spans="8:8" ht="15" customHeight="1">
      <c r="H37054" s="24"/>
    </row>
    <row r="37055" spans="8:8" ht="15" customHeight="1">
      <c r="H37055" s="24"/>
    </row>
    <row r="37056" spans="8:8" ht="15" customHeight="1">
      <c r="H37056" s="24"/>
    </row>
    <row r="37057" spans="8:8" ht="15" customHeight="1">
      <c r="H37057" s="24"/>
    </row>
    <row r="37058" spans="8:8" ht="15" customHeight="1">
      <c r="H37058" s="24"/>
    </row>
    <row r="37059" spans="8:8" ht="15" customHeight="1">
      <c r="H37059" s="24"/>
    </row>
    <row r="37060" spans="8:8" ht="15" customHeight="1">
      <c r="H37060" s="24"/>
    </row>
    <row r="37061" spans="8:8" ht="15" customHeight="1">
      <c r="H37061" s="24"/>
    </row>
    <row r="37062" spans="8:8" ht="15" customHeight="1">
      <c r="H37062" s="24"/>
    </row>
    <row r="37063" spans="8:8" ht="15" customHeight="1">
      <c r="H37063" s="24"/>
    </row>
    <row r="37064" spans="8:8" ht="15" customHeight="1">
      <c r="H37064" s="24"/>
    </row>
    <row r="37065" spans="8:8" ht="15" customHeight="1">
      <c r="H37065" s="24"/>
    </row>
    <row r="37066" spans="8:8" ht="15" customHeight="1">
      <c r="H37066" s="24"/>
    </row>
    <row r="37067" spans="8:8" ht="15" customHeight="1">
      <c r="H37067" s="24"/>
    </row>
    <row r="37068" spans="8:8" ht="15" customHeight="1">
      <c r="H37068" s="24"/>
    </row>
    <row r="37069" spans="8:8" ht="15" customHeight="1">
      <c r="H37069" s="24"/>
    </row>
    <row r="37070" spans="8:8" ht="15" customHeight="1">
      <c r="H37070" s="24"/>
    </row>
    <row r="37071" spans="8:8" ht="15" customHeight="1">
      <c r="H37071" s="24"/>
    </row>
    <row r="37072" spans="8:8" ht="15" customHeight="1">
      <c r="H37072" s="24"/>
    </row>
    <row r="37073" spans="8:8" ht="15" customHeight="1">
      <c r="H37073" s="24"/>
    </row>
    <row r="37074" spans="8:8" ht="15" customHeight="1">
      <c r="H37074" s="24"/>
    </row>
    <row r="37075" spans="8:8" ht="15" customHeight="1">
      <c r="H37075" s="24"/>
    </row>
    <row r="37076" spans="8:8" ht="15" customHeight="1">
      <c r="H37076" s="24"/>
    </row>
    <row r="37077" spans="8:8" ht="15" customHeight="1">
      <c r="H37077" s="24"/>
    </row>
    <row r="37078" spans="8:8" ht="15" customHeight="1">
      <c r="H37078" s="24"/>
    </row>
    <row r="37079" spans="8:8" ht="15" customHeight="1">
      <c r="H37079" s="24"/>
    </row>
    <row r="37080" spans="8:8" ht="15" customHeight="1">
      <c r="H37080" s="24"/>
    </row>
    <row r="37081" spans="8:8" ht="15" customHeight="1">
      <c r="H37081" s="24"/>
    </row>
    <row r="37082" spans="8:8" ht="15" customHeight="1">
      <c r="H37082" s="24"/>
    </row>
    <row r="37083" spans="8:8" ht="15" customHeight="1">
      <c r="H37083" s="24"/>
    </row>
    <row r="37084" spans="8:8" ht="15" customHeight="1">
      <c r="H37084" s="24"/>
    </row>
    <row r="37085" spans="8:8" ht="15" customHeight="1">
      <c r="H37085" s="24"/>
    </row>
    <row r="37086" spans="8:8" ht="15" customHeight="1">
      <c r="H37086" s="24"/>
    </row>
    <row r="37087" spans="8:8" ht="15" customHeight="1">
      <c r="H37087" s="24"/>
    </row>
    <row r="37088" spans="8:8" ht="15" customHeight="1">
      <c r="H37088" s="24"/>
    </row>
    <row r="37089" spans="8:8" ht="15" customHeight="1">
      <c r="H37089" s="24"/>
    </row>
    <row r="37090" spans="8:8" ht="15" customHeight="1">
      <c r="H37090" s="24"/>
    </row>
    <row r="37091" spans="8:8" ht="15" customHeight="1">
      <c r="H37091" s="24"/>
    </row>
    <row r="37092" spans="8:8" ht="15" customHeight="1">
      <c r="H37092" s="24"/>
    </row>
    <row r="37093" spans="8:8" ht="15" customHeight="1">
      <c r="H37093" s="24"/>
    </row>
    <row r="37094" spans="8:8" ht="15" customHeight="1">
      <c r="H37094" s="24"/>
    </row>
    <row r="37095" spans="8:8" ht="15" customHeight="1">
      <c r="H37095" s="24"/>
    </row>
    <row r="37096" spans="8:8" ht="15" customHeight="1">
      <c r="H37096" s="24"/>
    </row>
    <row r="37097" spans="8:8" ht="15" customHeight="1">
      <c r="H37097" s="24"/>
    </row>
    <row r="37098" spans="8:8" ht="15" customHeight="1">
      <c r="H37098" s="24"/>
    </row>
    <row r="37099" spans="8:8" ht="15" customHeight="1">
      <c r="H37099" s="24"/>
    </row>
    <row r="37100" spans="8:8" ht="15" customHeight="1">
      <c r="H37100" s="24"/>
    </row>
    <row r="37101" spans="8:8" ht="15" customHeight="1">
      <c r="H37101" s="24"/>
    </row>
    <row r="37102" spans="8:8" ht="15" customHeight="1">
      <c r="H37102" s="24"/>
    </row>
    <row r="37103" spans="8:8" ht="15" customHeight="1">
      <c r="H37103" s="24"/>
    </row>
    <row r="37104" spans="8:8" ht="15" customHeight="1">
      <c r="H37104" s="24"/>
    </row>
    <row r="37105" spans="8:8" ht="15" customHeight="1">
      <c r="H37105" s="24"/>
    </row>
    <row r="37106" spans="8:8" ht="15" customHeight="1">
      <c r="H37106" s="24"/>
    </row>
    <row r="37107" spans="8:8" ht="15" customHeight="1">
      <c r="H37107" s="24"/>
    </row>
    <row r="37108" spans="8:8" ht="15" customHeight="1">
      <c r="H37108" s="24"/>
    </row>
    <row r="37109" spans="8:8" ht="15" customHeight="1">
      <c r="H37109" s="24"/>
    </row>
    <row r="37110" spans="8:8" ht="15" customHeight="1">
      <c r="H37110" s="24"/>
    </row>
    <row r="37111" spans="8:8" ht="15" customHeight="1">
      <c r="H37111" s="24"/>
    </row>
    <row r="37112" spans="8:8" ht="15" customHeight="1">
      <c r="H37112" s="24"/>
    </row>
    <row r="37113" spans="8:8" ht="15" customHeight="1">
      <c r="H37113" s="24"/>
    </row>
    <row r="37114" spans="8:8" ht="15" customHeight="1">
      <c r="H37114" s="24"/>
    </row>
    <row r="37115" spans="8:8" ht="15" customHeight="1">
      <c r="H37115" s="24"/>
    </row>
    <row r="37116" spans="8:8" ht="15" customHeight="1">
      <c r="H37116" s="24"/>
    </row>
    <row r="37117" spans="8:8" ht="15" customHeight="1">
      <c r="H37117" s="24"/>
    </row>
    <row r="37118" spans="8:8" ht="15" customHeight="1">
      <c r="H37118" s="24"/>
    </row>
    <row r="37119" spans="8:8" ht="15" customHeight="1">
      <c r="H37119" s="24"/>
    </row>
    <row r="37120" spans="8:8" ht="15" customHeight="1">
      <c r="H37120" s="24"/>
    </row>
    <row r="37121" spans="8:8" ht="15" customHeight="1">
      <c r="H37121" s="24"/>
    </row>
    <row r="37122" spans="8:8" ht="15" customHeight="1">
      <c r="H37122" s="24"/>
    </row>
    <row r="37123" spans="8:8" ht="15" customHeight="1">
      <c r="H37123" s="24"/>
    </row>
    <row r="37124" spans="8:8" ht="15" customHeight="1">
      <c r="H37124" s="24"/>
    </row>
    <row r="37125" spans="8:8" ht="15" customHeight="1">
      <c r="H37125" s="24"/>
    </row>
    <row r="37126" spans="8:8" ht="15" customHeight="1">
      <c r="H37126" s="24"/>
    </row>
    <row r="37127" spans="8:8" ht="15" customHeight="1">
      <c r="H37127" s="24"/>
    </row>
    <row r="37128" spans="8:8" ht="15" customHeight="1">
      <c r="H37128" s="24"/>
    </row>
    <row r="37129" spans="8:8" ht="15" customHeight="1">
      <c r="H37129" s="24"/>
    </row>
    <row r="37130" spans="8:8" ht="15" customHeight="1">
      <c r="H37130" s="24"/>
    </row>
    <row r="37131" spans="8:8" ht="15" customHeight="1">
      <c r="H37131" s="24"/>
    </row>
    <row r="37132" spans="8:8" ht="15" customHeight="1">
      <c r="H37132" s="24"/>
    </row>
    <row r="37133" spans="8:8" ht="15" customHeight="1">
      <c r="H37133" s="24"/>
    </row>
    <row r="37134" spans="8:8" ht="15" customHeight="1">
      <c r="H37134" s="24"/>
    </row>
    <row r="37135" spans="8:8" ht="15" customHeight="1">
      <c r="H37135" s="24"/>
    </row>
    <row r="37136" spans="8:8" ht="15" customHeight="1">
      <c r="H37136" s="24"/>
    </row>
    <row r="37137" spans="8:8" ht="15" customHeight="1">
      <c r="H37137" s="24"/>
    </row>
    <row r="37138" spans="8:8" ht="15" customHeight="1">
      <c r="H37138" s="24"/>
    </row>
    <row r="37139" spans="8:8" ht="15" customHeight="1">
      <c r="H37139" s="24"/>
    </row>
    <row r="37140" spans="8:8" ht="15" customHeight="1">
      <c r="H37140" s="24"/>
    </row>
    <row r="37141" spans="8:8" ht="15" customHeight="1">
      <c r="H37141" s="24"/>
    </row>
    <row r="37142" spans="8:8" ht="15" customHeight="1">
      <c r="H37142" s="24"/>
    </row>
    <row r="37143" spans="8:8" ht="15" customHeight="1">
      <c r="H37143" s="24"/>
    </row>
    <row r="37144" spans="8:8" ht="15" customHeight="1">
      <c r="H37144" s="24"/>
    </row>
    <row r="37145" spans="8:8" ht="15" customHeight="1">
      <c r="H37145" s="24"/>
    </row>
    <row r="37146" spans="8:8" ht="15" customHeight="1">
      <c r="H37146" s="24"/>
    </row>
    <row r="37147" spans="8:8" ht="15" customHeight="1">
      <c r="H37147" s="24"/>
    </row>
    <row r="37148" spans="8:8" ht="15" customHeight="1">
      <c r="H37148" s="24"/>
    </row>
    <row r="37149" spans="8:8" ht="15" customHeight="1">
      <c r="H37149" s="24"/>
    </row>
    <row r="37150" spans="8:8" ht="15" customHeight="1">
      <c r="H37150" s="24"/>
    </row>
    <row r="37151" spans="8:8" ht="15" customHeight="1">
      <c r="H37151" s="24"/>
    </row>
    <row r="37152" spans="8:8" ht="15" customHeight="1">
      <c r="H37152" s="24"/>
    </row>
    <row r="37153" spans="8:8" ht="15" customHeight="1">
      <c r="H37153" s="24"/>
    </row>
    <row r="37154" spans="8:8" ht="15" customHeight="1">
      <c r="H37154" s="24"/>
    </row>
    <row r="37155" spans="8:8" ht="15" customHeight="1">
      <c r="H37155" s="24"/>
    </row>
    <row r="37156" spans="8:8" ht="15" customHeight="1">
      <c r="H37156" s="24"/>
    </row>
    <row r="37157" spans="8:8" ht="15" customHeight="1">
      <c r="H37157" s="24"/>
    </row>
    <row r="37158" spans="8:8" ht="15" customHeight="1">
      <c r="H37158" s="24"/>
    </row>
    <row r="37159" spans="8:8" ht="15" customHeight="1">
      <c r="H37159" s="24"/>
    </row>
    <row r="37160" spans="8:8" ht="15" customHeight="1">
      <c r="H37160" s="24"/>
    </row>
    <row r="37161" spans="8:8" ht="15" customHeight="1">
      <c r="H37161" s="24"/>
    </row>
    <row r="37162" spans="8:8" ht="15" customHeight="1">
      <c r="H37162" s="24"/>
    </row>
    <row r="37163" spans="8:8" ht="15" customHeight="1">
      <c r="H37163" s="24"/>
    </row>
    <row r="37164" spans="8:8" ht="15" customHeight="1">
      <c r="H37164" s="24"/>
    </row>
    <row r="37165" spans="8:8" ht="15" customHeight="1">
      <c r="H37165" s="24"/>
    </row>
    <row r="37166" spans="8:8" ht="15" customHeight="1">
      <c r="H37166" s="24"/>
    </row>
    <row r="37167" spans="8:8" ht="15" customHeight="1">
      <c r="H37167" s="24"/>
    </row>
    <row r="37168" spans="8:8" ht="15" customHeight="1">
      <c r="H37168" s="24"/>
    </row>
    <row r="37169" spans="8:8" ht="15" customHeight="1">
      <c r="H37169" s="24"/>
    </row>
    <row r="37170" spans="8:8" ht="15" customHeight="1">
      <c r="H37170" s="24"/>
    </row>
    <row r="37171" spans="8:8" ht="15" customHeight="1">
      <c r="H37171" s="24"/>
    </row>
    <row r="37172" spans="8:8" ht="15" customHeight="1">
      <c r="H37172" s="24"/>
    </row>
    <row r="37173" spans="8:8" ht="15" customHeight="1">
      <c r="H37173" s="24"/>
    </row>
    <row r="37174" spans="8:8" ht="15" customHeight="1">
      <c r="H37174" s="24"/>
    </row>
    <row r="37175" spans="8:8" ht="15" customHeight="1">
      <c r="H37175" s="24"/>
    </row>
    <row r="37176" spans="8:8" ht="15" customHeight="1">
      <c r="H37176" s="24"/>
    </row>
    <row r="37177" spans="8:8" ht="15" customHeight="1">
      <c r="H37177" s="24"/>
    </row>
    <row r="37178" spans="8:8" ht="15" customHeight="1">
      <c r="H37178" s="24"/>
    </row>
    <row r="37179" spans="8:8" ht="15" customHeight="1">
      <c r="H37179" s="24"/>
    </row>
    <row r="37180" spans="8:8" ht="15" customHeight="1">
      <c r="H37180" s="24"/>
    </row>
    <row r="37181" spans="8:8" ht="15" customHeight="1">
      <c r="H37181" s="24"/>
    </row>
    <row r="37182" spans="8:8" ht="15" customHeight="1">
      <c r="H37182" s="24"/>
    </row>
    <row r="37183" spans="8:8" ht="15" customHeight="1">
      <c r="H37183" s="24"/>
    </row>
    <row r="37184" spans="8:8" ht="15" customHeight="1">
      <c r="H37184" s="24"/>
    </row>
    <row r="37185" spans="8:8" ht="15" customHeight="1">
      <c r="H37185" s="24"/>
    </row>
    <row r="37186" spans="8:8" ht="15" customHeight="1">
      <c r="H37186" s="24"/>
    </row>
    <row r="37187" spans="8:8" ht="15" customHeight="1">
      <c r="H37187" s="24"/>
    </row>
    <row r="37188" spans="8:8" ht="15" customHeight="1">
      <c r="H37188" s="24"/>
    </row>
    <row r="37189" spans="8:8" ht="15" customHeight="1">
      <c r="H37189" s="24"/>
    </row>
    <row r="37190" spans="8:8" ht="15" customHeight="1">
      <c r="H37190" s="24"/>
    </row>
    <row r="37191" spans="8:8" ht="15" customHeight="1">
      <c r="H37191" s="24"/>
    </row>
    <row r="37192" spans="8:8" ht="15" customHeight="1">
      <c r="H37192" s="24"/>
    </row>
    <row r="37193" spans="8:8" ht="15" customHeight="1">
      <c r="H37193" s="24"/>
    </row>
    <row r="37194" spans="8:8" ht="15" customHeight="1">
      <c r="H37194" s="24"/>
    </row>
    <row r="37195" spans="8:8" ht="15" customHeight="1">
      <c r="H37195" s="24"/>
    </row>
    <row r="37196" spans="8:8" ht="15" customHeight="1">
      <c r="H37196" s="24"/>
    </row>
    <row r="37197" spans="8:8" ht="15" customHeight="1">
      <c r="H37197" s="24"/>
    </row>
    <row r="37198" spans="8:8" ht="15" customHeight="1">
      <c r="H37198" s="24"/>
    </row>
    <row r="37199" spans="8:8" ht="15" customHeight="1">
      <c r="H37199" s="24"/>
    </row>
    <row r="37200" spans="8:8" ht="15" customHeight="1">
      <c r="H37200" s="24"/>
    </row>
    <row r="37201" spans="8:8" ht="15" customHeight="1">
      <c r="H37201" s="24"/>
    </row>
    <row r="37202" spans="8:8" ht="15" customHeight="1">
      <c r="H37202" s="24"/>
    </row>
    <row r="37203" spans="8:8" ht="15" customHeight="1">
      <c r="H37203" s="24"/>
    </row>
    <row r="37204" spans="8:8" ht="15" customHeight="1">
      <c r="H37204" s="24"/>
    </row>
    <row r="37205" spans="8:8" ht="15" customHeight="1">
      <c r="H37205" s="24"/>
    </row>
    <row r="37206" spans="8:8" ht="15" customHeight="1">
      <c r="H37206" s="24"/>
    </row>
    <row r="37207" spans="8:8" ht="15" customHeight="1">
      <c r="H37207" s="24"/>
    </row>
    <row r="37208" spans="8:8" ht="15" customHeight="1">
      <c r="H37208" s="24"/>
    </row>
    <row r="37209" spans="8:8" ht="15" customHeight="1">
      <c r="H37209" s="24"/>
    </row>
    <row r="37210" spans="8:8" ht="15" customHeight="1">
      <c r="H37210" s="24"/>
    </row>
    <row r="37211" spans="8:8" ht="15" customHeight="1">
      <c r="H37211" s="24"/>
    </row>
    <row r="37212" spans="8:8" ht="15" customHeight="1">
      <c r="H37212" s="24"/>
    </row>
    <row r="37213" spans="8:8" ht="15" customHeight="1">
      <c r="H37213" s="24"/>
    </row>
    <row r="37214" spans="8:8" ht="15" customHeight="1">
      <c r="H37214" s="24"/>
    </row>
    <row r="37215" spans="8:8" ht="15" customHeight="1">
      <c r="H37215" s="24"/>
    </row>
    <row r="37216" spans="8:8" ht="15" customHeight="1">
      <c r="H37216" s="24"/>
    </row>
    <row r="37217" spans="8:8" ht="15" customHeight="1">
      <c r="H37217" s="24"/>
    </row>
    <row r="37218" spans="8:8" ht="15" customHeight="1">
      <c r="H37218" s="24"/>
    </row>
    <row r="37219" spans="8:8" ht="15" customHeight="1">
      <c r="H37219" s="24"/>
    </row>
    <row r="37220" spans="8:8" ht="15" customHeight="1">
      <c r="H37220" s="24"/>
    </row>
    <row r="37221" spans="8:8" ht="15" customHeight="1">
      <c r="H37221" s="24"/>
    </row>
    <row r="37222" spans="8:8" ht="15" customHeight="1">
      <c r="H37222" s="24"/>
    </row>
    <row r="37223" spans="8:8" ht="15" customHeight="1">
      <c r="H37223" s="24"/>
    </row>
    <row r="37224" spans="8:8" ht="15" customHeight="1">
      <c r="H37224" s="24"/>
    </row>
    <row r="37225" spans="8:8" ht="15" customHeight="1">
      <c r="H37225" s="24"/>
    </row>
    <row r="37226" spans="8:8" ht="15" customHeight="1">
      <c r="H37226" s="24"/>
    </row>
    <row r="37227" spans="8:8" ht="15" customHeight="1">
      <c r="H37227" s="24"/>
    </row>
    <row r="37228" spans="8:8" ht="15" customHeight="1">
      <c r="H37228" s="24"/>
    </row>
    <row r="37229" spans="8:8" ht="15" customHeight="1">
      <c r="H37229" s="24"/>
    </row>
    <row r="37230" spans="8:8" ht="15" customHeight="1">
      <c r="H37230" s="24"/>
    </row>
    <row r="37231" spans="8:8" ht="15" customHeight="1">
      <c r="H37231" s="24"/>
    </row>
    <row r="37232" spans="8:8" ht="15" customHeight="1">
      <c r="H37232" s="24"/>
    </row>
    <row r="37233" spans="8:8" ht="15" customHeight="1">
      <c r="H37233" s="24"/>
    </row>
    <row r="37234" spans="8:8" ht="15" customHeight="1">
      <c r="H37234" s="24"/>
    </row>
    <row r="37235" spans="8:8" ht="15" customHeight="1">
      <c r="H37235" s="24"/>
    </row>
    <row r="37236" spans="8:8" ht="15" customHeight="1">
      <c r="H37236" s="24"/>
    </row>
    <row r="37237" spans="8:8" ht="15" customHeight="1">
      <c r="H37237" s="24"/>
    </row>
    <row r="37238" spans="8:8" ht="15" customHeight="1">
      <c r="H37238" s="24"/>
    </row>
    <row r="37239" spans="8:8" ht="15" customHeight="1">
      <c r="H37239" s="24"/>
    </row>
    <row r="37240" spans="8:8" ht="15" customHeight="1">
      <c r="H37240" s="24"/>
    </row>
    <row r="37241" spans="8:8" ht="15" customHeight="1">
      <c r="H37241" s="24"/>
    </row>
    <row r="37242" spans="8:8" ht="15" customHeight="1">
      <c r="H37242" s="24"/>
    </row>
    <row r="37243" spans="8:8" ht="15" customHeight="1">
      <c r="H37243" s="24"/>
    </row>
    <row r="37244" spans="8:8" ht="15" customHeight="1">
      <c r="H37244" s="24"/>
    </row>
    <row r="37245" spans="8:8" ht="15" customHeight="1">
      <c r="H37245" s="24"/>
    </row>
    <row r="37246" spans="8:8" ht="15" customHeight="1">
      <c r="H37246" s="24"/>
    </row>
    <row r="37247" spans="8:8" ht="15" customHeight="1">
      <c r="H37247" s="24"/>
    </row>
    <row r="37248" spans="8:8" ht="15" customHeight="1">
      <c r="H37248" s="24"/>
    </row>
    <row r="37249" spans="8:8" ht="15" customHeight="1">
      <c r="H37249" s="24"/>
    </row>
    <row r="37250" spans="8:8" ht="15" customHeight="1">
      <c r="H37250" s="24"/>
    </row>
    <row r="37251" spans="8:8" ht="15" customHeight="1">
      <c r="H37251" s="24"/>
    </row>
    <row r="37252" spans="8:8" ht="15" customHeight="1">
      <c r="H37252" s="24"/>
    </row>
    <row r="37253" spans="8:8" ht="15" customHeight="1">
      <c r="H37253" s="24"/>
    </row>
    <row r="37254" spans="8:8" ht="15" customHeight="1">
      <c r="H37254" s="24"/>
    </row>
    <row r="37255" spans="8:8" ht="15" customHeight="1">
      <c r="H37255" s="24"/>
    </row>
    <row r="37256" spans="8:8" ht="15" customHeight="1">
      <c r="H37256" s="24"/>
    </row>
    <row r="37257" spans="8:8" ht="15" customHeight="1">
      <c r="H37257" s="24"/>
    </row>
    <row r="37258" spans="8:8" ht="15" customHeight="1">
      <c r="H37258" s="24"/>
    </row>
    <row r="37259" spans="8:8" ht="15" customHeight="1">
      <c r="H37259" s="24"/>
    </row>
    <row r="37260" spans="8:8" ht="15" customHeight="1">
      <c r="H37260" s="24"/>
    </row>
    <row r="37261" spans="8:8" ht="15" customHeight="1">
      <c r="H37261" s="24"/>
    </row>
    <row r="37262" spans="8:8" ht="15" customHeight="1">
      <c r="H37262" s="24"/>
    </row>
    <row r="37263" spans="8:8" ht="15" customHeight="1">
      <c r="H37263" s="24"/>
    </row>
    <row r="37264" spans="8:8" ht="15" customHeight="1">
      <c r="H37264" s="24"/>
    </row>
    <row r="37265" spans="8:8" ht="15" customHeight="1">
      <c r="H37265" s="24"/>
    </row>
    <row r="37266" spans="8:8" ht="15" customHeight="1">
      <c r="H37266" s="24"/>
    </row>
    <row r="37267" spans="8:8" ht="15" customHeight="1">
      <c r="H37267" s="24"/>
    </row>
    <row r="37268" spans="8:8" ht="15" customHeight="1">
      <c r="H37268" s="24"/>
    </row>
    <row r="37269" spans="8:8" ht="15" customHeight="1">
      <c r="H37269" s="24"/>
    </row>
    <row r="37270" spans="8:8" ht="15" customHeight="1">
      <c r="H37270" s="24"/>
    </row>
    <row r="37271" spans="8:8" ht="15" customHeight="1">
      <c r="H37271" s="24"/>
    </row>
    <row r="37272" spans="8:8" ht="15" customHeight="1">
      <c r="H37272" s="24"/>
    </row>
    <row r="37273" spans="8:8" ht="15" customHeight="1">
      <c r="H37273" s="24"/>
    </row>
    <row r="37274" spans="8:8" ht="15" customHeight="1">
      <c r="H37274" s="24"/>
    </row>
    <row r="37275" spans="8:8" ht="15" customHeight="1">
      <c r="H37275" s="24"/>
    </row>
    <row r="37276" spans="8:8" ht="15" customHeight="1">
      <c r="H37276" s="24"/>
    </row>
    <row r="37277" spans="8:8" ht="15" customHeight="1">
      <c r="H37277" s="24"/>
    </row>
    <row r="37278" spans="8:8" ht="15" customHeight="1">
      <c r="H37278" s="24"/>
    </row>
    <row r="37279" spans="8:8" ht="15" customHeight="1">
      <c r="H37279" s="24"/>
    </row>
    <row r="37280" spans="8:8" ht="15" customHeight="1">
      <c r="H37280" s="24"/>
    </row>
    <row r="37281" spans="8:8" ht="15" customHeight="1">
      <c r="H37281" s="24"/>
    </row>
    <row r="37282" spans="8:8" ht="15" customHeight="1">
      <c r="H37282" s="24"/>
    </row>
    <row r="37283" spans="8:8" ht="15" customHeight="1">
      <c r="H37283" s="24"/>
    </row>
    <row r="37284" spans="8:8" ht="15" customHeight="1">
      <c r="H37284" s="24"/>
    </row>
    <row r="37285" spans="8:8" ht="15" customHeight="1">
      <c r="H37285" s="24"/>
    </row>
    <row r="37286" spans="8:8" ht="15" customHeight="1">
      <c r="H37286" s="24"/>
    </row>
    <row r="37287" spans="8:8" ht="15" customHeight="1">
      <c r="H37287" s="24"/>
    </row>
    <row r="37288" spans="8:8" ht="15" customHeight="1">
      <c r="H37288" s="24"/>
    </row>
    <row r="37289" spans="8:8" ht="15" customHeight="1">
      <c r="H37289" s="24"/>
    </row>
    <row r="37290" spans="8:8" ht="15" customHeight="1">
      <c r="H37290" s="24"/>
    </row>
    <row r="37291" spans="8:8" ht="15" customHeight="1">
      <c r="H37291" s="24"/>
    </row>
    <row r="37292" spans="8:8" ht="15" customHeight="1">
      <c r="H37292" s="24"/>
    </row>
    <row r="37293" spans="8:8" ht="15" customHeight="1">
      <c r="H37293" s="24"/>
    </row>
    <row r="37294" spans="8:8" ht="15" customHeight="1">
      <c r="H37294" s="24"/>
    </row>
    <row r="37295" spans="8:8" ht="15" customHeight="1">
      <c r="H37295" s="24"/>
    </row>
    <row r="37296" spans="8:8" ht="15" customHeight="1">
      <c r="H37296" s="24"/>
    </row>
    <row r="37297" spans="8:8" ht="15" customHeight="1">
      <c r="H37297" s="24"/>
    </row>
    <row r="37298" spans="8:8" ht="15" customHeight="1">
      <c r="H37298" s="24"/>
    </row>
    <row r="37299" spans="8:8" ht="15" customHeight="1">
      <c r="H37299" s="24"/>
    </row>
    <row r="37300" spans="8:8" ht="15" customHeight="1">
      <c r="H37300" s="24"/>
    </row>
    <row r="37301" spans="8:8" ht="15" customHeight="1">
      <c r="H37301" s="24"/>
    </row>
    <row r="37302" spans="8:8" ht="15" customHeight="1">
      <c r="H37302" s="24"/>
    </row>
    <row r="37303" spans="8:8" ht="15" customHeight="1">
      <c r="H37303" s="24"/>
    </row>
    <row r="37304" spans="8:8" ht="15" customHeight="1">
      <c r="H37304" s="24"/>
    </row>
    <row r="37305" spans="8:8" ht="15" customHeight="1">
      <c r="H37305" s="24"/>
    </row>
    <row r="37306" spans="8:8" ht="15" customHeight="1">
      <c r="H37306" s="24"/>
    </row>
    <row r="37307" spans="8:8" ht="15" customHeight="1">
      <c r="H37307" s="24"/>
    </row>
    <row r="37308" spans="8:8" ht="15" customHeight="1">
      <c r="H37308" s="24"/>
    </row>
    <row r="37309" spans="8:8" ht="15" customHeight="1">
      <c r="H37309" s="24"/>
    </row>
    <row r="37310" spans="8:8" ht="15" customHeight="1">
      <c r="H37310" s="24"/>
    </row>
    <row r="37311" spans="8:8" ht="15" customHeight="1">
      <c r="H37311" s="24"/>
    </row>
    <row r="37312" spans="8:8" ht="15" customHeight="1">
      <c r="H37312" s="24"/>
    </row>
    <row r="37313" spans="8:8" ht="15" customHeight="1">
      <c r="H37313" s="24"/>
    </row>
    <row r="37314" spans="8:8" ht="15" customHeight="1">
      <c r="H37314" s="24"/>
    </row>
    <row r="37315" spans="8:8" ht="15" customHeight="1">
      <c r="H37315" s="24"/>
    </row>
    <row r="37316" spans="8:8" ht="15" customHeight="1">
      <c r="H37316" s="24"/>
    </row>
    <row r="37317" spans="8:8" ht="15" customHeight="1">
      <c r="H37317" s="24"/>
    </row>
    <row r="37318" spans="8:8" ht="15" customHeight="1">
      <c r="H37318" s="24"/>
    </row>
    <row r="37319" spans="8:8" ht="15" customHeight="1">
      <c r="H37319" s="24"/>
    </row>
    <row r="37320" spans="8:8" ht="15" customHeight="1">
      <c r="H37320" s="24"/>
    </row>
    <row r="37321" spans="8:8" ht="15" customHeight="1">
      <c r="H37321" s="24"/>
    </row>
    <row r="37322" spans="8:8" ht="15" customHeight="1">
      <c r="H37322" s="24"/>
    </row>
    <row r="37323" spans="8:8" ht="15" customHeight="1">
      <c r="H37323" s="24"/>
    </row>
    <row r="37324" spans="8:8" ht="15" customHeight="1">
      <c r="H37324" s="24"/>
    </row>
    <row r="37325" spans="8:8" ht="15" customHeight="1">
      <c r="H37325" s="24"/>
    </row>
    <row r="37326" spans="8:8" ht="15" customHeight="1">
      <c r="H37326" s="24"/>
    </row>
    <row r="37327" spans="8:8" ht="15" customHeight="1">
      <c r="H37327" s="24"/>
    </row>
    <row r="37328" spans="8:8" ht="15" customHeight="1">
      <c r="H37328" s="24"/>
    </row>
    <row r="37329" spans="8:8" ht="15" customHeight="1">
      <c r="H37329" s="24"/>
    </row>
    <row r="37330" spans="8:8" ht="15" customHeight="1">
      <c r="H37330" s="24"/>
    </row>
    <row r="37331" spans="8:8" ht="15" customHeight="1">
      <c r="H37331" s="24"/>
    </row>
    <row r="37332" spans="8:8" ht="15" customHeight="1">
      <c r="H37332" s="24"/>
    </row>
    <row r="37333" spans="8:8" ht="15" customHeight="1">
      <c r="H37333" s="24"/>
    </row>
    <row r="37334" spans="8:8" ht="15" customHeight="1">
      <c r="H37334" s="24"/>
    </row>
    <row r="37335" spans="8:8" ht="15" customHeight="1">
      <c r="H37335" s="24"/>
    </row>
    <row r="37336" spans="8:8" ht="15" customHeight="1">
      <c r="H37336" s="24"/>
    </row>
    <row r="37337" spans="8:8" ht="15" customHeight="1">
      <c r="H37337" s="24"/>
    </row>
    <row r="37338" spans="8:8" ht="15" customHeight="1">
      <c r="H37338" s="24"/>
    </row>
    <row r="37339" spans="8:8" ht="15" customHeight="1">
      <c r="H37339" s="24"/>
    </row>
    <row r="37340" spans="8:8" ht="15" customHeight="1">
      <c r="H37340" s="24"/>
    </row>
    <row r="37341" spans="8:8" ht="15" customHeight="1">
      <c r="H37341" s="24"/>
    </row>
    <row r="37342" spans="8:8" ht="15" customHeight="1">
      <c r="H37342" s="24"/>
    </row>
    <row r="37343" spans="8:8" ht="15" customHeight="1">
      <c r="H37343" s="24"/>
    </row>
    <row r="37344" spans="8:8" ht="15" customHeight="1">
      <c r="H37344" s="24"/>
    </row>
    <row r="37345" spans="8:8" ht="15" customHeight="1">
      <c r="H37345" s="24"/>
    </row>
    <row r="37346" spans="8:8" ht="15" customHeight="1">
      <c r="H37346" s="24"/>
    </row>
    <row r="37347" spans="8:8" ht="15" customHeight="1">
      <c r="H37347" s="24"/>
    </row>
    <row r="37348" spans="8:8" ht="15" customHeight="1">
      <c r="H37348" s="24"/>
    </row>
    <row r="37349" spans="8:8" ht="15" customHeight="1">
      <c r="H37349" s="24"/>
    </row>
    <row r="37350" spans="8:8" ht="15" customHeight="1">
      <c r="H37350" s="24"/>
    </row>
    <row r="37351" spans="8:8" ht="15" customHeight="1">
      <c r="H37351" s="24"/>
    </row>
    <row r="37352" spans="8:8" ht="15" customHeight="1">
      <c r="H37352" s="24"/>
    </row>
    <row r="37353" spans="8:8" ht="15" customHeight="1">
      <c r="H37353" s="24"/>
    </row>
    <row r="37354" spans="8:8" ht="15" customHeight="1">
      <c r="H37354" s="24"/>
    </row>
    <row r="37355" spans="8:8" ht="15" customHeight="1">
      <c r="H37355" s="24"/>
    </row>
    <row r="37356" spans="8:8" ht="15" customHeight="1">
      <c r="H37356" s="24"/>
    </row>
    <row r="37357" spans="8:8" ht="15" customHeight="1">
      <c r="H37357" s="24"/>
    </row>
    <row r="37358" spans="8:8" ht="15" customHeight="1">
      <c r="H37358" s="24"/>
    </row>
    <row r="37359" spans="8:8" ht="15" customHeight="1">
      <c r="H37359" s="24"/>
    </row>
    <row r="37360" spans="8:8" ht="15" customHeight="1">
      <c r="H37360" s="24"/>
    </row>
    <row r="37361" spans="8:8" ht="15" customHeight="1">
      <c r="H37361" s="24"/>
    </row>
    <row r="37362" spans="8:8" ht="15" customHeight="1">
      <c r="H37362" s="24"/>
    </row>
    <row r="37363" spans="8:8" ht="15" customHeight="1">
      <c r="H37363" s="24"/>
    </row>
    <row r="37364" spans="8:8" ht="15" customHeight="1">
      <c r="H37364" s="24"/>
    </row>
    <row r="37365" spans="8:8" ht="15" customHeight="1">
      <c r="H37365" s="24"/>
    </row>
    <row r="37366" spans="8:8" ht="15" customHeight="1">
      <c r="H37366" s="24"/>
    </row>
    <row r="37367" spans="8:8" ht="15" customHeight="1">
      <c r="H37367" s="24"/>
    </row>
    <row r="37368" spans="8:8" ht="15" customHeight="1">
      <c r="H37368" s="24"/>
    </row>
    <row r="37369" spans="8:8" ht="15" customHeight="1">
      <c r="H37369" s="24"/>
    </row>
    <row r="37370" spans="8:8" ht="15" customHeight="1">
      <c r="H37370" s="24"/>
    </row>
    <row r="37371" spans="8:8" ht="15" customHeight="1">
      <c r="H37371" s="24"/>
    </row>
    <row r="37372" spans="8:8" ht="15" customHeight="1">
      <c r="H37372" s="24"/>
    </row>
    <row r="37373" spans="8:8" ht="15" customHeight="1">
      <c r="H37373" s="24"/>
    </row>
    <row r="37374" spans="8:8" ht="15" customHeight="1">
      <c r="H37374" s="24"/>
    </row>
    <row r="37375" spans="8:8" ht="15" customHeight="1">
      <c r="H37375" s="24"/>
    </row>
    <row r="37376" spans="8:8" ht="15" customHeight="1">
      <c r="H37376" s="24"/>
    </row>
    <row r="37377" spans="8:8" ht="15" customHeight="1">
      <c r="H37377" s="24"/>
    </row>
    <row r="37378" spans="8:8" ht="15" customHeight="1">
      <c r="H37378" s="24"/>
    </row>
    <row r="37379" spans="8:8" ht="15" customHeight="1">
      <c r="H37379" s="24"/>
    </row>
    <row r="37380" spans="8:8" ht="15" customHeight="1">
      <c r="H37380" s="24"/>
    </row>
    <row r="37381" spans="8:8" ht="15" customHeight="1">
      <c r="H37381" s="24"/>
    </row>
    <row r="37382" spans="8:8" ht="15" customHeight="1">
      <c r="H37382" s="24"/>
    </row>
    <row r="37383" spans="8:8" ht="15" customHeight="1">
      <c r="H37383" s="24"/>
    </row>
    <row r="37384" spans="8:8" ht="15" customHeight="1">
      <c r="H37384" s="24"/>
    </row>
    <row r="37385" spans="8:8" ht="15" customHeight="1">
      <c r="H37385" s="24"/>
    </row>
    <row r="37386" spans="8:8" ht="15" customHeight="1">
      <c r="H37386" s="24"/>
    </row>
    <row r="37387" spans="8:8" ht="15" customHeight="1">
      <c r="H37387" s="24"/>
    </row>
    <row r="37388" spans="8:8" ht="15" customHeight="1">
      <c r="H37388" s="24"/>
    </row>
    <row r="37389" spans="8:8" ht="15" customHeight="1">
      <c r="H37389" s="24"/>
    </row>
    <row r="37390" spans="8:8" ht="15" customHeight="1">
      <c r="H37390" s="24"/>
    </row>
    <row r="37391" spans="8:8" ht="15" customHeight="1">
      <c r="H37391" s="24"/>
    </row>
    <row r="37392" spans="8:8" ht="15" customHeight="1">
      <c r="H37392" s="24"/>
    </row>
    <row r="37393" spans="8:8" ht="15" customHeight="1">
      <c r="H37393" s="24"/>
    </row>
    <row r="37394" spans="8:8" ht="15" customHeight="1">
      <c r="H37394" s="24"/>
    </row>
    <row r="37395" spans="8:8" ht="15" customHeight="1">
      <c r="H37395" s="24"/>
    </row>
    <row r="37396" spans="8:8" ht="15" customHeight="1">
      <c r="H37396" s="24"/>
    </row>
    <row r="37397" spans="8:8" ht="15" customHeight="1">
      <c r="H37397" s="24"/>
    </row>
    <row r="37398" spans="8:8" ht="15" customHeight="1">
      <c r="H37398" s="24"/>
    </row>
    <row r="37399" spans="8:8" ht="15" customHeight="1">
      <c r="H37399" s="24"/>
    </row>
    <row r="37400" spans="8:8" ht="15" customHeight="1">
      <c r="H37400" s="24"/>
    </row>
    <row r="37401" spans="8:8" ht="15" customHeight="1">
      <c r="H37401" s="24"/>
    </row>
    <row r="37402" spans="8:8" ht="15" customHeight="1">
      <c r="H37402" s="24"/>
    </row>
    <row r="37403" spans="8:8" ht="15" customHeight="1">
      <c r="H37403" s="24"/>
    </row>
    <row r="37404" spans="8:8" ht="15" customHeight="1">
      <c r="H37404" s="24"/>
    </row>
    <row r="37405" spans="8:8" ht="15" customHeight="1">
      <c r="H37405" s="24"/>
    </row>
    <row r="37406" spans="8:8" ht="15" customHeight="1">
      <c r="H37406" s="24"/>
    </row>
    <row r="37407" spans="8:8" ht="15" customHeight="1">
      <c r="H37407" s="24"/>
    </row>
    <row r="37408" spans="8:8" ht="15" customHeight="1">
      <c r="H37408" s="24"/>
    </row>
    <row r="37409" spans="8:8" ht="15" customHeight="1">
      <c r="H37409" s="24"/>
    </row>
    <row r="37410" spans="8:8" ht="15" customHeight="1">
      <c r="H37410" s="24"/>
    </row>
    <row r="37411" spans="8:8" ht="15" customHeight="1">
      <c r="H37411" s="24"/>
    </row>
    <row r="37412" spans="8:8" ht="15" customHeight="1">
      <c r="H37412" s="24"/>
    </row>
    <row r="37413" spans="8:8" ht="15" customHeight="1">
      <c r="H37413" s="24"/>
    </row>
    <row r="37414" spans="8:8" ht="15" customHeight="1">
      <c r="H37414" s="24"/>
    </row>
    <row r="37415" spans="8:8" ht="15" customHeight="1">
      <c r="H37415" s="24"/>
    </row>
    <row r="37416" spans="8:8" ht="15" customHeight="1">
      <c r="H37416" s="24"/>
    </row>
    <row r="37417" spans="8:8" ht="15" customHeight="1">
      <c r="H37417" s="24"/>
    </row>
    <row r="37418" spans="8:8" ht="15" customHeight="1">
      <c r="H37418" s="24"/>
    </row>
    <row r="37419" spans="8:8" ht="15" customHeight="1">
      <c r="H37419" s="24"/>
    </row>
    <row r="37420" spans="8:8" ht="15" customHeight="1">
      <c r="H37420" s="24"/>
    </row>
    <row r="37421" spans="8:8" ht="15" customHeight="1">
      <c r="H37421" s="24"/>
    </row>
    <row r="37422" spans="8:8" ht="15" customHeight="1">
      <c r="H37422" s="24"/>
    </row>
    <row r="37423" spans="8:8" ht="15" customHeight="1">
      <c r="H37423" s="24"/>
    </row>
    <row r="37424" spans="8:8" ht="15" customHeight="1">
      <c r="H37424" s="24"/>
    </row>
    <row r="37425" spans="8:8" ht="15" customHeight="1">
      <c r="H37425" s="24"/>
    </row>
    <row r="37426" spans="8:8" ht="15" customHeight="1">
      <c r="H37426" s="24"/>
    </row>
    <row r="37427" spans="8:8" ht="15" customHeight="1">
      <c r="H37427" s="24"/>
    </row>
    <row r="37428" spans="8:8" ht="15" customHeight="1">
      <c r="H37428" s="24"/>
    </row>
    <row r="37429" spans="8:8" ht="15" customHeight="1">
      <c r="H37429" s="24"/>
    </row>
    <row r="37430" spans="8:8" ht="15" customHeight="1">
      <c r="H37430" s="24"/>
    </row>
    <row r="37431" spans="8:8" ht="15" customHeight="1">
      <c r="H37431" s="24"/>
    </row>
    <row r="37432" spans="8:8" ht="15" customHeight="1">
      <c r="H37432" s="24"/>
    </row>
    <row r="37433" spans="8:8" ht="15" customHeight="1">
      <c r="H37433" s="24"/>
    </row>
    <row r="37434" spans="8:8" ht="15" customHeight="1">
      <c r="H37434" s="24"/>
    </row>
    <row r="37435" spans="8:8" ht="15" customHeight="1">
      <c r="H37435" s="24"/>
    </row>
    <row r="37436" spans="8:8" ht="15" customHeight="1">
      <c r="H37436" s="24"/>
    </row>
    <row r="37437" spans="8:8" ht="15" customHeight="1">
      <c r="H37437" s="24"/>
    </row>
    <row r="37438" spans="8:8" ht="15" customHeight="1">
      <c r="H37438" s="24"/>
    </row>
    <row r="37439" spans="8:8" ht="15" customHeight="1">
      <c r="H37439" s="24"/>
    </row>
    <row r="37440" spans="8:8" ht="15" customHeight="1">
      <c r="H37440" s="24"/>
    </row>
    <row r="37441" spans="8:8" ht="15" customHeight="1">
      <c r="H37441" s="24"/>
    </row>
    <row r="37442" spans="8:8" ht="15" customHeight="1">
      <c r="H37442" s="24"/>
    </row>
    <row r="37443" spans="8:8" ht="15" customHeight="1">
      <c r="H37443" s="24"/>
    </row>
    <row r="37444" spans="8:8" ht="15" customHeight="1">
      <c r="H37444" s="24"/>
    </row>
    <row r="37445" spans="8:8" ht="15" customHeight="1">
      <c r="H37445" s="24"/>
    </row>
    <row r="37446" spans="8:8" ht="15" customHeight="1">
      <c r="H37446" s="24"/>
    </row>
    <row r="37447" spans="8:8" ht="15" customHeight="1">
      <c r="H37447" s="24"/>
    </row>
    <row r="37448" spans="8:8" ht="15" customHeight="1">
      <c r="H37448" s="24"/>
    </row>
    <row r="37449" spans="8:8" ht="15" customHeight="1">
      <c r="H37449" s="24"/>
    </row>
    <row r="37450" spans="8:8" ht="15" customHeight="1">
      <c r="H37450" s="24"/>
    </row>
    <row r="37451" spans="8:8" ht="15" customHeight="1">
      <c r="H37451" s="24"/>
    </row>
    <row r="37452" spans="8:8" ht="15" customHeight="1">
      <c r="H37452" s="24"/>
    </row>
    <row r="37453" spans="8:8" ht="15" customHeight="1">
      <c r="H37453" s="24"/>
    </row>
    <row r="37454" spans="8:8" ht="15" customHeight="1">
      <c r="H37454" s="24"/>
    </row>
    <row r="37455" spans="8:8" ht="15" customHeight="1">
      <c r="H37455" s="24"/>
    </row>
    <row r="37456" spans="8:8" ht="15" customHeight="1">
      <c r="H37456" s="24"/>
    </row>
    <row r="37457" spans="8:8" ht="15" customHeight="1">
      <c r="H37457" s="24"/>
    </row>
    <row r="37458" spans="8:8" ht="15" customHeight="1">
      <c r="H37458" s="24"/>
    </row>
    <row r="37459" spans="8:8" ht="15" customHeight="1">
      <c r="H37459" s="24"/>
    </row>
    <row r="37460" spans="8:8" ht="15" customHeight="1">
      <c r="H37460" s="24"/>
    </row>
    <row r="37461" spans="8:8" ht="15" customHeight="1">
      <c r="H37461" s="24"/>
    </row>
    <row r="37462" spans="8:8" ht="15" customHeight="1">
      <c r="H37462" s="24"/>
    </row>
    <row r="37463" spans="8:8" ht="15" customHeight="1">
      <c r="H37463" s="24"/>
    </row>
    <row r="37464" spans="8:8" ht="15" customHeight="1">
      <c r="H37464" s="24"/>
    </row>
    <row r="37465" spans="8:8" ht="15" customHeight="1">
      <c r="H37465" s="24"/>
    </row>
    <row r="37466" spans="8:8" ht="15" customHeight="1">
      <c r="H37466" s="24"/>
    </row>
    <row r="37467" spans="8:8" ht="15" customHeight="1">
      <c r="H37467" s="24"/>
    </row>
    <row r="37468" spans="8:8" ht="15" customHeight="1">
      <c r="H37468" s="24"/>
    </row>
    <row r="37469" spans="8:8" ht="15" customHeight="1">
      <c r="H37469" s="24"/>
    </row>
    <row r="37470" spans="8:8" ht="15" customHeight="1">
      <c r="H37470" s="24"/>
    </row>
    <row r="37471" spans="8:8" ht="15" customHeight="1">
      <c r="H37471" s="24"/>
    </row>
    <row r="37472" spans="8:8" ht="15" customHeight="1">
      <c r="H37472" s="24"/>
    </row>
    <row r="37473" spans="8:8" ht="15" customHeight="1">
      <c r="H37473" s="24"/>
    </row>
    <row r="37474" spans="8:8" ht="15" customHeight="1">
      <c r="H37474" s="24"/>
    </row>
    <row r="37475" spans="8:8" ht="15" customHeight="1">
      <c r="H37475" s="24"/>
    </row>
    <row r="37476" spans="8:8" ht="15" customHeight="1">
      <c r="H37476" s="24"/>
    </row>
    <row r="37477" spans="8:8" ht="15" customHeight="1">
      <c r="H37477" s="24"/>
    </row>
    <row r="37478" spans="8:8" ht="15" customHeight="1">
      <c r="H37478" s="24"/>
    </row>
    <row r="37479" spans="8:8" ht="15" customHeight="1">
      <c r="H37479" s="24"/>
    </row>
    <row r="37480" spans="8:8" ht="15" customHeight="1">
      <c r="H37480" s="24"/>
    </row>
    <row r="37481" spans="8:8" ht="15" customHeight="1">
      <c r="H37481" s="24"/>
    </row>
    <row r="37482" spans="8:8" ht="15" customHeight="1">
      <c r="H37482" s="24"/>
    </row>
    <row r="37483" spans="8:8" ht="15" customHeight="1">
      <c r="H37483" s="24"/>
    </row>
    <row r="37484" spans="8:8" ht="15" customHeight="1">
      <c r="H37484" s="24"/>
    </row>
    <row r="37485" spans="8:8" ht="15" customHeight="1">
      <c r="H37485" s="24"/>
    </row>
    <row r="37486" spans="8:8" ht="15" customHeight="1">
      <c r="H37486" s="24"/>
    </row>
    <row r="37487" spans="8:8" ht="15" customHeight="1">
      <c r="H37487" s="24"/>
    </row>
    <row r="37488" spans="8:8" ht="15" customHeight="1">
      <c r="H37488" s="24"/>
    </row>
    <row r="37489" spans="8:8" ht="15" customHeight="1">
      <c r="H37489" s="24"/>
    </row>
    <row r="37490" spans="8:8" ht="15" customHeight="1">
      <c r="H37490" s="24"/>
    </row>
    <row r="37491" spans="8:8" ht="15" customHeight="1">
      <c r="H37491" s="24"/>
    </row>
    <row r="37492" spans="8:8" ht="15" customHeight="1">
      <c r="H37492" s="24"/>
    </row>
    <row r="37493" spans="8:8" ht="15" customHeight="1">
      <c r="H37493" s="24"/>
    </row>
    <row r="37494" spans="8:8" ht="15" customHeight="1">
      <c r="H37494" s="24"/>
    </row>
    <row r="37495" spans="8:8" ht="15" customHeight="1">
      <c r="H37495" s="24"/>
    </row>
    <row r="37496" spans="8:8" ht="15" customHeight="1">
      <c r="H37496" s="24"/>
    </row>
    <row r="37497" spans="8:8" ht="15" customHeight="1">
      <c r="H37497" s="24"/>
    </row>
    <row r="37498" spans="8:8" ht="15" customHeight="1">
      <c r="H37498" s="24"/>
    </row>
    <row r="37499" spans="8:8" ht="15" customHeight="1">
      <c r="H37499" s="24"/>
    </row>
    <row r="37500" spans="8:8" ht="15" customHeight="1">
      <c r="H37500" s="24"/>
    </row>
    <row r="37501" spans="8:8" ht="15" customHeight="1">
      <c r="H37501" s="24"/>
    </row>
    <row r="37502" spans="8:8" ht="15" customHeight="1">
      <c r="H37502" s="24"/>
    </row>
    <row r="37503" spans="8:8" ht="15" customHeight="1">
      <c r="H37503" s="24"/>
    </row>
    <row r="37504" spans="8:8" ht="15" customHeight="1">
      <c r="H37504" s="24"/>
    </row>
    <row r="37505" spans="8:8" ht="15" customHeight="1">
      <c r="H37505" s="24"/>
    </row>
    <row r="37506" spans="8:8" ht="15" customHeight="1">
      <c r="H37506" s="24"/>
    </row>
    <row r="37507" spans="8:8" ht="15" customHeight="1">
      <c r="H37507" s="24"/>
    </row>
    <row r="37508" spans="8:8" ht="15" customHeight="1">
      <c r="H37508" s="24"/>
    </row>
    <row r="37509" spans="8:8" ht="15" customHeight="1">
      <c r="H37509" s="24"/>
    </row>
    <row r="37510" spans="8:8" ht="15" customHeight="1">
      <c r="H37510" s="24"/>
    </row>
    <row r="37511" spans="8:8" ht="15" customHeight="1">
      <c r="H37511" s="24"/>
    </row>
    <row r="37512" spans="8:8" ht="15" customHeight="1">
      <c r="H37512" s="24"/>
    </row>
    <row r="37513" spans="8:8" ht="15" customHeight="1">
      <c r="H37513" s="24"/>
    </row>
    <row r="37514" spans="8:8" ht="15" customHeight="1">
      <c r="H37514" s="24"/>
    </row>
    <row r="37515" spans="8:8" ht="15" customHeight="1">
      <c r="H37515" s="24"/>
    </row>
    <row r="37516" spans="8:8" ht="15" customHeight="1">
      <c r="H37516" s="24"/>
    </row>
    <row r="37517" spans="8:8" ht="15" customHeight="1">
      <c r="H37517" s="24"/>
    </row>
    <row r="37518" spans="8:8" ht="15" customHeight="1">
      <c r="H37518" s="24"/>
    </row>
    <row r="37519" spans="8:8" ht="15" customHeight="1">
      <c r="H37519" s="24"/>
    </row>
    <row r="37520" spans="8:8" ht="15" customHeight="1">
      <c r="H37520" s="24"/>
    </row>
    <row r="37521" spans="8:8" ht="15" customHeight="1">
      <c r="H37521" s="24"/>
    </row>
    <row r="37522" spans="8:8" ht="15" customHeight="1">
      <c r="H37522" s="24"/>
    </row>
    <row r="37523" spans="8:8" ht="15" customHeight="1">
      <c r="H37523" s="24"/>
    </row>
    <row r="37524" spans="8:8" ht="15" customHeight="1">
      <c r="H37524" s="24"/>
    </row>
    <row r="37525" spans="8:8" ht="15" customHeight="1">
      <c r="H37525" s="24"/>
    </row>
    <row r="37526" spans="8:8" ht="15" customHeight="1">
      <c r="H37526" s="24"/>
    </row>
    <row r="37527" spans="8:8" ht="15" customHeight="1">
      <c r="H37527" s="24"/>
    </row>
    <row r="37528" spans="8:8" ht="15" customHeight="1">
      <c r="H37528" s="24"/>
    </row>
    <row r="37529" spans="8:8" ht="15" customHeight="1">
      <c r="H37529" s="24"/>
    </row>
    <row r="37530" spans="8:8" ht="15" customHeight="1">
      <c r="H37530" s="24"/>
    </row>
    <row r="37531" spans="8:8" ht="15" customHeight="1">
      <c r="H37531" s="24"/>
    </row>
    <row r="37532" spans="8:8" ht="15" customHeight="1">
      <c r="H37532" s="24"/>
    </row>
    <row r="37533" spans="8:8" ht="15" customHeight="1">
      <c r="H37533" s="24"/>
    </row>
    <row r="37534" spans="8:8" ht="15" customHeight="1">
      <c r="H37534" s="24"/>
    </row>
    <row r="37535" spans="8:8" ht="15" customHeight="1">
      <c r="H37535" s="24"/>
    </row>
    <row r="37536" spans="8:8" ht="15" customHeight="1">
      <c r="H37536" s="24"/>
    </row>
    <row r="37537" spans="8:8" ht="15" customHeight="1">
      <c r="H37537" s="24"/>
    </row>
    <row r="37538" spans="8:8" ht="15" customHeight="1">
      <c r="H37538" s="24"/>
    </row>
    <row r="37539" spans="8:8" ht="15" customHeight="1">
      <c r="H37539" s="24"/>
    </row>
    <row r="37540" spans="8:8" ht="15" customHeight="1">
      <c r="H37540" s="24"/>
    </row>
    <row r="37541" spans="8:8" ht="15" customHeight="1">
      <c r="H37541" s="24"/>
    </row>
    <row r="37542" spans="8:8" ht="15" customHeight="1">
      <c r="H37542" s="24"/>
    </row>
    <row r="37543" spans="8:8" ht="15" customHeight="1">
      <c r="H37543" s="24"/>
    </row>
    <row r="37544" spans="8:8" ht="15" customHeight="1">
      <c r="H37544" s="24"/>
    </row>
    <row r="37545" spans="8:8" ht="15" customHeight="1">
      <c r="H37545" s="24"/>
    </row>
    <row r="37546" spans="8:8" ht="15" customHeight="1">
      <c r="H37546" s="24"/>
    </row>
    <row r="37547" spans="8:8" ht="15" customHeight="1">
      <c r="H37547" s="24"/>
    </row>
    <row r="37548" spans="8:8" ht="15" customHeight="1">
      <c r="H37548" s="24"/>
    </row>
    <row r="37549" spans="8:8" ht="15" customHeight="1">
      <c r="H37549" s="24"/>
    </row>
    <row r="37550" spans="8:8" ht="15" customHeight="1">
      <c r="H37550" s="24"/>
    </row>
    <row r="37551" spans="8:8" ht="15" customHeight="1">
      <c r="H37551" s="24"/>
    </row>
    <row r="37552" spans="8:8" ht="15" customHeight="1">
      <c r="H37552" s="24"/>
    </row>
    <row r="37553" spans="8:8" ht="15" customHeight="1">
      <c r="H37553" s="24"/>
    </row>
    <row r="37554" spans="8:8" ht="15" customHeight="1">
      <c r="H37554" s="24"/>
    </row>
    <row r="37555" spans="8:8" ht="15" customHeight="1">
      <c r="H37555" s="24"/>
    </row>
    <row r="37556" spans="8:8" ht="15" customHeight="1">
      <c r="H37556" s="24"/>
    </row>
    <row r="37557" spans="8:8" ht="15" customHeight="1">
      <c r="H37557" s="24"/>
    </row>
    <row r="37558" spans="8:8" ht="15" customHeight="1">
      <c r="H37558" s="24"/>
    </row>
    <row r="37559" spans="8:8" ht="15" customHeight="1">
      <c r="H37559" s="24"/>
    </row>
    <row r="37560" spans="8:8" ht="15" customHeight="1">
      <c r="H37560" s="24"/>
    </row>
    <row r="37561" spans="8:8" ht="15" customHeight="1">
      <c r="H37561" s="24"/>
    </row>
    <row r="37562" spans="8:8" ht="15" customHeight="1">
      <c r="H37562" s="24"/>
    </row>
    <row r="37563" spans="8:8" ht="15" customHeight="1">
      <c r="H37563" s="24"/>
    </row>
    <row r="37564" spans="8:8" ht="15" customHeight="1">
      <c r="H37564" s="24"/>
    </row>
    <row r="37565" spans="8:8" ht="15" customHeight="1">
      <c r="H37565" s="24"/>
    </row>
    <row r="37566" spans="8:8" ht="15" customHeight="1">
      <c r="H37566" s="24"/>
    </row>
    <row r="37567" spans="8:8" ht="15" customHeight="1">
      <c r="H37567" s="24"/>
    </row>
    <row r="37568" spans="8:8" ht="15" customHeight="1">
      <c r="H37568" s="24"/>
    </row>
    <row r="37569" spans="8:8" ht="15" customHeight="1">
      <c r="H37569" s="24"/>
    </row>
    <row r="37570" spans="8:8" ht="15" customHeight="1">
      <c r="H37570" s="24"/>
    </row>
    <row r="37571" spans="8:8" ht="15" customHeight="1">
      <c r="H37571" s="24"/>
    </row>
    <row r="37572" spans="8:8" ht="15" customHeight="1">
      <c r="H37572" s="24"/>
    </row>
    <row r="37573" spans="8:8" ht="15" customHeight="1">
      <c r="H37573" s="24"/>
    </row>
    <row r="37574" spans="8:8" ht="15" customHeight="1">
      <c r="H37574" s="24"/>
    </row>
    <row r="37575" spans="8:8" ht="15" customHeight="1">
      <c r="H37575" s="24"/>
    </row>
    <row r="37576" spans="8:8" ht="15" customHeight="1">
      <c r="H37576" s="24"/>
    </row>
    <row r="37577" spans="8:8" ht="15" customHeight="1">
      <c r="H37577" s="24"/>
    </row>
    <row r="37578" spans="8:8" ht="15" customHeight="1">
      <c r="H37578" s="24"/>
    </row>
    <row r="37579" spans="8:8" ht="15" customHeight="1">
      <c r="H37579" s="24"/>
    </row>
    <row r="37580" spans="8:8" ht="15" customHeight="1">
      <c r="H37580" s="24"/>
    </row>
    <row r="37581" spans="8:8" ht="15" customHeight="1">
      <c r="H37581" s="24"/>
    </row>
    <row r="37582" spans="8:8" ht="15" customHeight="1">
      <c r="H37582" s="24"/>
    </row>
    <row r="37583" spans="8:8" ht="15" customHeight="1">
      <c r="H37583" s="24"/>
    </row>
    <row r="37584" spans="8:8" ht="15" customHeight="1">
      <c r="H37584" s="24"/>
    </row>
    <row r="37585" spans="8:8" ht="15" customHeight="1">
      <c r="H37585" s="24"/>
    </row>
    <row r="37586" spans="8:8" ht="15" customHeight="1">
      <c r="H37586" s="24"/>
    </row>
    <row r="37587" spans="8:8" ht="15" customHeight="1">
      <c r="H37587" s="24"/>
    </row>
    <row r="37588" spans="8:8" ht="15" customHeight="1">
      <c r="H37588" s="24"/>
    </row>
    <row r="37589" spans="8:8" ht="15" customHeight="1">
      <c r="H37589" s="24"/>
    </row>
    <row r="37590" spans="8:8" ht="15" customHeight="1">
      <c r="H37590" s="24"/>
    </row>
    <row r="37591" spans="8:8" ht="15" customHeight="1">
      <c r="H37591" s="24"/>
    </row>
    <row r="37592" spans="8:8" ht="15" customHeight="1">
      <c r="H37592" s="24"/>
    </row>
    <row r="37593" spans="8:8" ht="15" customHeight="1">
      <c r="H37593" s="24"/>
    </row>
    <row r="37594" spans="8:8" ht="15" customHeight="1">
      <c r="H37594" s="24"/>
    </row>
    <row r="37595" spans="8:8" ht="15" customHeight="1">
      <c r="H37595" s="24"/>
    </row>
    <row r="37596" spans="8:8" ht="15" customHeight="1">
      <c r="H37596" s="24"/>
    </row>
    <row r="37597" spans="8:8" ht="15" customHeight="1">
      <c r="H37597" s="24"/>
    </row>
    <row r="37598" spans="8:8" ht="15" customHeight="1">
      <c r="H37598" s="24"/>
    </row>
    <row r="37599" spans="8:8" ht="15" customHeight="1">
      <c r="H37599" s="24"/>
    </row>
    <row r="37600" spans="8:8" ht="15" customHeight="1">
      <c r="H37600" s="24"/>
    </row>
    <row r="37601" spans="8:8" ht="15" customHeight="1">
      <c r="H37601" s="24"/>
    </row>
    <row r="37602" spans="8:8" ht="15" customHeight="1">
      <c r="H37602" s="24"/>
    </row>
    <row r="37603" spans="8:8" ht="15" customHeight="1">
      <c r="H37603" s="24"/>
    </row>
    <row r="37604" spans="8:8" ht="15" customHeight="1">
      <c r="H37604" s="24"/>
    </row>
    <row r="37605" spans="8:8" ht="15" customHeight="1">
      <c r="H37605" s="24"/>
    </row>
    <row r="37606" spans="8:8" ht="15" customHeight="1">
      <c r="H37606" s="24"/>
    </row>
    <row r="37607" spans="8:8" ht="15" customHeight="1">
      <c r="H37607" s="24"/>
    </row>
    <row r="37608" spans="8:8" ht="15" customHeight="1">
      <c r="H37608" s="24"/>
    </row>
    <row r="37609" spans="8:8" ht="15" customHeight="1">
      <c r="H37609" s="24"/>
    </row>
    <row r="37610" spans="8:8" ht="15" customHeight="1">
      <c r="H37610" s="24"/>
    </row>
    <row r="37611" spans="8:8" ht="15" customHeight="1">
      <c r="H37611" s="24"/>
    </row>
    <row r="37612" spans="8:8" ht="15" customHeight="1">
      <c r="H37612" s="24"/>
    </row>
    <row r="37613" spans="8:8" ht="15" customHeight="1">
      <c r="H37613" s="24"/>
    </row>
    <row r="37614" spans="8:8" ht="15" customHeight="1">
      <c r="H37614" s="24"/>
    </row>
    <row r="37615" spans="8:8" ht="15" customHeight="1">
      <c r="H37615" s="24"/>
    </row>
    <row r="37616" spans="8:8" ht="15" customHeight="1">
      <c r="H37616" s="24"/>
    </row>
    <row r="37617" spans="8:8" ht="15" customHeight="1">
      <c r="H37617" s="24"/>
    </row>
    <row r="37618" spans="8:8" ht="15" customHeight="1">
      <c r="H37618" s="24"/>
    </row>
    <row r="37619" spans="8:8" ht="15" customHeight="1">
      <c r="H37619" s="24"/>
    </row>
    <row r="37620" spans="8:8" ht="15" customHeight="1">
      <c r="H37620" s="24"/>
    </row>
    <row r="37621" spans="8:8" ht="15" customHeight="1">
      <c r="H37621" s="24"/>
    </row>
    <row r="37622" spans="8:8" ht="15" customHeight="1">
      <c r="H37622" s="24"/>
    </row>
    <row r="37623" spans="8:8" ht="15" customHeight="1">
      <c r="H37623" s="24"/>
    </row>
    <row r="37624" spans="8:8" ht="15" customHeight="1">
      <c r="H37624" s="24"/>
    </row>
    <row r="37625" spans="8:8" ht="15" customHeight="1">
      <c r="H37625" s="24"/>
    </row>
    <row r="37626" spans="8:8" ht="15" customHeight="1">
      <c r="H37626" s="24"/>
    </row>
    <row r="37627" spans="8:8" ht="15" customHeight="1">
      <c r="H37627" s="24"/>
    </row>
    <row r="37628" spans="8:8" ht="15" customHeight="1">
      <c r="H37628" s="24"/>
    </row>
    <row r="37629" spans="8:8" ht="15" customHeight="1">
      <c r="H37629" s="24"/>
    </row>
    <row r="37630" spans="8:8" ht="15" customHeight="1">
      <c r="H37630" s="24"/>
    </row>
    <row r="37631" spans="8:8" ht="15" customHeight="1">
      <c r="H37631" s="24"/>
    </row>
    <row r="37632" spans="8:8" ht="15" customHeight="1">
      <c r="H37632" s="24"/>
    </row>
    <row r="37633" spans="8:8" ht="15" customHeight="1">
      <c r="H37633" s="24"/>
    </row>
    <row r="37634" spans="8:8" ht="15" customHeight="1">
      <c r="H37634" s="24"/>
    </row>
    <row r="37635" spans="8:8" ht="15" customHeight="1">
      <c r="H37635" s="24"/>
    </row>
    <row r="37636" spans="8:8" ht="15" customHeight="1">
      <c r="H37636" s="24"/>
    </row>
    <row r="37637" spans="8:8" ht="15" customHeight="1">
      <c r="H37637" s="24"/>
    </row>
    <row r="37638" spans="8:8" ht="15" customHeight="1">
      <c r="H37638" s="24"/>
    </row>
    <row r="37639" spans="8:8" ht="15" customHeight="1">
      <c r="H37639" s="24"/>
    </row>
    <row r="37640" spans="8:8" ht="15" customHeight="1">
      <c r="H37640" s="24"/>
    </row>
    <row r="37641" spans="8:8" ht="15" customHeight="1">
      <c r="H37641" s="24"/>
    </row>
    <row r="37642" spans="8:8" ht="15" customHeight="1">
      <c r="H37642" s="24"/>
    </row>
    <row r="37643" spans="8:8" ht="15" customHeight="1">
      <c r="H37643" s="24"/>
    </row>
    <row r="37644" spans="8:8" ht="15" customHeight="1">
      <c r="H37644" s="24"/>
    </row>
    <row r="37645" spans="8:8" ht="15" customHeight="1">
      <c r="H37645" s="24"/>
    </row>
    <row r="37646" spans="8:8" ht="15" customHeight="1">
      <c r="H37646" s="24"/>
    </row>
    <row r="37647" spans="8:8" ht="15" customHeight="1">
      <c r="H37647" s="24"/>
    </row>
    <row r="37648" spans="8:8" ht="15" customHeight="1">
      <c r="H37648" s="24"/>
    </row>
    <row r="37649" spans="8:8" ht="15" customHeight="1">
      <c r="H37649" s="24"/>
    </row>
    <row r="37650" spans="8:8" ht="15" customHeight="1">
      <c r="H37650" s="24"/>
    </row>
    <row r="37651" spans="8:8" ht="15" customHeight="1">
      <c r="H37651" s="24"/>
    </row>
    <row r="37652" spans="8:8" ht="15" customHeight="1">
      <c r="H37652" s="24"/>
    </row>
    <row r="37653" spans="8:8" ht="15" customHeight="1">
      <c r="H37653" s="24"/>
    </row>
    <row r="37654" spans="8:8" ht="15" customHeight="1">
      <c r="H37654" s="24"/>
    </row>
    <row r="37655" spans="8:8" ht="15" customHeight="1">
      <c r="H37655" s="24"/>
    </row>
    <row r="37656" spans="8:8" ht="15" customHeight="1">
      <c r="H37656" s="24"/>
    </row>
    <row r="37657" spans="8:8" ht="15" customHeight="1">
      <c r="H37657" s="24"/>
    </row>
    <row r="37658" spans="8:8" ht="15" customHeight="1">
      <c r="H37658" s="24"/>
    </row>
    <row r="37659" spans="8:8" ht="15" customHeight="1">
      <c r="H37659" s="24"/>
    </row>
    <row r="37660" spans="8:8" ht="15" customHeight="1">
      <c r="H37660" s="24"/>
    </row>
    <row r="37661" spans="8:8" ht="15" customHeight="1">
      <c r="H37661" s="24"/>
    </row>
    <row r="37662" spans="8:8" ht="15" customHeight="1">
      <c r="H37662" s="24"/>
    </row>
    <row r="37663" spans="8:8" ht="15" customHeight="1">
      <c r="H37663" s="24"/>
    </row>
    <row r="37664" spans="8:8" ht="15" customHeight="1">
      <c r="H37664" s="24"/>
    </row>
    <row r="37665" spans="8:8" ht="15" customHeight="1">
      <c r="H37665" s="24"/>
    </row>
    <row r="37666" spans="8:8" ht="15" customHeight="1">
      <c r="H37666" s="24"/>
    </row>
    <row r="37667" spans="8:8" ht="15" customHeight="1">
      <c r="H37667" s="24"/>
    </row>
    <row r="37668" spans="8:8" ht="15" customHeight="1">
      <c r="H37668" s="24"/>
    </row>
    <row r="37669" spans="8:8" ht="15" customHeight="1">
      <c r="H37669" s="24"/>
    </row>
    <row r="37670" spans="8:8" ht="15" customHeight="1">
      <c r="H37670" s="24"/>
    </row>
    <row r="37671" spans="8:8" ht="15" customHeight="1">
      <c r="H37671" s="24"/>
    </row>
    <row r="37672" spans="8:8" ht="15" customHeight="1">
      <c r="H37672" s="24"/>
    </row>
    <row r="37673" spans="8:8" ht="15" customHeight="1">
      <c r="H37673" s="24"/>
    </row>
    <row r="37674" spans="8:8" ht="15" customHeight="1">
      <c r="H37674" s="24"/>
    </row>
    <row r="37675" spans="8:8" ht="15" customHeight="1">
      <c r="H37675" s="24"/>
    </row>
    <row r="37676" spans="8:8" ht="15" customHeight="1">
      <c r="H37676" s="24"/>
    </row>
    <row r="37677" spans="8:8" ht="15" customHeight="1">
      <c r="H37677" s="24"/>
    </row>
    <row r="37678" spans="8:8" ht="15" customHeight="1">
      <c r="H37678" s="24"/>
    </row>
    <row r="37679" spans="8:8" ht="15" customHeight="1">
      <c r="H37679" s="24"/>
    </row>
    <row r="37680" spans="8:8" ht="15" customHeight="1">
      <c r="H37680" s="24"/>
    </row>
    <row r="37681" spans="8:8" ht="15" customHeight="1">
      <c r="H37681" s="24"/>
    </row>
    <row r="37682" spans="8:8" ht="15" customHeight="1">
      <c r="H37682" s="24"/>
    </row>
    <row r="37683" spans="8:8" ht="15" customHeight="1">
      <c r="H37683" s="24"/>
    </row>
    <row r="37684" spans="8:8" ht="15" customHeight="1">
      <c r="H37684" s="24"/>
    </row>
    <row r="37685" spans="8:8" ht="15" customHeight="1">
      <c r="H37685" s="24"/>
    </row>
    <row r="37686" spans="8:8" ht="15" customHeight="1">
      <c r="H37686" s="24"/>
    </row>
    <row r="37687" spans="8:8" ht="15" customHeight="1">
      <c r="H37687" s="24"/>
    </row>
    <row r="37688" spans="8:8" ht="15" customHeight="1">
      <c r="H37688" s="24"/>
    </row>
    <row r="37689" spans="8:8" ht="15" customHeight="1">
      <c r="H37689" s="24"/>
    </row>
    <row r="37690" spans="8:8" ht="15" customHeight="1">
      <c r="H37690" s="24"/>
    </row>
    <row r="37691" spans="8:8" ht="15" customHeight="1">
      <c r="H37691" s="24"/>
    </row>
    <row r="37692" spans="8:8" ht="15" customHeight="1">
      <c r="H37692" s="24"/>
    </row>
    <row r="37693" spans="8:8" ht="15" customHeight="1">
      <c r="H37693" s="24"/>
    </row>
    <row r="37694" spans="8:8" ht="15" customHeight="1">
      <c r="H37694" s="24"/>
    </row>
    <row r="37695" spans="8:8" ht="15" customHeight="1">
      <c r="H37695" s="24"/>
    </row>
    <row r="37696" spans="8:8" ht="15" customHeight="1">
      <c r="H37696" s="24"/>
    </row>
    <row r="37697" spans="8:8" ht="15" customHeight="1">
      <c r="H37697" s="24"/>
    </row>
    <row r="37698" spans="8:8" ht="15" customHeight="1">
      <c r="H37698" s="24"/>
    </row>
    <row r="37699" spans="8:8" ht="15" customHeight="1">
      <c r="H37699" s="24"/>
    </row>
    <row r="37700" spans="8:8" ht="15" customHeight="1">
      <c r="H37700" s="24"/>
    </row>
    <row r="37701" spans="8:8" ht="15" customHeight="1">
      <c r="H37701" s="24"/>
    </row>
    <row r="37702" spans="8:8" ht="15" customHeight="1">
      <c r="H37702" s="24"/>
    </row>
    <row r="37703" spans="8:8" ht="15" customHeight="1">
      <c r="H37703" s="24"/>
    </row>
    <row r="37704" spans="8:8" ht="15" customHeight="1">
      <c r="H37704" s="24"/>
    </row>
    <row r="37705" spans="8:8" ht="15" customHeight="1">
      <c r="H37705" s="24"/>
    </row>
    <row r="37706" spans="8:8" ht="15" customHeight="1">
      <c r="H37706" s="24"/>
    </row>
    <row r="37707" spans="8:8" ht="15" customHeight="1">
      <c r="H37707" s="24"/>
    </row>
    <row r="37708" spans="8:8" ht="15" customHeight="1">
      <c r="H37708" s="24"/>
    </row>
    <row r="37709" spans="8:8" ht="15" customHeight="1">
      <c r="H37709" s="24"/>
    </row>
    <row r="37710" spans="8:8" ht="15" customHeight="1">
      <c r="H37710" s="24"/>
    </row>
    <row r="37711" spans="8:8" ht="15" customHeight="1">
      <c r="H37711" s="24"/>
    </row>
    <row r="37712" spans="8:8" ht="15" customHeight="1">
      <c r="H37712" s="24"/>
    </row>
    <row r="37713" spans="8:8" ht="15" customHeight="1">
      <c r="H37713" s="24"/>
    </row>
    <row r="37714" spans="8:8" ht="15" customHeight="1">
      <c r="H37714" s="24"/>
    </row>
    <row r="37715" spans="8:8" ht="15" customHeight="1">
      <c r="H37715" s="24"/>
    </row>
    <row r="37716" spans="8:8" ht="15" customHeight="1">
      <c r="H37716" s="24"/>
    </row>
    <row r="37717" spans="8:8" ht="15" customHeight="1">
      <c r="H37717" s="24"/>
    </row>
    <row r="37718" spans="8:8" ht="15" customHeight="1">
      <c r="H37718" s="24"/>
    </row>
    <row r="37719" spans="8:8" ht="15" customHeight="1">
      <c r="H37719" s="24"/>
    </row>
    <row r="37720" spans="8:8" ht="15" customHeight="1">
      <c r="H37720" s="24"/>
    </row>
    <row r="37721" spans="8:8" ht="15" customHeight="1">
      <c r="H37721" s="24"/>
    </row>
    <row r="37722" spans="8:8" ht="15" customHeight="1">
      <c r="H37722" s="24"/>
    </row>
    <row r="37723" spans="8:8" ht="15" customHeight="1">
      <c r="H37723" s="24"/>
    </row>
    <row r="37724" spans="8:8" ht="15" customHeight="1">
      <c r="H37724" s="24"/>
    </row>
    <row r="37725" spans="8:8" ht="15" customHeight="1">
      <c r="H37725" s="24"/>
    </row>
    <row r="37726" spans="8:8" ht="15" customHeight="1">
      <c r="H37726" s="24"/>
    </row>
    <row r="37727" spans="8:8" ht="15" customHeight="1">
      <c r="H37727" s="24"/>
    </row>
    <row r="37728" spans="8:8" ht="15" customHeight="1">
      <c r="H37728" s="24"/>
    </row>
    <row r="37729" spans="8:8" ht="15" customHeight="1">
      <c r="H37729" s="24"/>
    </row>
    <row r="37730" spans="8:8" ht="15" customHeight="1">
      <c r="H37730" s="24"/>
    </row>
    <row r="37731" spans="8:8" ht="15" customHeight="1">
      <c r="H37731" s="24"/>
    </row>
    <row r="37732" spans="8:8" ht="15" customHeight="1">
      <c r="H37732" s="24"/>
    </row>
    <row r="37733" spans="8:8" ht="15" customHeight="1">
      <c r="H37733" s="24"/>
    </row>
    <row r="37734" spans="8:8" ht="15" customHeight="1">
      <c r="H37734" s="24"/>
    </row>
    <row r="37735" spans="8:8" ht="15" customHeight="1">
      <c r="H37735" s="24"/>
    </row>
    <row r="37736" spans="8:8" ht="15" customHeight="1">
      <c r="H37736" s="24"/>
    </row>
    <row r="37737" spans="8:8" ht="15" customHeight="1">
      <c r="H37737" s="24"/>
    </row>
    <row r="37738" spans="8:8" ht="15" customHeight="1">
      <c r="H37738" s="24"/>
    </row>
    <row r="37739" spans="8:8" ht="15" customHeight="1">
      <c r="H37739" s="24"/>
    </row>
    <row r="37740" spans="8:8" ht="15" customHeight="1">
      <c r="H37740" s="24"/>
    </row>
    <row r="37741" spans="8:8" ht="15" customHeight="1">
      <c r="H37741" s="24"/>
    </row>
    <row r="37742" spans="8:8" ht="15" customHeight="1">
      <c r="H37742" s="24"/>
    </row>
    <row r="37743" spans="8:8" ht="15" customHeight="1">
      <c r="H37743" s="24"/>
    </row>
    <row r="37744" spans="8:8" ht="15" customHeight="1">
      <c r="H37744" s="24"/>
    </row>
    <row r="37745" spans="8:8" ht="15" customHeight="1">
      <c r="H37745" s="24"/>
    </row>
    <row r="37746" spans="8:8" ht="15" customHeight="1">
      <c r="H37746" s="24"/>
    </row>
    <row r="37747" spans="8:8" ht="15" customHeight="1">
      <c r="H37747" s="24"/>
    </row>
    <row r="37748" spans="8:8" ht="15" customHeight="1">
      <c r="H37748" s="24"/>
    </row>
    <row r="37749" spans="8:8" ht="15" customHeight="1">
      <c r="H37749" s="24"/>
    </row>
    <row r="37750" spans="8:8" ht="15" customHeight="1">
      <c r="H37750" s="24"/>
    </row>
    <row r="37751" spans="8:8" ht="15" customHeight="1">
      <c r="H37751" s="24"/>
    </row>
    <row r="37752" spans="8:8" ht="15" customHeight="1">
      <c r="H37752" s="24"/>
    </row>
    <row r="37753" spans="8:8" ht="15" customHeight="1">
      <c r="H37753" s="24"/>
    </row>
    <row r="37754" spans="8:8" ht="15" customHeight="1">
      <c r="H37754" s="24"/>
    </row>
    <row r="37755" spans="8:8" ht="15" customHeight="1">
      <c r="H37755" s="24"/>
    </row>
    <row r="37756" spans="8:8" ht="15" customHeight="1">
      <c r="H37756" s="24"/>
    </row>
    <row r="37757" spans="8:8" ht="15" customHeight="1">
      <c r="H37757" s="24"/>
    </row>
    <row r="37758" spans="8:8" ht="15" customHeight="1">
      <c r="H37758" s="24"/>
    </row>
    <row r="37759" spans="8:8" ht="15" customHeight="1">
      <c r="H37759" s="24"/>
    </row>
    <row r="37760" spans="8:8" ht="15" customHeight="1">
      <c r="H37760" s="24"/>
    </row>
    <row r="37761" spans="8:8" ht="15" customHeight="1">
      <c r="H37761" s="24"/>
    </row>
    <row r="37762" spans="8:8" ht="15" customHeight="1">
      <c r="H37762" s="24"/>
    </row>
    <row r="37763" spans="8:8" ht="15" customHeight="1">
      <c r="H37763" s="24"/>
    </row>
    <row r="37764" spans="8:8" ht="15" customHeight="1">
      <c r="H37764" s="24"/>
    </row>
    <row r="37765" spans="8:8" ht="15" customHeight="1">
      <c r="H37765" s="24"/>
    </row>
    <row r="37766" spans="8:8" ht="15" customHeight="1">
      <c r="H37766" s="24"/>
    </row>
    <row r="37767" spans="8:8" ht="15" customHeight="1">
      <c r="H37767" s="24"/>
    </row>
    <row r="37768" spans="8:8" ht="15" customHeight="1">
      <c r="H37768" s="24"/>
    </row>
    <row r="37769" spans="8:8" ht="15" customHeight="1">
      <c r="H37769" s="24"/>
    </row>
    <row r="37770" spans="8:8" ht="15" customHeight="1">
      <c r="H37770" s="24"/>
    </row>
    <row r="37771" spans="8:8" ht="15" customHeight="1">
      <c r="H37771" s="24"/>
    </row>
    <row r="37772" spans="8:8" ht="15" customHeight="1">
      <c r="H37772" s="24"/>
    </row>
    <row r="37773" spans="8:8" ht="15" customHeight="1">
      <c r="H37773" s="24"/>
    </row>
    <row r="37774" spans="8:8" ht="15" customHeight="1">
      <c r="H37774" s="24"/>
    </row>
    <row r="37775" spans="8:8" ht="15" customHeight="1">
      <c r="H37775" s="24"/>
    </row>
    <row r="37776" spans="8:8" ht="15" customHeight="1">
      <c r="H37776" s="24"/>
    </row>
    <row r="37777" spans="8:8" ht="15" customHeight="1">
      <c r="H37777" s="24"/>
    </row>
    <row r="37778" spans="8:8" ht="15" customHeight="1">
      <c r="H37778" s="24"/>
    </row>
    <row r="37779" spans="8:8" ht="15" customHeight="1">
      <c r="H37779" s="24"/>
    </row>
    <row r="37780" spans="8:8" ht="15" customHeight="1">
      <c r="H37780" s="24"/>
    </row>
    <row r="37781" spans="8:8" ht="15" customHeight="1">
      <c r="H37781" s="24"/>
    </row>
    <row r="37782" spans="8:8" ht="15" customHeight="1">
      <c r="H37782" s="24"/>
    </row>
    <row r="37783" spans="8:8" ht="15" customHeight="1">
      <c r="H37783" s="24"/>
    </row>
    <row r="37784" spans="8:8" ht="15" customHeight="1">
      <c r="H37784" s="24"/>
    </row>
    <row r="37785" spans="8:8" ht="15" customHeight="1">
      <c r="H37785" s="24"/>
    </row>
    <row r="37786" spans="8:8" ht="15" customHeight="1">
      <c r="H37786" s="24"/>
    </row>
    <row r="37787" spans="8:8" ht="15" customHeight="1">
      <c r="H37787" s="24"/>
    </row>
    <row r="37788" spans="8:8" ht="15" customHeight="1">
      <c r="H37788" s="24"/>
    </row>
    <row r="37789" spans="8:8" ht="15" customHeight="1">
      <c r="H37789" s="24"/>
    </row>
    <row r="37790" spans="8:8" ht="15" customHeight="1">
      <c r="H37790" s="24"/>
    </row>
    <row r="37791" spans="8:8" ht="15" customHeight="1">
      <c r="H37791" s="24"/>
    </row>
    <row r="37792" spans="8:8" ht="15" customHeight="1">
      <c r="H37792" s="24"/>
    </row>
    <row r="37793" spans="8:8" ht="15" customHeight="1">
      <c r="H37793" s="24"/>
    </row>
    <row r="37794" spans="8:8" ht="15" customHeight="1">
      <c r="H37794" s="24"/>
    </row>
    <row r="37795" spans="8:8" ht="15" customHeight="1">
      <c r="H37795" s="24"/>
    </row>
    <row r="37796" spans="8:8" ht="15" customHeight="1">
      <c r="H37796" s="24"/>
    </row>
    <row r="37797" spans="8:8" ht="15" customHeight="1">
      <c r="H37797" s="24"/>
    </row>
    <row r="37798" spans="8:8" ht="15" customHeight="1">
      <c r="H37798" s="24"/>
    </row>
    <row r="37799" spans="8:8" ht="15" customHeight="1">
      <c r="H37799" s="24"/>
    </row>
    <row r="37800" spans="8:8" ht="15" customHeight="1">
      <c r="H37800" s="24"/>
    </row>
    <row r="37801" spans="8:8" ht="15" customHeight="1">
      <c r="H37801" s="24"/>
    </row>
    <row r="37802" spans="8:8" ht="15" customHeight="1">
      <c r="H37802" s="24"/>
    </row>
    <row r="37803" spans="8:8" ht="15" customHeight="1">
      <c r="H37803" s="24"/>
    </row>
    <row r="37804" spans="8:8" ht="15" customHeight="1">
      <c r="H37804" s="24"/>
    </row>
    <row r="37805" spans="8:8" ht="15" customHeight="1">
      <c r="H37805" s="24"/>
    </row>
    <row r="37806" spans="8:8" ht="15" customHeight="1">
      <c r="H37806" s="24"/>
    </row>
    <row r="37807" spans="8:8" ht="15" customHeight="1">
      <c r="H37807" s="24"/>
    </row>
    <row r="37808" spans="8:8" ht="15" customHeight="1">
      <c r="H37808" s="24"/>
    </row>
    <row r="37809" spans="8:8" ht="15" customHeight="1">
      <c r="H37809" s="24"/>
    </row>
    <row r="37810" spans="8:8" ht="15" customHeight="1">
      <c r="H37810" s="24"/>
    </row>
    <row r="37811" spans="8:8" ht="15" customHeight="1">
      <c r="H37811" s="24"/>
    </row>
    <row r="37812" spans="8:8" ht="15" customHeight="1">
      <c r="H37812" s="24"/>
    </row>
    <row r="37813" spans="8:8" ht="15" customHeight="1">
      <c r="H37813" s="24"/>
    </row>
    <row r="37814" spans="8:8" ht="15" customHeight="1">
      <c r="H37814" s="24"/>
    </row>
    <row r="37815" spans="8:8" ht="15" customHeight="1">
      <c r="H37815" s="24"/>
    </row>
    <row r="37816" spans="8:8" ht="15" customHeight="1">
      <c r="H37816" s="24"/>
    </row>
    <row r="37817" spans="8:8" ht="15" customHeight="1">
      <c r="H37817" s="24"/>
    </row>
    <row r="37818" spans="8:8" ht="15" customHeight="1">
      <c r="H37818" s="24"/>
    </row>
    <row r="37819" spans="8:8" ht="15" customHeight="1">
      <c r="H37819" s="24"/>
    </row>
    <row r="37820" spans="8:8" ht="15" customHeight="1">
      <c r="H37820" s="24"/>
    </row>
    <row r="37821" spans="8:8" ht="15" customHeight="1">
      <c r="H37821" s="24"/>
    </row>
    <row r="37822" spans="8:8" ht="15" customHeight="1">
      <c r="H37822" s="24"/>
    </row>
    <row r="37823" spans="8:8" ht="15" customHeight="1">
      <c r="H37823" s="24"/>
    </row>
    <row r="37824" spans="8:8" ht="15" customHeight="1">
      <c r="H37824" s="24"/>
    </row>
    <row r="37825" spans="8:8" ht="15" customHeight="1">
      <c r="H37825" s="24"/>
    </row>
    <row r="37826" spans="8:8" ht="15" customHeight="1">
      <c r="H37826" s="24"/>
    </row>
    <row r="37827" spans="8:8" ht="15" customHeight="1">
      <c r="H37827" s="24"/>
    </row>
    <row r="37828" spans="8:8" ht="15" customHeight="1">
      <c r="H37828" s="24"/>
    </row>
    <row r="37829" spans="8:8" ht="15" customHeight="1">
      <c r="H37829" s="24"/>
    </row>
    <row r="37830" spans="8:8" ht="15" customHeight="1">
      <c r="H37830" s="24"/>
    </row>
    <row r="37831" spans="8:8" ht="15" customHeight="1">
      <c r="H37831" s="24"/>
    </row>
    <row r="37832" spans="8:8" ht="15" customHeight="1">
      <c r="H37832" s="24"/>
    </row>
    <row r="37833" spans="8:8" ht="15" customHeight="1">
      <c r="H37833" s="24"/>
    </row>
    <row r="37834" spans="8:8" ht="15" customHeight="1">
      <c r="H37834" s="24"/>
    </row>
    <row r="37835" spans="8:8" ht="15" customHeight="1">
      <c r="H37835" s="24"/>
    </row>
    <row r="37836" spans="8:8" ht="15" customHeight="1">
      <c r="H37836" s="24"/>
    </row>
    <row r="37837" spans="8:8" ht="15" customHeight="1">
      <c r="H37837" s="24"/>
    </row>
    <row r="37838" spans="8:8" ht="15" customHeight="1">
      <c r="H37838" s="24"/>
    </row>
    <row r="37839" spans="8:8" ht="15" customHeight="1">
      <c r="H37839" s="24"/>
    </row>
    <row r="37840" spans="8:8" ht="15" customHeight="1">
      <c r="H37840" s="24"/>
    </row>
    <row r="37841" spans="8:8" ht="15" customHeight="1">
      <c r="H37841" s="24"/>
    </row>
    <row r="37842" spans="8:8" ht="15" customHeight="1">
      <c r="H37842" s="24"/>
    </row>
    <row r="37843" spans="8:8" ht="15" customHeight="1">
      <c r="H37843" s="24"/>
    </row>
    <row r="37844" spans="8:8" ht="15" customHeight="1">
      <c r="H37844" s="24"/>
    </row>
    <row r="37845" spans="8:8" ht="15" customHeight="1">
      <c r="H37845" s="24"/>
    </row>
    <row r="37846" spans="8:8" ht="15" customHeight="1">
      <c r="H37846" s="24"/>
    </row>
    <row r="37847" spans="8:8" ht="15" customHeight="1">
      <c r="H37847" s="24"/>
    </row>
    <row r="37848" spans="8:8" ht="15" customHeight="1">
      <c r="H37848" s="24"/>
    </row>
    <row r="37849" spans="8:8" ht="15" customHeight="1">
      <c r="H37849" s="24"/>
    </row>
    <row r="37850" spans="8:8" ht="15" customHeight="1">
      <c r="H37850" s="24"/>
    </row>
    <row r="37851" spans="8:8" ht="15" customHeight="1">
      <c r="H37851" s="24"/>
    </row>
    <row r="37852" spans="8:8" ht="15" customHeight="1">
      <c r="H37852" s="24"/>
    </row>
    <row r="37853" spans="8:8" ht="15" customHeight="1">
      <c r="H37853" s="24"/>
    </row>
    <row r="37854" spans="8:8" ht="15" customHeight="1">
      <c r="H37854" s="24"/>
    </row>
    <row r="37855" spans="8:8" ht="15" customHeight="1">
      <c r="H37855" s="24"/>
    </row>
    <row r="37856" spans="8:8" ht="15" customHeight="1">
      <c r="H37856" s="24"/>
    </row>
    <row r="37857" spans="8:8" ht="15" customHeight="1">
      <c r="H37857" s="24"/>
    </row>
    <row r="37858" spans="8:8" ht="15" customHeight="1">
      <c r="H37858" s="24"/>
    </row>
    <row r="37859" spans="8:8" ht="15" customHeight="1">
      <c r="H37859" s="24"/>
    </row>
    <row r="37860" spans="8:8" ht="15" customHeight="1">
      <c r="H37860" s="24"/>
    </row>
    <row r="37861" spans="8:8" ht="15" customHeight="1">
      <c r="H37861" s="24"/>
    </row>
    <row r="37862" spans="8:8" ht="15" customHeight="1">
      <c r="H37862" s="24"/>
    </row>
    <row r="37863" spans="8:8" ht="15" customHeight="1">
      <c r="H37863" s="24"/>
    </row>
    <row r="37864" spans="8:8" ht="15" customHeight="1">
      <c r="H37864" s="24"/>
    </row>
    <row r="37865" spans="8:8" ht="15" customHeight="1">
      <c r="H37865" s="24"/>
    </row>
    <row r="37866" spans="8:8" ht="15" customHeight="1">
      <c r="H37866" s="24"/>
    </row>
    <row r="37867" spans="8:8" ht="15" customHeight="1">
      <c r="H37867" s="24"/>
    </row>
    <row r="37868" spans="8:8" ht="15" customHeight="1">
      <c r="H37868" s="24"/>
    </row>
    <row r="37869" spans="8:8" ht="15" customHeight="1">
      <c r="H37869" s="24"/>
    </row>
    <row r="37870" spans="8:8" ht="15" customHeight="1">
      <c r="H37870" s="24"/>
    </row>
    <row r="37871" spans="8:8" ht="15" customHeight="1">
      <c r="H37871" s="24"/>
    </row>
    <row r="37872" spans="8:8" ht="15" customHeight="1">
      <c r="H37872" s="24"/>
    </row>
    <row r="37873" spans="8:8" ht="15" customHeight="1">
      <c r="H37873" s="24"/>
    </row>
    <row r="37874" spans="8:8" ht="15" customHeight="1">
      <c r="H37874" s="24"/>
    </row>
    <row r="37875" spans="8:8" ht="15" customHeight="1">
      <c r="H37875" s="24"/>
    </row>
    <row r="37876" spans="8:8" ht="15" customHeight="1">
      <c r="H37876" s="24"/>
    </row>
    <row r="37877" spans="8:8" ht="15" customHeight="1">
      <c r="H37877" s="24"/>
    </row>
    <row r="37878" spans="8:8" ht="15" customHeight="1">
      <c r="H37878" s="24"/>
    </row>
    <row r="37879" spans="8:8" ht="15" customHeight="1">
      <c r="H37879" s="24"/>
    </row>
    <row r="37880" spans="8:8" ht="15" customHeight="1">
      <c r="H37880" s="24"/>
    </row>
    <row r="37881" spans="8:8" ht="15" customHeight="1">
      <c r="H37881" s="24"/>
    </row>
    <row r="37882" spans="8:8" ht="15" customHeight="1">
      <c r="H37882" s="24"/>
    </row>
    <row r="37883" spans="8:8" ht="15" customHeight="1">
      <c r="H37883" s="24"/>
    </row>
    <row r="37884" spans="8:8" ht="15" customHeight="1">
      <c r="H37884" s="24"/>
    </row>
    <row r="37885" spans="8:8" ht="15" customHeight="1">
      <c r="H37885" s="24"/>
    </row>
    <row r="37886" spans="8:8" ht="15" customHeight="1">
      <c r="H37886" s="24"/>
    </row>
    <row r="37887" spans="8:8" ht="15" customHeight="1">
      <c r="H37887" s="24"/>
    </row>
    <row r="37888" spans="8:8" ht="15" customHeight="1">
      <c r="H37888" s="24"/>
    </row>
    <row r="37889" spans="8:8" ht="15" customHeight="1">
      <c r="H37889" s="24"/>
    </row>
    <row r="37890" spans="8:8" ht="15" customHeight="1">
      <c r="H37890" s="24"/>
    </row>
    <row r="37891" spans="8:8" ht="15" customHeight="1">
      <c r="H37891" s="24"/>
    </row>
    <row r="37892" spans="8:8" ht="15" customHeight="1">
      <c r="H37892" s="24"/>
    </row>
    <row r="37893" spans="8:8" ht="15" customHeight="1">
      <c r="H37893" s="24"/>
    </row>
    <row r="37894" spans="8:8" ht="15" customHeight="1">
      <c r="H37894" s="24"/>
    </row>
    <row r="37895" spans="8:8" ht="15" customHeight="1">
      <c r="H37895" s="24"/>
    </row>
    <row r="37896" spans="8:8" ht="15" customHeight="1">
      <c r="H37896" s="24"/>
    </row>
    <row r="37897" spans="8:8" ht="15" customHeight="1">
      <c r="H37897" s="24"/>
    </row>
    <row r="37898" spans="8:8" ht="15" customHeight="1">
      <c r="H37898" s="24"/>
    </row>
    <row r="37899" spans="8:8" ht="15" customHeight="1">
      <c r="H37899" s="24"/>
    </row>
    <row r="37900" spans="8:8" ht="15" customHeight="1">
      <c r="H37900" s="24"/>
    </row>
    <row r="37901" spans="8:8" ht="15" customHeight="1">
      <c r="H37901" s="24"/>
    </row>
    <row r="37902" spans="8:8" ht="15" customHeight="1">
      <c r="H37902" s="24"/>
    </row>
    <row r="37903" spans="8:8" ht="15" customHeight="1">
      <c r="H37903" s="24"/>
    </row>
    <row r="37904" spans="8:8" ht="15" customHeight="1">
      <c r="H37904" s="24"/>
    </row>
    <row r="37905" spans="8:8" ht="15" customHeight="1">
      <c r="H37905" s="24"/>
    </row>
    <row r="37906" spans="8:8" ht="15" customHeight="1">
      <c r="H37906" s="24"/>
    </row>
    <row r="37907" spans="8:8" ht="15" customHeight="1">
      <c r="H37907" s="24"/>
    </row>
    <row r="37908" spans="8:8" ht="15" customHeight="1">
      <c r="H37908" s="24"/>
    </row>
    <row r="37909" spans="8:8" ht="15" customHeight="1">
      <c r="H37909" s="24"/>
    </row>
    <row r="37910" spans="8:8" ht="15" customHeight="1">
      <c r="H37910" s="24"/>
    </row>
    <row r="37911" spans="8:8" ht="15" customHeight="1">
      <c r="H37911" s="24"/>
    </row>
    <row r="37912" spans="8:8" ht="15" customHeight="1">
      <c r="H37912" s="24"/>
    </row>
    <row r="37913" spans="8:8" ht="15" customHeight="1">
      <c r="H37913" s="24"/>
    </row>
    <row r="37914" spans="8:8" ht="15" customHeight="1">
      <c r="H37914" s="24"/>
    </row>
    <row r="37915" spans="8:8" ht="15" customHeight="1">
      <c r="H37915" s="24"/>
    </row>
    <row r="37916" spans="8:8" ht="15" customHeight="1">
      <c r="H37916" s="24"/>
    </row>
    <row r="37917" spans="8:8" ht="15" customHeight="1">
      <c r="H37917" s="24"/>
    </row>
    <row r="37918" spans="8:8" ht="15" customHeight="1">
      <c r="H37918" s="24"/>
    </row>
    <row r="37919" spans="8:8" ht="15" customHeight="1">
      <c r="H37919" s="24"/>
    </row>
    <row r="37920" spans="8:8" ht="15" customHeight="1">
      <c r="H37920" s="24"/>
    </row>
    <row r="37921" spans="8:8" ht="15" customHeight="1">
      <c r="H37921" s="24"/>
    </row>
    <row r="37922" spans="8:8" ht="15" customHeight="1">
      <c r="H37922" s="24"/>
    </row>
    <row r="37923" spans="8:8" ht="15" customHeight="1">
      <c r="H37923" s="24"/>
    </row>
    <row r="37924" spans="8:8" ht="15" customHeight="1">
      <c r="H37924" s="24"/>
    </row>
    <row r="37925" spans="8:8" ht="15" customHeight="1">
      <c r="H37925" s="24"/>
    </row>
    <row r="37926" spans="8:8" ht="15" customHeight="1">
      <c r="H37926" s="24"/>
    </row>
    <row r="37927" spans="8:8" ht="15" customHeight="1">
      <c r="H37927" s="24"/>
    </row>
    <row r="37928" spans="8:8" ht="15" customHeight="1">
      <c r="H37928" s="24"/>
    </row>
    <row r="37929" spans="8:8" ht="15" customHeight="1">
      <c r="H37929" s="24"/>
    </row>
    <row r="37930" spans="8:8" ht="15" customHeight="1">
      <c r="H37930" s="24"/>
    </row>
    <row r="37931" spans="8:8" ht="15" customHeight="1">
      <c r="H37931" s="24"/>
    </row>
    <row r="37932" spans="8:8" ht="15" customHeight="1">
      <c r="H37932" s="24"/>
    </row>
    <row r="37933" spans="8:8" ht="15" customHeight="1">
      <c r="H37933" s="24"/>
    </row>
    <row r="37934" spans="8:8" ht="15" customHeight="1">
      <c r="H37934" s="24"/>
    </row>
    <row r="37935" spans="8:8" ht="15" customHeight="1">
      <c r="H37935" s="24"/>
    </row>
    <row r="37936" spans="8:8" ht="15" customHeight="1">
      <c r="H37936" s="24"/>
    </row>
    <row r="37937" spans="8:8" ht="15" customHeight="1">
      <c r="H37937" s="24"/>
    </row>
    <row r="37938" spans="8:8" ht="15" customHeight="1">
      <c r="H37938" s="24"/>
    </row>
    <row r="37939" spans="8:8" ht="15" customHeight="1">
      <c r="H37939" s="24"/>
    </row>
    <row r="37940" spans="8:8" ht="15" customHeight="1">
      <c r="H37940" s="24"/>
    </row>
    <row r="37941" spans="8:8" ht="15" customHeight="1">
      <c r="H37941" s="24"/>
    </row>
    <row r="37942" spans="8:8" ht="15" customHeight="1">
      <c r="H37942" s="24"/>
    </row>
    <row r="37943" spans="8:8" ht="15" customHeight="1">
      <c r="H37943" s="24"/>
    </row>
    <row r="37944" spans="8:8" ht="15" customHeight="1">
      <c r="H37944" s="24"/>
    </row>
    <row r="37945" spans="8:8" ht="15" customHeight="1">
      <c r="H37945" s="24"/>
    </row>
    <row r="37946" spans="8:8" ht="15" customHeight="1">
      <c r="H37946" s="24"/>
    </row>
    <row r="37947" spans="8:8" ht="15" customHeight="1">
      <c r="H37947" s="24"/>
    </row>
    <row r="37948" spans="8:8" ht="15" customHeight="1">
      <c r="H37948" s="24"/>
    </row>
    <row r="37949" spans="8:8" ht="15" customHeight="1">
      <c r="H37949" s="24"/>
    </row>
    <row r="37950" spans="8:8" ht="15" customHeight="1">
      <c r="H37950" s="24"/>
    </row>
    <row r="37951" spans="8:8" ht="15" customHeight="1">
      <c r="H37951" s="24"/>
    </row>
    <row r="37952" spans="8:8" ht="15" customHeight="1">
      <c r="H37952" s="24"/>
    </row>
    <row r="37953" spans="8:8" ht="15" customHeight="1">
      <c r="H37953" s="24"/>
    </row>
    <row r="37954" spans="8:8" ht="15" customHeight="1">
      <c r="H37954" s="24"/>
    </row>
    <row r="37955" spans="8:8" ht="15" customHeight="1">
      <c r="H37955" s="24"/>
    </row>
    <row r="37956" spans="8:8" ht="15" customHeight="1">
      <c r="H37956" s="24"/>
    </row>
    <row r="37957" spans="8:8" ht="15" customHeight="1">
      <c r="H37957" s="24"/>
    </row>
    <row r="37958" spans="8:8" ht="15" customHeight="1">
      <c r="H37958" s="24"/>
    </row>
    <row r="37959" spans="8:8" ht="15" customHeight="1">
      <c r="H37959" s="24"/>
    </row>
    <row r="37960" spans="8:8" ht="15" customHeight="1">
      <c r="H37960" s="24"/>
    </row>
    <row r="37961" spans="8:8" ht="15" customHeight="1">
      <c r="H37961" s="24"/>
    </row>
    <row r="37962" spans="8:8" ht="15" customHeight="1">
      <c r="H37962" s="24"/>
    </row>
    <row r="37963" spans="8:8" ht="15" customHeight="1">
      <c r="H37963" s="24"/>
    </row>
    <row r="37964" spans="8:8" ht="15" customHeight="1">
      <c r="H37964" s="24"/>
    </row>
    <row r="37965" spans="8:8" ht="15" customHeight="1">
      <c r="H37965" s="24"/>
    </row>
    <row r="37966" spans="8:8" ht="15" customHeight="1">
      <c r="H37966" s="24"/>
    </row>
    <row r="37967" spans="8:8" ht="15" customHeight="1">
      <c r="H37967" s="24"/>
    </row>
    <row r="37968" spans="8:8" ht="15" customHeight="1">
      <c r="H37968" s="24"/>
    </row>
    <row r="37969" spans="8:8" ht="15" customHeight="1">
      <c r="H37969" s="24"/>
    </row>
    <row r="37970" spans="8:8" ht="15" customHeight="1">
      <c r="H37970" s="24"/>
    </row>
    <row r="37971" spans="8:8" ht="15" customHeight="1">
      <c r="H37971" s="24"/>
    </row>
    <row r="37972" spans="8:8" ht="15" customHeight="1">
      <c r="H37972" s="24"/>
    </row>
    <row r="37973" spans="8:8" ht="15" customHeight="1">
      <c r="H37973" s="24"/>
    </row>
    <row r="37974" spans="8:8" ht="15" customHeight="1">
      <c r="H37974" s="24"/>
    </row>
    <row r="37975" spans="8:8" ht="15" customHeight="1">
      <c r="H37975" s="24"/>
    </row>
    <row r="37976" spans="8:8" ht="15" customHeight="1">
      <c r="H37976" s="24"/>
    </row>
    <row r="37977" spans="8:8" ht="15" customHeight="1">
      <c r="H37977" s="24"/>
    </row>
    <row r="37978" spans="8:8" ht="15" customHeight="1">
      <c r="H37978" s="24"/>
    </row>
    <row r="37979" spans="8:8" ht="15" customHeight="1">
      <c r="H37979" s="24"/>
    </row>
    <row r="37980" spans="8:8" ht="15" customHeight="1">
      <c r="H37980" s="24"/>
    </row>
    <row r="37981" spans="8:8" ht="15" customHeight="1">
      <c r="H37981" s="24"/>
    </row>
    <row r="37982" spans="8:8" ht="15" customHeight="1">
      <c r="H37982" s="24"/>
    </row>
    <row r="37983" spans="8:8" ht="15" customHeight="1">
      <c r="H37983" s="24"/>
    </row>
    <row r="37984" spans="8:8" ht="15" customHeight="1">
      <c r="H37984" s="24"/>
    </row>
    <row r="37985" spans="8:8" ht="15" customHeight="1">
      <c r="H37985" s="24"/>
    </row>
    <row r="37986" spans="8:8" ht="15" customHeight="1">
      <c r="H37986" s="24"/>
    </row>
    <row r="37987" spans="8:8" ht="15" customHeight="1">
      <c r="H37987" s="24"/>
    </row>
    <row r="37988" spans="8:8" ht="15" customHeight="1">
      <c r="H37988" s="24"/>
    </row>
    <row r="37989" spans="8:8" ht="15" customHeight="1">
      <c r="H37989" s="24"/>
    </row>
    <row r="37990" spans="8:8" ht="15" customHeight="1">
      <c r="H37990" s="24"/>
    </row>
    <row r="37991" spans="8:8" ht="15" customHeight="1">
      <c r="H37991" s="24"/>
    </row>
    <row r="37992" spans="8:8" ht="15" customHeight="1">
      <c r="H37992" s="24"/>
    </row>
    <row r="37993" spans="8:8" ht="15" customHeight="1">
      <c r="H37993" s="24"/>
    </row>
    <row r="37994" spans="8:8" ht="15" customHeight="1">
      <c r="H37994" s="24"/>
    </row>
    <row r="37995" spans="8:8" ht="15" customHeight="1">
      <c r="H37995" s="24"/>
    </row>
    <row r="37996" spans="8:8" ht="15" customHeight="1">
      <c r="H37996" s="24"/>
    </row>
    <row r="37997" spans="8:8" ht="15" customHeight="1">
      <c r="H37997" s="24"/>
    </row>
    <row r="37998" spans="8:8" ht="15" customHeight="1">
      <c r="H37998" s="24"/>
    </row>
    <row r="37999" spans="8:8" ht="15" customHeight="1">
      <c r="H37999" s="24"/>
    </row>
    <row r="38000" spans="8:8" ht="15" customHeight="1">
      <c r="H38000" s="24"/>
    </row>
    <row r="38001" spans="8:8" ht="15" customHeight="1">
      <c r="H38001" s="24"/>
    </row>
    <row r="38002" spans="8:8" ht="15" customHeight="1">
      <c r="H38002" s="24"/>
    </row>
    <row r="38003" spans="8:8" ht="15" customHeight="1">
      <c r="H38003" s="24"/>
    </row>
    <row r="38004" spans="8:8" ht="15" customHeight="1">
      <c r="H38004" s="24"/>
    </row>
    <row r="38005" spans="8:8" ht="15" customHeight="1">
      <c r="H38005" s="24"/>
    </row>
    <row r="38006" spans="8:8" ht="15" customHeight="1">
      <c r="H38006" s="24"/>
    </row>
    <row r="38007" spans="8:8" ht="15" customHeight="1">
      <c r="H38007" s="24"/>
    </row>
    <row r="38008" spans="8:8" ht="15" customHeight="1">
      <c r="H38008" s="24"/>
    </row>
    <row r="38009" spans="8:8" ht="15" customHeight="1">
      <c r="H38009" s="24"/>
    </row>
    <row r="38010" spans="8:8" ht="15" customHeight="1">
      <c r="H38010" s="24"/>
    </row>
    <row r="38011" spans="8:8" ht="15" customHeight="1">
      <c r="H38011" s="24"/>
    </row>
    <row r="38012" spans="8:8" ht="15" customHeight="1">
      <c r="H38012" s="24"/>
    </row>
    <row r="38013" spans="8:8" ht="15" customHeight="1">
      <c r="H38013" s="24"/>
    </row>
    <row r="38014" spans="8:8" ht="15" customHeight="1">
      <c r="H38014" s="24"/>
    </row>
    <row r="38015" spans="8:8" ht="15" customHeight="1">
      <c r="H38015" s="24"/>
    </row>
    <row r="38016" spans="8:8" ht="15" customHeight="1">
      <c r="H38016" s="24"/>
    </row>
    <row r="38017" spans="8:8" ht="15" customHeight="1">
      <c r="H38017" s="24"/>
    </row>
    <row r="38018" spans="8:8" ht="15" customHeight="1">
      <c r="H38018" s="24"/>
    </row>
    <row r="38019" spans="8:8" ht="15" customHeight="1">
      <c r="H38019" s="24"/>
    </row>
    <row r="38020" spans="8:8" ht="15" customHeight="1">
      <c r="H38020" s="24"/>
    </row>
    <row r="38021" spans="8:8" ht="15" customHeight="1">
      <c r="H38021" s="24"/>
    </row>
    <row r="38022" spans="8:8" ht="15" customHeight="1">
      <c r="H38022" s="24"/>
    </row>
    <row r="38023" spans="8:8" ht="15" customHeight="1">
      <c r="H38023" s="24"/>
    </row>
    <row r="38024" spans="8:8" ht="15" customHeight="1">
      <c r="H38024" s="24"/>
    </row>
    <row r="38025" spans="8:8" ht="15" customHeight="1">
      <c r="H38025" s="24"/>
    </row>
    <row r="38026" spans="8:8" ht="15" customHeight="1">
      <c r="H38026" s="24"/>
    </row>
    <row r="38027" spans="8:8" ht="15" customHeight="1">
      <c r="H38027" s="24"/>
    </row>
    <row r="38028" spans="8:8" ht="15" customHeight="1">
      <c r="H38028" s="24"/>
    </row>
    <row r="38029" spans="8:8" ht="15" customHeight="1">
      <c r="H38029" s="24"/>
    </row>
    <row r="38030" spans="8:8" ht="15" customHeight="1">
      <c r="H38030" s="24"/>
    </row>
    <row r="38031" spans="8:8" ht="15" customHeight="1">
      <c r="H38031" s="24"/>
    </row>
    <row r="38032" spans="8:8" ht="15" customHeight="1">
      <c r="H38032" s="24"/>
    </row>
    <row r="38033" spans="8:8" ht="15" customHeight="1">
      <c r="H38033" s="24"/>
    </row>
    <row r="38034" spans="8:8" ht="15" customHeight="1">
      <c r="H38034" s="24"/>
    </row>
    <row r="38035" spans="8:8" ht="15" customHeight="1">
      <c r="H38035" s="24"/>
    </row>
    <row r="38036" spans="8:8" ht="15" customHeight="1">
      <c r="H38036" s="24"/>
    </row>
    <row r="38037" spans="8:8" ht="15" customHeight="1">
      <c r="H38037" s="24"/>
    </row>
    <row r="38038" spans="8:8" ht="15" customHeight="1">
      <c r="H38038" s="24"/>
    </row>
    <row r="38039" spans="8:8" ht="15" customHeight="1">
      <c r="H38039" s="24"/>
    </row>
    <row r="38040" spans="8:8" ht="15" customHeight="1">
      <c r="H38040" s="24"/>
    </row>
    <row r="38041" spans="8:8" ht="15" customHeight="1">
      <c r="H38041" s="24"/>
    </row>
    <row r="38042" spans="8:8" ht="15" customHeight="1">
      <c r="H38042" s="24"/>
    </row>
    <row r="38043" spans="8:8" ht="15" customHeight="1">
      <c r="H38043" s="24"/>
    </row>
    <row r="38044" spans="8:8" ht="15" customHeight="1">
      <c r="H38044" s="24"/>
    </row>
    <row r="38045" spans="8:8" ht="15" customHeight="1">
      <c r="H38045" s="24"/>
    </row>
    <row r="38046" spans="8:8" ht="15" customHeight="1">
      <c r="H38046" s="24"/>
    </row>
    <row r="38047" spans="8:8" ht="15" customHeight="1">
      <c r="H38047" s="24"/>
    </row>
    <row r="38048" spans="8:8" ht="15" customHeight="1">
      <c r="H38048" s="24"/>
    </row>
    <row r="38049" spans="8:8" ht="15" customHeight="1">
      <c r="H38049" s="24"/>
    </row>
    <row r="38050" spans="8:8" ht="15" customHeight="1">
      <c r="H38050" s="24"/>
    </row>
    <row r="38051" spans="8:8" ht="15" customHeight="1">
      <c r="H38051" s="24"/>
    </row>
    <row r="38052" spans="8:8" ht="15" customHeight="1">
      <c r="H38052" s="24"/>
    </row>
    <row r="38053" spans="8:8" ht="15" customHeight="1">
      <c r="H38053" s="24"/>
    </row>
    <row r="38054" spans="8:8" ht="15" customHeight="1">
      <c r="H38054" s="24"/>
    </row>
    <row r="38055" spans="8:8" ht="15" customHeight="1">
      <c r="H38055" s="24"/>
    </row>
    <row r="38056" spans="8:8" ht="15" customHeight="1">
      <c r="H38056" s="24"/>
    </row>
    <row r="38057" spans="8:8" ht="15" customHeight="1">
      <c r="H38057" s="24"/>
    </row>
    <row r="38058" spans="8:8" ht="15" customHeight="1">
      <c r="H38058" s="24"/>
    </row>
    <row r="38059" spans="8:8" ht="15" customHeight="1">
      <c r="H38059" s="24"/>
    </row>
    <row r="38060" spans="8:8" ht="15" customHeight="1">
      <c r="H38060" s="24"/>
    </row>
    <row r="38061" spans="8:8" ht="15" customHeight="1">
      <c r="H38061" s="24"/>
    </row>
    <row r="38062" spans="8:8" ht="15" customHeight="1">
      <c r="H38062" s="24"/>
    </row>
    <row r="38063" spans="8:8" ht="15" customHeight="1">
      <c r="H38063" s="24"/>
    </row>
    <row r="38064" spans="8:8" ht="15" customHeight="1">
      <c r="H38064" s="24"/>
    </row>
    <row r="38065" spans="8:8" ht="15" customHeight="1">
      <c r="H38065" s="24"/>
    </row>
    <row r="38066" spans="8:8" ht="15" customHeight="1">
      <c r="H38066" s="24"/>
    </row>
    <row r="38067" spans="8:8" ht="15" customHeight="1">
      <c r="H38067" s="24"/>
    </row>
    <row r="38068" spans="8:8" ht="15" customHeight="1">
      <c r="H38068" s="24"/>
    </row>
    <row r="38069" spans="8:8" ht="15" customHeight="1">
      <c r="H38069" s="24"/>
    </row>
    <row r="38070" spans="8:8" ht="15" customHeight="1">
      <c r="H38070" s="24"/>
    </row>
    <row r="38071" spans="8:8" ht="15" customHeight="1">
      <c r="H38071" s="24"/>
    </row>
    <row r="38072" spans="8:8" ht="15" customHeight="1">
      <c r="H38072" s="24"/>
    </row>
    <row r="38073" spans="8:8" ht="15" customHeight="1">
      <c r="H38073" s="24"/>
    </row>
    <row r="38074" spans="8:8" ht="15" customHeight="1">
      <c r="H38074" s="24"/>
    </row>
    <row r="38075" spans="8:8" ht="15" customHeight="1">
      <c r="H38075" s="24"/>
    </row>
    <row r="38076" spans="8:8" ht="15" customHeight="1">
      <c r="H38076" s="24"/>
    </row>
    <row r="38077" spans="8:8" ht="15" customHeight="1">
      <c r="H38077" s="24"/>
    </row>
    <row r="38078" spans="8:8" ht="15" customHeight="1">
      <c r="H38078" s="24"/>
    </row>
    <row r="38079" spans="8:8" ht="15" customHeight="1">
      <c r="H38079" s="24"/>
    </row>
    <row r="38080" spans="8:8" ht="15" customHeight="1">
      <c r="H38080" s="24"/>
    </row>
    <row r="38081" spans="8:8" ht="15" customHeight="1">
      <c r="H38081" s="24"/>
    </row>
    <row r="38082" spans="8:8" ht="15" customHeight="1">
      <c r="H38082" s="24"/>
    </row>
    <row r="38083" spans="8:8" ht="15" customHeight="1">
      <c r="H38083" s="24"/>
    </row>
    <row r="38084" spans="8:8" ht="15" customHeight="1">
      <c r="H38084" s="24"/>
    </row>
    <row r="38085" spans="8:8" ht="15" customHeight="1">
      <c r="H38085" s="24"/>
    </row>
    <row r="38086" spans="8:8" ht="15" customHeight="1">
      <c r="H38086" s="24"/>
    </row>
    <row r="38087" spans="8:8" ht="15" customHeight="1">
      <c r="H38087" s="24"/>
    </row>
    <row r="38088" spans="8:8" ht="15" customHeight="1">
      <c r="H38088" s="24"/>
    </row>
    <row r="38089" spans="8:8" ht="15" customHeight="1">
      <c r="H38089" s="24"/>
    </row>
    <row r="38090" spans="8:8" ht="15" customHeight="1">
      <c r="H38090" s="24"/>
    </row>
    <row r="38091" spans="8:8" ht="15" customHeight="1">
      <c r="H38091" s="24"/>
    </row>
    <row r="38092" spans="8:8" ht="15" customHeight="1">
      <c r="H38092" s="24"/>
    </row>
    <row r="38093" spans="8:8" ht="15" customHeight="1">
      <c r="H38093" s="24"/>
    </row>
    <row r="38094" spans="8:8" ht="15" customHeight="1">
      <c r="H38094" s="24"/>
    </row>
    <row r="38095" spans="8:8" ht="15" customHeight="1">
      <c r="H38095" s="24"/>
    </row>
    <row r="38096" spans="8:8" ht="15" customHeight="1">
      <c r="H38096" s="24"/>
    </row>
    <row r="38097" spans="8:8" ht="15" customHeight="1">
      <c r="H38097" s="24"/>
    </row>
    <row r="38098" spans="8:8" ht="15" customHeight="1">
      <c r="H38098" s="24"/>
    </row>
    <row r="38099" spans="8:8" ht="15" customHeight="1">
      <c r="H38099" s="24"/>
    </row>
    <row r="38100" spans="8:8" ht="15" customHeight="1">
      <c r="H38100" s="24"/>
    </row>
    <row r="38101" spans="8:8" ht="15" customHeight="1">
      <c r="H38101" s="24"/>
    </row>
    <row r="38102" spans="8:8" ht="15" customHeight="1">
      <c r="H38102" s="24"/>
    </row>
    <row r="38103" spans="8:8" ht="15" customHeight="1">
      <c r="H38103" s="24"/>
    </row>
    <row r="38104" spans="8:8" ht="15" customHeight="1">
      <c r="H38104" s="24"/>
    </row>
    <row r="38105" spans="8:8" ht="15" customHeight="1">
      <c r="H38105" s="24"/>
    </row>
    <row r="38106" spans="8:8" ht="15" customHeight="1">
      <c r="H38106" s="24"/>
    </row>
    <row r="38107" spans="8:8" ht="15" customHeight="1">
      <c r="H38107" s="24"/>
    </row>
    <row r="38108" spans="8:8" ht="15" customHeight="1">
      <c r="H38108" s="24"/>
    </row>
    <row r="38109" spans="8:8" ht="15" customHeight="1">
      <c r="H38109" s="24"/>
    </row>
    <row r="38110" spans="8:8" ht="15" customHeight="1">
      <c r="H38110" s="24"/>
    </row>
    <row r="38111" spans="8:8" ht="15" customHeight="1">
      <c r="H38111" s="24"/>
    </row>
    <row r="38112" spans="8:8" ht="15" customHeight="1">
      <c r="H38112" s="24"/>
    </row>
    <row r="38113" spans="8:8" ht="15" customHeight="1">
      <c r="H38113" s="24"/>
    </row>
    <row r="38114" spans="8:8" ht="15" customHeight="1">
      <c r="H38114" s="24"/>
    </row>
    <row r="38115" spans="8:8" ht="15" customHeight="1">
      <c r="H38115" s="24"/>
    </row>
    <row r="38116" spans="8:8" ht="15" customHeight="1">
      <c r="H38116" s="24"/>
    </row>
    <row r="38117" spans="8:8" ht="15" customHeight="1">
      <c r="H38117" s="24"/>
    </row>
    <row r="38118" spans="8:8" ht="15" customHeight="1">
      <c r="H38118" s="24"/>
    </row>
    <row r="38119" spans="8:8" ht="15" customHeight="1">
      <c r="H38119" s="24"/>
    </row>
    <row r="38120" spans="8:8" ht="15" customHeight="1">
      <c r="H38120" s="24"/>
    </row>
    <row r="38121" spans="8:8" ht="15" customHeight="1">
      <c r="H38121" s="24"/>
    </row>
    <row r="38122" spans="8:8" ht="15" customHeight="1">
      <c r="H38122" s="24"/>
    </row>
    <row r="38123" spans="8:8" ht="15" customHeight="1">
      <c r="H38123" s="24"/>
    </row>
    <row r="38124" spans="8:8" ht="15" customHeight="1">
      <c r="H38124" s="24"/>
    </row>
    <row r="38125" spans="8:8" ht="15" customHeight="1">
      <c r="H38125" s="24"/>
    </row>
    <row r="38126" spans="8:8" ht="15" customHeight="1">
      <c r="H38126" s="24"/>
    </row>
    <row r="38127" spans="8:8" ht="15" customHeight="1">
      <c r="H38127" s="24"/>
    </row>
    <row r="38128" spans="8:8" ht="15" customHeight="1">
      <c r="H38128" s="24"/>
    </row>
    <row r="38129" spans="8:8" ht="15" customHeight="1">
      <c r="H38129" s="24"/>
    </row>
    <row r="38130" spans="8:8" ht="15" customHeight="1">
      <c r="H38130" s="24"/>
    </row>
    <row r="38131" spans="8:8" ht="15" customHeight="1">
      <c r="H38131" s="24"/>
    </row>
    <row r="38132" spans="8:8" ht="15" customHeight="1">
      <c r="H38132" s="24"/>
    </row>
    <row r="38133" spans="8:8" ht="15" customHeight="1">
      <c r="H38133" s="24"/>
    </row>
    <row r="38134" spans="8:8" ht="15" customHeight="1">
      <c r="H38134" s="24"/>
    </row>
    <row r="38135" spans="8:8" ht="15" customHeight="1">
      <c r="H38135" s="24"/>
    </row>
    <row r="38136" spans="8:8" ht="15" customHeight="1">
      <c r="H38136" s="24"/>
    </row>
    <row r="38137" spans="8:8" ht="15" customHeight="1">
      <c r="H38137" s="24"/>
    </row>
    <row r="38138" spans="8:8" ht="15" customHeight="1">
      <c r="H38138" s="24"/>
    </row>
    <row r="38139" spans="8:8" ht="15" customHeight="1">
      <c r="H38139" s="24"/>
    </row>
    <row r="38140" spans="8:8" ht="15" customHeight="1">
      <c r="H38140" s="24"/>
    </row>
    <row r="38141" spans="8:8" ht="15" customHeight="1">
      <c r="H38141" s="24"/>
    </row>
    <row r="38142" spans="8:8" ht="15" customHeight="1">
      <c r="H38142" s="24"/>
    </row>
    <row r="38143" spans="8:8" ht="15" customHeight="1">
      <c r="H38143" s="24"/>
    </row>
    <row r="38144" spans="8:8" ht="15" customHeight="1">
      <c r="H38144" s="24"/>
    </row>
    <row r="38145" spans="8:8" ht="15" customHeight="1">
      <c r="H38145" s="24"/>
    </row>
    <row r="38146" spans="8:8" ht="15" customHeight="1">
      <c r="H38146" s="24"/>
    </row>
    <row r="38147" spans="8:8" ht="15" customHeight="1">
      <c r="H38147" s="24"/>
    </row>
    <row r="38148" spans="8:8" ht="15" customHeight="1">
      <c r="H38148" s="24"/>
    </row>
    <row r="38149" spans="8:8" ht="15" customHeight="1">
      <c r="H38149" s="24"/>
    </row>
    <row r="38150" spans="8:8" ht="15" customHeight="1">
      <c r="H38150" s="24"/>
    </row>
    <row r="38151" spans="8:8" ht="15" customHeight="1">
      <c r="H38151" s="24"/>
    </row>
    <row r="38152" spans="8:8" ht="15" customHeight="1">
      <c r="H38152" s="24"/>
    </row>
    <row r="38153" spans="8:8" ht="15" customHeight="1">
      <c r="H38153" s="24"/>
    </row>
    <row r="38154" spans="8:8" ht="15" customHeight="1">
      <c r="H38154" s="24"/>
    </row>
    <row r="38155" spans="8:8" ht="15" customHeight="1">
      <c r="H38155" s="24"/>
    </row>
    <row r="38156" spans="8:8" ht="15" customHeight="1">
      <c r="H38156" s="24"/>
    </row>
    <row r="38157" spans="8:8" ht="15" customHeight="1">
      <c r="H38157" s="24"/>
    </row>
    <row r="38158" spans="8:8" ht="15" customHeight="1">
      <c r="H38158" s="24"/>
    </row>
    <row r="38159" spans="8:8" ht="15" customHeight="1">
      <c r="H38159" s="24"/>
    </row>
    <row r="38160" spans="8:8" ht="15" customHeight="1">
      <c r="H38160" s="24"/>
    </row>
    <row r="38161" spans="8:8" ht="15" customHeight="1">
      <c r="H38161" s="24"/>
    </row>
    <row r="38162" spans="8:8" ht="15" customHeight="1">
      <c r="H38162" s="24"/>
    </row>
    <row r="38163" spans="8:8" ht="15" customHeight="1">
      <c r="H38163" s="24"/>
    </row>
    <row r="38164" spans="8:8" ht="15" customHeight="1">
      <c r="H38164" s="24"/>
    </row>
    <row r="38165" spans="8:8" ht="15" customHeight="1">
      <c r="H38165" s="24"/>
    </row>
    <row r="38166" spans="8:8" ht="15" customHeight="1">
      <c r="H38166" s="24"/>
    </row>
    <row r="38167" spans="8:8" ht="15" customHeight="1">
      <c r="H38167" s="24"/>
    </row>
    <row r="38168" spans="8:8" ht="15" customHeight="1">
      <c r="H38168" s="24"/>
    </row>
    <row r="38169" spans="8:8" ht="15" customHeight="1">
      <c r="H38169" s="24"/>
    </row>
    <row r="38170" spans="8:8" ht="15" customHeight="1">
      <c r="H38170" s="24"/>
    </row>
    <row r="38171" spans="8:8" ht="15" customHeight="1">
      <c r="H38171" s="24"/>
    </row>
    <row r="38172" spans="8:8" ht="15" customHeight="1">
      <c r="H38172" s="24"/>
    </row>
    <row r="38173" spans="8:8" ht="15" customHeight="1">
      <c r="H38173" s="24"/>
    </row>
    <row r="38174" spans="8:8" ht="15" customHeight="1">
      <c r="H38174" s="24"/>
    </row>
    <row r="38175" spans="8:8" ht="15" customHeight="1">
      <c r="H38175" s="24"/>
    </row>
    <row r="38176" spans="8:8" ht="15" customHeight="1">
      <c r="H38176" s="24"/>
    </row>
    <row r="38177" spans="8:8" ht="15" customHeight="1">
      <c r="H38177" s="24"/>
    </row>
    <row r="38178" spans="8:8" ht="15" customHeight="1">
      <c r="H38178" s="24"/>
    </row>
    <row r="38179" spans="8:8" ht="15" customHeight="1">
      <c r="H38179" s="24"/>
    </row>
    <row r="38180" spans="8:8" ht="15" customHeight="1">
      <c r="H38180" s="24"/>
    </row>
    <row r="38181" spans="8:8" ht="15" customHeight="1">
      <c r="H38181" s="24"/>
    </row>
    <row r="38182" spans="8:8" ht="15" customHeight="1">
      <c r="H38182" s="24"/>
    </row>
    <row r="38183" spans="8:8" ht="15" customHeight="1">
      <c r="H38183" s="24"/>
    </row>
    <row r="38184" spans="8:8" ht="15" customHeight="1">
      <c r="H38184" s="24"/>
    </row>
    <row r="38185" spans="8:8" ht="15" customHeight="1">
      <c r="H38185" s="24"/>
    </row>
    <row r="38186" spans="8:8" ht="15" customHeight="1">
      <c r="H38186" s="24"/>
    </row>
    <row r="38187" spans="8:8" ht="15" customHeight="1">
      <c r="H38187" s="24"/>
    </row>
    <row r="38188" spans="8:8" ht="15" customHeight="1">
      <c r="H38188" s="24"/>
    </row>
    <row r="38189" spans="8:8" ht="15" customHeight="1">
      <c r="H38189" s="24"/>
    </row>
    <row r="38190" spans="8:8" ht="15" customHeight="1">
      <c r="H38190" s="24"/>
    </row>
    <row r="38191" spans="8:8" ht="15" customHeight="1">
      <c r="H38191" s="24"/>
    </row>
    <row r="38192" spans="8:8" ht="15" customHeight="1">
      <c r="H38192" s="24"/>
    </row>
    <row r="38193" spans="8:8" ht="15" customHeight="1">
      <c r="H38193" s="24"/>
    </row>
    <row r="38194" spans="8:8" ht="15" customHeight="1">
      <c r="H38194" s="24"/>
    </row>
    <row r="38195" spans="8:8" ht="15" customHeight="1">
      <c r="H38195" s="24"/>
    </row>
    <row r="38196" spans="8:8" ht="15" customHeight="1">
      <c r="H38196" s="24"/>
    </row>
    <row r="38197" spans="8:8" ht="15" customHeight="1">
      <c r="H38197" s="24"/>
    </row>
    <row r="38198" spans="8:8" ht="15" customHeight="1">
      <c r="H38198" s="24"/>
    </row>
    <row r="38199" spans="8:8" ht="15" customHeight="1">
      <c r="H38199" s="24"/>
    </row>
    <row r="38200" spans="8:8" ht="15" customHeight="1">
      <c r="H38200" s="24"/>
    </row>
    <row r="38201" spans="8:8" ht="15" customHeight="1">
      <c r="H38201" s="24"/>
    </row>
    <row r="38202" spans="8:8" ht="15" customHeight="1">
      <c r="H38202" s="24"/>
    </row>
    <row r="38203" spans="8:8" ht="15" customHeight="1">
      <c r="H38203" s="24"/>
    </row>
    <row r="38204" spans="8:8" ht="15" customHeight="1">
      <c r="H38204" s="24"/>
    </row>
    <row r="38205" spans="8:8" ht="15" customHeight="1">
      <c r="H38205" s="24"/>
    </row>
    <row r="38206" spans="8:8" ht="15" customHeight="1">
      <c r="H38206" s="24"/>
    </row>
    <row r="38207" spans="8:8" ht="15" customHeight="1">
      <c r="H38207" s="24"/>
    </row>
    <row r="38208" spans="8:8" ht="15" customHeight="1">
      <c r="H38208" s="24"/>
    </row>
    <row r="38209" spans="8:8" ht="15" customHeight="1">
      <c r="H38209" s="24"/>
    </row>
    <row r="38210" spans="8:8" ht="15" customHeight="1">
      <c r="H38210" s="24"/>
    </row>
    <row r="38211" spans="8:8" ht="15" customHeight="1">
      <c r="H38211" s="24"/>
    </row>
    <row r="38212" spans="8:8" ht="15" customHeight="1">
      <c r="H38212" s="24"/>
    </row>
    <row r="38213" spans="8:8" ht="15" customHeight="1">
      <c r="H38213" s="24"/>
    </row>
    <row r="38214" spans="8:8" ht="15" customHeight="1">
      <c r="H38214" s="24"/>
    </row>
    <row r="38215" spans="8:8" ht="15" customHeight="1">
      <c r="H38215" s="24"/>
    </row>
    <row r="38216" spans="8:8" ht="15" customHeight="1">
      <c r="H38216" s="24"/>
    </row>
    <row r="38217" spans="8:8" ht="15" customHeight="1">
      <c r="H38217" s="24"/>
    </row>
    <row r="38218" spans="8:8" ht="15" customHeight="1">
      <c r="H38218" s="24"/>
    </row>
    <row r="38219" spans="8:8" ht="15" customHeight="1">
      <c r="H38219" s="24"/>
    </row>
    <row r="38220" spans="8:8" ht="15" customHeight="1">
      <c r="H38220" s="24"/>
    </row>
    <row r="38221" spans="8:8" ht="15" customHeight="1">
      <c r="H38221" s="24"/>
    </row>
    <row r="38222" spans="8:8" ht="15" customHeight="1">
      <c r="H38222" s="24"/>
    </row>
    <row r="38223" spans="8:8" ht="15" customHeight="1">
      <c r="H38223" s="24"/>
    </row>
    <row r="38224" spans="8:8" ht="15" customHeight="1">
      <c r="H38224" s="24"/>
    </row>
    <row r="38225" spans="8:8" ht="15" customHeight="1">
      <c r="H38225" s="24"/>
    </row>
    <row r="38226" spans="8:8" ht="15" customHeight="1">
      <c r="H38226" s="24"/>
    </row>
    <row r="38227" spans="8:8" ht="15" customHeight="1">
      <c r="H38227" s="24"/>
    </row>
    <row r="38228" spans="8:8" ht="15" customHeight="1">
      <c r="H38228" s="24"/>
    </row>
    <row r="38229" spans="8:8" ht="15" customHeight="1">
      <c r="H38229" s="24"/>
    </row>
    <row r="38230" spans="8:8" ht="15" customHeight="1">
      <c r="H38230" s="24"/>
    </row>
    <row r="38231" spans="8:8" ht="15" customHeight="1">
      <c r="H38231" s="24"/>
    </row>
    <row r="38232" spans="8:8" ht="15" customHeight="1">
      <c r="H38232" s="24"/>
    </row>
    <row r="38233" spans="8:8" ht="15" customHeight="1">
      <c r="H38233" s="24"/>
    </row>
    <row r="38234" spans="8:8" ht="15" customHeight="1">
      <c r="H38234" s="24"/>
    </row>
    <row r="38235" spans="8:8" ht="15" customHeight="1">
      <c r="H38235" s="24"/>
    </row>
    <row r="38236" spans="8:8" ht="15" customHeight="1">
      <c r="H38236" s="24"/>
    </row>
    <row r="38237" spans="8:8" ht="15" customHeight="1">
      <c r="H38237" s="24"/>
    </row>
    <row r="38238" spans="8:8" ht="15" customHeight="1">
      <c r="H38238" s="24"/>
    </row>
    <row r="38239" spans="8:8" ht="15" customHeight="1">
      <c r="H38239" s="24"/>
    </row>
    <row r="38240" spans="8:8" ht="15" customHeight="1">
      <c r="H38240" s="24"/>
    </row>
    <row r="38241" spans="8:8" ht="15" customHeight="1">
      <c r="H38241" s="24"/>
    </row>
    <row r="38242" spans="8:8" ht="15" customHeight="1">
      <c r="H38242" s="24"/>
    </row>
    <row r="38243" spans="8:8" ht="15" customHeight="1">
      <c r="H38243" s="24"/>
    </row>
    <row r="38244" spans="8:8" ht="15" customHeight="1">
      <c r="H38244" s="24"/>
    </row>
    <row r="38245" spans="8:8" ht="15" customHeight="1">
      <c r="H38245" s="24"/>
    </row>
    <row r="38246" spans="8:8" ht="15" customHeight="1">
      <c r="H38246" s="24"/>
    </row>
    <row r="38247" spans="8:8" ht="15" customHeight="1">
      <c r="H38247" s="24"/>
    </row>
    <row r="38248" spans="8:8" ht="15" customHeight="1">
      <c r="H38248" s="24"/>
    </row>
    <row r="38249" spans="8:8" ht="15" customHeight="1">
      <c r="H38249" s="24"/>
    </row>
    <row r="38250" spans="8:8" ht="15" customHeight="1">
      <c r="H38250" s="24"/>
    </row>
    <row r="38251" spans="8:8" ht="15" customHeight="1">
      <c r="H38251" s="24"/>
    </row>
    <row r="38252" spans="8:8" ht="15" customHeight="1">
      <c r="H38252" s="24"/>
    </row>
    <row r="38253" spans="8:8" ht="15" customHeight="1">
      <c r="H38253" s="24"/>
    </row>
    <row r="38254" spans="8:8" ht="15" customHeight="1">
      <c r="H38254" s="24"/>
    </row>
    <row r="38255" spans="8:8" ht="15" customHeight="1">
      <c r="H38255" s="24"/>
    </row>
    <row r="38256" spans="8:8" ht="15" customHeight="1">
      <c r="H38256" s="24"/>
    </row>
    <row r="38257" spans="8:8" ht="15" customHeight="1">
      <c r="H38257" s="24"/>
    </row>
    <row r="38258" spans="8:8" ht="15" customHeight="1">
      <c r="H38258" s="24"/>
    </row>
    <row r="38259" spans="8:8" ht="15" customHeight="1">
      <c r="H38259" s="24"/>
    </row>
    <row r="38260" spans="8:8" ht="15" customHeight="1">
      <c r="H38260" s="24"/>
    </row>
    <row r="38261" spans="8:8" ht="15" customHeight="1">
      <c r="H38261" s="24"/>
    </row>
    <row r="38262" spans="8:8" ht="15" customHeight="1">
      <c r="H38262" s="24"/>
    </row>
    <row r="38263" spans="8:8" ht="15" customHeight="1">
      <c r="H38263" s="24"/>
    </row>
    <row r="38264" spans="8:8" ht="15" customHeight="1">
      <c r="H38264" s="24"/>
    </row>
    <row r="38265" spans="8:8" ht="15" customHeight="1">
      <c r="H38265" s="24"/>
    </row>
    <row r="38266" spans="8:8" ht="15" customHeight="1">
      <c r="H38266" s="24"/>
    </row>
    <row r="38267" spans="8:8" ht="15" customHeight="1">
      <c r="H38267" s="24"/>
    </row>
    <row r="38268" spans="8:8" ht="15" customHeight="1">
      <c r="H38268" s="24"/>
    </row>
    <row r="38269" spans="8:8" ht="15" customHeight="1">
      <c r="H38269" s="24"/>
    </row>
    <row r="38270" spans="8:8" ht="15" customHeight="1">
      <c r="H38270" s="24"/>
    </row>
    <row r="38271" spans="8:8" ht="15" customHeight="1">
      <c r="H38271" s="24"/>
    </row>
    <row r="38272" spans="8:8" ht="15" customHeight="1">
      <c r="H38272" s="24"/>
    </row>
    <row r="38273" spans="8:8" ht="15" customHeight="1">
      <c r="H38273" s="24"/>
    </row>
    <row r="38274" spans="8:8" ht="15" customHeight="1">
      <c r="H38274" s="24"/>
    </row>
    <row r="38275" spans="8:8" ht="15" customHeight="1">
      <c r="H38275" s="24"/>
    </row>
    <row r="38276" spans="8:8" ht="15" customHeight="1">
      <c r="H38276" s="24"/>
    </row>
    <row r="38277" spans="8:8" ht="15" customHeight="1">
      <c r="H38277" s="24"/>
    </row>
    <row r="38278" spans="8:8" ht="15" customHeight="1">
      <c r="H38278" s="24"/>
    </row>
    <row r="38279" spans="8:8" ht="15" customHeight="1">
      <c r="H38279" s="24"/>
    </row>
    <row r="38280" spans="8:8" ht="15" customHeight="1">
      <c r="H38280" s="24"/>
    </row>
    <row r="38281" spans="8:8" ht="15" customHeight="1">
      <c r="H38281" s="24"/>
    </row>
    <row r="38282" spans="8:8" ht="15" customHeight="1">
      <c r="H38282" s="24"/>
    </row>
    <row r="38283" spans="8:8" ht="15" customHeight="1">
      <c r="H38283" s="24"/>
    </row>
    <row r="38284" spans="8:8" ht="15" customHeight="1">
      <c r="H38284" s="24"/>
    </row>
    <row r="38285" spans="8:8" ht="15" customHeight="1">
      <c r="H38285" s="24"/>
    </row>
    <row r="38286" spans="8:8" ht="15" customHeight="1">
      <c r="H38286" s="24"/>
    </row>
    <row r="38287" spans="8:8" ht="15" customHeight="1">
      <c r="H38287" s="24"/>
    </row>
    <row r="38288" spans="8:8" ht="15" customHeight="1">
      <c r="H38288" s="24"/>
    </row>
    <row r="38289" spans="8:8" ht="15" customHeight="1">
      <c r="H38289" s="24"/>
    </row>
    <row r="38290" spans="8:8" ht="15" customHeight="1">
      <c r="H38290" s="24"/>
    </row>
    <row r="38291" spans="8:8" ht="15" customHeight="1">
      <c r="H38291" s="24"/>
    </row>
    <row r="38292" spans="8:8" ht="15" customHeight="1">
      <c r="H38292" s="24"/>
    </row>
    <row r="38293" spans="8:8" ht="15" customHeight="1">
      <c r="H38293" s="24"/>
    </row>
    <row r="38294" spans="8:8" ht="15" customHeight="1">
      <c r="H38294" s="24"/>
    </row>
    <row r="38295" spans="8:8" ht="15" customHeight="1">
      <c r="H38295" s="24"/>
    </row>
    <row r="38296" spans="8:8" ht="15" customHeight="1">
      <c r="H38296" s="24"/>
    </row>
    <row r="38297" spans="8:8" ht="15" customHeight="1">
      <c r="H38297" s="24"/>
    </row>
    <row r="38298" spans="8:8" ht="15" customHeight="1">
      <c r="H38298" s="24"/>
    </row>
    <row r="38299" spans="8:8" ht="15" customHeight="1">
      <c r="H38299" s="24"/>
    </row>
    <row r="38300" spans="8:8" ht="15" customHeight="1">
      <c r="H38300" s="24"/>
    </row>
    <row r="38301" spans="8:8" ht="15" customHeight="1">
      <c r="H38301" s="24"/>
    </row>
    <row r="38302" spans="8:8" ht="15" customHeight="1">
      <c r="H38302" s="24"/>
    </row>
    <row r="38303" spans="8:8" ht="15" customHeight="1">
      <c r="H38303" s="24"/>
    </row>
    <row r="38304" spans="8:8" ht="15" customHeight="1">
      <c r="H38304" s="24"/>
    </row>
    <row r="38305" spans="8:8" ht="15" customHeight="1">
      <c r="H38305" s="24"/>
    </row>
    <row r="38306" spans="8:8" ht="15" customHeight="1">
      <c r="H38306" s="24"/>
    </row>
    <row r="38307" spans="8:8" ht="15" customHeight="1">
      <c r="H38307" s="24"/>
    </row>
    <row r="38308" spans="8:8" ht="15" customHeight="1">
      <c r="H38308" s="24"/>
    </row>
    <row r="38309" spans="8:8" ht="15" customHeight="1">
      <c r="H38309" s="24"/>
    </row>
    <row r="38310" spans="8:8" ht="15" customHeight="1">
      <c r="H38310" s="24"/>
    </row>
    <row r="38311" spans="8:8" ht="15" customHeight="1">
      <c r="H38311" s="24"/>
    </row>
    <row r="38312" spans="8:8" ht="15" customHeight="1">
      <c r="H38312" s="24"/>
    </row>
    <row r="38313" spans="8:8" ht="15" customHeight="1">
      <c r="H38313" s="24"/>
    </row>
    <row r="38314" spans="8:8" ht="15" customHeight="1">
      <c r="H38314" s="24"/>
    </row>
    <row r="38315" spans="8:8" ht="15" customHeight="1">
      <c r="H38315" s="24"/>
    </row>
    <row r="38316" spans="8:8" ht="15" customHeight="1">
      <c r="H38316" s="24"/>
    </row>
    <row r="38317" spans="8:8" ht="15" customHeight="1">
      <c r="H38317" s="24"/>
    </row>
    <row r="38318" spans="8:8" ht="15" customHeight="1">
      <c r="H38318" s="24"/>
    </row>
    <row r="38319" spans="8:8" ht="15" customHeight="1">
      <c r="H38319" s="24"/>
    </row>
    <row r="38320" spans="8:8" ht="15" customHeight="1">
      <c r="H38320" s="24"/>
    </row>
    <row r="38321" spans="8:8" ht="15" customHeight="1">
      <c r="H38321" s="24"/>
    </row>
    <row r="38322" spans="8:8" ht="15" customHeight="1">
      <c r="H38322" s="24"/>
    </row>
    <row r="38323" spans="8:8" ht="15" customHeight="1">
      <c r="H38323" s="24"/>
    </row>
    <row r="38324" spans="8:8" ht="15" customHeight="1">
      <c r="H38324" s="24"/>
    </row>
    <row r="38325" spans="8:8" ht="15" customHeight="1">
      <c r="H38325" s="24"/>
    </row>
    <row r="38326" spans="8:8" ht="15" customHeight="1">
      <c r="H38326" s="24"/>
    </row>
    <row r="38327" spans="8:8" ht="15" customHeight="1">
      <c r="H38327" s="24"/>
    </row>
    <row r="38328" spans="8:8" ht="15" customHeight="1">
      <c r="H38328" s="24"/>
    </row>
    <row r="38329" spans="8:8" ht="15" customHeight="1">
      <c r="H38329" s="24"/>
    </row>
    <row r="38330" spans="8:8" ht="15" customHeight="1">
      <c r="H38330" s="24"/>
    </row>
    <row r="38331" spans="8:8" ht="15" customHeight="1">
      <c r="H38331" s="24"/>
    </row>
    <row r="38332" spans="8:8" ht="15" customHeight="1">
      <c r="H38332" s="24"/>
    </row>
    <row r="38333" spans="8:8" ht="15" customHeight="1">
      <c r="H38333" s="24"/>
    </row>
    <row r="38334" spans="8:8" ht="15" customHeight="1">
      <c r="H38334" s="24"/>
    </row>
    <row r="38335" spans="8:8" ht="15" customHeight="1">
      <c r="H38335" s="24"/>
    </row>
    <row r="38336" spans="8:8" ht="15" customHeight="1">
      <c r="H38336" s="24"/>
    </row>
    <row r="38337" spans="8:8" ht="15" customHeight="1">
      <c r="H38337" s="24"/>
    </row>
    <row r="38338" spans="8:8" ht="15" customHeight="1">
      <c r="H38338" s="24"/>
    </row>
    <row r="38339" spans="8:8" ht="15" customHeight="1">
      <c r="H38339" s="24"/>
    </row>
    <row r="38340" spans="8:8" ht="15" customHeight="1">
      <c r="H38340" s="24"/>
    </row>
    <row r="38341" spans="8:8" ht="15" customHeight="1">
      <c r="H38341" s="24"/>
    </row>
    <row r="38342" spans="8:8" ht="15" customHeight="1">
      <c r="H38342" s="24"/>
    </row>
    <row r="38343" spans="8:8" ht="15" customHeight="1">
      <c r="H38343" s="24"/>
    </row>
    <row r="38344" spans="8:8" ht="15" customHeight="1">
      <c r="H38344" s="24"/>
    </row>
    <row r="38345" spans="8:8" ht="15" customHeight="1">
      <c r="H38345" s="24"/>
    </row>
    <row r="38346" spans="8:8" ht="15" customHeight="1">
      <c r="H38346" s="24"/>
    </row>
    <row r="38347" spans="8:8" ht="15" customHeight="1">
      <c r="H38347" s="24"/>
    </row>
    <row r="38348" spans="8:8" ht="15" customHeight="1">
      <c r="H38348" s="24"/>
    </row>
    <row r="38349" spans="8:8" ht="15" customHeight="1">
      <c r="H38349" s="24"/>
    </row>
    <row r="38350" spans="8:8" ht="15" customHeight="1">
      <c r="H38350" s="24"/>
    </row>
    <row r="38351" spans="8:8" ht="15" customHeight="1">
      <c r="H38351" s="24"/>
    </row>
    <row r="38352" spans="8:8" ht="15" customHeight="1">
      <c r="H38352" s="24"/>
    </row>
    <row r="38353" spans="8:8" ht="15" customHeight="1">
      <c r="H38353" s="24"/>
    </row>
    <row r="38354" spans="8:8" ht="15" customHeight="1">
      <c r="H38354" s="24"/>
    </row>
    <row r="38355" spans="8:8" ht="15" customHeight="1">
      <c r="H38355" s="24"/>
    </row>
    <row r="38356" spans="8:8" ht="15" customHeight="1">
      <c r="H38356" s="24"/>
    </row>
    <row r="38357" spans="8:8" ht="15" customHeight="1">
      <c r="H38357" s="24"/>
    </row>
    <row r="38358" spans="8:8" ht="15" customHeight="1">
      <c r="H38358" s="24"/>
    </row>
    <row r="38359" spans="8:8" ht="15" customHeight="1">
      <c r="H38359" s="24"/>
    </row>
    <row r="38360" spans="8:8" ht="15" customHeight="1">
      <c r="H38360" s="24"/>
    </row>
    <row r="38361" spans="8:8" ht="15" customHeight="1">
      <c r="H38361" s="24"/>
    </row>
    <row r="38362" spans="8:8" ht="15" customHeight="1">
      <c r="H38362" s="24"/>
    </row>
    <row r="38363" spans="8:8" ht="15" customHeight="1">
      <c r="H38363" s="24"/>
    </row>
    <row r="38364" spans="8:8" ht="15" customHeight="1">
      <c r="H38364" s="24"/>
    </row>
    <row r="38365" spans="8:8" ht="15" customHeight="1">
      <c r="H38365" s="24"/>
    </row>
    <row r="38366" spans="8:8" ht="15" customHeight="1">
      <c r="H38366" s="24"/>
    </row>
    <row r="38367" spans="8:8" ht="15" customHeight="1">
      <c r="H38367" s="24"/>
    </row>
    <row r="38368" spans="8:8" ht="15" customHeight="1">
      <c r="H38368" s="24"/>
    </row>
    <row r="38369" spans="8:8" ht="15" customHeight="1">
      <c r="H38369" s="24"/>
    </row>
    <row r="38370" spans="8:8" ht="15" customHeight="1">
      <c r="H38370" s="24"/>
    </row>
    <row r="38371" spans="8:8" ht="15" customHeight="1">
      <c r="H38371" s="24"/>
    </row>
    <row r="38372" spans="8:8" ht="15" customHeight="1">
      <c r="H38372" s="24"/>
    </row>
    <row r="38373" spans="8:8" ht="15" customHeight="1">
      <c r="H38373" s="24"/>
    </row>
    <row r="38374" spans="8:8" ht="15" customHeight="1">
      <c r="H38374" s="24"/>
    </row>
    <row r="38375" spans="8:8" ht="15" customHeight="1">
      <c r="H38375" s="24"/>
    </row>
    <row r="38376" spans="8:8" ht="15" customHeight="1">
      <c r="H38376" s="24"/>
    </row>
    <row r="38377" spans="8:8" ht="15" customHeight="1">
      <c r="H38377" s="24"/>
    </row>
    <row r="38378" spans="8:8" ht="15" customHeight="1">
      <c r="H38378" s="24"/>
    </row>
    <row r="38379" spans="8:8" ht="15" customHeight="1">
      <c r="H38379" s="24"/>
    </row>
    <row r="38380" spans="8:8" ht="15" customHeight="1">
      <c r="H38380" s="24"/>
    </row>
    <row r="38381" spans="8:8" ht="15" customHeight="1">
      <c r="H38381" s="24"/>
    </row>
    <row r="38382" spans="8:8" ht="15" customHeight="1">
      <c r="H38382" s="24"/>
    </row>
    <row r="38383" spans="8:8" ht="15" customHeight="1">
      <c r="H38383" s="24"/>
    </row>
    <row r="38384" spans="8:8" ht="15" customHeight="1">
      <c r="H38384" s="24"/>
    </row>
    <row r="38385" spans="8:8" ht="15" customHeight="1">
      <c r="H38385" s="24"/>
    </row>
    <row r="38386" spans="8:8" ht="15" customHeight="1">
      <c r="H38386" s="24"/>
    </row>
    <row r="38387" spans="8:8" ht="15" customHeight="1">
      <c r="H38387" s="24"/>
    </row>
    <row r="38388" spans="8:8" ht="15" customHeight="1">
      <c r="H38388" s="24"/>
    </row>
    <row r="38389" spans="8:8" ht="15" customHeight="1">
      <c r="H38389" s="24"/>
    </row>
    <row r="38390" spans="8:8" ht="15" customHeight="1">
      <c r="H38390" s="24"/>
    </row>
    <row r="38391" spans="8:8" ht="15" customHeight="1">
      <c r="H38391" s="24"/>
    </row>
    <row r="38392" spans="8:8" ht="15" customHeight="1">
      <c r="H38392" s="24"/>
    </row>
    <row r="38393" spans="8:8" ht="15" customHeight="1">
      <c r="H38393" s="24"/>
    </row>
    <row r="38394" spans="8:8" ht="15" customHeight="1">
      <c r="H38394" s="24"/>
    </row>
    <row r="38395" spans="8:8" ht="15" customHeight="1">
      <c r="H38395" s="24"/>
    </row>
    <row r="38396" spans="8:8" ht="15" customHeight="1">
      <c r="H38396" s="24"/>
    </row>
    <row r="38397" spans="8:8" ht="15" customHeight="1">
      <c r="H38397" s="24"/>
    </row>
    <row r="38398" spans="8:8" ht="15" customHeight="1">
      <c r="H38398" s="24"/>
    </row>
    <row r="38399" spans="8:8" ht="15" customHeight="1">
      <c r="H38399" s="24"/>
    </row>
    <row r="38400" spans="8:8" ht="15" customHeight="1">
      <c r="H38400" s="24"/>
    </row>
    <row r="38401" spans="8:8" ht="15" customHeight="1">
      <c r="H38401" s="24"/>
    </row>
    <row r="38402" spans="8:8" ht="15" customHeight="1">
      <c r="H38402" s="24"/>
    </row>
    <row r="38403" spans="8:8" ht="15" customHeight="1">
      <c r="H38403" s="24"/>
    </row>
    <row r="38404" spans="8:8" ht="15" customHeight="1">
      <c r="H38404" s="24"/>
    </row>
    <row r="38405" spans="8:8" ht="15" customHeight="1">
      <c r="H38405" s="24"/>
    </row>
    <row r="38406" spans="8:8" ht="15" customHeight="1">
      <c r="H38406" s="24"/>
    </row>
    <row r="38407" spans="8:8" ht="15" customHeight="1">
      <c r="H38407" s="24"/>
    </row>
    <row r="38408" spans="8:8" ht="15" customHeight="1">
      <c r="H38408" s="24"/>
    </row>
    <row r="38409" spans="8:8" ht="15" customHeight="1">
      <c r="H38409" s="24"/>
    </row>
    <row r="38410" spans="8:8" ht="15" customHeight="1">
      <c r="H38410" s="24"/>
    </row>
    <row r="38411" spans="8:8" ht="15" customHeight="1">
      <c r="H38411" s="24"/>
    </row>
    <row r="38412" spans="8:8" ht="15" customHeight="1">
      <c r="H38412" s="24"/>
    </row>
    <row r="38413" spans="8:8" ht="15" customHeight="1">
      <c r="H38413" s="24"/>
    </row>
    <row r="38414" spans="8:8" ht="15" customHeight="1">
      <c r="H38414" s="24"/>
    </row>
    <row r="38415" spans="8:8" ht="15" customHeight="1">
      <c r="H38415" s="24"/>
    </row>
    <row r="38416" spans="8:8" ht="15" customHeight="1">
      <c r="H38416" s="24"/>
    </row>
    <row r="38417" spans="8:8" ht="15" customHeight="1">
      <c r="H38417" s="24"/>
    </row>
    <row r="38418" spans="8:8" ht="15" customHeight="1">
      <c r="H38418" s="24"/>
    </row>
    <row r="38419" spans="8:8" ht="15" customHeight="1">
      <c r="H38419" s="24"/>
    </row>
    <row r="38420" spans="8:8" ht="15" customHeight="1">
      <c r="H38420" s="24"/>
    </row>
    <row r="38421" spans="8:8" ht="15" customHeight="1">
      <c r="H38421" s="24"/>
    </row>
    <row r="38422" spans="8:8" ht="15" customHeight="1">
      <c r="H38422" s="24"/>
    </row>
    <row r="38423" spans="8:8" ht="15" customHeight="1">
      <c r="H38423" s="24"/>
    </row>
    <row r="38424" spans="8:8" ht="15" customHeight="1">
      <c r="H38424" s="24"/>
    </row>
    <row r="38425" spans="8:8" ht="15" customHeight="1">
      <c r="H38425" s="24"/>
    </row>
    <row r="38426" spans="8:8" ht="15" customHeight="1">
      <c r="H38426" s="24"/>
    </row>
    <row r="38427" spans="8:8" ht="15" customHeight="1">
      <c r="H38427" s="24"/>
    </row>
    <row r="38428" spans="8:8" ht="15" customHeight="1">
      <c r="H38428" s="24"/>
    </row>
    <row r="38429" spans="8:8" ht="15" customHeight="1">
      <c r="H38429" s="24"/>
    </row>
    <row r="38430" spans="8:8" ht="15" customHeight="1">
      <c r="H38430" s="24"/>
    </row>
    <row r="38431" spans="8:8" ht="15" customHeight="1">
      <c r="H38431" s="24"/>
    </row>
    <row r="38432" spans="8:8" ht="15" customHeight="1">
      <c r="H38432" s="24"/>
    </row>
    <row r="38433" spans="8:8" ht="15" customHeight="1">
      <c r="H38433" s="24"/>
    </row>
    <row r="38434" spans="8:8" ht="15" customHeight="1">
      <c r="H38434" s="24"/>
    </row>
    <row r="38435" spans="8:8" ht="15" customHeight="1">
      <c r="H38435" s="24"/>
    </row>
    <row r="38436" spans="8:8" ht="15" customHeight="1">
      <c r="H38436" s="24"/>
    </row>
    <row r="38437" spans="8:8" ht="15" customHeight="1">
      <c r="H38437" s="24"/>
    </row>
    <row r="38438" spans="8:8" ht="15" customHeight="1">
      <c r="H38438" s="24"/>
    </row>
    <row r="38439" spans="8:8" ht="15" customHeight="1">
      <c r="H38439" s="24"/>
    </row>
    <row r="38440" spans="8:8" ht="15" customHeight="1">
      <c r="H38440" s="24"/>
    </row>
    <row r="38441" spans="8:8" ht="15" customHeight="1">
      <c r="H38441" s="24"/>
    </row>
    <row r="38442" spans="8:8" ht="15" customHeight="1">
      <c r="H38442" s="24"/>
    </row>
    <row r="38443" spans="8:8" ht="15" customHeight="1">
      <c r="H38443" s="24"/>
    </row>
    <row r="38444" spans="8:8" ht="15" customHeight="1">
      <c r="H38444" s="24"/>
    </row>
    <row r="38445" spans="8:8" ht="15" customHeight="1">
      <c r="H38445" s="24"/>
    </row>
    <row r="38446" spans="8:8" ht="15" customHeight="1">
      <c r="H38446" s="24"/>
    </row>
    <row r="38447" spans="8:8" ht="15" customHeight="1">
      <c r="H38447" s="24"/>
    </row>
    <row r="38448" spans="8:8" ht="15" customHeight="1">
      <c r="H38448" s="24"/>
    </row>
    <row r="38449" spans="8:8" ht="15" customHeight="1">
      <c r="H38449" s="24"/>
    </row>
    <row r="38450" spans="8:8" ht="15" customHeight="1">
      <c r="H38450" s="24"/>
    </row>
    <row r="38451" spans="8:8" ht="15" customHeight="1">
      <c r="H38451" s="24"/>
    </row>
    <row r="38452" spans="8:8" ht="15" customHeight="1">
      <c r="H38452" s="24"/>
    </row>
    <row r="38453" spans="8:8" ht="15" customHeight="1">
      <c r="H38453" s="24"/>
    </row>
    <row r="38454" spans="8:8" ht="15" customHeight="1">
      <c r="H38454" s="24"/>
    </row>
    <row r="38455" spans="8:8" ht="15" customHeight="1">
      <c r="H38455" s="24"/>
    </row>
    <row r="38456" spans="8:8" ht="15" customHeight="1">
      <c r="H38456" s="24"/>
    </row>
    <row r="38457" spans="8:8" ht="15" customHeight="1">
      <c r="H38457" s="24"/>
    </row>
    <row r="38458" spans="8:8" ht="15" customHeight="1">
      <c r="H38458" s="24"/>
    </row>
    <row r="38459" spans="8:8" ht="15" customHeight="1">
      <c r="H38459" s="24"/>
    </row>
    <row r="38460" spans="8:8" ht="15" customHeight="1">
      <c r="H38460" s="24"/>
    </row>
    <row r="38461" spans="8:8" ht="15" customHeight="1">
      <c r="H38461" s="24"/>
    </row>
    <row r="38462" spans="8:8" ht="15" customHeight="1">
      <c r="H38462" s="24"/>
    </row>
    <row r="38463" spans="8:8" ht="15" customHeight="1">
      <c r="H38463" s="24"/>
    </row>
    <row r="38464" spans="8:8" ht="15" customHeight="1">
      <c r="H38464" s="24"/>
    </row>
    <row r="38465" spans="8:8" ht="15" customHeight="1">
      <c r="H38465" s="24"/>
    </row>
    <row r="38466" spans="8:8" ht="15" customHeight="1">
      <c r="H38466" s="24"/>
    </row>
    <row r="38467" spans="8:8" ht="15" customHeight="1">
      <c r="H38467" s="24"/>
    </row>
    <row r="38468" spans="8:8" ht="15" customHeight="1">
      <c r="H38468" s="24"/>
    </row>
    <row r="38469" spans="8:8" ht="15" customHeight="1">
      <c r="H38469" s="24"/>
    </row>
    <row r="38470" spans="8:8" ht="15" customHeight="1">
      <c r="H38470" s="24"/>
    </row>
    <row r="38471" spans="8:8" ht="15" customHeight="1">
      <c r="H38471" s="24"/>
    </row>
    <row r="38472" spans="8:8" ht="15" customHeight="1">
      <c r="H38472" s="24"/>
    </row>
    <row r="38473" spans="8:8" ht="15" customHeight="1">
      <c r="H38473" s="24"/>
    </row>
    <row r="38474" spans="8:8" ht="15" customHeight="1">
      <c r="H38474" s="24"/>
    </row>
    <row r="38475" spans="8:8" ht="15" customHeight="1">
      <c r="H38475" s="24"/>
    </row>
    <row r="38476" spans="8:8" ht="15" customHeight="1">
      <c r="H38476" s="24"/>
    </row>
    <row r="38477" spans="8:8" ht="15" customHeight="1">
      <c r="H38477" s="24"/>
    </row>
    <row r="38478" spans="8:8" ht="15" customHeight="1">
      <c r="H38478" s="24"/>
    </row>
    <row r="38479" spans="8:8" ht="15" customHeight="1">
      <c r="H38479" s="24"/>
    </row>
    <row r="38480" spans="8:8" ht="15" customHeight="1">
      <c r="H38480" s="24"/>
    </row>
    <row r="38481" spans="8:8" ht="15" customHeight="1">
      <c r="H38481" s="24"/>
    </row>
    <row r="38482" spans="8:8" ht="15" customHeight="1">
      <c r="H38482" s="24"/>
    </row>
    <row r="38483" spans="8:8" ht="15" customHeight="1">
      <c r="H38483" s="24"/>
    </row>
    <row r="38484" spans="8:8" ht="15" customHeight="1">
      <c r="H38484" s="24"/>
    </row>
    <row r="38485" spans="8:8" ht="15" customHeight="1">
      <c r="H38485" s="24"/>
    </row>
    <row r="38486" spans="8:8" ht="15" customHeight="1">
      <c r="H38486" s="24"/>
    </row>
    <row r="38487" spans="8:8" ht="15" customHeight="1">
      <c r="H38487" s="24"/>
    </row>
    <row r="38488" spans="8:8" ht="15" customHeight="1">
      <c r="H38488" s="24"/>
    </row>
    <row r="38489" spans="8:8" ht="15" customHeight="1">
      <c r="H38489" s="24"/>
    </row>
    <row r="38490" spans="8:8" ht="15" customHeight="1">
      <c r="H38490" s="24"/>
    </row>
    <row r="38491" spans="8:8" ht="15" customHeight="1">
      <c r="H38491" s="24"/>
    </row>
    <row r="38492" spans="8:8" ht="15" customHeight="1">
      <c r="H38492" s="24"/>
    </row>
    <row r="38493" spans="8:8" ht="15" customHeight="1">
      <c r="H38493" s="24"/>
    </row>
    <row r="38494" spans="8:8" ht="15" customHeight="1">
      <c r="H38494" s="24"/>
    </row>
    <row r="38495" spans="8:8" ht="15" customHeight="1">
      <c r="H38495" s="24"/>
    </row>
    <row r="38496" spans="8:8" ht="15" customHeight="1">
      <c r="H38496" s="24"/>
    </row>
    <row r="38497" spans="8:8" ht="15" customHeight="1">
      <c r="H38497" s="24"/>
    </row>
    <row r="38498" spans="8:8" ht="15" customHeight="1">
      <c r="H38498" s="24"/>
    </row>
    <row r="38499" spans="8:8" ht="15" customHeight="1">
      <c r="H38499" s="24"/>
    </row>
    <row r="38500" spans="8:8" ht="15" customHeight="1">
      <c r="H38500" s="24"/>
    </row>
    <row r="38501" spans="8:8" ht="15" customHeight="1">
      <c r="H38501" s="24"/>
    </row>
    <row r="38502" spans="8:8" ht="15" customHeight="1">
      <c r="H38502" s="24"/>
    </row>
    <row r="38503" spans="8:8" ht="15" customHeight="1">
      <c r="H38503" s="24"/>
    </row>
    <row r="38504" spans="8:8" ht="15" customHeight="1">
      <c r="H38504" s="24"/>
    </row>
    <row r="38505" spans="8:8" ht="15" customHeight="1">
      <c r="H38505" s="24"/>
    </row>
    <row r="38506" spans="8:8" ht="15" customHeight="1">
      <c r="H38506" s="24"/>
    </row>
    <row r="38507" spans="8:8" ht="15" customHeight="1">
      <c r="H38507" s="24"/>
    </row>
    <row r="38508" spans="8:8" ht="15" customHeight="1">
      <c r="H38508" s="24"/>
    </row>
    <row r="38509" spans="8:8" ht="15" customHeight="1">
      <c r="H38509" s="24"/>
    </row>
    <row r="38510" spans="8:8" ht="15" customHeight="1">
      <c r="H38510" s="24"/>
    </row>
    <row r="38511" spans="8:8" ht="15" customHeight="1">
      <c r="H38511" s="24"/>
    </row>
    <row r="38512" spans="8:8" ht="15" customHeight="1">
      <c r="H38512" s="24"/>
    </row>
    <row r="38513" spans="8:8" ht="15" customHeight="1">
      <c r="H38513" s="24"/>
    </row>
    <row r="38514" spans="8:8" ht="15" customHeight="1">
      <c r="H38514" s="24"/>
    </row>
    <row r="38515" spans="8:8" ht="15" customHeight="1">
      <c r="H38515" s="24"/>
    </row>
    <row r="38516" spans="8:8" ht="15" customHeight="1">
      <c r="H38516" s="24"/>
    </row>
    <row r="38517" spans="8:8" ht="15" customHeight="1">
      <c r="H38517" s="24"/>
    </row>
    <row r="38518" spans="8:8" ht="15" customHeight="1">
      <c r="H38518" s="24"/>
    </row>
    <row r="38519" spans="8:8" ht="15" customHeight="1">
      <c r="H38519" s="24"/>
    </row>
    <row r="38520" spans="8:8" ht="15" customHeight="1">
      <c r="H38520" s="24"/>
    </row>
    <row r="38521" spans="8:8" ht="15" customHeight="1">
      <c r="H38521" s="24"/>
    </row>
    <row r="38522" spans="8:8" ht="15" customHeight="1">
      <c r="H38522" s="24"/>
    </row>
    <row r="38523" spans="8:8" ht="15" customHeight="1">
      <c r="H38523" s="24"/>
    </row>
    <row r="38524" spans="8:8" ht="15" customHeight="1">
      <c r="H38524" s="24"/>
    </row>
    <row r="38525" spans="8:8" ht="15" customHeight="1">
      <c r="H38525" s="24"/>
    </row>
    <row r="38526" spans="8:8" ht="15" customHeight="1">
      <c r="H38526" s="24"/>
    </row>
    <row r="38527" spans="8:8" ht="15" customHeight="1">
      <c r="H38527" s="24"/>
    </row>
    <row r="38528" spans="8:8" ht="15" customHeight="1">
      <c r="H38528" s="24"/>
    </row>
    <row r="38529" spans="8:8" ht="15" customHeight="1">
      <c r="H38529" s="24"/>
    </row>
    <row r="38530" spans="8:8" ht="15" customHeight="1">
      <c r="H38530" s="24"/>
    </row>
    <row r="38531" spans="8:8" ht="15" customHeight="1">
      <c r="H38531" s="24"/>
    </row>
    <row r="38532" spans="8:8" ht="15" customHeight="1">
      <c r="H38532" s="24"/>
    </row>
    <row r="38533" spans="8:8" ht="15" customHeight="1">
      <c r="H38533" s="24"/>
    </row>
    <row r="38534" spans="8:8" ht="15" customHeight="1">
      <c r="H38534" s="24"/>
    </row>
    <row r="38535" spans="8:8" ht="15" customHeight="1">
      <c r="H38535" s="24"/>
    </row>
    <row r="38536" spans="8:8" ht="15" customHeight="1">
      <c r="H38536" s="24"/>
    </row>
    <row r="38537" spans="8:8" ht="15" customHeight="1">
      <c r="H38537" s="24"/>
    </row>
    <row r="38538" spans="8:8" ht="15" customHeight="1">
      <c r="H38538" s="24"/>
    </row>
    <row r="38539" spans="8:8" ht="15" customHeight="1">
      <c r="H38539" s="24"/>
    </row>
    <row r="38540" spans="8:8" ht="15" customHeight="1">
      <c r="H38540" s="24"/>
    </row>
    <row r="38541" spans="8:8" ht="15" customHeight="1">
      <c r="H38541" s="24"/>
    </row>
    <row r="38542" spans="8:8" ht="15" customHeight="1">
      <c r="H38542" s="24"/>
    </row>
    <row r="38543" spans="8:8" ht="15" customHeight="1">
      <c r="H38543" s="24"/>
    </row>
    <row r="38544" spans="8:8" ht="15" customHeight="1">
      <c r="H38544" s="24"/>
    </row>
    <row r="38545" spans="8:8" ht="15" customHeight="1">
      <c r="H38545" s="24"/>
    </row>
    <row r="38546" spans="8:8" ht="15" customHeight="1">
      <c r="H38546" s="24"/>
    </row>
    <row r="38547" spans="8:8" ht="15" customHeight="1">
      <c r="H38547" s="24"/>
    </row>
    <row r="38548" spans="8:8" ht="15" customHeight="1">
      <c r="H38548" s="24"/>
    </row>
    <row r="38549" spans="8:8" ht="15" customHeight="1">
      <c r="H38549" s="24"/>
    </row>
    <row r="38550" spans="8:8" ht="15" customHeight="1">
      <c r="H38550" s="24"/>
    </row>
    <row r="38551" spans="8:8" ht="15" customHeight="1">
      <c r="H38551" s="24"/>
    </row>
    <row r="38552" spans="8:8" ht="15" customHeight="1">
      <c r="H38552" s="24"/>
    </row>
    <row r="38553" spans="8:8" ht="15" customHeight="1">
      <c r="H38553" s="24"/>
    </row>
    <row r="38554" spans="8:8" ht="15" customHeight="1">
      <c r="H38554" s="24"/>
    </row>
    <row r="38555" spans="8:8" ht="15" customHeight="1">
      <c r="H38555" s="24"/>
    </row>
    <row r="38556" spans="8:8" ht="15" customHeight="1">
      <c r="H38556" s="24"/>
    </row>
    <row r="38557" spans="8:8" ht="15" customHeight="1">
      <c r="H38557" s="24"/>
    </row>
    <row r="38558" spans="8:8" ht="15" customHeight="1">
      <c r="H38558" s="24"/>
    </row>
    <row r="38559" spans="8:8" ht="15" customHeight="1">
      <c r="H38559" s="24"/>
    </row>
    <row r="38560" spans="8:8" ht="15" customHeight="1">
      <c r="H38560" s="24"/>
    </row>
    <row r="38561" spans="8:8" ht="15" customHeight="1">
      <c r="H38561" s="24"/>
    </row>
    <row r="38562" spans="8:8" ht="15" customHeight="1">
      <c r="H38562" s="24"/>
    </row>
    <row r="38563" spans="8:8" ht="15" customHeight="1">
      <c r="H38563" s="24"/>
    </row>
    <row r="38564" spans="8:8" ht="15" customHeight="1">
      <c r="H38564" s="24"/>
    </row>
    <row r="38565" spans="8:8" ht="15" customHeight="1">
      <c r="H38565" s="24"/>
    </row>
    <row r="38566" spans="8:8" ht="15" customHeight="1">
      <c r="H38566" s="24"/>
    </row>
    <row r="38567" spans="8:8" ht="15" customHeight="1">
      <c r="H38567" s="24"/>
    </row>
    <row r="38568" spans="8:8" ht="15" customHeight="1">
      <c r="H38568" s="24"/>
    </row>
    <row r="38569" spans="8:8" ht="15" customHeight="1">
      <c r="H38569" s="24"/>
    </row>
    <row r="38570" spans="8:8" ht="15" customHeight="1">
      <c r="H38570" s="24"/>
    </row>
    <row r="38571" spans="8:8" ht="15" customHeight="1">
      <c r="H38571" s="24"/>
    </row>
    <row r="38572" spans="8:8" ht="15" customHeight="1">
      <c r="H38572" s="24"/>
    </row>
    <row r="38573" spans="8:8" ht="15" customHeight="1">
      <c r="H38573" s="24"/>
    </row>
    <row r="38574" spans="8:8" ht="15" customHeight="1">
      <c r="H38574" s="24"/>
    </row>
    <row r="38575" spans="8:8" ht="15" customHeight="1">
      <c r="H38575" s="24"/>
    </row>
    <row r="38576" spans="8:8" ht="15" customHeight="1">
      <c r="H38576" s="24"/>
    </row>
    <row r="38577" spans="8:8" ht="15" customHeight="1">
      <c r="H38577" s="24"/>
    </row>
    <row r="38578" spans="8:8" ht="15" customHeight="1">
      <c r="H38578" s="24"/>
    </row>
    <row r="38579" spans="8:8" ht="15" customHeight="1">
      <c r="H38579" s="24"/>
    </row>
    <row r="38580" spans="8:8" ht="15" customHeight="1">
      <c r="H38580" s="24"/>
    </row>
    <row r="38581" spans="8:8" ht="15" customHeight="1">
      <c r="H38581" s="24"/>
    </row>
    <row r="38582" spans="8:8" ht="15" customHeight="1">
      <c r="H38582" s="24"/>
    </row>
    <row r="38583" spans="8:8" ht="15" customHeight="1">
      <c r="H38583" s="24"/>
    </row>
    <row r="38584" spans="8:8" ht="15" customHeight="1">
      <c r="H38584" s="24"/>
    </row>
    <row r="38585" spans="8:8" ht="15" customHeight="1">
      <c r="H38585" s="24"/>
    </row>
    <row r="38586" spans="8:8" ht="15" customHeight="1">
      <c r="H38586" s="24"/>
    </row>
    <row r="38587" spans="8:8" ht="15" customHeight="1">
      <c r="H38587" s="24"/>
    </row>
    <row r="38588" spans="8:8" ht="15" customHeight="1">
      <c r="H38588" s="24"/>
    </row>
    <row r="38589" spans="8:8" ht="15" customHeight="1">
      <c r="H38589" s="24"/>
    </row>
    <row r="38590" spans="8:8" ht="15" customHeight="1">
      <c r="H38590" s="24"/>
    </row>
    <row r="38591" spans="8:8" ht="15" customHeight="1">
      <c r="H38591" s="24"/>
    </row>
    <row r="38592" spans="8:8" ht="15" customHeight="1">
      <c r="H38592" s="24"/>
    </row>
    <row r="38593" spans="8:8" ht="15" customHeight="1">
      <c r="H38593" s="24"/>
    </row>
    <row r="38594" spans="8:8" ht="15" customHeight="1">
      <c r="H38594" s="24"/>
    </row>
    <row r="38595" spans="8:8" ht="15" customHeight="1">
      <c r="H38595" s="24"/>
    </row>
    <row r="38596" spans="8:8" ht="15" customHeight="1">
      <c r="H38596" s="24"/>
    </row>
    <row r="38597" spans="8:8" ht="15" customHeight="1">
      <c r="H38597" s="24"/>
    </row>
    <row r="38598" spans="8:8" ht="15" customHeight="1">
      <c r="H38598" s="24"/>
    </row>
    <row r="38599" spans="8:8" ht="15" customHeight="1">
      <c r="H38599" s="24"/>
    </row>
    <row r="38600" spans="8:8" ht="15" customHeight="1">
      <c r="H38600" s="24"/>
    </row>
    <row r="38601" spans="8:8" ht="15" customHeight="1">
      <c r="H38601" s="24"/>
    </row>
    <row r="38602" spans="8:8" ht="15" customHeight="1">
      <c r="H38602" s="24"/>
    </row>
    <row r="38603" spans="8:8" ht="15" customHeight="1">
      <c r="H38603" s="24"/>
    </row>
    <row r="38604" spans="8:8" ht="15" customHeight="1">
      <c r="H38604" s="24"/>
    </row>
    <row r="38605" spans="8:8" ht="15" customHeight="1">
      <c r="H38605" s="24"/>
    </row>
    <row r="38606" spans="8:8" ht="15" customHeight="1">
      <c r="H38606" s="24"/>
    </row>
    <row r="38607" spans="8:8" ht="15" customHeight="1">
      <c r="H38607" s="24"/>
    </row>
    <row r="38608" spans="8:8" ht="15" customHeight="1">
      <c r="H38608" s="24"/>
    </row>
    <row r="38609" spans="8:8" ht="15" customHeight="1">
      <c r="H38609" s="24"/>
    </row>
    <row r="38610" spans="8:8" ht="15" customHeight="1">
      <c r="H38610" s="24"/>
    </row>
    <row r="38611" spans="8:8" ht="15" customHeight="1">
      <c r="H38611" s="24"/>
    </row>
    <row r="38612" spans="8:8" ht="15" customHeight="1">
      <c r="H38612" s="24"/>
    </row>
    <row r="38613" spans="8:8" ht="15" customHeight="1">
      <c r="H38613" s="24"/>
    </row>
    <row r="38614" spans="8:8" ht="15" customHeight="1">
      <c r="H38614" s="24"/>
    </row>
    <row r="38615" spans="8:8" ht="15" customHeight="1">
      <c r="H38615" s="24"/>
    </row>
    <row r="38616" spans="8:8" ht="15" customHeight="1">
      <c r="H38616" s="24"/>
    </row>
    <row r="38617" spans="8:8" ht="15" customHeight="1">
      <c r="H38617" s="24"/>
    </row>
    <row r="38618" spans="8:8" ht="15" customHeight="1">
      <c r="H38618" s="24"/>
    </row>
    <row r="38619" spans="8:8" ht="15" customHeight="1">
      <c r="H38619" s="24"/>
    </row>
    <row r="38620" spans="8:8" ht="15" customHeight="1">
      <c r="H38620" s="24"/>
    </row>
    <row r="38621" spans="8:8" ht="15" customHeight="1">
      <c r="H38621" s="24"/>
    </row>
    <row r="38622" spans="8:8" ht="15" customHeight="1">
      <c r="H38622" s="24"/>
    </row>
    <row r="38623" spans="8:8" ht="15" customHeight="1">
      <c r="H38623" s="24"/>
    </row>
    <row r="38624" spans="8:8" ht="15" customHeight="1">
      <c r="H38624" s="24"/>
    </row>
    <row r="38625" spans="8:8" ht="15" customHeight="1">
      <c r="H38625" s="24"/>
    </row>
    <row r="38626" spans="8:8" ht="15" customHeight="1">
      <c r="H38626" s="24"/>
    </row>
    <row r="38627" spans="8:8" ht="15" customHeight="1">
      <c r="H38627" s="24"/>
    </row>
    <row r="38628" spans="8:8" ht="15" customHeight="1">
      <c r="H38628" s="24"/>
    </row>
    <row r="38629" spans="8:8" ht="15" customHeight="1">
      <c r="H38629" s="24"/>
    </row>
    <row r="38630" spans="8:8" ht="15" customHeight="1">
      <c r="H38630" s="24"/>
    </row>
    <row r="38631" spans="8:8" ht="15" customHeight="1">
      <c r="H38631" s="24"/>
    </row>
    <row r="38632" spans="8:8" ht="15" customHeight="1">
      <c r="H38632" s="24"/>
    </row>
    <row r="38633" spans="8:8" ht="15" customHeight="1">
      <c r="H38633" s="24"/>
    </row>
    <row r="38634" spans="8:8" ht="15" customHeight="1">
      <c r="H38634" s="24"/>
    </row>
    <row r="38635" spans="8:8" ht="15" customHeight="1">
      <c r="H38635" s="24"/>
    </row>
    <row r="38636" spans="8:8" ht="15" customHeight="1">
      <c r="H38636" s="24"/>
    </row>
    <row r="38637" spans="8:8" ht="15" customHeight="1">
      <c r="H38637" s="24"/>
    </row>
    <row r="38638" spans="8:8" ht="15" customHeight="1">
      <c r="H38638" s="24"/>
    </row>
    <row r="38639" spans="8:8" ht="15" customHeight="1">
      <c r="H38639" s="24"/>
    </row>
    <row r="38640" spans="8:8" ht="15" customHeight="1">
      <c r="H38640" s="24"/>
    </row>
    <row r="38641" spans="8:8" ht="15" customHeight="1">
      <c r="H38641" s="24"/>
    </row>
    <row r="38642" spans="8:8" ht="15" customHeight="1">
      <c r="H38642" s="24"/>
    </row>
    <row r="38643" spans="8:8" ht="15" customHeight="1">
      <c r="H38643" s="24"/>
    </row>
    <row r="38644" spans="8:8" ht="15" customHeight="1">
      <c r="H38644" s="24"/>
    </row>
    <row r="38645" spans="8:8" ht="15" customHeight="1">
      <c r="H38645" s="24"/>
    </row>
    <row r="38646" spans="8:8" ht="15" customHeight="1">
      <c r="H38646" s="24"/>
    </row>
    <row r="38647" spans="8:8" ht="15" customHeight="1">
      <c r="H38647" s="24"/>
    </row>
    <row r="38648" spans="8:8" ht="15" customHeight="1">
      <c r="H38648" s="24"/>
    </row>
    <row r="38649" spans="8:8" ht="15" customHeight="1">
      <c r="H38649" s="24"/>
    </row>
    <row r="38650" spans="8:8" ht="15" customHeight="1">
      <c r="H38650" s="24"/>
    </row>
    <row r="38651" spans="8:8" ht="15" customHeight="1">
      <c r="H38651" s="24"/>
    </row>
    <row r="38652" spans="8:8" ht="15" customHeight="1">
      <c r="H38652" s="24"/>
    </row>
    <row r="38653" spans="8:8" ht="15" customHeight="1">
      <c r="H38653" s="24"/>
    </row>
    <row r="38654" spans="8:8" ht="15" customHeight="1">
      <c r="H38654" s="24"/>
    </row>
    <row r="38655" spans="8:8" ht="15" customHeight="1">
      <c r="H38655" s="24"/>
    </row>
    <row r="38656" spans="8:8" ht="15" customHeight="1">
      <c r="H38656" s="24"/>
    </row>
    <row r="38657" spans="8:8" ht="15" customHeight="1">
      <c r="H38657" s="24"/>
    </row>
    <row r="38658" spans="8:8" ht="15" customHeight="1">
      <c r="H38658" s="24"/>
    </row>
    <row r="38659" spans="8:8" ht="15" customHeight="1">
      <c r="H38659" s="24"/>
    </row>
    <row r="38660" spans="8:8" ht="15" customHeight="1">
      <c r="H38660" s="24"/>
    </row>
    <row r="38661" spans="8:8" ht="15" customHeight="1">
      <c r="H38661" s="24"/>
    </row>
    <row r="38662" spans="8:8" ht="15" customHeight="1">
      <c r="H38662" s="24"/>
    </row>
    <row r="38663" spans="8:8" ht="15" customHeight="1">
      <c r="H38663" s="24"/>
    </row>
    <row r="38664" spans="8:8" ht="15" customHeight="1">
      <c r="H38664" s="24"/>
    </row>
    <row r="38665" spans="8:8" ht="15" customHeight="1">
      <c r="H38665" s="24"/>
    </row>
    <row r="38666" spans="8:8" ht="15" customHeight="1">
      <c r="H38666" s="24"/>
    </row>
    <row r="38667" spans="8:8" ht="15" customHeight="1">
      <c r="H38667" s="24"/>
    </row>
    <row r="38668" spans="8:8" ht="15" customHeight="1">
      <c r="H38668" s="24"/>
    </row>
    <row r="38669" spans="8:8" ht="15" customHeight="1">
      <c r="H38669" s="24"/>
    </row>
    <row r="38670" spans="8:8" ht="15" customHeight="1">
      <c r="H38670" s="24"/>
    </row>
    <row r="38671" spans="8:8" ht="15" customHeight="1">
      <c r="H38671" s="24"/>
    </row>
    <row r="38672" spans="8:8" ht="15" customHeight="1">
      <c r="H38672" s="24"/>
    </row>
    <row r="38673" spans="8:8" ht="15" customHeight="1">
      <c r="H38673" s="24"/>
    </row>
    <row r="38674" spans="8:8" ht="15" customHeight="1">
      <c r="H38674" s="24"/>
    </row>
    <row r="38675" spans="8:8" ht="15" customHeight="1">
      <c r="H38675" s="24"/>
    </row>
    <row r="38676" spans="8:8" ht="15" customHeight="1">
      <c r="H38676" s="24"/>
    </row>
    <row r="38677" spans="8:8" ht="15" customHeight="1">
      <c r="H38677" s="24"/>
    </row>
    <row r="38678" spans="8:8" ht="15" customHeight="1">
      <c r="H38678" s="24"/>
    </row>
    <row r="38679" spans="8:8" ht="15" customHeight="1">
      <c r="H38679" s="24"/>
    </row>
    <row r="38680" spans="8:8" ht="15" customHeight="1">
      <c r="H38680" s="24"/>
    </row>
    <row r="38681" spans="8:8" ht="15" customHeight="1">
      <c r="H38681" s="24"/>
    </row>
    <row r="38682" spans="8:8" ht="15" customHeight="1">
      <c r="H38682" s="24"/>
    </row>
    <row r="38683" spans="8:8" ht="15" customHeight="1">
      <c r="H38683" s="24"/>
    </row>
    <row r="38684" spans="8:8" ht="15" customHeight="1">
      <c r="H38684" s="24"/>
    </row>
    <row r="38685" spans="8:8" ht="15" customHeight="1">
      <c r="H38685" s="24"/>
    </row>
    <row r="38686" spans="8:8" ht="15" customHeight="1">
      <c r="H38686" s="24"/>
    </row>
    <row r="38687" spans="8:8" ht="15" customHeight="1">
      <c r="H38687" s="24"/>
    </row>
    <row r="38688" spans="8:8" ht="15" customHeight="1">
      <c r="H38688" s="24"/>
    </row>
    <row r="38689" spans="8:8" ht="15" customHeight="1">
      <c r="H38689" s="24"/>
    </row>
    <row r="38690" spans="8:8" ht="15" customHeight="1">
      <c r="H38690" s="24"/>
    </row>
    <row r="38691" spans="8:8" ht="15" customHeight="1">
      <c r="H38691" s="24"/>
    </row>
    <row r="38692" spans="8:8" ht="15" customHeight="1">
      <c r="H38692" s="24"/>
    </row>
    <row r="38693" spans="8:8" ht="15" customHeight="1">
      <c r="H38693" s="24"/>
    </row>
    <row r="38694" spans="8:8" ht="15" customHeight="1">
      <c r="H38694" s="24"/>
    </row>
    <row r="38695" spans="8:8" ht="15" customHeight="1">
      <c r="H38695" s="24"/>
    </row>
    <row r="38696" spans="8:8" ht="15" customHeight="1">
      <c r="H38696" s="24"/>
    </row>
    <row r="38697" spans="8:8" ht="15" customHeight="1">
      <c r="H38697" s="24"/>
    </row>
    <row r="38698" spans="8:8" ht="15" customHeight="1">
      <c r="H38698" s="24"/>
    </row>
    <row r="38699" spans="8:8" ht="15" customHeight="1">
      <c r="H38699" s="24"/>
    </row>
    <row r="38700" spans="8:8" ht="15" customHeight="1">
      <c r="H38700" s="24"/>
    </row>
    <row r="38701" spans="8:8" ht="15" customHeight="1">
      <c r="H38701" s="24"/>
    </row>
    <row r="38702" spans="8:8" ht="15" customHeight="1">
      <c r="H38702" s="24"/>
    </row>
    <row r="38703" spans="8:8" ht="15" customHeight="1">
      <c r="H38703" s="24"/>
    </row>
    <row r="38704" spans="8:8" ht="15" customHeight="1">
      <c r="H38704" s="24"/>
    </row>
    <row r="38705" spans="8:8" ht="15" customHeight="1">
      <c r="H38705" s="24"/>
    </row>
    <row r="38706" spans="8:8" ht="15" customHeight="1">
      <c r="H38706" s="24"/>
    </row>
    <row r="38707" spans="8:8" ht="15" customHeight="1">
      <c r="H38707" s="24"/>
    </row>
    <row r="38708" spans="8:8" ht="15" customHeight="1">
      <c r="H38708" s="24"/>
    </row>
    <row r="38709" spans="8:8" ht="15" customHeight="1">
      <c r="H38709" s="24"/>
    </row>
    <row r="38710" spans="8:8" ht="15" customHeight="1">
      <c r="H38710" s="24"/>
    </row>
    <row r="38711" spans="8:8" ht="15" customHeight="1">
      <c r="H38711" s="24"/>
    </row>
    <row r="38712" spans="8:8" ht="15" customHeight="1">
      <c r="H38712" s="24"/>
    </row>
    <row r="38713" spans="8:8" ht="15" customHeight="1">
      <c r="H38713" s="24"/>
    </row>
    <row r="38714" spans="8:8" ht="15" customHeight="1">
      <c r="H38714" s="24"/>
    </row>
    <row r="38715" spans="8:8" ht="15" customHeight="1">
      <c r="H38715" s="24"/>
    </row>
    <row r="38716" spans="8:8" ht="15" customHeight="1">
      <c r="H38716" s="24"/>
    </row>
    <row r="38717" spans="8:8" ht="15" customHeight="1">
      <c r="H38717" s="24"/>
    </row>
    <row r="38718" spans="8:8" ht="15" customHeight="1">
      <c r="H38718" s="24"/>
    </row>
    <row r="38719" spans="8:8" ht="15" customHeight="1">
      <c r="H38719" s="24"/>
    </row>
    <row r="38720" spans="8:8" ht="15" customHeight="1">
      <c r="H38720" s="24"/>
    </row>
    <row r="38721" spans="8:8" ht="15" customHeight="1">
      <c r="H38721" s="24"/>
    </row>
    <row r="38722" spans="8:8" ht="15" customHeight="1">
      <c r="H38722" s="24"/>
    </row>
    <row r="38723" spans="8:8" ht="15" customHeight="1">
      <c r="H38723" s="24"/>
    </row>
    <row r="38724" spans="8:8" ht="15" customHeight="1">
      <c r="H38724" s="24"/>
    </row>
    <row r="38725" spans="8:8" ht="15" customHeight="1">
      <c r="H38725" s="24"/>
    </row>
    <row r="38726" spans="8:8" ht="15" customHeight="1">
      <c r="H38726" s="24"/>
    </row>
    <row r="38727" spans="8:8" ht="15" customHeight="1">
      <c r="H38727" s="24"/>
    </row>
    <row r="38728" spans="8:8" ht="15" customHeight="1">
      <c r="H38728" s="24"/>
    </row>
    <row r="38729" spans="8:8" ht="15" customHeight="1">
      <c r="H38729" s="24"/>
    </row>
    <row r="38730" spans="8:8" ht="15" customHeight="1">
      <c r="H38730" s="24"/>
    </row>
    <row r="38731" spans="8:8" ht="15" customHeight="1">
      <c r="H38731" s="24"/>
    </row>
    <row r="38732" spans="8:8" ht="15" customHeight="1">
      <c r="H38732" s="24"/>
    </row>
    <row r="38733" spans="8:8" ht="15" customHeight="1">
      <c r="H38733" s="24"/>
    </row>
    <row r="38734" spans="8:8" ht="15" customHeight="1">
      <c r="H38734" s="24"/>
    </row>
    <row r="38735" spans="8:8" ht="15" customHeight="1">
      <c r="H38735" s="24"/>
    </row>
    <row r="38736" spans="8:8" ht="15" customHeight="1">
      <c r="H38736" s="24"/>
    </row>
    <row r="38737" spans="8:8" ht="15" customHeight="1">
      <c r="H38737" s="24"/>
    </row>
    <row r="38738" spans="8:8" ht="15" customHeight="1">
      <c r="H38738" s="24"/>
    </row>
    <row r="38739" spans="8:8" ht="15" customHeight="1">
      <c r="H38739" s="24"/>
    </row>
    <row r="38740" spans="8:8" ht="15" customHeight="1">
      <c r="H38740" s="24"/>
    </row>
    <row r="38741" spans="8:8" ht="15" customHeight="1">
      <c r="H38741" s="24"/>
    </row>
    <row r="38742" spans="8:8" ht="15" customHeight="1">
      <c r="H38742" s="24"/>
    </row>
    <row r="38743" spans="8:8" ht="15" customHeight="1">
      <c r="H38743" s="24"/>
    </row>
    <row r="38744" spans="8:8" ht="15" customHeight="1">
      <c r="H38744" s="24"/>
    </row>
    <row r="38745" spans="8:8" ht="15" customHeight="1">
      <c r="H38745" s="24"/>
    </row>
    <row r="38746" spans="8:8" ht="15" customHeight="1">
      <c r="H38746" s="24"/>
    </row>
    <row r="38747" spans="8:8" ht="15" customHeight="1">
      <c r="H38747" s="24"/>
    </row>
    <row r="38748" spans="8:8" ht="15" customHeight="1">
      <c r="H38748" s="24"/>
    </row>
    <row r="38749" spans="8:8" ht="15" customHeight="1">
      <c r="H38749" s="24"/>
    </row>
    <row r="38750" spans="8:8" ht="15" customHeight="1">
      <c r="H38750" s="24"/>
    </row>
    <row r="38751" spans="8:8" ht="15" customHeight="1">
      <c r="H38751" s="24"/>
    </row>
    <row r="38752" spans="8:8" ht="15" customHeight="1">
      <c r="H38752" s="24"/>
    </row>
    <row r="38753" spans="8:8" ht="15" customHeight="1">
      <c r="H38753" s="24"/>
    </row>
    <row r="38754" spans="8:8" ht="15" customHeight="1">
      <c r="H38754" s="24"/>
    </row>
    <row r="38755" spans="8:8" ht="15" customHeight="1">
      <c r="H38755" s="24"/>
    </row>
    <row r="38756" spans="8:8" ht="15" customHeight="1">
      <c r="H38756" s="24"/>
    </row>
    <row r="38757" spans="8:8" ht="15" customHeight="1">
      <c r="H38757" s="24"/>
    </row>
    <row r="38758" spans="8:8" ht="15" customHeight="1">
      <c r="H38758" s="24"/>
    </row>
    <row r="38759" spans="8:8" ht="15" customHeight="1">
      <c r="H38759" s="24"/>
    </row>
    <row r="38760" spans="8:8" ht="15" customHeight="1">
      <c r="H38760" s="24"/>
    </row>
    <row r="38761" spans="8:8" ht="15" customHeight="1">
      <c r="H38761" s="24"/>
    </row>
    <row r="38762" spans="8:8" ht="15" customHeight="1">
      <c r="H38762" s="24"/>
    </row>
    <row r="38763" spans="8:8" ht="15" customHeight="1">
      <c r="H38763" s="24"/>
    </row>
    <row r="38764" spans="8:8" ht="15" customHeight="1">
      <c r="H38764" s="24"/>
    </row>
    <row r="38765" spans="8:8" ht="15" customHeight="1">
      <c r="H38765" s="24"/>
    </row>
    <row r="38766" spans="8:8" ht="15" customHeight="1">
      <c r="H38766" s="24"/>
    </row>
    <row r="38767" spans="8:8" ht="15" customHeight="1">
      <c r="H38767" s="24"/>
    </row>
    <row r="38768" spans="8:8" ht="15" customHeight="1">
      <c r="H38768" s="24"/>
    </row>
    <row r="38769" spans="8:8" ht="15" customHeight="1">
      <c r="H38769" s="24"/>
    </row>
    <row r="38770" spans="8:8" ht="15" customHeight="1">
      <c r="H38770" s="24"/>
    </row>
    <row r="38771" spans="8:8" ht="15" customHeight="1">
      <c r="H38771" s="24"/>
    </row>
    <row r="38772" spans="8:8" ht="15" customHeight="1">
      <c r="H38772" s="24"/>
    </row>
    <row r="38773" spans="8:8" ht="15" customHeight="1">
      <c r="H38773" s="24"/>
    </row>
    <row r="38774" spans="8:8" ht="15" customHeight="1">
      <c r="H38774" s="24"/>
    </row>
    <row r="38775" spans="8:8" ht="15" customHeight="1">
      <c r="H38775" s="24"/>
    </row>
    <row r="38776" spans="8:8" ht="15" customHeight="1">
      <c r="H38776" s="24"/>
    </row>
    <row r="38777" spans="8:8" ht="15" customHeight="1">
      <c r="H38777" s="24"/>
    </row>
    <row r="38778" spans="8:8" ht="15" customHeight="1">
      <c r="H38778" s="24"/>
    </row>
    <row r="38779" spans="8:8" ht="15" customHeight="1">
      <c r="H38779" s="24"/>
    </row>
    <row r="38780" spans="8:8" ht="15" customHeight="1">
      <c r="H38780" s="24"/>
    </row>
    <row r="38781" spans="8:8" ht="15" customHeight="1">
      <c r="H38781" s="24"/>
    </row>
    <row r="38782" spans="8:8" ht="15" customHeight="1">
      <c r="H38782" s="24"/>
    </row>
    <row r="38783" spans="8:8" ht="15" customHeight="1">
      <c r="H38783" s="24"/>
    </row>
    <row r="38784" spans="8:8" ht="15" customHeight="1">
      <c r="H38784" s="24"/>
    </row>
    <row r="38785" spans="8:8" ht="15" customHeight="1">
      <c r="H38785" s="24"/>
    </row>
    <row r="38786" spans="8:8" ht="15" customHeight="1">
      <c r="H38786" s="24"/>
    </row>
    <row r="38787" spans="8:8" ht="15" customHeight="1">
      <c r="H38787" s="24"/>
    </row>
    <row r="38788" spans="8:8" ht="15" customHeight="1">
      <c r="H38788" s="24"/>
    </row>
    <row r="38789" spans="8:8" ht="15" customHeight="1">
      <c r="H38789" s="24"/>
    </row>
    <row r="38790" spans="8:8" ht="15" customHeight="1">
      <c r="H38790" s="24"/>
    </row>
    <row r="38791" spans="8:8" ht="15" customHeight="1">
      <c r="H38791" s="24"/>
    </row>
    <row r="38792" spans="8:8" ht="15" customHeight="1">
      <c r="H38792" s="24"/>
    </row>
    <row r="38793" spans="8:8" ht="15" customHeight="1">
      <c r="H38793" s="24"/>
    </row>
    <row r="38794" spans="8:8" ht="15" customHeight="1">
      <c r="H38794" s="24"/>
    </row>
    <row r="38795" spans="8:8" ht="15" customHeight="1">
      <c r="H38795" s="24"/>
    </row>
    <row r="38796" spans="8:8" ht="15" customHeight="1">
      <c r="H38796" s="24"/>
    </row>
    <row r="38797" spans="8:8" ht="15" customHeight="1">
      <c r="H38797" s="24"/>
    </row>
    <row r="38798" spans="8:8" ht="15" customHeight="1">
      <c r="H38798" s="24"/>
    </row>
    <row r="38799" spans="8:8" ht="15" customHeight="1">
      <c r="H38799" s="24"/>
    </row>
    <row r="38800" spans="8:8" ht="15" customHeight="1">
      <c r="H38800" s="24"/>
    </row>
    <row r="38801" spans="8:8" ht="15" customHeight="1">
      <c r="H38801" s="24"/>
    </row>
    <row r="38802" spans="8:8" ht="15" customHeight="1">
      <c r="H38802" s="24"/>
    </row>
    <row r="38803" spans="8:8" ht="15" customHeight="1">
      <c r="H38803" s="24"/>
    </row>
    <row r="38804" spans="8:8" ht="15" customHeight="1">
      <c r="H38804" s="24"/>
    </row>
    <row r="38805" spans="8:8" ht="15" customHeight="1">
      <c r="H38805" s="24"/>
    </row>
    <row r="38806" spans="8:8" ht="15" customHeight="1">
      <c r="H38806" s="24"/>
    </row>
    <row r="38807" spans="8:8" ht="15" customHeight="1">
      <c r="H38807" s="24"/>
    </row>
    <row r="38808" spans="8:8" ht="15" customHeight="1">
      <c r="H38808" s="24"/>
    </row>
    <row r="38809" spans="8:8" ht="15" customHeight="1">
      <c r="H38809" s="24"/>
    </row>
    <row r="38810" spans="8:8" ht="15" customHeight="1">
      <c r="H38810" s="24"/>
    </row>
    <row r="38811" spans="8:8" ht="15" customHeight="1">
      <c r="H38811" s="24"/>
    </row>
    <row r="38812" spans="8:8" ht="15" customHeight="1">
      <c r="H38812" s="24"/>
    </row>
    <row r="38813" spans="8:8" ht="15" customHeight="1">
      <c r="H38813" s="24"/>
    </row>
    <row r="38814" spans="8:8" ht="15" customHeight="1">
      <c r="H38814" s="24"/>
    </row>
    <row r="38815" spans="8:8" ht="15" customHeight="1">
      <c r="H38815" s="24"/>
    </row>
    <row r="38816" spans="8:8" ht="15" customHeight="1">
      <c r="H38816" s="24"/>
    </row>
    <row r="38817" spans="8:8" ht="15" customHeight="1">
      <c r="H38817" s="24"/>
    </row>
    <row r="38818" spans="8:8" ht="15" customHeight="1">
      <c r="H38818" s="24"/>
    </row>
    <row r="38819" spans="8:8" ht="15" customHeight="1">
      <c r="H38819" s="24"/>
    </row>
    <row r="38820" spans="8:8" ht="15" customHeight="1">
      <c r="H38820" s="24"/>
    </row>
    <row r="38821" spans="8:8" ht="15" customHeight="1">
      <c r="H38821" s="24"/>
    </row>
    <row r="38822" spans="8:8" ht="15" customHeight="1">
      <c r="H38822" s="24"/>
    </row>
    <row r="38823" spans="8:8" ht="15" customHeight="1">
      <c r="H38823" s="24"/>
    </row>
    <row r="38824" spans="8:8" ht="15" customHeight="1">
      <c r="H38824" s="24"/>
    </row>
    <row r="38825" spans="8:8" ht="15" customHeight="1">
      <c r="H38825" s="24"/>
    </row>
    <row r="38826" spans="8:8" ht="15" customHeight="1">
      <c r="H38826" s="24"/>
    </row>
    <row r="38827" spans="8:8" ht="15" customHeight="1">
      <c r="H38827" s="24"/>
    </row>
    <row r="38828" spans="8:8" ht="15" customHeight="1">
      <c r="H38828" s="24"/>
    </row>
    <row r="38829" spans="8:8" ht="15" customHeight="1">
      <c r="H38829" s="24"/>
    </row>
    <row r="38830" spans="8:8" ht="15" customHeight="1">
      <c r="H38830" s="24"/>
    </row>
    <row r="38831" spans="8:8" ht="15" customHeight="1">
      <c r="H38831" s="24"/>
    </row>
    <row r="38832" spans="8:8" ht="15" customHeight="1">
      <c r="H38832" s="24"/>
    </row>
    <row r="38833" spans="8:8" ht="15" customHeight="1">
      <c r="H38833" s="24"/>
    </row>
    <row r="38834" spans="8:8" ht="15" customHeight="1">
      <c r="H38834" s="24"/>
    </row>
    <row r="38835" spans="8:8" ht="15" customHeight="1">
      <c r="H38835" s="24"/>
    </row>
    <row r="38836" spans="8:8" ht="15" customHeight="1">
      <c r="H38836" s="24"/>
    </row>
    <row r="38837" spans="8:8" ht="15" customHeight="1">
      <c r="H38837" s="24"/>
    </row>
    <row r="38838" spans="8:8" ht="15" customHeight="1">
      <c r="H38838" s="24"/>
    </row>
    <row r="38839" spans="8:8" ht="15" customHeight="1">
      <c r="H38839" s="24"/>
    </row>
    <row r="38840" spans="8:8" ht="15" customHeight="1">
      <c r="H38840" s="24"/>
    </row>
    <row r="38841" spans="8:8" ht="15" customHeight="1">
      <c r="H38841" s="24"/>
    </row>
    <row r="38842" spans="8:8" ht="15" customHeight="1">
      <c r="H38842" s="24"/>
    </row>
    <row r="38843" spans="8:8" ht="15" customHeight="1">
      <c r="H38843" s="24"/>
    </row>
    <row r="38844" spans="8:8" ht="15" customHeight="1">
      <c r="H38844" s="24"/>
    </row>
    <row r="38845" spans="8:8" ht="15" customHeight="1">
      <c r="H38845" s="24"/>
    </row>
    <row r="38846" spans="8:8" ht="15" customHeight="1">
      <c r="H38846" s="24"/>
    </row>
    <row r="38847" spans="8:8" ht="15" customHeight="1">
      <c r="H38847" s="24"/>
    </row>
    <row r="38848" spans="8:8" ht="15" customHeight="1">
      <c r="H38848" s="24"/>
    </row>
    <row r="38849" spans="8:8" ht="15" customHeight="1">
      <c r="H38849" s="24"/>
    </row>
    <row r="38850" spans="8:8" ht="15" customHeight="1">
      <c r="H38850" s="24"/>
    </row>
    <row r="38851" spans="8:8" ht="15" customHeight="1">
      <c r="H38851" s="24"/>
    </row>
    <row r="38852" spans="8:8" ht="15" customHeight="1">
      <c r="H38852" s="24"/>
    </row>
    <row r="38853" spans="8:8" ht="15" customHeight="1">
      <c r="H38853" s="24"/>
    </row>
    <row r="38854" spans="8:8" ht="15" customHeight="1">
      <c r="H38854" s="24"/>
    </row>
    <row r="38855" spans="8:8" ht="15" customHeight="1">
      <c r="H38855" s="24"/>
    </row>
    <row r="38856" spans="8:8" ht="15" customHeight="1">
      <c r="H38856" s="24"/>
    </row>
    <row r="38857" spans="8:8" ht="15" customHeight="1">
      <c r="H38857" s="24"/>
    </row>
    <row r="38858" spans="8:8" ht="15" customHeight="1">
      <c r="H38858" s="24"/>
    </row>
    <row r="38859" spans="8:8" ht="15" customHeight="1">
      <c r="H38859" s="24"/>
    </row>
    <row r="38860" spans="8:8" ht="15" customHeight="1">
      <c r="H38860" s="24"/>
    </row>
    <row r="38861" spans="8:8" ht="15" customHeight="1">
      <c r="H38861" s="24"/>
    </row>
    <row r="38862" spans="8:8" ht="15" customHeight="1">
      <c r="H38862" s="24"/>
    </row>
    <row r="38863" spans="8:8" ht="15" customHeight="1">
      <c r="H38863" s="24"/>
    </row>
    <row r="38864" spans="8:8" ht="15" customHeight="1">
      <c r="H38864" s="24"/>
    </row>
    <row r="38865" spans="8:8" ht="15" customHeight="1">
      <c r="H38865" s="24"/>
    </row>
    <row r="38866" spans="8:8" ht="15" customHeight="1">
      <c r="H38866" s="24"/>
    </row>
    <row r="38867" spans="8:8" ht="15" customHeight="1">
      <c r="H38867" s="24"/>
    </row>
    <row r="38868" spans="8:8" ht="15" customHeight="1">
      <c r="H38868" s="24"/>
    </row>
    <row r="38869" spans="8:8" ht="15" customHeight="1">
      <c r="H38869" s="24"/>
    </row>
    <row r="38870" spans="8:8" ht="15" customHeight="1">
      <c r="H38870" s="24"/>
    </row>
    <row r="38871" spans="8:8" ht="15" customHeight="1">
      <c r="H38871" s="24"/>
    </row>
    <row r="38872" spans="8:8" ht="15" customHeight="1">
      <c r="H38872" s="24"/>
    </row>
    <row r="38873" spans="8:8" ht="15" customHeight="1">
      <c r="H38873" s="24"/>
    </row>
    <row r="38874" spans="8:8" ht="15" customHeight="1">
      <c r="H38874" s="24"/>
    </row>
    <row r="38875" spans="8:8" ht="15" customHeight="1">
      <c r="H38875" s="24"/>
    </row>
    <row r="38876" spans="8:8" ht="15" customHeight="1">
      <c r="H38876" s="24"/>
    </row>
    <row r="38877" spans="8:8" ht="15" customHeight="1">
      <c r="H38877" s="24"/>
    </row>
    <row r="38878" spans="8:8" ht="15" customHeight="1">
      <c r="H38878" s="24"/>
    </row>
    <row r="38879" spans="8:8" ht="15" customHeight="1">
      <c r="H38879" s="24"/>
    </row>
    <row r="38880" spans="8:8" ht="15" customHeight="1">
      <c r="H38880" s="24"/>
    </row>
    <row r="38881" spans="8:8" ht="15" customHeight="1">
      <c r="H38881" s="24"/>
    </row>
    <row r="38882" spans="8:8" ht="15" customHeight="1">
      <c r="H38882" s="24"/>
    </row>
    <row r="38883" spans="8:8" ht="15" customHeight="1">
      <c r="H38883" s="24"/>
    </row>
    <row r="38884" spans="8:8" ht="15" customHeight="1">
      <c r="H38884" s="24"/>
    </row>
    <row r="38885" spans="8:8" ht="15" customHeight="1">
      <c r="H38885" s="24"/>
    </row>
    <row r="38886" spans="8:8" ht="15" customHeight="1">
      <c r="H38886" s="24"/>
    </row>
    <row r="38887" spans="8:8" ht="15" customHeight="1">
      <c r="H38887" s="24"/>
    </row>
    <row r="38888" spans="8:8" ht="15" customHeight="1">
      <c r="H38888" s="24"/>
    </row>
    <row r="38889" spans="8:8" ht="15" customHeight="1">
      <c r="H38889" s="24"/>
    </row>
    <row r="38890" spans="8:8" ht="15" customHeight="1">
      <c r="H38890" s="24"/>
    </row>
    <row r="38891" spans="8:8" ht="15" customHeight="1">
      <c r="H38891" s="24"/>
    </row>
    <row r="38892" spans="8:8" ht="15" customHeight="1">
      <c r="H38892" s="24"/>
    </row>
    <row r="38893" spans="8:8" ht="15" customHeight="1">
      <c r="H38893" s="24"/>
    </row>
    <row r="38894" spans="8:8" ht="15" customHeight="1">
      <c r="H38894" s="24"/>
    </row>
    <row r="38895" spans="8:8" ht="15" customHeight="1">
      <c r="H38895" s="24"/>
    </row>
    <row r="38896" spans="8:8" ht="15" customHeight="1">
      <c r="H38896" s="24"/>
    </row>
    <row r="38897" spans="8:8" ht="15" customHeight="1">
      <c r="H38897" s="24"/>
    </row>
    <row r="38898" spans="8:8" ht="15" customHeight="1">
      <c r="H38898" s="24"/>
    </row>
    <row r="38899" spans="8:8" ht="15" customHeight="1">
      <c r="H38899" s="24"/>
    </row>
    <row r="38900" spans="8:8" ht="15" customHeight="1">
      <c r="H38900" s="24"/>
    </row>
    <row r="38901" spans="8:8" ht="15" customHeight="1">
      <c r="H38901" s="24"/>
    </row>
    <row r="38902" spans="8:8" ht="15" customHeight="1">
      <c r="H38902" s="24"/>
    </row>
    <row r="38903" spans="8:8" ht="15" customHeight="1">
      <c r="H38903" s="24"/>
    </row>
    <row r="38904" spans="8:8" ht="15" customHeight="1">
      <c r="H38904" s="24"/>
    </row>
    <row r="38905" spans="8:8" ht="15" customHeight="1">
      <c r="H38905" s="24"/>
    </row>
    <row r="38906" spans="8:8" ht="15" customHeight="1">
      <c r="H38906" s="24"/>
    </row>
    <row r="38907" spans="8:8" ht="15" customHeight="1">
      <c r="H38907" s="24"/>
    </row>
    <row r="38908" spans="8:8" ht="15" customHeight="1">
      <c r="H38908" s="24"/>
    </row>
    <row r="38909" spans="8:8" ht="15" customHeight="1">
      <c r="H38909" s="24"/>
    </row>
    <row r="38910" spans="8:8" ht="15" customHeight="1">
      <c r="H38910" s="24"/>
    </row>
    <row r="38911" spans="8:8" ht="15" customHeight="1">
      <c r="H38911" s="24"/>
    </row>
    <row r="38912" spans="8:8" ht="15" customHeight="1">
      <c r="H38912" s="24"/>
    </row>
    <row r="38913" spans="8:8" ht="15" customHeight="1">
      <c r="H38913" s="24"/>
    </row>
    <row r="38914" spans="8:8" ht="15" customHeight="1">
      <c r="H38914" s="24"/>
    </row>
    <row r="38915" spans="8:8" ht="15" customHeight="1">
      <c r="H38915" s="24"/>
    </row>
    <row r="38916" spans="8:8" ht="15" customHeight="1">
      <c r="H38916" s="24"/>
    </row>
    <row r="38917" spans="8:8" ht="15" customHeight="1">
      <c r="H38917" s="24"/>
    </row>
    <row r="38918" spans="8:8" ht="15" customHeight="1">
      <c r="H38918" s="24"/>
    </row>
    <row r="38919" spans="8:8" ht="15" customHeight="1">
      <c r="H38919" s="24"/>
    </row>
    <row r="38920" spans="8:8" ht="15" customHeight="1">
      <c r="H38920" s="24"/>
    </row>
    <row r="38921" spans="8:8" ht="15" customHeight="1">
      <c r="H38921" s="24"/>
    </row>
    <row r="38922" spans="8:8" ht="15" customHeight="1">
      <c r="H38922" s="24"/>
    </row>
    <row r="38923" spans="8:8" ht="15" customHeight="1">
      <c r="H38923" s="24"/>
    </row>
    <row r="38924" spans="8:8" ht="15" customHeight="1">
      <c r="H38924" s="24"/>
    </row>
    <row r="38925" spans="8:8" ht="15" customHeight="1">
      <c r="H38925" s="24"/>
    </row>
    <row r="38926" spans="8:8" ht="15" customHeight="1">
      <c r="H38926" s="24"/>
    </row>
    <row r="38927" spans="8:8" ht="15" customHeight="1">
      <c r="H38927" s="24"/>
    </row>
    <row r="38928" spans="8:8" ht="15" customHeight="1">
      <c r="H38928" s="24"/>
    </row>
    <row r="38929" spans="8:8" ht="15" customHeight="1">
      <c r="H38929" s="24"/>
    </row>
    <row r="38930" spans="8:8" ht="15" customHeight="1">
      <c r="H38930" s="24"/>
    </row>
    <row r="38931" spans="8:8" ht="15" customHeight="1">
      <c r="H38931" s="24"/>
    </row>
    <row r="38932" spans="8:8" ht="15" customHeight="1">
      <c r="H38932" s="24"/>
    </row>
    <row r="38933" spans="8:8" ht="15" customHeight="1">
      <c r="H38933" s="24"/>
    </row>
    <row r="38934" spans="8:8" ht="15" customHeight="1">
      <c r="H38934" s="24"/>
    </row>
    <row r="38935" spans="8:8" ht="15" customHeight="1">
      <c r="H38935" s="24"/>
    </row>
    <row r="38936" spans="8:8" ht="15" customHeight="1">
      <c r="H38936" s="24"/>
    </row>
    <row r="38937" spans="8:8" ht="15" customHeight="1">
      <c r="H38937" s="24"/>
    </row>
    <row r="38938" spans="8:8" ht="15" customHeight="1">
      <c r="H38938" s="24"/>
    </row>
    <row r="38939" spans="8:8" ht="15" customHeight="1">
      <c r="H38939" s="24"/>
    </row>
    <row r="38940" spans="8:8" ht="15" customHeight="1">
      <c r="H38940" s="24"/>
    </row>
    <row r="38941" spans="8:8" ht="15" customHeight="1">
      <c r="H38941" s="24"/>
    </row>
    <row r="38942" spans="8:8" ht="15" customHeight="1">
      <c r="H38942" s="24"/>
    </row>
    <row r="38943" spans="8:8" ht="15" customHeight="1">
      <c r="H38943" s="24"/>
    </row>
    <row r="38944" spans="8:8" ht="15" customHeight="1">
      <c r="H38944" s="24"/>
    </row>
    <row r="38945" spans="8:8" ht="15" customHeight="1">
      <c r="H38945" s="24"/>
    </row>
    <row r="38946" spans="8:8" ht="15" customHeight="1">
      <c r="H38946" s="24"/>
    </row>
    <row r="38947" spans="8:8" ht="15" customHeight="1">
      <c r="H38947" s="24"/>
    </row>
    <row r="38948" spans="8:8" ht="15" customHeight="1">
      <c r="H38948" s="24"/>
    </row>
    <row r="38949" spans="8:8" ht="15" customHeight="1">
      <c r="H38949" s="24"/>
    </row>
    <row r="38950" spans="8:8" ht="15" customHeight="1">
      <c r="H38950" s="24"/>
    </row>
    <row r="38951" spans="8:8" ht="15" customHeight="1">
      <c r="H38951" s="24"/>
    </row>
    <row r="38952" spans="8:8" ht="15" customHeight="1">
      <c r="H38952" s="24"/>
    </row>
    <row r="38953" spans="8:8" ht="15" customHeight="1">
      <c r="H38953" s="24"/>
    </row>
    <row r="38954" spans="8:8" ht="15" customHeight="1">
      <c r="H38954" s="24"/>
    </row>
    <row r="38955" spans="8:8" ht="15" customHeight="1">
      <c r="H38955" s="24"/>
    </row>
    <row r="38956" spans="8:8" ht="15" customHeight="1">
      <c r="H38956" s="24"/>
    </row>
    <row r="38957" spans="8:8" ht="15" customHeight="1">
      <c r="H38957" s="24"/>
    </row>
    <row r="38958" spans="8:8" ht="15" customHeight="1">
      <c r="H38958" s="24"/>
    </row>
    <row r="38959" spans="8:8" ht="15" customHeight="1">
      <c r="H38959" s="24"/>
    </row>
    <row r="38960" spans="8:8" ht="15" customHeight="1">
      <c r="H38960" s="24"/>
    </row>
    <row r="38961" spans="8:8" ht="15" customHeight="1">
      <c r="H38961" s="24"/>
    </row>
    <row r="38962" spans="8:8" ht="15" customHeight="1">
      <c r="H38962" s="24"/>
    </row>
    <row r="38963" spans="8:8" ht="15" customHeight="1">
      <c r="H38963" s="24"/>
    </row>
    <row r="38964" spans="8:8" ht="15" customHeight="1">
      <c r="H38964" s="24"/>
    </row>
    <row r="38965" spans="8:8" ht="15" customHeight="1">
      <c r="H38965" s="24"/>
    </row>
    <row r="38966" spans="8:8" ht="15" customHeight="1">
      <c r="H38966" s="24"/>
    </row>
    <row r="38967" spans="8:8" ht="15" customHeight="1">
      <c r="H38967" s="24"/>
    </row>
    <row r="38968" spans="8:8" ht="15" customHeight="1">
      <c r="H38968" s="24"/>
    </row>
    <row r="38969" spans="8:8" ht="15" customHeight="1">
      <c r="H38969" s="24"/>
    </row>
    <row r="38970" spans="8:8" ht="15" customHeight="1">
      <c r="H38970" s="24"/>
    </row>
    <row r="38971" spans="8:8" ht="15" customHeight="1">
      <c r="H38971" s="24"/>
    </row>
    <row r="38972" spans="8:8" ht="15" customHeight="1">
      <c r="H38972" s="24"/>
    </row>
    <row r="38973" spans="8:8" ht="15" customHeight="1">
      <c r="H38973" s="24"/>
    </row>
    <row r="38974" spans="8:8" ht="15" customHeight="1">
      <c r="H38974" s="24"/>
    </row>
    <row r="38975" spans="8:8" ht="15" customHeight="1">
      <c r="H38975" s="24"/>
    </row>
    <row r="38976" spans="8:8" ht="15" customHeight="1">
      <c r="H38976" s="24"/>
    </row>
    <row r="38977" spans="8:8" ht="15" customHeight="1">
      <c r="H38977" s="24"/>
    </row>
    <row r="38978" spans="8:8" ht="15" customHeight="1">
      <c r="H38978" s="24"/>
    </row>
    <row r="38979" spans="8:8" ht="15" customHeight="1">
      <c r="H38979" s="24"/>
    </row>
    <row r="38980" spans="8:8" ht="15" customHeight="1">
      <c r="H38980" s="24"/>
    </row>
    <row r="38981" spans="8:8" ht="15" customHeight="1">
      <c r="H38981" s="24"/>
    </row>
    <row r="38982" spans="8:8" ht="15" customHeight="1">
      <c r="H38982" s="24"/>
    </row>
    <row r="38983" spans="8:8" ht="15" customHeight="1">
      <c r="H38983" s="24"/>
    </row>
    <row r="38984" spans="8:8" ht="15" customHeight="1">
      <c r="H38984" s="24"/>
    </row>
    <row r="38985" spans="8:8" ht="15" customHeight="1">
      <c r="H38985" s="24"/>
    </row>
    <row r="38986" spans="8:8" ht="15" customHeight="1">
      <c r="H38986" s="24"/>
    </row>
    <row r="38987" spans="8:8" ht="15" customHeight="1">
      <c r="H38987" s="24"/>
    </row>
    <row r="38988" spans="8:8" ht="15" customHeight="1">
      <c r="H38988" s="24"/>
    </row>
    <row r="38989" spans="8:8" ht="15" customHeight="1">
      <c r="H38989" s="24"/>
    </row>
    <row r="38990" spans="8:8" ht="15" customHeight="1">
      <c r="H38990" s="24"/>
    </row>
    <row r="38991" spans="8:8" ht="15" customHeight="1">
      <c r="H38991" s="24"/>
    </row>
    <row r="38992" spans="8:8" ht="15" customHeight="1">
      <c r="H38992" s="24"/>
    </row>
    <row r="38993" spans="8:8" ht="15" customHeight="1">
      <c r="H38993" s="24"/>
    </row>
    <row r="38994" spans="8:8" ht="15" customHeight="1">
      <c r="H38994" s="24"/>
    </row>
    <row r="38995" spans="8:8" ht="15" customHeight="1">
      <c r="H38995" s="24"/>
    </row>
    <row r="38996" spans="8:8" ht="15" customHeight="1">
      <c r="H38996" s="24"/>
    </row>
    <row r="38997" spans="8:8" ht="15" customHeight="1">
      <c r="H38997" s="24"/>
    </row>
    <row r="38998" spans="8:8" ht="15" customHeight="1">
      <c r="H38998" s="24"/>
    </row>
    <row r="38999" spans="8:8" ht="15" customHeight="1">
      <c r="H38999" s="24"/>
    </row>
    <row r="39000" spans="8:8" ht="15" customHeight="1">
      <c r="H39000" s="24"/>
    </row>
    <row r="39001" spans="8:8" ht="15" customHeight="1">
      <c r="H39001" s="24"/>
    </row>
    <row r="39002" spans="8:8" ht="15" customHeight="1">
      <c r="H39002" s="24"/>
    </row>
    <row r="39003" spans="8:8" ht="15" customHeight="1">
      <c r="H39003" s="24"/>
    </row>
    <row r="39004" spans="8:8" ht="15" customHeight="1">
      <c r="H39004" s="24"/>
    </row>
    <row r="39005" spans="8:8" ht="15" customHeight="1">
      <c r="H39005" s="24"/>
    </row>
    <row r="39006" spans="8:8" ht="15" customHeight="1">
      <c r="H39006" s="24"/>
    </row>
    <row r="39007" spans="8:8" ht="15" customHeight="1">
      <c r="H39007" s="24"/>
    </row>
    <row r="39008" spans="8:8" ht="15" customHeight="1">
      <c r="H39008" s="24"/>
    </row>
    <row r="39009" spans="8:8" ht="15" customHeight="1">
      <c r="H39009" s="24"/>
    </row>
    <row r="39010" spans="8:8" ht="15" customHeight="1">
      <c r="H39010" s="24"/>
    </row>
    <row r="39011" spans="8:8" ht="15" customHeight="1">
      <c r="H39011" s="24"/>
    </row>
    <row r="39012" spans="8:8" ht="15" customHeight="1">
      <c r="H39012" s="24"/>
    </row>
    <row r="39013" spans="8:8" ht="15" customHeight="1">
      <c r="H39013" s="24"/>
    </row>
    <row r="39014" spans="8:8" ht="15" customHeight="1">
      <c r="H39014" s="24"/>
    </row>
    <row r="39015" spans="8:8" ht="15" customHeight="1">
      <c r="H39015" s="24"/>
    </row>
    <row r="39016" spans="8:8" ht="15" customHeight="1">
      <c r="H39016" s="24"/>
    </row>
    <row r="39017" spans="8:8" ht="15" customHeight="1">
      <c r="H39017" s="24"/>
    </row>
    <row r="39018" spans="8:8" ht="15" customHeight="1">
      <c r="H39018" s="24"/>
    </row>
    <row r="39019" spans="8:8" ht="15" customHeight="1">
      <c r="H39019" s="24"/>
    </row>
    <row r="39020" spans="8:8" ht="15" customHeight="1">
      <c r="H39020" s="24"/>
    </row>
    <row r="39021" spans="8:8" ht="15" customHeight="1">
      <c r="H39021" s="24"/>
    </row>
    <row r="39022" spans="8:8" ht="15" customHeight="1">
      <c r="H39022" s="24"/>
    </row>
    <row r="39023" spans="8:8" ht="15" customHeight="1">
      <c r="H39023" s="24"/>
    </row>
    <row r="39024" spans="8:8" ht="15" customHeight="1">
      <c r="H39024" s="24"/>
    </row>
    <row r="39025" spans="8:8" ht="15" customHeight="1">
      <c r="H39025" s="24"/>
    </row>
    <row r="39026" spans="8:8" ht="15" customHeight="1">
      <c r="H39026" s="24"/>
    </row>
    <row r="39027" spans="8:8" ht="15" customHeight="1">
      <c r="H39027" s="24"/>
    </row>
    <row r="39028" spans="8:8" ht="15" customHeight="1">
      <c r="H39028" s="24"/>
    </row>
    <row r="39029" spans="8:8" ht="15" customHeight="1">
      <c r="H39029" s="24"/>
    </row>
    <row r="39030" spans="8:8" ht="15" customHeight="1">
      <c r="H39030" s="24"/>
    </row>
    <row r="39031" spans="8:8" ht="15" customHeight="1">
      <c r="H39031" s="24"/>
    </row>
    <row r="39032" spans="8:8" ht="15" customHeight="1">
      <c r="H39032" s="24"/>
    </row>
    <row r="39033" spans="8:8" ht="15" customHeight="1">
      <c r="H39033" s="24"/>
    </row>
    <row r="39034" spans="8:8" ht="15" customHeight="1">
      <c r="H39034" s="24"/>
    </row>
    <row r="39035" spans="8:8" ht="15" customHeight="1">
      <c r="H39035" s="24"/>
    </row>
    <row r="39036" spans="8:8" ht="15" customHeight="1">
      <c r="H39036" s="24"/>
    </row>
    <row r="39037" spans="8:8" ht="15" customHeight="1">
      <c r="H39037" s="24"/>
    </row>
    <row r="39038" spans="8:8" ht="15" customHeight="1">
      <c r="H39038" s="24"/>
    </row>
    <row r="39039" spans="8:8" ht="15" customHeight="1">
      <c r="H39039" s="24"/>
    </row>
    <row r="39040" spans="8:8" ht="15" customHeight="1">
      <c r="H39040" s="24"/>
    </row>
    <row r="39041" spans="8:8" ht="15" customHeight="1">
      <c r="H39041" s="24"/>
    </row>
    <row r="39042" spans="8:8" ht="15" customHeight="1">
      <c r="H39042" s="24"/>
    </row>
    <row r="39043" spans="8:8" ht="15" customHeight="1">
      <c r="H39043" s="24"/>
    </row>
    <row r="39044" spans="8:8" ht="15" customHeight="1">
      <c r="H39044" s="24"/>
    </row>
    <row r="39045" spans="8:8" ht="15" customHeight="1">
      <c r="H39045" s="24"/>
    </row>
    <row r="39046" spans="8:8" ht="15" customHeight="1">
      <c r="H39046" s="24"/>
    </row>
    <row r="39047" spans="8:8" ht="15" customHeight="1">
      <c r="H39047" s="24"/>
    </row>
    <row r="39048" spans="8:8" ht="15" customHeight="1">
      <c r="H39048" s="24"/>
    </row>
    <row r="39049" spans="8:8" ht="15" customHeight="1">
      <c r="H39049" s="24"/>
    </row>
    <row r="39050" spans="8:8" ht="15" customHeight="1">
      <c r="H39050" s="24"/>
    </row>
    <row r="39051" spans="8:8" ht="15" customHeight="1">
      <c r="H39051" s="24"/>
    </row>
    <row r="39052" spans="8:8" ht="15" customHeight="1">
      <c r="H39052" s="24"/>
    </row>
    <row r="39053" spans="8:8" ht="15" customHeight="1">
      <c r="H39053" s="24"/>
    </row>
    <row r="39054" spans="8:8" ht="15" customHeight="1">
      <c r="H39054" s="24"/>
    </row>
    <row r="39055" spans="8:8" ht="15" customHeight="1">
      <c r="H39055" s="24"/>
    </row>
    <row r="39056" spans="8:8" ht="15" customHeight="1">
      <c r="H39056" s="24"/>
    </row>
    <row r="39057" spans="8:8" ht="15" customHeight="1">
      <c r="H39057" s="24"/>
    </row>
    <row r="39058" spans="8:8" ht="15" customHeight="1">
      <c r="H39058" s="24"/>
    </row>
    <row r="39059" spans="8:8" ht="15" customHeight="1">
      <c r="H39059" s="24"/>
    </row>
    <row r="39060" spans="8:8" ht="15" customHeight="1">
      <c r="H39060" s="24"/>
    </row>
    <row r="39061" spans="8:8" ht="15" customHeight="1">
      <c r="H39061" s="24"/>
    </row>
    <row r="39062" spans="8:8" ht="15" customHeight="1">
      <c r="H39062" s="24"/>
    </row>
    <row r="39063" spans="8:8" ht="15" customHeight="1">
      <c r="H39063" s="24"/>
    </row>
    <row r="39064" spans="8:8" ht="15" customHeight="1">
      <c r="H39064" s="24"/>
    </row>
    <row r="39065" spans="8:8" ht="15" customHeight="1">
      <c r="H39065" s="24"/>
    </row>
    <row r="39066" spans="8:8" ht="15" customHeight="1">
      <c r="H39066" s="24"/>
    </row>
    <row r="39067" spans="8:8" ht="15" customHeight="1">
      <c r="H39067" s="24"/>
    </row>
    <row r="39068" spans="8:8" ht="15" customHeight="1">
      <c r="H39068" s="24"/>
    </row>
    <row r="39069" spans="8:8" ht="15" customHeight="1">
      <c r="H39069" s="24"/>
    </row>
    <row r="39070" spans="8:8" ht="15" customHeight="1">
      <c r="H39070" s="24"/>
    </row>
    <row r="39071" spans="8:8" ht="15" customHeight="1">
      <c r="H39071" s="24"/>
    </row>
    <row r="39072" spans="8:8" ht="15" customHeight="1">
      <c r="H39072" s="24"/>
    </row>
    <row r="39073" spans="8:8" ht="15" customHeight="1">
      <c r="H39073" s="24"/>
    </row>
    <row r="39074" spans="8:8" ht="15" customHeight="1">
      <c r="H39074" s="24"/>
    </row>
    <row r="39075" spans="8:8" ht="15" customHeight="1">
      <c r="H39075" s="24"/>
    </row>
    <row r="39076" spans="8:8" ht="15" customHeight="1">
      <c r="H39076" s="24"/>
    </row>
    <row r="39077" spans="8:8" ht="15" customHeight="1">
      <c r="H39077" s="24"/>
    </row>
    <row r="39078" spans="8:8" ht="15" customHeight="1">
      <c r="H39078" s="24"/>
    </row>
    <row r="39079" spans="8:8" ht="15" customHeight="1">
      <c r="H39079" s="24"/>
    </row>
    <row r="39080" spans="8:8" ht="15" customHeight="1">
      <c r="H39080" s="24"/>
    </row>
    <row r="39081" spans="8:8" ht="15" customHeight="1">
      <c r="H39081" s="24"/>
    </row>
    <row r="39082" spans="8:8" ht="15" customHeight="1">
      <c r="H39082" s="24"/>
    </row>
    <row r="39083" spans="8:8" ht="15" customHeight="1">
      <c r="H39083" s="24"/>
    </row>
    <row r="39084" spans="8:8" ht="15" customHeight="1">
      <c r="H39084" s="24"/>
    </row>
    <row r="39085" spans="8:8" ht="15" customHeight="1">
      <c r="H39085" s="24"/>
    </row>
    <row r="39086" spans="8:8" ht="15" customHeight="1">
      <c r="H39086" s="24"/>
    </row>
    <row r="39087" spans="8:8" ht="15" customHeight="1">
      <c r="H39087" s="24"/>
    </row>
    <row r="39088" spans="8:8" ht="15" customHeight="1">
      <c r="H39088" s="24"/>
    </row>
    <row r="39089" spans="8:8" ht="15" customHeight="1">
      <c r="H39089" s="24"/>
    </row>
    <row r="39090" spans="8:8" ht="15" customHeight="1">
      <c r="H39090" s="24"/>
    </row>
    <row r="39091" spans="8:8" ht="15" customHeight="1">
      <c r="H39091" s="24"/>
    </row>
    <row r="39092" spans="8:8" ht="15" customHeight="1">
      <c r="H39092" s="24"/>
    </row>
    <row r="39093" spans="8:8" ht="15" customHeight="1">
      <c r="H39093" s="24"/>
    </row>
    <row r="39094" spans="8:8" ht="15" customHeight="1">
      <c r="H39094" s="24"/>
    </row>
    <row r="39095" spans="8:8" ht="15" customHeight="1">
      <c r="H39095" s="24"/>
    </row>
    <row r="39096" spans="8:8" ht="15" customHeight="1">
      <c r="H39096" s="24"/>
    </row>
    <row r="39097" spans="8:8" ht="15" customHeight="1">
      <c r="H39097" s="24"/>
    </row>
    <row r="39098" spans="8:8" ht="15" customHeight="1">
      <c r="H39098" s="24"/>
    </row>
    <row r="39099" spans="8:8" ht="15" customHeight="1">
      <c r="H39099" s="24"/>
    </row>
    <row r="39100" spans="8:8" ht="15" customHeight="1">
      <c r="H39100" s="24"/>
    </row>
    <row r="39101" spans="8:8" ht="15" customHeight="1">
      <c r="H39101" s="24"/>
    </row>
    <row r="39102" spans="8:8" ht="15" customHeight="1">
      <c r="H39102" s="24"/>
    </row>
    <row r="39103" spans="8:8" ht="15" customHeight="1">
      <c r="H39103" s="24"/>
    </row>
    <row r="39104" spans="8:8" ht="15" customHeight="1">
      <c r="H39104" s="24"/>
    </row>
    <row r="39105" spans="8:8" ht="15" customHeight="1">
      <c r="H39105" s="24"/>
    </row>
    <row r="39106" spans="8:8" ht="15" customHeight="1">
      <c r="H39106" s="24"/>
    </row>
    <row r="39107" spans="8:8" ht="15" customHeight="1">
      <c r="H39107" s="24"/>
    </row>
    <row r="39108" spans="8:8" ht="15" customHeight="1">
      <c r="H39108" s="24"/>
    </row>
    <row r="39109" spans="8:8" ht="15" customHeight="1">
      <c r="H39109" s="24"/>
    </row>
    <row r="39110" spans="8:8" ht="15" customHeight="1">
      <c r="H39110" s="24"/>
    </row>
    <row r="39111" spans="8:8" ht="15" customHeight="1">
      <c r="H39111" s="24"/>
    </row>
    <row r="39112" spans="8:8" ht="15" customHeight="1">
      <c r="H39112" s="24"/>
    </row>
    <row r="39113" spans="8:8" ht="15" customHeight="1">
      <c r="H39113" s="24"/>
    </row>
    <row r="39114" spans="8:8" ht="15" customHeight="1">
      <c r="H39114" s="24"/>
    </row>
    <row r="39115" spans="8:8" ht="15" customHeight="1">
      <c r="H39115" s="24"/>
    </row>
    <row r="39116" spans="8:8" ht="15" customHeight="1">
      <c r="H39116" s="24"/>
    </row>
    <row r="39117" spans="8:8" ht="15" customHeight="1">
      <c r="H39117" s="24"/>
    </row>
    <row r="39118" spans="8:8" ht="15" customHeight="1">
      <c r="H39118" s="24"/>
    </row>
    <row r="39119" spans="8:8" ht="15" customHeight="1">
      <c r="H39119" s="24"/>
    </row>
    <row r="39120" spans="8:8" ht="15" customHeight="1">
      <c r="H39120" s="24"/>
    </row>
    <row r="39121" spans="8:8" ht="15" customHeight="1">
      <c r="H39121" s="24"/>
    </row>
    <row r="39122" spans="8:8" ht="15" customHeight="1">
      <c r="H39122" s="24"/>
    </row>
    <row r="39123" spans="8:8" ht="15" customHeight="1">
      <c r="H39123" s="24"/>
    </row>
    <row r="39124" spans="8:8" ht="15" customHeight="1">
      <c r="H39124" s="24"/>
    </row>
    <row r="39125" spans="8:8" ht="15" customHeight="1">
      <c r="H39125" s="24"/>
    </row>
    <row r="39126" spans="8:8" ht="15" customHeight="1">
      <c r="H39126" s="24"/>
    </row>
    <row r="39127" spans="8:8" ht="15" customHeight="1">
      <c r="H39127" s="24"/>
    </row>
    <row r="39128" spans="8:8" ht="15" customHeight="1">
      <c r="H39128" s="24"/>
    </row>
    <row r="39129" spans="8:8" ht="15" customHeight="1">
      <c r="H39129" s="24"/>
    </row>
    <row r="39130" spans="8:8" ht="15" customHeight="1">
      <c r="H39130" s="24"/>
    </row>
    <row r="39131" spans="8:8" ht="15" customHeight="1">
      <c r="H39131" s="24"/>
    </row>
    <row r="39132" spans="8:8" ht="15" customHeight="1">
      <c r="H39132" s="24"/>
    </row>
    <row r="39133" spans="8:8" ht="15" customHeight="1">
      <c r="H39133" s="24"/>
    </row>
    <row r="39134" spans="8:8" ht="15" customHeight="1">
      <c r="H39134" s="24"/>
    </row>
    <row r="39135" spans="8:8" ht="15" customHeight="1">
      <c r="H39135" s="24"/>
    </row>
    <row r="39136" spans="8:8" ht="15" customHeight="1">
      <c r="H39136" s="24"/>
    </row>
    <row r="39137" spans="8:8" ht="15" customHeight="1">
      <c r="H39137" s="24"/>
    </row>
    <row r="39138" spans="8:8" ht="15" customHeight="1">
      <c r="H39138" s="24"/>
    </row>
    <row r="39139" spans="8:8" ht="15" customHeight="1">
      <c r="H39139" s="24"/>
    </row>
    <row r="39140" spans="8:8" ht="15" customHeight="1">
      <c r="H39140" s="24"/>
    </row>
    <row r="39141" spans="8:8" ht="15" customHeight="1">
      <c r="H39141" s="24"/>
    </row>
    <row r="39142" spans="8:8" ht="15" customHeight="1">
      <c r="H39142" s="24"/>
    </row>
    <row r="39143" spans="8:8" ht="15" customHeight="1">
      <c r="H39143" s="24"/>
    </row>
    <row r="39144" spans="8:8" ht="15" customHeight="1">
      <c r="H39144" s="24"/>
    </row>
    <row r="39145" spans="8:8" ht="15" customHeight="1">
      <c r="H39145" s="24"/>
    </row>
    <row r="39146" spans="8:8" ht="15" customHeight="1">
      <c r="H39146" s="24"/>
    </row>
    <row r="39147" spans="8:8" ht="15" customHeight="1">
      <c r="H39147" s="24"/>
    </row>
    <row r="39148" spans="8:8" ht="15" customHeight="1">
      <c r="H39148" s="24"/>
    </row>
    <row r="39149" spans="8:8" ht="15" customHeight="1">
      <c r="H39149" s="24"/>
    </row>
    <row r="39150" spans="8:8" ht="15" customHeight="1">
      <c r="H39150" s="24"/>
    </row>
    <row r="39151" spans="8:8" ht="15" customHeight="1">
      <c r="H39151" s="24"/>
    </row>
    <row r="39152" spans="8:8" ht="15" customHeight="1">
      <c r="H39152" s="24"/>
    </row>
    <row r="39153" spans="8:8" ht="15" customHeight="1">
      <c r="H39153" s="24"/>
    </row>
    <row r="39154" spans="8:8" ht="15" customHeight="1">
      <c r="H39154" s="24"/>
    </row>
    <row r="39155" spans="8:8" ht="15" customHeight="1">
      <c r="H39155" s="24"/>
    </row>
    <row r="39156" spans="8:8" ht="15" customHeight="1">
      <c r="H39156" s="24"/>
    </row>
    <row r="39157" spans="8:8" ht="15" customHeight="1">
      <c r="H39157" s="24"/>
    </row>
    <row r="39158" spans="8:8" ht="15" customHeight="1">
      <c r="H39158" s="24"/>
    </row>
    <row r="39159" spans="8:8" ht="15" customHeight="1">
      <c r="H39159" s="24"/>
    </row>
    <row r="39160" spans="8:8" ht="15" customHeight="1">
      <c r="H39160" s="24"/>
    </row>
    <row r="39161" spans="8:8" ht="15" customHeight="1">
      <c r="H39161" s="24"/>
    </row>
    <row r="39162" spans="8:8" ht="15" customHeight="1">
      <c r="H39162" s="24"/>
    </row>
    <row r="39163" spans="8:8" ht="15" customHeight="1">
      <c r="H39163" s="24"/>
    </row>
    <row r="39164" spans="8:8" ht="15" customHeight="1">
      <c r="H39164" s="24"/>
    </row>
    <row r="39165" spans="8:8" ht="15" customHeight="1">
      <c r="H39165" s="24"/>
    </row>
    <row r="39166" spans="8:8" ht="15" customHeight="1">
      <c r="H39166" s="24"/>
    </row>
    <row r="39167" spans="8:8" ht="15" customHeight="1">
      <c r="H39167" s="24"/>
    </row>
    <row r="39168" spans="8:8" ht="15" customHeight="1">
      <c r="H39168" s="24"/>
    </row>
    <row r="39169" spans="8:8" ht="15" customHeight="1">
      <c r="H39169" s="24"/>
    </row>
    <row r="39170" spans="8:8" ht="15" customHeight="1">
      <c r="H39170" s="24"/>
    </row>
    <row r="39171" spans="8:8" ht="15" customHeight="1">
      <c r="H39171" s="24"/>
    </row>
    <row r="39172" spans="8:8" ht="15" customHeight="1">
      <c r="H39172" s="24"/>
    </row>
    <row r="39173" spans="8:8" ht="15" customHeight="1">
      <c r="H39173" s="24"/>
    </row>
    <row r="39174" spans="8:8" ht="15" customHeight="1">
      <c r="H39174" s="24"/>
    </row>
    <row r="39175" spans="8:8" ht="15" customHeight="1">
      <c r="H39175" s="24"/>
    </row>
    <row r="39176" spans="8:8" ht="15" customHeight="1">
      <c r="H39176" s="24"/>
    </row>
    <row r="39177" spans="8:8" ht="15" customHeight="1">
      <c r="H39177" s="24"/>
    </row>
    <row r="39178" spans="8:8" ht="15" customHeight="1">
      <c r="H39178" s="24"/>
    </row>
    <row r="39179" spans="8:8" ht="15" customHeight="1">
      <c r="H39179" s="24"/>
    </row>
    <row r="39180" spans="8:8" ht="15" customHeight="1">
      <c r="H39180" s="24"/>
    </row>
    <row r="39181" spans="8:8" ht="15" customHeight="1">
      <c r="H39181" s="24"/>
    </row>
    <row r="39182" spans="8:8" ht="15" customHeight="1">
      <c r="H39182" s="24"/>
    </row>
    <row r="39183" spans="8:8" ht="15" customHeight="1">
      <c r="H39183" s="24"/>
    </row>
    <row r="39184" spans="8:8" ht="15" customHeight="1">
      <c r="H39184" s="24"/>
    </row>
    <row r="39185" spans="8:8" ht="15" customHeight="1">
      <c r="H39185" s="24"/>
    </row>
    <row r="39186" spans="8:8" ht="15" customHeight="1">
      <c r="H39186" s="24"/>
    </row>
    <row r="39187" spans="8:8" ht="15" customHeight="1">
      <c r="H39187" s="24"/>
    </row>
    <row r="39188" spans="8:8" ht="15" customHeight="1">
      <c r="H39188" s="24"/>
    </row>
    <row r="39189" spans="8:8" ht="15" customHeight="1">
      <c r="H39189" s="24"/>
    </row>
    <row r="39190" spans="8:8" ht="15" customHeight="1">
      <c r="H39190" s="24"/>
    </row>
    <row r="39191" spans="8:8" ht="15" customHeight="1">
      <c r="H39191" s="24"/>
    </row>
    <row r="39192" spans="8:8" ht="15" customHeight="1">
      <c r="H39192" s="24"/>
    </row>
    <row r="39193" spans="8:8" ht="15" customHeight="1">
      <c r="H39193" s="24"/>
    </row>
    <row r="39194" spans="8:8" ht="15" customHeight="1">
      <c r="H39194" s="24"/>
    </row>
    <row r="39195" spans="8:8" ht="15" customHeight="1">
      <c r="H39195" s="24"/>
    </row>
    <row r="39196" spans="8:8" ht="15" customHeight="1">
      <c r="H39196" s="24"/>
    </row>
    <row r="39197" spans="8:8" ht="15" customHeight="1">
      <c r="H39197" s="24"/>
    </row>
    <row r="39198" spans="8:8" ht="15" customHeight="1">
      <c r="H39198" s="24"/>
    </row>
    <row r="39199" spans="8:8" ht="15" customHeight="1">
      <c r="H39199" s="24"/>
    </row>
    <row r="39200" spans="8:8" ht="15" customHeight="1">
      <c r="H39200" s="24"/>
    </row>
    <row r="39201" spans="8:8" ht="15" customHeight="1">
      <c r="H39201" s="24"/>
    </row>
    <row r="39202" spans="8:8" ht="15" customHeight="1">
      <c r="H39202" s="24"/>
    </row>
    <row r="39203" spans="8:8" ht="15" customHeight="1">
      <c r="H39203" s="24"/>
    </row>
    <row r="39204" spans="8:8" ht="15" customHeight="1">
      <c r="H39204" s="24"/>
    </row>
    <row r="39205" spans="8:8" ht="15" customHeight="1">
      <c r="H39205" s="24"/>
    </row>
    <row r="39206" spans="8:8" ht="15" customHeight="1">
      <c r="H39206" s="24"/>
    </row>
    <row r="39207" spans="8:8" ht="15" customHeight="1">
      <c r="H39207" s="24"/>
    </row>
    <row r="39208" spans="8:8" ht="15" customHeight="1">
      <c r="H39208" s="24"/>
    </row>
    <row r="39209" spans="8:8" ht="15" customHeight="1">
      <c r="H39209" s="24"/>
    </row>
    <row r="39210" spans="8:8" ht="15" customHeight="1">
      <c r="H39210" s="24"/>
    </row>
    <row r="39211" spans="8:8" ht="15" customHeight="1">
      <c r="H39211" s="24"/>
    </row>
    <row r="39212" spans="8:8" ht="15" customHeight="1">
      <c r="H39212" s="24"/>
    </row>
    <row r="39213" spans="8:8" ht="15" customHeight="1">
      <c r="H39213" s="24"/>
    </row>
    <row r="39214" spans="8:8" ht="15" customHeight="1">
      <c r="H39214" s="24"/>
    </row>
    <row r="39215" spans="8:8" ht="15" customHeight="1">
      <c r="H39215" s="24"/>
    </row>
    <row r="39216" spans="8:8" ht="15" customHeight="1">
      <c r="H39216" s="24"/>
    </row>
    <row r="39217" spans="8:8" ht="15" customHeight="1">
      <c r="H39217" s="24"/>
    </row>
    <row r="39218" spans="8:8" ht="15" customHeight="1">
      <c r="H39218" s="24"/>
    </row>
    <row r="39219" spans="8:8" ht="15" customHeight="1">
      <c r="H39219" s="24"/>
    </row>
    <row r="39220" spans="8:8" ht="15" customHeight="1">
      <c r="H39220" s="24"/>
    </row>
    <row r="39221" spans="8:8" ht="15" customHeight="1">
      <c r="H39221" s="24"/>
    </row>
    <row r="39222" spans="8:8" ht="15" customHeight="1">
      <c r="H39222" s="24"/>
    </row>
    <row r="39223" spans="8:8" ht="15" customHeight="1">
      <c r="H39223" s="24"/>
    </row>
    <row r="39224" spans="8:8" ht="15" customHeight="1">
      <c r="H39224" s="24"/>
    </row>
    <row r="39225" spans="8:8" ht="15" customHeight="1">
      <c r="H39225" s="24"/>
    </row>
    <row r="39226" spans="8:8" ht="15" customHeight="1">
      <c r="H39226" s="24"/>
    </row>
    <row r="39227" spans="8:8" ht="15" customHeight="1">
      <c r="H39227" s="24"/>
    </row>
    <row r="39228" spans="8:8" ht="15" customHeight="1">
      <c r="H39228" s="24"/>
    </row>
    <row r="39229" spans="8:8" ht="15" customHeight="1">
      <c r="H39229" s="24"/>
    </row>
    <row r="39230" spans="8:8" ht="15" customHeight="1">
      <c r="H39230" s="24"/>
    </row>
    <row r="39231" spans="8:8" ht="15" customHeight="1">
      <c r="H39231" s="24"/>
    </row>
    <row r="39232" spans="8:8" ht="15" customHeight="1">
      <c r="H39232" s="24"/>
    </row>
    <row r="39233" spans="8:8" ht="15" customHeight="1">
      <c r="H39233" s="24"/>
    </row>
    <row r="39234" spans="8:8" ht="15" customHeight="1">
      <c r="H39234" s="24"/>
    </row>
    <row r="39235" spans="8:8" ht="15" customHeight="1">
      <c r="H39235" s="24"/>
    </row>
    <row r="39236" spans="8:8" ht="15" customHeight="1">
      <c r="H39236" s="24"/>
    </row>
    <row r="39237" spans="8:8" ht="15" customHeight="1">
      <c r="H39237" s="24"/>
    </row>
    <row r="39238" spans="8:8" ht="15" customHeight="1">
      <c r="H39238" s="24"/>
    </row>
    <row r="39239" spans="8:8" ht="15" customHeight="1">
      <c r="H39239" s="24"/>
    </row>
    <row r="39240" spans="8:8" ht="15" customHeight="1">
      <c r="H39240" s="24"/>
    </row>
    <row r="39241" spans="8:8" ht="15" customHeight="1">
      <c r="H39241" s="24"/>
    </row>
    <row r="39242" spans="8:8" ht="15" customHeight="1">
      <c r="H39242" s="24"/>
    </row>
    <row r="39243" spans="8:8" ht="15" customHeight="1">
      <c r="H39243" s="24"/>
    </row>
    <row r="39244" spans="8:8" ht="15" customHeight="1">
      <c r="H39244" s="24"/>
    </row>
    <row r="39245" spans="8:8" ht="15" customHeight="1">
      <c r="H39245" s="24"/>
    </row>
    <row r="39246" spans="8:8" ht="15" customHeight="1">
      <c r="H39246" s="24"/>
    </row>
    <row r="39247" spans="8:8" ht="15" customHeight="1">
      <c r="H39247" s="24"/>
    </row>
    <row r="39248" spans="8:8" ht="15" customHeight="1">
      <c r="H39248" s="24"/>
    </row>
    <row r="39249" spans="8:8" ht="15" customHeight="1">
      <c r="H39249" s="24"/>
    </row>
    <row r="39250" spans="8:8" ht="15" customHeight="1">
      <c r="H39250" s="24"/>
    </row>
    <row r="39251" spans="8:8" ht="15" customHeight="1">
      <c r="H39251" s="24"/>
    </row>
    <row r="39252" spans="8:8" ht="15" customHeight="1">
      <c r="H39252" s="24"/>
    </row>
    <row r="39253" spans="8:8" ht="15" customHeight="1">
      <c r="H39253" s="24"/>
    </row>
    <row r="39254" spans="8:8" ht="15" customHeight="1">
      <c r="H39254" s="24"/>
    </row>
    <row r="39255" spans="8:8" ht="15" customHeight="1">
      <c r="H39255" s="24"/>
    </row>
    <row r="39256" spans="8:8" ht="15" customHeight="1">
      <c r="H39256" s="24"/>
    </row>
    <row r="39257" spans="8:8" ht="15" customHeight="1">
      <c r="H39257" s="24"/>
    </row>
    <row r="39258" spans="8:8" ht="15" customHeight="1">
      <c r="H39258" s="24"/>
    </row>
    <row r="39259" spans="8:8" ht="15" customHeight="1">
      <c r="H39259" s="24"/>
    </row>
    <row r="39260" spans="8:8" ht="15" customHeight="1">
      <c r="H39260" s="24"/>
    </row>
    <row r="39261" spans="8:8" ht="15" customHeight="1">
      <c r="H39261" s="24"/>
    </row>
    <row r="39262" spans="8:8" ht="15" customHeight="1">
      <c r="H39262" s="24"/>
    </row>
    <row r="39263" spans="8:8" ht="15" customHeight="1">
      <c r="H39263" s="24"/>
    </row>
    <row r="39264" spans="8:8" ht="15" customHeight="1">
      <c r="H39264" s="24"/>
    </row>
    <row r="39265" spans="8:8" ht="15" customHeight="1">
      <c r="H39265" s="24"/>
    </row>
    <row r="39266" spans="8:8" ht="15" customHeight="1">
      <c r="H39266" s="24"/>
    </row>
    <row r="39267" spans="8:8" ht="15" customHeight="1">
      <c r="H39267" s="24"/>
    </row>
    <row r="39268" spans="8:8" ht="15" customHeight="1">
      <c r="H39268" s="24"/>
    </row>
    <row r="39269" spans="8:8" ht="15" customHeight="1">
      <c r="H39269" s="24"/>
    </row>
    <row r="39270" spans="8:8" ht="15" customHeight="1">
      <c r="H39270" s="24"/>
    </row>
    <row r="39271" spans="8:8" ht="15" customHeight="1">
      <c r="H39271" s="24"/>
    </row>
    <row r="39272" spans="8:8" ht="15" customHeight="1">
      <c r="H39272" s="24"/>
    </row>
    <row r="39273" spans="8:8" ht="15" customHeight="1">
      <c r="H39273" s="24"/>
    </row>
    <row r="39274" spans="8:8" ht="15" customHeight="1">
      <c r="H39274" s="24"/>
    </row>
    <row r="39275" spans="8:8" ht="15" customHeight="1">
      <c r="H39275" s="24"/>
    </row>
    <row r="39276" spans="8:8" ht="15" customHeight="1">
      <c r="H39276" s="24"/>
    </row>
    <row r="39277" spans="8:8" ht="15" customHeight="1">
      <c r="H39277" s="24"/>
    </row>
    <row r="39278" spans="8:8" ht="15" customHeight="1">
      <c r="H39278" s="24"/>
    </row>
    <row r="39279" spans="8:8" ht="15" customHeight="1">
      <c r="H39279" s="24"/>
    </row>
    <row r="39280" spans="8:8" ht="15" customHeight="1">
      <c r="H39280" s="24"/>
    </row>
    <row r="39281" spans="8:8" ht="15" customHeight="1">
      <c r="H39281" s="24"/>
    </row>
    <row r="39282" spans="8:8" ht="15" customHeight="1">
      <c r="H39282" s="24"/>
    </row>
    <row r="39283" spans="8:8" ht="15" customHeight="1">
      <c r="H39283" s="24"/>
    </row>
    <row r="39284" spans="8:8" ht="15" customHeight="1">
      <c r="H39284" s="24"/>
    </row>
    <row r="39285" spans="8:8" ht="15" customHeight="1">
      <c r="H39285" s="24"/>
    </row>
    <row r="39286" spans="8:8" ht="15" customHeight="1">
      <c r="H39286" s="24"/>
    </row>
    <row r="39287" spans="8:8" ht="15" customHeight="1">
      <c r="H39287" s="24"/>
    </row>
    <row r="39288" spans="8:8" ht="15" customHeight="1">
      <c r="H39288" s="24"/>
    </row>
    <row r="39289" spans="8:8" ht="15" customHeight="1">
      <c r="H39289" s="24"/>
    </row>
    <row r="39290" spans="8:8" ht="15" customHeight="1">
      <c r="H39290" s="24"/>
    </row>
    <row r="39291" spans="8:8" ht="15" customHeight="1">
      <c r="H39291" s="24"/>
    </row>
    <row r="39292" spans="8:8" ht="15" customHeight="1">
      <c r="H39292" s="24"/>
    </row>
    <row r="39293" spans="8:8" ht="15" customHeight="1">
      <c r="H39293" s="24"/>
    </row>
    <row r="39294" spans="8:8" ht="15" customHeight="1">
      <c r="H39294" s="24"/>
    </row>
    <row r="39295" spans="8:8" ht="15" customHeight="1">
      <c r="H39295" s="24"/>
    </row>
    <row r="39296" spans="8:8" ht="15" customHeight="1">
      <c r="H39296" s="24"/>
    </row>
    <row r="39297" spans="8:8" ht="15" customHeight="1">
      <c r="H39297" s="24"/>
    </row>
    <row r="39298" spans="8:8" ht="15" customHeight="1">
      <c r="H39298" s="24"/>
    </row>
    <row r="39299" spans="8:8" ht="15" customHeight="1">
      <c r="H39299" s="24"/>
    </row>
    <row r="39300" spans="8:8" ht="15" customHeight="1">
      <c r="H39300" s="24"/>
    </row>
    <row r="39301" spans="8:8" ht="15" customHeight="1">
      <c r="H39301" s="24"/>
    </row>
    <row r="39302" spans="8:8" ht="15" customHeight="1">
      <c r="H39302" s="24"/>
    </row>
    <row r="39303" spans="8:8" ht="15" customHeight="1">
      <c r="H39303" s="24"/>
    </row>
    <row r="39304" spans="8:8" ht="15" customHeight="1">
      <c r="H39304" s="24"/>
    </row>
    <row r="39305" spans="8:8" ht="15" customHeight="1">
      <c r="H39305" s="24"/>
    </row>
    <row r="39306" spans="8:8" ht="15" customHeight="1">
      <c r="H39306" s="24"/>
    </row>
    <row r="39307" spans="8:8" ht="15" customHeight="1">
      <c r="H39307" s="24"/>
    </row>
    <row r="39308" spans="8:8" ht="15" customHeight="1">
      <c r="H39308" s="24"/>
    </row>
    <row r="39309" spans="8:8" ht="15" customHeight="1">
      <c r="H39309" s="24"/>
    </row>
    <row r="39310" spans="8:8" ht="15" customHeight="1">
      <c r="H39310" s="24"/>
    </row>
    <row r="39311" spans="8:8" ht="15" customHeight="1">
      <c r="H39311" s="24"/>
    </row>
    <row r="39312" spans="8:8" ht="15" customHeight="1">
      <c r="H39312" s="24"/>
    </row>
    <row r="39313" spans="8:8" ht="15" customHeight="1">
      <c r="H39313" s="24"/>
    </row>
    <row r="39314" spans="8:8" ht="15" customHeight="1">
      <c r="H39314" s="24"/>
    </row>
    <row r="39315" spans="8:8" ht="15" customHeight="1">
      <c r="H39315" s="24"/>
    </row>
    <row r="39316" spans="8:8" ht="15" customHeight="1">
      <c r="H39316" s="24"/>
    </row>
    <row r="39317" spans="8:8" ht="15" customHeight="1">
      <c r="H39317" s="24"/>
    </row>
    <row r="39318" spans="8:8" ht="15" customHeight="1">
      <c r="H39318" s="24"/>
    </row>
    <row r="39319" spans="8:8" ht="15" customHeight="1">
      <c r="H39319" s="24"/>
    </row>
    <row r="39320" spans="8:8" ht="15" customHeight="1">
      <c r="H39320" s="24"/>
    </row>
    <row r="39321" spans="8:8" ht="15" customHeight="1">
      <c r="H39321" s="24"/>
    </row>
    <row r="39322" spans="8:8" ht="15" customHeight="1">
      <c r="H39322" s="24"/>
    </row>
    <row r="39323" spans="8:8" ht="15" customHeight="1">
      <c r="H39323" s="24"/>
    </row>
    <row r="39324" spans="8:8" ht="15" customHeight="1">
      <c r="H39324" s="24"/>
    </row>
    <row r="39325" spans="8:8" ht="15" customHeight="1">
      <c r="H39325" s="24"/>
    </row>
    <row r="39326" spans="8:8" ht="15" customHeight="1">
      <c r="H39326" s="24"/>
    </row>
    <row r="39327" spans="8:8" ht="15" customHeight="1">
      <c r="H39327" s="24"/>
    </row>
    <row r="39328" spans="8:8" ht="15" customHeight="1">
      <c r="H39328" s="24"/>
    </row>
    <row r="39329" spans="8:8" ht="15" customHeight="1">
      <c r="H39329" s="24"/>
    </row>
    <row r="39330" spans="8:8" ht="15" customHeight="1">
      <c r="H39330" s="24"/>
    </row>
    <row r="39331" spans="8:8" ht="15" customHeight="1">
      <c r="H39331" s="24"/>
    </row>
    <row r="39332" spans="8:8" ht="15" customHeight="1">
      <c r="H39332" s="24"/>
    </row>
    <row r="39333" spans="8:8" ht="15" customHeight="1">
      <c r="H39333" s="24"/>
    </row>
    <row r="39334" spans="8:8" ht="15" customHeight="1">
      <c r="H39334" s="24"/>
    </row>
    <row r="39335" spans="8:8" ht="15" customHeight="1">
      <c r="H39335" s="24"/>
    </row>
    <row r="39336" spans="8:8" ht="15" customHeight="1">
      <c r="H39336" s="24"/>
    </row>
    <row r="39337" spans="8:8" ht="15" customHeight="1">
      <c r="H39337" s="24"/>
    </row>
    <row r="39338" spans="8:8" ht="15" customHeight="1">
      <c r="H39338" s="24"/>
    </row>
    <row r="39339" spans="8:8" ht="15" customHeight="1">
      <c r="H39339" s="24"/>
    </row>
    <row r="39340" spans="8:8" ht="15" customHeight="1">
      <c r="H39340" s="24"/>
    </row>
    <row r="39341" spans="8:8" ht="15" customHeight="1">
      <c r="H39341" s="24"/>
    </row>
    <row r="39342" spans="8:8" ht="15" customHeight="1">
      <c r="H39342" s="24"/>
    </row>
    <row r="39343" spans="8:8" ht="15" customHeight="1">
      <c r="H39343" s="24"/>
    </row>
    <row r="39344" spans="8:8" ht="15" customHeight="1">
      <c r="H39344" s="24"/>
    </row>
    <row r="39345" spans="8:8" ht="15" customHeight="1">
      <c r="H39345" s="24"/>
    </row>
    <row r="39346" spans="8:8" ht="15" customHeight="1">
      <c r="H39346" s="24"/>
    </row>
    <row r="39347" spans="8:8" ht="15" customHeight="1">
      <c r="H39347" s="24"/>
    </row>
    <row r="39348" spans="8:8" ht="15" customHeight="1">
      <c r="H39348" s="24"/>
    </row>
    <row r="39349" spans="8:8" ht="15" customHeight="1">
      <c r="H39349" s="24"/>
    </row>
    <row r="39350" spans="8:8" ht="15" customHeight="1">
      <c r="H39350" s="24"/>
    </row>
    <row r="39351" spans="8:8" ht="15" customHeight="1">
      <c r="H39351" s="24"/>
    </row>
    <row r="39352" spans="8:8" ht="15" customHeight="1">
      <c r="H39352" s="24"/>
    </row>
    <row r="39353" spans="8:8" ht="15" customHeight="1">
      <c r="H39353" s="24"/>
    </row>
    <row r="39354" spans="8:8" ht="15" customHeight="1">
      <c r="H39354" s="24"/>
    </row>
    <row r="39355" spans="8:8" ht="15" customHeight="1">
      <c r="H39355" s="24"/>
    </row>
    <row r="39356" spans="8:8" ht="15" customHeight="1">
      <c r="H39356" s="24"/>
    </row>
    <row r="39357" spans="8:8" ht="15" customHeight="1">
      <c r="H39357" s="24"/>
    </row>
    <row r="39358" spans="8:8" ht="15" customHeight="1">
      <c r="H39358" s="24"/>
    </row>
    <row r="39359" spans="8:8" ht="15" customHeight="1">
      <c r="H39359" s="24"/>
    </row>
    <row r="39360" spans="8:8" ht="15" customHeight="1">
      <c r="H39360" s="24"/>
    </row>
    <row r="39361" spans="8:8" ht="15" customHeight="1">
      <c r="H39361" s="24"/>
    </row>
    <row r="39362" spans="8:8" ht="15" customHeight="1">
      <c r="H39362" s="24"/>
    </row>
    <row r="39363" spans="8:8" ht="15" customHeight="1">
      <c r="H39363" s="24"/>
    </row>
    <row r="39364" spans="8:8" ht="15" customHeight="1">
      <c r="H39364" s="24"/>
    </row>
    <row r="39365" spans="8:8" ht="15" customHeight="1">
      <c r="H39365" s="24"/>
    </row>
    <row r="39366" spans="8:8" ht="15" customHeight="1">
      <c r="H39366" s="24"/>
    </row>
    <row r="39367" spans="8:8" ht="15" customHeight="1">
      <c r="H39367" s="24"/>
    </row>
    <row r="39368" spans="8:8" ht="15" customHeight="1">
      <c r="H39368" s="24"/>
    </row>
    <row r="39369" spans="8:8" ht="15" customHeight="1">
      <c r="H39369" s="24"/>
    </row>
    <row r="39370" spans="8:8" ht="15" customHeight="1">
      <c r="H39370" s="24"/>
    </row>
    <row r="39371" spans="8:8" ht="15" customHeight="1">
      <c r="H39371" s="24"/>
    </row>
    <row r="39372" spans="8:8" ht="15" customHeight="1">
      <c r="H39372" s="24"/>
    </row>
    <row r="39373" spans="8:8" ht="15" customHeight="1">
      <c r="H39373" s="24"/>
    </row>
    <row r="39374" spans="8:8" ht="15" customHeight="1">
      <c r="H39374" s="24"/>
    </row>
    <row r="39375" spans="8:8" ht="15" customHeight="1">
      <c r="H39375" s="24"/>
    </row>
    <row r="39376" spans="8:8" ht="15" customHeight="1">
      <c r="H39376" s="24"/>
    </row>
    <row r="39377" spans="8:8" ht="15" customHeight="1">
      <c r="H39377" s="24"/>
    </row>
    <row r="39378" spans="8:8" ht="15" customHeight="1">
      <c r="H39378" s="24"/>
    </row>
    <row r="39379" spans="8:8" ht="15" customHeight="1">
      <c r="H39379" s="24"/>
    </row>
    <row r="39380" spans="8:8" ht="15" customHeight="1">
      <c r="H39380" s="24"/>
    </row>
    <row r="39381" spans="8:8" ht="15" customHeight="1">
      <c r="H39381" s="24"/>
    </row>
    <row r="39382" spans="8:8" ht="15" customHeight="1">
      <c r="H39382" s="24"/>
    </row>
    <row r="39383" spans="8:8" ht="15" customHeight="1">
      <c r="H39383" s="24"/>
    </row>
    <row r="39384" spans="8:8" ht="15" customHeight="1">
      <c r="H39384" s="24"/>
    </row>
    <row r="39385" spans="8:8" ht="15" customHeight="1">
      <c r="H39385" s="24"/>
    </row>
    <row r="39386" spans="8:8" ht="15" customHeight="1">
      <c r="H39386" s="24"/>
    </row>
    <row r="39387" spans="8:8" ht="15" customHeight="1">
      <c r="H39387" s="24"/>
    </row>
    <row r="39388" spans="8:8" ht="15" customHeight="1">
      <c r="H39388" s="24"/>
    </row>
    <row r="39389" spans="8:8" ht="15" customHeight="1">
      <c r="H39389" s="24"/>
    </row>
    <row r="39390" spans="8:8" ht="15" customHeight="1">
      <c r="H39390" s="24"/>
    </row>
    <row r="39391" spans="8:8" ht="15" customHeight="1">
      <c r="H39391" s="24"/>
    </row>
    <row r="39392" spans="8:8" ht="15" customHeight="1">
      <c r="H39392" s="24"/>
    </row>
    <row r="39393" spans="8:8" ht="15" customHeight="1">
      <c r="H39393" s="24"/>
    </row>
    <row r="39394" spans="8:8" ht="15" customHeight="1">
      <c r="H39394" s="24"/>
    </row>
    <row r="39395" spans="8:8" ht="15" customHeight="1">
      <c r="H39395" s="24"/>
    </row>
    <row r="39396" spans="8:8" ht="15" customHeight="1">
      <c r="H39396" s="24"/>
    </row>
    <row r="39397" spans="8:8" ht="15" customHeight="1">
      <c r="H39397" s="24"/>
    </row>
    <row r="39398" spans="8:8" ht="15" customHeight="1">
      <c r="H39398" s="24"/>
    </row>
    <row r="39399" spans="8:8" ht="15" customHeight="1">
      <c r="H39399" s="24"/>
    </row>
    <row r="39400" spans="8:8" ht="15" customHeight="1">
      <c r="H39400" s="24"/>
    </row>
    <row r="39401" spans="8:8" ht="15" customHeight="1">
      <c r="H39401" s="24"/>
    </row>
    <row r="39402" spans="8:8" ht="15" customHeight="1">
      <c r="H39402" s="24"/>
    </row>
    <row r="39403" spans="8:8" ht="15" customHeight="1">
      <c r="H39403" s="24"/>
    </row>
    <row r="39404" spans="8:8" ht="15" customHeight="1">
      <c r="H39404" s="24"/>
    </row>
    <row r="39405" spans="8:8" ht="15" customHeight="1">
      <c r="H39405" s="24"/>
    </row>
    <row r="39406" spans="8:8" ht="15" customHeight="1">
      <c r="H39406" s="24"/>
    </row>
    <row r="39407" spans="8:8" ht="15" customHeight="1">
      <c r="H39407" s="24"/>
    </row>
    <row r="39408" spans="8:8" ht="15" customHeight="1">
      <c r="H39408" s="24"/>
    </row>
    <row r="39409" spans="8:8" ht="15" customHeight="1">
      <c r="H39409" s="24"/>
    </row>
    <row r="39410" spans="8:8" ht="15" customHeight="1">
      <c r="H39410" s="24"/>
    </row>
    <row r="39411" spans="8:8" ht="15" customHeight="1">
      <c r="H39411" s="24"/>
    </row>
    <row r="39412" spans="8:8" ht="15" customHeight="1">
      <c r="H39412" s="24"/>
    </row>
    <row r="39413" spans="8:8" ht="15" customHeight="1">
      <c r="H39413" s="24"/>
    </row>
    <row r="39414" spans="8:8" ht="15" customHeight="1">
      <c r="H39414" s="24"/>
    </row>
    <row r="39415" spans="8:8" ht="15" customHeight="1">
      <c r="H39415" s="24"/>
    </row>
    <row r="39416" spans="8:8" ht="15" customHeight="1">
      <c r="H39416" s="24"/>
    </row>
    <row r="39417" spans="8:8" ht="15" customHeight="1">
      <c r="H39417" s="24"/>
    </row>
    <row r="39418" spans="8:8" ht="15" customHeight="1">
      <c r="H39418" s="24"/>
    </row>
    <row r="39419" spans="8:8" ht="15" customHeight="1">
      <c r="H39419" s="24"/>
    </row>
    <row r="39420" spans="8:8" ht="15" customHeight="1">
      <c r="H39420" s="24"/>
    </row>
    <row r="39421" spans="8:8" ht="15" customHeight="1">
      <c r="H39421" s="24"/>
    </row>
    <row r="39422" spans="8:8" ht="15" customHeight="1">
      <c r="H39422" s="24"/>
    </row>
    <row r="39423" spans="8:8" ht="15" customHeight="1">
      <c r="H39423" s="24"/>
    </row>
    <row r="39424" spans="8:8" ht="15" customHeight="1">
      <c r="H39424" s="24"/>
    </row>
    <row r="39425" spans="8:8" ht="15" customHeight="1">
      <c r="H39425" s="24"/>
    </row>
    <row r="39426" spans="8:8" ht="15" customHeight="1">
      <c r="H39426" s="24"/>
    </row>
    <row r="39427" spans="8:8" ht="15" customHeight="1">
      <c r="H39427" s="24"/>
    </row>
    <row r="39428" spans="8:8" ht="15" customHeight="1">
      <c r="H39428" s="24"/>
    </row>
    <row r="39429" spans="8:8" ht="15" customHeight="1">
      <c r="H39429" s="24"/>
    </row>
    <row r="39430" spans="8:8" ht="15" customHeight="1">
      <c r="H39430" s="24"/>
    </row>
    <row r="39431" spans="8:8" ht="15" customHeight="1">
      <c r="H39431" s="24"/>
    </row>
    <row r="39432" spans="8:8" ht="15" customHeight="1">
      <c r="H39432" s="24"/>
    </row>
    <row r="39433" spans="8:8" ht="15" customHeight="1">
      <c r="H39433" s="24"/>
    </row>
    <row r="39434" spans="8:8" ht="15" customHeight="1">
      <c r="H39434" s="24"/>
    </row>
    <row r="39435" spans="8:8" ht="15" customHeight="1">
      <c r="H39435" s="24"/>
    </row>
    <row r="39436" spans="8:8" ht="15" customHeight="1">
      <c r="H39436" s="24"/>
    </row>
    <row r="39437" spans="8:8" ht="15" customHeight="1">
      <c r="H39437" s="24"/>
    </row>
    <row r="39438" spans="8:8" ht="15" customHeight="1">
      <c r="H39438" s="24"/>
    </row>
    <row r="39439" spans="8:8" ht="15" customHeight="1">
      <c r="H39439" s="24"/>
    </row>
    <row r="39440" spans="8:8" ht="15" customHeight="1">
      <c r="H39440" s="24"/>
    </row>
    <row r="39441" spans="8:8" ht="15" customHeight="1">
      <c r="H39441" s="24"/>
    </row>
    <row r="39442" spans="8:8" ht="15" customHeight="1">
      <c r="H39442" s="24"/>
    </row>
    <row r="39443" spans="8:8" ht="15" customHeight="1">
      <c r="H39443" s="24"/>
    </row>
    <row r="39444" spans="8:8" ht="15" customHeight="1">
      <c r="H39444" s="24"/>
    </row>
    <row r="39445" spans="8:8" ht="15" customHeight="1">
      <c r="H39445" s="24"/>
    </row>
    <row r="39446" spans="8:8" ht="15" customHeight="1">
      <c r="H39446" s="24"/>
    </row>
    <row r="39447" spans="8:8" ht="15" customHeight="1">
      <c r="H39447" s="24"/>
    </row>
    <row r="39448" spans="8:8" ht="15" customHeight="1">
      <c r="H39448" s="24"/>
    </row>
    <row r="39449" spans="8:8" ht="15" customHeight="1">
      <c r="H39449" s="24"/>
    </row>
    <row r="39450" spans="8:8" ht="15" customHeight="1">
      <c r="H39450" s="24"/>
    </row>
    <row r="39451" spans="8:8" ht="15" customHeight="1">
      <c r="H39451" s="24"/>
    </row>
    <row r="39452" spans="8:8" ht="15" customHeight="1">
      <c r="H39452" s="24"/>
    </row>
    <row r="39453" spans="8:8" ht="15" customHeight="1">
      <c r="H39453" s="24"/>
    </row>
    <row r="39454" spans="8:8" ht="15" customHeight="1">
      <c r="H39454" s="24"/>
    </row>
    <row r="39455" spans="8:8" ht="15" customHeight="1">
      <c r="H39455" s="24"/>
    </row>
    <row r="39456" spans="8:8" ht="15" customHeight="1">
      <c r="H39456" s="24"/>
    </row>
    <row r="39457" spans="8:8" ht="15" customHeight="1">
      <c r="H39457" s="24"/>
    </row>
    <row r="39458" spans="8:8" ht="15" customHeight="1">
      <c r="H39458" s="24"/>
    </row>
    <row r="39459" spans="8:8" ht="15" customHeight="1">
      <c r="H39459" s="24"/>
    </row>
    <row r="39460" spans="8:8" ht="15" customHeight="1">
      <c r="H39460" s="24"/>
    </row>
    <row r="39461" spans="8:8" ht="15" customHeight="1">
      <c r="H39461" s="24"/>
    </row>
    <row r="39462" spans="8:8" ht="15" customHeight="1">
      <c r="H39462" s="24"/>
    </row>
    <row r="39463" spans="8:8" ht="15" customHeight="1">
      <c r="H39463" s="24"/>
    </row>
    <row r="39464" spans="8:8" ht="15" customHeight="1">
      <c r="H39464" s="24"/>
    </row>
    <row r="39465" spans="8:8" ht="15" customHeight="1">
      <c r="H39465" s="24"/>
    </row>
    <row r="39466" spans="8:8" ht="15" customHeight="1">
      <c r="H39466" s="24"/>
    </row>
    <row r="39467" spans="8:8" ht="15" customHeight="1">
      <c r="H39467" s="24"/>
    </row>
    <row r="39468" spans="8:8" ht="15" customHeight="1">
      <c r="H39468" s="24"/>
    </row>
    <row r="39469" spans="8:8" ht="15" customHeight="1">
      <c r="H39469" s="24"/>
    </row>
    <row r="39470" spans="8:8" ht="15" customHeight="1">
      <c r="H39470" s="24"/>
    </row>
    <row r="39471" spans="8:8" ht="15" customHeight="1">
      <c r="H39471" s="24"/>
    </row>
    <row r="39472" spans="8:8" ht="15" customHeight="1">
      <c r="H39472" s="24"/>
    </row>
    <row r="39473" spans="8:8" ht="15" customHeight="1">
      <c r="H39473" s="24"/>
    </row>
    <row r="39474" spans="8:8" ht="15" customHeight="1">
      <c r="H39474" s="24"/>
    </row>
    <row r="39475" spans="8:8" ht="15" customHeight="1">
      <c r="H39475" s="24"/>
    </row>
    <row r="39476" spans="8:8" ht="15" customHeight="1">
      <c r="H39476" s="24"/>
    </row>
    <row r="39477" spans="8:8" ht="15" customHeight="1">
      <c r="H39477" s="24"/>
    </row>
    <row r="39478" spans="8:8" ht="15" customHeight="1">
      <c r="H39478" s="24"/>
    </row>
    <row r="39479" spans="8:8" ht="15" customHeight="1">
      <c r="H39479" s="24"/>
    </row>
    <row r="39480" spans="8:8" ht="15" customHeight="1">
      <c r="H39480" s="24"/>
    </row>
    <row r="39481" spans="8:8" ht="15" customHeight="1">
      <c r="H39481" s="24"/>
    </row>
    <row r="39482" spans="8:8" ht="15" customHeight="1">
      <c r="H39482" s="24"/>
    </row>
    <row r="39483" spans="8:8" ht="15" customHeight="1">
      <c r="H39483" s="24"/>
    </row>
    <row r="39484" spans="8:8" ht="15" customHeight="1">
      <c r="H39484" s="24"/>
    </row>
    <row r="39485" spans="8:8" ht="15" customHeight="1">
      <c r="H39485" s="24"/>
    </row>
    <row r="39486" spans="8:8" ht="15" customHeight="1">
      <c r="H39486" s="24"/>
    </row>
    <row r="39487" spans="8:8" ht="15" customHeight="1">
      <c r="H39487" s="24"/>
    </row>
    <row r="39488" spans="8:8" ht="15" customHeight="1">
      <c r="H39488" s="24"/>
    </row>
    <row r="39489" spans="8:8" ht="15" customHeight="1">
      <c r="H39489" s="24"/>
    </row>
    <row r="39490" spans="8:8" ht="15" customHeight="1">
      <c r="H39490" s="24"/>
    </row>
    <row r="39491" spans="8:8" ht="15" customHeight="1">
      <c r="H39491" s="24"/>
    </row>
    <row r="39492" spans="8:8" ht="15" customHeight="1">
      <c r="H39492" s="24"/>
    </row>
    <row r="39493" spans="8:8" ht="15" customHeight="1">
      <c r="H39493" s="24"/>
    </row>
    <row r="39494" spans="8:8" ht="15" customHeight="1">
      <c r="H39494" s="24"/>
    </row>
    <row r="39495" spans="8:8" ht="15" customHeight="1">
      <c r="H39495" s="24"/>
    </row>
    <row r="39496" spans="8:8" ht="15" customHeight="1">
      <c r="H39496" s="24"/>
    </row>
    <row r="39497" spans="8:8" ht="15" customHeight="1">
      <c r="H39497" s="24"/>
    </row>
    <row r="39498" spans="8:8" ht="15" customHeight="1">
      <c r="H39498" s="24"/>
    </row>
    <row r="39499" spans="8:8" ht="15" customHeight="1">
      <c r="H39499" s="24"/>
    </row>
    <row r="39500" spans="8:8" ht="15" customHeight="1">
      <c r="H39500" s="24"/>
    </row>
    <row r="39501" spans="8:8" ht="15" customHeight="1">
      <c r="H39501" s="24"/>
    </row>
    <row r="39502" spans="8:8" ht="15" customHeight="1">
      <c r="H39502" s="24"/>
    </row>
    <row r="39503" spans="8:8" ht="15" customHeight="1">
      <c r="H39503" s="24"/>
    </row>
    <row r="39504" spans="8:8" ht="15" customHeight="1">
      <c r="H39504" s="24"/>
    </row>
    <row r="39505" spans="8:8" ht="15" customHeight="1">
      <c r="H39505" s="24"/>
    </row>
    <row r="39506" spans="8:8" ht="15" customHeight="1">
      <c r="H39506" s="24"/>
    </row>
    <row r="39507" spans="8:8" ht="15" customHeight="1">
      <c r="H39507" s="24"/>
    </row>
    <row r="39508" spans="8:8" ht="15" customHeight="1">
      <c r="H39508" s="24"/>
    </row>
    <row r="39509" spans="8:8" ht="15" customHeight="1">
      <c r="H39509" s="24"/>
    </row>
    <row r="39510" spans="8:8" ht="15" customHeight="1">
      <c r="H39510" s="24"/>
    </row>
    <row r="39511" spans="8:8" ht="15" customHeight="1">
      <c r="H39511" s="24"/>
    </row>
    <row r="39512" spans="8:8" ht="15" customHeight="1">
      <c r="H39512" s="24"/>
    </row>
    <row r="39513" spans="8:8" ht="15" customHeight="1">
      <c r="H39513" s="24"/>
    </row>
    <row r="39514" spans="8:8" ht="15" customHeight="1">
      <c r="H39514" s="24"/>
    </row>
    <row r="39515" spans="8:8" ht="15" customHeight="1">
      <c r="H39515" s="24"/>
    </row>
    <row r="39516" spans="8:8" ht="15" customHeight="1">
      <c r="H39516" s="24"/>
    </row>
    <row r="39517" spans="8:8" ht="15" customHeight="1">
      <c r="H39517" s="24"/>
    </row>
    <row r="39518" spans="8:8" ht="15" customHeight="1">
      <c r="H39518" s="24"/>
    </row>
    <row r="39519" spans="8:8" ht="15" customHeight="1">
      <c r="H39519" s="24"/>
    </row>
    <row r="39520" spans="8:8" ht="15" customHeight="1">
      <c r="H39520" s="24"/>
    </row>
    <row r="39521" spans="8:8" ht="15" customHeight="1">
      <c r="H39521" s="24"/>
    </row>
    <row r="39522" spans="8:8" ht="15" customHeight="1">
      <c r="H39522" s="24"/>
    </row>
    <row r="39523" spans="8:8" ht="15" customHeight="1">
      <c r="H39523" s="24"/>
    </row>
    <row r="39524" spans="8:8" ht="15" customHeight="1">
      <c r="H39524" s="24"/>
    </row>
    <row r="39525" spans="8:8" ht="15" customHeight="1">
      <c r="H39525" s="24"/>
    </row>
    <row r="39526" spans="8:8" ht="15" customHeight="1">
      <c r="H39526" s="24"/>
    </row>
    <row r="39527" spans="8:8" ht="15" customHeight="1">
      <c r="H39527" s="24"/>
    </row>
    <row r="39528" spans="8:8" ht="15" customHeight="1">
      <c r="H39528" s="24"/>
    </row>
    <row r="39529" spans="8:8" ht="15" customHeight="1">
      <c r="H39529" s="24"/>
    </row>
    <row r="39530" spans="8:8" ht="15" customHeight="1">
      <c r="H39530" s="24"/>
    </row>
    <row r="39531" spans="8:8" ht="15" customHeight="1">
      <c r="H39531" s="24"/>
    </row>
    <row r="39532" spans="8:8" ht="15" customHeight="1">
      <c r="H39532" s="24"/>
    </row>
    <row r="39533" spans="8:8" ht="15" customHeight="1">
      <c r="H39533" s="24"/>
    </row>
    <row r="39534" spans="8:8" ht="15" customHeight="1">
      <c r="H39534" s="24"/>
    </row>
    <row r="39535" spans="8:8" ht="15" customHeight="1">
      <c r="H39535" s="24"/>
    </row>
    <row r="39536" spans="8:8" ht="15" customHeight="1">
      <c r="H39536" s="24"/>
    </row>
    <row r="39537" spans="8:8" ht="15" customHeight="1">
      <c r="H39537" s="24"/>
    </row>
    <row r="39538" spans="8:8" ht="15" customHeight="1">
      <c r="H39538" s="24"/>
    </row>
    <row r="39539" spans="8:8" ht="15" customHeight="1">
      <c r="H39539" s="24"/>
    </row>
    <row r="39540" spans="8:8" ht="15" customHeight="1">
      <c r="H39540" s="24"/>
    </row>
    <row r="39541" spans="8:8" ht="15" customHeight="1">
      <c r="H39541" s="24"/>
    </row>
    <row r="39542" spans="8:8" ht="15" customHeight="1">
      <c r="H39542" s="24"/>
    </row>
    <row r="39543" spans="8:8" ht="15" customHeight="1">
      <c r="H39543" s="24"/>
    </row>
    <row r="39544" spans="8:8" ht="15" customHeight="1">
      <c r="H39544" s="24"/>
    </row>
    <row r="39545" spans="8:8" ht="15" customHeight="1">
      <c r="H39545" s="24"/>
    </row>
    <row r="39546" spans="8:8" ht="15" customHeight="1">
      <c r="H39546" s="24"/>
    </row>
    <row r="39547" spans="8:8" ht="15" customHeight="1">
      <c r="H39547" s="24"/>
    </row>
    <row r="39548" spans="8:8" ht="15" customHeight="1">
      <c r="H39548" s="24"/>
    </row>
    <row r="39549" spans="8:8" ht="15" customHeight="1">
      <c r="H39549" s="24"/>
    </row>
    <row r="39550" spans="8:8" ht="15" customHeight="1">
      <c r="H39550" s="24"/>
    </row>
    <row r="39551" spans="8:8" ht="15" customHeight="1">
      <c r="H39551" s="24"/>
    </row>
    <row r="39552" spans="8:8" ht="15" customHeight="1">
      <c r="H39552" s="24"/>
    </row>
    <row r="39553" spans="8:8" ht="15" customHeight="1">
      <c r="H39553" s="24"/>
    </row>
    <row r="39554" spans="8:8" ht="15" customHeight="1">
      <c r="H39554" s="24"/>
    </row>
    <row r="39555" spans="8:8" ht="15" customHeight="1">
      <c r="H39555" s="24"/>
    </row>
    <row r="39556" spans="8:8" ht="15" customHeight="1">
      <c r="H39556" s="24"/>
    </row>
    <row r="39557" spans="8:8" ht="15" customHeight="1">
      <c r="H39557" s="24"/>
    </row>
    <row r="39558" spans="8:8" ht="15" customHeight="1">
      <c r="H39558" s="24"/>
    </row>
    <row r="39559" spans="8:8" ht="15" customHeight="1">
      <c r="H39559" s="24"/>
    </row>
    <row r="39560" spans="8:8" ht="15" customHeight="1">
      <c r="H39560" s="24"/>
    </row>
    <row r="39561" spans="8:8" ht="15" customHeight="1">
      <c r="H39561" s="24"/>
    </row>
    <row r="39562" spans="8:8" ht="15" customHeight="1">
      <c r="H39562" s="24"/>
    </row>
    <row r="39563" spans="8:8" ht="15" customHeight="1">
      <c r="H39563" s="24"/>
    </row>
    <row r="39564" spans="8:8" ht="15" customHeight="1">
      <c r="H39564" s="24"/>
    </row>
    <row r="39565" spans="8:8" ht="15" customHeight="1">
      <c r="H39565" s="24"/>
    </row>
    <row r="39566" spans="8:8" ht="15" customHeight="1">
      <c r="H39566" s="24"/>
    </row>
    <row r="39567" spans="8:8" ht="15" customHeight="1">
      <c r="H39567" s="24"/>
    </row>
    <row r="39568" spans="8:8" ht="15" customHeight="1">
      <c r="H39568" s="24"/>
    </row>
    <row r="39569" spans="8:8" ht="15" customHeight="1">
      <c r="H39569" s="24"/>
    </row>
    <row r="39570" spans="8:8" ht="15" customHeight="1">
      <c r="H39570" s="24"/>
    </row>
    <row r="39571" spans="8:8" ht="15" customHeight="1">
      <c r="H39571" s="24"/>
    </row>
    <row r="39572" spans="8:8" ht="15" customHeight="1">
      <c r="H39572" s="24"/>
    </row>
    <row r="39573" spans="8:8" ht="15" customHeight="1">
      <c r="H39573" s="24"/>
    </row>
    <row r="39574" spans="8:8" ht="15" customHeight="1">
      <c r="H39574" s="24"/>
    </row>
    <row r="39575" spans="8:8" ht="15" customHeight="1">
      <c r="H39575" s="24"/>
    </row>
    <row r="39576" spans="8:8" ht="15" customHeight="1">
      <c r="H39576" s="24"/>
    </row>
    <row r="39577" spans="8:8" ht="15" customHeight="1">
      <c r="H39577" s="24"/>
    </row>
    <row r="39578" spans="8:8" ht="15" customHeight="1">
      <c r="H39578" s="24"/>
    </row>
    <row r="39579" spans="8:8" ht="15" customHeight="1">
      <c r="H39579" s="24"/>
    </row>
    <row r="39580" spans="8:8" ht="15" customHeight="1">
      <c r="H39580" s="24"/>
    </row>
    <row r="39581" spans="8:8" ht="15" customHeight="1">
      <c r="H39581" s="24"/>
    </row>
    <row r="39582" spans="8:8" ht="15" customHeight="1">
      <c r="H39582" s="24"/>
    </row>
    <row r="39583" spans="8:8" ht="15" customHeight="1">
      <c r="H39583" s="24"/>
    </row>
    <row r="39584" spans="8:8" ht="15" customHeight="1">
      <c r="H39584" s="24"/>
    </row>
    <row r="39585" spans="8:8" ht="15" customHeight="1">
      <c r="H39585" s="24"/>
    </row>
    <row r="39586" spans="8:8" ht="15" customHeight="1">
      <c r="H39586" s="24"/>
    </row>
    <row r="39587" spans="8:8" ht="15" customHeight="1">
      <c r="H39587" s="24"/>
    </row>
    <row r="39588" spans="8:8" ht="15" customHeight="1">
      <c r="H39588" s="24"/>
    </row>
    <row r="39589" spans="8:8" ht="15" customHeight="1">
      <c r="H39589" s="24"/>
    </row>
    <row r="39590" spans="8:8" ht="15" customHeight="1">
      <c r="H39590" s="24"/>
    </row>
    <row r="39591" spans="8:8" ht="15" customHeight="1">
      <c r="H39591" s="24"/>
    </row>
    <row r="39592" spans="8:8" ht="15" customHeight="1">
      <c r="H39592" s="24"/>
    </row>
    <row r="39593" spans="8:8" ht="15" customHeight="1">
      <c r="H39593" s="24"/>
    </row>
    <row r="39594" spans="8:8" ht="15" customHeight="1">
      <c r="H39594" s="24"/>
    </row>
    <row r="39595" spans="8:8" ht="15" customHeight="1">
      <c r="H39595" s="24"/>
    </row>
    <row r="39596" spans="8:8" ht="15" customHeight="1">
      <c r="H39596" s="24"/>
    </row>
    <row r="39597" spans="8:8" ht="15" customHeight="1">
      <c r="H39597" s="24"/>
    </row>
    <row r="39598" spans="8:8" ht="15" customHeight="1">
      <c r="H39598" s="24"/>
    </row>
    <row r="39599" spans="8:8" ht="15" customHeight="1">
      <c r="H39599" s="24"/>
    </row>
    <row r="39600" spans="8:8" ht="15" customHeight="1">
      <c r="H39600" s="24"/>
    </row>
    <row r="39601" spans="8:8" ht="15" customHeight="1">
      <c r="H39601" s="24"/>
    </row>
    <row r="39602" spans="8:8" ht="15" customHeight="1">
      <c r="H39602" s="24"/>
    </row>
    <row r="39603" spans="8:8" ht="15" customHeight="1">
      <c r="H39603" s="24"/>
    </row>
    <row r="39604" spans="8:8" ht="15" customHeight="1">
      <c r="H39604" s="24"/>
    </row>
    <row r="39605" spans="8:8" ht="15" customHeight="1">
      <c r="H39605" s="24"/>
    </row>
    <row r="39606" spans="8:8" ht="15" customHeight="1">
      <c r="H39606" s="24"/>
    </row>
    <row r="39607" spans="8:8" ht="15" customHeight="1">
      <c r="H39607" s="24"/>
    </row>
    <row r="39608" spans="8:8" ht="15" customHeight="1">
      <c r="H39608" s="24"/>
    </row>
    <row r="39609" spans="8:8" ht="15" customHeight="1">
      <c r="H39609" s="24"/>
    </row>
    <row r="39610" spans="8:8" ht="15" customHeight="1">
      <c r="H39610" s="24"/>
    </row>
    <row r="39611" spans="8:8" ht="15" customHeight="1">
      <c r="H39611" s="24"/>
    </row>
    <row r="39612" spans="8:8" ht="15" customHeight="1">
      <c r="H39612" s="24"/>
    </row>
    <row r="39613" spans="8:8" ht="15" customHeight="1">
      <c r="H39613" s="24"/>
    </row>
    <row r="39614" spans="8:8" ht="15" customHeight="1">
      <c r="H39614" s="24"/>
    </row>
    <row r="39615" spans="8:8" ht="15" customHeight="1">
      <c r="H39615" s="24"/>
    </row>
    <row r="39616" spans="8:8" ht="15" customHeight="1">
      <c r="H39616" s="24"/>
    </row>
    <row r="39617" spans="8:8" ht="15" customHeight="1">
      <c r="H39617" s="24"/>
    </row>
    <row r="39618" spans="8:8" ht="15" customHeight="1">
      <c r="H39618" s="24"/>
    </row>
    <row r="39619" spans="8:8" ht="15" customHeight="1">
      <c r="H39619" s="24"/>
    </row>
    <row r="39620" spans="8:8" ht="15" customHeight="1">
      <c r="H39620" s="24"/>
    </row>
    <row r="39621" spans="8:8" ht="15" customHeight="1">
      <c r="H39621" s="24"/>
    </row>
    <row r="39622" spans="8:8" ht="15" customHeight="1">
      <c r="H39622" s="24"/>
    </row>
    <row r="39623" spans="8:8" ht="15" customHeight="1">
      <c r="H39623" s="24"/>
    </row>
    <row r="39624" spans="8:8" ht="15" customHeight="1">
      <c r="H39624" s="24"/>
    </row>
    <row r="39625" spans="8:8" ht="15" customHeight="1">
      <c r="H39625" s="24"/>
    </row>
    <row r="39626" spans="8:8" ht="15" customHeight="1">
      <c r="H39626" s="24"/>
    </row>
    <row r="39627" spans="8:8" ht="15" customHeight="1">
      <c r="H39627" s="24"/>
    </row>
    <row r="39628" spans="8:8" ht="15" customHeight="1">
      <c r="H39628" s="24"/>
    </row>
    <row r="39629" spans="8:8" ht="15" customHeight="1">
      <c r="H39629" s="24"/>
    </row>
    <row r="39630" spans="8:8" ht="15" customHeight="1">
      <c r="H39630" s="24"/>
    </row>
    <row r="39631" spans="8:8" ht="15" customHeight="1">
      <c r="H39631" s="24"/>
    </row>
    <row r="39632" spans="8:8" ht="15" customHeight="1">
      <c r="H39632" s="24"/>
    </row>
    <row r="39633" spans="8:8" ht="15" customHeight="1">
      <c r="H39633" s="24"/>
    </row>
    <row r="39634" spans="8:8" ht="15" customHeight="1">
      <c r="H39634" s="24"/>
    </row>
    <row r="39635" spans="8:8" ht="15" customHeight="1">
      <c r="H39635" s="24"/>
    </row>
    <row r="39636" spans="8:8" ht="15" customHeight="1">
      <c r="H39636" s="24"/>
    </row>
    <row r="39637" spans="8:8" ht="15" customHeight="1">
      <c r="H39637" s="24"/>
    </row>
    <row r="39638" spans="8:8" ht="15" customHeight="1">
      <c r="H39638" s="24"/>
    </row>
    <row r="39639" spans="8:8" ht="15" customHeight="1">
      <c r="H39639" s="24"/>
    </row>
    <row r="39640" spans="8:8" ht="15" customHeight="1">
      <c r="H39640" s="24"/>
    </row>
    <row r="39641" spans="8:8" ht="15" customHeight="1">
      <c r="H39641" s="24"/>
    </row>
    <row r="39642" spans="8:8" ht="15" customHeight="1">
      <c r="H39642" s="24"/>
    </row>
    <row r="39643" spans="8:8" ht="15" customHeight="1">
      <c r="H39643" s="24"/>
    </row>
    <row r="39644" spans="8:8" ht="15" customHeight="1">
      <c r="H39644" s="24"/>
    </row>
    <row r="39645" spans="8:8" ht="15" customHeight="1">
      <c r="H39645" s="24"/>
    </row>
    <row r="39646" spans="8:8" ht="15" customHeight="1">
      <c r="H39646" s="24"/>
    </row>
    <row r="39647" spans="8:8" ht="15" customHeight="1">
      <c r="H39647" s="24"/>
    </row>
    <row r="39648" spans="8:8" ht="15" customHeight="1">
      <c r="H39648" s="24"/>
    </row>
    <row r="39649" spans="8:8" ht="15" customHeight="1">
      <c r="H39649" s="24"/>
    </row>
    <row r="39650" spans="8:8" ht="15" customHeight="1">
      <c r="H39650" s="24"/>
    </row>
    <row r="39651" spans="8:8" ht="15" customHeight="1">
      <c r="H39651" s="24"/>
    </row>
    <row r="39652" spans="8:8" ht="15" customHeight="1">
      <c r="H39652" s="24"/>
    </row>
    <row r="39653" spans="8:8" ht="15" customHeight="1">
      <c r="H39653" s="24"/>
    </row>
    <row r="39654" spans="8:8" ht="15" customHeight="1">
      <c r="H39654" s="24"/>
    </row>
    <row r="39655" spans="8:8" ht="15" customHeight="1">
      <c r="H39655" s="24"/>
    </row>
    <row r="39656" spans="8:8" ht="15" customHeight="1">
      <c r="H39656" s="24"/>
    </row>
    <row r="39657" spans="8:8" ht="15" customHeight="1">
      <c r="H39657" s="24"/>
    </row>
    <row r="39658" spans="8:8" ht="15" customHeight="1">
      <c r="H39658" s="24"/>
    </row>
    <row r="39659" spans="8:8" ht="15" customHeight="1">
      <c r="H39659" s="24"/>
    </row>
    <row r="39660" spans="8:8" ht="15" customHeight="1">
      <c r="H39660" s="24"/>
    </row>
    <row r="39661" spans="8:8" ht="15" customHeight="1">
      <c r="H39661" s="24"/>
    </row>
    <row r="39662" spans="8:8" ht="15" customHeight="1">
      <c r="H39662" s="24"/>
    </row>
    <row r="39663" spans="8:8" ht="15" customHeight="1">
      <c r="H39663" s="24"/>
    </row>
    <row r="39664" spans="8:8" ht="15" customHeight="1">
      <c r="H39664" s="24"/>
    </row>
    <row r="39665" spans="8:8" ht="15" customHeight="1">
      <c r="H39665" s="24"/>
    </row>
    <row r="39666" spans="8:8" ht="15" customHeight="1">
      <c r="H39666" s="24"/>
    </row>
    <row r="39667" spans="8:8" ht="15" customHeight="1">
      <c r="H39667" s="24"/>
    </row>
    <row r="39668" spans="8:8" ht="15" customHeight="1">
      <c r="H39668" s="24"/>
    </row>
    <row r="39669" spans="8:8" ht="15" customHeight="1">
      <c r="H39669" s="24"/>
    </row>
    <row r="39670" spans="8:8" ht="15" customHeight="1">
      <c r="H39670" s="24"/>
    </row>
    <row r="39671" spans="8:8" ht="15" customHeight="1">
      <c r="H39671" s="24"/>
    </row>
    <row r="39672" spans="8:8" ht="15" customHeight="1">
      <c r="H39672" s="24"/>
    </row>
    <row r="39673" spans="8:8" ht="15" customHeight="1">
      <c r="H39673" s="24"/>
    </row>
    <row r="39674" spans="8:8" ht="15" customHeight="1">
      <c r="H39674" s="24"/>
    </row>
    <row r="39675" spans="8:8" ht="15" customHeight="1">
      <c r="H39675" s="24"/>
    </row>
    <row r="39676" spans="8:8" ht="15" customHeight="1">
      <c r="H39676" s="24"/>
    </row>
    <row r="39677" spans="8:8" ht="15" customHeight="1">
      <c r="H39677" s="24"/>
    </row>
    <row r="39678" spans="8:8" ht="15" customHeight="1">
      <c r="H39678" s="24"/>
    </row>
    <row r="39679" spans="8:8" ht="15" customHeight="1">
      <c r="H39679" s="24"/>
    </row>
    <row r="39680" spans="8:8" ht="15" customHeight="1">
      <c r="H39680" s="24"/>
    </row>
    <row r="39681" spans="8:8" ht="15" customHeight="1">
      <c r="H39681" s="24"/>
    </row>
    <row r="39682" spans="8:8" ht="15" customHeight="1">
      <c r="H39682" s="24"/>
    </row>
    <row r="39683" spans="8:8" ht="15" customHeight="1">
      <c r="H39683" s="24"/>
    </row>
    <row r="39684" spans="8:8" ht="15" customHeight="1">
      <c r="H39684" s="24"/>
    </row>
    <row r="39685" spans="8:8" ht="15" customHeight="1">
      <c r="H39685" s="24"/>
    </row>
    <row r="39686" spans="8:8" ht="15" customHeight="1">
      <c r="H39686" s="24"/>
    </row>
    <row r="39687" spans="8:8" ht="15" customHeight="1">
      <c r="H39687" s="24"/>
    </row>
    <row r="39688" spans="8:8" ht="15" customHeight="1">
      <c r="H39688" s="24"/>
    </row>
    <row r="39689" spans="8:8" ht="15" customHeight="1">
      <c r="H39689" s="24"/>
    </row>
    <row r="39690" spans="8:8" ht="15" customHeight="1">
      <c r="H39690" s="24"/>
    </row>
    <row r="39691" spans="8:8" ht="15" customHeight="1">
      <c r="H39691" s="24"/>
    </row>
    <row r="39692" spans="8:8" ht="15" customHeight="1">
      <c r="H39692" s="24"/>
    </row>
    <row r="39693" spans="8:8" ht="15" customHeight="1">
      <c r="H39693" s="24"/>
    </row>
    <row r="39694" spans="8:8" ht="15" customHeight="1">
      <c r="H39694" s="24"/>
    </row>
    <row r="39695" spans="8:8" ht="15" customHeight="1">
      <c r="H39695" s="24"/>
    </row>
    <row r="39696" spans="8:8" ht="15" customHeight="1">
      <c r="H39696" s="24"/>
    </row>
    <row r="39697" spans="8:8" ht="15" customHeight="1">
      <c r="H39697" s="24"/>
    </row>
    <row r="39698" spans="8:8" ht="15" customHeight="1">
      <c r="H39698" s="24"/>
    </row>
    <row r="39699" spans="8:8" ht="15" customHeight="1">
      <c r="H39699" s="24"/>
    </row>
    <row r="39700" spans="8:8" ht="15" customHeight="1">
      <c r="H39700" s="24"/>
    </row>
    <row r="39701" spans="8:8" ht="15" customHeight="1">
      <c r="H39701" s="24"/>
    </row>
    <row r="39702" spans="8:8" ht="15" customHeight="1">
      <c r="H39702" s="24"/>
    </row>
    <row r="39703" spans="8:8" ht="15" customHeight="1">
      <c r="H39703" s="24"/>
    </row>
    <row r="39704" spans="8:8" ht="15" customHeight="1">
      <c r="H39704" s="24"/>
    </row>
    <row r="39705" spans="8:8" ht="15" customHeight="1">
      <c r="H39705" s="24"/>
    </row>
    <row r="39706" spans="8:8" ht="15" customHeight="1">
      <c r="H39706" s="24"/>
    </row>
    <row r="39707" spans="8:8" ht="15" customHeight="1">
      <c r="H39707" s="24"/>
    </row>
    <row r="39708" spans="8:8" ht="15" customHeight="1">
      <c r="H39708" s="24"/>
    </row>
    <row r="39709" spans="8:8" ht="15" customHeight="1">
      <c r="H39709" s="24"/>
    </row>
    <row r="39710" spans="8:8" ht="15" customHeight="1">
      <c r="H39710" s="24"/>
    </row>
    <row r="39711" spans="8:8" ht="15" customHeight="1">
      <c r="H39711" s="24"/>
    </row>
    <row r="39712" spans="8:8" ht="15" customHeight="1">
      <c r="H39712" s="24"/>
    </row>
    <row r="39713" spans="8:8" ht="15" customHeight="1">
      <c r="H39713" s="24"/>
    </row>
    <row r="39714" spans="8:8" ht="15" customHeight="1">
      <c r="H39714" s="24"/>
    </row>
    <row r="39715" spans="8:8" ht="15" customHeight="1">
      <c r="H39715" s="24"/>
    </row>
    <row r="39716" spans="8:8" ht="15" customHeight="1">
      <c r="H39716" s="24"/>
    </row>
    <row r="39717" spans="8:8" ht="15" customHeight="1">
      <c r="H39717" s="24"/>
    </row>
    <row r="39718" spans="8:8" ht="15" customHeight="1">
      <c r="H39718" s="24"/>
    </row>
    <row r="39719" spans="8:8" ht="15" customHeight="1">
      <c r="H39719" s="24"/>
    </row>
    <row r="39720" spans="8:8" ht="15" customHeight="1">
      <c r="H39720" s="24"/>
    </row>
    <row r="39721" spans="8:8" ht="15" customHeight="1">
      <c r="H39721" s="24"/>
    </row>
    <row r="39722" spans="8:8" ht="15" customHeight="1">
      <c r="H39722" s="24"/>
    </row>
    <row r="39723" spans="8:8" ht="15" customHeight="1">
      <c r="H39723" s="24"/>
    </row>
    <row r="39724" spans="8:8" ht="15" customHeight="1">
      <c r="H39724" s="24"/>
    </row>
    <row r="39725" spans="8:8" ht="15" customHeight="1">
      <c r="H39725" s="24"/>
    </row>
    <row r="39726" spans="8:8" ht="15" customHeight="1">
      <c r="H39726" s="24"/>
    </row>
    <row r="39727" spans="8:8" ht="15" customHeight="1">
      <c r="H39727" s="24"/>
    </row>
    <row r="39728" spans="8:8" ht="15" customHeight="1">
      <c r="H39728" s="24"/>
    </row>
    <row r="39729" spans="8:8" ht="15" customHeight="1">
      <c r="H39729" s="24"/>
    </row>
    <row r="39730" spans="8:8" ht="15" customHeight="1">
      <c r="H39730" s="24"/>
    </row>
    <row r="39731" spans="8:8" ht="15" customHeight="1">
      <c r="H39731" s="24"/>
    </row>
    <row r="39732" spans="8:8" ht="15" customHeight="1">
      <c r="H39732" s="24"/>
    </row>
    <row r="39733" spans="8:8" ht="15" customHeight="1">
      <c r="H39733" s="24"/>
    </row>
    <row r="39734" spans="8:8" ht="15" customHeight="1">
      <c r="H39734" s="24"/>
    </row>
    <row r="39735" spans="8:8" ht="15" customHeight="1">
      <c r="H39735" s="24"/>
    </row>
    <row r="39736" spans="8:8" ht="15" customHeight="1">
      <c r="H39736" s="24"/>
    </row>
    <row r="39737" spans="8:8" ht="15" customHeight="1">
      <c r="H39737" s="24"/>
    </row>
    <row r="39738" spans="8:8" ht="15" customHeight="1">
      <c r="H39738" s="24"/>
    </row>
    <row r="39739" spans="8:8" ht="15" customHeight="1">
      <c r="H39739" s="24"/>
    </row>
    <row r="39740" spans="8:8" ht="15" customHeight="1">
      <c r="H39740" s="24"/>
    </row>
    <row r="39741" spans="8:8" ht="15" customHeight="1">
      <c r="H39741" s="24"/>
    </row>
    <row r="39742" spans="8:8" ht="15" customHeight="1">
      <c r="H39742" s="24"/>
    </row>
    <row r="39743" spans="8:8" ht="15" customHeight="1">
      <c r="H39743" s="24"/>
    </row>
    <row r="39744" spans="8:8" ht="15" customHeight="1">
      <c r="H39744" s="24"/>
    </row>
    <row r="39745" spans="8:8" ht="15" customHeight="1">
      <c r="H39745" s="24"/>
    </row>
    <row r="39746" spans="8:8" ht="15" customHeight="1">
      <c r="H39746" s="24"/>
    </row>
    <row r="39747" spans="8:8" ht="15" customHeight="1">
      <c r="H39747" s="24"/>
    </row>
    <row r="39748" spans="8:8" ht="15" customHeight="1">
      <c r="H39748" s="24"/>
    </row>
    <row r="39749" spans="8:8" ht="15" customHeight="1">
      <c r="H39749" s="24"/>
    </row>
    <row r="39750" spans="8:8" ht="15" customHeight="1">
      <c r="H39750" s="24"/>
    </row>
    <row r="39751" spans="8:8" ht="15" customHeight="1">
      <c r="H39751" s="24"/>
    </row>
    <row r="39752" spans="8:8" ht="15" customHeight="1">
      <c r="H39752" s="24"/>
    </row>
    <row r="39753" spans="8:8" ht="15" customHeight="1">
      <c r="H39753" s="24"/>
    </row>
    <row r="39754" spans="8:8" ht="15" customHeight="1">
      <c r="H39754" s="24"/>
    </row>
    <row r="39755" spans="8:8" ht="15" customHeight="1">
      <c r="H39755" s="24"/>
    </row>
    <row r="39756" spans="8:8" ht="15" customHeight="1">
      <c r="H39756" s="24"/>
    </row>
    <row r="39757" spans="8:8" ht="15" customHeight="1">
      <c r="H39757" s="24"/>
    </row>
    <row r="39758" spans="8:8" ht="15" customHeight="1">
      <c r="H39758" s="24"/>
    </row>
    <row r="39759" spans="8:8" ht="15" customHeight="1">
      <c r="H39759" s="24"/>
    </row>
    <row r="39760" spans="8:8" ht="15" customHeight="1">
      <c r="H39760" s="24"/>
    </row>
    <row r="39761" spans="8:8" ht="15" customHeight="1">
      <c r="H39761" s="24"/>
    </row>
    <row r="39762" spans="8:8" ht="15" customHeight="1">
      <c r="H39762" s="24"/>
    </row>
    <row r="39763" spans="8:8" ht="15" customHeight="1">
      <c r="H39763" s="24"/>
    </row>
    <row r="39764" spans="8:8" ht="15" customHeight="1">
      <c r="H39764" s="24"/>
    </row>
    <row r="39765" spans="8:8" ht="15" customHeight="1">
      <c r="H39765" s="24"/>
    </row>
    <row r="39766" spans="8:8" ht="15" customHeight="1">
      <c r="H39766" s="24"/>
    </row>
    <row r="39767" spans="8:8" ht="15" customHeight="1">
      <c r="H39767" s="24"/>
    </row>
    <row r="39768" spans="8:8" ht="15" customHeight="1">
      <c r="H39768" s="24"/>
    </row>
    <row r="39769" spans="8:8" ht="15" customHeight="1">
      <c r="H39769" s="24"/>
    </row>
    <row r="39770" spans="8:8" ht="15" customHeight="1">
      <c r="H39770" s="24"/>
    </row>
    <row r="39771" spans="8:8" ht="15" customHeight="1">
      <c r="H39771" s="24"/>
    </row>
    <row r="39772" spans="8:8" ht="15" customHeight="1">
      <c r="H39772" s="24"/>
    </row>
    <row r="39773" spans="8:8" ht="15" customHeight="1">
      <c r="H39773" s="24"/>
    </row>
    <row r="39774" spans="8:8" ht="15" customHeight="1">
      <c r="H39774" s="24"/>
    </row>
    <row r="39775" spans="8:8" ht="15" customHeight="1">
      <c r="H39775" s="24"/>
    </row>
    <row r="39776" spans="8:8" ht="15" customHeight="1">
      <c r="H39776" s="24"/>
    </row>
    <row r="39777" spans="8:8" ht="15" customHeight="1">
      <c r="H39777" s="24"/>
    </row>
    <row r="39778" spans="8:8" ht="15" customHeight="1">
      <c r="H39778" s="24"/>
    </row>
    <row r="39779" spans="8:8" ht="15" customHeight="1">
      <c r="H39779" s="24"/>
    </row>
    <row r="39780" spans="8:8" ht="15" customHeight="1">
      <c r="H39780" s="24"/>
    </row>
    <row r="39781" spans="8:8" ht="15" customHeight="1">
      <c r="H39781" s="24"/>
    </row>
    <row r="39782" spans="8:8" ht="15" customHeight="1">
      <c r="H39782" s="24"/>
    </row>
    <row r="39783" spans="8:8" ht="15" customHeight="1">
      <c r="H39783" s="24"/>
    </row>
    <row r="39784" spans="8:8" ht="15" customHeight="1">
      <c r="H39784" s="24"/>
    </row>
    <row r="39785" spans="8:8" ht="15" customHeight="1">
      <c r="H39785" s="24"/>
    </row>
    <row r="39786" spans="8:8" ht="15" customHeight="1">
      <c r="H39786" s="24"/>
    </row>
    <row r="39787" spans="8:8" ht="15" customHeight="1">
      <c r="H39787" s="24"/>
    </row>
    <row r="39788" spans="8:8" ht="15" customHeight="1">
      <c r="H39788" s="24"/>
    </row>
    <row r="39789" spans="8:8" ht="15" customHeight="1">
      <c r="H39789" s="24"/>
    </row>
    <row r="39790" spans="8:8" ht="15" customHeight="1">
      <c r="H39790" s="24"/>
    </row>
    <row r="39791" spans="8:8" ht="15" customHeight="1">
      <c r="H39791" s="24"/>
    </row>
    <row r="39792" spans="8:8" ht="15" customHeight="1">
      <c r="H39792" s="24"/>
    </row>
    <row r="39793" spans="8:8" ht="15" customHeight="1">
      <c r="H39793" s="24"/>
    </row>
    <row r="39794" spans="8:8" ht="15" customHeight="1">
      <c r="H39794" s="24"/>
    </row>
    <row r="39795" spans="8:8" ht="15" customHeight="1">
      <c r="H39795" s="24"/>
    </row>
    <row r="39796" spans="8:8" ht="15" customHeight="1">
      <c r="H39796" s="24"/>
    </row>
    <row r="39797" spans="8:8" ht="15" customHeight="1">
      <c r="H39797" s="24"/>
    </row>
    <row r="39798" spans="8:8" ht="15" customHeight="1">
      <c r="H39798" s="24"/>
    </row>
    <row r="39799" spans="8:8" ht="15" customHeight="1">
      <c r="H39799" s="24"/>
    </row>
    <row r="39800" spans="8:8" ht="15" customHeight="1">
      <c r="H39800" s="24"/>
    </row>
    <row r="39801" spans="8:8" ht="15" customHeight="1">
      <c r="H39801" s="24"/>
    </row>
    <row r="39802" spans="8:8" ht="15" customHeight="1">
      <c r="H39802" s="24"/>
    </row>
    <row r="39803" spans="8:8" ht="15" customHeight="1">
      <c r="H39803" s="24"/>
    </row>
    <row r="39804" spans="8:8" ht="15" customHeight="1">
      <c r="H39804" s="24"/>
    </row>
    <row r="39805" spans="8:8" ht="15" customHeight="1">
      <c r="H39805" s="24"/>
    </row>
    <row r="39806" spans="8:8" ht="15" customHeight="1">
      <c r="H39806" s="24"/>
    </row>
    <row r="39807" spans="8:8" ht="15" customHeight="1">
      <c r="H39807" s="24"/>
    </row>
    <row r="39808" spans="8:8" ht="15" customHeight="1">
      <c r="H39808" s="24"/>
    </row>
    <row r="39809" spans="8:8" ht="15" customHeight="1">
      <c r="H39809" s="24"/>
    </row>
    <row r="39810" spans="8:8" ht="15" customHeight="1">
      <c r="H39810" s="24"/>
    </row>
    <row r="39811" spans="8:8" ht="15" customHeight="1">
      <c r="H39811" s="24"/>
    </row>
    <row r="39812" spans="8:8" ht="15" customHeight="1">
      <c r="H39812" s="24"/>
    </row>
    <row r="39813" spans="8:8" ht="15" customHeight="1">
      <c r="H39813" s="24"/>
    </row>
    <row r="39814" spans="8:8" ht="15" customHeight="1">
      <c r="H39814" s="24"/>
    </row>
    <row r="39815" spans="8:8" ht="15" customHeight="1">
      <c r="H39815" s="24"/>
    </row>
    <row r="39816" spans="8:8" ht="15" customHeight="1">
      <c r="H39816" s="24"/>
    </row>
    <row r="39817" spans="8:8" ht="15" customHeight="1">
      <c r="H39817" s="24"/>
    </row>
    <row r="39818" spans="8:8" ht="15" customHeight="1">
      <c r="H39818" s="24"/>
    </row>
    <row r="39819" spans="8:8" ht="15" customHeight="1">
      <c r="H39819" s="24"/>
    </row>
    <row r="39820" spans="8:8" ht="15" customHeight="1">
      <c r="H39820" s="24"/>
    </row>
    <row r="39821" spans="8:8" ht="15" customHeight="1">
      <c r="H39821" s="24"/>
    </row>
    <row r="39822" spans="8:8" ht="15" customHeight="1">
      <c r="H39822" s="24"/>
    </row>
    <row r="39823" spans="8:8" ht="15" customHeight="1">
      <c r="H39823" s="24"/>
    </row>
    <row r="39824" spans="8:8" ht="15" customHeight="1">
      <c r="H39824" s="24"/>
    </row>
    <row r="39825" spans="8:8" ht="15" customHeight="1">
      <c r="H39825" s="24"/>
    </row>
    <row r="39826" spans="8:8" ht="15" customHeight="1">
      <c r="H39826" s="24"/>
    </row>
    <row r="39827" spans="8:8" ht="15" customHeight="1">
      <c r="H39827" s="24"/>
    </row>
    <row r="39828" spans="8:8" ht="15" customHeight="1">
      <c r="H39828" s="24"/>
    </row>
    <row r="39829" spans="8:8" ht="15" customHeight="1">
      <c r="H39829" s="24"/>
    </row>
    <row r="39830" spans="8:8" ht="15" customHeight="1">
      <c r="H39830" s="24"/>
    </row>
    <row r="39831" spans="8:8" ht="15" customHeight="1">
      <c r="H39831" s="24"/>
    </row>
    <row r="39832" spans="8:8" ht="15" customHeight="1">
      <c r="H39832" s="24"/>
    </row>
    <row r="39833" spans="8:8" ht="15" customHeight="1">
      <c r="H39833" s="24"/>
    </row>
    <row r="39834" spans="8:8" ht="15" customHeight="1">
      <c r="H39834" s="24"/>
    </row>
    <row r="39835" spans="8:8" ht="15" customHeight="1">
      <c r="H39835" s="24"/>
    </row>
    <row r="39836" spans="8:8" ht="15" customHeight="1">
      <c r="H39836" s="24"/>
    </row>
    <row r="39837" spans="8:8" ht="15" customHeight="1">
      <c r="H39837" s="24"/>
    </row>
    <row r="39838" spans="8:8" ht="15" customHeight="1">
      <c r="H39838" s="24"/>
    </row>
    <row r="39839" spans="8:8" ht="15" customHeight="1">
      <c r="H39839" s="24"/>
    </row>
    <row r="39840" spans="8:8" ht="15" customHeight="1">
      <c r="H39840" s="24"/>
    </row>
    <row r="39841" spans="8:8" ht="15" customHeight="1">
      <c r="H39841" s="24"/>
    </row>
    <row r="39842" spans="8:8" ht="15" customHeight="1">
      <c r="H39842" s="24"/>
    </row>
    <row r="39843" spans="8:8" ht="15" customHeight="1">
      <c r="H39843" s="24"/>
    </row>
    <row r="39844" spans="8:8" ht="15" customHeight="1">
      <c r="H39844" s="24"/>
    </row>
    <row r="39845" spans="8:8" ht="15" customHeight="1">
      <c r="H39845" s="24"/>
    </row>
    <row r="39846" spans="8:8" ht="15" customHeight="1">
      <c r="H39846" s="24"/>
    </row>
    <row r="39847" spans="8:8" ht="15" customHeight="1">
      <c r="H39847" s="24"/>
    </row>
    <row r="39848" spans="8:8" ht="15" customHeight="1">
      <c r="H39848" s="24"/>
    </row>
    <row r="39849" spans="8:8" ht="15" customHeight="1">
      <c r="H39849" s="24"/>
    </row>
    <row r="39850" spans="8:8" ht="15" customHeight="1">
      <c r="H39850" s="24"/>
    </row>
    <row r="39851" spans="8:8" ht="15" customHeight="1">
      <c r="H39851" s="24"/>
    </row>
    <row r="39852" spans="8:8" ht="15" customHeight="1">
      <c r="H39852" s="24"/>
    </row>
    <row r="39853" spans="8:8" ht="15" customHeight="1">
      <c r="H39853" s="24"/>
    </row>
    <row r="39854" spans="8:8" ht="15" customHeight="1">
      <c r="H39854" s="24"/>
    </row>
    <row r="39855" spans="8:8" ht="15" customHeight="1">
      <c r="H39855" s="24"/>
    </row>
    <row r="39856" spans="8:8" ht="15" customHeight="1">
      <c r="H39856" s="24"/>
    </row>
    <row r="39857" spans="8:8" ht="15" customHeight="1">
      <c r="H39857" s="24"/>
    </row>
    <row r="39858" spans="8:8" ht="15" customHeight="1">
      <c r="H39858" s="24"/>
    </row>
    <row r="39859" spans="8:8" ht="15" customHeight="1">
      <c r="H39859" s="24"/>
    </row>
    <row r="39860" spans="8:8" ht="15" customHeight="1">
      <c r="H39860" s="24"/>
    </row>
    <row r="39861" spans="8:8" ht="15" customHeight="1">
      <c r="H39861" s="24"/>
    </row>
    <row r="39862" spans="8:8" ht="15" customHeight="1">
      <c r="H39862" s="24"/>
    </row>
    <row r="39863" spans="8:8" ht="15" customHeight="1">
      <c r="H39863" s="24"/>
    </row>
    <row r="39864" spans="8:8" ht="15" customHeight="1">
      <c r="H39864" s="24"/>
    </row>
    <row r="39865" spans="8:8" ht="15" customHeight="1">
      <c r="H39865" s="24"/>
    </row>
    <row r="39866" spans="8:8" ht="15" customHeight="1">
      <c r="H39866" s="24"/>
    </row>
    <row r="39867" spans="8:8" ht="15" customHeight="1">
      <c r="H39867" s="24"/>
    </row>
    <row r="39868" spans="8:8" ht="15" customHeight="1">
      <c r="H39868" s="24"/>
    </row>
    <row r="39869" spans="8:8" ht="15" customHeight="1">
      <c r="H39869" s="24"/>
    </row>
    <row r="39870" spans="8:8" ht="15" customHeight="1">
      <c r="H39870" s="24"/>
    </row>
    <row r="39871" spans="8:8" ht="15" customHeight="1">
      <c r="H39871" s="24"/>
    </row>
    <row r="39872" spans="8:8" ht="15" customHeight="1">
      <c r="H39872" s="24"/>
    </row>
    <row r="39873" spans="8:8" ht="15" customHeight="1">
      <c r="H39873" s="24"/>
    </row>
    <row r="39874" spans="8:8" ht="15" customHeight="1">
      <c r="H39874" s="24"/>
    </row>
    <row r="39875" spans="8:8" ht="15" customHeight="1">
      <c r="H39875" s="24"/>
    </row>
    <row r="39876" spans="8:8" ht="15" customHeight="1">
      <c r="H39876" s="24"/>
    </row>
    <row r="39877" spans="8:8" ht="15" customHeight="1">
      <c r="H39877" s="24"/>
    </row>
    <row r="39878" spans="8:8" ht="15" customHeight="1">
      <c r="H39878" s="24"/>
    </row>
    <row r="39879" spans="8:8" ht="15" customHeight="1">
      <c r="H39879" s="24"/>
    </row>
    <row r="39880" spans="8:8" ht="15" customHeight="1">
      <c r="H39880" s="24"/>
    </row>
    <row r="39881" spans="8:8" ht="15" customHeight="1">
      <c r="H39881" s="24"/>
    </row>
    <row r="39882" spans="8:8" ht="15" customHeight="1">
      <c r="H39882" s="24"/>
    </row>
    <row r="39883" spans="8:8" ht="15" customHeight="1">
      <c r="H39883" s="24"/>
    </row>
    <row r="39884" spans="8:8" ht="15" customHeight="1">
      <c r="H39884" s="24"/>
    </row>
    <row r="39885" spans="8:8" ht="15" customHeight="1">
      <c r="H39885" s="24"/>
    </row>
    <row r="39886" spans="8:8" ht="15" customHeight="1">
      <c r="H39886" s="24"/>
    </row>
    <row r="39887" spans="8:8" ht="15" customHeight="1">
      <c r="H39887" s="24"/>
    </row>
    <row r="39888" spans="8:8" ht="15" customHeight="1">
      <c r="H39888" s="24"/>
    </row>
    <row r="39889" spans="8:8" ht="15" customHeight="1">
      <c r="H39889" s="24"/>
    </row>
    <row r="39890" spans="8:8" ht="15" customHeight="1">
      <c r="H39890" s="24"/>
    </row>
    <row r="39891" spans="8:8" ht="15" customHeight="1">
      <c r="H39891" s="24"/>
    </row>
    <row r="39892" spans="8:8" ht="15" customHeight="1">
      <c r="H39892" s="24"/>
    </row>
    <row r="39893" spans="8:8" ht="15" customHeight="1">
      <c r="H39893" s="24"/>
    </row>
    <row r="39894" spans="8:8" ht="15" customHeight="1">
      <c r="H39894" s="24"/>
    </row>
    <row r="39895" spans="8:8" ht="15" customHeight="1">
      <c r="H39895" s="24"/>
    </row>
    <row r="39896" spans="8:8" ht="15" customHeight="1">
      <c r="H39896" s="24"/>
    </row>
    <row r="39897" spans="8:8" ht="15" customHeight="1">
      <c r="H39897" s="24"/>
    </row>
    <row r="39898" spans="8:8" ht="15" customHeight="1">
      <c r="H39898" s="24"/>
    </row>
    <row r="39899" spans="8:8" ht="15" customHeight="1">
      <c r="H39899" s="24"/>
    </row>
    <row r="39900" spans="8:8" ht="15" customHeight="1">
      <c r="H39900" s="24"/>
    </row>
    <row r="39901" spans="8:8" ht="15" customHeight="1">
      <c r="H39901" s="24"/>
    </row>
    <row r="39902" spans="8:8" ht="15" customHeight="1">
      <c r="H39902" s="24"/>
    </row>
    <row r="39903" spans="8:8" ht="15" customHeight="1">
      <c r="H39903" s="24"/>
    </row>
    <row r="39904" spans="8:8" ht="15" customHeight="1">
      <c r="H39904" s="24"/>
    </row>
    <row r="39905" spans="8:8" ht="15" customHeight="1">
      <c r="H39905" s="24"/>
    </row>
    <row r="39906" spans="8:8" ht="15" customHeight="1">
      <c r="H39906" s="24"/>
    </row>
    <row r="39907" spans="8:8" ht="15" customHeight="1">
      <c r="H39907" s="24"/>
    </row>
    <row r="39908" spans="8:8" ht="15" customHeight="1">
      <c r="H39908" s="24"/>
    </row>
    <row r="39909" spans="8:8" ht="15" customHeight="1">
      <c r="H39909" s="24"/>
    </row>
    <row r="39910" spans="8:8" ht="15" customHeight="1">
      <c r="H39910" s="24"/>
    </row>
    <row r="39911" spans="8:8" ht="15" customHeight="1">
      <c r="H39911" s="24"/>
    </row>
    <row r="39912" spans="8:8" ht="15" customHeight="1">
      <c r="H39912" s="24"/>
    </row>
    <row r="39913" spans="8:8" ht="15" customHeight="1">
      <c r="H39913" s="24"/>
    </row>
    <row r="39914" spans="8:8" ht="15" customHeight="1">
      <c r="H39914" s="24"/>
    </row>
    <row r="39915" spans="8:8" ht="15" customHeight="1">
      <c r="H39915" s="24"/>
    </row>
    <row r="39916" spans="8:8" ht="15" customHeight="1">
      <c r="H39916" s="24"/>
    </row>
    <row r="39917" spans="8:8" ht="15" customHeight="1">
      <c r="H39917" s="24"/>
    </row>
    <row r="39918" spans="8:8" ht="15" customHeight="1">
      <c r="H39918" s="24"/>
    </row>
    <row r="39919" spans="8:8" ht="15" customHeight="1">
      <c r="H39919" s="24"/>
    </row>
    <row r="39920" spans="8:8" ht="15" customHeight="1">
      <c r="H39920" s="24"/>
    </row>
    <row r="39921" spans="8:8" ht="15" customHeight="1">
      <c r="H39921" s="24"/>
    </row>
    <row r="39922" spans="8:8" ht="15" customHeight="1">
      <c r="H39922" s="24"/>
    </row>
    <row r="39923" spans="8:8" ht="15" customHeight="1">
      <c r="H39923" s="24"/>
    </row>
    <row r="39924" spans="8:8" ht="15" customHeight="1">
      <c r="H39924" s="24"/>
    </row>
    <row r="39925" spans="8:8" ht="15" customHeight="1">
      <c r="H39925" s="24"/>
    </row>
    <row r="39926" spans="8:8" ht="15" customHeight="1">
      <c r="H39926" s="24"/>
    </row>
    <row r="39927" spans="8:8" ht="15" customHeight="1">
      <c r="H39927" s="24"/>
    </row>
    <row r="39928" spans="8:8" ht="15" customHeight="1">
      <c r="H39928" s="24"/>
    </row>
    <row r="39929" spans="8:8" ht="15" customHeight="1">
      <c r="H39929" s="24"/>
    </row>
    <row r="39930" spans="8:8" ht="15" customHeight="1">
      <c r="H39930" s="24"/>
    </row>
    <row r="39931" spans="8:8" ht="15" customHeight="1">
      <c r="H39931" s="24"/>
    </row>
    <row r="39932" spans="8:8" ht="15" customHeight="1">
      <c r="H39932" s="24"/>
    </row>
    <row r="39933" spans="8:8" ht="15" customHeight="1">
      <c r="H39933" s="24"/>
    </row>
    <row r="39934" spans="8:8" ht="15" customHeight="1">
      <c r="H39934" s="24"/>
    </row>
    <row r="39935" spans="8:8" ht="15" customHeight="1">
      <c r="H39935" s="24"/>
    </row>
    <row r="39936" spans="8:8" ht="15" customHeight="1">
      <c r="H39936" s="24"/>
    </row>
    <row r="39937" spans="8:8" ht="15" customHeight="1">
      <c r="H39937" s="24"/>
    </row>
    <row r="39938" spans="8:8" ht="15" customHeight="1">
      <c r="H39938" s="24"/>
    </row>
    <row r="39939" spans="8:8" ht="15" customHeight="1">
      <c r="H39939" s="24"/>
    </row>
    <row r="39940" spans="8:8" ht="15" customHeight="1">
      <c r="H39940" s="24"/>
    </row>
    <row r="39941" spans="8:8" ht="15" customHeight="1">
      <c r="H39941" s="24"/>
    </row>
    <row r="39942" spans="8:8" ht="15" customHeight="1">
      <c r="H39942" s="24"/>
    </row>
    <row r="39943" spans="8:8" ht="15" customHeight="1">
      <c r="H39943" s="24"/>
    </row>
    <row r="39944" spans="8:8" ht="15" customHeight="1">
      <c r="H39944" s="24"/>
    </row>
    <row r="39945" spans="8:8" ht="15" customHeight="1">
      <c r="H39945" s="24"/>
    </row>
    <row r="39946" spans="8:8" ht="15" customHeight="1">
      <c r="H39946" s="24"/>
    </row>
    <row r="39947" spans="8:8" ht="15" customHeight="1">
      <c r="H39947" s="24"/>
    </row>
    <row r="39948" spans="8:8" ht="15" customHeight="1">
      <c r="H39948" s="24"/>
    </row>
    <row r="39949" spans="8:8" ht="15" customHeight="1">
      <c r="H39949" s="24"/>
    </row>
    <row r="39950" spans="8:8" ht="15" customHeight="1">
      <c r="H39950" s="24"/>
    </row>
    <row r="39951" spans="8:8" ht="15" customHeight="1">
      <c r="H39951" s="24"/>
    </row>
    <row r="39952" spans="8:8" ht="15" customHeight="1">
      <c r="H39952" s="24"/>
    </row>
    <row r="39953" spans="8:8" ht="15" customHeight="1">
      <c r="H39953" s="24"/>
    </row>
    <row r="39954" spans="8:8" ht="15" customHeight="1">
      <c r="H39954" s="24"/>
    </row>
    <row r="39955" spans="8:8" ht="15" customHeight="1">
      <c r="H39955" s="24"/>
    </row>
    <row r="39956" spans="8:8" ht="15" customHeight="1">
      <c r="H39956" s="24"/>
    </row>
    <row r="39957" spans="8:8" ht="15" customHeight="1">
      <c r="H39957" s="24"/>
    </row>
    <row r="39958" spans="8:8" ht="15" customHeight="1">
      <c r="H39958" s="24"/>
    </row>
    <row r="39959" spans="8:8" ht="15" customHeight="1">
      <c r="H39959" s="24"/>
    </row>
    <row r="39960" spans="8:8" ht="15" customHeight="1">
      <c r="H39960" s="24"/>
    </row>
    <row r="39961" spans="8:8" ht="15" customHeight="1">
      <c r="H39961" s="24"/>
    </row>
    <row r="39962" spans="8:8" ht="15" customHeight="1">
      <c r="H39962" s="24"/>
    </row>
    <row r="39963" spans="8:8" ht="15" customHeight="1">
      <c r="H39963" s="24"/>
    </row>
    <row r="39964" spans="8:8" ht="15" customHeight="1">
      <c r="H39964" s="24"/>
    </row>
    <row r="39965" spans="8:8" ht="15" customHeight="1">
      <c r="H39965" s="24"/>
    </row>
    <row r="39966" spans="8:8" ht="15" customHeight="1">
      <c r="H39966" s="24"/>
    </row>
    <row r="39967" spans="8:8" ht="15" customHeight="1">
      <c r="H39967" s="24"/>
    </row>
    <row r="39968" spans="8:8" ht="15" customHeight="1">
      <c r="H39968" s="24"/>
    </row>
    <row r="39969" spans="8:8" ht="15" customHeight="1">
      <c r="H39969" s="24"/>
    </row>
    <row r="39970" spans="8:8" ht="15" customHeight="1">
      <c r="H39970" s="24"/>
    </row>
    <row r="39971" spans="8:8" ht="15" customHeight="1">
      <c r="H39971" s="24"/>
    </row>
    <row r="39972" spans="8:8" ht="15" customHeight="1">
      <c r="H39972" s="24"/>
    </row>
    <row r="39973" spans="8:8" ht="15" customHeight="1">
      <c r="H39973" s="24"/>
    </row>
    <row r="39974" spans="8:8" ht="15" customHeight="1">
      <c r="H39974" s="24"/>
    </row>
    <row r="39975" spans="8:8" ht="15" customHeight="1">
      <c r="H39975" s="24"/>
    </row>
    <row r="39976" spans="8:8" ht="15" customHeight="1">
      <c r="H39976" s="24"/>
    </row>
    <row r="39977" spans="8:8" ht="15" customHeight="1">
      <c r="H39977" s="24"/>
    </row>
    <row r="39978" spans="8:8" ht="15" customHeight="1">
      <c r="H39978" s="24"/>
    </row>
    <row r="39979" spans="8:8" ht="15" customHeight="1">
      <c r="H39979" s="24"/>
    </row>
    <row r="39980" spans="8:8" ht="15" customHeight="1">
      <c r="H39980" s="24"/>
    </row>
    <row r="39981" spans="8:8" ht="15" customHeight="1">
      <c r="H39981" s="24"/>
    </row>
    <row r="39982" spans="8:8" ht="15" customHeight="1">
      <c r="H39982" s="24"/>
    </row>
    <row r="39983" spans="8:8" ht="15" customHeight="1">
      <c r="H39983" s="24"/>
    </row>
    <row r="39984" spans="8:8" ht="15" customHeight="1">
      <c r="H39984" s="24"/>
    </row>
    <row r="39985" spans="8:8" ht="15" customHeight="1">
      <c r="H39985" s="24"/>
    </row>
    <row r="39986" spans="8:8" ht="15" customHeight="1">
      <c r="H39986" s="24"/>
    </row>
    <row r="39987" spans="8:8" ht="15" customHeight="1">
      <c r="H39987" s="24"/>
    </row>
    <row r="39988" spans="8:8" ht="15" customHeight="1">
      <c r="H39988" s="24"/>
    </row>
    <row r="39989" spans="8:8" ht="15" customHeight="1">
      <c r="H39989" s="24"/>
    </row>
    <row r="39990" spans="8:8" ht="15" customHeight="1">
      <c r="H39990" s="24"/>
    </row>
    <row r="39991" spans="8:8" ht="15" customHeight="1">
      <c r="H39991" s="24"/>
    </row>
    <row r="39992" spans="8:8" ht="15" customHeight="1">
      <c r="H39992" s="24"/>
    </row>
    <row r="39993" spans="8:8" ht="15" customHeight="1">
      <c r="H39993" s="24"/>
    </row>
    <row r="39994" spans="8:8" ht="15" customHeight="1">
      <c r="H39994" s="24"/>
    </row>
    <row r="39995" spans="8:8" ht="15" customHeight="1">
      <c r="H39995" s="24"/>
    </row>
    <row r="39996" spans="8:8" ht="15" customHeight="1">
      <c r="H39996" s="24"/>
    </row>
    <row r="39997" spans="8:8" ht="15" customHeight="1">
      <c r="H39997" s="24"/>
    </row>
    <row r="39998" spans="8:8" ht="15" customHeight="1">
      <c r="H39998" s="24"/>
    </row>
    <row r="39999" spans="8:8" ht="15" customHeight="1">
      <c r="H39999" s="24"/>
    </row>
    <row r="40000" spans="8:8" ht="15" customHeight="1">
      <c r="H40000" s="24"/>
    </row>
    <row r="40001" spans="8:8" ht="15" customHeight="1">
      <c r="H40001" s="24"/>
    </row>
    <row r="40002" spans="8:8" ht="15" customHeight="1">
      <c r="H40002" s="24"/>
    </row>
    <row r="40003" spans="8:8" ht="15" customHeight="1">
      <c r="H40003" s="24"/>
    </row>
    <row r="40004" spans="8:8" ht="15" customHeight="1">
      <c r="H40004" s="24"/>
    </row>
    <row r="40005" spans="8:8" ht="15" customHeight="1">
      <c r="H40005" s="24"/>
    </row>
    <row r="40006" spans="8:8" ht="15" customHeight="1">
      <c r="H40006" s="24"/>
    </row>
    <row r="40007" spans="8:8" ht="15" customHeight="1">
      <c r="H40007" s="24"/>
    </row>
    <row r="40008" spans="8:8" ht="15" customHeight="1">
      <c r="H40008" s="24"/>
    </row>
    <row r="40009" spans="8:8" ht="15" customHeight="1">
      <c r="H40009" s="24"/>
    </row>
    <row r="40010" spans="8:8" ht="15" customHeight="1">
      <c r="H40010" s="24"/>
    </row>
    <row r="40011" spans="8:8" ht="15" customHeight="1">
      <c r="H40011" s="24"/>
    </row>
    <row r="40012" spans="8:8" ht="15" customHeight="1">
      <c r="H40012" s="24"/>
    </row>
    <row r="40013" spans="8:8" ht="15" customHeight="1">
      <c r="H40013" s="24"/>
    </row>
    <row r="40014" spans="8:8" ht="15" customHeight="1">
      <c r="H40014" s="24"/>
    </row>
    <row r="40015" spans="8:8" ht="15" customHeight="1">
      <c r="H40015" s="24"/>
    </row>
    <row r="40016" spans="8:8" ht="15" customHeight="1">
      <c r="H40016" s="24"/>
    </row>
    <row r="40017" spans="8:8" ht="15" customHeight="1">
      <c r="H40017" s="24"/>
    </row>
    <row r="40018" spans="8:8" ht="15" customHeight="1">
      <c r="H40018" s="24"/>
    </row>
    <row r="40019" spans="8:8" ht="15" customHeight="1">
      <c r="H40019" s="24"/>
    </row>
    <row r="40020" spans="8:8" ht="15" customHeight="1">
      <c r="H40020" s="24"/>
    </row>
    <row r="40021" spans="8:8" ht="15" customHeight="1">
      <c r="H40021" s="24"/>
    </row>
    <row r="40022" spans="8:8" ht="15" customHeight="1">
      <c r="H40022" s="24"/>
    </row>
    <row r="40023" spans="8:8" ht="15" customHeight="1">
      <c r="H40023" s="24"/>
    </row>
    <row r="40024" spans="8:8" ht="15" customHeight="1">
      <c r="H40024" s="24"/>
    </row>
    <row r="40025" spans="8:8" ht="15" customHeight="1">
      <c r="H40025" s="24"/>
    </row>
    <row r="40026" spans="8:8" ht="15" customHeight="1">
      <c r="H40026" s="24"/>
    </row>
    <row r="40027" spans="8:8" ht="15" customHeight="1">
      <c r="H40027" s="24"/>
    </row>
    <row r="40028" spans="8:8" ht="15" customHeight="1">
      <c r="H40028" s="24"/>
    </row>
    <row r="40029" spans="8:8" ht="15" customHeight="1">
      <c r="H40029" s="24"/>
    </row>
    <row r="40030" spans="8:8" ht="15" customHeight="1">
      <c r="H40030" s="24"/>
    </row>
    <row r="40031" spans="8:8" ht="15" customHeight="1">
      <c r="H40031" s="24"/>
    </row>
    <row r="40032" spans="8:8" ht="15" customHeight="1">
      <c r="H40032" s="24"/>
    </row>
    <row r="40033" spans="8:8" ht="15" customHeight="1">
      <c r="H40033" s="24"/>
    </row>
    <row r="40034" spans="8:8" ht="15" customHeight="1">
      <c r="H40034" s="24"/>
    </row>
    <row r="40035" spans="8:8" ht="15" customHeight="1">
      <c r="H40035" s="24"/>
    </row>
    <row r="40036" spans="8:8" ht="15" customHeight="1">
      <c r="H40036" s="24"/>
    </row>
    <row r="40037" spans="8:8" ht="15" customHeight="1">
      <c r="H40037" s="24"/>
    </row>
    <row r="40038" spans="8:8" ht="15" customHeight="1">
      <c r="H40038" s="24"/>
    </row>
    <row r="40039" spans="8:8" ht="15" customHeight="1">
      <c r="H40039" s="24"/>
    </row>
    <row r="40040" spans="8:8" ht="15" customHeight="1">
      <c r="H40040" s="24"/>
    </row>
    <row r="40041" spans="8:8" ht="15" customHeight="1">
      <c r="H40041" s="24"/>
    </row>
    <row r="40042" spans="8:8" ht="15" customHeight="1">
      <c r="H40042" s="24"/>
    </row>
    <row r="40043" spans="8:8" ht="15" customHeight="1">
      <c r="H40043" s="24"/>
    </row>
    <row r="40044" spans="8:8" ht="15" customHeight="1">
      <c r="H40044" s="24"/>
    </row>
    <row r="40045" spans="8:8" ht="15" customHeight="1">
      <c r="H40045" s="24"/>
    </row>
    <row r="40046" spans="8:8" ht="15" customHeight="1">
      <c r="H40046" s="24"/>
    </row>
    <row r="40047" spans="8:8" ht="15" customHeight="1">
      <c r="H40047" s="24"/>
    </row>
    <row r="40048" spans="8:8" ht="15" customHeight="1">
      <c r="H40048" s="24"/>
    </row>
    <row r="40049" spans="8:8" ht="15" customHeight="1">
      <c r="H40049" s="24"/>
    </row>
    <row r="40050" spans="8:8" ht="15" customHeight="1">
      <c r="H40050" s="24"/>
    </row>
    <row r="40051" spans="8:8" ht="15" customHeight="1">
      <c r="H40051" s="24"/>
    </row>
    <row r="40052" spans="8:8" ht="15" customHeight="1">
      <c r="H40052" s="24"/>
    </row>
    <row r="40053" spans="8:8" ht="15" customHeight="1">
      <c r="H40053" s="24"/>
    </row>
    <row r="40054" spans="8:8" ht="15" customHeight="1">
      <c r="H40054" s="24"/>
    </row>
    <row r="40055" spans="8:8" ht="15" customHeight="1">
      <c r="H40055" s="24"/>
    </row>
    <row r="40056" spans="8:8" ht="15" customHeight="1">
      <c r="H40056" s="24"/>
    </row>
    <row r="40057" spans="8:8" ht="15" customHeight="1">
      <c r="H40057" s="24"/>
    </row>
    <row r="40058" spans="8:8" ht="15" customHeight="1">
      <c r="H40058" s="24"/>
    </row>
    <row r="40059" spans="8:8" ht="15" customHeight="1">
      <c r="H40059" s="24"/>
    </row>
    <row r="40060" spans="8:8" ht="15" customHeight="1">
      <c r="H40060" s="24"/>
    </row>
    <row r="40061" spans="8:8" ht="15" customHeight="1">
      <c r="H40061" s="24"/>
    </row>
    <row r="40062" spans="8:8" ht="15" customHeight="1">
      <c r="H40062" s="24"/>
    </row>
    <row r="40063" spans="8:8" ht="15" customHeight="1">
      <c r="H40063" s="24"/>
    </row>
    <row r="40064" spans="8:8" ht="15" customHeight="1">
      <c r="H40064" s="24"/>
    </row>
    <row r="40065" spans="8:8" ht="15" customHeight="1">
      <c r="H40065" s="24"/>
    </row>
    <row r="40066" spans="8:8" ht="15" customHeight="1">
      <c r="H40066" s="24"/>
    </row>
    <row r="40067" spans="8:8" ht="15" customHeight="1">
      <c r="H40067" s="24"/>
    </row>
    <row r="40068" spans="8:8" ht="15" customHeight="1">
      <c r="H40068" s="24"/>
    </row>
    <row r="40069" spans="8:8" ht="15" customHeight="1">
      <c r="H40069" s="24"/>
    </row>
    <row r="40070" spans="8:8" ht="15" customHeight="1">
      <c r="H40070" s="24"/>
    </row>
    <row r="40071" spans="8:8" ht="15" customHeight="1">
      <c r="H40071" s="24"/>
    </row>
    <row r="40072" spans="8:8" ht="15" customHeight="1">
      <c r="H40072" s="24"/>
    </row>
    <row r="40073" spans="8:8" ht="15" customHeight="1">
      <c r="H40073" s="24"/>
    </row>
    <row r="40074" spans="8:8" ht="15" customHeight="1">
      <c r="H40074" s="24"/>
    </row>
    <row r="40075" spans="8:8" ht="15" customHeight="1">
      <c r="H40075" s="24"/>
    </row>
    <row r="40076" spans="8:8" ht="15" customHeight="1">
      <c r="H40076" s="24"/>
    </row>
    <row r="40077" spans="8:8" ht="15" customHeight="1">
      <c r="H40077" s="24"/>
    </row>
    <row r="40078" spans="8:8" ht="15" customHeight="1">
      <c r="H40078" s="24"/>
    </row>
    <row r="40079" spans="8:8" ht="15" customHeight="1">
      <c r="H40079" s="24"/>
    </row>
    <row r="40080" spans="8:8" ht="15" customHeight="1">
      <c r="H40080" s="24"/>
    </row>
    <row r="40081" spans="8:8" ht="15" customHeight="1">
      <c r="H40081" s="24"/>
    </row>
    <row r="40082" spans="8:8" ht="15" customHeight="1">
      <c r="H40082" s="24"/>
    </row>
    <row r="40083" spans="8:8" ht="15" customHeight="1">
      <c r="H40083" s="24"/>
    </row>
    <row r="40084" spans="8:8" ht="15" customHeight="1">
      <c r="H40084" s="24"/>
    </row>
    <row r="40085" spans="8:8" ht="15" customHeight="1">
      <c r="H40085" s="24"/>
    </row>
    <row r="40086" spans="8:8" ht="15" customHeight="1">
      <c r="H40086" s="24"/>
    </row>
    <row r="40087" spans="8:8" ht="15" customHeight="1">
      <c r="H40087" s="24"/>
    </row>
    <row r="40088" spans="8:8" ht="15" customHeight="1">
      <c r="H40088" s="24"/>
    </row>
    <row r="40089" spans="8:8" ht="15" customHeight="1">
      <c r="H40089" s="24"/>
    </row>
    <row r="40090" spans="8:8" ht="15" customHeight="1">
      <c r="H40090" s="24"/>
    </row>
    <row r="40091" spans="8:8" ht="15" customHeight="1">
      <c r="H40091" s="24"/>
    </row>
    <row r="40092" spans="8:8" ht="15" customHeight="1">
      <c r="H40092" s="24"/>
    </row>
    <row r="40093" spans="8:8" ht="15" customHeight="1">
      <c r="H40093" s="24"/>
    </row>
    <row r="40094" spans="8:8" ht="15" customHeight="1">
      <c r="H40094" s="24"/>
    </row>
    <row r="40095" spans="8:8" ht="15" customHeight="1">
      <c r="H40095" s="24"/>
    </row>
    <row r="40096" spans="8:8" ht="15" customHeight="1">
      <c r="H40096" s="24"/>
    </row>
    <row r="40097" spans="8:8" ht="15" customHeight="1">
      <c r="H40097" s="24"/>
    </row>
    <row r="40098" spans="8:8" ht="15" customHeight="1">
      <c r="H40098" s="24"/>
    </row>
    <row r="40099" spans="8:8" ht="15" customHeight="1">
      <c r="H40099" s="24"/>
    </row>
    <row r="40100" spans="8:8" ht="15" customHeight="1">
      <c r="H40100" s="24"/>
    </row>
    <row r="40101" spans="8:8" ht="15" customHeight="1">
      <c r="H40101" s="24"/>
    </row>
    <row r="40102" spans="8:8" ht="15" customHeight="1">
      <c r="H40102" s="24"/>
    </row>
    <row r="40103" spans="8:8" ht="15" customHeight="1">
      <c r="H40103" s="24"/>
    </row>
    <row r="40104" spans="8:8" ht="15" customHeight="1">
      <c r="H40104" s="24"/>
    </row>
    <row r="40105" spans="8:8" ht="15" customHeight="1">
      <c r="H40105" s="24"/>
    </row>
    <row r="40106" spans="8:8" ht="15" customHeight="1">
      <c r="H40106" s="24"/>
    </row>
    <row r="40107" spans="8:8" ht="15" customHeight="1">
      <c r="H40107" s="24"/>
    </row>
    <row r="40108" spans="8:8" ht="15" customHeight="1">
      <c r="H40108" s="24"/>
    </row>
    <row r="40109" spans="8:8" ht="15" customHeight="1">
      <c r="H40109" s="24"/>
    </row>
    <row r="40110" spans="8:8" ht="15" customHeight="1">
      <c r="H40110" s="24"/>
    </row>
    <row r="40111" spans="8:8" ht="15" customHeight="1">
      <c r="H40111" s="24"/>
    </row>
    <row r="40112" spans="8:8" ht="15" customHeight="1">
      <c r="H40112" s="24"/>
    </row>
    <row r="40113" spans="8:8" ht="15" customHeight="1">
      <c r="H40113" s="24"/>
    </row>
    <row r="40114" spans="8:8" ht="15" customHeight="1">
      <c r="H40114" s="24"/>
    </row>
    <row r="40115" spans="8:8" ht="15" customHeight="1">
      <c r="H40115" s="24"/>
    </row>
    <row r="40116" spans="8:8" ht="15" customHeight="1">
      <c r="H40116" s="24"/>
    </row>
    <row r="40117" spans="8:8" ht="15" customHeight="1">
      <c r="H40117" s="24"/>
    </row>
    <row r="40118" spans="8:8" ht="15" customHeight="1">
      <c r="H40118" s="24"/>
    </row>
    <row r="40119" spans="8:8" ht="15" customHeight="1">
      <c r="H40119" s="24"/>
    </row>
    <row r="40120" spans="8:8" ht="15" customHeight="1">
      <c r="H40120" s="24"/>
    </row>
    <row r="40121" spans="8:8" ht="15" customHeight="1">
      <c r="H40121" s="24"/>
    </row>
    <row r="40122" spans="8:8" ht="15" customHeight="1">
      <c r="H40122" s="24"/>
    </row>
    <row r="40123" spans="8:8" ht="15" customHeight="1">
      <c r="H40123" s="24"/>
    </row>
    <row r="40124" spans="8:8" ht="15" customHeight="1">
      <c r="H40124" s="24"/>
    </row>
    <row r="40125" spans="8:8" ht="15" customHeight="1">
      <c r="H40125" s="24"/>
    </row>
    <row r="40126" spans="8:8" ht="15" customHeight="1">
      <c r="H40126" s="24"/>
    </row>
    <row r="40127" spans="8:8" ht="15" customHeight="1">
      <c r="H40127" s="24"/>
    </row>
    <row r="40128" spans="8:8" ht="15" customHeight="1">
      <c r="H40128" s="24"/>
    </row>
    <row r="40129" spans="8:8" ht="15" customHeight="1">
      <c r="H40129" s="24"/>
    </row>
    <row r="40130" spans="8:8" ht="15" customHeight="1">
      <c r="H40130" s="24"/>
    </row>
    <row r="40131" spans="8:8" ht="15" customHeight="1">
      <c r="H40131" s="24"/>
    </row>
    <row r="40132" spans="8:8" ht="15" customHeight="1">
      <c r="H40132" s="24"/>
    </row>
    <row r="40133" spans="8:8" ht="15" customHeight="1">
      <c r="H40133" s="24"/>
    </row>
    <row r="40134" spans="8:8" ht="15" customHeight="1">
      <c r="H40134" s="24"/>
    </row>
    <row r="40135" spans="8:8" ht="15" customHeight="1">
      <c r="H40135" s="24"/>
    </row>
    <row r="40136" spans="8:8" ht="15" customHeight="1">
      <c r="H40136" s="24"/>
    </row>
    <row r="40137" spans="8:8" ht="15" customHeight="1">
      <c r="H40137" s="24"/>
    </row>
    <row r="40138" spans="8:8" ht="15" customHeight="1">
      <c r="H40138" s="24"/>
    </row>
    <row r="40139" spans="8:8" ht="15" customHeight="1">
      <c r="H40139" s="24"/>
    </row>
    <row r="40140" spans="8:8" ht="15" customHeight="1">
      <c r="H40140" s="24"/>
    </row>
    <row r="40141" spans="8:8" ht="15" customHeight="1">
      <c r="H40141" s="24"/>
    </row>
    <row r="40142" spans="8:8" ht="15" customHeight="1">
      <c r="H40142" s="24"/>
    </row>
    <row r="40143" spans="8:8" ht="15" customHeight="1">
      <c r="H40143" s="24"/>
    </row>
    <row r="40144" spans="8:8" ht="15" customHeight="1">
      <c r="H40144" s="24"/>
    </row>
    <row r="40145" spans="8:8" ht="15" customHeight="1">
      <c r="H40145" s="24"/>
    </row>
    <row r="40146" spans="8:8" ht="15" customHeight="1">
      <c r="H40146" s="24"/>
    </row>
    <row r="40147" spans="8:8" ht="15" customHeight="1">
      <c r="H40147" s="24"/>
    </row>
    <row r="40148" spans="8:8" ht="15" customHeight="1">
      <c r="H40148" s="24"/>
    </row>
    <row r="40149" spans="8:8" ht="15" customHeight="1">
      <c r="H40149" s="24"/>
    </row>
    <row r="40150" spans="8:8" ht="15" customHeight="1">
      <c r="H40150" s="24"/>
    </row>
    <row r="40151" spans="8:8" ht="15" customHeight="1">
      <c r="H40151" s="24"/>
    </row>
    <row r="40152" spans="8:8" ht="15" customHeight="1">
      <c r="H40152" s="24"/>
    </row>
    <row r="40153" spans="8:8" ht="15" customHeight="1">
      <c r="H40153" s="24"/>
    </row>
    <row r="40154" spans="8:8" ht="15" customHeight="1">
      <c r="H40154" s="24"/>
    </row>
    <row r="40155" spans="8:8" ht="15" customHeight="1">
      <c r="H40155" s="24"/>
    </row>
    <row r="40156" spans="8:8" ht="15" customHeight="1">
      <c r="H40156" s="24"/>
    </row>
    <row r="40157" spans="8:8" ht="15" customHeight="1">
      <c r="H40157" s="24"/>
    </row>
    <row r="40158" spans="8:8" ht="15" customHeight="1">
      <c r="H40158" s="24"/>
    </row>
    <row r="40159" spans="8:8" ht="15" customHeight="1">
      <c r="H40159" s="24"/>
    </row>
    <row r="40160" spans="8:8" ht="15" customHeight="1">
      <c r="H40160" s="24"/>
    </row>
    <row r="40161" spans="8:8" ht="15" customHeight="1">
      <c r="H40161" s="24"/>
    </row>
    <row r="40162" spans="8:8" ht="15" customHeight="1">
      <c r="H40162" s="24"/>
    </row>
    <row r="40163" spans="8:8" ht="15" customHeight="1">
      <c r="H40163" s="24"/>
    </row>
    <row r="40164" spans="8:8" ht="15" customHeight="1">
      <c r="H40164" s="24"/>
    </row>
    <row r="40165" spans="8:8" ht="15" customHeight="1">
      <c r="H40165" s="24"/>
    </row>
    <row r="40166" spans="8:8" ht="15" customHeight="1">
      <c r="H40166" s="24"/>
    </row>
    <row r="40167" spans="8:8" ht="15" customHeight="1">
      <c r="H40167" s="24"/>
    </row>
    <row r="40168" spans="8:8" ht="15" customHeight="1">
      <c r="H40168" s="24"/>
    </row>
    <row r="40169" spans="8:8" ht="15" customHeight="1">
      <c r="H40169" s="24"/>
    </row>
    <row r="40170" spans="8:8" ht="15" customHeight="1">
      <c r="H40170" s="24"/>
    </row>
    <row r="40171" spans="8:8" ht="15" customHeight="1">
      <c r="H40171" s="24"/>
    </row>
    <row r="40172" spans="8:8" ht="15" customHeight="1">
      <c r="H40172" s="24"/>
    </row>
    <row r="40173" spans="8:8" ht="15" customHeight="1">
      <c r="H40173" s="24"/>
    </row>
    <row r="40174" spans="8:8" ht="15" customHeight="1">
      <c r="H40174" s="24"/>
    </row>
    <row r="40175" spans="8:8" ht="15" customHeight="1">
      <c r="H40175" s="24"/>
    </row>
    <row r="40176" spans="8:8" ht="15" customHeight="1">
      <c r="H40176" s="24"/>
    </row>
    <row r="40177" spans="8:8" ht="15" customHeight="1">
      <c r="H40177" s="24"/>
    </row>
    <row r="40178" spans="8:8" ht="15" customHeight="1">
      <c r="H40178" s="24"/>
    </row>
    <row r="40179" spans="8:8" ht="15" customHeight="1">
      <c r="H40179" s="24"/>
    </row>
    <row r="40180" spans="8:8" ht="15" customHeight="1">
      <c r="H40180" s="24"/>
    </row>
    <row r="40181" spans="8:8" ht="15" customHeight="1">
      <c r="H40181" s="24"/>
    </row>
    <row r="40182" spans="8:8" ht="15" customHeight="1">
      <c r="H40182" s="24"/>
    </row>
    <row r="40183" spans="8:8" ht="15" customHeight="1">
      <c r="H40183" s="24"/>
    </row>
    <row r="40184" spans="8:8" ht="15" customHeight="1">
      <c r="H40184" s="24"/>
    </row>
    <row r="40185" spans="8:8" ht="15" customHeight="1">
      <c r="H40185" s="24"/>
    </row>
    <row r="40186" spans="8:8" ht="15" customHeight="1">
      <c r="H40186" s="24"/>
    </row>
    <row r="40187" spans="8:8" ht="15" customHeight="1">
      <c r="H40187" s="24"/>
    </row>
    <row r="40188" spans="8:8" ht="15" customHeight="1">
      <c r="H40188" s="24"/>
    </row>
    <row r="40189" spans="8:8" ht="15" customHeight="1">
      <c r="H40189" s="24"/>
    </row>
    <row r="40190" spans="8:8" ht="15" customHeight="1">
      <c r="H40190" s="24"/>
    </row>
    <row r="40191" spans="8:8" ht="15" customHeight="1">
      <c r="H40191" s="24"/>
    </row>
    <row r="40192" spans="8:8" ht="15" customHeight="1">
      <c r="H40192" s="24"/>
    </row>
    <row r="40193" spans="8:8" ht="15" customHeight="1">
      <c r="H40193" s="24"/>
    </row>
    <row r="40194" spans="8:8" ht="15" customHeight="1">
      <c r="H40194" s="24"/>
    </row>
    <row r="40195" spans="8:8" ht="15" customHeight="1">
      <c r="H40195" s="24"/>
    </row>
    <row r="40196" spans="8:8" ht="15" customHeight="1">
      <c r="H40196" s="24"/>
    </row>
    <row r="40197" spans="8:8" ht="15" customHeight="1">
      <c r="H40197" s="24"/>
    </row>
    <row r="40198" spans="8:8" ht="15" customHeight="1">
      <c r="H40198" s="24"/>
    </row>
    <row r="40199" spans="8:8" ht="15" customHeight="1">
      <c r="H40199" s="24"/>
    </row>
    <row r="40200" spans="8:8" ht="15" customHeight="1">
      <c r="H40200" s="24"/>
    </row>
    <row r="40201" spans="8:8" ht="15" customHeight="1">
      <c r="H40201" s="24"/>
    </row>
    <row r="40202" spans="8:8" ht="15" customHeight="1">
      <c r="H40202" s="24"/>
    </row>
    <row r="40203" spans="8:8" ht="15" customHeight="1">
      <c r="H40203" s="24"/>
    </row>
    <row r="40204" spans="8:8" ht="15" customHeight="1">
      <c r="H40204" s="24"/>
    </row>
    <row r="40205" spans="8:8" ht="15" customHeight="1">
      <c r="H40205" s="24"/>
    </row>
    <row r="40206" spans="8:8" ht="15" customHeight="1">
      <c r="H40206" s="24"/>
    </row>
    <row r="40207" spans="8:8" ht="15" customHeight="1">
      <c r="H40207" s="24"/>
    </row>
    <row r="40208" spans="8:8" ht="15" customHeight="1">
      <c r="H40208" s="24"/>
    </row>
    <row r="40209" spans="8:8" ht="15" customHeight="1">
      <c r="H40209" s="24"/>
    </row>
    <row r="40210" spans="8:8" ht="15" customHeight="1">
      <c r="H40210" s="24"/>
    </row>
    <row r="40211" spans="8:8" ht="15" customHeight="1">
      <c r="H40211" s="24"/>
    </row>
    <row r="40212" spans="8:8" ht="15" customHeight="1">
      <c r="H40212" s="24"/>
    </row>
    <row r="40213" spans="8:8" ht="15" customHeight="1">
      <c r="H40213" s="24"/>
    </row>
    <row r="40214" spans="8:8" ht="15" customHeight="1">
      <c r="H40214" s="24"/>
    </row>
    <row r="40215" spans="8:8" ht="15" customHeight="1">
      <c r="H40215" s="24"/>
    </row>
    <row r="40216" spans="8:8" ht="15" customHeight="1">
      <c r="H40216" s="24"/>
    </row>
    <row r="40217" spans="8:8" ht="15" customHeight="1">
      <c r="H40217" s="24"/>
    </row>
    <row r="40218" spans="8:8" ht="15" customHeight="1">
      <c r="H40218" s="24"/>
    </row>
    <row r="40219" spans="8:8" ht="15" customHeight="1">
      <c r="H40219" s="24"/>
    </row>
    <row r="40220" spans="8:8" ht="15" customHeight="1">
      <c r="H40220" s="24"/>
    </row>
    <row r="40221" spans="8:8" ht="15" customHeight="1">
      <c r="H40221" s="24"/>
    </row>
    <row r="40222" spans="8:8" ht="15" customHeight="1">
      <c r="H40222" s="24"/>
    </row>
    <row r="40223" spans="8:8" ht="15" customHeight="1">
      <c r="H40223" s="24"/>
    </row>
    <row r="40224" spans="8:8" ht="15" customHeight="1">
      <c r="H40224" s="24"/>
    </row>
    <row r="40225" spans="8:8" ht="15" customHeight="1">
      <c r="H40225" s="24"/>
    </row>
    <row r="40226" spans="8:8" ht="15" customHeight="1">
      <c r="H40226" s="24"/>
    </row>
    <row r="40227" spans="8:8" ht="15" customHeight="1">
      <c r="H40227" s="24"/>
    </row>
    <row r="40228" spans="8:8" ht="15" customHeight="1">
      <c r="H40228" s="24"/>
    </row>
    <row r="40229" spans="8:8" ht="15" customHeight="1">
      <c r="H40229" s="24"/>
    </row>
    <row r="40230" spans="8:8" ht="15" customHeight="1">
      <c r="H40230" s="24"/>
    </row>
    <row r="40231" spans="8:8" ht="15" customHeight="1">
      <c r="H40231" s="24"/>
    </row>
    <row r="40232" spans="8:8" ht="15" customHeight="1">
      <c r="H40232" s="24"/>
    </row>
    <row r="40233" spans="8:8" ht="15" customHeight="1">
      <c r="H40233" s="24"/>
    </row>
    <row r="40234" spans="8:8" ht="15" customHeight="1">
      <c r="H40234" s="24"/>
    </row>
    <row r="40235" spans="8:8" ht="15" customHeight="1">
      <c r="H40235" s="24"/>
    </row>
    <row r="40236" spans="8:8" ht="15" customHeight="1">
      <c r="H40236" s="24"/>
    </row>
    <row r="40237" spans="8:8" ht="15" customHeight="1">
      <c r="H40237" s="24"/>
    </row>
    <row r="40238" spans="8:8" ht="15" customHeight="1">
      <c r="H40238" s="24"/>
    </row>
    <row r="40239" spans="8:8" ht="15" customHeight="1">
      <c r="H40239" s="24"/>
    </row>
    <row r="40240" spans="8:8" ht="15" customHeight="1">
      <c r="H40240" s="24"/>
    </row>
    <row r="40241" spans="8:8" ht="15" customHeight="1">
      <c r="H40241" s="24"/>
    </row>
    <row r="40242" spans="8:8" ht="15" customHeight="1">
      <c r="H40242" s="24"/>
    </row>
    <row r="40243" spans="8:8" ht="15" customHeight="1">
      <c r="H40243" s="24"/>
    </row>
    <row r="40244" spans="8:8" ht="15" customHeight="1">
      <c r="H40244" s="24"/>
    </row>
    <row r="40245" spans="8:8" ht="15" customHeight="1">
      <c r="H40245" s="24"/>
    </row>
    <row r="40246" spans="8:8" ht="15" customHeight="1">
      <c r="H40246" s="24"/>
    </row>
    <row r="40247" spans="8:8" ht="15" customHeight="1">
      <c r="H40247" s="24"/>
    </row>
    <row r="40248" spans="8:8" ht="15" customHeight="1">
      <c r="H40248" s="24"/>
    </row>
    <row r="40249" spans="8:8" ht="15" customHeight="1">
      <c r="H40249" s="24"/>
    </row>
    <row r="40250" spans="8:8" ht="15" customHeight="1">
      <c r="H40250" s="24"/>
    </row>
    <row r="40251" spans="8:8" ht="15" customHeight="1">
      <c r="H40251" s="24"/>
    </row>
    <row r="40252" spans="8:8" ht="15" customHeight="1">
      <c r="H40252" s="24"/>
    </row>
    <row r="40253" spans="8:8" ht="15" customHeight="1">
      <c r="H40253" s="24"/>
    </row>
    <row r="40254" spans="8:8" ht="15" customHeight="1">
      <c r="H40254" s="24"/>
    </row>
    <row r="40255" spans="8:8" ht="15" customHeight="1">
      <c r="H40255" s="24"/>
    </row>
    <row r="40256" spans="8:8" ht="15" customHeight="1">
      <c r="H40256" s="24"/>
    </row>
    <row r="40257" spans="8:8" ht="15" customHeight="1">
      <c r="H40257" s="24"/>
    </row>
    <row r="40258" spans="8:8" ht="15" customHeight="1">
      <c r="H40258" s="24"/>
    </row>
    <row r="40259" spans="8:8" ht="15" customHeight="1">
      <c r="H40259" s="24"/>
    </row>
    <row r="40260" spans="8:8" ht="15" customHeight="1">
      <c r="H40260" s="24"/>
    </row>
    <row r="40261" spans="8:8" ht="15" customHeight="1">
      <c r="H40261" s="24"/>
    </row>
    <row r="40262" spans="8:8" ht="15" customHeight="1">
      <c r="H40262" s="24"/>
    </row>
    <row r="40263" spans="8:8" ht="15" customHeight="1">
      <c r="H40263" s="24"/>
    </row>
    <row r="40264" spans="8:8" ht="15" customHeight="1">
      <c r="H40264" s="24"/>
    </row>
    <row r="40265" spans="8:8" ht="15" customHeight="1">
      <c r="H40265" s="24"/>
    </row>
    <row r="40266" spans="8:8" ht="15" customHeight="1">
      <c r="H40266" s="24"/>
    </row>
    <row r="40267" spans="8:8" ht="15" customHeight="1">
      <c r="H40267" s="24"/>
    </row>
    <row r="40268" spans="8:8" ht="15" customHeight="1">
      <c r="H40268" s="24"/>
    </row>
    <row r="40269" spans="8:8" ht="15" customHeight="1">
      <c r="H40269" s="24"/>
    </row>
    <row r="40270" spans="8:8" ht="15" customHeight="1">
      <c r="H40270" s="24"/>
    </row>
    <row r="40271" spans="8:8" ht="15" customHeight="1">
      <c r="H40271" s="24"/>
    </row>
    <row r="40272" spans="8:8" ht="15" customHeight="1">
      <c r="H40272" s="24"/>
    </row>
    <row r="40273" spans="8:8" ht="15" customHeight="1">
      <c r="H40273" s="24"/>
    </row>
    <row r="40274" spans="8:8" ht="15" customHeight="1">
      <c r="H40274" s="24"/>
    </row>
    <row r="40275" spans="8:8" ht="15" customHeight="1">
      <c r="H40275" s="24"/>
    </row>
    <row r="40276" spans="8:8" ht="15" customHeight="1">
      <c r="H40276" s="24"/>
    </row>
    <row r="40277" spans="8:8" ht="15" customHeight="1">
      <c r="H40277" s="24"/>
    </row>
    <row r="40278" spans="8:8" ht="15" customHeight="1">
      <c r="H40278" s="24"/>
    </row>
    <row r="40279" spans="8:8" ht="15" customHeight="1">
      <c r="H40279" s="24"/>
    </row>
    <row r="40280" spans="8:8" ht="15" customHeight="1">
      <c r="H40280" s="24"/>
    </row>
    <row r="40281" spans="8:8" ht="15" customHeight="1">
      <c r="H40281" s="24"/>
    </row>
    <row r="40282" spans="8:8" ht="15" customHeight="1">
      <c r="H40282" s="24"/>
    </row>
    <row r="40283" spans="8:8" ht="15" customHeight="1">
      <c r="H40283" s="24"/>
    </row>
    <row r="40284" spans="8:8" ht="15" customHeight="1">
      <c r="H40284" s="24"/>
    </row>
    <row r="40285" spans="8:8" ht="15" customHeight="1">
      <c r="H40285" s="24"/>
    </row>
    <row r="40286" spans="8:8" ht="15" customHeight="1">
      <c r="H40286" s="24"/>
    </row>
    <row r="40287" spans="8:8" ht="15" customHeight="1">
      <c r="H40287" s="24"/>
    </row>
    <row r="40288" spans="8:8" ht="15" customHeight="1">
      <c r="H40288" s="24"/>
    </row>
    <row r="40289" spans="8:8" ht="15" customHeight="1">
      <c r="H40289" s="24"/>
    </row>
    <row r="40290" spans="8:8" ht="15" customHeight="1">
      <c r="H40290" s="24"/>
    </row>
    <row r="40291" spans="8:8" ht="15" customHeight="1">
      <c r="H40291" s="24"/>
    </row>
    <row r="40292" spans="8:8" ht="15" customHeight="1">
      <c r="H40292" s="24"/>
    </row>
    <row r="40293" spans="8:8" ht="15" customHeight="1">
      <c r="H40293" s="24"/>
    </row>
    <row r="40294" spans="8:8" ht="15" customHeight="1">
      <c r="H40294" s="24"/>
    </row>
    <row r="40295" spans="8:8" ht="15" customHeight="1">
      <c r="H40295" s="24"/>
    </row>
    <row r="40296" spans="8:8" ht="15" customHeight="1">
      <c r="H40296" s="24"/>
    </row>
    <row r="40297" spans="8:8" ht="15" customHeight="1">
      <c r="H40297" s="24"/>
    </row>
    <row r="40298" spans="8:8" ht="15" customHeight="1">
      <c r="H40298" s="24"/>
    </row>
    <row r="40299" spans="8:8" ht="15" customHeight="1">
      <c r="H40299" s="24"/>
    </row>
    <row r="40300" spans="8:8" ht="15" customHeight="1">
      <c r="H40300" s="24"/>
    </row>
    <row r="40301" spans="8:8" ht="15" customHeight="1">
      <c r="H40301" s="24"/>
    </row>
    <row r="40302" spans="8:8" ht="15" customHeight="1">
      <c r="H40302" s="24"/>
    </row>
    <row r="40303" spans="8:8" ht="15" customHeight="1">
      <c r="H40303" s="24"/>
    </row>
    <row r="40304" spans="8:8" ht="15" customHeight="1">
      <c r="H40304" s="24"/>
    </row>
    <row r="40305" spans="8:8" ht="15" customHeight="1">
      <c r="H40305" s="24"/>
    </row>
    <row r="40306" spans="8:8" ht="15" customHeight="1">
      <c r="H40306" s="24"/>
    </row>
    <row r="40307" spans="8:8" ht="15" customHeight="1">
      <c r="H40307" s="24"/>
    </row>
    <row r="40308" spans="8:8" ht="15" customHeight="1">
      <c r="H40308" s="24"/>
    </row>
    <row r="40309" spans="8:8" ht="15" customHeight="1">
      <c r="H40309" s="24"/>
    </row>
    <row r="40310" spans="8:8" ht="15" customHeight="1">
      <c r="H40310" s="24"/>
    </row>
    <row r="40311" spans="8:8" ht="15" customHeight="1">
      <c r="H40311" s="24"/>
    </row>
    <row r="40312" spans="8:8" ht="15" customHeight="1">
      <c r="H40312" s="24"/>
    </row>
    <row r="40313" spans="8:8" ht="15" customHeight="1">
      <c r="H40313" s="24"/>
    </row>
    <row r="40314" spans="8:8" ht="15" customHeight="1">
      <c r="H40314" s="24"/>
    </row>
    <row r="40315" spans="8:8" ht="15" customHeight="1">
      <c r="H40315" s="24"/>
    </row>
    <row r="40316" spans="8:8" ht="15" customHeight="1">
      <c r="H40316" s="24"/>
    </row>
    <row r="40317" spans="8:8" ht="15" customHeight="1">
      <c r="H40317" s="24"/>
    </row>
    <row r="40318" spans="8:8" ht="15" customHeight="1">
      <c r="H40318" s="24"/>
    </row>
    <row r="40319" spans="8:8" ht="15" customHeight="1">
      <c r="H40319" s="24"/>
    </row>
    <row r="40320" spans="8:8" ht="15" customHeight="1">
      <c r="H40320" s="24"/>
    </row>
    <row r="40321" spans="8:8" ht="15" customHeight="1">
      <c r="H40321" s="24"/>
    </row>
    <row r="40322" spans="8:8" ht="15" customHeight="1">
      <c r="H40322" s="24"/>
    </row>
    <row r="40323" spans="8:8" ht="15" customHeight="1">
      <c r="H40323" s="24"/>
    </row>
    <row r="40324" spans="8:8" ht="15" customHeight="1">
      <c r="H40324" s="24"/>
    </row>
    <row r="40325" spans="8:8" ht="15" customHeight="1">
      <c r="H40325" s="24"/>
    </row>
    <row r="40326" spans="8:8" ht="15" customHeight="1">
      <c r="H40326" s="24"/>
    </row>
    <row r="40327" spans="8:8" ht="15" customHeight="1">
      <c r="H40327" s="24"/>
    </row>
    <row r="40328" spans="8:8" ht="15" customHeight="1">
      <c r="H40328" s="24"/>
    </row>
    <row r="40329" spans="8:8" ht="15" customHeight="1">
      <c r="H40329" s="24"/>
    </row>
    <row r="40330" spans="8:8" ht="15" customHeight="1">
      <c r="H40330" s="24"/>
    </row>
    <row r="40331" spans="8:8" ht="15" customHeight="1">
      <c r="H40331" s="24"/>
    </row>
    <row r="40332" spans="8:8" ht="15" customHeight="1">
      <c r="H40332" s="24"/>
    </row>
    <row r="40333" spans="8:8" ht="15" customHeight="1">
      <c r="H40333" s="24"/>
    </row>
    <row r="40334" spans="8:8" ht="15" customHeight="1">
      <c r="H40334" s="24"/>
    </row>
    <row r="40335" spans="8:8" ht="15" customHeight="1">
      <c r="H40335" s="24"/>
    </row>
    <row r="40336" spans="8:8" ht="15" customHeight="1">
      <c r="H40336" s="24"/>
    </row>
    <row r="40337" spans="8:8" ht="15" customHeight="1">
      <c r="H40337" s="24"/>
    </row>
    <row r="40338" spans="8:8" ht="15" customHeight="1">
      <c r="H40338" s="24"/>
    </row>
    <row r="40339" spans="8:8" ht="15" customHeight="1">
      <c r="H40339" s="24"/>
    </row>
    <row r="40340" spans="8:8" ht="15" customHeight="1">
      <c r="H40340" s="24"/>
    </row>
    <row r="40341" spans="8:8" ht="15" customHeight="1">
      <c r="H40341" s="24"/>
    </row>
    <row r="40342" spans="8:8" ht="15" customHeight="1">
      <c r="H40342" s="24"/>
    </row>
    <row r="40343" spans="8:8" ht="15" customHeight="1">
      <c r="H40343" s="24"/>
    </row>
    <row r="40344" spans="8:8" ht="15" customHeight="1">
      <c r="H40344" s="24"/>
    </row>
    <row r="40345" spans="8:8" ht="15" customHeight="1">
      <c r="H40345" s="24"/>
    </row>
    <row r="40346" spans="8:8" ht="15" customHeight="1">
      <c r="H40346" s="24"/>
    </row>
    <row r="40347" spans="8:8" ht="15" customHeight="1">
      <c r="H40347" s="24"/>
    </row>
    <row r="40348" spans="8:8" ht="15" customHeight="1">
      <c r="H40348" s="24"/>
    </row>
    <row r="40349" spans="8:8" ht="15" customHeight="1">
      <c r="H40349" s="24"/>
    </row>
    <row r="40350" spans="8:8" ht="15" customHeight="1">
      <c r="H40350" s="24"/>
    </row>
    <row r="40351" spans="8:8" ht="15" customHeight="1">
      <c r="H40351" s="24"/>
    </row>
    <row r="40352" spans="8:8" ht="15" customHeight="1">
      <c r="H40352" s="24"/>
    </row>
    <row r="40353" spans="8:8" ht="15" customHeight="1">
      <c r="H40353" s="24"/>
    </row>
    <row r="40354" spans="8:8" ht="15" customHeight="1">
      <c r="H40354" s="24"/>
    </row>
    <row r="40355" spans="8:8" ht="15" customHeight="1">
      <c r="H40355" s="24"/>
    </row>
    <row r="40356" spans="8:8" ht="15" customHeight="1">
      <c r="H40356" s="24"/>
    </row>
    <row r="40357" spans="8:8" ht="15" customHeight="1">
      <c r="H40357" s="24"/>
    </row>
    <row r="40358" spans="8:8" ht="15" customHeight="1">
      <c r="H40358" s="24"/>
    </row>
    <row r="40359" spans="8:8" ht="15" customHeight="1">
      <c r="H40359" s="24"/>
    </row>
    <row r="40360" spans="8:8" ht="15" customHeight="1">
      <c r="H40360" s="24"/>
    </row>
    <row r="40361" spans="8:8" ht="15" customHeight="1">
      <c r="H40361" s="24"/>
    </row>
    <row r="40362" spans="8:8" ht="15" customHeight="1">
      <c r="H40362" s="24"/>
    </row>
    <row r="40363" spans="8:8" ht="15" customHeight="1">
      <c r="H40363" s="24"/>
    </row>
    <row r="40364" spans="8:8" ht="15" customHeight="1">
      <c r="H40364" s="24"/>
    </row>
    <row r="40365" spans="8:8" ht="15" customHeight="1">
      <c r="H40365" s="24"/>
    </row>
    <row r="40366" spans="8:8" ht="15" customHeight="1">
      <c r="H40366" s="24"/>
    </row>
    <row r="40367" spans="8:8" ht="15" customHeight="1">
      <c r="H40367" s="24"/>
    </row>
    <row r="40368" spans="8:8" ht="15" customHeight="1">
      <c r="H40368" s="24"/>
    </row>
    <row r="40369" spans="8:8" ht="15" customHeight="1">
      <c r="H40369" s="24"/>
    </row>
    <row r="40370" spans="8:8" ht="15" customHeight="1">
      <c r="H40370" s="24"/>
    </row>
    <row r="40371" spans="8:8" ht="15" customHeight="1">
      <c r="H40371" s="24"/>
    </row>
    <row r="40372" spans="8:8" ht="15" customHeight="1">
      <c r="H40372" s="24"/>
    </row>
    <row r="40373" spans="8:8" ht="15" customHeight="1">
      <c r="H40373" s="24"/>
    </row>
    <row r="40374" spans="8:8" ht="15" customHeight="1">
      <c r="H40374" s="24"/>
    </row>
    <row r="40375" spans="8:8" ht="15" customHeight="1">
      <c r="H40375" s="24"/>
    </row>
    <row r="40376" spans="8:8" ht="15" customHeight="1">
      <c r="H40376" s="24"/>
    </row>
    <row r="40377" spans="8:8" ht="15" customHeight="1">
      <c r="H40377" s="24"/>
    </row>
    <row r="40378" spans="8:8" ht="15" customHeight="1">
      <c r="H40378" s="24"/>
    </row>
    <row r="40379" spans="8:8" ht="15" customHeight="1">
      <c r="H40379" s="24"/>
    </row>
    <row r="40380" spans="8:8" ht="15" customHeight="1">
      <c r="H40380" s="24"/>
    </row>
    <row r="40381" spans="8:8" ht="15" customHeight="1">
      <c r="H40381" s="24"/>
    </row>
    <row r="40382" spans="8:8" ht="15" customHeight="1">
      <c r="H40382" s="24"/>
    </row>
    <row r="40383" spans="8:8" ht="15" customHeight="1">
      <c r="H40383" s="24"/>
    </row>
    <row r="40384" spans="8:8" ht="15" customHeight="1">
      <c r="H40384" s="24"/>
    </row>
    <row r="40385" spans="8:8" ht="15" customHeight="1">
      <c r="H40385" s="24"/>
    </row>
    <row r="40386" spans="8:8" ht="15" customHeight="1">
      <c r="H40386" s="24"/>
    </row>
    <row r="40387" spans="8:8" ht="15" customHeight="1">
      <c r="H40387" s="24"/>
    </row>
    <row r="40388" spans="8:8" ht="15" customHeight="1">
      <c r="H40388" s="24"/>
    </row>
    <row r="40389" spans="8:8" ht="15" customHeight="1">
      <c r="H40389" s="24"/>
    </row>
    <row r="40390" spans="8:8" ht="15" customHeight="1">
      <c r="H40390" s="24"/>
    </row>
    <row r="40391" spans="8:8" ht="15" customHeight="1">
      <c r="H40391" s="24"/>
    </row>
    <row r="40392" spans="8:8" ht="15" customHeight="1">
      <c r="H40392" s="24"/>
    </row>
    <row r="40393" spans="8:8" ht="15" customHeight="1">
      <c r="H40393" s="24"/>
    </row>
    <row r="40394" spans="8:8" ht="15" customHeight="1">
      <c r="H40394" s="24"/>
    </row>
    <row r="40395" spans="8:8" ht="15" customHeight="1">
      <c r="H40395" s="24"/>
    </row>
    <row r="40396" spans="8:8" ht="15" customHeight="1">
      <c r="H40396" s="24"/>
    </row>
    <row r="40397" spans="8:8" ht="15" customHeight="1">
      <c r="H40397" s="24"/>
    </row>
    <row r="40398" spans="8:8" ht="15" customHeight="1">
      <c r="H40398" s="24"/>
    </row>
    <row r="40399" spans="8:8" ht="15" customHeight="1">
      <c r="H40399" s="24"/>
    </row>
    <row r="40400" spans="8:8" ht="15" customHeight="1">
      <c r="H40400" s="24"/>
    </row>
    <row r="40401" spans="8:8" ht="15" customHeight="1">
      <c r="H40401" s="24"/>
    </row>
    <row r="40402" spans="8:8" ht="15" customHeight="1">
      <c r="H40402" s="24"/>
    </row>
    <row r="40403" spans="8:8" ht="15" customHeight="1">
      <c r="H40403" s="24"/>
    </row>
    <row r="40404" spans="8:8" ht="15" customHeight="1">
      <c r="H40404" s="24"/>
    </row>
    <row r="40405" spans="8:8" ht="15" customHeight="1">
      <c r="H40405" s="24"/>
    </row>
    <row r="40406" spans="8:8" ht="15" customHeight="1">
      <c r="H40406" s="24"/>
    </row>
    <row r="40407" spans="8:8" ht="15" customHeight="1">
      <c r="H40407" s="24"/>
    </row>
    <row r="40408" spans="8:8" ht="15" customHeight="1">
      <c r="H40408" s="24"/>
    </row>
    <row r="40409" spans="8:8" ht="15" customHeight="1">
      <c r="H40409" s="24"/>
    </row>
    <row r="40410" spans="8:8" ht="15" customHeight="1">
      <c r="H40410" s="24"/>
    </row>
    <row r="40411" spans="8:8" ht="15" customHeight="1">
      <c r="H40411" s="24"/>
    </row>
    <row r="40412" spans="8:8" ht="15" customHeight="1">
      <c r="H40412" s="24"/>
    </row>
    <row r="40413" spans="8:8" ht="15" customHeight="1">
      <c r="H40413" s="24"/>
    </row>
    <row r="40414" spans="8:8" ht="15" customHeight="1">
      <c r="H40414" s="24"/>
    </row>
    <row r="40415" spans="8:8" ht="15" customHeight="1">
      <c r="H40415" s="24"/>
    </row>
    <row r="40416" spans="8:8" ht="15" customHeight="1">
      <c r="H40416" s="24"/>
    </row>
    <row r="40417" spans="8:8" ht="15" customHeight="1">
      <c r="H40417" s="24"/>
    </row>
    <row r="40418" spans="8:8" ht="15" customHeight="1">
      <c r="H40418" s="24"/>
    </row>
    <row r="40419" spans="8:8" ht="15" customHeight="1">
      <c r="H40419" s="24"/>
    </row>
    <row r="40420" spans="8:8" ht="15" customHeight="1">
      <c r="H40420" s="24"/>
    </row>
    <row r="40421" spans="8:8" ht="15" customHeight="1">
      <c r="H40421" s="24"/>
    </row>
    <row r="40422" spans="8:8" ht="15" customHeight="1">
      <c r="H40422" s="24"/>
    </row>
    <row r="40423" spans="8:8" ht="15" customHeight="1">
      <c r="H40423" s="24"/>
    </row>
    <row r="40424" spans="8:8" ht="15" customHeight="1">
      <c r="H40424" s="24"/>
    </row>
    <row r="40425" spans="8:8" ht="15" customHeight="1">
      <c r="H40425" s="24"/>
    </row>
    <row r="40426" spans="8:8" ht="15" customHeight="1">
      <c r="H40426" s="24"/>
    </row>
    <row r="40427" spans="8:8" ht="15" customHeight="1">
      <c r="H40427" s="24"/>
    </row>
    <row r="40428" spans="8:8" ht="15" customHeight="1">
      <c r="H40428" s="24"/>
    </row>
    <row r="40429" spans="8:8" ht="15" customHeight="1">
      <c r="H40429" s="24"/>
    </row>
    <row r="40430" spans="8:8" ht="15" customHeight="1">
      <c r="H40430" s="24"/>
    </row>
    <row r="40431" spans="8:8" ht="15" customHeight="1">
      <c r="H40431" s="24"/>
    </row>
    <row r="40432" spans="8:8" ht="15" customHeight="1">
      <c r="H40432" s="24"/>
    </row>
    <row r="40433" spans="8:8" ht="15" customHeight="1">
      <c r="H40433" s="24"/>
    </row>
    <row r="40434" spans="8:8" ht="15" customHeight="1">
      <c r="H40434" s="24"/>
    </row>
    <row r="40435" spans="8:8" ht="15" customHeight="1">
      <c r="H40435" s="24"/>
    </row>
    <row r="40436" spans="8:8" ht="15" customHeight="1">
      <c r="H40436" s="24"/>
    </row>
    <row r="40437" spans="8:8" ht="15" customHeight="1">
      <c r="H40437" s="24"/>
    </row>
    <row r="40438" spans="8:8" ht="15" customHeight="1">
      <c r="H40438" s="24"/>
    </row>
    <row r="40439" spans="8:8" ht="15" customHeight="1">
      <c r="H40439" s="24"/>
    </row>
    <row r="40440" spans="8:8" ht="15" customHeight="1">
      <c r="H40440" s="24"/>
    </row>
    <row r="40441" spans="8:8" ht="15" customHeight="1">
      <c r="H40441" s="24"/>
    </row>
    <row r="40442" spans="8:8" ht="15" customHeight="1">
      <c r="H40442" s="24"/>
    </row>
    <row r="40443" spans="8:8" ht="15" customHeight="1">
      <c r="H40443" s="24"/>
    </row>
    <row r="40444" spans="8:8" ht="15" customHeight="1">
      <c r="H40444" s="24"/>
    </row>
    <row r="40445" spans="8:8" ht="15" customHeight="1">
      <c r="H40445" s="24"/>
    </row>
    <row r="40446" spans="8:8" ht="15" customHeight="1">
      <c r="H40446" s="24"/>
    </row>
    <row r="40447" spans="8:8" ht="15" customHeight="1">
      <c r="H40447" s="24"/>
    </row>
    <row r="40448" spans="8:8" ht="15" customHeight="1">
      <c r="H40448" s="24"/>
    </row>
    <row r="40449" spans="8:8" ht="15" customHeight="1">
      <c r="H40449" s="24"/>
    </row>
    <row r="40450" spans="8:8" ht="15" customHeight="1">
      <c r="H40450" s="24"/>
    </row>
    <row r="40451" spans="8:8" ht="15" customHeight="1">
      <c r="H40451" s="24"/>
    </row>
    <row r="40452" spans="8:8" ht="15" customHeight="1">
      <c r="H40452" s="24"/>
    </row>
    <row r="40453" spans="8:8" ht="15" customHeight="1">
      <c r="H40453" s="24"/>
    </row>
    <row r="40454" spans="8:8" ht="15" customHeight="1">
      <c r="H40454" s="24"/>
    </row>
    <row r="40455" spans="8:8" ht="15" customHeight="1">
      <c r="H40455" s="24"/>
    </row>
    <row r="40456" spans="8:8" ht="15" customHeight="1">
      <c r="H40456" s="24"/>
    </row>
    <row r="40457" spans="8:8" ht="15" customHeight="1">
      <c r="H40457" s="24"/>
    </row>
    <row r="40458" spans="8:8" ht="15" customHeight="1">
      <c r="H40458" s="24"/>
    </row>
    <row r="40459" spans="8:8" ht="15" customHeight="1">
      <c r="H40459" s="24"/>
    </row>
    <row r="40460" spans="8:8" ht="15" customHeight="1">
      <c r="H40460" s="24"/>
    </row>
    <row r="40461" spans="8:8" ht="15" customHeight="1">
      <c r="H40461" s="24"/>
    </row>
    <row r="40462" spans="8:8" ht="15" customHeight="1">
      <c r="H40462" s="24"/>
    </row>
    <row r="40463" spans="8:8" ht="15" customHeight="1">
      <c r="H40463" s="24"/>
    </row>
    <row r="40464" spans="8:8" ht="15" customHeight="1">
      <c r="H40464" s="24"/>
    </row>
    <row r="40465" spans="8:8" ht="15" customHeight="1">
      <c r="H40465" s="24"/>
    </row>
    <row r="40466" spans="8:8" ht="15" customHeight="1">
      <c r="H40466" s="24"/>
    </row>
    <row r="40467" spans="8:8" ht="15" customHeight="1">
      <c r="H40467" s="24"/>
    </row>
    <row r="40468" spans="8:8" ht="15" customHeight="1">
      <c r="H40468" s="24"/>
    </row>
    <row r="40469" spans="8:8" ht="15" customHeight="1">
      <c r="H40469" s="24"/>
    </row>
    <row r="40470" spans="8:8" ht="15" customHeight="1">
      <c r="H40470" s="24"/>
    </row>
    <row r="40471" spans="8:8" ht="15" customHeight="1">
      <c r="H40471" s="24"/>
    </row>
    <row r="40472" spans="8:8" ht="15" customHeight="1">
      <c r="H40472" s="24"/>
    </row>
    <row r="40473" spans="8:8" ht="15" customHeight="1">
      <c r="H40473" s="24"/>
    </row>
    <row r="40474" spans="8:8" ht="15" customHeight="1">
      <c r="H40474" s="24"/>
    </row>
    <row r="40475" spans="8:8" ht="15" customHeight="1">
      <c r="H40475" s="24"/>
    </row>
    <row r="40476" spans="8:8" ht="15" customHeight="1">
      <c r="H40476" s="24"/>
    </row>
    <row r="40477" spans="8:8" ht="15" customHeight="1">
      <c r="H40477" s="24"/>
    </row>
    <row r="40478" spans="8:8" ht="15" customHeight="1">
      <c r="H40478" s="24"/>
    </row>
    <row r="40479" spans="8:8" ht="15" customHeight="1">
      <c r="H40479" s="24"/>
    </row>
    <row r="40480" spans="8:8" ht="15" customHeight="1">
      <c r="H40480" s="24"/>
    </row>
    <row r="40481" spans="8:8" ht="15" customHeight="1">
      <c r="H40481" s="24"/>
    </row>
    <row r="40482" spans="8:8" ht="15" customHeight="1">
      <c r="H40482" s="24"/>
    </row>
    <row r="40483" spans="8:8" ht="15" customHeight="1">
      <c r="H40483" s="24"/>
    </row>
    <row r="40484" spans="8:8" ht="15" customHeight="1">
      <c r="H40484" s="24"/>
    </row>
    <row r="40485" spans="8:8" ht="15" customHeight="1">
      <c r="H40485" s="24"/>
    </row>
    <row r="40486" spans="8:8" ht="15" customHeight="1">
      <c r="H40486" s="24"/>
    </row>
    <row r="40487" spans="8:8" ht="15" customHeight="1">
      <c r="H40487" s="24"/>
    </row>
    <row r="40488" spans="8:8" ht="15" customHeight="1">
      <c r="H40488" s="24"/>
    </row>
    <row r="40489" spans="8:8" ht="15" customHeight="1">
      <c r="H40489" s="24"/>
    </row>
    <row r="40490" spans="8:8" ht="15" customHeight="1">
      <c r="H40490" s="24"/>
    </row>
    <row r="40491" spans="8:8" ht="15" customHeight="1">
      <c r="H40491" s="24"/>
    </row>
    <row r="40492" spans="8:8" ht="15" customHeight="1">
      <c r="H40492" s="24"/>
    </row>
    <row r="40493" spans="8:8" ht="15" customHeight="1">
      <c r="H40493" s="24"/>
    </row>
    <row r="40494" spans="8:8" ht="15" customHeight="1">
      <c r="H40494" s="24"/>
    </row>
    <row r="40495" spans="8:8" ht="15" customHeight="1">
      <c r="H40495" s="24"/>
    </row>
    <row r="40496" spans="8:8" ht="15" customHeight="1">
      <c r="H40496" s="24"/>
    </row>
    <row r="40497" spans="8:8" ht="15" customHeight="1">
      <c r="H40497" s="24"/>
    </row>
    <row r="40498" spans="8:8" ht="15" customHeight="1">
      <c r="H40498" s="24"/>
    </row>
    <row r="40499" spans="8:8" ht="15" customHeight="1">
      <c r="H40499" s="24"/>
    </row>
    <row r="40500" spans="8:8" ht="15" customHeight="1">
      <c r="H40500" s="24"/>
    </row>
    <row r="40501" spans="8:8" ht="15" customHeight="1">
      <c r="H40501" s="24"/>
    </row>
    <row r="40502" spans="8:8" ht="15" customHeight="1">
      <c r="H40502" s="24"/>
    </row>
    <row r="40503" spans="8:8" ht="15" customHeight="1">
      <c r="H40503" s="24"/>
    </row>
    <row r="40504" spans="8:8" ht="15" customHeight="1">
      <c r="H40504" s="24"/>
    </row>
    <row r="40505" spans="8:8" ht="15" customHeight="1">
      <c r="H40505" s="24"/>
    </row>
    <row r="40506" spans="8:8" ht="15" customHeight="1">
      <c r="H40506" s="24"/>
    </row>
    <row r="40507" spans="8:8" ht="15" customHeight="1">
      <c r="H40507" s="24"/>
    </row>
    <row r="40508" spans="8:8" ht="15" customHeight="1">
      <c r="H40508" s="24"/>
    </row>
    <row r="40509" spans="8:8" ht="15" customHeight="1">
      <c r="H40509" s="24"/>
    </row>
    <row r="40510" spans="8:8" ht="15" customHeight="1">
      <c r="H40510" s="24"/>
    </row>
    <row r="40511" spans="8:8" ht="15" customHeight="1">
      <c r="H40511" s="24"/>
    </row>
    <row r="40512" spans="8:8" ht="15" customHeight="1">
      <c r="H40512" s="24"/>
    </row>
    <row r="40513" spans="8:8" ht="15" customHeight="1">
      <c r="H40513" s="24"/>
    </row>
    <row r="40514" spans="8:8" ht="15" customHeight="1">
      <c r="H40514" s="24"/>
    </row>
    <row r="40515" spans="8:8" ht="15" customHeight="1">
      <c r="H40515" s="24"/>
    </row>
    <row r="40516" spans="8:8" ht="15" customHeight="1">
      <c r="H40516" s="24"/>
    </row>
    <row r="40517" spans="8:8" ht="15" customHeight="1">
      <c r="H40517" s="24"/>
    </row>
    <row r="40518" spans="8:8" ht="15" customHeight="1">
      <c r="H40518" s="24"/>
    </row>
    <row r="40519" spans="8:8" ht="15" customHeight="1">
      <c r="H40519" s="24"/>
    </row>
    <row r="40520" spans="8:8" ht="15" customHeight="1">
      <c r="H40520" s="24"/>
    </row>
    <row r="40521" spans="8:8" ht="15" customHeight="1">
      <c r="H40521" s="24"/>
    </row>
    <row r="40522" spans="8:8" ht="15" customHeight="1">
      <c r="H40522" s="24"/>
    </row>
    <row r="40523" spans="8:8" ht="15" customHeight="1">
      <c r="H40523" s="24"/>
    </row>
    <row r="40524" spans="8:8" ht="15" customHeight="1">
      <c r="H40524" s="24"/>
    </row>
    <row r="40525" spans="8:8" ht="15" customHeight="1">
      <c r="H40525" s="24"/>
    </row>
    <row r="40526" spans="8:8" ht="15" customHeight="1">
      <c r="H40526" s="24"/>
    </row>
    <row r="40527" spans="8:8" ht="15" customHeight="1">
      <c r="H40527" s="24"/>
    </row>
    <row r="40528" spans="8:8" ht="15" customHeight="1">
      <c r="H40528" s="24"/>
    </row>
    <row r="40529" spans="8:8" ht="15" customHeight="1">
      <c r="H40529" s="24"/>
    </row>
    <row r="40530" spans="8:8" ht="15" customHeight="1">
      <c r="H40530" s="24"/>
    </row>
    <row r="40531" spans="8:8" ht="15" customHeight="1">
      <c r="H40531" s="24"/>
    </row>
    <row r="40532" spans="8:8" ht="15" customHeight="1">
      <c r="H40532" s="24"/>
    </row>
    <row r="40533" spans="8:8" ht="15" customHeight="1">
      <c r="H40533" s="24"/>
    </row>
    <row r="40534" spans="8:8" ht="15" customHeight="1">
      <c r="H40534" s="24"/>
    </row>
    <row r="40535" spans="8:8" ht="15" customHeight="1">
      <c r="H40535" s="24"/>
    </row>
    <row r="40536" spans="8:8" ht="15" customHeight="1">
      <c r="H40536" s="24"/>
    </row>
    <row r="40537" spans="8:8" ht="15" customHeight="1">
      <c r="H40537" s="24"/>
    </row>
    <row r="40538" spans="8:8" ht="15" customHeight="1">
      <c r="H40538" s="24"/>
    </row>
    <row r="40539" spans="8:8" ht="15" customHeight="1">
      <c r="H40539" s="24"/>
    </row>
    <row r="40540" spans="8:8" ht="15" customHeight="1">
      <c r="H40540" s="24"/>
    </row>
    <row r="40541" spans="8:8" ht="15" customHeight="1">
      <c r="H40541" s="24"/>
    </row>
    <row r="40542" spans="8:8" ht="15" customHeight="1">
      <c r="H40542" s="24"/>
    </row>
    <row r="40543" spans="8:8" ht="15" customHeight="1">
      <c r="H40543" s="24"/>
    </row>
    <row r="40544" spans="8:8" ht="15" customHeight="1">
      <c r="H40544" s="24"/>
    </row>
    <row r="40545" spans="8:8" ht="15" customHeight="1">
      <c r="H40545" s="24"/>
    </row>
    <row r="40546" spans="8:8" ht="15" customHeight="1">
      <c r="H40546" s="24"/>
    </row>
    <row r="40547" spans="8:8" ht="15" customHeight="1">
      <c r="H40547" s="24"/>
    </row>
    <row r="40548" spans="8:8" ht="15" customHeight="1">
      <c r="H40548" s="24"/>
    </row>
    <row r="40549" spans="8:8" ht="15" customHeight="1">
      <c r="H40549" s="24"/>
    </row>
    <row r="40550" spans="8:8" ht="15" customHeight="1">
      <c r="H40550" s="24"/>
    </row>
    <row r="40551" spans="8:8" ht="15" customHeight="1">
      <c r="H40551" s="24"/>
    </row>
    <row r="40552" spans="8:8" ht="15" customHeight="1">
      <c r="H40552" s="24"/>
    </row>
    <row r="40553" spans="8:8" ht="15" customHeight="1">
      <c r="H40553" s="24"/>
    </row>
    <row r="40554" spans="8:8" ht="15" customHeight="1">
      <c r="H40554" s="24"/>
    </row>
    <row r="40555" spans="8:8" ht="15" customHeight="1">
      <c r="H40555" s="24"/>
    </row>
    <row r="40556" spans="8:8" ht="15" customHeight="1">
      <c r="H40556" s="24"/>
    </row>
    <row r="40557" spans="8:8" ht="15" customHeight="1">
      <c r="H40557" s="24"/>
    </row>
    <row r="40558" spans="8:8" ht="15" customHeight="1">
      <c r="H40558" s="24"/>
    </row>
    <row r="40559" spans="8:8" ht="15" customHeight="1">
      <c r="H40559" s="24"/>
    </row>
    <row r="40560" spans="8:8" ht="15" customHeight="1">
      <c r="H40560" s="24"/>
    </row>
    <row r="40561" spans="8:8" ht="15" customHeight="1">
      <c r="H40561" s="24"/>
    </row>
    <row r="40562" spans="8:8" ht="15" customHeight="1">
      <c r="H40562" s="24"/>
    </row>
    <row r="40563" spans="8:8" ht="15" customHeight="1">
      <c r="H40563" s="24"/>
    </row>
    <row r="40564" spans="8:8" ht="15" customHeight="1">
      <c r="H40564" s="24"/>
    </row>
    <row r="40565" spans="8:8" ht="15" customHeight="1">
      <c r="H40565" s="24"/>
    </row>
    <row r="40566" spans="8:8" ht="15" customHeight="1">
      <c r="H40566" s="24"/>
    </row>
    <row r="40567" spans="8:8" ht="15" customHeight="1">
      <c r="H40567" s="24"/>
    </row>
    <row r="40568" spans="8:8" ht="15" customHeight="1">
      <c r="H40568" s="24"/>
    </row>
    <row r="40569" spans="8:8" ht="15" customHeight="1">
      <c r="H40569" s="24"/>
    </row>
    <row r="40570" spans="8:8" ht="15" customHeight="1">
      <c r="H40570" s="24"/>
    </row>
    <row r="40571" spans="8:8" ht="15" customHeight="1">
      <c r="H40571" s="24"/>
    </row>
    <row r="40572" spans="8:8" ht="15" customHeight="1">
      <c r="H40572" s="24"/>
    </row>
    <row r="40573" spans="8:8" ht="15" customHeight="1">
      <c r="H40573" s="24"/>
    </row>
    <row r="40574" spans="8:8" ht="15" customHeight="1">
      <c r="H40574" s="24"/>
    </row>
    <row r="40575" spans="8:8" ht="15" customHeight="1">
      <c r="H40575" s="24"/>
    </row>
    <row r="40576" spans="8:8" ht="15" customHeight="1">
      <c r="H40576" s="24"/>
    </row>
    <row r="40577" spans="8:8" ht="15" customHeight="1">
      <c r="H40577" s="24"/>
    </row>
    <row r="40578" spans="8:8" ht="15" customHeight="1">
      <c r="H40578" s="24"/>
    </row>
    <row r="40579" spans="8:8" ht="15" customHeight="1">
      <c r="H40579" s="24"/>
    </row>
    <row r="40580" spans="8:8" ht="15" customHeight="1">
      <c r="H40580" s="24"/>
    </row>
    <row r="40581" spans="8:8" ht="15" customHeight="1">
      <c r="H40581" s="24"/>
    </row>
    <row r="40582" spans="8:8" ht="15" customHeight="1">
      <c r="H40582" s="24"/>
    </row>
    <row r="40583" spans="8:8" ht="15" customHeight="1">
      <c r="H40583" s="24"/>
    </row>
    <row r="40584" spans="8:8" ht="15" customHeight="1">
      <c r="H40584" s="24"/>
    </row>
    <row r="40585" spans="8:8" ht="15" customHeight="1">
      <c r="H40585" s="24"/>
    </row>
    <row r="40586" spans="8:8" ht="15" customHeight="1">
      <c r="H40586" s="24"/>
    </row>
    <row r="40587" spans="8:8" ht="15" customHeight="1">
      <c r="H40587" s="24"/>
    </row>
    <row r="40588" spans="8:8" ht="15" customHeight="1">
      <c r="H40588" s="24"/>
    </row>
    <row r="40589" spans="8:8" ht="15" customHeight="1">
      <c r="H40589" s="24"/>
    </row>
    <row r="40590" spans="8:8" ht="15" customHeight="1">
      <c r="H40590" s="24"/>
    </row>
    <row r="40591" spans="8:8" ht="15" customHeight="1">
      <c r="H40591" s="24"/>
    </row>
    <row r="40592" spans="8:8" ht="15" customHeight="1">
      <c r="H40592" s="24"/>
    </row>
    <row r="40593" spans="8:8" ht="15" customHeight="1">
      <c r="H40593" s="24"/>
    </row>
    <row r="40594" spans="8:8" ht="15" customHeight="1">
      <c r="H40594" s="24"/>
    </row>
    <row r="40595" spans="8:8" ht="15" customHeight="1">
      <c r="H40595" s="24"/>
    </row>
    <row r="40596" spans="8:8" ht="15" customHeight="1">
      <c r="H40596" s="24"/>
    </row>
    <row r="40597" spans="8:8" ht="15" customHeight="1">
      <c r="H40597" s="24"/>
    </row>
    <row r="40598" spans="8:8" ht="15" customHeight="1">
      <c r="H40598" s="24"/>
    </row>
    <row r="40599" spans="8:8" ht="15" customHeight="1">
      <c r="H40599" s="24"/>
    </row>
    <row r="40600" spans="8:8" ht="15" customHeight="1">
      <c r="H40600" s="24"/>
    </row>
    <row r="40601" spans="8:8" ht="15" customHeight="1">
      <c r="H40601" s="24"/>
    </row>
    <row r="40602" spans="8:8" ht="15" customHeight="1">
      <c r="H40602" s="24"/>
    </row>
    <row r="40603" spans="8:8" ht="15" customHeight="1">
      <c r="H40603" s="24"/>
    </row>
    <row r="40604" spans="8:8" ht="15" customHeight="1">
      <c r="H40604" s="24"/>
    </row>
    <row r="40605" spans="8:8" ht="15" customHeight="1">
      <c r="H40605" s="24"/>
    </row>
    <row r="40606" spans="8:8" ht="15" customHeight="1">
      <c r="H40606" s="24"/>
    </row>
    <row r="40607" spans="8:8" ht="15" customHeight="1">
      <c r="H40607" s="24"/>
    </row>
    <row r="40608" spans="8:8" ht="15" customHeight="1">
      <c r="H40608" s="24"/>
    </row>
    <row r="40609" spans="8:8" ht="15" customHeight="1">
      <c r="H40609" s="24"/>
    </row>
    <row r="40610" spans="8:8" ht="15" customHeight="1">
      <c r="H40610" s="24"/>
    </row>
    <row r="40611" spans="8:8" ht="15" customHeight="1">
      <c r="H40611" s="24"/>
    </row>
    <row r="40612" spans="8:8" ht="15" customHeight="1">
      <c r="H40612" s="24"/>
    </row>
    <row r="40613" spans="8:8" ht="15" customHeight="1">
      <c r="H40613" s="24"/>
    </row>
    <row r="40614" spans="8:8" ht="15" customHeight="1">
      <c r="H40614" s="24"/>
    </row>
    <row r="40615" spans="8:8" ht="15" customHeight="1">
      <c r="H40615" s="24"/>
    </row>
    <row r="40616" spans="8:8" ht="15" customHeight="1">
      <c r="H40616" s="24"/>
    </row>
    <row r="40617" spans="8:8" ht="15" customHeight="1">
      <c r="H40617" s="24"/>
    </row>
    <row r="40618" spans="8:8" ht="15" customHeight="1">
      <c r="H40618" s="24"/>
    </row>
    <row r="40619" spans="8:8" ht="15" customHeight="1">
      <c r="H40619" s="24"/>
    </row>
    <row r="40620" spans="8:8" ht="15" customHeight="1">
      <c r="H40620" s="24"/>
    </row>
    <row r="40621" spans="8:8" ht="15" customHeight="1">
      <c r="H40621" s="24"/>
    </row>
    <row r="40622" spans="8:8" ht="15" customHeight="1">
      <c r="H40622" s="24"/>
    </row>
    <row r="40623" spans="8:8" ht="15" customHeight="1">
      <c r="H40623" s="24"/>
    </row>
    <row r="40624" spans="8:8" ht="15" customHeight="1">
      <c r="H40624" s="24"/>
    </row>
    <row r="40625" spans="8:8" ht="15" customHeight="1">
      <c r="H40625" s="24"/>
    </row>
    <row r="40626" spans="8:8" ht="15" customHeight="1">
      <c r="H40626" s="24"/>
    </row>
    <row r="40627" spans="8:8" ht="15" customHeight="1">
      <c r="H40627" s="24"/>
    </row>
    <row r="40628" spans="8:8" ht="15" customHeight="1">
      <c r="H40628" s="24"/>
    </row>
    <row r="40629" spans="8:8" ht="15" customHeight="1">
      <c r="H40629" s="24"/>
    </row>
    <row r="40630" spans="8:8" ht="15" customHeight="1">
      <c r="H40630" s="24"/>
    </row>
    <row r="40631" spans="8:8" ht="15" customHeight="1">
      <c r="H40631" s="24"/>
    </row>
    <row r="40632" spans="8:8" ht="15" customHeight="1">
      <c r="H40632" s="24"/>
    </row>
    <row r="40633" spans="8:8" ht="15" customHeight="1">
      <c r="H40633" s="24"/>
    </row>
    <row r="40634" spans="8:8" ht="15" customHeight="1">
      <c r="H40634" s="24"/>
    </row>
    <row r="40635" spans="8:8" ht="15" customHeight="1">
      <c r="H40635" s="24"/>
    </row>
    <row r="40636" spans="8:8" ht="15" customHeight="1">
      <c r="H40636" s="24"/>
    </row>
    <row r="40637" spans="8:8" ht="15" customHeight="1">
      <c r="H40637" s="24"/>
    </row>
    <row r="40638" spans="8:8" ht="15" customHeight="1">
      <c r="H40638" s="24"/>
    </row>
    <row r="40639" spans="8:8" ht="15" customHeight="1">
      <c r="H40639" s="24"/>
    </row>
    <row r="40640" spans="8:8" ht="15" customHeight="1">
      <c r="H40640" s="24"/>
    </row>
    <row r="40641" spans="8:8" ht="15" customHeight="1">
      <c r="H40641" s="24"/>
    </row>
    <row r="40642" spans="8:8" ht="15" customHeight="1">
      <c r="H40642" s="24"/>
    </row>
    <row r="40643" spans="8:8" ht="15" customHeight="1">
      <c r="H40643" s="24"/>
    </row>
    <row r="40644" spans="8:8" ht="15" customHeight="1">
      <c r="H40644" s="24"/>
    </row>
    <row r="40645" spans="8:8" ht="15" customHeight="1">
      <c r="H40645" s="24"/>
    </row>
    <row r="40646" spans="8:8" ht="15" customHeight="1">
      <c r="H40646" s="24"/>
    </row>
    <row r="40647" spans="8:8" ht="15" customHeight="1">
      <c r="H40647" s="24"/>
    </row>
    <row r="40648" spans="8:8" ht="15" customHeight="1">
      <c r="H40648" s="24"/>
    </row>
    <row r="40649" spans="8:8" ht="15" customHeight="1">
      <c r="H40649" s="24"/>
    </row>
    <row r="40650" spans="8:8" ht="15" customHeight="1">
      <c r="H40650" s="24"/>
    </row>
    <row r="40651" spans="8:8" ht="15" customHeight="1">
      <c r="H40651" s="24"/>
    </row>
    <row r="40652" spans="8:8" ht="15" customHeight="1">
      <c r="H40652" s="24"/>
    </row>
    <row r="40653" spans="8:8" ht="15" customHeight="1">
      <c r="H40653" s="24"/>
    </row>
    <row r="40654" spans="8:8" ht="15" customHeight="1">
      <c r="H40654" s="24"/>
    </row>
    <row r="40655" spans="8:8" ht="15" customHeight="1">
      <c r="H40655" s="24"/>
    </row>
    <row r="40656" spans="8:8" ht="15" customHeight="1">
      <c r="H40656" s="24"/>
    </row>
    <row r="40657" spans="8:8" ht="15" customHeight="1">
      <c r="H40657" s="24"/>
    </row>
    <row r="40658" spans="8:8" ht="15" customHeight="1">
      <c r="H40658" s="24"/>
    </row>
    <row r="40659" spans="8:8" ht="15" customHeight="1">
      <c r="H40659" s="24"/>
    </row>
    <row r="40660" spans="8:8" ht="15" customHeight="1">
      <c r="H40660" s="24"/>
    </row>
    <row r="40661" spans="8:8" ht="15" customHeight="1">
      <c r="H40661" s="24"/>
    </row>
    <row r="40662" spans="8:8" ht="15" customHeight="1">
      <c r="H40662" s="24"/>
    </row>
    <row r="40663" spans="8:8" ht="15" customHeight="1">
      <c r="H40663" s="24"/>
    </row>
    <row r="40664" spans="8:8" ht="15" customHeight="1">
      <c r="H40664" s="24"/>
    </row>
    <row r="40665" spans="8:8" ht="15" customHeight="1">
      <c r="H40665" s="24"/>
    </row>
    <row r="40666" spans="8:8" ht="15" customHeight="1">
      <c r="H40666" s="24"/>
    </row>
    <row r="40667" spans="8:8" ht="15" customHeight="1">
      <c r="H40667" s="24"/>
    </row>
    <row r="40668" spans="8:8" ht="15" customHeight="1">
      <c r="H40668" s="24"/>
    </row>
    <row r="40669" spans="8:8" ht="15" customHeight="1">
      <c r="H40669" s="24"/>
    </row>
    <row r="40670" spans="8:8" ht="15" customHeight="1">
      <c r="H40670" s="24"/>
    </row>
    <row r="40671" spans="8:8" ht="15" customHeight="1">
      <c r="H40671" s="24"/>
    </row>
    <row r="40672" spans="8:8" ht="15" customHeight="1">
      <c r="H40672" s="24"/>
    </row>
    <row r="40673" spans="8:8" ht="15" customHeight="1">
      <c r="H40673" s="24"/>
    </row>
    <row r="40674" spans="8:8" ht="15" customHeight="1">
      <c r="H40674" s="24"/>
    </row>
    <row r="40675" spans="8:8" ht="15" customHeight="1">
      <c r="H40675" s="24"/>
    </row>
    <row r="40676" spans="8:8" ht="15" customHeight="1">
      <c r="H40676" s="24"/>
    </row>
    <row r="40677" spans="8:8" ht="15" customHeight="1">
      <c r="H40677" s="24"/>
    </row>
    <row r="40678" spans="8:8" ht="15" customHeight="1">
      <c r="H40678" s="24"/>
    </row>
    <row r="40679" spans="8:8" ht="15" customHeight="1">
      <c r="H40679" s="24"/>
    </row>
    <row r="40680" spans="8:8" ht="15" customHeight="1">
      <c r="H40680" s="24"/>
    </row>
    <row r="40681" spans="8:8" ht="15" customHeight="1">
      <c r="H40681" s="24"/>
    </row>
    <row r="40682" spans="8:8" ht="15" customHeight="1">
      <c r="H40682" s="24"/>
    </row>
    <row r="40683" spans="8:8" ht="15" customHeight="1">
      <c r="H40683" s="24"/>
    </row>
    <row r="40684" spans="8:8" ht="15" customHeight="1">
      <c r="H40684" s="24"/>
    </row>
    <row r="40685" spans="8:8" ht="15" customHeight="1">
      <c r="H40685" s="24"/>
    </row>
    <row r="40686" spans="8:8" ht="15" customHeight="1">
      <c r="H40686" s="24"/>
    </row>
    <row r="40687" spans="8:8" ht="15" customHeight="1">
      <c r="H40687" s="24"/>
    </row>
    <row r="40688" spans="8:8" ht="15" customHeight="1">
      <c r="H40688" s="24"/>
    </row>
    <row r="40689" spans="8:8" ht="15" customHeight="1">
      <c r="H40689" s="24"/>
    </row>
    <row r="40690" spans="8:8" ht="15" customHeight="1">
      <c r="H40690" s="24"/>
    </row>
    <row r="40691" spans="8:8" ht="15" customHeight="1">
      <c r="H40691" s="24"/>
    </row>
    <row r="40692" spans="8:8" ht="15" customHeight="1">
      <c r="H40692" s="24"/>
    </row>
    <row r="40693" spans="8:8" ht="15" customHeight="1">
      <c r="H40693" s="24"/>
    </row>
    <row r="40694" spans="8:8" ht="15" customHeight="1">
      <c r="H40694" s="24"/>
    </row>
    <row r="40695" spans="8:8" ht="15" customHeight="1">
      <c r="H40695" s="24"/>
    </row>
    <row r="40696" spans="8:8" ht="15" customHeight="1">
      <c r="H40696" s="24"/>
    </row>
    <row r="40697" spans="8:8" ht="15" customHeight="1">
      <c r="H40697" s="24"/>
    </row>
    <row r="40698" spans="8:8" ht="15" customHeight="1">
      <c r="H40698" s="24"/>
    </row>
    <row r="40699" spans="8:8" ht="15" customHeight="1">
      <c r="H40699" s="24"/>
    </row>
    <row r="40700" spans="8:8" ht="15" customHeight="1">
      <c r="H40700" s="24"/>
    </row>
    <row r="40701" spans="8:8" ht="15" customHeight="1">
      <c r="H40701" s="24"/>
    </row>
    <row r="40702" spans="8:8" ht="15" customHeight="1">
      <c r="H40702" s="24"/>
    </row>
    <row r="40703" spans="8:8" ht="15" customHeight="1">
      <c r="H40703" s="24"/>
    </row>
    <row r="40704" spans="8:8" ht="15" customHeight="1">
      <c r="H40704" s="24"/>
    </row>
    <row r="40705" spans="8:8" ht="15" customHeight="1">
      <c r="H40705" s="24"/>
    </row>
    <row r="40706" spans="8:8" ht="15" customHeight="1">
      <c r="H40706" s="24"/>
    </row>
    <row r="40707" spans="8:8" ht="15" customHeight="1">
      <c r="H40707" s="24"/>
    </row>
    <row r="40708" spans="8:8" ht="15" customHeight="1">
      <c r="H40708" s="24"/>
    </row>
    <row r="40709" spans="8:8" ht="15" customHeight="1">
      <c r="H40709" s="24"/>
    </row>
    <row r="40710" spans="8:8" ht="15" customHeight="1">
      <c r="H40710" s="24"/>
    </row>
    <row r="40711" spans="8:8" ht="15" customHeight="1">
      <c r="H40711" s="24"/>
    </row>
    <row r="40712" spans="8:8" ht="15" customHeight="1">
      <c r="H40712" s="24"/>
    </row>
    <row r="40713" spans="8:8" ht="15" customHeight="1">
      <c r="H40713" s="24"/>
    </row>
    <row r="40714" spans="8:8" ht="15" customHeight="1">
      <c r="H40714" s="24"/>
    </row>
    <row r="40715" spans="8:8" ht="15" customHeight="1">
      <c r="H40715" s="24"/>
    </row>
    <row r="40716" spans="8:8" ht="15" customHeight="1">
      <c r="H40716" s="24"/>
    </row>
    <row r="40717" spans="8:8" ht="15" customHeight="1">
      <c r="H40717" s="24"/>
    </row>
    <row r="40718" spans="8:8" ht="15" customHeight="1">
      <c r="H40718" s="24"/>
    </row>
    <row r="40719" spans="8:8" ht="15" customHeight="1">
      <c r="H40719" s="24"/>
    </row>
    <row r="40720" spans="8:8" ht="15" customHeight="1">
      <c r="H40720" s="24"/>
    </row>
    <row r="40721" spans="8:8" ht="15" customHeight="1">
      <c r="H40721" s="24"/>
    </row>
    <row r="40722" spans="8:8" ht="15" customHeight="1">
      <c r="H40722" s="24"/>
    </row>
    <row r="40723" spans="8:8" ht="15" customHeight="1">
      <c r="H40723" s="24"/>
    </row>
    <row r="40724" spans="8:8" ht="15" customHeight="1">
      <c r="H40724" s="24"/>
    </row>
    <row r="40725" spans="8:8" ht="15" customHeight="1">
      <c r="H40725" s="24"/>
    </row>
    <row r="40726" spans="8:8" ht="15" customHeight="1">
      <c r="H40726" s="24"/>
    </row>
    <row r="40727" spans="8:8" ht="15" customHeight="1">
      <c r="H40727" s="24"/>
    </row>
    <row r="40728" spans="8:8" ht="15" customHeight="1">
      <c r="H40728" s="24"/>
    </row>
    <row r="40729" spans="8:8" ht="15" customHeight="1">
      <c r="H40729" s="24"/>
    </row>
    <row r="40730" spans="8:8" ht="15" customHeight="1">
      <c r="H40730" s="24"/>
    </row>
    <row r="40731" spans="8:8" ht="15" customHeight="1">
      <c r="H40731" s="24"/>
    </row>
    <row r="40732" spans="8:8" ht="15" customHeight="1">
      <c r="H40732" s="24"/>
    </row>
    <row r="40733" spans="8:8" ht="15" customHeight="1">
      <c r="H40733" s="24"/>
    </row>
    <row r="40734" spans="8:8" ht="15" customHeight="1">
      <c r="H40734" s="24"/>
    </row>
    <row r="40735" spans="8:8" ht="15" customHeight="1">
      <c r="H40735" s="24"/>
    </row>
    <row r="40736" spans="8:8" ht="15" customHeight="1">
      <c r="H40736" s="24"/>
    </row>
    <row r="40737" spans="8:8" ht="15" customHeight="1">
      <c r="H40737" s="24"/>
    </row>
    <row r="40738" spans="8:8" ht="15" customHeight="1">
      <c r="H40738" s="24"/>
    </row>
    <row r="40739" spans="8:8" ht="15" customHeight="1">
      <c r="H40739" s="24"/>
    </row>
    <row r="40740" spans="8:8" ht="15" customHeight="1">
      <c r="H40740" s="24"/>
    </row>
    <row r="40741" spans="8:8" ht="15" customHeight="1">
      <c r="H40741" s="24"/>
    </row>
    <row r="40742" spans="8:8" ht="15" customHeight="1">
      <c r="H40742" s="24"/>
    </row>
    <row r="40743" spans="8:8" ht="15" customHeight="1">
      <c r="H40743" s="24"/>
    </row>
    <row r="40744" spans="8:8" ht="15" customHeight="1">
      <c r="H40744" s="24"/>
    </row>
    <row r="40745" spans="8:8" ht="15" customHeight="1">
      <c r="H40745" s="24"/>
    </row>
    <row r="40746" spans="8:8" ht="15" customHeight="1">
      <c r="H40746" s="24"/>
    </row>
    <row r="40747" spans="8:8" ht="15" customHeight="1">
      <c r="H40747" s="24"/>
    </row>
    <row r="40748" spans="8:8" ht="15" customHeight="1">
      <c r="H40748" s="24"/>
    </row>
    <row r="40749" spans="8:8" ht="15" customHeight="1">
      <c r="H40749" s="24"/>
    </row>
    <row r="40750" spans="8:8" ht="15" customHeight="1">
      <c r="H40750" s="24"/>
    </row>
    <row r="40751" spans="8:8" ht="15" customHeight="1">
      <c r="H40751" s="24"/>
    </row>
    <row r="40752" spans="8:8" ht="15" customHeight="1">
      <c r="H40752" s="24"/>
    </row>
    <row r="40753" spans="8:8" ht="15" customHeight="1">
      <c r="H40753" s="24"/>
    </row>
    <row r="40754" spans="8:8" ht="15" customHeight="1">
      <c r="H40754" s="24"/>
    </row>
    <row r="40755" spans="8:8" ht="15" customHeight="1">
      <c r="H40755" s="24"/>
    </row>
    <row r="40756" spans="8:8" ht="15" customHeight="1">
      <c r="H40756" s="24"/>
    </row>
    <row r="40757" spans="8:8" ht="15" customHeight="1">
      <c r="H40757" s="24"/>
    </row>
    <row r="40758" spans="8:8" ht="15" customHeight="1">
      <c r="H40758" s="24"/>
    </row>
    <row r="40759" spans="8:8" ht="15" customHeight="1">
      <c r="H40759" s="24"/>
    </row>
    <row r="40760" spans="8:8" ht="15" customHeight="1">
      <c r="H40760" s="24"/>
    </row>
    <row r="40761" spans="8:8" ht="15" customHeight="1">
      <c r="H40761" s="24"/>
    </row>
    <row r="40762" spans="8:8" ht="15" customHeight="1">
      <c r="H40762" s="24"/>
    </row>
    <row r="40763" spans="8:8" ht="15" customHeight="1">
      <c r="H40763" s="24"/>
    </row>
    <row r="40764" spans="8:8" ht="15" customHeight="1">
      <c r="H40764" s="24"/>
    </row>
    <row r="40765" spans="8:8" ht="15" customHeight="1">
      <c r="H40765" s="24"/>
    </row>
    <row r="40766" spans="8:8" ht="15" customHeight="1">
      <c r="H40766" s="24"/>
    </row>
    <row r="40767" spans="8:8" ht="15" customHeight="1">
      <c r="H40767" s="24"/>
    </row>
    <row r="40768" spans="8:8" ht="15" customHeight="1">
      <c r="H40768" s="24"/>
    </row>
    <row r="40769" spans="8:8" ht="15" customHeight="1">
      <c r="H40769" s="24"/>
    </row>
    <row r="40770" spans="8:8" ht="15" customHeight="1">
      <c r="H40770" s="24"/>
    </row>
    <row r="40771" spans="8:8" ht="15" customHeight="1">
      <c r="H40771" s="24"/>
    </row>
    <row r="40772" spans="8:8" ht="15" customHeight="1">
      <c r="H40772" s="24"/>
    </row>
    <row r="40773" spans="8:8" ht="15" customHeight="1">
      <c r="H40773" s="24"/>
    </row>
    <row r="40774" spans="8:8" ht="15" customHeight="1">
      <c r="H40774" s="24"/>
    </row>
    <row r="40775" spans="8:8" ht="15" customHeight="1">
      <c r="H40775" s="24"/>
    </row>
    <row r="40776" spans="8:8" ht="15" customHeight="1">
      <c r="H40776" s="24"/>
    </row>
    <row r="40777" spans="8:8" ht="15" customHeight="1">
      <c r="H40777" s="24"/>
    </row>
    <row r="40778" spans="8:8" ht="15" customHeight="1">
      <c r="H40778" s="24"/>
    </row>
    <row r="40779" spans="8:8" ht="15" customHeight="1">
      <c r="H40779" s="24"/>
    </row>
    <row r="40780" spans="8:8" ht="15" customHeight="1">
      <c r="H40780" s="24"/>
    </row>
    <row r="40781" spans="8:8" ht="15" customHeight="1">
      <c r="H40781" s="24"/>
    </row>
    <row r="40782" spans="8:8" ht="15" customHeight="1">
      <c r="H40782" s="24"/>
    </row>
    <row r="40783" spans="8:8" ht="15" customHeight="1">
      <c r="H40783" s="24"/>
    </row>
    <row r="40784" spans="8:8" ht="15" customHeight="1">
      <c r="H40784" s="24"/>
    </row>
    <row r="40785" spans="8:8" ht="15" customHeight="1">
      <c r="H40785" s="24"/>
    </row>
    <row r="40786" spans="8:8" ht="15" customHeight="1">
      <c r="H40786" s="24"/>
    </row>
    <row r="40787" spans="8:8" ht="15" customHeight="1">
      <c r="H40787" s="24"/>
    </row>
    <row r="40788" spans="8:8" ht="15" customHeight="1">
      <c r="H40788" s="24"/>
    </row>
    <row r="40789" spans="8:8" ht="15" customHeight="1">
      <c r="H40789" s="24"/>
    </row>
    <row r="40790" spans="8:8" ht="15" customHeight="1">
      <c r="H40790" s="24"/>
    </row>
    <row r="40791" spans="8:8" ht="15" customHeight="1">
      <c r="H40791" s="24"/>
    </row>
    <row r="40792" spans="8:8" ht="15" customHeight="1">
      <c r="H40792" s="24"/>
    </row>
    <row r="40793" spans="8:8" ht="15" customHeight="1">
      <c r="H40793" s="24"/>
    </row>
    <row r="40794" spans="8:8" ht="15" customHeight="1">
      <c r="H40794" s="24"/>
    </row>
    <row r="40795" spans="8:8" ht="15" customHeight="1">
      <c r="H40795" s="24"/>
    </row>
    <row r="40796" spans="8:8" ht="15" customHeight="1">
      <c r="H40796" s="24"/>
    </row>
    <row r="40797" spans="8:8" ht="15" customHeight="1">
      <c r="H40797" s="24"/>
    </row>
    <row r="40798" spans="8:8" ht="15" customHeight="1">
      <c r="H40798" s="24"/>
    </row>
    <row r="40799" spans="8:8" ht="15" customHeight="1">
      <c r="H40799" s="24"/>
    </row>
    <row r="40800" spans="8:8" ht="15" customHeight="1">
      <c r="H40800" s="24"/>
    </row>
    <row r="40801" spans="8:8" ht="15" customHeight="1">
      <c r="H40801" s="24"/>
    </row>
    <row r="40802" spans="8:8" ht="15" customHeight="1">
      <c r="H40802" s="24"/>
    </row>
    <row r="40803" spans="8:8" ht="15" customHeight="1">
      <c r="H40803" s="24"/>
    </row>
    <row r="40804" spans="8:8" ht="15" customHeight="1">
      <c r="H40804" s="24"/>
    </row>
    <row r="40805" spans="8:8" ht="15" customHeight="1">
      <c r="H40805" s="24"/>
    </row>
    <row r="40806" spans="8:8" ht="15" customHeight="1">
      <c r="H40806" s="24"/>
    </row>
    <row r="40807" spans="8:8" ht="15" customHeight="1">
      <c r="H40807" s="24"/>
    </row>
    <row r="40808" spans="8:8" ht="15" customHeight="1">
      <c r="H40808" s="24"/>
    </row>
    <row r="40809" spans="8:8" ht="15" customHeight="1">
      <c r="H40809" s="24"/>
    </row>
    <row r="40810" spans="8:8" ht="15" customHeight="1">
      <c r="H40810" s="24"/>
    </row>
    <row r="40811" spans="8:8" ht="15" customHeight="1">
      <c r="H40811" s="24"/>
    </row>
    <row r="40812" spans="8:8" ht="15" customHeight="1">
      <c r="H40812" s="24"/>
    </row>
    <row r="40813" spans="8:8" ht="15" customHeight="1">
      <c r="H40813" s="24"/>
    </row>
    <row r="40814" spans="8:8" ht="15" customHeight="1">
      <c r="H40814" s="24"/>
    </row>
    <row r="40815" spans="8:8" ht="15" customHeight="1">
      <c r="H40815" s="24"/>
    </row>
    <row r="40816" spans="8:8" ht="15" customHeight="1">
      <c r="H40816" s="24"/>
    </row>
    <row r="40817" spans="8:8" ht="15" customHeight="1">
      <c r="H40817" s="24"/>
    </row>
    <row r="40818" spans="8:8" ht="15" customHeight="1">
      <c r="H40818" s="24"/>
    </row>
    <row r="40819" spans="8:8" ht="15" customHeight="1">
      <c r="H40819" s="24"/>
    </row>
    <row r="40820" spans="8:8" ht="15" customHeight="1">
      <c r="H40820" s="24"/>
    </row>
    <row r="40821" spans="8:8" ht="15" customHeight="1">
      <c r="H40821" s="24"/>
    </row>
    <row r="40822" spans="8:8" ht="15" customHeight="1">
      <c r="H40822" s="24"/>
    </row>
    <row r="40823" spans="8:8" ht="15" customHeight="1">
      <c r="H40823" s="24"/>
    </row>
    <row r="40824" spans="8:8" ht="15" customHeight="1">
      <c r="H40824" s="24"/>
    </row>
    <row r="40825" spans="8:8" ht="15" customHeight="1">
      <c r="H40825" s="24"/>
    </row>
    <row r="40826" spans="8:8" ht="15" customHeight="1">
      <c r="H40826" s="24"/>
    </row>
    <row r="40827" spans="8:8" ht="15" customHeight="1">
      <c r="H40827" s="24"/>
    </row>
    <row r="40828" spans="8:8" ht="15" customHeight="1">
      <c r="H40828" s="24"/>
    </row>
    <row r="40829" spans="8:8" ht="15" customHeight="1">
      <c r="H40829" s="24"/>
    </row>
    <row r="40830" spans="8:8" ht="15" customHeight="1">
      <c r="H40830" s="24"/>
    </row>
    <row r="40831" spans="8:8" ht="15" customHeight="1">
      <c r="H40831" s="24"/>
    </row>
    <row r="40832" spans="8:8" ht="15" customHeight="1">
      <c r="H40832" s="24"/>
    </row>
    <row r="40833" spans="8:8" ht="15" customHeight="1">
      <c r="H40833" s="24"/>
    </row>
    <row r="40834" spans="8:8" ht="15" customHeight="1">
      <c r="H40834" s="24"/>
    </row>
    <row r="40835" spans="8:8" ht="15" customHeight="1">
      <c r="H40835" s="24"/>
    </row>
    <row r="40836" spans="8:8" ht="15" customHeight="1">
      <c r="H40836" s="24"/>
    </row>
    <row r="40837" spans="8:8" ht="15" customHeight="1">
      <c r="H40837" s="24"/>
    </row>
    <row r="40838" spans="8:8" ht="15" customHeight="1">
      <c r="H40838" s="24"/>
    </row>
    <row r="40839" spans="8:8" ht="15" customHeight="1">
      <c r="H40839" s="24"/>
    </row>
    <row r="40840" spans="8:8" ht="15" customHeight="1">
      <c r="H40840" s="24"/>
    </row>
    <row r="40841" spans="8:8" ht="15" customHeight="1">
      <c r="H40841" s="24"/>
    </row>
    <row r="40842" spans="8:8" ht="15" customHeight="1">
      <c r="H40842" s="24"/>
    </row>
    <row r="40843" spans="8:8" ht="15" customHeight="1">
      <c r="H40843" s="24"/>
    </row>
    <row r="40844" spans="8:8" ht="15" customHeight="1">
      <c r="H40844" s="24"/>
    </row>
    <row r="40845" spans="8:8" ht="15" customHeight="1">
      <c r="H40845" s="24"/>
    </row>
    <row r="40846" spans="8:8" ht="15" customHeight="1">
      <c r="H40846" s="24"/>
    </row>
    <row r="40847" spans="8:8" ht="15" customHeight="1">
      <c r="H40847" s="24"/>
    </row>
    <row r="40848" spans="8:8" ht="15" customHeight="1">
      <c r="H40848" s="24"/>
    </row>
    <row r="40849" spans="8:8" ht="15" customHeight="1">
      <c r="H40849" s="24"/>
    </row>
    <row r="40850" spans="8:8" ht="15" customHeight="1">
      <c r="H40850" s="24"/>
    </row>
    <row r="40851" spans="8:8" ht="15" customHeight="1">
      <c r="H40851" s="24"/>
    </row>
    <row r="40852" spans="8:8" ht="15" customHeight="1">
      <c r="H40852" s="24"/>
    </row>
    <row r="40853" spans="8:8" ht="15" customHeight="1">
      <c r="H40853" s="24"/>
    </row>
    <row r="40854" spans="8:8" ht="15" customHeight="1">
      <c r="H40854" s="24"/>
    </row>
    <row r="40855" spans="8:8" ht="15" customHeight="1">
      <c r="H40855" s="24"/>
    </row>
    <row r="40856" spans="8:8" ht="15" customHeight="1">
      <c r="H40856" s="24"/>
    </row>
    <row r="40857" spans="8:8" ht="15" customHeight="1">
      <c r="H40857" s="24"/>
    </row>
    <row r="40858" spans="8:8" ht="15" customHeight="1">
      <c r="H40858" s="24"/>
    </row>
    <row r="40859" spans="8:8" ht="15" customHeight="1">
      <c r="H40859" s="24"/>
    </row>
    <row r="40860" spans="8:8" ht="15" customHeight="1">
      <c r="H40860" s="24"/>
    </row>
    <row r="40861" spans="8:8" ht="15" customHeight="1">
      <c r="H40861" s="24"/>
    </row>
    <row r="40862" spans="8:8" ht="15" customHeight="1">
      <c r="H40862" s="24"/>
    </row>
    <row r="40863" spans="8:8" ht="15" customHeight="1">
      <c r="H40863" s="24"/>
    </row>
    <row r="40864" spans="8:8" ht="15" customHeight="1">
      <c r="H40864" s="24"/>
    </row>
    <row r="40865" spans="8:8" ht="15" customHeight="1">
      <c r="H40865" s="24"/>
    </row>
    <row r="40866" spans="8:8" ht="15" customHeight="1">
      <c r="H40866" s="24"/>
    </row>
    <row r="40867" spans="8:8" ht="15" customHeight="1">
      <c r="H40867" s="24"/>
    </row>
    <row r="40868" spans="8:8" ht="15" customHeight="1">
      <c r="H40868" s="24"/>
    </row>
    <row r="40869" spans="8:8" ht="15" customHeight="1">
      <c r="H40869" s="24"/>
    </row>
    <row r="40870" spans="8:8" ht="15" customHeight="1">
      <c r="H40870" s="24"/>
    </row>
    <row r="40871" spans="8:8" ht="15" customHeight="1">
      <c r="H40871" s="24"/>
    </row>
    <row r="40872" spans="8:8" ht="15" customHeight="1">
      <c r="H40872" s="24"/>
    </row>
    <row r="40873" spans="8:8" ht="15" customHeight="1">
      <c r="H40873" s="24"/>
    </row>
    <row r="40874" spans="8:8" ht="15" customHeight="1">
      <c r="H40874" s="24"/>
    </row>
    <row r="40875" spans="8:8" ht="15" customHeight="1">
      <c r="H40875" s="24"/>
    </row>
    <row r="40876" spans="8:8" ht="15" customHeight="1">
      <c r="H40876" s="24"/>
    </row>
    <row r="40877" spans="8:8" ht="15" customHeight="1">
      <c r="H40877" s="24"/>
    </row>
    <row r="40878" spans="8:8" ht="15" customHeight="1">
      <c r="H40878" s="24"/>
    </row>
    <row r="40879" spans="8:8" ht="15" customHeight="1">
      <c r="H40879" s="24"/>
    </row>
    <row r="40880" spans="8:8" ht="15" customHeight="1">
      <c r="H40880" s="24"/>
    </row>
    <row r="40881" spans="8:8" ht="15" customHeight="1">
      <c r="H40881" s="24"/>
    </row>
    <row r="40882" spans="8:8" ht="15" customHeight="1">
      <c r="H40882" s="24"/>
    </row>
    <row r="40883" spans="8:8" ht="15" customHeight="1">
      <c r="H40883" s="24"/>
    </row>
    <row r="40884" spans="8:8" ht="15" customHeight="1">
      <c r="H40884" s="24"/>
    </row>
    <row r="40885" spans="8:8" ht="15" customHeight="1">
      <c r="H40885" s="24"/>
    </row>
    <row r="40886" spans="8:8" ht="15" customHeight="1">
      <c r="H40886" s="24"/>
    </row>
    <row r="40887" spans="8:8" ht="15" customHeight="1">
      <c r="H40887" s="24"/>
    </row>
    <row r="40888" spans="8:8" ht="15" customHeight="1">
      <c r="H40888" s="24"/>
    </row>
    <row r="40889" spans="8:8" ht="15" customHeight="1">
      <c r="H40889" s="24"/>
    </row>
    <row r="40890" spans="8:8" ht="15" customHeight="1">
      <c r="H40890" s="24"/>
    </row>
    <row r="40891" spans="8:8" ht="15" customHeight="1">
      <c r="H40891" s="24"/>
    </row>
    <row r="40892" spans="8:8" ht="15" customHeight="1">
      <c r="H40892" s="24"/>
    </row>
    <row r="40893" spans="8:8" ht="15" customHeight="1">
      <c r="H40893" s="24"/>
    </row>
    <row r="40894" spans="8:8" ht="15" customHeight="1">
      <c r="H40894" s="24"/>
    </row>
    <row r="40895" spans="8:8" ht="15" customHeight="1">
      <c r="H40895" s="24"/>
    </row>
    <row r="40896" spans="8:8" ht="15" customHeight="1">
      <c r="H40896" s="24"/>
    </row>
    <row r="40897" spans="8:8" ht="15" customHeight="1">
      <c r="H40897" s="24"/>
    </row>
    <row r="40898" spans="8:8" ht="15" customHeight="1">
      <c r="H40898" s="24"/>
    </row>
    <row r="40899" spans="8:8" ht="15" customHeight="1">
      <c r="H40899" s="24"/>
    </row>
    <row r="40900" spans="8:8" ht="15" customHeight="1">
      <c r="H40900" s="24"/>
    </row>
    <row r="40901" spans="8:8" ht="15" customHeight="1">
      <c r="H40901" s="24"/>
    </row>
    <row r="40902" spans="8:8" ht="15" customHeight="1">
      <c r="H40902" s="24"/>
    </row>
    <row r="40903" spans="8:8" ht="15" customHeight="1">
      <c r="H40903" s="24"/>
    </row>
    <row r="40904" spans="8:8" ht="15" customHeight="1">
      <c r="H40904" s="24"/>
    </row>
    <row r="40905" spans="8:8" ht="15" customHeight="1">
      <c r="H40905" s="24"/>
    </row>
    <row r="40906" spans="8:8" ht="15" customHeight="1">
      <c r="H40906" s="24"/>
    </row>
    <row r="40907" spans="8:8" ht="15" customHeight="1">
      <c r="H40907" s="24"/>
    </row>
    <row r="40908" spans="8:8" ht="15" customHeight="1">
      <c r="H40908" s="24"/>
    </row>
    <row r="40909" spans="8:8" ht="15" customHeight="1">
      <c r="H40909" s="24"/>
    </row>
    <row r="40910" spans="8:8" ht="15" customHeight="1">
      <c r="H40910" s="24"/>
    </row>
    <row r="40911" spans="8:8" ht="15" customHeight="1">
      <c r="H40911" s="24"/>
    </row>
    <row r="40912" spans="8:8" ht="15" customHeight="1">
      <c r="H40912" s="24"/>
    </row>
    <row r="40913" spans="8:8" ht="15" customHeight="1">
      <c r="H40913" s="24"/>
    </row>
    <row r="40914" spans="8:8" ht="15" customHeight="1">
      <c r="H40914" s="24"/>
    </row>
    <row r="40915" spans="8:8" ht="15" customHeight="1">
      <c r="H40915" s="24"/>
    </row>
    <row r="40916" spans="8:8" ht="15" customHeight="1">
      <c r="H40916" s="24"/>
    </row>
    <row r="40917" spans="8:8" ht="15" customHeight="1">
      <c r="H40917" s="24"/>
    </row>
    <row r="40918" spans="8:8" ht="15" customHeight="1">
      <c r="H40918" s="24"/>
    </row>
    <row r="40919" spans="8:8" ht="15" customHeight="1">
      <c r="H40919" s="24"/>
    </row>
    <row r="40920" spans="8:8" ht="15" customHeight="1">
      <c r="H40920" s="24"/>
    </row>
    <row r="40921" spans="8:8" ht="15" customHeight="1">
      <c r="H40921" s="24"/>
    </row>
    <row r="40922" spans="8:8" ht="15" customHeight="1">
      <c r="H40922" s="24"/>
    </row>
    <row r="40923" spans="8:8" ht="15" customHeight="1">
      <c r="H40923" s="24"/>
    </row>
    <row r="40924" spans="8:8" ht="15" customHeight="1">
      <c r="H40924" s="24"/>
    </row>
    <row r="40925" spans="8:8" ht="15" customHeight="1">
      <c r="H40925" s="24"/>
    </row>
    <row r="40926" spans="8:8" ht="15" customHeight="1">
      <c r="H40926" s="24"/>
    </row>
    <row r="40927" spans="8:8" ht="15" customHeight="1">
      <c r="H40927" s="24"/>
    </row>
    <row r="40928" spans="8:8" ht="15" customHeight="1">
      <c r="H40928" s="24"/>
    </row>
    <row r="40929" spans="8:8" ht="15" customHeight="1">
      <c r="H40929" s="24"/>
    </row>
    <row r="40930" spans="8:8" ht="15" customHeight="1">
      <c r="H40930" s="24"/>
    </row>
    <row r="40931" spans="8:8" ht="15" customHeight="1">
      <c r="H40931" s="24"/>
    </row>
    <row r="40932" spans="8:8" ht="15" customHeight="1">
      <c r="H40932" s="24"/>
    </row>
    <row r="40933" spans="8:8" ht="15" customHeight="1">
      <c r="H40933" s="24"/>
    </row>
    <row r="40934" spans="8:8" ht="15" customHeight="1">
      <c r="H40934" s="24"/>
    </row>
    <row r="40935" spans="8:8" ht="15" customHeight="1">
      <c r="H40935" s="24"/>
    </row>
    <row r="40936" spans="8:8" ht="15" customHeight="1">
      <c r="H40936" s="24"/>
    </row>
    <row r="40937" spans="8:8" ht="15" customHeight="1">
      <c r="H40937" s="24"/>
    </row>
    <row r="40938" spans="8:8" ht="15" customHeight="1">
      <c r="H40938" s="24"/>
    </row>
    <row r="40939" spans="8:8" ht="15" customHeight="1">
      <c r="H40939" s="24"/>
    </row>
    <row r="40940" spans="8:8" ht="15" customHeight="1">
      <c r="H40940" s="24"/>
    </row>
    <row r="40941" spans="8:8" ht="15" customHeight="1">
      <c r="H40941" s="24"/>
    </row>
    <row r="40942" spans="8:8" ht="15" customHeight="1">
      <c r="H40942" s="24"/>
    </row>
    <row r="40943" spans="8:8" ht="15" customHeight="1">
      <c r="H40943" s="24"/>
    </row>
    <row r="40944" spans="8:8" ht="15" customHeight="1">
      <c r="H40944" s="24"/>
    </row>
    <row r="40945" spans="8:8" ht="15" customHeight="1">
      <c r="H40945" s="24"/>
    </row>
    <row r="40946" spans="8:8" ht="15" customHeight="1">
      <c r="H40946" s="24"/>
    </row>
    <row r="40947" spans="8:8" ht="15" customHeight="1">
      <c r="H40947" s="24"/>
    </row>
    <row r="40948" spans="8:8" ht="15" customHeight="1">
      <c r="H40948" s="24"/>
    </row>
    <row r="40949" spans="8:8" ht="15" customHeight="1">
      <c r="H40949" s="24"/>
    </row>
    <row r="40950" spans="8:8" ht="15" customHeight="1">
      <c r="H40950" s="24"/>
    </row>
    <row r="40951" spans="8:8" ht="15" customHeight="1">
      <c r="H40951" s="24"/>
    </row>
    <row r="40952" spans="8:8" ht="15" customHeight="1">
      <c r="H40952" s="24"/>
    </row>
    <row r="40953" spans="8:8" ht="15" customHeight="1">
      <c r="H40953" s="24"/>
    </row>
    <row r="40954" spans="8:8" ht="15" customHeight="1">
      <c r="H40954" s="24"/>
    </row>
    <row r="40955" spans="8:8" ht="15" customHeight="1">
      <c r="H40955" s="24"/>
    </row>
    <row r="40956" spans="8:8" ht="15" customHeight="1">
      <c r="H40956" s="24"/>
    </row>
    <row r="40957" spans="8:8" ht="15" customHeight="1">
      <c r="H40957" s="24"/>
    </row>
    <row r="40958" spans="8:8" ht="15" customHeight="1">
      <c r="H40958" s="24"/>
    </row>
    <row r="40959" spans="8:8" ht="15" customHeight="1">
      <c r="H40959" s="24"/>
    </row>
    <row r="40960" spans="8:8" ht="15" customHeight="1">
      <c r="H40960" s="24"/>
    </row>
    <row r="40961" spans="8:8" ht="15" customHeight="1">
      <c r="H40961" s="24"/>
    </row>
    <row r="40962" spans="8:8" ht="15" customHeight="1">
      <c r="H40962" s="24"/>
    </row>
    <row r="40963" spans="8:8" ht="15" customHeight="1">
      <c r="H40963" s="24"/>
    </row>
    <row r="40964" spans="8:8" ht="15" customHeight="1">
      <c r="H40964" s="24"/>
    </row>
    <row r="40965" spans="8:8" ht="15" customHeight="1">
      <c r="H40965" s="24"/>
    </row>
    <row r="40966" spans="8:8" ht="15" customHeight="1">
      <c r="H40966" s="24"/>
    </row>
    <row r="40967" spans="8:8" ht="15" customHeight="1">
      <c r="H40967" s="24"/>
    </row>
    <row r="40968" spans="8:8" ht="15" customHeight="1">
      <c r="H40968" s="24"/>
    </row>
    <row r="40969" spans="8:8" ht="15" customHeight="1">
      <c r="H40969" s="24"/>
    </row>
    <row r="40970" spans="8:8" ht="15" customHeight="1">
      <c r="H40970" s="24"/>
    </row>
    <row r="40971" spans="8:8" ht="15" customHeight="1">
      <c r="H40971" s="24"/>
    </row>
    <row r="40972" spans="8:8" ht="15" customHeight="1">
      <c r="H40972" s="24"/>
    </row>
    <row r="40973" spans="8:8" ht="15" customHeight="1">
      <c r="H40973" s="24"/>
    </row>
    <row r="40974" spans="8:8" ht="15" customHeight="1">
      <c r="H40974" s="24"/>
    </row>
    <row r="40975" spans="8:8" ht="15" customHeight="1">
      <c r="H40975" s="24"/>
    </row>
    <row r="40976" spans="8:8" ht="15" customHeight="1">
      <c r="H40976" s="24"/>
    </row>
    <row r="40977" spans="8:8" ht="15" customHeight="1">
      <c r="H40977" s="24"/>
    </row>
    <row r="40978" spans="8:8" ht="15" customHeight="1">
      <c r="H40978" s="24"/>
    </row>
    <row r="40979" spans="8:8" ht="15" customHeight="1">
      <c r="H40979" s="24"/>
    </row>
    <row r="40980" spans="8:8" ht="15" customHeight="1">
      <c r="H40980" s="24"/>
    </row>
    <row r="40981" spans="8:8" ht="15" customHeight="1">
      <c r="H40981" s="24"/>
    </row>
    <row r="40982" spans="8:8" ht="15" customHeight="1">
      <c r="H40982" s="24"/>
    </row>
    <row r="40983" spans="8:8" ht="15" customHeight="1">
      <c r="H40983" s="24"/>
    </row>
    <row r="40984" spans="8:8" ht="15" customHeight="1">
      <c r="H40984" s="24"/>
    </row>
    <row r="40985" spans="8:8" ht="15" customHeight="1">
      <c r="H40985" s="24"/>
    </row>
    <row r="40986" spans="8:8" ht="15" customHeight="1">
      <c r="H40986" s="24"/>
    </row>
    <row r="40987" spans="8:8" ht="15" customHeight="1">
      <c r="H40987" s="24"/>
    </row>
    <row r="40988" spans="8:8" ht="15" customHeight="1">
      <c r="H40988" s="24"/>
    </row>
    <row r="40989" spans="8:8" ht="15" customHeight="1">
      <c r="H40989" s="24"/>
    </row>
    <row r="40990" spans="8:8" ht="15" customHeight="1">
      <c r="H40990" s="24"/>
    </row>
    <row r="40991" spans="8:8" ht="15" customHeight="1">
      <c r="H40991" s="24"/>
    </row>
    <row r="40992" spans="8:8" ht="15" customHeight="1">
      <c r="H40992" s="24"/>
    </row>
    <row r="40993" spans="8:8" ht="15" customHeight="1">
      <c r="H40993" s="24"/>
    </row>
    <row r="40994" spans="8:8" ht="15" customHeight="1">
      <c r="H40994" s="24"/>
    </row>
    <row r="40995" spans="8:8" ht="15" customHeight="1">
      <c r="H40995" s="24"/>
    </row>
    <row r="40996" spans="8:8" ht="15" customHeight="1">
      <c r="H40996" s="24"/>
    </row>
    <row r="40997" spans="8:8" ht="15" customHeight="1">
      <c r="H40997" s="24"/>
    </row>
    <row r="40998" spans="8:8" ht="15" customHeight="1">
      <c r="H40998" s="24"/>
    </row>
    <row r="40999" spans="8:8" ht="15" customHeight="1">
      <c r="H40999" s="24"/>
    </row>
    <row r="41000" spans="8:8" ht="15" customHeight="1">
      <c r="H41000" s="24"/>
    </row>
    <row r="41001" spans="8:8" ht="15" customHeight="1">
      <c r="H41001" s="24"/>
    </row>
    <row r="41002" spans="8:8" ht="15" customHeight="1">
      <c r="H41002" s="24"/>
    </row>
    <row r="41003" spans="8:8" ht="15" customHeight="1">
      <c r="H41003" s="24"/>
    </row>
    <row r="41004" spans="8:8" ht="15" customHeight="1">
      <c r="H41004" s="24"/>
    </row>
    <row r="41005" spans="8:8" ht="15" customHeight="1">
      <c r="H41005" s="24"/>
    </row>
    <row r="41006" spans="8:8" ht="15" customHeight="1">
      <c r="H41006" s="24"/>
    </row>
    <row r="41007" spans="8:8" ht="15" customHeight="1">
      <c r="H41007" s="24"/>
    </row>
    <row r="41008" spans="8:8" ht="15" customHeight="1">
      <c r="H41008" s="24"/>
    </row>
    <row r="41009" spans="8:8" ht="15" customHeight="1">
      <c r="H41009" s="24"/>
    </row>
    <row r="41010" spans="8:8" ht="15" customHeight="1">
      <c r="H41010" s="24"/>
    </row>
    <row r="41011" spans="8:8" ht="15" customHeight="1">
      <c r="H41011" s="24"/>
    </row>
    <row r="41012" spans="8:8" ht="15" customHeight="1">
      <c r="H41012" s="24"/>
    </row>
    <row r="41013" spans="8:8" ht="15" customHeight="1">
      <c r="H41013" s="24"/>
    </row>
    <row r="41014" spans="8:8" ht="15" customHeight="1">
      <c r="H41014" s="24"/>
    </row>
    <row r="41015" spans="8:8" ht="15" customHeight="1">
      <c r="H41015" s="24"/>
    </row>
    <row r="41016" spans="8:8" ht="15" customHeight="1">
      <c r="H41016" s="24"/>
    </row>
    <row r="41017" spans="8:8" ht="15" customHeight="1">
      <c r="H41017" s="24"/>
    </row>
    <row r="41018" spans="8:8" ht="15" customHeight="1">
      <c r="H41018" s="24"/>
    </row>
    <row r="41019" spans="8:8" ht="15" customHeight="1">
      <c r="H41019" s="24"/>
    </row>
    <row r="41020" spans="8:8" ht="15" customHeight="1">
      <c r="H41020" s="24"/>
    </row>
    <row r="41021" spans="8:8" ht="15" customHeight="1">
      <c r="H41021" s="24"/>
    </row>
    <row r="41022" spans="8:8" ht="15" customHeight="1">
      <c r="H41022" s="24"/>
    </row>
    <row r="41023" spans="8:8" ht="15" customHeight="1">
      <c r="H41023" s="24"/>
    </row>
    <row r="41024" spans="8:8" ht="15" customHeight="1">
      <c r="H41024" s="24"/>
    </row>
    <row r="41025" spans="8:8" ht="15" customHeight="1">
      <c r="H41025" s="24"/>
    </row>
    <row r="41026" spans="8:8" ht="15" customHeight="1">
      <c r="H41026" s="24"/>
    </row>
    <row r="41027" spans="8:8" ht="15" customHeight="1">
      <c r="H41027" s="24"/>
    </row>
    <row r="41028" spans="8:8" ht="15" customHeight="1">
      <c r="H41028" s="24"/>
    </row>
    <row r="41029" spans="8:8" ht="15" customHeight="1">
      <c r="H41029" s="24"/>
    </row>
    <row r="41030" spans="8:8" ht="15" customHeight="1">
      <c r="H41030" s="24"/>
    </row>
    <row r="41031" spans="8:8" ht="15" customHeight="1">
      <c r="H41031" s="24"/>
    </row>
    <row r="41032" spans="8:8" ht="15" customHeight="1">
      <c r="H41032" s="24"/>
    </row>
    <row r="41033" spans="8:8" ht="15" customHeight="1">
      <c r="H41033" s="24"/>
    </row>
    <row r="41034" spans="8:8" ht="15" customHeight="1">
      <c r="H41034" s="24"/>
    </row>
    <row r="41035" spans="8:8" ht="15" customHeight="1">
      <c r="H41035" s="24"/>
    </row>
    <row r="41036" spans="8:8" ht="15" customHeight="1">
      <c r="H41036" s="24"/>
    </row>
    <row r="41037" spans="8:8" ht="15" customHeight="1">
      <c r="H41037" s="24"/>
    </row>
    <row r="41038" spans="8:8" ht="15" customHeight="1">
      <c r="H41038" s="24"/>
    </row>
    <row r="41039" spans="8:8" ht="15" customHeight="1">
      <c r="H41039" s="24"/>
    </row>
    <row r="41040" spans="8:8" ht="15" customHeight="1">
      <c r="H41040" s="24"/>
    </row>
    <row r="41041" spans="8:8" ht="15" customHeight="1">
      <c r="H41041" s="24"/>
    </row>
    <row r="41042" spans="8:8" ht="15" customHeight="1">
      <c r="H41042" s="24"/>
    </row>
    <row r="41043" spans="8:8" ht="15" customHeight="1">
      <c r="H41043" s="24"/>
    </row>
    <row r="41044" spans="8:8" ht="15" customHeight="1">
      <c r="H41044" s="24"/>
    </row>
    <row r="41045" spans="8:8" ht="15" customHeight="1">
      <c r="H41045" s="24"/>
    </row>
    <row r="41046" spans="8:8" ht="15" customHeight="1">
      <c r="H41046" s="24"/>
    </row>
    <row r="41047" spans="8:8" ht="15" customHeight="1">
      <c r="H41047" s="24"/>
    </row>
    <row r="41048" spans="8:8" ht="15" customHeight="1">
      <c r="H41048" s="24"/>
    </row>
    <row r="41049" spans="8:8" ht="15" customHeight="1">
      <c r="H41049" s="24"/>
    </row>
    <row r="41050" spans="8:8" ht="15" customHeight="1">
      <c r="H41050" s="24"/>
    </row>
    <row r="41051" spans="8:8" ht="15" customHeight="1">
      <c r="H41051" s="24"/>
    </row>
    <row r="41052" spans="8:8" ht="15" customHeight="1">
      <c r="H41052" s="24"/>
    </row>
    <row r="41053" spans="8:8" ht="15" customHeight="1">
      <c r="H41053" s="24"/>
    </row>
    <row r="41054" spans="8:8" ht="15" customHeight="1">
      <c r="H41054" s="24"/>
    </row>
    <row r="41055" spans="8:8" ht="15" customHeight="1">
      <c r="H41055" s="24"/>
    </row>
    <row r="41056" spans="8:8" ht="15" customHeight="1">
      <c r="H41056" s="24"/>
    </row>
    <row r="41057" spans="8:8" ht="15" customHeight="1">
      <c r="H41057" s="24"/>
    </row>
    <row r="41058" spans="8:8" ht="15" customHeight="1">
      <c r="H41058" s="24"/>
    </row>
    <row r="41059" spans="8:8" ht="15" customHeight="1">
      <c r="H41059" s="24"/>
    </row>
    <row r="41060" spans="8:8" ht="15" customHeight="1">
      <c r="H41060" s="24"/>
    </row>
    <row r="41061" spans="8:8" ht="15" customHeight="1">
      <c r="H41061" s="24"/>
    </row>
    <row r="41062" spans="8:8" ht="15" customHeight="1">
      <c r="H41062" s="24"/>
    </row>
    <row r="41063" spans="8:8" ht="15" customHeight="1">
      <c r="H41063" s="24"/>
    </row>
    <row r="41064" spans="8:8" ht="15" customHeight="1">
      <c r="H41064" s="24"/>
    </row>
    <row r="41065" spans="8:8" ht="15" customHeight="1">
      <c r="H41065" s="24"/>
    </row>
    <row r="41066" spans="8:8" ht="15" customHeight="1">
      <c r="H41066" s="24"/>
    </row>
    <row r="41067" spans="8:8" ht="15" customHeight="1">
      <c r="H41067" s="24"/>
    </row>
    <row r="41068" spans="8:8" ht="15" customHeight="1">
      <c r="H41068" s="24"/>
    </row>
    <row r="41069" spans="8:8" ht="15" customHeight="1">
      <c r="H41069" s="24"/>
    </row>
    <row r="41070" spans="8:8" ht="15" customHeight="1">
      <c r="H41070" s="24"/>
    </row>
    <row r="41071" spans="8:8" ht="15" customHeight="1">
      <c r="H41071" s="24"/>
    </row>
    <row r="41072" spans="8:8" ht="15" customHeight="1">
      <c r="H41072" s="24"/>
    </row>
    <row r="41073" spans="8:8" ht="15" customHeight="1">
      <c r="H41073" s="24"/>
    </row>
    <row r="41074" spans="8:8" ht="15" customHeight="1">
      <c r="H41074" s="24"/>
    </row>
    <row r="41075" spans="8:8" ht="15" customHeight="1">
      <c r="H41075" s="24"/>
    </row>
    <row r="41076" spans="8:8" ht="15" customHeight="1">
      <c r="H41076" s="24"/>
    </row>
    <row r="41077" spans="8:8" ht="15" customHeight="1">
      <c r="H41077" s="24"/>
    </row>
    <row r="41078" spans="8:8" ht="15" customHeight="1">
      <c r="H41078" s="24"/>
    </row>
    <row r="41079" spans="8:8" ht="15" customHeight="1">
      <c r="H41079" s="24"/>
    </row>
    <row r="41080" spans="8:8" ht="15" customHeight="1">
      <c r="H41080" s="24"/>
    </row>
    <row r="41081" spans="8:8" ht="15" customHeight="1">
      <c r="H41081" s="24"/>
    </row>
    <row r="41082" spans="8:8" ht="15" customHeight="1">
      <c r="H41082" s="24"/>
    </row>
    <row r="41083" spans="8:8" ht="15" customHeight="1">
      <c r="H41083" s="24"/>
    </row>
    <row r="41084" spans="8:8" ht="15" customHeight="1">
      <c r="H41084" s="24"/>
    </row>
    <row r="41085" spans="8:8" ht="15" customHeight="1">
      <c r="H41085" s="24"/>
    </row>
    <row r="41086" spans="8:8" ht="15" customHeight="1">
      <c r="H41086" s="24"/>
    </row>
    <row r="41087" spans="8:8" ht="15" customHeight="1">
      <c r="H41087" s="24"/>
    </row>
    <row r="41088" spans="8:8" ht="15" customHeight="1">
      <c r="H41088" s="24"/>
    </row>
    <row r="41089" spans="8:8" ht="15" customHeight="1">
      <c r="H41089" s="24"/>
    </row>
    <row r="41090" spans="8:8" ht="15" customHeight="1">
      <c r="H41090" s="24"/>
    </row>
    <row r="41091" spans="8:8" ht="15" customHeight="1">
      <c r="H41091" s="24"/>
    </row>
    <row r="41092" spans="8:8" ht="15" customHeight="1">
      <c r="H41092" s="24"/>
    </row>
    <row r="41093" spans="8:8" ht="15" customHeight="1">
      <c r="H41093" s="24"/>
    </row>
    <row r="41094" spans="8:8" ht="15" customHeight="1">
      <c r="H41094" s="24"/>
    </row>
    <row r="41095" spans="8:8" ht="15" customHeight="1">
      <c r="H41095" s="24"/>
    </row>
    <row r="41096" spans="8:8" ht="15" customHeight="1">
      <c r="H41096" s="24"/>
    </row>
    <row r="41097" spans="8:8" ht="15" customHeight="1">
      <c r="H41097" s="24"/>
    </row>
    <row r="41098" spans="8:8" ht="15" customHeight="1">
      <c r="H41098" s="24"/>
    </row>
    <row r="41099" spans="8:8" ht="15" customHeight="1">
      <c r="H41099" s="24"/>
    </row>
    <row r="41100" spans="8:8" ht="15" customHeight="1">
      <c r="H41100" s="24"/>
    </row>
    <row r="41101" spans="8:8" ht="15" customHeight="1">
      <c r="H41101" s="24"/>
    </row>
    <row r="41102" spans="8:8" ht="15" customHeight="1">
      <c r="H41102" s="24"/>
    </row>
    <row r="41103" spans="8:8" ht="15" customHeight="1">
      <c r="H41103" s="24"/>
    </row>
    <row r="41104" spans="8:8" ht="15" customHeight="1">
      <c r="H41104" s="24"/>
    </row>
    <row r="41105" spans="8:8" ht="15" customHeight="1">
      <c r="H41105" s="24"/>
    </row>
    <row r="41106" spans="8:8" ht="15" customHeight="1">
      <c r="H41106" s="24"/>
    </row>
    <row r="41107" spans="8:8" ht="15" customHeight="1">
      <c r="H41107" s="24"/>
    </row>
    <row r="41108" spans="8:8" ht="15" customHeight="1">
      <c r="H41108" s="24"/>
    </row>
    <row r="41109" spans="8:8" ht="15" customHeight="1">
      <c r="H41109" s="24"/>
    </row>
    <row r="41110" spans="8:8" ht="15" customHeight="1">
      <c r="H41110" s="24"/>
    </row>
    <row r="41111" spans="8:8" ht="15" customHeight="1">
      <c r="H41111" s="24"/>
    </row>
    <row r="41112" spans="8:8" ht="15" customHeight="1">
      <c r="H41112" s="24"/>
    </row>
    <row r="41113" spans="8:8" ht="15" customHeight="1">
      <c r="H41113" s="24"/>
    </row>
    <row r="41114" spans="8:8" ht="15" customHeight="1">
      <c r="H41114" s="24"/>
    </row>
    <row r="41115" spans="8:8" ht="15" customHeight="1">
      <c r="H41115" s="24"/>
    </row>
    <row r="41116" spans="8:8" ht="15" customHeight="1">
      <c r="H41116" s="24"/>
    </row>
    <row r="41117" spans="8:8" ht="15" customHeight="1">
      <c r="H41117" s="24"/>
    </row>
    <row r="41118" spans="8:8" ht="15" customHeight="1">
      <c r="H41118" s="24"/>
    </row>
    <row r="41119" spans="8:8" ht="15" customHeight="1">
      <c r="H41119" s="24"/>
    </row>
    <row r="41120" spans="8:8" ht="15" customHeight="1">
      <c r="H41120" s="24"/>
    </row>
    <row r="41121" spans="8:8" ht="15" customHeight="1">
      <c r="H41121" s="24"/>
    </row>
    <row r="41122" spans="8:8" ht="15" customHeight="1">
      <c r="H41122" s="24"/>
    </row>
    <row r="41123" spans="8:8" ht="15" customHeight="1">
      <c r="H41123" s="24"/>
    </row>
    <row r="41124" spans="8:8" ht="15" customHeight="1">
      <c r="H41124" s="24"/>
    </row>
    <row r="41125" spans="8:8" ht="15" customHeight="1">
      <c r="H41125" s="24"/>
    </row>
    <row r="41126" spans="8:8" ht="15" customHeight="1">
      <c r="H41126" s="24"/>
    </row>
    <row r="41127" spans="8:8" ht="15" customHeight="1">
      <c r="H41127" s="24"/>
    </row>
    <row r="41128" spans="8:8" ht="15" customHeight="1">
      <c r="H41128" s="24"/>
    </row>
    <row r="41129" spans="8:8" ht="15" customHeight="1">
      <c r="H41129" s="24"/>
    </row>
    <row r="41130" spans="8:8" ht="15" customHeight="1">
      <c r="H41130" s="24"/>
    </row>
    <row r="41131" spans="8:8" ht="15" customHeight="1">
      <c r="H41131" s="24"/>
    </row>
    <row r="41132" spans="8:8" ht="15" customHeight="1">
      <c r="H41132" s="24"/>
    </row>
    <row r="41133" spans="8:8" ht="15" customHeight="1">
      <c r="H41133" s="24"/>
    </row>
    <row r="41134" spans="8:8" ht="15" customHeight="1">
      <c r="H41134" s="24"/>
    </row>
    <row r="41135" spans="8:8" ht="15" customHeight="1">
      <c r="H41135" s="24"/>
    </row>
    <row r="41136" spans="8:8" ht="15" customHeight="1">
      <c r="H41136" s="24"/>
    </row>
    <row r="41137" spans="8:8" ht="15" customHeight="1">
      <c r="H41137" s="24"/>
    </row>
    <row r="41138" spans="8:8" ht="15" customHeight="1">
      <c r="H41138" s="24"/>
    </row>
    <row r="41139" spans="8:8" ht="15" customHeight="1">
      <c r="H41139" s="24"/>
    </row>
    <row r="41140" spans="8:8" ht="15" customHeight="1">
      <c r="H41140" s="24"/>
    </row>
    <row r="41141" spans="8:8" ht="15" customHeight="1">
      <c r="H41141" s="24"/>
    </row>
    <row r="41142" spans="8:8" ht="15" customHeight="1">
      <c r="H41142" s="24"/>
    </row>
    <row r="41143" spans="8:8" ht="15" customHeight="1">
      <c r="H41143" s="24"/>
    </row>
    <row r="41144" spans="8:8" ht="15" customHeight="1">
      <c r="H41144" s="24"/>
    </row>
    <row r="41145" spans="8:8" ht="15" customHeight="1">
      <c r="H41145" s="24"/>
    </row>
    <row r="41146" spans="8:8" ht="15" customHeight="1">
      <c r="H41146" s="24"/>
    </row>
    <row r="41147" spans="8:8" ht="15" customHeight="1">
      <c r="H41147" s="24"/>
    </row>
    <row r="41148" spans="8:8" ht="15" customHeight="1">
      <c r="H41148" s="24"/>
    </row>
    <row r="41149" spans="8:8" ht="15" customHeight="1">
      <c r="H41149" s="24"/>
    </row>
    <row r="41150" spans="8:8" ht="15" customHeight="1">
      <c r="H41150" s="24"/>
    </row>
    <row r="41151" spans="8:8" ht="15" customHeight="1">
      <c r="H41151" s="24"/>
    </row>
    <row r="41152" spans="8:8" ht="15" customHeight="1">
      <c r="H41152" s="24"/>
    </row>
    <row r="41153" spans="8:8" ht="15" customHeight="1">
      <c r="H41153" s="24"/>
    </row>
    <row r="41154" spans="8:8" ht="15" customHeight="1">
      <c r="H41154" s="24"/>
    </row>
    <row r="41155" spans="8:8" ht="15" customHeight="1">
      <c r="H41155" s="24"/>
    </row>
    <row r="41156" spans="8:8" ht="15" customHeight="1">
      <c r="H41156" s="24"/>
    </row>
    <row r="41157" spans="8:8" ht="15" customHeight="1">
      <c r="H41157" s="24"/>
    </row>
    <row r="41158" spans="8:8" ht="15" customHeight="1">
      <c r="H41158" s="24"/>
    </row>
    <row r="41159" spans="8:8" ht="15" customHeight="1">
      <c r="H41159" s="24"/>
    </row>
    <row r="41160" spans="8:8" ht="15" customHeight="1">
      <c r="H41160" s="24"/>
    </row>
    <row r="41161" spans="8:8" ht="15" customHeight="1">
      <c r="H41161" s="24"/>
    </row>
    <row r="41162" spans="8:8" ht="15" customHeight="1">
      <c r="H41162" s="24"/>
    </row>
    <row r="41163" spans="8:8" ht="15" customHeight="1">
      <c r="H41163" s="24"/>
    </row>
    <row r="41164" spans="8:8" ht="15" customHeight="1">
      <c r="H41164" s="24"/>
    </row>
    <row r="41165" spans="8:8" ht="15" customHeight="1">
      <c r="H41165" s="24"/>
    </row>
    <row r="41166" spans="8:8" ht="15" customHeight="1">
      <c r="H41166" s="24"/>
    </row>
    <row r="41167" spans="8:8" ht="15" customHeight="1">
      <c r="H41167" s="24"/>
    </row>
    <row r="41168" spans="8:8" ht="15" customHeight="1">
      <c r="H41168" s="24"/>
    </row>
    <row r="41169" spans="8:8" ht="15" customHeight="1">
      <c r="H41169" s="24"/>
    </row>
    <row r="41170" spans="8:8" ht="15" customHeight="1">
      <c r="H41170" s="24"/>
    </row>
    <row r="41171" spans="8:8" ht="15" customHeight="1">
      <c r="H41171" s="24"/>
    </row>
    <row r="41172" spans="8:8" ht="15" customHeight="1">
      <c r="H41172" s="24"/>
    </row>
    <row r="41173" spans="8:8" ht="15" customHeight="1">
      <c r="H41173" s="24"/>
    </row>
    <row r="41174" spans="8:8" ht="15" customHeight="1">
      <c r="H41174" s="24"/>
    </row>
    <row r="41175" spans="8:8" ht="15" customHeight="1">
      <c r="H41175" s="24"/>
    </row>
    <row r="41176" spans="8:8" ht="15" customHeight="1">
      <c r="H41176" s="24"/>
    </row>
    <row r="41177" spans="8:8" ht="15" customHeight="1">
      <c r="H41177" s="24"/>
    </row>
    <row r="41178" spans="8:8" ht="15" customHeight="1">
      <c r="H41178" s="24"/>
    </row>
    <row r="41179" spans="8:8" ht="15" customHeight="1">
      <c r="H41179" s="24"/>
    </row>
    <row r="41180" spans="8:8" ht="15" customHeight="1">
      <c r="H41180" s="24"/>
    </row>
    <row r="41181" spans="8:8" ht="15" customHeight="1">
      <c r="H41181" s="24"/>
    </row>
    <row r="41182" spans="8:8" ht="15" customHeight="1">
      <c r="H41182" s="24"/>
    </row>
    <row r="41183" spans="8:8" ht="15" customHeight="1">
      <c r="H41183" s="24"/>
    </row>
    <row r="41184" spans="8:8" ht="15" customHeight="1">
      <c r="H41184" s="24"/>
    </row>
    <row r="41185" spans="8:8" ht="15" customHeight="1">
      <c r="H41185" s="24"/>
    </row>
    <row r="41186" spans="8:8" ht="15" customHeight="1">
      <c r="H41186" s="24"/>
    </row>
    <row r="41187" spans="8:8" ht="15" customHeight="1">
      <c r="H41187" s="24"/>
    </row>
    <row r="41188" spans="8:8" ht="15" customHeight="1">
      <c r="H41188" s="24"/>
    </row>
    <row r="41189" spans="8:8" ht="15" customHeight="1">
      <c r="H41189" s="24"/>
    </row>
    <row r="41190" spans="8:8" ht="15" customHeight="1">
      <c r="H41190" s="24"/>
    </row>
    <row r="41191" spans="8:8" ht="15" customHeight="1">
      <c r="H41191" s="24"/>
    </row>
    <row r="41192" spans="8:8" ht="15" customHeight="1">
      <c r="H41192" s="24"/>
    </row>
    <row r="41193" spans="8:8" ht="15" customHeight="1">
      <c r="H41193" s="24"/>
    </row>
    <row r="41194" spans="8:8" ht="15" customHeight="1">
      <c r="H41194" s="24"/>
    </row>
    <row r="41195" spans="8:8" ht="15" customHeight="1">
      <c r="H41195" s="24"/>
    </row>
    <row r="41196" spans="8:8" ht="15" customHeight="1">
      <c r="H41196" s="24"/>
    </row>
    <row r="41197" spans="8:8" ht="15" customHeight="1">
      <c r="H41197" s="24"/>
    </row>
    <row r="41198" spans="8:8" ht="15" customHeight="1">
      <c r="H41198" s="24"/>
    </row>
    <row r="41199" spans="8:8" ht="15" customHeight="1">
      <c r="H41199" s="24"/>
    </row>
    <row r="41200" spans="8:8" ht="15" customHeight="1">
      <c r="H41200" s="24"/>
    </row>
    <row r="41201" spans="8:8" ht="15" customHeight="1">
      <c r="H41201" s="24"/>
    </row>
    <row r="41202" spans="8:8" ht="15" customHeight="1">
      <c r="H41202" s="24"/>
    </row>
    <row r="41203" spans="8:8" ht="15" customHeight="1">
      <c r="H41203" s="24"/>
    </row>
    <row r="41204" spans="8:8" ht="15" customHeight="1">
      <c r="H41204" s="24"/>
    </row>
    <row r="41205" spans="8:8" ht="15" customHeight="1">
      <c r="H41205" s="24"/>
    </row>
    <row r="41206" spans="8:8" ht="15" customHeight="1">
      <c r="H41206" s="24"/>
    </row>
    <row r="41207" spans="8:8" ht="15" customHeight="1">
      <c r="H41207" s="24"/>
    </row>
    <row r="41208" spans="8:8" ht="15" customHeight="1">
      <c r="H41208" s="24"/>
    </row>
    <row r="41209" spans="8:8" ht="15" customHeight="1">
      <c r="H41209" s="24"/>
    </row>
    <row r="41210" spans="8:8" ht="15" customHeight="1">
      <c r="H41210" s="24"/>
    </row>
    <row r="41211" spans="8:8" ht="15" customHeight="1">
      <c r="H41211" s="24"/>
    </row>
    <row r="41212" spans="8:8" ht="15" customHeight="1">
      <c r="H41212" s="24"/>
    </row>
    <row r="41213" spans="8:8" ht="15" customHeight="1">
      <c r="H41213" s="24"/>
    </row>
    <row r="41214" spans="8:8" ht="15" customHeight="1">
      <c r="H41214" s="24"/>
    </row>
    <row r="41215" spans="8:8" ht="15" customHeight="1">
      <c r="H41215" s="24"/>
    </row>
    <row r="41216" spans="8:8" ht="15" customHeight="1">
      <c r="H41216" s="24"/>
    </row>
    <row r="41217" spans="8:8" ht="15" customHeight="1">
      <c r="H41217" s="24"/>
    </row>
    <row r="41218" spans="8:8" ht="15" customHeight="1">
      <c r="H41218" s="24"/>
    </row>
    <row r="41219" spans="8:8" ht="15" customHeight="1">
      <c r="H41219" s="24"/>
    </row>
    <row r="41220" spans="8:8" ht="15" customHeight="1">
      <c r="H41220" s="24"/>
    </row>
    <row r="41221" spans="8:8" ht="15" customHeight="1">
      <c r="H41221" s="24"/>
    </row>
    <row r="41222" spans="8:8" ht="15" customHeight="1">
      <c r="H41222" s="24"/>
    </row>
    <row r="41223" spans="8:8" ht="15" customHeight="1">
      <c r="H41223" s="24"/>
    </row>
    <row r="41224" spans="8:8" ht="15" customHeight="1">
      <c r="H41224" s="24"/>
    </row>
    <row r="41225" spans="8:8" ht="15" customHeight="1">
      <c r="H41225" s="24"/>
    </row>
    <row r="41226" spans="8:8" ht="15" customHeight="1">
      <c r="H41226" s="24"/>
    </row>
    <row r="41227" spans="8:8" ht="15" customHeight="1">
      <c r="H41227" s="24"/>
    </row>
    <row r="41228" spans="8:8" ht="15" customHeight="1">
      <c r="H41228" s="24"/>
    </row>
    <row r="41229" spans="8:8" ht="15" customHeight="1">
      <c r="H41229" s="24"/>
    </row>
    <row r="41230" spans="8:8" ht="15" customHeight="1">
      <c r="H41230" s="24"/>
    </row>
    <row r="41231" spans="8:8" ht="15" customHeight="1">
      <c r="H41231" s="24"/>
    </row>
    <row r="41232" spans="8:8" ht="15" customHeight="1">
      <c r="H41232" s="24"/>
    </row>
    <row r="41233" spans="8:8" ht="15" customHeight="1">
      <c r="H41233" s="24"/>
    </row>
    <row r="41234" spans="8:8" ht="15" customHeight="1">
      <c r="H41234" s="24"/>
    </row>
    <row r="41235" spans="8:8" ht="15" customHeight="1">
      <c r="H41235" s="24"/>
    </row>
    <row r="41236" spans="8:8" ht="15" customHeight="1">
      <c r="H41236" s="24"/>
    </row>
    <row r="41237" spans="8:8" ht="15" customHeight="1">
      <c r="H41237" s="24"/>
    </row>
    <row r="41238" spans="8:8" ht="15" customHeight="1">
      <c r="H41238" s="24"/>
    </row>
    <row r="41239" spans="8:8" ht="15" customHeight="1">
      <c r="H41239" s="24"/>
    </row>
    <row r="41240" spans="8:8" ht="15" customHeight="1">
      <c r="H41240" s="24"/>
    </row>
    <row r="41241" spans="8:8" ht="15" customHeight="1">
      <c r="H41241" s="24"/>
    </row>
    <row r="41242" spans="8:8" ht="15" customHeight="1">
      <c r="H41242" s="24"/>
    </row>
    <row r="41243" spans="8:8" ht="15" customHeight="1">
      <c r="H41243" s="24"/>
    </row>
    <row r="41244" spans="8:8" ht="15" customHeight="1">
      <c r="H41244" s="24"/>
    </row>
    <row r="41245" spans="8:8" ht="15" customHeight="1">
      <c r="H41245" s="24"/>
    </row>
    <row r="41246" spans="8:8" ht="15" customHeight="1">
      <c r="H41246" s="24"/>
    </row>
    <row r="41247" spans="8:8" ht="15" customHeight="1">
      <c r="H41247" s="24"/>
    </row>
    <row r="41248" spans="8:8" ht="15" customHeight="1">
      <c r="H41248" s="24"/>
    </row>
    <row r="41249" spans="8:8" ht="15" customHeight="1">
      <c r="H41249" s="24"/>
    </row>
    <row r="41250" spans="8:8" ht="15" customHeight="1">
      <c r="H41250" s="24"/>
    </row>
    <row r="41251" spans="8:8" ht="15" customHeight="1">
      <c r="H41251" s="24"/>
    </row>
    <row r="41252" spans="8:8" ht="15" customHeight="1">
      <c r="H41252" s="24"/>
    </row>
    <row r="41253" spans="8:8" ht="15" customHeight="1">
      <c r="H41253" s="24"/>
    </row>
    <row r="41254" spans="8:8" ht="15" customHeight="1">
      <c r="H41254" s="24"/>
    </row>
    <row r="41255" spans="8:8" ht="15" customHeight="1">
      <c r="H41255" s="24"/>
    </row>
    <row r="41256" spans="8:8" ht="15" customHeight="1">
      <c r="H41256" s="24"/>
    </row>
    <row r="41257" spans="8:8" ht="15" customHeight="1">
      <c r="H41257" s="24"/>
    </row>
    <row r="41258" spans="8:8" ht="15" customHeight="1">
      <c r="H41258" s="24"/>
    </row>
    <row r="41259" spans="8:8" ht="15" customHeight="1">
      <c r="H41259" s="24"/>
    </row>
    <row r="41260" spans="8:8" ht="15" customHeight="1">
      <c r="H41260" s="24"/>
    </row>
    <row r="41261" spans="8:8" ht="15" customHeight="1">
      <c r="H41261" s="24"/>
    </row>
    <row r="41262" spans="8:8" ht="15" customHeight="1">
      <c r="H41262" s="24"/>
    </row>
    <row r="41263" spans="8:8" ht="15" customHeight="1">
      <c r="H41263" s="24"/>
    </row>
    <row r="41264" spans="8:8" ht="15" customHeight="1">
      <c r="H41264" s="24"/>
    </row>
    <row r="41265" spans="8:8" ht="15" customHeight="1">
      <c r="H41265" s="24"/>
    </row>
    <row r="41266" spans="8:8" ht="15" customHeight="1">
      <c r="H41266" s="24"/>
    </row>
    <row r="41267" spans="8:8" ht="15" customHeight="1">
      <c r="H41267" s="24"/>
    </row>
    <row r="41268" spans="8:8" ht="15" customHeight="1">
      <c r="H41268" s="24"/>
    </row>
    <row r="41269" spans="8:8" ht="15" customHeight="1">
      <c r="H41269" s="24"/>
    </row>
    <row r="41270" spans="8:8" ht="15" customHeight="1">
      <c r="H41270" s="24"/>
    </row>
    <row r="41271" spans="8:8" ht="15" customHeight="1">
      <c r="H41271" s="24"/>
    </row>
    <row r="41272" spans="8:8" ht="15" customHeight="1">
      <c r="H41272" s="24"/>
    </row>
    <row r="41273" spans="8:8" ht="15" customHeight="1">
      <c r="H41273" s="24"/>
    </row>
    <row r="41274" spans="8:8" ht="15" customHeight="1">
      <c r="H41274" s="24"/>
    </row>
    <row r="41275" spans="8:8" ht="15" customHeight="1">
      <c r="H41275" s="24"/>
    </row>
    <row r="41276" spans="8:8" ht="15" customHeight="1">
      <c r="H41276" s="24"/>
    </row>
    <row r="41277" spans="8:8" ht="15" customHeight="1">
      <c r="H41277" s="24"/>
    </row>
    <row r="41278" spans="8:8" ht="15" customHeight="1">
      <c r="H41278" s="24"/>
    </row>
    <row r="41279" spans="8:8" ht="15" customHeight="1">
      <c r="H41279" s="24"/>
    </row>
    <row r="41280" spans="8:8" ht="15" customHeight="1">
      <c r="H41280" s="24"/>
    </row>
    <row r="41281" spans="8:8" ht="15" customHeight="1">
      <c r="H41281" s="24"/>
    </row>
    <row r="41282" spans="8:8" ht="15" customHeight="1">
      <c r="H41282" s="24"/>
    </row>
    <row r="41283" spans="8:8" ht="15" customHeight="1">
      <c r="H41283" s="24"/>
    </row>
    <row r="41284" spans="8:8" ht="15" customHeight="1">
      <c r="H41284" s="24"/>
    </row>
    <row r="41285" spans="8:8" ht="15" customHeight="1">
      <c r="H41285" s="24"/>
    </row>
    <row r="41286" spans="8:8" ht="15" customHeight="1">
      <c r="H41286" s="24"/>
    </row>
    <row r="41287" spans="8:8" ht="15" customHeight="1">
      <c r="H41287" s="24"/>
    </row>
    <row r="41288" spans="8:8" ht="15" customHeight="1">
      <c r="H41288" s="24"/>
    </row>
    <row r="41289" spans="8:8" ht="15" customHeight="1">
      <c r="H41289" s="24"/>
    </row>
    <row r="41290" spans="8:8" ht="15" customHeight="1">
      <c r="H41290" s="24"/>
    </row>
    <row r="41291" spans="8:8" ht="15" customHeight="1">
      <c r="H41291" s="24"/>
    </row>
    <row r="41292" spans="8:8" ht="15" customHeight="1">
      <c r="H41292" s="24"/>
    </row>
    <row r="41293" spans="8:8" ht="15" customHeight="1">
      <c r="H41293" s="24"/>
    </row>
    <row r="41294" spans="8:8" ht="15" customHeight="1">
      <c r="H41294" s="24"/>
    </row>
    <row r="41295" spans="8:8" ht="15" customHeight="1">
      <c r="H41295" s="24"/>
    </row>
    <row r="41296" spans="8:8" ht="15" customHeight="1">
      <c r="H41296" s="24"/>
    </row>
    <row r="41297" spans="8:8" ht="15" customHeight="1">
      <c r="H41297" s="24"/>
    </row>
    <row r="41298" spans="8:8" ht="15" customHeight="1">
      <c r="H41298" s="24"/>
    </row>
    <row r="41299" spans="8:8" ht="15" customHeight="1">
      <c r="H41299" s="24"/>
    </row>
    <row r="41300" spans="8:8" ht="15" customHeight="1">
      <c r="H41300" s="24"/>
    </row>
    <row r="41301" spans="8:8" ht="15" customHeight="1">
      <c r="H41301" s="24"/>
    </row>
    <row r="41302" spans="8:8" ht="15" customHeight="1">
      <c r="H41302" s="24"/>
    </row>
    <row r="41303" spans="8:8" ht="15" customHeight="1">
      <c r="H41303" s="24"/>
    </row>
    <row r="41304" spans="8:8" ht="15" customHeight="1">
      <c r="H41304" s="24"/>
    </row>
    <row r="41305" spans="8:8" ht="15" customHeight="1">
      <c r="H41305" s="24"/>
    </row>
    <row r="41306" spans="8:8" ht="15" customHeight="1">
      <c r="H41306" s="24"/>
    </row>
    <row r="41307" spans="8:8" ht="15" customHeight="1">
      <c r="H41307" s="24"/>
    </row>
    <row r="41308" spans="8:8" ht="15" customHeight="1">
      <c r="H41308" s="24"/>
    </row>
    <row r="41309" spans="8:8" ht="15" customHeight="1">
      <c r="H41309" s="24"/>
    </row>
    <row r="41310" spans="8:8" ht="15" customHeight="1">
      <c r="H41310" s="24"/>
    </row>
    <row r="41311" spans="8:8" ht="15" customHeight="1">
      <c r="H41311" s="24"/>
    </row>
    <row r="41312" spans="8:8" ht="15" customHeight="1">
      <c r="H41312" s="24"/>
    </row>
    <row r="41313" spans="8:8" ht="15" customHeight="1">
      <c r="H41313" s="24"/>
    </row>
    <row r="41314" spans="8:8" ht="15" customHeight="1">
      <c r="H41314" s="24"/>
    </row>
    <row r="41315" spans="8:8" ht="15" customHeight="1">
      <c r="H41315" s="24"/>
    </row>
    <row r="41316" spans="8:8" ht="15" customHeight="1">
      <c r="H41316" s="24"/>
    </row>
    <row r="41317" spans="8:8" ht="15" customHeight="1">
      <c r="H41317" s="24"/>
    </row>
    <row r="41318" spans="8:8" ht="15" customHeight="1">
      <c r="H41318" s="24"/>
    </row>
    <row r="41319" spans="8:8" ht="15" customHeight="1">
      <c r="H41319" s="24"/>
    </row>
    <row r="41320" spans="8:8" ht="15" customHeight="1">
      <c r="H41320" s="24"/>
    </row>
    <row r="41321" spans="8:8" ht="15" customHeight="1">
      <c r="H41321" s="24"/>
    </row>
    <row r="41322" spans="8:8" ht="15" customHeight="1">
      <c r="H41322" s="24"/>
    </row>
    <row r="41323" spans="8:8" ht="15" customHeight="1">
      <c r="H41323" s="24"/>
    </row>
    <row r="41324" spans="8:8" ht="15" customHeight="1">
      <c r="H41324" s="24"/>
    </row>
    <row r="41325" spans="8:8" ht="15" customHeight="1">
      <c r="H41325" s="24"/>
    </row>
    <row r="41326" spans="8:8" ht="15" customHeight="1">
      <c r="H41326" s="24"/>
    </row>
    <row r="41327" spans="8:8" ht="15" customHeight="1">
      <c r="H41327" s="24"/>
    </row>
    <row r="41328" spans="8:8" ht="15" customHeight="1">
      <c r="H41328" s="24"/>
    </row>
    <row r="41329" spans="8:8" ht="15" customHeight="1">
      <c r="H41329" s="24"/>
    </row>
    <row r="41330" spans="8:8" ht="15" customHeight="1">
      <c r="H41330" s="24"/>
    </row>
    <row r="41331" spans="8:8" ht="15" customHeight="1">
      <c r="H41331" s="24"/>
    </row>
    <row r="41332" spans="8:8" ht="15" customHeight="1">
      <c r="H41332" s="24"/>
    </row>
    <row r="41333" spans="8:8" ht="15" customHeight="1">
      <c r="H41333" s="24"/>
    </row>
    <row r="41334" spans="8:8" ht="15" customHeight="1">
      <c r="H41334" s="24"/>
    </row>
    <row r="41335" spans="8:8" ht="15" customHeight="1">
      <c r="H41335" s="24"/>
    </row>
    <row r="41336" spans="8:8" ht="15" customHeight="1">
      <c r="H41336" s="24"/>
    </row>
    <row r="41337" spans="8:8" ht="15" customHeight="1">
      <c r="H41337" s="24"/>
    </row>
    <row r="41338" spans="8:8" ht="15" customHeight="1">
      <c r="H41338" s="24"/>
    </row>
    <row r="41339" spans="8:8" ht="15" customHeight="1">
      <c r="H41339" s="24"/>
    </row>
    <row r="41340" spans="8:8" ht="15" customHeight="1">
      <c r="H41340" s="24"/>
    </row>
    <row r="41341" spans="8:8" ht="15" customHeight="1">
      <c r="H41341" s="24"/>
    </row>
    <row r="41342" spans="8:8" ht="15" customHeight="1">
      <c r="H41342" s="24"/>
    </row>
    <row r="41343" spans="8:8" ht="15" customHeight="1">
      <c r="H41343" s="24"/>
    </row>
    <row r="41344" spans="8:8" ht="15" customHeight="1">
      <c r="H41344" s="24"/>
    </row>
    <row r="41345" spans="8:8" ht="15" customHeight="1">
      <c r="H41345" s="24"/>
    </row>
    <row r="41346" spans="8:8" ht="15" customHeight="1">
      <c r="H41346" s="24"/>
    </row>
    <row r="41347" spans="8:8" ht="15" customHeight="1">
      <c r="H41347" s="24"/>
    </row>
    <row r="41348" spans="8:8" ht="15" customHeight="1">
      <c r="H41348" s="24"/>
    </row>
    <row r="41349" spans="8:8" ht="15" customHeight="1">
      <c r="H41349" s="24"/>
    </row>
    <row r="41350" spans="8:8" ht="15" customHeight="1">
      <c r="H41350" s="24"/>
    </row>
    <row r="41351" spans="8:8" ht="15" customHeight="1">
      <c r="H41351" s="24"/>
    </row>
    <row r="41352" spans="8:8" ht="15" customHeight="1">
      <c r="H41352" s="24"/>
    </row>
    <row r="41353" spans="8:8" ht="15" customHeight="1">
      <c r="H41353" s="24"/>
    </row>
    <row r="41354" spans="8:8" ht="15" customHeight="1">
      <c r="H41354" s="24"/>
    </row>
    <row r="41355" spans="8:8" ht="15" customHeight="1">
      <c r="H41355" s="24"/>
    </row>
    <row r="41356" spans="8:8" ht="15" customHeight="1">
      <c r="H41356" s="24"/>
    </row>
    <row r="41357" spans="8:8" ht="15" customHeight="1">
      <c r="H41357" s="24"/>
    </row>
    <row r="41358" spans="8:8" ht="15" customHeight="1">
      <c r="H41358" s="24"/>
    </row>
    <row r="41359" spans="8:8" ht="15" customHeight="1">
      <c r="H41359" s="24"/>
    </row>
    <row r="41360" spans="8:8" ht="15" customHeight="1">
      <c r="H41360" s="24"/>
    </row>
    <row r="41361" spans="8:8" ht="15" customHeight="1">
      <c r="H41361" s="24"/>
    </row>
    <row r="41362" spans="8:8" ht="15" customHeight="1">
      <c r="H41362" s="24"/>
    </row>
    <row r="41363" spans="8:8" ht="15" customHeight="1">
      <c r="H41363" s="24"/>
    </row>
    <row r="41364" spans="8:8" ht="15" customHeight="1">
      <c r="H41364" s="24"/>
    </row>
    <row r="41365" spans="8:8" ht="15" customHeight="1">
      <c r="H41365" s="24"/>
    </row>
    <row r="41366" spans="8:8" ht="15" customHeight="1">
      <c r="H41366" s="24"/>
    </row>
    <row r="41367" spans="8:8" ht="15" customHeight="1">
      <c r="H41367" s="24"/>
    </row>
    <row r="41368" spans="8:8" ht="15" customHeight="1">
      <c r="H41368" s="24"/>
    </row>
    <row r="41369" spans="8:8" ht="15" customHeight="1">
      <c r="H41369" s="24"/>
    </row>
    <row r="41370" spans="8:8" ht="15" customHeight="1">
      <c r="H41370" s="24"/>
    </row>
    <row r="41371" spans="8:8" ht="15" customHeight="1">
      <c r="H41371" s="24"/>
    </row>
    <row r="41372" spans="8:8" ht="15" customHeight="1">
      <c r="H41372" s="24"/>
    </row>
    <row r="41373" spans="8:8" ht="15" customHeight="1">
      <c r="H41373" s="24"/>
    </row>
    <row r="41374" spans="8:8" ht="15" customHeight="1">
      <c r="H41374" s="24"/>
    </row>
    <row r="41375" spans="8:8" ht="15" customHeight="1">
      <c r="H41375" s="24"/>
    </row>
    <row r="41376" spans="8:8" ht="15" customHeight="1">
      <c r="H41376" s="24"/>
    </row>
    <row r="41377" spans="8:8" ht="15" customHeight="1">
      <c r="H41377" s="24"/>
    </row>
    <row r="41378" spans="8:8" ht="15" customHeight="1">
      <c r="H41378" s="24"/>
    </row>
    <row r="41379" spans="8:8" ht="15" customHeight="1">
      <c r="H41379" s="24"/>
    </row>
    <row r="41380" spans="8:8" ht="15" customHeight="1">
      <c r="H41380" s="24"/>
    </row>
    <row r="41381" spans="8:8" ht="15" customHeight="1">
      <c r="H41381" s="24"/>
    </row>
    <row r="41382" spans="8:8" ht="15" customHeight="1">
      <c r="H41382" s="24"/>
    </row>
    <row r="41383" spans="8:8" ht="15" customHeight="1">
      <c r="H41383" s="24"/>
    </row>
    <row r="41384" spans="8:8" ht="15" customHeight="1">
      <c r="H41384" s="24"/>
    </row>
    <row r="41385" spans="8:8" ht="15" customHeight="1">
      <c r="H41385" s="24"/>
    </row>
    <row r="41386" spans="8:8" ht="15" customHeight="1">
      <c r="H41386" s="24"/>
    </row>
    <row r="41387" spans="8:8" ht="15" customHeight="1">
      <c r="H41387" s="24"/>
    </row>
    <row r="41388" spans="8:8" ht="15" customHeight="1">
      <c r="H41388" s="24"/>
    </row>
    <row r="41389" spans="8:8" ht="15" customHeight="1">
      <c r="H41389" s="24"/>
    </row>
    <row r="41390" spans="8:8" ht="15" customHeight="1">
      <c r="H41390" s="24"/>
    </row>
    <row r="41391" spans="8:8" ht="15" customHeight="1">
      <c r="H41391" s="24"/>
    </row>
    <row r="41392" spans="8:8" ht="15" customHeight="1">
      <c r="H41392" s="24"/>
    </row>
    <row r="41393" spans="8:8" ht="15" customHeight="1">
      <c r="H41393" s="24"/>
    </row>
    <row r="41394" spans="8:8" ht="15" customHeight="1">
      <c r="H41394" s="24"/>
    </row>
    <row r="41395" spans="8:8" ht="15" customHeight="1">
      <c r="H41395" s="24"/>
    </row>
    <row r="41396" spans="8:8" ht="15" customHeight="1">
      <c r="H41396" s="24"/>
    </row>
    <row r="41397" spans="8:8" ht="15" customHeight="1">
      <c r="H41397" s="24"/>
    </row>
    <row r="41398" spans="8:8" ht="15" customHeight="1">
      <c r="H41398" s="24"/>
    </row>
    <row r="41399" spans="8:8" ht="15" customHeight="1">
      <c r="H41399" s="24"/>
    </row>
    <row r="41400" spans="8:8" ht="15" customHeight="1">
      <c r="H41400" s="24"/>
    </row>
    <row r="41401" spans="8:8" ht="15" customHeight="1">
      <c r="H41401" s="24"/>
    </row>
    <row r="41402" spans="8:8" ht="15" customHeight="1">
      <c r="H41402" s="24"/>
    </row>
    <row r="41403" spans="8:8" ht="15" customHeight="1">
      <c r="H41403" s="24"/>
    </row>
    <row r="41404" spans="8:8" ht="15" customHeight="1">
      <c r="H41404" s="24"/>
    </row>
    <row r="41405" spans="8:8" ht="15" customHeight="1">
      <c r="H41405" s="24"/>
    </row>
    <row r="41406" spans="8:8" ht="15" customHeight="1">
      <c r="H41406" s="24"/>
    </row>
    <row r="41407" spans="8:8" ht="15" customHeight="1">
      <c r="H41407" s="24"/>
    </row>
    <row r="41408" spans="8:8" ht="15" customHeight="1">
      <c r="H41408" s="24"/>
    </row>
    <row r="41409" spans="8:8" ht="15" customHeight="1">
      <c r="H41409" s="24"/>
    </row>
    <row r="41410" spans="8:8" ht="15" customHeight="1">
      <c r="H41410" s="24"/>
    </row>
    <row r="41411" spans="8:8" ht="15" customHeight="1">
      <c r="H41411" s="24"/>
    </row>
    <row r="41412" spans="8:8" ht="15" customHeight="1">
      <c r="H41412" s="24"/>
    </row>
    <row r="41413" spans="8:8" ht="15" customHeight="1">
      <c r="H41413" s="24"/>
    </row>
    <row r="41414" spans="8:8" ht="15" customHeight="1">
      <c r="H41414" s="24"/>
    </row>
    <row r="41415" spans="8:8" ht="15" customHeight="1">
      <c r="H41415" s="24"/>
    </row>
    <row r="41416" spans="8:8" ht="15" customHeight="1">
      <c r="H41416" s="24"/>
    </row>
    <row r="41417" spans="8:8" ht="15" customHeight="1">
      <c r="H41417" s="24"/>
    </row>
    <row r="41418" spans="8:8" ht="15" customHeight="1">
      <c r="H41418" s="24"/>
    </row>
    <row r="41419" spans="8:8" ht="15" customHeight="1">
      <c r="H41419" s="24"/>
    </row>
    <row r="41420" spans="8:8" ht="15" customHeight="1">
      <c r="H41420" s="24"/>
    </row>
    <row r="41421" spans="8:8" ht="15" customHeight="1">
      <c r="H41421" s="24"/>
    </row>
    <row r="41422" spans="8:8" ht="15" customHeight="1">
      <c r="H41422" s="24"/>
    </row>
    <row r="41423" spans="8:8" ht="15" customHeight="1">
      <c r="H41423" s="24"/>
    </row>
    <row r="41424" spans="8:8" ht="15" customHeight="1">
      <c r="H41424" s="24"/>
    </row>
    <row r="41425" spans="8:8" ht="15" customHeight="1">
      <c r="H41425" s="24"/>
    </row>
    <row r="41426" spans="8:8" ht="15" customHeight="1">
      <c r="H41426" s="24"/>
    </row>
    <row r="41427" spans="8:8" ht="15" customHeight="1">
      <c r="H41427" s="24"/>
    </row>
    <row r="41428" spans="8:8" ht="15" customHeight="1">
      <c r="H41428" s="24"/>
    </row>
    <row r="41429" spans="8:8" ht="15" customHeight="1">
      <c r="H41429" s="24"/>
    </row>
    <row r="41430" spans="8:8" ht="15" customHeight="1">
      <c r="H41430" s="24"/>
    </row>
    <row r="41431" spans="8:8" ht="15" customHeight="1">
      <c r="H41431" s="24"/>
    </row>
    <row r="41432" spans="8:8" ht="15" customHeight="1">
      <c r="H41432" s="24"/>
    </row>
    <row r="41433" spans="8:8" ht="15" customHeight="1">
      <c r="H41433" s="24"/>
    </row>
    <row r="41434" spans="8:8" ht="15" customHeight="1">
      <c r="H41434" s="24"/>
    </row>
    <row r="41435" spans="8:8" ht="15" customHeight="1">
      <c r="H41435" s="24"/>
    </row>
    <row r="41436" spans="8:8" ht="15" customHeight="1">
      <c r="H41436" s="24"/>
    </row>
    <row r="41437" spans="8:8" ht="15" customHeight="1">
      <c r="H41437" s="24"/>
    </row>
    <row r="41438" spans="8:8" ht="15" customHeight="1">
      <c r="H41438" s="24"/>
    </row>
    <row r="41439" spans="8:8" ht="15" customHeight="1">
      <c r="H41439" s="24"/>
    </row>
    <row r="41440" spans="8:8" ht="15" customHeight="1">
      <c r="H41440" s="24"/>
    </row>
    <row r="41441" spans="8:8" ht="15" customHeight="1">
      <c r="H41441" s="24"/>
    </row>
    <row r="41442" spans="8:8" ht="15" customHeight="1">
      <c r="H41442" s="24"/>
    </row>
    <row r="41443" spans="8:8" ht="15" customHeight="1">
      <c r="H41443" s="24"/>
    </row>
    <row r="41444" spans="8:8" ht="15" customHeight="1">
      <c r="H41444" s="24"/>
    </row>
    <row r="41445" spans="8:8" ht="15" customHeight="1">
      <c r="H41445" s="24"/>
    </row>
    <row r="41446" spans="8:8" ht="15" customHeight="1">
      <c r="H41446" s="24"/>
    </row>
    <row r="41447" spans="8:8" ht="15" customHeight="1">
      <c r="H41447" s="24"/>
    </row>
    <row r="41448" spans="8:8" ht="15" customHeight="1">
      <c r="H41448" s="24"/>
    </row>
    <row r="41449" spans="8:8" ht="15" customHeight="1">
      <c r="H41449" s="24"/>
    </row>
    <row r="41450" spans="8:8" ht="15" customHeight="1">
      <c r="H41450" s="24"/>
    </row>
    <row r="41451" spans="8:8" ht="15" customHeight="1">
      <c r="H41451" s="24"/>
    </row>
    <row r="41452" spans="8:8" ht="15" customHeight="1">
      <c r="H41452" s="24"/>
    </row>
    <row r="41453" spans="8:8" ht="15" customHeight="1">
      <c r="H41453" s="24"/>
    </row>
    <row r="41454" spans="8:8" ht="15" customHeight="1">
      <c r="H41454" s="24"/>
    </row>
    <row r="41455" spans="8:8" ht="15" customHeight="1">
      <c r="H41455" s="24"/>
    </row>
    <row r="41456" spans="8:8" ht="15" customHeight="1">
      <c r="H41456" s="24"/>
    </row>
    <row r="41457" spans="8:8" ht="15" customHeight="1">
      <c r="H41457" s="24"/>
    </row>
    <row r="41458" spans="8:8" ht="15" customHeight="1">
      <c r="H41458" s="24"/>
    </row>
    <row r="41459" spans="8:8" ht="15" customHeight="1">
      <c r="H41459" s="24"/>
    </row>
    <row r="41460" spans="8:8" ht="15" customHeight="1">
      <c r="H41460" s="24"/>
    </row>
    <row r="41461" spans="8:8" ht="15" customHeight="1">
      <c r="H41461" s="24"/>
    </row>
    <row r="41462" spans="8:8" ht="15" customHeight="1">
      <c r="H41462" s="24"/>
    </row>
    <row r="41463" spans="8:8" ht="15" customHeight="1">
      <c r="H41463" s="24"/>
    </row>
    <row r="41464" spans="8:8" ht="15" customHeight="1">
      <c r="H41464" s="24"/>
    </row>
    <row r="41465" spans="8:8" ht="15" customHeight="1">
      <c r="H41465" s="24"/>
    </row>
    <row r="41466" spans="8:8" ht="15" customHeight="1">
      <c r="H41466" s="24"/>
    </row>
    <row r="41467" spans="8:8" ht="15" customHeight="1">
      <c r="H41467" s="24"/>
    </row>
    <row r="41468" spans="8:8" ht="15" customHeight="1">
      <c r="H41468" s="24"/>
    </row>
    <row r="41469" spans="8:8" ht="15" customHeight="1">
      <c r="H41469" s="24"/>
    </row>
    <row r="41470" spans="8:8" ht="15" customHeight="1">
      <c r="H41470" s="24"/>
    </row>
    <row r="41471" spans="8:8" ht="15" customHeight="1">
      <c r="H41471" s="24"/>
    </row>
    <row r="41472" spans="8:8" ht="15" customHeight="1">
      <c r="H41472" s="24"/>
    </row>
    <row r="41473" spans="8:8" ht="15" customHeight="1">
      <c r="H41473" s="24"/>
    </row>
    <row r="41474" spans="8:8" ht="15" customHeight="1">
      <c r="H41474" s="24"/>
    </row>
    <row r="41475" spans="8:8" ht="15" customHeight="1">
      <c r="H41475" s="24"/>
    </row>
    <row r="41476" spans="8:8" ht="15" customHeight="1">
      <c r="H41476" s="24"/>
    </row>
    <row r="41477" spans="8:8" ht="15" customHeight="1">
      <c r="H41477" s="24"/>
    </row>
    <row r="41478" spans="8:8" ht="15" customHeight="1">
      <c r="H41478" s="24"/>
    </row>
    <row r="41479" spans="8:8" ht="15" customHeight="1">
      <c r="H41479" s="24"/>
    </row>
    <row r="41480" spans="8:8" ht="15" customHeight="1">
      <c r="H41480" s="24"/>
    </row>
    <row r="41481" spans="8:8" ht="15" customHeight="1">
      <c r="H41481" s="24"/>
    </row>
    <row r="41482" spans="8:8" ht="15" customHeight="1">
      <c r="H41482" s="24"/>
    </row>
    <row r="41483" spans="8:8" ht="15" customHeight="1">
      <c r="H41483" s="24"/>
    </row>
    <row r="41484" spans="8:8" ht="15" customHeight="1">
      <c r="H41484" s="24"/>
    </row>
    <row r="41485" spans="8:8" ht="15" customHeight="1">
      <c r="H41485" s="24"/>
    </row>
    <row r="41486" spans="8:8" ht="15" customHeight="1">
      <c r="H41486" s="24"/>
    </row>
    <row r="41487" spans="8:8" ht="15" customHeight="1">
      <c r="H41487" s="24"/>
    </row>
    <row r="41488" spans="8:8" ht="15" customHeight="1">
      <c r="H41488" s="24"/>
    </row>
    <row r="41489" spans="8:8" ht="15" customHeight="1">
      <c r="H41489" s="24"/>
    </row>
    <row r="41490" spans="8:8" ht="15" customHeight="1">
      <c r="H41490" s="24"/>
    </row>
    <row r="41491" spans="8:8" ht="15" customHeight="1">
      <c r="H41491" s="24"/>
    </row>
    <row r="41492" spans="8:8" ht="15" customHeight="1">
      <c r="H41492" s="24"/>
    </row>
    <row r="41493" spans="8:8" ht="15" customHeight="1">
      <c r="H41493" s="24"/>
    </row>
    <row r="41494" spans="8:8" ht="15" customHeight="1">
      <c r="H41494" s="24"/>
    </row>
    <row r="41495" spans="8:8" ht="15" customHeight="1">
      <c r="H41495" s="24"/>
    </row>
    <row r="41496" spans="8:8" ht="15" customHeight="1">
      <c r="H41496" s="24"/>
    </row>
    <row r="41497" spans="8:8" ht="15" customHeight="1">
      <c r="H41497" s="24"/>
    </row>
    <row r="41498" spans="8:8" ht="15" customHeight="1">
      <c r="H41498" s="24"/>
    </row>
    <row r="41499" spans="8:8" ht="15" customHeight="1">
      <c r="H41499" s="24"/>
    </row>
    <row r="41500" spans="8:8" ht="15" customHeight="1">
      <c r="H41500" s="24"/>
    </row>
    <row r="41501" spans="8:8" ht="15" customHeight="1">
      <c r="H41501" s="24"/>
    </row>
    <row r="41502" spans="8:8" ht="15" customHeight="1">
      <c r="H41502" s="24"/>
    </row>
    <row r="41503" spans="8:8" ht="15" customHeight="1">
      <c r="H41503" s="24"/>
    </row>
    <row r="41504" spans="8:8" ht="15" customHeight="1">
      <c r="H41504" s="24"/>
    </row>
    <row r="41505" spans="8:8" ht="15" customHeight="1">
      <c r="H41505" s="24"/>
    </row>
    <row r="41506" spans="8:8" ht="15" customHeight="1">
      <c r="H41506" s="24"/>
    </row>
    <row r="41507" spans="8:8" ht="15" customHeight="1">
      <c r="H41507" s="24"/>
    </row>
    <row r="41508" spans="8:8" ht="15" customHeight="1">
      <c r="H41508" s="24"/>
    </row>
    <row r="41509" spans="8:8" ht="15" customHeight="1">
      <c r="H41509" s="24"/>
    </row>
    <row r="41510" spans="8:8" ht="15" customHeight="1">
      <c r="H41510" s="24"/>
    </row>
    <row r="41511" spans="8:8" ht="15" customHeight="1">
      <c r="H41511" s="24"/>
    </row>
    <row r="41512" spans="8:8" ht="15" customHeight="1">
      <c r="H41512" s="24"/>
    </row>
    <row r="41513" spans="8:8" ht="15" customHeight="1">
      <c r="H41513" s="24"/>
    </row>
    <row r="41514" spans="8:8" ht="15" customHeight="1">
      <c r="H41514" s="24"/>
    </row>
    <row r="41515" spans="8:8" ht="15" customHeight="1">
      <c r="H41515" s="24"/>
    </row>
    <row r="41516" spans="8:8" ht="15" customHeight="1">
      <c r="H41516" s="24"/>
    </row>
    <row r="41517" spans="8:8" ht="15" customHeight="1">
      <c r="H41517" s="24"/>
    </row>
    <row r="41518" spans="8:8" ht="15" customHeight="1">
      <c r="H41518" s="24"/>
    </row>
    <row r="41519" spans="8:8" ht="15" customHeight="1">
      <c r="H41519" s="24"/>
    </row>
    <row r="41520" spans="8:8" ht="15" customHeight="1">
      <c r="H41520" s="24"/>
    </row>
    <row r="41521" spans="8:8" ht="15" customHeight="1">
      <c r="H41521" s="24"/>
    </row>
    <row r="41522" spans="8:8" ht="15" customHeight="1">
      <c r="H41522" s="24"/>
    </row>
    <row r="41523" spans="8:8" ht="15" customHeight="1">
      <c r="H41523" s="24"/>
    </row>
    <row r="41524" spans="8:8" ht="15" customHeight="1">
      <c r="H41524" s="24"/>
    </row>
    <row r="41525" spans="8:8" ht="15" customHeight="1">
      <c r="H41525" s="24"/>
    </row>
    <row r="41526" spans="8:8" ht="15" customHeight="1">
      <c r="H41526" s="24"/>
    </row>
    <row r="41527" spans="8:8" ht="15" customHeight="1">
      <c r="H41527" s="24"/>
    </row>
    <row r="41528" spans="8:8" ht="15" customHeight="1">
      <c r="H41528" s="24"/>
    </row>
    <row r="41529" spans="8:8" ht="15" customHeight="1">
      <c r="H41529" s="24"/>
    </row>
    <row r="41530" spans="8:8" ht="15" customHeight="1">
      <c r="H41530" s="24"/>
    </row>
    <row r="41531" spans="8:8" ht="15" customHeight="1">
      <c r="H41531" s="24"/>
    </row>
    <row r="41532" spans="8:8" ht="15" customHeight="1">
      <c r="H41532" s="24"/>
    </row>
    <row r="41533" spans="8:8" ht="15" customHeight="1">
      <c r="H41533" s="24"/>
    </row>
    <row r="41534" spans="8:8" ht="15" customHeight="1">
      <c r="H41534" s="24"/>
    </row>
    <row r="41535" spans="8:8" ht="15" customHeight="1">
      <c r="H41535" s="24"/>
    </row>
    <row r="41536" spans="8:8" ht="15" customHeight="1">
      <c r="H41536" s="24"/>
    </row>
    <row r="41537" spans="8:8" ht="15" customHeight="1">
      <c r="H41537" s="24"/>
    </row>
    <row r="41538" spans="8:8" ht="15" customHeight="1">
      <c r="H41538" s="24"/>
    </row>
    <row r="41539" spans="8:8" ht="15" customHeight="1">
      <c r="H41539" s="24"/>
    </row>
    <row r="41540" spans="8:8" ht="15" customHeight="1">
      <c r="H41540" s="24"/>
    </row>
    <row r="41541" spans="8:8" ht="15" customHeight="1">
      <c r="H41541" s="24"/>
    </row>
    <row r="41542" spans="8:8" ht="15" customHeight="1">
      <c r="H41542" s="24"/>
    </row>
    <row r="41543" spans="8:8" ht="15" customHeight="1">
      <c r="H41543" s="24"/>
    </row>
    <row r="41544" spans="8:8" ht="15" customHeight="1">
      <c r="H41544" s="24"/>
    </row>
    <row r="41545" spans="8:8" ht="15" customHeight="1">
      <c r="H41545" s="24"/>
    </row>
    <row r="41546" spans="8:8" ht="15" customHeight="1">
      <c r="H41546" s="24"/>
    </row>
    <row r="41547" spans="8:8" ht="15" customHeight="1">
      <c r="H41547" s="24"/>
    </row>
    <row r="41548" spans="8:8" ht="15" customHeight="1">
      <c r="H41548" s="24"/>
    </row>
    <row r="41549" spans="8:8" ht="15" customHeight="1">
      <c r="H41549" s="24"/>
    </row>
    <row r="41550" spans="8:8" ht="15" customHeight="1">
      <c r="H41550" s="24"/>
    </row>
    <row r="41551" spans="8:8" ht="15" customHeight="1">
      <c r="H41551" s="24"/>
    </row>
    <row r="41552" spans="8:8" ht="15" customHeight="1">
      <c r="H41552" s="24"/>
    </row>
    <row r="41553" spans="8:8" ht="15" customHeight="1">
      <c r="H41553" s="24"/>
    </row>
    <row r="41554" spans="8:8" ht="15" customHeight="1">
      <c r="H41554" s="24"/>
    </row>
    <row r="41555" spans="8:8" ht="15" customHeight="1">
      <c r="H41555" s="24"/>
    </row>
    <row r="41556" spans="8:8" ht="15" customHeight="1">
      <c r="H41556" s="24"/>
    </row>
    <row r="41557" spans="8:8" ht="15" customHeight="1">
      <c r="H41557" s="24"/>
    </row>
    <row r="41558" spans="8:8" ht="15" customHeight="1">
      <c r="H41558" s="24"/>
    </row>
    <row r="41559" spans="8:8" ht="15" customHeight="1">
      <c r="H41559" s="24"/>
    </row>
    <row r="41560" spans="8:8" ht="15" customHeight="1">
      <c r="H41560" s="24"/>
    </row>
    <row r="41561" spans="8:8" ht="15" customHeight="1">
      <c r="H41561" s="24"/>
    </row>
    <row r="41562" spans="8:8" ht="15" customHeight="1">
      <c r="H41562" s="24"/>
    </row>
    <row r="41563" spans="8:8" ht="15" customHeight="1">
      <c r="H41563" s="24"/>
    </row>
    <row r="41564" spans="8:8" ht="15" customHeight="1">
      <c r="H41564" s="24"/>
    </row>
    <row r="41565" spans="8:8" ht="15" customHeight="1">
      <c r="H41565" s="24"/>
    </row>
    <row r="41566" spans="8:8" ht="15" customHeight="1">
      <c r="H41566" s="24"/>
    </row>
    <row r="41567" spans="8:8" ht="15" customHeight="1">
      <c r="H41567" s="24"/>
    </row>
    <row r="41568" spans="8:8" ht="15" customHeight="1">
      <c r="H41568" s="24"/>
    </row>
    <row r="41569" spans="8:8" ht="15" customHeight="1">
      <c r="H41569" s="24"/>
    </row>
    <row r="41570" spans="8:8" ht="15" customHeight="1">
      <c r="H41570" s="24"/>
    </row>
    <row r="41571" spans="8:8" ht="15" customHeight="1">
      <c r="H41571" s="24"/>
    </row>
    <row r="41572" spans="8:8" ht="15" customHeight="1">
      <c r="H41572" s="24"/>
    </row>
    <row r="41573" spans="8:8" ht="15" customHeight="1">
      <c r="H41573" s="24"/>
    </row>
    <row r="41574" spans="8:8" ht="15" customHeight="1">
      <c r="H41574" s="24"/>
    </row>
    <row r="41575" spans="8:8" ht="15" customHeight="1">
      <c r="H41575" s="24"/>
    </row>
    <row r="41576" spans="8:8" ht="15" customHeight="1">
      <c r="H41576" s="24"/>
    </row>
    <row r="41577" spans="8:8" ht="15" customHeight="1">
      <c r="H41577" s="24"/>
    </row>
    <row r="41578" spans="8:8" ht="15" customHeight="1">
      <c r="H41578" s="24"/>
    </row>
    <row r="41579" spans="8:8" ht="15" customHeight="1">
      <c r="H41579" s="24"/>
    </row>
    <row r="41580" spans="8:8" ht="15" customHeight="1">
      <c r="H41580" s="24"/>
    </row>
    <row r="41581" spans="8:8" ht="15" customHeight="1">
      <c r="H41581" s="24"/>
    </row>
    <row r="41582" spans="8:8" ht="15" customHeight="1">
      <c r="H41582" s="24"/>
    </row>
    <row r="41583" spans="8:8" ht="15" customHeight="1">
      <c r="H41583" s="24"/>
    </row>
    <row r="41584" spans="8:8" ht="15" customHeight="1">
      <c r="H41584" s="24"/>
    </row>
    <row r="41585" spans="8:8" ht="15" customHeight="1">
      <c r="H41585" s="24"/>
    </row>
    <row r="41586" spans="8:8" ht="15" customHeight="1">
      <c r="H41586" s="24"/>
    </row>
    <row r="41587" spans="8:8" ht="15" customHeight="1">
      <c r="H41587" s="24"/>
    </row>
    <row r="41588" spans="8:8" ht="15" customHeight="1">
      <c r="H41588" s="24"/>
    </row>
    <row r="41589" spans="8:8" ht="15" customHeight="1">
      <c r="H41589" s="24"/>
    </row>
    <row r="41590" spans="8:8" ht="15" customHeight="1">
      <c r="H41590" s="24"/>
    </row>
    <row r="41591" spans="8:8" ht="15" customHeight="1">
      <c r="H41591" s="24"/>
    </row>
    <row r="41592" spans="8:8" ht="15" customHeight="1">
      <c r="H41592" s="24"/>
    </row>
    <row r="41593" spans="8:8" ht="15" customHeight="1">
      <c r="H41593" s="24"/>
    </row>
    <row r="41594" spans="8:8" ht="15" customHeight="1">
      <c r="H41594" s="24"/>
    </row>
    <row r="41595" spans="8:8" ht="15" customHeight="1">
      <c r="H41595" s="24"/>
    </row>
    <row r="41596" spans="8:8" ht="15" customHeight="1">
      <c r="H41596" s="24"/>
    </row>
    <row r="41597" spans="8:8" ht="15" customHeight="1">
      <c r="H41597" s="24"/>
    </row>
    <row r="41598" spans="8:8" ht="15" customHeight="1">
      <c r="H41598" s="24"/>
    </row>
    <row r="41599" spans="8:8" ht="15" customHeight="1">
      <c r="H41599" s="24"/>
    </row>
    <row r="41600" spans="8:8" ht="15" customHeight="1">
      <c r="H41600" s="24"/>
    </row>
    <row r="41601" spans="8:8" ht="15" customHeight="1">
      <c r="H41601" s="24"/>
    </row>
    <row r="41602" spans="8:8" ht="15" customHeight="1">
      <c r="H41602" s="24"/>
    </row>
    <row r="41603" spans="8:8" ht="15" customHeight="1">
      <c r="H41603" s="24"/>
    </row>
    <row r="41604" spans="8:8" ht="15" customHeight="1">
      <c r="H41604" s="24"/>
    </row>
    <row r="41605" spans="8:8" ht="15" customHeight="1">
      <c r="H41605" s="24"/>
    </row>
    <row r="41606" spans="8:8" ht="15" customHeight="1">
      <c r="H41606" s="24"/>
    </row>
    <row r="41607" spans="8:8" ht="15" customHeight="1">
      <c r="H41607" s="24"/>
    </row>
    <row r="41608" spans="8:8" ht="15" customHeight="1">
      <c r="H41608" s="24"/>
    </row>
    <row r="41609" spans="8:8" ht="15" customHeight="1">
      <c r="H41609" s="24"/>
    </row>
    <row r="41610" spans="8:8" ht="15" customHeight="1">
      <c r="H41610" s="24"/>
    </row>
    <row r="41611" spans="8:8" ht="15" customHeight="1">
      <c r="H41611" s="24"/>
    </row>
    <row r="41612" spans="8:8" ht="15" customHeight="1">
      <c r="H41612" s="24"/>
    </row>
    <row r="41613" spans="8:8" ht="15" customHeight="1">
      <c r="H41613" s="24"/>
    </row>
    <row r="41614" spans="8:8" ht="15" customHeight="1">
      <c r="H41614" s="24"/>
    </row>
    <row r="41615" spans="8:8" ht="15" customHeight="1">
      <c r="H41615" s="24"/>
    </row>
    <row r="41616" spans="8:8" ht="15" customHeight="1">
      <c r="H41616" s="24"/>
    </row>
    <row r="41617" spans="8:8" ht="15" customHeight="1">
      <c r="H41617" s="24"/>
    </row>
    <row r="41618" spans="8:8" ht="15" customHeight="1">
      <c r="H41618" s="24"/>
    </row>
    <row r="41619" spans="8:8" ht="15" customHeight="1">
      <c r="H41619" s="24"/>
    </row>
    <row r="41620" spans="8:8" ht="15" customHeight="1">
      <c r="H41620" s="24"/>
    </row>
    <row r="41621" spans="8:8" ht="15" customHeight="1">
      <c r="H41621" s="24"/>
    </row>
    <row r="41622" spans="8:8" ht="15" customHeight="1">
      <c r="H41622" s="24"/>
    </row>
    <row r="41623" spans="8:8" ht="15" customHeight="1">
      <c r="H41623" s="24"/>
    </row>
    <row r="41624" spans="8:8" ht="15" customHeight="1">
      <c r="H41624" s="24"/>
    </row>
    <row r="41625" spans="8:8" ht="15" customHeight="1">
      <c r="H41625" s="24"/>
    </row>
    <row r="41626" spans="8:8" ht="15" customHeight="1">
      <c r="H41626" s="24"/>
    </row>
    <row r="41627" spans="8:8" ht="15" customHeight="1">
      <c r="H41627" s="24"/>
    </row>
    <row r="41628" spans="8:8" ht="15" customHeight="1">
      <c r="H41628" s="24"/>
    </row>
    <row r="41629" spans="8:8" ht="15" customHeight="1">
      <c r="H41629" s="24"/>
    </row>
    <row r="41630" spans="8:8" ht="15" customHeight="1">
      <c r="H41630" s="24"/>
    </row>
    <row r="41631" spans="8:8" ht="15" customHeight="1">
      <c r="H41631" s="24"/>
    </row>
    <row r="41632" spans="8:8" ht="15" customHeight="1">
      <c r="H41632" s="24"/>
    </row>
    <row r="41633" spans="8:8" ht="15" customHeight="1">
      <c r="H41633" s="24"/>
    </row>
    <row r="41634" spans="8:8" ht="15" customHeight="1">
      <c r="H41634" s="24"/>
    </row>
    <row r="41635" spans="8:8" ht="15" customHeight="1">
      <c r="H41635" s="24"/>
    </row>
    <row r="41636" spans="8:8" ht="15" customHeight="1">
      <c r="H41636" s="24"/>
    </row>
    <row r="41637" spans="8:8" ht="15" customHeight="1">
      <c r="H41637" s="24"/>
    </row>
    <row r="41638" spans="8:8" ht="15" customHeight="1">
      <c r="H41638" s="24"/>
    </row>
    <row r="41639" spans="8:8" ht="15" customHeight="1">
      <c r="H41639" s="24"/>
    </row>
    <row r="41640" spans="8:8" ht="15" customHeight="1">
      <c r="H41640" s="24"/>
    </row>
    <row r="41641" spans="8:8" ht="15" customHeight="1">
      <c r="H41641" s="24"/>
    </row>
    <row r="41642" spans="8:8" ht="15" customHeight="1">
      <c r="H41642" s="24"/>
    </row>
    <row r="41643" spans="8:8" ht="15" customHeight="1">
      <c r="H41643" s="24"/>
    </row>
    <row r="41644" spans="8:8" ht="15" customHeight="1">
      <c r="H41644" s="24"/>
    </row>
    <row r="41645" spans="8:8" ht="15" customHeight="1">
      <c r="H41645" s="24"/>
    </row>
    <row r="41646" spans="8:8" ht="15" customHeight="1">
      <c r="H41646" s="24"/>
    </row>
    <row r="41647" spans="8:8" ht="15" customHeight="1">
      <c r="H41647" s="24"/>
    </row>
    <row r="41648" spans="8:8" ht="15" customHeight="1">
      <c r="H41648" s="24"/>
    </row>
    <row r="41649" spans="8:8" ht="15" customHeight="1">
      <c r="H41649" s="24"/>
    </row>
    <row r="41650" spans="8:8" ht="15" customHeight="1">
      <c r="H41650" s="24"/>
    </row>
    <row r="41651" spans="8:8" ht="15" customHeight="1">
      <c r="H41651" s="24"/>
    </row>
    <row r="41652" spans="8:8" ht="15" customHeight="1">
      <c r="H41652" s="24"/>
    </row>
    <row r="41653" spans="8:8" ht="15" customHeight="1">
      <c r="H41653" s="24"/>
    </row>
    <row r="41654" spans="8:8" ht="15" customHeight="1">
      <c r="H41654" s="24"/>
    </row>
    <row r="41655" spans="8:8" ht="15" customHeight="1">
      <c r="H41655" s="24"/>
    </row>
    <row r="41656" spans="8:8" ht="15" customHeight="1">
      <c r="H41656" s="24"/>
    </row>
    <row r="41657" spans="8:8" ht="15" customHeight="1">
      <c r="H41657" s="24"/>
    </row>
    <row r="41658" spans="8:8" ht="15" customHeight="1">
      <c r="H41658" s="24"/>
    </row>
    <row r="41659" spans="8:8" ht="15" customHeight="1">
      <c r="H41659" s="24"/>
    </row>
    <row r="41660" spans="8:8" ht="15" customHeight="1">
      <c r="H41660" s="24"/>
    </row>
    <row r="41661" spans="8:8" ht="15" customHeight="1">
      <c r="H41661" s="24"/>
    </row>
    <row r="41662" spans="8:8" ht="15" customHeight="1">
      <c r="H41662" s="24"/>
    </row>
    <row r="41663" spans="8:8" ht="15" customHeight="1">
      <c r="H41663" s="24"/>
    </row>
    <row r="41664" spans="8:8" ht="15" customHeight="1">
      <c r="H41664" s="24"/>
    </row>
    <row r="41665" spans="8:8" ht="15" customHeight="1">
      <c r="H41665" s="24"/>
    </row>
    <row r="41666" spans="8:8" ht="15" customHeight="1">
      <c r="H41666" s="24"/>
    </row>
    <row r="41667" spans="8:8" ht="15" customHeight="1">
      <c r="H41667" s="24"/>
    </row>
    <row r="41668" spans="8:8" ht="15" customHeight="1">
      <c r="H41668" s="24"/>
    </row>
    <row r="41669" spans="8:8" ht="15" customHeight="1">
      <c r="H41669" s="24"/>
    </row>
    <row r="41670" spans="8:8" ht="15" customHeight="1">
      <c r="H41670" s="24"/>
    </row>
    <row r="41671" spans="8:8" ht="15" customHeight="1">
      <c r="H41671" s="24"/>
    </row>
    <row r="41672" spans="8:8" ht="15" customHeight="1">
      <c r="H41672" s="24"/>
    </row>
    <row r="41673" spans="8:8" ht="15" customHeight="1">
      <c r="H41673" s="24"/>
    </row>
    <row r="41674" spans="8:8" ht="15" customHeight="1">
      <c r="H41674" s="24"/>
    </row>
    <row r="41675" spans="8:8" ht="15" customHeight="1">
      <c r="H41675" s="24"/>
    </row>
    <row r="41676" spans="8:8" ht="15" customHeight="1">
      <c r="H41676" s="24"/>
    </row>
    <row r="41677" spans="8:8" ht="15" customHeight="1">
      <c r="H41677" s="24"/>
    </row>
    <row r="41678" spans="8:8" ht="15" customHeight="1">
      <c r="H41678" s="24"/>
    </row>
    <row r="41679" spans="8:8" ht="15" customHeight="1">
      <c r="H41679" s="24"/>
    </row>
    <row r="41680" spans="8:8" ht="15" customHeight="1">
      <c r="H41680" s="24"/>
    </row>
    <row r="41681" spans="8:8" ht="15" customHeight="1">
      <c r="H41681" s="24"/>
    </row>
    <row r="41682" spans="8:8" ht="15" customHeight="1">
      <c r="H41682" s="24"/>
    </row>
    <row r="41683" spans="8:8" ht="15" customHeight="1">
      <c r="H41683" s="24"/>
    </row>
    <row r="41684" spans="8:8" ht="15" customHeight="1">
      <c r="H41684" s="24"/>
    </row>
    <row r="41685" spans="8:8" ht="15" customHeight="1">
      <c r="H41685" s="24"/>
    </row>
    <row r="41686" spans="8:8" ht="15" customHeight="1">
      <c r="H41686" s="24"/>
    </row>
    <row r="41687" spans="8:8" ht="15" customHeight="1">
      <c r="H41687" s="24"/>
    </row>
    <row r="41688" spans="8:8" ht="15" customHeight="1">
      <c r="H41688" s="24"/>
    </row>
    <row r="41689" spans="8:8" ht="15" customHeight="1">
      <c r="H41689" s="24"/>
    </row>
    <row r="41690" spans="8:8" ht="15" customHeight="1">
      <c r="H41690" s="24"/>
    </row>
    <row r="41691" spans="8:8" ht="15" customHeight="1">
      <c r="H41691" s="24"/>
    </row>
    <row r="41692" spans="8:8" ht="15" customHeight="1">
      <c r="H41692" s="24"/>
    </row>
    <row r="41693" spans="8:8" ht="15" customHeight="1">
      <c r="H41693" s="24"/>
    </row>
    <row r="41694" spans="8:8" ht="15" customHeight="1">
      <c r="H41694" s="24"/>
    </row>
    <row r="41695" spans="8:8" ht="15" customHeight="1">
      <c r="H41695" s="24"/>
    </row>
    <row r="41696" spans="8:8" ht="15" customHeight="1">
      <c r="H41696" s="24"/>
    </row>
    <row r="41697" spans="8:8" ht="15" customHeight="1">
      <c r="H41697" s="24"/>
    </row>
    <row r="41698" spans="8:8" ht="15" customHeight="1">
      <c r="H41698" s="24"/>
    </row>
    <row r="41699" spans="8:8" ht="15" customHeight="1">
      <c r="H41699" s="24"/>
    </row>
    <row r="41700" spans="8:8" ht="15" customHeight="1">
      <c r="H41700" s="24"/>
    </row>
    <row r="41701" spans="8:8" ht="15" customHeight="1">
      <c r="H41701" s="24"/>
    </row>
    <row r="41702" spans="8:8" ht="15" customHeight="1">
      <c r="H41702" s="24"/>
    </row>
    <row r="41703" spans="8:8" ht="15" customHeight="1">
      <c r="H41703" s="24"/>
    </row>
    <row r="41704" spans="8:8" ht="15" customHeight="1">
      <c r="H41704" s="24"/>
    </row>
    <row r="41705" spans="8:8" ht="15" customHeight="1">
      <c r="H41705" s="24"/>
    </row>
    <row r="41706" spans="8:8" ht="15" customHeight="1">
      <c r="H41706" s="24"/>
    </row>
    <row r="41707" spans="8:8" ht="15" customHeight="1">
      <c r="H41707" s="24"/>
    </row>
    <row r="41708" spans="8:8" ht="15" customHeight="1">
      <c r="H41708" s="24"/>
    </row>
    <row r="41709" spans="8:8" ht="15" customHeight="1">
      <c r="H41709" s="24"/>
    </row>
    <row r="41710" spans="8:8" ht="15" customHeight="1">
      <c r="H41710" s="24"/>
    </row>
    <row r="41711" spans="8:8" ht="15" customHeight="1">
      <c r="H41711" s="24"/>
    </row>
    <row r="41712" spans="8:8" ht="15" customHeight="1">
      <c r="H41712" s="24"/>
    </row>
    <row r="41713" spans="8:8" ht="15" customHeight="1">
      <c r="H41713" s="24"/>
    </row>
    <row r="41714" spans="8:8" ht="15" customHeight="1">
      <c r="H41714" s="24"/>
    </row>
    <row r="41715" spans="8:8" ht="15" customHeight="1">
      <c r="H41715" s="24"/>
    </row>
    <row r="41716" spans="8:8" ht="15" customHeight="1">
      <c r="H41716" s="24"/>
    </row>
    <row r="41717" spans="8:8" ht="15" customHeight="1">
      <c r="H41717" s="24"/>
    </row>
    <row r="41718" spans="8:8" ht="15" customHeight="1">
      <c r="H41718" s="24"/>
    </row>
    <row r="41719" spans="8:8" ht="15" customHeight="1">
      <c r="H41719" s="24"/>
    </row>
    <row r="41720" spans="8:8" ht="15" customHeight="1">
      <c r="H41720" s="24"/>
    </row>
    <row r="41721" spans="8:8" ht="15" customHeight="1">
      <c r="H41721" s="24"/>
    </row>
    <row r="41722" spans="8:8" ht="15" customHeight="1">
      <c r="H41722" s="24"/>
    </row>
    <row r="41723" spans="8:8" ht="15" customHeight="1">
      <c r="H41723" s="24"/>
    </row>
    <row r="41724" spans="8:8" ht="15" customHeight="1">
      <c r="H41724" s="24"/>
    </row>
    <row r="41725" spans="8:8" ht="15" customHeight="1">
      <c r="H41725" s="24"/>
    </row>
    <row r="41726" spans="8:8" ht="15" customHeight="1">
      <c r="H41726" s="24"/>
    </row>
    <row r="41727" spans="8:8" ht="15" customHeight="1">
      <c r="H41727" s="24"/>
    </row>
    <row r="41728" spans="8:8" ht="15" customHeight="1">
      <c r="H41728" s="24"/>
    </row>
    <row r="41729" spans="8:8" ht="15" customHeight="1">
      <c r="H41729" s="24"/>
    </row>
    <row r="41730" spans="8:8" ht="15" customHeight="1">
      <c r="H41730" s="24"/>
    </row>
    <row r="41731" spans="8:8" ht="15" customHeight="1">
      <c r="H41731" s="24"/>
    </row>
    <row r="41732" spans="8:8" ht="15" customHeight="1">
      <c r="H41732" s="24"/>
    </row>
    <row r="41733" spans="8:8" ht="15" customHeight="1">
      <c r="H41733" s="24"/>
    </row>
    <row r="41734" spans="8:8" ht="15" customHeight="1">
      <c r="H41734" s="24"/>
    </row>
    <row r="41735" spans="8:8" ht="15" customHeight="1">
      <c r="H41735" s="24"/>
    </row>
    <row r="41736" spans="8:8" ht="15" customHeight="1">
      <c r="H41736" s="24"/>
    </row>
    <row r="41737" spans="8:8" ht="15" customHeight="1">
      <c r="H41737" s="24"/>
    </row>
    <row r="41738" spans="8:8" ht="15" customHeight="1">
      <c r="H41738" s="24"/>
    </row>
    <row r="41739" spans="8:8" ht="15" customHeight="1">
      <c r="H41739" s="24"/>
    </row>
    <row r="41740" spans="8:8" ht="15" customHeight="1">
      <c r="H41740" s="24"/>
    </row>
    <row r="41741" spans="8:8" ht="15" customHeight="1">
      <c r="H41741" s="24"/>
    </row>
    <row r="41742" spans="8:8" ht="15" customHeight="1">
      <c r="H41742" s="24"/>
    </row>
    <row r="41743" spans="8:8" ht="15" customHeight="1">
      <c r="H41743" s="24"/>
    </row>
    <row r="41744" spans="8:8" ht="15" customHeight="1">
      <c r="H41744" s="24"/>
    </row>
    <row r="41745" spans="8:8" ht="15" customHeight="1">
      <c r="H41745" s="24"/>
    </row>
    <row r="41746" spans="8:8" ht="15" customHeight="1">
      <c r="H41746" s="24"/>
    </row>
    <row r="41747" spans="8:8" ht="15" customHeight="1">
      <c r="H41747" s="24"/>
    </row>
    <row r="41748" spans="8:8" ht="15" customHeight="1">
      <c r="H41748" s="24"/>
    </row>
    <row r="41749" spans="8:8" ht="15" customHeight="1">
      <c r="H41749" s="24"/>
    </row>
    <row r="41750" spans="8:8" ht="15" customHeight="1">
      <c r="H41750" s="24"/>
    </row>
    <row r="41751" spans="8:8" ht="15" customHeight="1">
      <c r="H41751" s="24"/>
    </row>
    <row r="41752" spans="8:8" ht="15" customHeight="1">
      <c r="H41752" s="24"/>
    </row>
    <row r="41753" spans="8:8" ht="15" customHeight="1">
      <c r="H41753" s="24"/>
    </row>
    <row r="41754" spans="8:8" ht="15" customHeight="1">
      <c r="H41754" s="24"/>
    </row>
    <row r="41755" spans="8:8" ht="15" customHeight="1">
      <c r="H41755" s="24"/>
    </row>
    <row r="41756" spans="8:8" ht="15" customHeight="1">
      <c r="H41756" s="24"/>
    </row>
    <row r="41757" spans="8:8" ht="15" customHeight="1">
      <c r="H41757" s="24"/>
    </row>
    <row r="41758" spans="8:8" ht="15" customHeight="1">
      <c r="H41758" s="24"/>
    </row>
    <row r="41759" spans="8:8" ht="15" customHeight="1">
      <c r="H41759" s="24"/>
    </row>
    <row r="41760" spans="8:8" ht="15" customHeight="1">
      <c r="H41760" s="24"/>
    </row>
    <row r="41761" spans="8:8" ht="15" customHeight="1">
      <c r="H41761" s="24"/>
    </row>
    <row r="41762" spans="8:8" ht="15" customHeight="1">
      <c r="H41762" s="24"/>
    </row>
    <row r="41763" spans="8:8" ht="15" customHeight="1">
      <c r="H41763" s="24"/>
    </row>
    <row r="41764" spans="8:8" ht="15" customHeight="1">
      <c r="H41764" s="24"/>
    </row>
    <row r="41765" spans="8:8" ht="15" customHeight="1">
      <c r="H41765" s="24"/>
    </row>
    <row r="41766" spans="8:8" ht="15" customHeight="1">
      <c r="H41766" s="24"/>
    </row>
    <row r="41767" spans="8:8" ht="15" customHeight="1">
      <c r="H41767" s="24"/>
    </row>
    <row r="41768" spans="8:8" ht="15" customHeight="1">
      <c r="H41768" s="24"/>
    </row>
    <row r="41769" spans="8:8" ht="15" customHeight="1">
      <c r="H41769" s="24"/>
    </row>
    <row r="41770" spans="8:8" ht="15" customHeight="1">
      <c r="H41770" s="24"/>
    </row>
    <row r="41771" spans="8:8" ht="15" customHeight="1">
      <c r="H41771" s="24"/>
    </row>
    <row r="41772" spans="8:8" ht="15" customHeight="1">
      <c r="H41772" s="24"/>
    </row>
    <row r="41773" spans="8:8" ht="15" customHeight="1">
      <c r="H41773" s="24"/>
    </row>
    <row r="41774" spans="8:8" ht="15" customHeight="1">
      <c r="H41774" s="24"/>
    </row>
    <row r="41775" spans="8:8" ht="15" customHeight="1">
      <c r="H41775" s="24"/>
    </row>
    <row r="41776" spans="8:8" ht="15" customHeight="1">
      <c r="H41776" s="24"/>
    </row>
    <row r="41777" spans="8:8" ht="15" customHeight="1">
      <c r="H41777" s="24"/>
    </row>
    <row r="41778" spans="8:8" ht="15" customHeight="1">
      <c r="H41778" s="24"/>
    </row>
    <row r="41779" spans="8:8" ht="15" customHeight="1">
      <c r="H41779" s="24"/>
    </row>
    <row r="41780" spans="8:8" ht="15" customHeight="1">
      <c r="H41780" s="24"/>
    </row>
    <row r="41781" spans="8:8" ht="15" customHeight="1">
      <c r="H41781" s="24"/>
    </row>
    <row r="41782" spans="8:8" ht="15" customHeight="1">
      <c r="H41782" s="24"/>
    </row>
    <row r="41783" spans="8:8" ht="15" customHeight="1">
      <c r="H41783" s="24"/>
    </row>
    <row r="41784" spans="8:8" ht="15" customHeight="1">
      <c r="H41784" s="24"/>
    </row>
    <row r="41785" spans="8:8" ht="15" customHeight="1">
      <c r="H41785" s="24"/>
    </row>
    <row r="41786" spans="8:8" ht="15" customHeight="1">
      <c r="H41786" s="24"/>
    </row>
    <row r="41787" spans="8:8" ht="15" customHeight="1">
      <c r="H41787" s="24"/>
    </row>
    <row r="41788" spans="8:8" ht="15" customHeight="1">
      <c r="H41788" s="24"/>
    </row>
    <row r="41789" spans="8:8" ht="15" customHeight="1">
      <c r="H41789" s="24"/>
    </row>
    <row r="41790" spans="8:8" ht="15" customHeight="1">
      <c r="H41790" s="24"/>
    </row>
    <row r="41791" spans="8:8" ht="15" customHeight="1">
      <c r="H41791" s="24"/>
    </row>
    <row r="41792" spans="8:8" ht="15" customHeight="1">
      <c r="H41792" s="24"/>
    </row>
    <row r="41793" spans="8:8" ht="15" customHeight="1">
      <c r="H41793" s="24"/>
    </row>
    <row r="41794" spans="8:8" ht="15" customHeight="1">
      <c r="H41794" s="24"/>
    </row>
    <row r="41795" spans="8:8" ht="15" customHeight="1">
      <c r="H41795" s="24"/>
    </row>
    <row r="41796" spans="8:8" ht="15" customHeight="1">
      <c r="H41796" s="24"/>
    </row>
    <row r="41797" spans="8:8" ht="15" customHeight="1">
      <c r="H41797" s="24"/>
    </row>
    <row r="41798" spans="8:8" ht="15" customHeight="1">
      <c r="H41798" s="24"/>
    </row>
    <row r="41799" spans="8:8" ht="15" customHeight="1">
      <c r="H41799" s="24"/>
    </row>
    <row r="41800" spans="8:8" ht="15" customHeight="1">
      <c r="H41800" s="24"/>
    </row>
    <row r="41801" spans="8:8" ht="15" customHeight="1">
      <c r="H41801" s="24"/>
    </row>
    <row r="41802" spans="8:8" ht="15" customHeight="1">
      <c r="H41802" s="24"/>
    </row>
    <row r="41803" spans="8:8" ht="15" customHeight="1">
      <c r="H41803" s="24"/>
    </row>
    <row r="41804" spans="8:8" ht="15" customHeight="1">
      <c r="H41804" s="24"/>
    </row>
    <row r="41805" spans="8:8" ht="15" customHeight="1">
      <c r="H41805" s="24"/>
    </row>
    <row r="41806" spans="8:8" ht="15" customHeight="1">
      <c r="H41806" s="24"/>
    </row>
    <row r="41807" spans="8:8" ht="15" customHeight="1">
      <c r="H41807" s="24"/>
    </row>
    <row r="41808" spans="8:8" ht="15" customHeight="1">
      <c r="H41808" s="24"/>
    </row>
    <row r="41809" spans="8:8" ht="15" customHeight="1">
      <c r="H41809" s="24"/>
    </row>
    <row r="41810" spans="8:8" ht="15" customHeight="1">
      <c r="H41810" s="24"/>
    </row>
    <row r="41811" spans="8:8" ht="15" customHeight="1">
      <c r="H41811" s="24"/>
    </row>
    <row r="41812" spans="8:8" ht="15" customHeight="1">
      <c r="H41812" s="24"/>
    </row>
    <row r="41813" spans="8:8" ht="15" customHeight="1">
      <c r="H41813" s="24"/>
    </row>
    <row r="41814" spans="8:8" ht="15" customHeight="1">
      <c r="H41814" s="24"/>
    </row>
    <row r="41815" spans="8:8" ht="15" customHeight="1">
      <c r="H41815" s="24"/>
    </row>
    <row r="41816" spans="8:8" ht="15" customHeight="1">
      <c r="H41816" s="24"/>
    </row>
    <row r="41817" spans="8:8" ht="15" customHeight="1">
      <c r="H41817" s="24"/>
    </row>
    <row r="41818" spans="8:8" ht="15" customHeight="1">
      <c r="H41818" s="24"/>
    </row>
    <row r="41819" spans="8:8" ht="15" customHeight="1">
      <c r="H41819" s="24"/>
    </row>
    <row r="41820" spans="8:8" ht="15" customHeight="1">
      <c r="H41820" s="24"/>
    </row>
    <row r="41821" spans="8:8" ht="15" customHeight="1">
      <c r="H41821" s="24"/>
    </row>
    <row r="41822" spans="8:8" ht="15" customHeight="1">
      <c r="H41822" s="24"/>
    </row>
    <row r="41823" spans="8:8" ht="15" customHeight="1">
      <c r="H41823" s="24"/>
    </row>
    <row r="41824" spans="8:8" ht="15" customHeight="1">
      <c r="H41824" s="24"/>
    </row>
    <row r="41825" spans="8:8" ht="15" customHeight="1">
      <c r="H41825" s="24"/>
    </row>
    <row r="41826" spans="8:8" ht="15" customHeight="1">
      <c r="H41826" s="24"/>
    </row>
    <row r="41827" spans="8:8" ht="15" customHeight="1">
      <c r="H41827" s="24"/>
    </row>
    <row r="41828" spans="8:8" ht="15" customHeight="1">
      <c r="H41828" s="24"/>
    </row>
    <row r="41829" spans="8:8" ht="15" customHeight="1">
      <c r="H41829" s="24"/>
    </row>
    <row r="41830" spans="8:8" ht="15" customHeight="1">
      <c r="H41830" s="24"/>
    </row>
    <row r="41831" spans="8:8" ht="15" customHeight="1">
      <c r="H41831" s="24"/>
    </row>
    <row r="41832" spans="8:8" ht="15" customHeight="1">
      <c r="H41832" s="24"/>
    </row>
    <row r="41833" spans="8:8" ht="15" customHeight="1">
      <c r="H41833" s="24"/>
    </row>
    <row r="41834" spans="8:8" ht="15" customHeight="1">
      <c r="H41834" s="24"/>
    </row>
    <row r="41835" spans="8:8" ht="15" customHeight="1">
      <c r="H41835" s="24"/>
    </row>
    <row r="41836" spans="8:8" ht="15" customHeight="1">
      <c r="H41836" s="24"/>
    </row>
    <row r="41837" spans="8:8" ht="15" customHeight="1">
      <c r="H41837" s="24"/>
    </row>
    <row r="41838" spans="8:8" ht="15" customHeight="1">
      <c r="H41838" s="24"/>
    </row>
    <row r="41839" spans="8:8" ht="15" customHeight="1">
      <c r="H41839" s="24"/>
    </row>
    <row r="41840" spans="8:8" ht="15" customHeight="1">
      <c r="H41840" s="24"/>
    </row>
    <row r="41841" spans="8:8" ht="15" customHeight="1">
      <c r="H41841" s="24"/>
    </row>
    <row r="41842" spans="8:8" ht="15" customHeight="1">
      <c r="H41842" s="24"/>
    </row>
    <row r="41843" spans="8:8" ht="15" customHeight="1">
      <c r="H41843" s="24"/>
    </row>
    <row r="41844" spans="8:8" ht="15" customHeight="1">
      <c r="H41844" s="24"/>
    </row>
    <row r="41845" spans="8:8" ht="15" customHeight="1">
      <c r="H41845" s="24"/>
    </row>
    <row r="41846" spans="8:8" ht="15" customHeight="1">
      <c r="H41846" s="24"/>
    </row>
    <row r="41847" spans="8:8" ht="15" customHeight="1">
      <c r="H41847" s="24"/>
    </row>
    <row r="41848" spans="8:8" ht="15" customHeight="1">
      <c r="H41848" s="24"/>
    </row>
    <row r="41849" spans="8:8" ht="15" customHeight="1">
      <c r="H41849" s="24"/>
    </row>
    <row r="41850" spans="8:8" ht="15" customHeight="1">
      <c r="H41850" s="24"/>
    </row>
    <row r="41851" spans="8:8" ht="15" customHeight="1">
      <c r="H41851" s="24"/>
    </row>
    <row r="41852" spans="8:8" ht="15" customHeight="1">
      <c r="H41852" s="24"/>
    </row>
    <row r="41853" spans="8:8" ht="15" customHeight="1">
      <c r="H41853" s="24"/>
    </row>
    <row r="41854" spans="8:8" ht="15" customHeight="1">
      <c r="H41854" s="24"/>
    </row>
    <row r="41855" spans="8:8" ht="15" customHeight="1">
      <c r="H41855" s="24"/>
    </row>
    <row r="41856" spans="8:8" ht="15" customHeight="1">
      <c r="H41856" s="24"/>
    </row>
    <row r="41857" spans="8:8" ht="15" customHeight="1">
      <c r="H41857" s="24"/>
    </row>
    <row r="41858" spans="8:8" ht="15" customHeight="1">
      <c r="H41858" s="24"/>
    </row>
    <row r="41859" spans="8:8" ht="15" customHeight="1">
      <c r="H41859" s="24"/>
    </row>
    <row r="41860" spans="8:8" ht="15" customHeight="1">
      <c r="H41860" s="24"/>
    </row>
    <row r="41861" spans="8:8" ht="15" customHeight="1">
      <c r="H41861" s="24"/>
    </row>
    <row r="41862" spans="8:8" ht="15" customHeight="1">
      <c r="H41862" s="24"/>
    </row>
    <row r="41863" spans="8:8" ht="15" customHeight="1">
      <c r="H41863" s="24"/>
    </row>
    <row r="41864" spans="8:8" ht="15" customHeight="1">
      <c r="H41864" s="24"/>
    </row>
    <row r="41865" spans="8:8" ht="15" customHeight="1">
      <c r="H41865" s="24"/>
    </row>
    <row r="41866" spans="8:8" ht="15" customHeight="1">
      <c r="H41866" s="24"/>
    </row>
    <row r="41867" spans="8:8" ht="15" customHeight="1">
      <c r="H41867" s="24"/>
    </row>
    <row r="41868" spans="8:8" ht="15" customHeight="1">
      <c r="H41868" s="24"/>
    </row>
    <row r="41869" spans="8:8" ht="15" customHeight="1">
      <c r="H41869" s="24"/>
    </row>
    <row r="41870" spans="8:8" ht="15" customHeight="1">
      <c r="H41870" s="24"/>
    </row>
    <row r="41871" spans="8:8" ht="15" customHeight="1">
      <c r="H41871" s="24"/>
    </row>
    <row r="41872" spans="8:8" ht="15" customHeight="1">
      <c r="H41872" s="24"/>
    </row>
    <row r="41873" spans="8:8" ht="15" customHeight="1">
      <c r="H41873" s="24"/>
    </row>
    <row r="41874" spans="8:8" ht="15" customHeight="1">
      <c r="H41874" s="24"/>
    </row>
    <row r="41875" spans="8:8" ht="15" customHeight="1">
      <c r="H41875" s="24"/>
    </row>
    <row r="41876" spans="8:8" ht="15" customHeight="1">
      <c r="H41876" s="24"/>
    </row>
    <row r="41877" spans="8:8" ht="15" customHeight="1">
      <c r="H41877" s="24"/>
    </row>
    <row r="41878" spans="8:8" ht="15" customHeight="1">
      <c r="H41878" s="24"/>
    </row>
    <row r="41879" spans="8:8" ht="15" customHeight="1">
      <c r="H41879" s="24"/>
    </row>
    <row r="41880" spans="8:8" ht="15" customHeight="1">
      <c r="H41880" s="24"/>
    </row>
    <row r="41881" spans="8:8" ht="15" customHeight="1">
      <c r="H41881" s="24"/>
    </row>
    <row r="41882" spans="8:8" ht="15" customHeight="1">
      <c r="H41882" s="24"/>
    </row>
    <row r="41883" spans="8:8" ht="15" customHeight="1">
      <c r="H41883" s="24"/>
    </row>
    <row r="41884" spans="8:8" ht="15" customHeight="1">
      <c r="H41884" s="24"/>
    </row>
    <row r="41885" spans="8:8" ht="15" customHeight="1">
      <c r="H41885" s="24"/>
    </row>
    <row r="41886" spans="8:8" ht="15" customHeight="1">
      <c r="H41886" s="24"/>
    </row>
    <row r="41887" spans="8:8" ht="15" customHeight="1">
      <c r="H41887" s="24"/>
    </row>
    <row r="41888" spans="8:8" ht="15" customHeight="1">
      <c r="H41888" s="24"/>
    </row>
    <row r="41889" spans="8:8" ht="15" customHeight="1">
      <c r="H41889" s="24"/>
    </row>
    <row r="41890" spans="8:8" ht="15" customHeight="1">
      <c r="H41890" s="24"/>
    </row>
    <row r="41891" spans="8:8" ht="15" customHeight="1">
      <c r="H41891" s="24"/>
    </row>
    <row r="41892" spans="8:8" ht="15" customHeight="1">
      <c r="H41892" s="24"/>
    </row>
    <row r="41893" spans="8:8" ht="15" customHeight="1">
      <c r="H41893" s="24"/>
    </row>
    <row r="41894" spans="8:8" ht="15" customHeight="1">
      <c r="H41894" s="24"/>
    </row>
    <row r="41895" spans="8:8" ht="15" customHeight="1">
      <c r="H41895" s="24"/>
    </row>
    <row r="41896" spans="8:8" ht="15" customHeight="1">
      <c r="H41896" s="24"/>
    </row>
    <row r="41897" spans="8:8" ht="15" customHeight="1">
      <c r="H41897" s="24"/>
    </row>
    <row r="41898" spans="8:8" ht="15" customHeight="1">
      <c r="H41898" s="24"/>
    </row>
    <row r="41899" spans="8:8" ht="15" customHeight="1">
      <c r="H41899" s="24"/>
    </row>
    <row r="41900" spans="8:8" ht="15" customHeight="1">
      <c r="H41900" s="24"/>
    </row>
    <row r="41901" spans="8:8" ht="15" customHeight="1">
      <c r="H41901" s="24"/>
    </row>
    <row r="41902" spans="8:8" ht="15" customHeight="1">
      <c r="H41902" s="24"/>
    </row>
    <row r="41903" spans="8:8" ht="15" customHeight="1">
      <c r="H41903" s="24"/>
    </row>
    <row r="41904" spans="8:8" ht="15" customHeight="1">
      <c r="H41904" s="24"/>
    </row>
    <row r="41905" spans="8:8" ht="15" customHeight="1">
      <c r="H41905" s="24"/>
    </row>
    <row r="41906" spans="8:8" ht="15" customHeight="1">
      <c r="H41906" s="24"/>
    </row>
    <row r="41907" spans="8:8" ht="15" customHeight="1">
      <c r="H41907" s="24"/>
    </row>
    <row r="41908" spans="8:8" ht="15" customHeight="1">
      <c r="H41908" s="24"/>
    </row>
    <row r="41909" spans="8:8" ht="15" customHeight="1">
      <c r="H41909" s="24"/>
    </row>
    <row r="41910" spans="8:8" ht="15" customHeight="1">
      <c r="H41910" s="24"/>
    </row>
    <row r="41911" spans="8:8" ht="15" customHeight="1">
      <c r="H41911" s="24"/>
    </row>
    <row r="41912" spans="8:8" ht="15" customHeight="1">
      <c r="H41912" s="24"/>
    </row>
    <row r="41913" spans="8:8" ht="15" customHeight="1">
      <c r="H41913" s="24"/>
    </row>
    <row r="41914" spans="8:8" ht="15" customHeight="1">
      <c r="H41914" s="24"/>
    </row>
    <row r="41915" spans="8:8" ht="15" customHeight="1">
      <c r="H41915" s="24"/>
    </row>
    <row r="41916" spans="8:8" ht="15" customHeight="1">
      <c r="H41916" s="24"/>
    </row>
    <row r="41917" spans="8:8" ht="15" customHeight="1">
      <c r="H41917" s="24"/>
    </row>
    <row r="41918" spans="8:8" ht="15" customHeight="1">
      <c r="H41918" s="24"/>
    </row>
    <row r="41919" spans="8:8" ht="15" customHeight="1">
      <c r="H41919" s="24"/>
    </row>
    <row r="41920" spans="8:8" ht="15" customHeight="1">
      <c r="H41920" s="24"/>
    </row>
    <row r="41921" spans="8:8" ht="15" customHeight="1">
      <c r="H41921" s="24"/>
    </row>
    <row r="41922" spans="8:8" ht="15" customHeight="1">
      <c r="H41922" s="24"/>
    </row>
    <row r="41923" spans="8:8" ht="15" customHeight="1">
      <c r="H41923" s="24"/>
    </row>
    <row r="41924" spans="8:8" ht="15" customHeight="1">
      <c r="H41924" s="24"/>
    </row>
    <row r="41925" spans="8:8" ht="15" customHeight="1">
      <c r="H41925" s="24"/>
    </row>
    <row r="41926" spans="8:8" ht="15" customHeight="1">
      <c r="H41926" s="24"/>
    </row>
    <row r="41927" spans="8:8" ht="15" customHeight="1">
      <c r="H41927" s="24"/>
    </row>
    <row r="41928" spans="8:8" ht="15" customHeight="1">
      <c r="H41928" s="24"/>
    </row>
    <row r="41929" spans="8:8" ht="15" customHeight="1">
      <c r="H41929" s="24"/>
    </row>
    <row r="41930" spans="8:8" ht="15" customHeight="1">
      <c r="H41930" s="24"/>
    </row>
    <row r="41931" spans="8:8" ht="15" customHeight="1">
      <c r="H41931" s="24"/>
    </row>
    <row r="41932" spans="8:8" ht="15" customHeight="1">
      <c r="H41932" s="24"/>
    </row>
    <row r="41933" spans="8:8" ht="15" customHeight="1">
      <c r="H41933" s="24"/>
    </row>
    <row r="41934" spans="8:8" ht="15" customHeight="1">
      <c r="H41934" s="24"/>
    </row>
    <row r="41935" spans="8:8" ht="15" customHeight="1">
      <c r="H41935" s="24"/>
    </row>
    <row r="41936" spans="8:8" ht="15" customHeight="1">
      <c r="H41936" s="24"/>
    </row>
    <row r="41937" spans="8:8" ht="15" customHeight="1">
      <c r="H41937" s="24"/>
    </row>
    <row r="41938" spans="8:8" ht="15" customHeight="1">
      <c r="H41938" s="24"/>
    </row>
    <row r="41939" spans="8:8" ht="15" customHeight="1">
      <c r="H41939" s="24"/>
    </row>
    <row r="41940" spans="8:8" ht="15" customHeight="1">
      <c r="H41940" s="24"/>
    </row>
    <row r="41941" spans="8:8" ht="15" customHeight="1">
      <c r="H41941" s="24"/>
    </row>
    <row r="41942" spans="8:8" ht="15" customHeight="1">
      <c r="H41942" s="24"/>
    </row>
    <row r="41943" spans="8:8" ht="15" customHeight="1">
      <c r="H41943" s="24"/>
    </row>
    <row r="41944" spans="8:8" ht="15" customHeight="1">
      <c r="H41944" s="24"/>
    </row>
    <row r="41945" spans="8:8" ht="15" customHeight="1">
      <c r="H41945" s="24"/>
    </row>
    <row r="41946" spans="8:8" ht="15" customHeight="1">
      <c r="H41946" s="24"/>
    </row>
    <row r="41947" spans="8:8" ht="15" customHeight="1">
      <c r="H41947" s="24"/>
    </row>
    <row r="41948" spans="8:8" ht="15" customHeight="1">
      <c r="H41948" s="24"/>
    </row>
    <row r="41949" spans="8:8" ht="15" customHeight="1">
      <c r="H41949" s="24"/>
    </row>
    <row r="41950" spans="8:8" ht="15" customHeight="1">
      <c r="H41950" s="24"/>
    </row>
    <row r="41951" spans="8:8" ht="15" customHeight="1">
      <c r="H41951" s="24"/>
    </row>
    <row r="41952" spans="8:8" ht="15" customHeight="1">
      <c r="H41952" s="24"/>
    </row>
    <row r="41953" spans="8:8" ht="15" customHeight="1">
      <c r="H41953" s="24"/>
    </row>
    <row r="41954" spans="8:8" ht="15" customHeight="1">
      <c r="H41954" s="24"/>
    </row>
    <row r="41955" spans="8:8" ht="15" customHeight="1">
      <c r="H41955" s="24"/>
    </row>
    <row r="41956" spans="8:8" ht="15" customHeight="1">
      <c r="H41956" s="24"/>
    </row>
    <row r="41957" spans="8:8" ht="15" customHeight="1">
      <c r="H41957" s="24"/>
    </row>
    <row r="41958" spans="8:8" ht="15" customHeight="1">
      <c r="H41958" s="24"/>
    </row>
    <row r="41959" spans="8:8" ht="15" customHeight="1">
      <c r="H41959" s="24"/>
    </row>
    <row r="41960" spans="8:8" ht="15" customHeight="1">
      <c r="H41960" s="24"/>
    </row>
    <row r="41961" spans="8:8" ht="15" customHeight="1">
      <c r="H41961" s="24"/>
    </row>
    <row r="41962" spans="8:8" ht="15" customHeight="1">
      <c r="H41962" s="24"/>
    </row>
    <row r="41963" spans="8:8" ht="15" customHeight="1">
      <c r="H41963" s="24"/>
    </row>
    <row r="41964" spans="8:8" ht="15" customHeight="1">
      <c r="H41964" s="24"/>
    </row>
    <row r="41965" spans="8:8" ht="15" customHeight="1">
      <c r="H41965" s="24"/>
    </row>
    <row r="41966" spans="8:8" ht="15" customHeight="1">
      <c r="H41966" s="24"/>
    </row>
    <row r="41967" spans="8:8" ht="15" customHeight="1">
      <c r="H41967" s="24"/>
    </row>
    <row r="41968" spans="8:8" ht="15" customHeight="1">
      <c r="H41968" s="24"/>
    </row>
    <row r="41969" spans="8:8" ht="15" customHeight="1">
      <c r="H41969" s="24"/>
    </row>
    <row r="41970" spans="8:8" ht="15" customHeight="1">
      <c r="H41970" s="24"/>
    </row>
    <row r="41971" spans="8:8" ht="15" customHeight="1">
      <c r="H41971" s="24"/>
    </row>
    <row r="41972" spans="8:8" ht="15" customHeight="1">
      <c r="H41972" s="24"/>
    </row>
    <row r="41973" spans="8:8" ht="15" customHeight="1">
      <c r="H41973" s="24"/>
    </row>
    <row r="41974" spans="8:8" ht="15" customHeight="1">
      <c r="H41974" s="24"/>
    </row>
    <row r="41975" spans="8:8" ht="15" customHeight="1">
      <c r="H41975" s="24"/>
    </row>
    <row r="41976" spans="8:8" ht="15" customHeight="1">
      <c r="H41976" s="24"/>
    </row>
    <row r="41977" spans="8:8" ht="15" customHeight="1">
      <c r="H41977" s="24"/>
    </row>
    <row r="41978" spans="8:8" ht="15" customHeight="1">
      <c r="H41978" s="24"/>
    </row>
    <row r="41979" spans="8:8" ht="15" customHeight="1">
      <c r="H41979" s="24"/>
    </row>
    <row r="41980" spans="8:8" ht="15" customHeight="1">
      <c r="H41980" s="24"/>
    </row>
    <row r="41981" spans="8:8" ht="15" customHeight="1">
      <c r="H41981" s="24"/>
    </row>
    <row r="41982" spans="8:8" ht="15" customHeight="1">
      <c r="H41982" s="24"/>
    </row>
    <row r="41983" spans="8:8" ht="15" customHeight="1">
      <c r="H41983" s="24"/>
    </row>
    <row r="41984" spans="8:8" ht="15" customHeight="1">
      <c r="H41984" s="24"/>
    </row>
    <row r="41985" spans="8:8" ht="15" customHeight="1">
      <c r="H41985" s="24"/>
    </row>
    <row r="41986" spans="8:8" ht="15" customHeight="1">
      <c r="H41986" s="24"/>
    </row>
    <row r="41987" spans="8:8" ht="15" customHeight="1">
      <c r="H41987" s="24"/>
    </row>
    <row r="41988" spans="8:8" ht="15" customHeight="1">
      <c r="H41988" s="24"/>
    </row>
    <row r="41989" spans="8:8" ht="15" customHeight="1">
      <c r="H41989" s="24"/>
    </row>
    <row r="41990" spans="8:8" ht="15" customHeight="1">
      <c r="H41990" s="24"/>
    </row>
    <row r="41991" spans="8:8" ht="15" customHeight="1">
      <c r="H41991" s="24"/>
    </row>
    <row r="41992" spans="8:8" ht="15" customHeight="1">
      <c r="H41992" s="24"/>
    </row>
    <row r="41993" spans="8:8" ht="15" customHeight="1">
      <c r="H41993" s="24"/>
    </row>
    <row r="41994" spans="8:8" ht="15" customHeight="1">
      <c r="H41994" s="24"/>
    </row>
    <row r="41995" spans="8:8" ht="15" customHeight="1">
      <c r="H41995" s="24"/>
    </row>
    <row r="41996" spans="8:8" ht="15" customHeight="1">
      <c r="H41996" s="24"/>
    </row>
    <row r="41997" spans="8:8" ht="15" customHeight="1">
      <c r="H41997" s="24"/>
    </row>
    <row r="41998" spans="8:8" ht="15" customHeight="1">
      <c r="H41998" s="24"/>
    </row>
    <row r="41999" spans="8:8" ht="15" customHeight="1">
      <c r="H41999" s="24"/>
    </row>
    <row r="42000" spans="8:8" ht="15" customHeight="1">
      <c r="H42000" s="24"/>
    </row>
    <row r="42001" spans="8:8" ht="15" customHeight="1">
      <c r="H42001" s="24"/>
    </row>
    <row r="42002" spans="8:8" ht="15" customHeight="1">
      <c r="H42002" s="24"/>
    </row>
    <row r="42003" spans="8:8" ht="15" customHeight="1">
      <c r="H42003" s="24"/>
    </row>
    <row r="42004" spans="8:8" ht="15" customHeight="1">
      <c r="H42004" s="24"/>
    </row>
    <row r="42005" spans="8:8" ht="15" customHeight="1">
      <c r="H42005" s="24"/>
    </row>
    <row r="42006" spans="8:8" ht="15" customHeight="1">
      <c r="H42006" s="24"/>
    </row>
    <row r="42007" spans="8:8" ht="15" customHeight="1">
      <c r="H42007" s="24"/>
    </row>
    <row r="42008" spans="8:8" ht="15" customHeight="1">
      <c r="H42008" s="24"/>
    </row>
    <row r="42009" spans="8:8" ht="15" customHeight="1">
      <c r="H42009" s="24"/>
    </row>
    <row r="42010" spans="8:8" ht="15" customHeight="1">
      <c r="H42010" s="24"/>
    </row>
    <row r="42011" spans="8:8" ht="15" customHeight="1">
      <c r="H42011" s="24"/>
    </row>
    <row r="42012" spans="8:8" ht="15" customHeight="1">
      <c r="H42012" s="24"/>
    </row>
    <row r="42013" spans="8:8" ht="15" customHeight="1">
      <c r="H42013" s="24"/>
    </row>
    <row r="42014" spans="8:8" ht="15" customHeight="1">
      <c r="H42014" s="24"/>
    </row>
    <row r="42015" spans="8:8" ht="15" customHeight="1">
      <c r="H42015" s="24"/>
    </row>
    <row r="42016" spans="8:8" ht="15" customHeight="1">
      <c r="H42016" s="24"/>
    </row>
    <row r="42017" spans="8:8" ht="15" customHeight="1">
      <c r="H42017" s="24"/>
    </row>
    <row r="42018" spans="8:8" ht="15" customHeight="1">
      <c r="H42018" s="24"/>
    </row>
    <row r="42019" spans="8:8" ht="15" customHeight="1">
      <c r="H42019" s="24"/>
    </row>
    <row r="42020" spans="8:8" ht="15" customHeight="1">
      <c r="H42020" s="24"/>
    </row>
    <row r="42021" spans="8:8" ht="15" customHeight="1">
      <c r="H42021" s="24"/>
    </row>
    <row r="42022" spans="8:8" ht="15" customHeight="1">
      <c r="H42022" s="24"/>
    </row>
    <row r="42023" spans="8:8" ht="15" customHeight="1">
      <c r="H42023" s="24"/>
    </row>
    <row r="42024" spans="8:8" ht="15" customHeight="1">
      <c r="H42024" s="24"/>
    </row>
    <row r="42025" spans="8:8" ht="15" customHeight="1">
      <c r="H42025" s="24"/>
    </row>
    <row r="42026" spans="8:8" ht="15" customHeight="1">
      <c r="H42026" s="24"/>
    </row>
    <row r="42027" spans="8:8" ht="15" customHeight="1">
      <c r="H42027" s="24"/>
    </row>
    <row r="42028" spans="8:8" ht="15" customHeight="1">
      <c r="H42028" s="24"/>
    </row>
    <row r="42029" spans="8:8" ht="15" customHeight="1">
      <c r="H42029" s="24"/>
    </row>
    <row r="42030" spans="8:8" ht="15" customHeight="1">
      <c r="H42030" s="24"/>
    </row>
    <row r="42031" spans="8:8" ht="15" customHeight="1">
      <c r="H42031" s="24"/>
    </row>
    <row r="42032" spans="8:8" ht="15" customHeight="1">
      <c r="H42032" s="24"/>
    </row>
    <row r="42033" spans="8:8" ht="15" customHeight="1">
      <c r="H42033" s="24"/>
    </row>
    <row r="42034" spans="8:8" ht="15" customHeight="1">
      <c r="H42034" s="24"/>
    </row>
    <row r="42035" spans="8:8" ht="15" customHeight="1">
      <c r="H42035" s="24"/>
    </row>
    <row r="42036" spans="8:8" ht="15" customHeight="1">
      <c r="H42036" s="24"/>
    </row>
    <row r="42037" spans="8:8" ht="15" customHeight="1">
      <c r="H42037" s="24"/>
    </row>
    <row r="42038" spans="8:8" ht="15" customHeight="1">
      <c r="H42038" s="24"/>
    </row>
    <row r="42039" spans="8:8" ht="15" customHeight="1">
      <c r="H42039" s="24"/>
    </row>
    <row r="42040" spans="8:8" ht="15" customHeight="1">
      <c r="H42040" s="24"/>
    </row>
    <row r="42041" spans="8:8" ht="15" customHeight="1">
      <c r="H42041" s="24"/>
    </row>
    <row r="42042" spans="8:8" ht="15" customHeight="1">
      <c r="H42042" s="24"/>
    </row>
    <row r="42043" spans="8:8" ht="15" customHeight="1">
      <c r="H42043" s="24"/>
    </row>
    <row r="42044" spans="8:8" ht="15" customHeight="1">
      <c r="H42044" s="24"/>
    </row>
    <row r="42045" spans="8:8" ht="15" customHeight="1">
      <c r="H42045" s="24"/>
    </row>
    <row r="42046" spans="8:8" ht="15" customHeight="1">
      <c r="H42046" s="24"/>
    </row>
    <row r="42047" spans="8:8" ht="15" customHeight="1">
      <c r="H42047" s="24"/>
    </row>
    <row r="42048" spans="8:8" ht="15" customHeight="1">
      <c r="H42048" s="24"/>
    </row>
    <row r="42049" spans="8:8" ht="15" customHeight="1">
      <c r="H42049" s="24"/>
    </row>
    <row r="42050" spans="8:8" ht="15" customHeight="1">
      <c r="H42050" s="24"/>
    </row>
    <row r="42051" spans="8:8" ht="15" customHeight="1">
      <c r="H42051" s="24"/>
    </row>
    <row r="42052" spans="8:8" ht="15" customHeight="1">
      <c r="H42052" s="24"/>
    </row>
    <row r="42053" spans="8:8" ht="15" customHeight="1">
      <c r="H42053" s="24"/>
    </row>
    <row r="42054" spans="8:8" ht="15" customHeight="1">
      <c r="H42054" s="24"/>
    </row>
    <row r="42055" spans="8:8" ht="15" customHeight="1">
      <c r="H42055" s="24"/>
    </row>
    <row r="42056" spans="8:8" ht="15" customHeight="1">
      <c r="H42056" s="24"/>
    </row>
    <row r="42057" spans="8:8" ht="15" customHeight="1">
      <c r="H42057" s="24"/>
    </row>
    <row r="42058" spans="8:8" ht="15" customHeight="1">
      <c r="H42058" s="24"/>
    </row>
    <row r="42059" spans="8:8" ht="15" customHeight="1">
      <c r="H42059" s="24"/>
    </row>
    <row r="42060" spans="8:8" ht="15" customHeight="1">
      <c r="H42060" s="24"/>
    </row>
    <row r="42061" spans="8:8" ht="15" customHeight="1">
      <c r="H42061" s="24"/>
    </row>
    <row r="42062" spans="8:8" ht="15" customHeight="1">
      <c r="H42062" s="24"/>
    </row>
    <row r="42063" spans="8:8" ht="15" customHeight="1">
      <c r="H42063" s="24"/>
    </row>
    <row r="42064" spans="8:8" ht="15" customHeight="1">
      <c r="H42064" s="24"/>
    </row>
    <row r="42065" spans="8:8" ht="15" customHeight="1">
      <c r="H42065" s="24"/>
    </row>
    <row r="42066" spans="8:8" ht="15" customHeight="1">
      <c r="H42066" s="24"/>
    </row>
    <row r="42067" spans="8:8" ht="15" customHeight="1">
      <c r="H42067" s="24"/>
    </row>
    <row r="42068" spans="8:8" ht="15" customHeight="1">
      <c r="H42068" s="24"/>
    </row>
    <row r="42069" spans="8:8" ht="15" customHeight="1">
      <c r="H42069" s="24"/>
    </row>
    <row r="42070" spans="8:8" ht="15" customHeight="1">
      <c r="H42070" s="24"/>
    </row>
    <row r="42071" spans="8:8" ht="15" customHeight="1">
      <c r="H42071" s="24"/>
    </row>
    <row r="42072" spans="8:8" ht="15" customHeight="1">
      <c r="H42072" s="24"/>
    </row>
    <row r="42073" spans="8:8" ht="15" customHeight="1">
      <c r="H42073" s="24"/>
    </row>
    <row r="42074" spans="8:8" ht="15" customHeight="1">
      <c r="H42074" s="24"/>
    </row>
    <row r="42075" spans="8:8" ht="15" customHeight="1">
      <c r="H42075" s="24"/>
    </row>
    <row r="42076" spans="8:8" ht="15" customHeight="1">
      <c r="H42076" s="24"/>
    </row>
    <row r="42077" spans="8:8" ht="15" customHeight="1">
      <c r="H42077" s="24"/>
    </row>
    <row r="42078" spans="8:8" ht="15" customHeight="1">
      <c r="H42078" s="24"/>
    </row>
    <row r="42079" spans="8:8" ht="15" customHeight="1">
      <c r="H42079" s="24"/>
    </row>
    <row r="42080" spans="8:8" ht="15" customHeight="1">
      <c r="H42080" s="24"/>
    </row>
    <row r="42081" spans="8:8" ht="15" customHeight="1">
      <c r="H42081" s="24"/>
    </row>
    <row r="42082" spans="8:8" ht="15" customHeight="1">
      <c r="H42082" s="24"/>
    </row>
    <row r="42083" spans="8:8" ht="15" customHeight="1">
      <c r="H42083" s="24"/>
    </row>
    <row r="42084" spans="8:8" ht="15" customHeight="1">
      <c r="H42084" s="24"/>
    </row>
    <row r="42085" spans="8:8" ht="15" customHeight="1">
      <c r="H42085" s="24"/>
    </row>
    <row r="42086" spans="8:8" ht="15" customHeight="1">
      <c r="H42086" s="24"/>
    </row>
    <row r="42087" spans="8:8" ht="15" customHeight="1">
      <c r="H42087" s="24"/>
    </row>
    <row r="42088" spans="8:8" ht="15" customHeight="1">
      <c r="H42088" s="24"/>
    </row>
    <row r="42089" spans="8:8" ht="15" customHeight="1">
      <c r="H42089" s="24"/>
    </row>
    <row r="42090" spans="8:8" ht="15" customHeight="1">
      <c r="H42090" s="24"/>
    </row>
    <row r="42091" spans="8:8" ht="15" customHeight="1">
      <c r="H42091" s="24"/>
    </row>
    <row r="42092" spans="8:8" ht="15" customHeight="1">
      <c r="H42092" s="24"/>
    </row>
    <row r="42093" spans="8:8" ht="15" customHeight="1">
      <c r="H42093" s="24"/>
    </row>
    <row r="42094" spans="8:8" ht="15" customHeight="1">
      <c r="H42094" s="24"/>
    </row>
    <row r="42095" spans="8:8" ht="15" customHeight="1">
      <c r="H42095" s="24"/>
    </row>
    <row r="42096" spans="8:8" ht="15" customHeight="1">
      <c r="H42096" s="24"/>
    </row>
    <row r="42097" spans="8:8" ht="15" customHeight="1">
      <c r="H42097" s="24"/>
    </row>
    <row r="42098" spans="8:8" ht="15" customHeight="1">
      <c r="H42098" s="24"/>
    </row>
    <row r="42099" spans="8:8" ht="15" customHeight="1">
      <c r="H42099" s="24"/>
    </row>
    <row r="42100" spans="8:8" ht="15" customHeight="1">
      <c r="H42100" s="24"/>
    </row>
    <row r="42101" spans="8:8" ht="15" customHeight="1">
      <c r="H42101" s="24"/>
    </row>
    <row r="42102" spans="8:8" ht="15" customHeight="1">
      <c r="H42102" s="24"/>
    </row>
    <row r="42103" spans="8:8" ht="15" customHeight="1">
      <c r="H42103" s="24"/>
    </row>
    <row r="42104" spans="8:8" ht="15" customHeight="1">
      <c r="H42104" s="24"/>
    </row>
    <row r="42105" spans="8:8" ht="15" customHeight="1">
      <c r="H42105" s="24"/>
    </row>
    <row r="42106" spans="8:8" ht="15" customHeight="1">
      <c r="H42106" s="24"/>
    </row>
    <row r="42107" spans="8:8" ht="15" customHeight="1">
      <c r="H42107" s="24"/>
    </row>
    <row r="42108" spans="8:8" ht="15" customHeight="1">
      <c r="H42108" s="24"/>
    </row>
    <row r="42109" spans="8:8" ht="15" customHeight="1">
      <c r="H42109" s="24"/>
    </row>
    <row r="42110" spans="8:8" ht="15" customHeight="1">
      <c r="H42110" s="24"/>
    </row>
    <row r="42111" spans="8:8" ht="15" customHeight="1">
      <c r="H42111" s="24"/>
    </row>
    <row r="42112" spans="8:8" ht="15" customHeight="1">
      <c r="H42112" s="24"/>
    </row>
    <row r="42113" spans="8:8" ht="15" customHeight="1">
      <c r="H42113" s="24"/>
    </row>
    <row r="42114" spans="8:8" ht="15" customHeight="1">
      <c r="H42114" s="24"/>
    </row>
    <row r="42115" spans="8:8" ht="15" customHeight="1">
      <c r="H42115" s="24"/>
    </row>
    <row r="42116" spans="8:8" ht="15" customHeight="1">
      <c r="H42116" s="24"/>
    </row>
    <row r="42117" spans="8:8" ht="15" customHeight="1">
      <c r="H42117" s="24"/>
    </row>
    <row r="42118" spans="8:8" ht="15" customHeight="1">
      <c r="H42118" s="24"/>
    </row>
    <row r="42119" spans="8:8" ht="15" customHeight="1">
      <c r="H42119" s="24"/>
    </row>
    <row r="42120" spans="8:8" ht="15" customHeight="1">
      <c r="H42120" s="24"/>
    </row>
    <row r="42121" spans="8:8" ht="15" customHeight="1">
      <c r="H42121" s="24"/>
    </row>
    <row r="42122" spans="8:8" ht="15" customHeight="1">
      <c r="H42122" s="24"/>
    </row>
    <row r="42123" spans="8:8" ht="15" customHeight="1">
      <c r="H42123" s="24"/>
    </row>
    <row r="42124" spans="8:8" ht="15" customHeight="1">
      <c r="H42124" s="24"/>
    </row>
    <row r="42125" spans="8:8" ht="15" customHeight="1">
      <c r="H42125" s="24"/>
    </row>
    <row r="42126" spans="8:8" ht="15" customHeight="1">
      <c r="H42126" s="24"/>
    </row>
    <row r="42127" spans="8:8" ht="15" customHeight="1">
      <c r="H42127" s="24"/>
    </row>
    <row r="42128" spans="8:8" ht="15" customHeight="1">
      <c r="H42128" s="24"/>
    </row>
    <row r="42129" spans="8:8" ht="15" customHeight="1">
      <c r="H42129" s="24"/>
    </row>
    <row r="42130" spans="8:8" ht="15" customHeight="1">
      <c r="H42130" s="24"/>
    </row>
    <row r="42131" spans="8:8" ht="15" customHeight="1">
      <c r="H42131" s="24"/>
    </row>
    <row r="42132" spans="8:8" ht="15" customHeight="1">
      <c r="H42132" s="24"/>
    </row>
    <row r="42133" spans="8:8" ht="15" customHeight="1">
      <c r="H42133" s="24"/>
    </row>
    <row r="42134" spans="8:8" ht="15" customHeight="1">
      <c r="H42134" s="24"/>
    </row>
    <row r="42135" spans="8:8" ht="15" customHeight="1">
      <c r="H42135" s="24"/>
    </row>
    <row r="42136" spans="8:8" ht="15" customHeight="1">
      <c r="H42136" s="24"/>
    </row>
    <row r="42137" spans="8:8" ht="15" customHeight="1">
      <c r="H42137" s="24"/>
    </row>
    <row r="42138" spans="8:8" ht="15" customHeight="1">
      <c r="H42138" s="24"/>
    </row>
    <row r="42139" spans="8:8" ht="15" customHeight="1">
      <c r="H42139" s="24"/>
    </row>
    <row r="42140" spans="8:8" ht="15" customHeight="1">
      <c r="H42140" s="24"/>
    </row>
    <row r="42141" spans="8:8" ht="15" customHeight="1">
      <c r="H42141" s="24"/>
    </row>
    <row r="42142" spans="8:8" ht="15" customHeight="1">
      <c r="H42142" s="24"/>
    </row>
    <row r="42143" spans="8:8" ht="15" customHeight="1">
      <c r="H42143" s="24"/>
    </row>
    <row r="42144" spans="8:8" ht="15" customHeight="1">
      <c r="H42144" s="24"/>
    </row>
    <row r="42145" spans="8:8" ht="15" customHeight="1">
      <c r="H42145" s="24"/>
    </row>
    <row r="42146" spans="8:8" ht="15" customHeight="1">
      <c r="H42146" s="24"/>
    </row>
    <row r="42147" spans="8:8" ht="15" customHeight="1">
      <c r="H42147" s="24"/>
    </row>
    <row r="42148" spans="8:8" ht="15" customHeight="1">
      <c r="H42148" s="24"/>
    </row>
    <row r="42149" spans="8:8" ht="15" customHeight="1">
      <c r="H42149" s="24"/>
    </row>
    <row r="42150" spans="8:8" ht="15" customHeight="1">
      <c r="H42150" s="24"/>
    </row>
    <row r="42151" spans="8:8" ht="15" customHeight="1">
      <c r="H42151" s="24"/>
    </row>
    <row r="42152" spans="8:8" ht="15" customHeight="1">
      <c r="H42152" s="24"/>
    </row>
    <row r="42153" spans="8:8" ht="15" customHeight="1">
      <c r="H42153" s="24"/>
    </row>
    <row r="42154" spans="8:8" ht="15" customHeight="1">
      <c r="H42154" s="24"/>
    </row>
    <row r="42155" spans="8:8" ht="15" customHeight="1">
      <c r="H42155" s="24"/>
    </row>
    <row r="42156" spans="8:8" ht="15" customHeight="1">
      <c r="H42156" s="24"/>
    </row>
    <row r="42157" spans="8:8" ht="15" customHeight="1">
      <c r="H42157" s="24"/>
    </row>
    <row r="42158" spans="8:8" ht="15" customHeight="1">
      <c r="H42158" s="24"/>
    </row>
    <row r="42159" spans="8:8" ht="15" customHeight="1">
      <c r="H42159" s="24"/>
    </row>
    <row r="42160" spans="8:8" ht="15" customHeight="1">
      <c r="H42160" s="24"/>
    </row>
    <row r="42161" spans="8:8" ht="15" customHeight="1">
      <c r="H42161" s="24"/>
    </row>
    <row r="42162" spans="8:8" ht="15" customHeight="1">
      <c r="H42162" s="24"/>
    </row>
    <row r="42163" spans="8:8" ht="15" customHeight="1">
      <c r="H42163" s="24"/>
    </row>
    <row r="42164" spans="8:8" ht="15" customHeight="1">
      <c r="H42164" s="24"/>
    </row>
    <row r="42165" spans="8:8" ht="15" customHeight="1">
      <c r="H42165" s="24"/>
    </row>
    <row r="42166" spans="8:8" ht="15" customHeight="1">
      <c r="H42166" s="24"/>
    </row>
    <row r="42167" spans="8:8" ht="15" customHeight="1">
      <c r="H42167" s="24"/>
    </row>
    <row r="42168" spans="8:8" ht="15" customHeight="1">
      <c r="H42168" s="24"/>
    </row>
    <row r="42169" spans="8:8" ht="15" customHeight="1">
      <c r="H42169" s="24"/>
    </row>
    <row r="42170" spans="8:8" ht="15" customHeight="1">
      <c r="H42170" s="24"/>
    </row>
    <row r="42171" spans="8:8" ht="15" customHeight="1">
      <c r="H42171" s="24"/>
    </row>
    <row r="42172" spans="8:8" ht="15" customHeight="1">
      <c r="H42172" s="24"/>
    </row>
    <row r="42173" spans="8:8" ht="15" customHeight="1">
      <c r="H42173" s="24"/>
    </row>
    <row r="42174" spans="8:8" ht="15" customHeight="1">
      <c r="H42174" s="24"/>
    </row>
    <row r="42175" spans="8:8" ht="15" customHeight="1">
      <c r="H42175" s="24"/>
    </row>
    <row r="42176" spans="8:8" ht="15" customHeight="1">
      <c r="H42176" s="24"/>
    </row>
    <row r="42177" spans="8:8" ht="15" customHeight="1">
      <c r="H42177" s="24"/>
    </row>
    <row r="42178" spans="8:8" ht="15" customHeight="1">
      <c r="H42178" s="24"/>
    </row>
    <row r="42179" spans="8:8" ht="15" customHeight="1">
      <c r="H42179" s="24"/>
    </row>
    <row r="42180" spans="8:8" ht="15" customHeight="1">
      <c r="H42180" s="24"/>
    </row>
    <row r="42181" spans="8:8" ht="15" customHeight="1">
      <c r="H42181" s="24"/>
    </row>
    <row r="42182" spans="8:8" ht="15" customHeight="1">
      <c r="H42182" s="24"/>
    </row>
    <row r="42183" spans="8:8" ht="15" customHeight="1">
      <c r="H42183" s="24"/>
    </row>
    <row r="42184" spans="8:8" ht="15" customHeight="1">
      <c r="H42184" s="24"/>
    </row>
    <row r="42185" spans="8:8" ht="15" customHeight="1">
      <c r="H42185" s="24"/>
    </row>
    <row r="42186" spans="8:8" ht="15" customHeight="1">
      <c r="H42186" s="24"/>
    </row>
    <row r="42187" spans="8:8" ht="15" customHeight="1">
      <c r="H42187" s="24"/>
    </row>
    <row r="42188" spans="8:8" ht="15" customHeight="1">
      <c r="H42188" s="24"/>
    </row>
    <row r="42189" spans="8:8" ht="15" customHeight="1">
      <c r="H42189" s="24"/>
    </row>
    <row r="42190" spans="8:8" ht="15" customHeight="1">
      <c r="H42190" s="24"/>
    </row>
    <row r="42191" spans="8:8" ht="15" customHeight="1">
      <c r="H42191" s="24"/>
    </row>
    <row r="42192" spans="8:8" ht="15" customHeight="1">
      <c r="H42192" s="24"/>
    </row>
    <row r="42193" spans="8:8" ht="15" customHeight="1">
      <c r="H42193" s="24"/>
    </row>
    <row r="42194" spans="8:8" ht="15" customHeight="1">
      <c r="H42194" s="24"/>
    </row>
    <row r="42195" spans="8:8" ht="15" customHeight="1">
      <c r="H42195" s="24"/>
    </row>
    <row r="42196" spans="8:8" ht="15" customHeight="1">
      <c r="H42196" s="24"/>
    </row>
    <row r="42197" spans="8:8" ht="15" customHeight="1">
      <c r="H42197" s="24"/>
    </row>
    <row r="42198" spans="8:8" ht="15" customHeight="1">
      <c r="H42198" s="24"/>
    </row>
    <row r="42199" spans="8:8" ht="15" customHeight="1">
      <c r="H42199" s="24"/>
    </row>
    <row r="42200" spans="8:8" ht="15" customHeight="1">
      <c r="H42200" s="24"/>
    </row>
    <row r="42201" spans="8:8" ht="15" customHeight="1">
      <c r="H42201" s="24"/>
    </row>
    <row r="42202" spans="8:8" ht="15" customHeight="1">
      <c r="H42202" s="24"/>
    </row>
    <row r="42203" spans="8:8" ht="15" customHeight="1">
      <c r="H42203" s="24"/>
    </row>
    <row r="42204" spans="8:8" ht="15" customHeight="1">
      <c r="H42204" s="24"/>
    </row>
    <row r="42205" spans="8:8" ht="15" customHeight="1">
      <c r="H42205" s="24"/>
    </row>
    <row r="42206" spans="8:8" ht="15" customHeight="1">
      <c r="H42206" s="24"/>
    </row>
    <row r="42207" spans="8:8" ht="15" customHeight="1">
      <c r="H42207" s="24"/>
    </row>
    <row r="42208" spans="8:8" ht="15" customHeight="1">
      <c r="H42208" s="24"/>
    </row>
    <row r="42209" spans="8:8" ht="15" customHeight="1">
      <c r="H42209" s="24"/>
    </row>
    <row r="42210" spans="8:8" ht="15" customHeight="1">
      <c r="H42210" s="24"/>
    </row>
    <row r="42211" spans="8:8" ht="15" customHeight="1">
      <c r="H42211" s="24"/>
    </row>
    <row r="42212" spans="8:8" ht="15" customHeight="1">
      <c r="H42212" s="24"/>
    </row>
    <row r="42213" spans="8:8" ht="15" customHeight="1">
      <c r="H42213" s="24"/>
    </row>
    <row r="42214" spans="8:8" ht="15" customHeight="1">
      <c r="H42214" s="24"/>
    </row>
    <row r="42215" spans="8:8" ht="15" customHeight="1">
      <c r="H42215" s="24"/>
    </row>
    <row r="42216" spans="8:8" ht="15" customHeight="1">
      <c r="H42216" s="24"/>
    </row>
    <row r="42217" spans="8:8" ht="15" customHeight="1">
      <c r="H42217" s="24"/>
    </row>
    <row r="42218" spans="8:8" ht="15" customHeight="1">
      <c r="H42218" s="24"/>
    </row>
    <row r="42219" spans="8:8" ht="15" customHeight="1">
      <c r="H42219" s="24"/>
    </row>
    <row r="42220" spans="8:8" ht="15" customHeight="1">
      <c r="H42220" s="24"/>
    </row>
    <row r="42221" spans="8:8" ht="15" customHeight="1">
      <c r="H42221" s="24"/>
    </row>
    <row r="42222" spans="8:8" ht="15" customHeight="1">
      <c r="H42222" s="24"/>
    </row>
    <row r="42223" spans="8:8" ht="15" customHeight="1">
      <c r="H42223" s="24"/>
    </row>
    <row r="42224" spans="8:8" ht="15" customHeight="1">
      <c r="H42224" s="24"/>
    </row>
    <row r="42225" spans="8:8" ht="15" customHeight="1">
      <c r="H42225" s="24"/>
    </row>
    <row r="42226" spans="8:8" ht="15" customHeight="1">
      <c r="H42226" s="24"/>
    </row>
    <row r="42227" spans="8:8" ht="15" customHeight="1">
      <c r="H42227" s="24"/>
    </row>
    <row r="42228" spans="8:8" ht="15" customHeight="1">
      <c r="H42228" s="24"/>
    </row>
    <row r="42229" spans="8:8" ht="15" customHeight="1">
      <c r="H42229" s="24"/>
    </row>
    <row r="42230" spans="8:8" ht="15" customHeight="1">
      <c r="H42230" s="24"/>
    </row>
    <row r="42231" spans="8:8" ht="15" customHeight="1">
      <c r="H42231" s="24"/>
    </row>
    <row r="42232" spans="8:8" ht="15" customHeight="1">
      <c r="H42232" s="24"/>
    </row>
    <row r="42233" spans="8:8" ht="15" customHeight="1">
      <c r="H42233" s="24"/>
    </row>
    <row r="42234" spans="8:8" ht="15" customHeight="1">
      <c r="H42234" s="24"/>
    </row>
    <row r="42235" spans="8:8" ht="15" customHeight="1">
      <c r="H42235" s="24"/>
    </row>
    <row r="42236" spans="8:8" ht="15" customHeight="1">
      <c r="H42236" s="24"/>
    </row>
    <row r="42237" spans="8:8" ht="15" customHeight="1">
      <c r="H42237" s="24"/>
    </row>
    <row r="42238" spans="8:8" ht="15" customHeight="1">
      <c r="H42238" s="24"/>
    </row>
    <row r="42239" spans="8:8" ht="15" customHeight="1">
      <c r="H42239" s="24"/>
    </row>
    <row r="42240" spans="8:8" ht="15" customHeight="1">
      <c r="H42240" s="24"/>
    </row>
    <row r="42241" spans="8:8" ht="15" customHeight="1">
      <c r="H42241" s="24"/>
    </row>
    <row r="42242" spans="8:8" ht="15" customHeight="1">
      <c r="H42242" s="24"/>
    </row>
    <row r="42243" spans="8:8" ht="15" customHeight="1">
      <c r="H42243" s="24"/>
    </row>
    <row r="42244" spans="8:8" ht="15" customHeight="1">
      <c r="H42244" s="24"/>
    </row>
    <row r="42245" spans="8:8" ht="15" customHeight="1">
      <c r="H42245" s="24"/>
    </row>
    <row r="42246" spans="8:8" ht="15" customHeight="1">
      <c r="H42246" s="24"/>
    </row>
    <row r="42247" spans="8:8" ht="15" customHeight="1">
      <c r="H42247" s="24"/>
    </row>
    <row r="42248" spans="8:8" ht="15" customHeight="1">
      <c r="H42248" s="24"/>
    </row>
    <row r="42249" spans="8:8" ht="15" customHeight="1">
      <c r="H42249" s="24"/>
    </row>
    <row r="42250" spans="8:8" ht="15" customHeight="1">
      <c r="H42250" s="24"/>
    </row>
    <row r="42251" spans="8:8" ht="15" customHeight="1">
      <c r="H42251" s="24"/>
    </row>
    <row r="42252" spans="8:8" ht="15" customHeight="1">
      <c r="H42252" s="24"/>
    </row>
    <row r="42253" spans="8:8" ht="15" customHeight="1">
      <c r="H42253" s="24"/>
    </row>
    <row r="42254" spans="8:8" ht="15" customHeight="1">
      <c r="H42254" s="24"/>
    </row>
    <row r="42255" spans="8:8" ht="15" customHeight="1">
      <c r="H42255" s="24"/>
    </row>
    <row r="42256" spans="8:8" ht="15" customHeight="1">
      <c r="H42256" s="24"/>
    </row>
    <row r="42257" spans="8:8" ht="15" customHeight="1">
      <c r="H42257" s="24"/>
    </row>
    <row r="42258" spans="8:8" ht="15" customHeight="1">
      <c r="H42258" s="24"/>
    </row>
    <row r="42259" spans="8:8" ht="15" customHeight="1">
      <c r="H42259" s="24"/>
    </row>
    <row r="42260" spans="8:8" ht="15" customHeight="1">
      <c r="H42260" s="24"/>
    </row>
    <row r="42261" spans="8:8" ht="15" customHeight="1">
      <c r="H42261" s="24"/>
    </row>
    <row r="42262" spans="8:8" ht="15" customHeight="1">
      <c r="H42262" s="24"/>
    </row>
    <row r="42263" spans="8:8" ht="15" customHeight="1">
      <c r="H42263" s="24"/>
    </row>
    <row r="42264" spans="8:8" ht="15" customHeight="1">
      <c r="H42264" s="24"/>
    </row>
    <row r="42265" spans="8:8" ht="15" customHeight="1">
      <c r="H42265" s="24"/>
    </row>
    <row r="42266" spans="8:8" ht="15" customHeight="1">
      <c r="H42266" s="24"/>
    </row>
    <row r="42267" spans="8:8" ht="15" customHeight="1">
      <c r="H42267" s="24"/>
    </row>
    <row r="42268" spans="8:8" ht="15" customHeight="1">
      <c r="H42268" s="24"/>
    </row>
    <row r="42269" spans="8:8" ht="15" customHeight="1">
      <c r="H42269" s="24"/>
    </row>
    <row r="42270" spans="8:8" ht="15" customHeight="1">
      <c r="H42270" s="24"/>
    </row>
    <row r="42271" spans="8:8" ht="15" customHeight="1">
      <c r="H42271" s="24"/>
    </row>
    <row r="42272" spans="8:8" ht="15" customHeight="1">
      <c r="H42272" s="24"/>
    </row>
    <row r="42273" spans="8:8" ht="15" customHeight="1">
      <c r="H42273" s="24"/>
    </row>
    <row r="42274" spans="8:8" ht="15" customHeight="1">
      <c r="H42274" s="24"/>
    </row>
    <row r="42275" spans="8:8" ht="15" customHeight="1">
      <c r="H42275" s="24"/>
    </row>
    <row r="42276" spans="8:8" ht="15" customHeight="1">
      <c r="H42276" s="24"/>
    </row>
    <row r="42277" spans="8:8" ht="15" customHeight="1">
      <c r="H42277" s="24"/>
    </row>
    <row r="42278" spans="8:8" ht="15" customHeight="1">
      <c r="H42278" s="24"/>
    </row>
    <row r="42279" spans="8:8" ht="15" customHeight="1">
      <c r="H42279" s="24"/>
    </row>
    <row r="42280" spans="8:8" ht="15" customHeight="1">
      <c r="H42280" s="24"/>
    </row>
    <row r="42281" spans="8:8" ht="15" customHeight="1">
      <c r="H42281" s="24"/>
    </row>
    <row r="42282" spans="8:8" ht="15" customHeight="1">
      <c r="H42282" s="24"/>
    </row>
    <row r="42283" spans="8:8" ht="15" customHeight="1">
      <c r="H42283" s="24"/>
    </row>
    <row r="42284" spans="8:8" ht="15" customHeight="1">
      <c r="H42284" s="24"/>
    </row>
    <row r="42285" spans="8:8" ht="15" customHeight="1">
      <c r="H42285" s="24"/>
    </row>
    <row r="42286" spans="8:8" ht="15" customHeight="1">
      <c r="H42286" s="24"/>
    </row>
    <row r="42287" spans="8:8" ht="15" customHeight="1">
      <c r="H42287" s="24"/>
    </row>
    <row r="42288" spans="8:8" ht="15" customHeight="1">
      <c r="H42288" s="24"/>
    </row>
    <row r="42289" spans="8:8" ht="15" customHeight="1">
      <c r="H42289" s="24"/>
    </row>
    <row r="42290" spans="8:8" ht="15" customHeight="1">
      <c r="H42290" s="24"/>
    </row>
    <row r="42291" spans="8:8" ht="15" customHeight="1">
      <c r="H42291" s="24"/>
    </row>
    <row r="42292" spans="8:8" ht="15" customHeight="1">
      <c r="H42292" s="24"/>
    </row>
    <row r="42293" spans="8:8" ht="15" customHeight="1">
      <c r="H42293" s="24"/>
    </row>
    <row r="42294" spans="8:8" ht="15" customHeight="1">
      <c r="H42294" s="24"/>
    </row>
    <row r="42295" spans="8:8" ht="15" customHeight="1">
      <c r="H42295" s="24"/>
    </row>
    <row r="42296" spans="8:8" ht="15" customHeight="1">
      <c r="H42296" s="24"/>
    </row>
    <row r="42297" spans="8:8" ht="15" customHeight="1">
      <c r="H42297" s="24"/>
    </row>
    <row r="42298" spans="8:8" ht="15" customHeight="1">
      <c r="H42298" s="24"/>
    </row>
    <row r="42299" spans="8:8" ht="15" customHeight="1">
      <c r="H42299" s="24"/>
    </row>
    <row r="42300" spans="8:8" ht="15" customHeight="1">
      <c r="H42300" s="24"/>
    </row>
    <row r="42301" spans="8:8" ht="15" customHeight="1">
      <c r="H42301" s="24"/>
    </row>
    <row r="42302" spans="8:8" ht="15" customHeight="1">
      <c r="H42302" s="24"/>
    </row>
    <row r="42303" spans="8:8" ht="15" customHeight="1">
      <c r="H42303" s="24"/>
    </row>
    <row r="42304" spans="8:8" ht="15" customHeight="1">
      <c r="H42304" s="24"/>
    </row>
    <row r="42305" spans="8:8" ht="15" customHeight="1">
      <c r="H42305" s="24"/>
    </row>
    <row r="42306" spans="8:8" ht="15" customHeight="1">
      <c r="H42306" s="24"/>
    </row>
    <row r="42307" spans="8:8" ht="15" customHeight="1">
      <c r="H42307" s="24"/>
    </row>
    <row r="42308" spans="8:8" ht="15" customHeight="1">
      <c r="H42308" s="24"/>
    </row>
    <row r="42309" spans="8:8" ht="15" customHeight="1">
      <c r="H42309" s="24"/>
    </row>
    <row r="42310" spans="8:8" ht="15" customHeight="1">
      <c r="H42310" s="24"/>
    </row>
    <row r="42311" spans="8:8" ht="15" customHeight="1">
      <c r="H42311" s="24"/>
    </row>
    <row r="42312" spans="8:8" ht="15" customHeight="1">
      <c r="H42312" s="24"/>
    </row>
    <row r="42313" spans="8:8" ht="15" customHeight="1">
      <c r="H42313" s="24"/>
    </row>
    <row r="42314" spans="8:8" ht="15" customHeight="1">
      <c r="H42314" s="24"/>
    </row>
    <row r="42315" spans="8:8" ht="15" customHeight="1">
      <c r="H42315" s="24"/>
    </row>
    <row r="42316" spans="8:8" ht="15" customHeight="1">
      <c r="H42316" s="24"/>
    </row>
    <row r="42317" spans="8:8" ht="15" customHeight="1">
      <c r="H42317" s="24"/>
    </row>
    <row r="42318" spans="8:8" ht="15" customHeight="1">
      <c r="H42318" s="24"/>
    </row>
    <row r="42319" spans="8:8" ht="15" customHeight="1">
      <c r="H42319" s="24"/>
    </row>
    <row r="42320" spans="8:8" ht="15" customHeight="1">
      <c r="H42320" s="24"/>
    </row>
    <row r="42321" spans="8:8" ht="15" customHeight="1">
      <c r="H42321" s="24"/>
    </row>
    <row r="42322" spans="8:8" ht="15" customHeight="1">
      <c r="H42322" s="24"/>
    </row>
    <row r="42323" spans="8:8" ht="15" customHeight="1">
      <c r="H42323" s="24"/>
    </row>
    <row r="42324" spans="8:8" ht="15" customHeight="1">
      <c r="H42324" s="24"/>
    </row>
    <row r="42325" spans="8:8" ht="15" customHeight="1">
      <c r="H42325" s="24"/>
    </row>
    <row r="42326" spans="8:8" ht="15" customHeight="1">
      <c r="H42326" s="24"/>
    </row>
    <row r="42327" spans="8:8" ht="15" customHeight="1">
      <c r="H42327" s="24"/>
    </row>
    <row r="42328" spans="8:8" ht="15" customHeight="1">
      <c r="H42328" s="24"/>
    </row>
    <row r="42329" spans="8:8" ht="15" customHeight="1">
      <c r="H42329" s="24"/>
    </row>
    <row r="42330" spans="8:8" ht="15" customHeight="1">
      <c r="H42330" s="24"/>
    </row>
    <row r="42331" spans="8:8" ht="15" customHeight="1">
      <c r="H42331" s="24"/>
    </row>
    <row r="42332" spans="8:8" ht="15" customHeight="1">
      <c r="H42332" s="24"/>
    </row>
    <row r="42333" spans="8:8" ht="15" customHeight="1">
      <c r="H42333" s="24"/>
    </row>
    <row r="42334" spans="8:8" ht="15" customHeight="1">
      <c r="H42334" s="24"/>
    </row>
    <row r="42335" spans="8:8" ht="15" customHeight="1">
      <c r="H42335" s="24"/>
    </row>
    <row r="42336" spans="8:8" ht="15" customHeight="1">
      <c r="H42336" s="24"/>
    </row>
    <row r="42337" spans="8:8" ht="15" customHeight="1">
      <c r="H42337" s="24"/>
    </row>
    <row r="42338" spans="8:8" ht="15" customHeight="1">
      <c r="H42338" s="24"/>
    </row>
    <row r="42339" spans="8:8" ht="15" customHeight="1">
      <c r="H42339" s="24"/>
    </row>
    <row r="42340" spans="8:8" ht="15" customHeight="1">
      <c r="H42340" s="24"/>
    </row>
    <row r="42341" spans="8:8" ht="15" customHeight="1">
      <c r="H42341" s="24"/>
    </row>
    <row r="42342" spans="8:8" ht="15" customHeight="1">
      <c r="H42342" s="24"/>
    </row>
    <row r="42343" spans="8:8" ht="15" customHeight="1">
      <c r="H42343" s="24"/>
    </row>
    <row r="42344" spans="8:8" ht="15" customHeight="1">
      <c r="H42344" s="24"/>
    </row>
    <row r="42345" spans="8:8" ht="15" customHeight="1">
      <c r="H42345" s="24"/>
    </row>
    <row r="42346" spans="8:8" ht="15" customHeight="1">
      <c r="H42346" s="24"/>
    </row>
    <row r="42347" spans="8:8" ht="15" customHeight="1">
      <c r="H42347" s="24"/>
    </row>
    <row r="42348" spans="8:8" ht="15" customHeight="1">
      <c r="H42348" s="24"/>
    </row>
    <row r="42349" spans="8:8" ht="15" customHeight="1">
      <c r="H42349" s="24"/>
    </row>
    <row r="42350" spans="8:8" ht="15" customHeight="1">
      <c r="H42350" s="24"/>
    </row>
    <row r="42351" spans="8:8" ht="15" customHeight="1">
      <c r="H42351" s="24"/>
    </row>
    <row r="42352" spans="8:8" ht="15" customHeight="1">
      <c r="H42352" s="24"/>
    </row>
    <row r="42353" spans="8:8" ht="15" customHeight="1">
      <c r="H42353" s="24"/>
    </row>
    <row r="42354" spans="8:8" ht="15" customHeight="1">
      <c r="H42354" s="24"/>
    </row>
    <row r="42355" spans="8:8" ht="15" customHeight="1">
      <c r="H42355" s="24"/>
    </row>
    <row r="42356" spans="8:8" ht="15" customHeight="1">
      <c r="H42356" s="24"/>
    </row>
    <row r="42357" spans="8:8" ht="15" customHeight="1">
      <c r="H42357" s="24"/>
    </row>
    <row r="42358" spans="8:8" ht="15" customHeight="1">
      <c r="H42358" s="24"/>
    </row>
    <row r="42359" spans="8:8" ht="15" customHeight="1">
      <c r="H42359" s="24"/>
    </row>
    <row r="42360" spans="8:8" ht="15" customHeight="1">
      <c r="H42360" s="24"/>
    </row>
    <row r="42361" spans="8:8" ht="15" customHeight="1">
      <c r="H42361" s="24"/>
    </row>
    <row r="42362" spans="8:8" ht="15" customHeight="1">
      <c r="H42362" s="24"/>
    </row>
    <row r="42363" spans="8:8" ht="15" customHeight="1">
      <c r="H42363" s="24"/>
    </row>
    <row r="42364" spans="8:8" ht="15" customHeight="1">
      <c r="H42364" s="24"/>
    </row>
    <row r="42365" spans="8:8" ht="15" customHeight="1">
      <c r="H42365" s="24"/>
    </row>
    <row r="42366" spans="8:8" ht="15" customHeight="1">
      <c r="H42366" s="24"/>
    </row>
    <row r="42367" spans="8:8" ht="15" customHeight="1">
      <c r="H42367" s="24"/>
    </row>
    <row r="42368" spans="8:8" ht="15" customHeight="1">
      <c r="H42368" s="24"/>
    </row>
    <row r="42369" spans="8:8" ht="15" customHeight="1">
      <c r="H42369" s="24"/>
    </row>
    <row r="42370" spans="8:8" ht="15" customHeight="1">
      <c r="H42370" s="24"/>
    </row>
    <row r="42371" spans="8:8" ht="15" customHeight="1">
      <c r="H42371" s="24"/>
    </row>
    <row r="42372" spans="8:8" ht="15" customHeight="1">
      <c r="H42372" s="24"/>
    </row>
    <row r="42373" spans="8:8" ht="15" customHeight="1">
      <c r="H42373" s="24"/>
    </row>
    <row r="42374" spans="8:8" ht="15" customHeight="1">
      <c r="H42374" s="24"/>
    </row>
    <row r="42375" spans="8:8" ht="15" customHeight="1">
      <c r="H42375" s="24"/>
    </row>
    <row r="42376" spans="8:8" ht="15" customHeight="1">
      <c r="H42376" s="24"/>
    </row>
    <row r="42377" spans="8:8" ht="15" customHeight="1">
      <c r="H42377" s="24"/>
    </row>
    <row r="42378" spans="8:8" ht="15" customHeight="1">
      <c r="H42378" s="24"/>
    </row>
    <row r="42379" spans="8:8" ht="15" customHeight="1">
      <c r="H42379" s="24"/>
    </row>
    <row r="42380" spans="8:8" ht="15" customHeight="1">
      <c r="H42380" s="24"/>
    </row>
    <row r="42381" spans="8:8" ht="15" customHeight="1">
      <c r="H42381" s="24"/>
    </row>
    <row r="42382" spans="8:8" ht="15" customHeight="1">
      <c r="H42382" s="24"/>
    </row>
    <row r="42383" spans="8:8" ht="15" customHeight="1">
      <c r="H42383" s="24"/>
    </row>
    <row r="42384" spans="8:8" ht="15" customHeight="1">
      <c r="H42384" s="24"/>
    </row>
    <row r="42385" spans="8:8" ht="15" customHeight="1">
      <c r="H42385" s="24"/>
    </row>
    <row r="42386" spans="8:8" ht="15" customHeight="1">
      <c r="H42386" s="24"/>
    </row>
    <row r="42387" spans="8:8" ht="15" customHeight="1">
      <c r="H42387" s="24"/>
    </row>
    <row r="42388" spans="8:8" ht="15" customHeight="1">
      <c r="H42388" s="24"/>
    </row>
    <row r="42389" spans="8:8" ht="15" customHeight="1">
      <c r="H42389" s="24"/>
    </row>
    <row r="42390" spans="8:8" ht="15" customHeight="1">
      <c r="H42390" s="24"/>
    </row>
    <row r="42391" spans="8:8" ht="15" customHeight="1">
      <c r="H42391" s="24"/>
    </row>
    <row r="42392" spans="8:8" ht="15" customHeight="1">
      <c r="H42392" s="24"/>
    </row>
    <row r="42393" spans="8:8" ht="15" customHeight="1">
      <c r="H42393" s="24"/>
    </row>
    <row r="42394" spans="8:8" ht="15" customHeight="1">
      <c r="H42394" s="24"/>
    </row>
    <row r="42395" spans="8:8" ht="15" customHeight="1">
      <c r="H42395" s="24"/>
    </row>
    <row r="42396" spans="8:8" ht="15" customHeight="1">
      <c r="H42396" s="24"/>
    </row>
    <row r="42397" spans="8:8" ht="15" customHeight="1">
      <c r="H42397" s="24"/>
    </row>
    <row r="42398" spans="8:8" ht="15" customHeight="1">
      <c r="H42398" s="24"/>
    </row>
    <row r="42399" spans="8:8" ht="15" customHeight="1">
      <c r="H42399" s="24"/>
    </row>
    <row r="42400" spans="8:8" ht="15" customHeight="1">
      <c r="H42400" s="24"/>
    </row>
    <row r="42401" spans="8:8" ht="15" customHeight="1">
      <c r="H42401" s="24"/>
    </row>
    <row r="42402" spans="8:8" ht="15" customHeight="1">
      <c r="H42402" s="24"/>
    </row>
    <row r="42403" spans="8:8" ht="15" customHeight="1">
      <c r="H42403" s="24"/>
    </row>
    <row r="42404" spans="8:8" ht="15" customHeight="1">
      <c r="H42404" s="24"/>
    </row>
    <row r="42405" spans="8:8" ht="15" customHeight="1">
      <c r="H42405" s="24"/>
    </row>
    <row r="42406" spans="8:8" ht="15" customHeight="1">
      <c r="H42406" s="24"/>
    </row>
    <row r="42407" spans="8:8" ht="15" customHeight="1">
      <c r="H42407" s="24"/>
    </row>
    <row r="42408" spans="8:8" ht="15" customHeight="1">
      <c r="H42408" s="24"/>
    </row>
    <row r="42409" spans="8:8" ht="15" customHeight="1">
      <c r="H42409" s="24"/>
    </row>
    <row r="42410" spans="8:8" ht="15" customHeight="1">
      <c r="H42410" s="24"/>
    </row>
    <row r="42411" spans="8:8" ht="15" customHeight="1">
      <c r="H42411" s="24"/>
    </row>
    <row r="42412" spans="8:8" ht="15" customHeight="1">
      <c r="H42412" s="24"/>
    </row>
    <row r="42413" spans="8:8" ht="15" customHeight="1">
      <c r="H42413" s="24"/>
    </row>
    <row r="42414" spans="8:8" ht="15" customHeight="1">
      <c r="H42414" s="24"/>
    </row>
    <row r="42415" spans="8:8" ht="15" customHeight="1">
      <c r="H42415" s="24"/>
    </row>
    <row r="42416" spans="8:8" ht="15" customHeight="1">
      <c r="H42416" s="24"/>
    </row>
    <row r="42417" spans="8:8" ht="15" customHeight="1">
      <c r="H42417" s="24"/>
    </row>
    <row r="42418" spans="8:8" ht="15" customHeight="1">
      <c r="H42418" s="24"/>
    </row>
    <row r="42419" spans="8:8" ht="15" customHeight="1">
      <c r="H42419" s="24"/>
    </row>
    <row r="42420" spans="8:8" ht="15" customHeight="1">
      <c r="H42420" s="24"/>
    </row>
    <row r="42421" spans="8:8" ht="15" customHeight="1">
      <c r="H42421" s="24"/>
    </row>
    <row r="42422" spans="8:8" ht="15" customHeight="1">
      <c r="H42422" s="24"/>
    </row>
    <row r="42423" spans="8:8" ht="15" customHeight="1">
      <c r="H42423" s="24"/>
    </row>
    <row r="42424" spans="8:8" ht="15" customHeight="1">
      <c r="H42424" s="24"/>
    </row>
    <row r="42425" spans="8:8" ht="15" customHeight="1">
      <c r="H42425" s="24"/>
    </row>
    <row r="42426" spans="8:8" ht="15" customHeight="1">
      <c r="H42426" s="24"/>
    </row>
    <row r="42427" spans="8:8" ht="15" customHeight="1">
      <c r="H42427" s="24"/>
    </row>
    <row r="42428" spans="8:8" ht="15" customHeight="1">
      <c r="H42428" s="24"/>
    </row>
    <row r="42429" spans="8:8" ht="15" customHeight="1">
      <c r="H42429" s="24"/>
    </row>
    <row r="42430" spans="8:8" ht="15" customHeight="1">
      <c r="H42430" s="24"/>
    </row>
    <row r="42431" spans="8:8" ht="15" customHeight="1">
      <c r="H42431" s="24"/>
    </row>
    <row r="42432" spans="8:8" ht="15" customHeight="1">
      <c r="H42432" s="24"/>
    </row>
    <row r="42433" spans="8:8" ht="15" customHeight="1">
      <c r="H42433" s="24"/>
    </row>
    <row r="42434" spans="8:8" ht="15" customHeight="1">
      <c r="H42434" s="24"/>
    </row>
    <row r="42435" spans="8:8" ht="15" customHeight="1">
      <c r="H42435" s="24"/>
    </row>
    <row r="42436" spans="8:8" ht="15" customHeight="1">
      <c r="H42436" s="24"/>
    </row>
    <row r="42437" spans="8:8" ht="15" customHeight="1">
      <c r="H42437" s="24"/>
    </row>
    <row r="42438" spans="8:8" ht="15" customHeight="1">
      <c r="H42438" s="24"/>
    </row>
    <row r="42439" spans="8:8" ht="15" customHeight="1">
      <c r="H42439" s="24"/>
    </row>
    <row r="42440" spans="8:8" ht="15" customHeight="1">
      <c r="H42440" s="24"/>
    </row>
    <row r="42441" spans="8:8" ht="15" customHeight="1">
      <c r="H42441" s="24"/>
    </row>
    <row r="42442" spans="8:8" ht="15" customHeight="1">
      <c r="H42442" s="24"/>
    </row>
    <row r="42443" spans="8:8" ht="15" customHeight="1">
      <c r="H42443" s="24"/>
    </row>
    <row r="42444" spans="8:8" ht="15" customHeight="1">
      <c r="H42444" s="24"/>
    </row>
    <row r="42445" spans="8:8" ht="15" customHeight="1">
      <c r="H42445" s="24"/>
    </row>
    <row r="42446" spans="8:8" ht="15" customHeight="1">
      <c r="H42446" s="24"/>
    </row>
    <row r="42447" spans="8:8" ht="15" customHeight="1">
      <c r="H42447" s="24"/>
    </row>
    <row r="42448" spans="8:8" ht="15" customHeight="1">
      <c r="H42448" s="24"/>
    </row>
    <row r="42449" spans="8:8" ht="15" customHeight="1">
      <c r="H42449" s="24"/>
    </row>
    <row r="42450" spans="8:8" ht="15" customHeight="1">
      <c r="H42450" s="24"/>
    </row>
    <row r="42451" spans="8:8" ht="15" customHeight="1">
      <c r="H42451" s="24"/>
    </row>
    <row r="42452" spans="8:8" ht="15" customHeight="1">
      <c r="H42452" s="24"/>
    </row>
    <row r="42453" spans="8:8" ht="15" customHeight="1">
      <c r="H42453" s="24"/>
    </row>
    <row r="42454" spans="8:8" ht="15" customHeight="1">
      <c r="H42454" s="24"/>
    </row>
    <row r="42455" spans="8:8" ht="15" customHeight="1">
      <c r="H42455" s="24"/>
    </row>
    <row r="42456" spans="8:8" ht="15" customHeight="1">
      <c r="H42456" s="24"/>
    </row>
    <row r="42457" spans="8:8" ht="15" customHeight="1">
      <c r="H42457" s="24"/>
    </row>
    <row r="42458" spans="8:8" ht="15" customHeight="1">
      <c r="H42458" s="24"/>
    </row>
    <row r="42459" spans="8:8" ht="15" customHeight="1">
      <c r="H42459" s="24"/>
    </row>
    <row r="42460" spans="8:8" ht="15" customHeight="1">
      <c r="H42460" s="24"/>
    </row>
    <row r="42461" spans="8:8" ht="15" customHeight="1">
      <c r="H42461" s="24"/>
    </row>
    <row r="42462" spans="8:8" ht="15" customHeight="1">
      <c r="H42462" s="24"/>
    </row>
    <row r="42463" spans="8:8" ht="15" customHeight="1">
      <c r="H42463" s="24"/>
    </row>
    <row r="42464" spans="8:8" ht="15" customHeight="1">
      <c r="H42464" s="24"/>
    </row>
    <row r="42465" spans="8:8" ht="15" customHeight="1">
      <c r="H42465" s="24"/>
    </row>
    <row r="42466" spans="8:8" ht="15" customHeight="1">
      <c r="H42466" s="24"/>
    </row>
    <row r="42467" spans="8:8" ht="15" customHeight="1">
      <c r="H42467" s="24"/>
    </row>
    <row r="42468" spans="8:8" ht="15" customHeight="1">
      <c r="H42468" s="24"/>
    </row>
    <row r="42469" spans="8:8" ht="15" customHeight="1">
      <c r="H42469" s="24"/>
    </row>
    <row r="42470" spans="8:8" ht="15" customHeight="1">
      <c r="H42470" s="24"/>
    </row>
    <row r="42471" spans="8:8" ht="15" customHeight="1">
      <c r="H42471" s="24"/>
    </row>
    <row r="42472" spans="8:8" ht="15" customHeight="1">
      <c r="H42472" s="24"/>
    </row>
    <row r="42473" spans="8:8" ht="15" customHeight="1">
      <c r="H42473" s="24"/>
    </row>
    <row r="42474" spans="8:8" ht="15" customHeight="1">
      <c r="H42474" s="24"/>
    </row>
    <row r="42475" spans="8:8" ht="15" customHeight="1">
      <c r="H42475" s="24"/>
    </row>
    <row r="42476" spans="8:8" ht="15" customHeight="1">
      <c r="H42476" s="24"/>
    </row>
    <row r="42477" spans="8:8" ht="15" customHeight="1">
      <c r="H42477" s="24"/>
    </row>
    <row r="42478" spans="8:8" ht="15" customHeight="1">
      <c r="H42478" s="24"/>
    </row>
    <row r="42479" spans="8:8" ht="15" customHeight="1">
      <c r="H42479" s="24"/>
    </row>
    <row r="42480" spans="8:8" ht="15" customHeight="1">
      <c r="H42480" s="24"/>
    </row>
    <row r="42481" spans="8:8" ht="15" customHeight="1">
      <c r="H42481" s="24"/>
    </row>
    <row r="42482" spans="8:8" ht="15" customHeight="1">
      <c r="H42482" s="24"/>
    </row>
    <row r="42483" spans="8:8" ht="15" customHeight="1">
      <c r="H42483" s="24"/>
    </row>
    <row r="42484" spans="8:8" ht="15" customHeight="1">
      <c r="H42484" s="24"/>
    </row>
    <row r="42485" spans="8:8" ht="15" customHeight="1">
      <c r="H42485" s="24"/>
    </row>
    <row r="42486" spans="8:8" ht="15" customHeight="1">
      <c r="H42486" s="24"/>
    </row>
    <row r="42487" spans="8:8" ht="15" customHeight="1">
      <c r="H42487" s="24"/>
    </row>
    <row r="42488" spans="8:8" ht="15" customHeight="1">
      <c r="H42488" s="24"/>
    </row>
    <row r="42489" spans="8:8" ht="15" customHeight="1">
      <c r="H42489" s="24"/>
    </row>
    <row r="42490" spans="8:8" ht="15" customHeight="1">
      <c r="H42490" s="24"/>
    </row>
    <row r="42491" spans="8:8" ht="15" customHeight="1">
      <c r="H42491" s="24"/>
    </row>
    <row r="42492" spans="8:8" ht="15" customHeight="1">
      <c r="H42492" s="24"/>
    </row>
    <row r="42493" spans="8:8" ht="15" customHeight="1">
      <c r="H42493" s="24"/>
    </row>
    <row r="42494" spans="8:8" ht="15" customHeight="1">
      <c r="H42494" s="24"/>
    </row>
    <row r="42495" spans="8:8" ht="15" customHeight="1">
      <c r="H42495" s="24"/>
    </row>
    <row r="42496" spans="8:8" ht="15" customHeight="1">
      <c r="H42496" s="24"/>
    </row>
    <row r="42497" spans="8:8" ht="15" customHeight="1">
      <c r="H42497" s="24"/>
    </row>
    <row r="42498" spans="8:8" ht="15" customHeight="1">
      <c r="H42498" s="24"/>
    </row>
    <row r="42499" spans="8:8" ht="15" customHeight="1">
      <c r="H42499" s="24"/>
    </row>
    <row r="42500" spans="8:8" ht="15" customHeight="1">
      <c r="H42500" s="24"/>
    </row>
    <row r="42501" spans="8:8" ht="15" customHeight="1">
      <c r="H42501" s="24"/>
    </row>
    <row r="42502" spans="8:8" ht="15" customHeight="1">
      <c r="H42502" s="24"/>
    </row>
    <row r="42503" spans="8:8" ht="15" customHeight="1">
      <c r="H42503" s="24"/>
    </row>
    <row r="42504" spans="8:8" ht="15" customHeight="1">
      <c r="H42504" s="24"/>
    </row>
    <row r="42505" spans="8:8" ht="15" customHeight="1">
      <c r="H42505" s="24"/>
    </row>
    <row r="42506" spans="8:8" ht="15" customHeight="1">
      <c r="H42506" s="24"/>
    </row>
    <row r="42507" spans="8:8" ht="15" customHeight="1">
      <c r="H42507" s="24"/>
    </row>
    <row r="42508" spans="8:8" ht="15" customHeight="1">
      <c r="H42508" s="24"/>
    </row>
    <row r="42509" spans="8:8" ht="15" customHeight="1">
      <c r="H42509" s="24"/>
    </row>
    <row r="42510" spans="8:8" ht="15" customHeight="1">
      <c r="H42510" s="24"/>
    </row>
    <row r="42511" spans="8:8" ht="15" customHeight="1">
      <c r="H42511" s="24"/>
    </row>
    <row r="42512" spans="8:8" ht="15" customHeight="1">
      <c r="H42512" s="24"/>
    </row>
    <row r="42513" spans="8:8" ht="15" customHeight="1">
      <c r="H42513" s="24"/>
    </row>
    <row r="42514" spans="8:8" ht="15" customHeight="1">
      <c r="H42514" s="24"/>
    </row>
    <row r="42515" spans="8:8" ht="15" customHeight="1">
      <c r="H42515" s="24"/>
    </row>
    <row r="42516" spans="8:8" ht="15" customHeight="1">
      <c r="H42516" s="24"/>
    </row>
    <row r="42517" spans="8:8" ht="15" customHeight="1">
      <c r="H42517" s="24"/>
    </row>
    <row r="42518" spans="8:8" ht="15" customHeight="1">
      <c r="H42518" s="24"/>
    </row>
    <row r="42519" spans="8:8" ht="15" customHeight="1">
      <c r="H42519" s="24"/>
    </row>
    <row r="42520" spans="8:8" ht="15" customHeight="1">
      <c r="H42520" s="24"/>
    </row>
    <row r="42521" spans="8:8" ht="15" customHeight="1">
      <c r="H42521" s="24"/>
    </row>
    <row r="42522" spans="8:8" ht="15" customHeight="1">
      <c r="H42522" s="24"/>
    </row>
    <row r="42523" spans="8:8" ht="15" customHeight="1">
      <c r="H42523" s="24"/>
    </row>
    <row r="42524" spans="8:8" ht="15" customHeight="1">
      <c r="H42524" s="24"/>
    </row>
    <row r="42525" spans="8:8" ht="15" customHeight="1">
      <c r="H42525" s="24"/>
    </row>
    <row r="42526" spans="8:8" ht="15" customHeight="1">
      <c r="H42526" s="24"/>
    </row>
    <row r="42527" spans="8:8" ht="15" customHeight="1">
      <c r="H42527" s="24"/>
    </row>
    <row r="42528" spans="8:8" ht="15" customHeight="1">
      <c r="H42528" s="24"/>
    </row>
    <row r="42529" spans="8:8" ht="15" customHeight="1">
      <c r="H42529" s="24"/>
    </row>
    <row r="42530" spans="8:8" ht="15" customHeight="1">
      <c r="H42530" s="24"/>
    </row>
    <row r="42531" spans="8:8" ht="15" customHeight="1">
      <c r="H42531" s="24"/>
    </row>
    <row r="42532" spans="8:8" ht="15" customHeight="1">
      <c r="H42532" s="24"/>
    </row>
    <row r="42533" spans="8:8" ht="15" customHeight="1">
      <c r="H42533" s="24"/>
    </row>
    <row r="42534" spans="8:8" ht="15" customHeight="1">
      <c r="H42534" s="24"/>
    </row>
    <row r="42535" spans="8:8" ht="15" customHeight="1">
      <c r="H42535" s="24"/>
    </row>
    <row r="42536" spans="8:8" ht="15" customHeight="1">
      <c r="H42536" s="24"/>
    </row>
    <row r="42537" spans="8:8" ht="15" customHeight="1">
      <c r="H42537" s="24"/>
    </row>
    <row r="42538" spans="8:8" ht="15" customHeight="1">
      <c r="H42538" s="24"/>
    </row>
    <row r="42539" spans="8:8" ht="15" customHeight="1">
      <c r="H42539" s="24"/>
    </row>
    <row r="42540" spans="8:8" ht="15" customHeight="1">
      <c r="H42540" s="24"/>
    </row>
    <row r="42541" spans="8:8" ht="15" customHeight="1">
      <c r="H42541" s="24"/>
    </row>
    <row r="42542" spans="8:8" ht="15" customHeight="1">
      <c r="H42542" s="24"/>
    </row>
    <row r="42543" spans="8:8" ht="15" customHeight="1">
      <c r="H42543" s="24"/>
    </row>
    <row r="42544" spans="8:8" ht="15" customHeight="1">
      <c r="H42544" s="24"/>
    </row>
    <row r="42545" spans="8:8" ht="15" customHeight="1">
      <c r="H42545" s="24"/>
    </row>
    <row r="42546" spans="8:8" ht="15" customHeight="1">
      <c r="H42546" s="24"/>
    </row>
    <row r="42547" spans="8:8" ht="15" customHeight="1">
      <c r="H42547" s="24"/>
    </row>
    <row r="42548" spans="8:8" ht="15" customHeight="1">
      <c r="H42548" s="24"/>
    </row>
    <row r="42549" spans="8:8" ht="15" customHeight="1">
      <c r="H42549" s="24"/>
    </row>
    <row r="42550" spans="8:8" ht="15" customHeight="1">
      <c r="H42550" s="24"/>
    </row>
    <row r="42551" spans="8:8" ht="15" customHeight="1">
      <c r="H42551" s="24"/>
    </row>
    <row r="42552" spans="8:8" ht="15" customHeight="1">
      <c r="H42552" s="24"/>
    </row>
    <row r="42553" spans="8:8" ht="15" customHeight="1">
      <c r="H42553" s="24"/>
    </row>
    <row r="42554" spans="8:8" ht="15" customHeight="1">
      <c r="H42554" s="24"/>
    </row>
    <row r="42555" spans="8:8" ht="15" customHeight="1">
      <c r="H42555" s="24"/>
    </row>
    <row r="42556" spans="8:8" ht="15" customHeight="1">
      <c r="H42556" s="24"/>
    </row>
    <row r="42557" spans="8:8" ht="15" customHeight="1">
      <c r="H42557" s="24"/>
    </row>
    <row r="42558" spans="8:8" ht="15" customHeight="1">
      <c r="H42558" s="24"/>
    </row>
    <row r="42559" spans="8:8" ht="15" customHeight="1">
      <c r="H42559" s="24"/>
    </row>
    <row r="42560" spans="8:8" ht="15" customHeight="1">
      <c r="H42560" s="24"/>
    </row>
    <row r="42561" spans="8:8" ht="15" customHeight="1">
      <c r="H42561" s="24"/>
    </row>
    <row r="42562" spans="8:8" ht="15" customHeight="1">
      <c r="H42562" s="24"/>
    </row>
    <row r="42563" spans="8:8" ht="15" customHeight="1">
      <c r="H42563" s="24"/>
    </row>
    <row r="42564" spans="8:8" ht="15" customHeight="1">
      <c r="H42564" s="24"/>
    </row>
    <row r="42565" spans="8:8" ht="15" customHeight="1">
      <c r="H42565" s="24"/>
    </row>
    <row r="42566" spans="8:8" ht="15" customHeight="1">
      <c r="H42566" s="24"/>
    </row>
    <row r="42567" spans="8:8" ht="15" customHeight="1">
      <c r="H42567" s="24"/>
    </row>
    <row r="42568" spans="8:8" ht="15" customHeight="1">
      <c r="H42568" s="24"/>
    </row>
    <row r="42569" spans="8:8" ht="15" customHeight="1">
      <c r="H42569" s="24"/>
    </row>
    <row r="42570" spans="8:8" ht="15" customHeight="1">
      <c r="H42570" s="24"/>
    </row>
    <row r="42571" spans="8:8" ht="15" customHeight="1">
      <c r="H42571" s="24"/>
    </row>
    <row r="42572" spans="8:8" ht="15" customHeight="1">
      <c r="H42572" s="24"/>
    </row>
    <row r="42573" spans="8:8" ht="15" customHeight="1">
      <c r="H42573" s="24"/>
    </row>
    <row r="42574" spans="8:8" ht="15" customHeight="1">
      <c r="H42574" s="24"/>
    </row>
    <row r="42575" spans="8:8" ht="15" customHeight="1">
      <c r="H42575" s="24"/>
    </row>
    <row r="42576" spans="8:8" ht="15" customHeight="1">
      <c r="H42576" s="24"/>
    </row>
    <row r="42577" spans="8:8" ht="15" customHeight="1">
      <c r="H42577" s="24"/>
    </row>
    <row r="42578" spans="8:8" ht="15" customHeight="1">
      <c r="H42578" s="24"/>
    </row>
    <row r="42579" spans="8:8" ht="15" customHeight="1">
      <c r="H42579" s="24"/>
    </row>
    <row r="42580" spans="8:8" ht="15" customHeight="1">
      <c r="H42580" s="24"/>
    </row>
    <row r="42581" spans="8:8" ht="15" customHeight="1">
      <c r="H42581" s="24"/>
    </row>
    <row r="42582" spans="8:8" ht="15" customHeight="1">
      <c r="H42582" s="24"/>
    </row>
    <row r="42583" spans="8:8" ht="15" customHeight="1">
      <c r="H42583" s="24"/>
    </row>
    <row r="42584" spans="8:8" ht="15" customHeight="1">
      <c r="H42584" s="24"/>
    </row>
    <row r="42585" spans="8:8" ht="15" customHeight="1">
      <c r="H42585" s="24"/>
    </row>
    <row r="42586" spans="8:8" ht="15" customHeight="1">
      <c r="H42586" s="24"/>
    </row>
    <row r="42587" spans="8:8" ht="15" customHeight="1">
      <c r="H42587" s="24"/>
    </row>
    <row r="42588" spans="8:8" ht="15" customHeight="1">
      <c r="H42588" s="24"/>
    </row>
    <row r="42589" spans="8:8" ht="15" customHeight="1">
      <c r="H42589" s="24"/>
    </row>
    <row r="42590" spans="8:8" ht="15" customHeight="1">
      <c r="H42590" s="24"/>
    </row>
    <row r="42591" spans="8:8" ht="15" customHeight="1">
      <c r="H42591" s="24"/>
    </row>
    <row r="42592" spans="8:8" ht="15" customHeight="1">
      <c r="H42592" s="24"/>
    </row>
    <row r="42593" spans="8:8" ht="15" customHeight="1">
      <c r="H42593" s="24"/>
    </row>
    <row r="42594" spans="8:8" ht="15" customHeight="1">
      <c r="H42594" s="24"/>
    </row>
    <row r="42595" spans="8:8" ht="15" customHeight="1">
      <c r="H42595" s="24"/>
    </row>
    <row r="42596" spans="8:8" ht="15" customHeight="1">
      <c r="H42596" s="24"/>
    </row>
    <row r="42597" spans="8:8" ht="15" customHeight="1">
      <c r="H42597" s="24"/>
    </row>
    <row r="42598" spans="8:8" ht="15" customHeight="1">
      <c r="H42598" s="24"/>
    </row>
    <row r="42599" spans="8:8" ht="15" customHeight="1">
      <c r="H42599" s="24"/>
    </row>
    <row r="42600" spans="8:8" ht="15" customHeight="1">
      <c r="H42600" s="24"/>
    </row>
    <row r="42601" spans="8:8" ht="15" customHeight="1">
      <c r="H42601" s="24"/>
    </row>
    <row r="42602" spans="8:8" ht="15" customHeight="1">
      <c r="H42602" s="24"/>
    </row>
    <row r="42603" spans="8:8" ht="15" customHeight="1">
      <c r="H42603" s="24"/>
    </row>
    <row r="42604" spans="8:8" ht="15" customHeight="1">
      <c r="H42604" s="24"/>
    </row>
    <row r="42605" spans="8:8" ht="15" customHeight="1">
      <c r="H42605" s="24"/>
    </row>
    <row r="42606" spans="8:8" ht="15" customHeight="1">
      <c r="H42606" s="24"/>
    </row>
    <row r="42607" spans="8:8" ht="15" customHeight="1">
      <c r="H42607" s="24"/>
    </row>
    <row r="42608" spans="8:8" ht="15" customHeight="1">
      <c r="H42608" s="24"/>
    </row>
    <row r="42609" spans="8:8" ht="15" customHeight="1">
      <c r="H42609" s="24"/>
    </row>
    <row r="42610" spans="8:8" ht="15" customHeight="1">
      <c r="H42610" s="24"/>
    </row>
    <row r="42611" spans="8:8" ht="15" customHeight="1">
      <c r="H42611" s="24"/>
    </row>
    <row r="42612" spans="8:8" ht="15" customHeight="1">
      <c r="H42612" s="24"/>
    </row>
    <row r="42613" spans="8:8" ht="15" customHeight="1">
      <c r="H42613" s="24"/>
    </row>
    <row r="42614" spans="8:8" ht="15" customHeight="1">
      <c r="H42614" s="24"/>
    </row>
    <row r="42615" spans="8:8" ht="15" customHeight="1">
      <c r="H42615" s="24"/>
    </row>
    <row r="42616" spans="8:8" ht="15" customHeight="1">
      <c r="H42616" s="24"/>
    </row>
    <row r="42617" spans="8:8" ht="15" customHeight="1">
      <c r="H42617" s="24"/>
    </row>
    <row r="42618" spans="8:8" ht="15" customHeight="1">
      <c r="H42618" s="24"/>
    </row>
    <row r="42619" spans="8:8" ht="15" customHeight="1">
      <c r="H42619" s="24"/>
    </row>
    <row r="42620" spans="8:8" ht="15" customHeight="1">
      <c r="H42620" s="24"/>
    </row>
    <row r="42621" spans="8:8" ht="15" customHeight="1">
      <c r="H42621" s="24"/>
    </row>
    <row r="42622" spans="8:8" ht="15" customHeight="1">
      <c r="H42622" s="24"/>
    </row>
    <row r="42623" spans="8:8" ht="15" customHeight="1">
      <c r="H42623" s="24"/>
    </row>
    <row r="42624" spans="8:8" ht="15" customHeight="1">
      <c r="H42624" s="24"/>
    </row>
    <row r="42625" spans="8:8" ht="15" customHeight="1">
      <c r="H42625" s="24"/>
    </row>
    <row r="42626" spans="8:8" ht="15" customHeight="1">
      <c r="H42626" s="24"/>
    </row>
    <row r="42627" spans="8:8" ht="15" customHeight="1">
      <c r="H42627" s="24"/>
    </row>
    <row r="42628" spans="8:8" ht="15" customHeight="1">
      <c r="H42628" s="24"/>
    </row>
    <row r="42629" spans="8:8" ht="15" customHeight="1">
      <c r="H42629" s="24"/>
    </row>
    <row r="42630" spans="8:8" ht="15" customHeight="1">
      <c r="H42630" s="24"/>
    </row>
    <row r="42631" spans="8:8" ht="15" customHeight="1">
      <c r="H42631" s="24"/>
    </row>
    <row r="42632" spans="8:8" ht="15" customHeight="1">
      <c r="H42632" s="24"/>
    </row>
    <row r="42633" spans="8:8" ht="15" customHeight="1">
      <c r="H42633" s="24"/>
    </row>
    <row r="42634" spans="8:8" ht="15" customHeight="1">
      <c r="H42634" s="24"/>
    </row>
    <row r="42635" spans="8:8" ht="15" customHeight="1">
      <c r="H42635" s="24"/>
    </row>
    <row r="42636" spans="8:8" ht="15" customHeight="1">
      <c r="H42636" s="24"/>
    </row>
    <row r="42637" spans="8:8" ht="15" customHeight="1">
      <c r="H42637" s="24"/>
    </row>
    <row r="42638" spans="8:8" ht="15" customHeight="1">
      <c r="H42638" s="24"/>
    </row>
    <row r="42639" spans="8:8" ht="15" customHeight="1">
      <c r="H42639" s="24"/>
    </row>
    <row r="42640" spans="8:8" ht="15" customHeight="1">
      <c r="H42640" s="24"/>
    </row>
    <row r="42641" spans="8:8" ht="15" customHeight="1">
      <c r="H42641" s="24"/>
    </row>
    <row r="42642" spans="8:8" ht="15" customHeight="1">
      <c r="H42642" s="24"/>
    </row>
    <row r="42643" spans="8:8" ht="15" customHeight="1">
      <c r="H42643" s="24"/>
    </row>
    <row r="42644" spans="8:8" ht="15" customHeight="1">
      <c r="H42644" s="24"/>
    </row>
    <row r="42645" spans="8:8" ht="15" customHeight="1">
      <c r="H42645" s="24"/>
    </row>
    <row r="42646" spans="8:8" ht="15" customHeight="1">
      <c r="H42646" s="24"/>
    </row>
    <row r="42647" spans="8:8" ht="15" customHeight="1">
      <c r="H42647" s="24"/>
    </row>
    <row r="42648" spans="8:8" ht="15" customHeight="1">
      <c r="H42648" s="24"/>
    </row>
    <row r="42649" spans="8:8" ht="15" customHeight="1">
      <c r="H42649" s="24"/>
    </row>
    <row r="42650" spans="8:8" ht="15" customHeight="1">
      <c r="H42650" s="24"/>
    </row>
    <row r="42651" spans="8:8" ht="15" customHeight="1">
      <c r="H42651" s="24"/>
    </row>
    <row r="42652" spans="8:8" ht="15" customHeight="1">
      <c r="H42652" s="24"/>
    </row>
    <row r="42653" spans="8:8" ht="15" customHeight="1">
      <c r="H42653" s="24"/>
    </row>
    <row r="42654" spans="8:8" ht="15" customHeight="1">
      <c r="H42654" s="24"/>
    </row>
    <row r="42655" spans="8:8" ht="15" customHeight="1">
      <c r="H42655" s="24"/>
    </row>
    <row r="42656" spans="8:8" ht="15" customHeight="1">
      <c r="H42656" s="24"/>
    </row>
    <row r="42657" spans="8:8" ht="15" customHeight="1">
      <c r="H42657" s="24"/>
    </row>
    <row r="42658" spans="8:8" ht="15" customHeight="1">
      <c r="H42658" s="24"/>
    </row>
    <row r="42659" spans="8:8" ht="15" customHeight="1">
      <c r="H42659" s="24"/>
    </row>
    <row r="42660" spans="8:8" ht="15" customHeight="1">
      <c r="H42660" s="24"/>
    </row>
    <row r="42661" spans="8:8" ht="15" customHeight="1">
      <c r="H42661" s="24"/>
    </row>
    <row r="42662" spans="8:8" ht="15" customHeight="1">
      <c r="H42662" s="24"/>
    </row>
    <row r="42663" spans="8:8" ht="15" customHeight="1">
      <c r="H42663" s="24"/>
    </row>
    <row r="42664" spans="8:8" ht="15" customHeight="1">
      <c r="H42664" s="24"/>
    </row>
    <row r="42665" spans="8:8" ht="15" customHeight="1">
      <c r="H42665" s="24"/>
    </row>
    <row r="42666" spans="8:8" ht="15" customHeight="1">
      <c r="H42666" s="24"/>
    </row>
    <row r="42667" spans="8:8" ht="15" customHeight="1">
      <c r="H42667" s="24"/>
    </row>
    <row r="42668" spans="8:8" ht="15" customHeight="1">
      <c r="H42668" s="24"/>
    </row>
    <row r="42669" spans="8:8" ht="15" customHeight="1">
      <c r="H42669" s="24"/>
    </row>
    <row r="42670" spans="8:8" ht="15" customHeight="1">
      <c r="H42670" s="24"/>
    </row>
    <row r="42671" spans="8:8" ht="15" customHeight="1">
      <c r="H42671" s="24"/>
    </row>
    <row r="42672" spans="8:8" ht="15" customHeight="1">
      <c r="H42672" s="24"/>
    </row>
    <row r="42673" spans="8:8" ht="15" customHeight="1">
      <c r="H42673" s="24"/>
    </row>
    <row r="42674" spans="8:8" ht="15" customHeight="1">
      <c r="H42674" s="24"/>
    </row>
    <row r="42675" spans="8:8" ht="15" customHeight="1">
      <c r="H42675" s="24"/>
    </row>
    <row r="42676" spans="8:8" ht="15" customHeight="1">
      <c r="H42676" s="24"/>
    </row>
    <row r="42677" spans="8:8" ht="15" customHeight="1">
      <c r="H42677" s="24"/>
    </row>
    <row r="42678" spans="8:8" ht="15" customHeight="1">
      <c r="H42678" s="24"/>
    </row>
    <row r="42679" spans="8:8" ht="15" customHeight="1">
      <c r="H42679" s="24"/>
    </row>
    <row r="42680" spans="8:8" ht="15" customHeight="1">
      <c r="H42680" s="24"/>
    </row>
    <row r="42681" spans="8:8" ht="15" customHeight="1">
      <c r="H42681" s="24"/>
    </row>
    <row r="42682" spans="8:8" ht="15" customHeight="1">
      <c r="H42682" s="24"/>
    </row>
    <row r="42683" spans="8:8" ht="15" customHeight="1">
      <c r="H42683" s="24"/>
    </row>
    <row r="42684" spans="8:8" ht="15" customHeight="1">
      <c r="H42684" s="24"/>
    </row>
    <row r="42685" spans="8:8" ht="15" customHeight="1">
      <c r="H42685" s="24"/>
    </row>
    <row r="42686" spans="8:8" ht="15" customHeight="1">
      <c r="H42686" s="24"/>
    </row>
    <row r="42687" spans="8:8" ht="15" customHeight="1">
      <c r="H42687" s="24"/>
    </row>
    <row r="42688" spans="8:8" ht="15" customHeight="1">
      <c r="H42688" s="24"/>
    </row>
    <row r="42689" spans="8:8" ht="15" customHeight="1">
      <c r="H42689" s="24"/>
    </row>
    <row r="42690" spans="8:8" ht="15" customHeight="1">
      <c r="H42690" s="24"/>
    </row>
    <row r="42691" spans="8:8" ht="15" customHeight="1">
      <c r="H42691" s="24"/>
    </row>
    <row r="42692" spans="8:8" ht="15" customHeight="1">
      <c r="H42692" s="24"/>
    </row>
    <row r="42693" spans="8:8" ht="15" customHeight="1">
      <c r="H42693" s="24"/>
    </row>
    <row r="42694" spans="8:8" ht="15" customHeight="1">
      <c r="H42694" s="24"/>
    </row>
    <row r="42695" spans="8:8" ht="15" customHeight="1">
      <c r="H42695" s="24"/>
    </row>
    <row r="42696" spans="8:8" ht="15" customHeight="1">
      <c r="H42696" s="24"/>
    </row>
    <row r="42697" spans="8:8" ht="15" customHeight="1">
      <c r="H42697" s="24"/>
    </row>
    <row r="42698" spans="8:8" ht="15" customHeight="1">
      <c r="H42698" s="24"/>
    </row>
    <row r="42699" spans="8:8" ht="15" customHeight="1">
      <c r="H42699" s="24"/>
    </row>
    <row r="42700" spans="8:8" ht="15" customHeight="1">
      <c r="H42700" s="24"/>
    </row>
    <row r="42701" spans="8:8" ht="15" customHeight="1">
      <c r="H42701" s="24"/>
    </row>
    <row r="42702" spans="8:8" ht="15" customHeight="1">
      <c r="H42702" s="24"/>
    </row>
    <row r="42703" spans="8:8" ht="15" customHeight="1">
      <c r="H42703" s="24"/>
    </row>
    <row r="42704" spans="8:8" ht="15" customHeight="1">
      <c r="H42704" s="24"/>
    </row>
    <row r="42705" spans="8:8" ht="15" customHeight="1">
      <c r="H42705" s="24"/>
    </row>
    <row r="42706" spans="8:8" ht="15" customHeight="1">
      <c r="H42706" s="24"/>
    </row>
    <row r="42707" spans="8:8" ht="15" customHeight="1">
      <c r="H42707" s="24"/>
    </row>
    <row r="42708" spans="8:8" ht="15" customHeight="1">
      <c r="H42708" s="24"/>
    </row>
    <row r="42709" spans="8:8" ht="15" customHeight="1">
      <c r="H42709" s="24"/>
    </row>
    <row r="42710" spans="8:8" ht="15" customHeight="1">
      <c r="H42710" s="24"/>
    </row>
    <row r="42711" spans="8:8" ht="15" customHeight="1">
      <c r="H42711" s="24"/>
    </row>
    <row r="42712" spans="8:8" ht="15" customHeight="1">
      <c r="H42712" s="24"/>
    </row>
    <row r="42713" spans="8:8" ht="15" customHeight="1">
      <c r="H42713" s="24"/>
    </row>
    <row r="42714" spans="8:8" ht="15" customHeight="1">
      <c r="H42714" s="24"/>
    </row>
    <row r="42715" spans="8:8" ht="15" customHeight="1">
      <c r="H42715" s="24"/>
    </row>
    <row r="42716" spans="8:8" ht="15" customHeight="1">
      <c r="H42716" s="24"/>
    </row>
    <row r="42717" spans="8:8" ht="15" customHeight="1">
      <c r="H42717" s="24"/>
    </row>
    <row r="42718" spans="8:8" ht="15" customHeight="1">
      <c r="H42718" s="24"/>
    </row>
    <row r="42719" spans="8:8" ht="15" customHeight="1">
      <c r="H42719" s="24"/>
    </row>
    <row r="42720" spans="8:8" ht="15" customHeight="1">
      <c r="H42720" s="24"/>
    </row>
    <row r="42721" spans="8:8" ht="15" customHeight="1">
      <c r="H42721" s="24"/>
    </row>
    <row r="42722" spans="8:8" ht="15" customHeight="1">
      <c r="H42722" s="24"/>
    </row>
    <row r="42723" spans="8:8" ht="15" customHeight="1">
      <c r="H42723" s="24"/>
    </row>
    <row r="42724" spans="8:8" ht="15" customHeight="1">
      <c r="H42724" s="24"/>
    </row>
    <row r="42725" spans="8:8" ht="15" customHeight="1">
      <c r="H42725" s="24"/>
    </row>
    <row r="42726" spans="8:8" ht="15" customHeight="1">
      <c r="H42726" s="24"/>
    </row>
    <row r="42727" spans="8:8" ht="15" customHeight="1">
      <c r="H42727" s="24"/>
    </row>
    <row r="42728" spans="8:8" ht="15" customHeight="1">
      <c r="H42728" s="24"/>
    </row>
    <row r="42729" spans="8:8" ht="15" customHeight="1">
      <c r="H42729" s="24"/>
    </row>
    <row r="42730" spans="8:8" ht="15" customHeight="1">
      <c r="H42730" s="24"/>
    </row>
    <row r="42731" spans="8:8" ht="15" customHeight="1">
      <c r="H42731" s="24"/>
    </row>
    <row r="42732" spans="8:8" ht="15" customHeight="1">
      <c r="H42732" s="24"/>
    </row>
    <row r="42733" spans="8:8" ht="15" customHeight="1">
      <c r="H42733" s="24"/>
    </row>
    <row r="42734" spans="8:8" ht="15" customHeight="1">
      <c r="H42734" s="24"/>
    </row>
    <row r="42735" spans="8:8" ht="15" customHeight="1">
      <c r="H42735" s="24"/>
    </row>
    <row r="42736" spans="8:8" ht="15" customHeight="1">
      <c r="H42736" s="24"/>
    </row>
    <row r="42737" spans="8:8" ht="15" customHeight="1">
      <c r="H42737" s="24"/>
    </row>
    <row r="42738" spans="8:8" ht="15" customHeight="1">
      <c r="H42738" s="24"/>
    </row>
    <row r="42739" spans="8:8" ht="15" customHeight="1">
      <c r="H42739" s="24"/>
    </row>
    <row r="42740" spans="8:8" ht="15" customHeight="1">
      <c r="H42740" s="24"/>
    </row>
    <row r="42741" spans="8:8" ht="15" customHeight="1">
      <c r="H42741" s="24"/>
    </row>
    <row r="42742" spans="8:8" ht="15" customHeight="1">
      <c r="H42742" s="24"/>
    </row>
    <row r="42743" spans="8:8" ht="15" customHeight="1">
      <c r="H42743" s="24"/>
    </row>
    <row r="42744" spans="8:8" ht="15" customHeight="1">
      <c r="H42744" s="24"/>
    </row>
    <row r="42745" spans="8:8" ht="15" customHeight="1">
      <c r="H42745" s="24"/>
    </row>
    <row r="42746" spans="8:8" ht="15" customHeight="1">
      <c r="H42746" s="24"/>
    </row>
    <row r="42747" spans="8:8" ht="15" customHeight="1">
      <c r="H42747" s="24"/>
    </row>
    <row r="42748" spans="8:8" ht="15" customHeight="1">
      <c r="H42748" s="24"/>
    </row>
    <row r="42749" spans="8:8" ht="15" customHeight="1">
      <c r="H42749" s="24"/>
    </row>
    <row r="42750" spans="8:8" ht="15" customHeight="1">
      <c r="H42750" s="24"/>
    </row>
    <row r="42751" spans="8:8" ht="15" customHeight="1">
      <c r="H42751" s="24"/>
    </row>
    <row r="42752" spans="8:8" ht="15" customHeight="1">
      <c r="H42752" s="24"/>
    </row>
    <row r="42753" spans="8:8" ht="15" customHeight="1">
      <c r="H42753" s="24"/>
    </row>
    <row r="42754" spans="8:8" ht="15" customHeight="1">
      <c r="H42754" s="24"/>
    </row>
    <row r="42755" spans="8:8" ht="15" customHeight="1">
      <c r="H42755" s="24"/>
    </row>
    <row r="42756" spans="8:8" ht="15" customHeight="1">
      <c r="H42756" s="24"/>
    </row>
    <row r="42757" spans="8:8" ht="15" customHeight="1">
      <c r="H42757" s="24"/>
    </row>
    <row r="42758" spans="8:8" ht="15" customHeight="1">
      <c r="H42758" s="24"/>
    </row>
    <row r="42759" spans="8:8" ht="15" customHeight="1">
      <c r="H42759" s="24"/>
    </row>
    <row r="42760" spans="8:8" ht="15" customHeight="1">
      <c r="H42760" s="24"/>
    </row>
    <row r="42761" spans="8:8" ht="15" customHeight="1">
      <c r="H42761" s="24"/>
    </row>
    <row r="42762" spans="8:8" ht="15" customHeight="1">
      <c r="H42762" s="24"/>
    </row>
    <row r="42763" spans="8:8" ht="15" customHeight="1">
      <c r="H42763" s="24"/>
    </row>
    <row r="42764" spans="8:8" ht="15" customHeight="1">
      <c r="H42764" s="24"/>
    </row>
    <row r="42765" spans="8:8" ht="15" customHeight="1">
      <c r="H42765" s="24"/>
    </row>
    <row r="42766" spans="8:8" ht="15" customHeight="1">
      <c r="H42766" s="24"/>
    </row>
    <row r="42767" spans="8:8" ht="15" customHeight="1">
      <c r="H42767" s="24"/>
    </row>
    <row r="42768" spans="8:8" ht="15" customHeight="1">
      <c r="H42768" s="24"/>
    </row>
    <row r="42769" spans="8:8" ht="15" customHeight="1">
      <c r="H42769" s="24"/>
    </row>
    <row r="42770" spans="8:8" ht="15" customHeight="1">
      <c r="H42770" s="24"/>
    </row>
    <row r="42771" spans="8:8" ht="15" customHeight="1">
      <c r="H42771" s="24"/>
    </row>
    <row r="42772" spans="8:8" ht="15" customHeight="1">
      <c r="H42772" s="24"/>
    </row>
    <row r="42773" spans="8:8" ht="15" customHeight="1">
      <c r="H42773" s="24"/>
    </row>
    <row r="42774" spans="8:8" ht="15" customHeight="1">
      <c r="H42774" s="24"/>
    </row>
    <row r="42775" spans="8:8" ht="15" customHeight="1">
      <c r="H42775" s="24"/>
    </row>
    <row r="42776" spans="8:8" ht="15" customHeight="1">
      <c r="H42776" s="24"/>
    </row>
    <row r="42777" spans="8:8" ht="15" customHeight="1">
      <c r="H42777" s="24"/>
    </row>
    <row r="42778" spans="8:8" ht="15" customHeight="1">
      <c r="H42778" s="24"/>
    </row>
    <row r="42779" spans="8:8" ht="15" customHeight="1">
      <c r="H42779" s="24"/>
    </row>
    <row r="42780" spans="8:8" ht="15" customHeight="1">
      <c r="H42780" s="24"/>
    </row>
    <row r="42781" spans="8:8" ht="15" customHeight="1">
      <c r="H42781" s="24"/>
    </row>
    <row r="42782" spans="8:8" ht="15" customHeight="1">
      <c r="H42782" s="24"/>
    </row>
    <row r="42783" spans="8:8" ht="15" customHeight="1">
      <c r="H42783" s="24"/>
    </row>
    <row r="42784" spans="8:8" ht="15" customHeight="1">
      <c r="H42784" s="24"/>
    </row>
    <row r="42785" spans="8:8" ht="15" customHeight="1">
      <c r="H42785" s="24"/>
    </row>
    <row r="42786" spans="8:8" ht="15" customHeight="1">
      <c r="H42786" s="24"/>
    </row>
    <row r="42787" spans="8:8" ht="15" customHeight="1">
      <c r="H42787" s="24"/>
    </row>
    <row r="42788" spans="8:8" ht="15" customHeight="1">
      <c r="H42788" s="24"/>
    </row>
    <row r="42789" spans="8:8" ht="15" customHeight="1">
      <c r="H42789" s="24"/>
    </row>
    <row r="42790" spans="8:8" ht="15" customHeight="1">
      <c r="H42790" s="24"/>
    </row>
    <row r="42791" spans="8:8" ht="15" customHeight="1">
      <c r="H42791" s="24"/>
    </row>
    <row r="42792" spans="8:8" ht="15" customHeight="1">
      <c r="H42792" s="24"/>
    </row>
    <row r="42793" spans="8:8" ht="15" customHeight="1">
      <c r="H42793" s="24"/>
    </row>
    <row r="42794" spans="8:8" ht="15" customHeight="1">
      <c r="H42794" s="24"/>
    </row>
    <row r="42795" spans="8:8" ht="15" customHeight="1">
      <c r="H42795" s="24"/>
    </row>
    <row r="42796" spans="8:8" ht="15" customHeight="1">
      <c r="H42796" s="24"/>
    </row>
    <row r="42797" spans="8:8" ht="15" customHeight="1">
      <c r="H42797" s="24"/>
    </row>
    <row r="42798" spans="8:8" ht="15" customHeight="1">
      <c r="H42798" s="24"/>
    </row>
    <row r="42799" spans="8:8" ht="15" customHeight="1">
      <c r="H42799" s="24"/>
    </row>
    <row r="42800" spans="8:8" ht="15" customHeight="1">
      <c r="H42800" s="24"/>
    </row>
    <row r="42801" spans="8:8" ht="15" customHeight="1">
      <c r="H42801" s="24"/>
    </row>
    <row r="42802" spans="8:8" ht="15" customHeight="1">
      <c r="H42802" s="24"/>
    </row>
    <row r="42803" spans="8:8" ht="15" customHeight="1">
      <c r="H42803" s="24"/>
    </row>
    <row r="42804" spans="8:8" ht="15" customHeight="1">
      <c r="H42804" s="24"/>
    </row>
    <row r="42805" spans="8:8" ht="15" customHeight="1">
      <c r="H42805" s="24"/>
    </row>
    <row r="42806" spans="8:8" ht="15" customHeight="1">
      <c r="H42806" s="24"/>
    </row>
    <row r="42807" spans="8:8" ht="15" customHeight="1">
      <c r="H42807" s="24"/>
    </row>
    <row r="42808" spans="8:8" ht="15" customHeight="1">
      <c r="H42808" s="24"/>
    </row>
    <row r="42809" spans="8:8" ht="15" customHeight="1">
      <c r="H42809" s="24"/>
    </row>
    <row r="42810" spans="8:8" ht="15" customHeight="1">
      <c r="H42810" s="24"/>
    </row>
    <row r="42811" spans="8:8" ht="15" customHeight="1">
      <c r="H42811" s="24"/>
    </row>
    <row r="42812" spans="8:8" ht="15" customHeight="1">
      <c r="H42812" s="24"/>
    </row>
    <row r="42813" spans="8:8" ht="15" customHeight="1">
      <c r="H42813" s="24"/>
    </row>
    <row r="42814" spans="8:8" ht="15" customHeight="1">
      <c r="H42814" s="24"/>
    </row>
    <row r="42815" spans="8:8" ht="15" customHeight="1">
      <c r="H42815" s="24"/>
    </row>
    <row r="42816" spans="8:8" ht="15" customHeight="1">
      <c r="H42816" s="24"/>
    </row>
    <row r="42817" spans="8:8" ht="15" customHeight="1">
      <c r="H42817" s="24"/>
    </row>
    <row r="42818" spans="8:8" ht="15" customHeight="1">
      <c r="H42818" s="24"/>
    </row>
    <row r="42819" spans="8:8" ht="15" customHeight="1">
      <c r="H42819" s="24"/>
    </row>
    <row r="42820" spans="8:8" ht="15" customHeight="1">
      <c r="H42820" s="24"/>
    </row>
    <row r="42821" spans="8:8" ht="15" customHeight="1">
      <c r="H42821" s="24"/>
    </row>
    <row r="42822" spans="8:8" ht="15" customHeight="1">
      <c r="H42822" s="24"/>
    </row>
    <row r="42823" spans="8:8" ht="15" customHeight="1">
      <c r="H42823" s="24"/>
    </row>
    <row r="42824" spans="8:8" ht="15" customHeight="1">
      <c r="H42824" s="24"/>
    </row>
    <row r="42825" spans="8:8" ht="15" customHeight="1">
      <c r="H42825" s="24"/>
    </row>
    <row r="42826" spans="8:8" ht="15" customHeight="1">
      <c r="H42826" s="24"/>
    </row>
    <row r="42827" spans="8:8" ht="15" customHeight="1">
      <c r="H42827" s="24"/>
    </row>
    <row r="42828" spans="8:8" ht="15" customHeight="1">
      <c r="H42828" s="24"/>
    </row>
    <row r="42829" spans="8:8" ht="15" customHeight="1">
      <c r="H42829" s="24"/>
    </row>
    <row r="42830" spans="8:8" ht="15" customHeight="1">
      <c r="H42830" s="24"/>
    </row>
    <row r="42831" spans="8:8" ht="15" customHeight="1">
      <c r="H42831" s="24"/>
    </row>
    <row r="42832" spans="8:8" ht="15" customHeight="1">
      <c r="H42832" s="24"/>
    </row>
    <row r="42833" spans="8:8" ht="15" customHeight="1">
      <c r="H42833" s="24"/>
    </row>
    <row r="42834" spans="8:8" ht="15" customHeight="1">
      <c r="H42834" s="24"/>
    </row>
    <row r="42835" spans="8:8" ht="15" customHeight="1">
      <c r="H42835" s="24"/>
    </row>
    <row r="42836" spans="8:8" ht="15" customHeight="1">
      <c r="H42836" s="24"/>
    </row>
    <row r="42837" spans="8:8" ht="15" customHeight="1">
      <c r="H42837" s="24"/>
    </row>
    <row r="42838" spans="8:8" ht="15" customHeight="1">
      <c r="H42838" s="24"/>
    </row>
    <row r="42839" spans="8:8" ht="15" customHeight="1">
      <c r="H42839" s="24"/>
    </row>
    <row r="42840" spans="8:8" ht="15" customHeight="1">
      <c r="H42840" s="24"/>
    </row>
    <row r="42841" spans="8:8" ht="15" customHeight="1">
      <c r="H42841" s="24"/>
    </row>
    <row r="42842" spans="8:8" ht="15" customHeight="1">
      <c r="H42842" s="24"/>
    </row>
    <row r="42843" spans="8:8" ht="15" customHeight="1">
      <c r="H42843" s="24"/>
    </row>
    <row r="42844" spans="8:8" ht="15" customHeight="1">
      <c r="H42844" s="24"/>
    </row>
    <row r="42845" spans="8:8" ht="15" customHeight="1">
      <c r="H42845" s="24"/>
    </row>
    <row r="42846" spans="8:8" ht="15" customHeight="1">
      <c r="H42846" s="24"/>
    </row>
    <row r="42847" spans="8:8" ht="15" customHeight="1">
      <c r="H42847" s="24"/>
    </row>
    <row r="42848" spans="8:8" ht="15" customHeight="1">
      <c r="H42848" s="24"/>
    </row>
    <row r="42849" spans="8:8" ht="15" customHeight="1">
      <c r="H42849" s="24"/>
    </row>
    <row r="42850" spans="8:8" ht="15" customHeight="1">
      <c r="H42850" s="24"/>
    </row>
    <row r="42851" spans="8:8" ht="15" customHeight="1">
      <c r="H42851" s="24"/>
    </row>
    <row r="42852" spans="8:8" ht="15" customHeight="1">
      <c r="H42852" s="24"/>
    </row>
    <row r="42853" spans="8:8" ht="15" customHeight="1">
      <c r="H42853" s="24"/>
    </row>
    <row r="42854" spans="8:8" ht="15" customHeight="1">
      <c r="H42854" s="24"/>
    </row>
    <row r="42855" spans="8:8" ht="15" customHeight="1">
      <c r="H42855" s="24"/>
    </row>
    <row r="42856" spans="8:8" ht="15" customHeight="1">
      <c r="H42856" s="24"/>
    </row>
    <row r="42857" spans="8:8" ht="15" customHeight="1">
      <c r="H42857" s="24"/>
    </row>
    <row r="42858" spans="8:8" ht="15" customHeight="1">
      <c r="H42858" s="24"/>
    </row>
    <row r="42859" spans="8:8" ht="15" customHeight="1">
      <c r="H42859" s="24"/>
    </row>
    <row r="42860" spans="8:8" ht="15" customHeight="1">
      <c r="H42860" s="24"/>
    </row>
    <row r="42861" spans="8:8" ht="15" customHeight="1">
      <c r="H42861" s="24"/>
    </row>
    <row r="42862" spans="8:8" ht="15" customHeight="1">
      <c r="H42862" s="24"/>
    </row>
    <row r="42863" spans="8:8" ht="15" customHeight="1">
      <c r="H42863" s="24"/>
    </row>
    <row r="42864" spans="8:8" ht="15" customHeight="1">
      <c r="H42864" s="24"/>
    </row>
    <row r="42865" spans="8:8" ht="15" customHeight="1">
      <c r="H42865" s="24"/>
    </row>
    <row r="42866" spans="8:8" ht="15" customHeight="1">
      <c r="H42866" s="24"/>
    </row>
    <row r="42867" spans="8:8" ht="15" customHeight="1">
      <c r="H42867" s="24"/>
    </row>
    <row r="42868" spans="8:8" ht="15" customHeight="1">
      <c r="H42868" s="24"/>
    </row>
    <row r="42869" spans="8:8" ht="15" customHeight="1">
      <c r="H42869" s="24"/>
    </row>
    <row r="42870" spans="8:8" ht="15" customHeight="1">
      <c r="H42870" s="24"/>
    </row>
    <row r="42871" spans="8:8" ht="15" customHeight="1">
      <c r="H42871" s="24"/>
    </row>
    <row r="42872" spans="8:8" ht="15" customHeight="1">
      <c r="H42872" s="24"/>
    </row>
    <row r="42873" spans="8:8" ht="15" customHeight="1">
      <c r="H42873" s="24"/>
    </row>
    <row r="42874" spans="8:8" ht="15" customHeight="1">
      <c r="H42874" s="24"/>
    </row>
    <row r="42875" spans="8:8" ht="15" customHeight="1">
      <c r="H42875" s="24"/>
    </row>
    <row r="42876" spans="8:8" ht="15" customHeight="1">
      <c r="H42876" s="24"/>
    </row>
    <row r="42877" spans="8:8" ht="15" customHeight="1">
      <c r="H42877" s="24"/>
    </row>
    <row r="42878" spans="8:8" ht="15" customHeight="1">
      <c r="H42878" s="24"/>
    </row>
    <row r="42879" spans="8:8" ht="15" customHeight="1">
      <c r="H42879" s="24"/>
    </row>
    <row r="42880" spans="8:8" ht="15" customHeight="1">
      <c r="H42880" s="24"/>
    </row>
    <row r="42881" spans="8:8" ht="15" customHeight="1">
      <c r="H42881" s="24"/>
    </row>
    <row r="42882" spans="8:8" ht="15" customHeight="1">
      <c r="H42882" s="24"/>
    </row>
    <row r="42883" spans="8:8" ht="15" customHeight="1">
      <c r="H42883" s="24"/>
    </row>
    <row r="42884" spans="8:8" ht="15" customHeight="1">
      <c r="H42884" s="24"/>
    </row>
    <row r="42885" spans="8:8" ht="15" customHeight="1">
      <c r="H42885" s="24"/>
    </row>
    <row r="42886" spans="8:8" ht="15" customHeight="1">
      <c r="H42886" s="24"/>
    </row>
    <row r="42887" spans="8:8" ht="15" customHeight="1">
      <c r="H42887" s="24"/>
    </row>
    <row r="42888" spans="8:8" ht="15" customHeight="1">
      <c r="H42888" s="24"/>
    </row>
    <row r="42889" spans="8:8" ht="15" customHeight="1">
      <c r="H42889" s="24"/>
    </row>
    <row r="42890" spans="8:8" ht="15" customHeight="1">
      <c r="H42890" s="24"/>
    </row>
    <row r="42891" spans="8:8" ht="15" customHeight="1">
      <c r="H42891" s="24"/>
    </row>
    <row r="42892" spans="8:8" ht="15" customHeight="1">
      <c r="H42892" s="24"/>
    </row>
    <row r="42893" spans="8:8" ht="15" customHeight="1">
      <c r="H42893" s="24"/>
    </row>
    <row r="42894" spans="8:8" ht="15" customHeight="1">
      <c r="H42894" s="24"/>
    </row>
    <row r="42895" spans="8:8" ht="15" customHeight="1">
      <c r="H42895" s="24"/>
    </row>
    <row r="42896" spans="8:8" ht="15" customHeight="1">
      <c r="H42896" s="24"/>
    </row>
    <row r="42897" spans="8:8" ht="15" customHeight="1">
      <c r="H42897" s="24"/>
    </row>
    <row r="42898" spans="8:8" ht="15" customHeight="1">
      <c r="H42898" s="24"/>
    </row>
    <row r="42899" spans="8:8" ht="15" customHeight="1">
      <c r="H42899" s="24"/>
    </row>
    <row r="42900" spans="8:8" ht="15" customHeight="1">
      <c r="H42900" s="24"/>
    </row>
    <row r="42901" spans="8:8" ht="15" customHeight="1">
      <c r="H42901" s="24"/>
    </row>
    <row r="42902" spans="8:8" ht="15" customHeight="1">
      <c r="H42902" s="24"/>
    </row>
    <row r="42903" spans="8:8" ht="15" customHeight="1">
      <c r="H42903" s="24"/>
    </row>
    <row r="42904" spans="8:8" ht="15" customHeight="1">
      <c r="H42904" s="24"/>
    </row>
    <row r="42905" spans="8:8" ht="15" customHeight="1">
      <c r="H42905" s="24"/>
    </row>
    <row r="42906" spans="8:8" ht="15" customHeight="1">
      <c r="H42906" s="24"/>
    </row>
    <row r="42907" spans="8:8" ht="15" customHeight="1">
      <c r="H42907" s="24"/>
    </row>
    <row r="42908" spans="8:8" ht="15" customHeight="1">
      <c r="H42908" s="24"/>
    </row>
    <row r="42909" spans="8:8" ht="15" customHeight="1">
      <c r="H42909" s="24"/>
    </row>
    <row r="42910" spans="8:8" ht="15" customHeight="1">
      <c r="H42910" s="24"/>
    </row>
    <row r="42911" spans="8:8" ht="15" customHeight="1">
      <c r="H42911" s="24"/>
    </row>
    <row r="42912" spans="8:8" ht="15" customHeight="1">
      <c r="H42912" s="24"/>
    </row>
    <row r="42913" spans="8:8" ht="15" customHeight="1">
      <c r="H42913" s="24"/>
    </row>
    <row r="42914" spans="8:8" ht="15" customHeight="1">
      <c r="H42914" s="24"/>
    </row>
    <row r="42915" spans="8:8" ht="15" customHeight="1">
      <c r="H42915" s="24"/>
    </row>
    <row r="42916" spans="8:8" ht="15" customHeight="1">
      <c r="H42916" s="24"/>
    </row>
    <row r="42917" spans="8:8" ht="15" customHeight="1">
      <c r="H42917" s="24"/>
    </row>
    <row r="42918" spans="8:8" ht="15" customHeight="1">
      <c r="H42918" s="24"/>
    </row>
    <row r="42919" spans="8:8" ht="15" customHeight="1">
      <c r="H42919" s="24"/>
    </row>
    <row r="42920" spans="8:8" ht="15" customHeight="1">
      <c r="H42920" s="24"/>
    </row>
    <row r="42921" spans="8:8" ht="15" customHeight="1">
      <c r="H42921" s="24"/>
    </row>
    <row r="42922" spans="8:8" ht="15" customHeight="1">
      <c r="H42922" s="24"/>
    </row>
    <row r="42923" spans="8:8" ht="15" customHeight="1">
      <c r="H42923" s="24"/>
    </row>
    <row r="42924" spans="8:8" ht="15" customHeight="1">
      <c r="H42924" s="24"/>
    </row>
    <row r="42925" spans="8:8" ht="15" customHeight="1">
      <c r="H42925" s="24"/>
    </row>
    <row r="42926" spans="8:8" ht="15" customHeight="1">
      <c r="H42926" s="24"/>
    </row>
    <row r="42927" spans="8:8" ht="15" customHeight="1">
      <c r="H42927" s="24"/>
    </row>
    <row r="42928" spans="8:8" ht="15" customHeight="1">
      <c r="H42928" s="24"/>
    </row>
    <row r="42929" spans="8:8" ht="15" customHeight="1">
      <c r="H42929" s="24"/>
    </row>
    <row r="42930" spans="8:8" ht="15" customHeight="1">
      <c r="H42930" s="24"/>
    </row>
    <row r="42931" spans="8:8" ht="15" customHeight="1">
      <c r="H42931" s="24"/>
    </row>
    <row r="42932" spans="8:8" ht="15" customHeight="1">
      <c r="H42932" s="24"/>
    </row>
    <row r="42933" spans="8:8" ht="15" customHeight="1">
      <c r="H42933" s="24"/>
    </row>
    <row r="42934" spans="8:8" ht="15" customHeight="1">
      <c r="H42934" s="24"/>
    </row>
    <row r="42935" spans="8:8" ht="15" customHeight="1">
      <c r="H42935" s="24"/>
    </row>
    <row r="42936" spans="8:8" ht="15" customHeight="1">
      <c r="H42936" s="24"/>
    </row>
    <row r="42937" spans="8:8" ht="15" customHeight="1">
      <c r="H42937" s="24"/>
    </row>
    <row r="42938" spans="8:8" ht="15" customHeight="1">
      <c r="H42938" s="24"/>
    </row>
    <row r="42939" spans="8:8" ht="15" customHeight="1">
      <c r="H42939" s="24"/>
    </row>
    <row r="42940" spans="8:8" ht="15" customHeight="1">
      <c r="H42940" s="24"/>
    </row>
    <row r="42941" spans="8:8" ht="15" customHeight="1">
      <c r="H42941" s="24"/>
    </row>
    <row r="42942" spans="8:8" ht="15" customHeight="1">
      <c r="H42942" s="24"/>
    </row>
    <row r="42943" spans="8:8" ht="15" customHeight="1">
      <c r="H42943" s="24"/>
    </row>
    <row r="42944" spans="8:8" ht="15" customHeight="1">
      <c r="H42944" s="24"/>
    </row>
    <row r="42945" spans="8:8" ht="15" customHeight="1">
      <c r="H42945" s="24"/>
    </row>
    <row r="42946" spans="8:8" ht="15" customHeight="1">
      <c r="H42946" s="24"/>
    </row>
    <row r="42947" spans="8:8" ht="15" customHeight="1">
      <c r="H42947" s="24"/>
    </row>
    <row r="42948" spans="8:8" ht="15" customHeight="1">
      <c r="H42948" s="24"/>
    </row>
    <row r="42949" spans="8:8" ht="15" customHeight="1">
      <c r="H42949" s="24"/>
    </row>
    <row r="42950" spans="8:8" ht="15" customHeight="1">
      <c r="H42950" s="24"/>
    </row>
    <row r="42951" spans="8:8" ht="15" customHeight="1">
      <c r="H42951" s="24"/>
    </row>
    <row r="42952" spans="8:8" ht="15" customHeight="1">
      <c r="H42952" s="24"/>
    </row>
    <row r="42953" spans="8:8" ht="15" customHeight="1">
      <c r="H42953" s="24"/>
    </row>
    <row r="42954" spans="8:8" ht="15" customHeight="1">
      <c r="H42954" s="24"/>
    </row>
    <row r="42955" spans="8:8" ht="15" customHeight="1">
      <c r="H42955" s="24"/>
    </row>
    <row r="42956" spans="8:8" ht="15" customHeight="1">
      <c r="H42956" s="24"/>
    </row>
    <row r="42957" spans="8:8" ht="15" customHeight="1">
      <c r="H42957" s="24"/>
    </row>
    <row r="42958" spans="8:8" ht="15" customHeight="1">
      <c r="H42958" s="24"/>
    </row>
    <row r="42959" spans="8:8" ht="15" customHeight="1">
      <c r="H42959" s="24"/>
    </row>
    <row r="42960" spans="8:8" ht="15" customHeight="1">
      <c r="H42960" s="24"/>
    </row>
    <row r="42961" spans="8:8" ht="15" customHeight="1">
      <c r="H42961" s="24"/>
    </row>
    <row r="42962" spans="8:8" ht="15" customHeight="1">
      <c r="H42962" s="24"/>
    </row>
    <row r="42963" spans="8:8" ht="15" customHeight="1">
      <c r="H42963" s="24"/>
    </row>
    <row r="42964" spans="8:8" ht="15" customHeight="1">
      <c r="H42964" s="24"/>
    </row>
    <row r="42965" spans="8:8" ht="15" customHeight="1">
      <c r="H42965" s="24"/>
    </row>
    <row r="42966" spans="8:8" ht="15" customHeight="1">
      <c r="H42966" s="24"/>
    </row>
    <row r="42967" spans="8:8" ht="15" customHeight="1">
      <c r="H42967" s="24"/>
    </row>
    <row r="42968" spans="8:8" ht="15" customHeight="1">
      <c r="H42968" s="24"/>
    </row>
    <row r="42969" spans="8:8" ht="15" customHeight="1">
      <c r="H42969" s="24"/>
    </row>
    <row r="42970" spans="8:8" ht="15" customHeight="1">
      <c r="H42970" s="24"/>
    </row>
    <row r="42971" spans="8:8" ht="15" customHeight="1">
      <c r="H42971" s="24"/>
    </row>
    <row r="42972" spans="8:8" ht="15" customHeight="1">
      <c r="H42972" s="24"/>
    </row>
    <row r="42973" spans="8:8" ht="15" customHeight="1">
      <c r="H42973" s="24"/>
    </row>
    <row r="42974" spans="8:8" ht="15" customHeight="1">
      <c r="H42974" s="24"/>
    </row>
    <row r="42975" spans="8:8" ht="15" customHeight="1">
      <c r="H42975" s="24"/>
    </row>
    <row r="42976" spans="8:8" ht="15" customHeight="1">
      <c r="H42976" s="24"/>
    </row>
    <row r="42977" spans="8:8" ht="15" customHeight="1">
      <c r="H42977" s="24"/>
    </row>
    <row r="42978" spans="8:8" ht="15" customHeight="1">
      <c r="H42978" s="24"/>
    </row>
    <row r="42979" spans="8:8" ht="15" customHeight="1">
      <c r="H42979" s="24"/>
    </row>
    <row r="42980" spans="8:8" ht="15" customHeight="1">
      <c r="H42980" s="24"/>
    </row>
    <row r="42981" spans="8:8" ht="15" customHeight="1">
      <c r="H42981" s="24"/>
    </row>
    <row r="42982" spans="8:8" ht="15" customHeight="1">
      <c r="H42982" s="24"/>
    </row>
    <row r="42983" spans="8:8" ht="15" customHeight="1">
      <c r="H42983" s="24"/>
    </row>
    <row r="42984" spans="8:8" ht="15" customHeight="1">
      <c r="H42984" s="24"/>
    </row>
    <row r="42985" spans="8:8" ht="15" customHeight="1">
      <c r="H42985" s="24"/>
    </row>
    <row r="42986" spans="8:8" ht="15" customHeight="1">
      <c r="H42986" s="24"/>
    </row>
    <row r="42987" spans="8:8" ht="15" customHeight="1">
      <c r="H42987" s="24"/>
    </row>
    <row r="42988" spans="8:8" ht="15" customHeight="1">
      <c r="H42988" s="24"/>
    </row>
    <row r="42989" spans="8:8" ht="15" customHeight="1">
      <c r="H42989" s="24"/>
    </row>
    <row r="42990" spans="8:8" ht="15" customHeight="1">
      <c r="H42990" s="24"/>
    </row>
    <row r="42991" spans="8:8" ht="15" customHeight="1">
      <c r="H42991" s="24"/>
    </row>
    <row r="42992" spans="8:8" ht="15" customHeight="1">
      <c r="H42992" s="24"/>
    </row>
    <row r="42993" spans="8:8" ht="15" customHeight="1">
      <c r="H42993" s="24"/>
    </row>
    <row r="42994" spans="8:8" ht="15" customHeight="1">
      <c r="H42994" s="24"/>
    </row>
    <row r="42995" spans="8:8" ht="15" customHeight="1">
      <c r="H42995" s="24"/>
    </row>
    <row r="42996" spans="8:8" ht="15" customHeight="1">
      <c r="H42996" s="24"/>
    </row>
    <row r="42997" spans="8:8" ht="15" customHeight="1">
      <c r="H42997" s="24"/>
    </row>
    <row r="42998" spans="8:8" ht="15" customHeight="1">
      <c r="H42998" s="24"/>
    </row>
    <row r="42999" spans="8:8" ht="15" customHeight="1">
      <c r="H42999" s="24"/>
    </row>
    <row r="43000" spans="8:8" ht="15" customHeight="1">
      <c r="H43000" s="24"/>
    </row>
    <row r="43001" spans="8:8" ht="15" customHeight="1">
      <c r="H43001" s="24"/>
    </row>
    <row r="43002" spans="8:8" ht="15" customHeight="1">
      <c r="H43002" s="24"/>
    </row>
    <row r="43003" spans="8:8" ht="15" customHeight="1">
      <c r="H43003" s="24"/>
    </row>
    <row r="43004" spans="8:8" ht="15" customHeight="1">
      <c r="H43004" s="24"/>
    </row>
    <row r="43005" spans="8:8" ht="15" customHeight="1">
      <c r="H43005" s="24"/>
    </row>
    <row r="43006" spans="8:8" ht="15" customHeight="1">
      <c r="H43006" s="24"/>
    </row>
    <row r="43007" spans="8:8" ht="15" customHeight="1">
      <c r="H43007" s="24"/>
    </row>
    <row r="43008" spans="8:8" ht="15" customHeight="1">
      <c r="H43008" s="24"/>
    </row>
    <row r="43009" spans="8:8" ht="15" customHeight="1">
      <c r="H43009" s="24"/>
    </row>
    <row r="43010" spans="8:8" ht="15" customHeight="1">
      <c r="H43010" s="24"/>
    </row>
    <row r="43011" spans="8:8" ht="15" customHeight="1">
      <c r="H43011" s="24"/>
    </row>
    <row r="43012" spans="8:8" ht="15" customHeight="1">
      <c r="H43012" s="24"/>
    </row>
    <row r="43013" spans="8:8" ht="15" customHeight="1">
      <c r="H43013" s="24"/>
    </row>
    <row r="43014" spans="8:8" ht="15" customHeight="1">
      <c r="H43014" s="24"/>
    </row>
    <row r="43015" spans="8:8" ht="15" customHeight="1">
      <c r="H43015" s="24"/>
    </row>
    <row r="43016" spans="8:8" ht="15" customHeight="1">
      <c r="H43016" s="24"/>
    </row>
    <row r="43017" spans="8:8" ht="15" customHeight="1">
      <c r="H43017" s="24"/>
    </row>
    <row r="43018" spans="8:8" ht="15" customHeight="1">
      <c r="H43018" s="24"/>
    </row>
    <row r="43019" spans="8:8" ht="15" customHeight="1">
      <c r="H43019" s="24"/>
    </row>
    <row r="43020" spans="8:8" ht="15" customHeight="1">
      <c r="H43020" s="24"/>
    </row>
    <row r="43021" spans="8:8" ht="15" customHeight="1">
      <c r="H43021" s="24"/>
    </row>
    <row r="43022" spans="8:8" ht="15" customHeight="1">
      <c r="H43022" s="24"/>
    </row>
    <row r="43023" spans="8:8" ht="15" customHeight="1">
      <c r="H43023" s="24"/>
    </row>
    <row r="43024" spans="8:8" ht="15" customHeight="1">
      <c r="H43024" s="24"/>
    </row>
    <row r="43025" spans="8:8" ht="15" customHeight="1">
      <c r="H43025" s="24"/>
    </row>
    <row r="43026" spans="8:8" ht="15" customHeight="1">
      <c r="H43026" s="24"/>
    </row>
    <row r="43027" spans="8:8" ht="15" customHeight="1">
      <c r="H43027" s="24"/>
    </row>
    <row r="43028" spans="8:8" ht="15" customHeight="1">
      <c r="H43028" s="24"/>
    </row>
    <row r="43029" spans="8:8" ht="15" customHeight="1">
      <c r="H43029" s="24"/>
    </row>
    <row r="43030" spans="8:8" ht="15" customHeight="1">
      <c r="H43030" s="24"/>
    </row>
    <row r="43031" spans="8:8" ht="15" customHeight="1">
      <c r="H43031" s="24"/>
    </row>
    <row r="43032" spans="8:8" ht="15" customHeight="1">
      <c r="H43032" s="24"/>
    </row>
    <row r="43033" spans="8:8" ht="15" customHeight="1">
      <c r="H43033" s="24"/>
    </row>
    <row r="43034" spans="8:8" ht="15" customHeight="1">
      <c r="H43034" s="24"/>
    </row>
    <row r="43035" spans="8:8" ht="15" customHeight="1">
      <c r="H43035" s="24"/>
    </row>
    <row r="43036" spans="8:8" ht="15" customHeight="1">
      <c r="H43036" s="24"/>
    </row>
    <row r="43037" spans="8:8" ht="15" customHeight="1">
      <c r="H43037" s="24"/>
    </row>
    <row r="43038" spans="8:8" ht="15" customHeight="1">
      <c r="H43038" s="24"/>
    </row>
    <row r="43039" spans="8:8" ht="15" customHeight="1">
      <c r="H43039" s="24"/>
    </row>
    <row r="43040" spans="8:8" ht="15" customHeight="1">
      <c r="H43040" s="24"/>
    </row>
    <row r="43041" spans="8:8" ht="15" customHeight="1">
      <c r="H43041" s="24"/>
    </row>
    <row r="43042" spans="8:8" ht="15" customHeight="1">
      <c r="H43042" s="24"/>
    </row>
    <row r="43043" spans="8:8" ht="15" customHeight="1">
      <c r="H43043" s="24"/>
    </row>
    <row r="43044" spans="8:8" ht="15" customHeight="1">
      <c r="H43044" s="24"/>
    </row>
    <row r="43045" spans="8:8" ht="15" customHeight="1">
      <c r="H43045" s="24"/>
    </row>
    <row r="43046" spans="8:8" ht="15" customHeight="1">
      <c r="H43046" s="24"/>
    </row>
    <row r="43047" spans="8:8" ht="15" customHeight="1">
      <c r="H43047" s="24"/>
    </row>
    <row r="43048" spans="8:8" ht="15" customHeight="1">
      <c r="H43048" s="24"/>
    </row>
    <row r="43049" spans="8:8" ht="15" customHeight="1">
      <c r="H43049" s="24"/>
    </row>
    <row r="43050" spans="8:8" ht="15" customHeight="1">
      <c r="H43050" s="24"/>
    </row>
    <row r="43051" spans="8:8" ht="15" customHeight="1">
      <c r="H43051" s="24"/>
    </row>
    <row r="43052" spans="8:8" ht="15" customHeight="1">
      <c r="H43052" s="24"/>
    </row>
    <row r="43053" spans="8:8" ht="15" customHeight="1">
      <c r="H43053" s="24"/>
    </row>
    <row r="43054" spans="8:8" ht="15" customHeight="1">
      <c r="H43054" s="24"/>
    </row>
    <row r="43055" spans="8:8" ht="15" customHeight="1">
      <c r="H43055" s="24"/>
    </row>
    <row r="43056" spans="8:8" ht="15" customHeight="1">
      <c r="H43056" s="24"/>
    </row>
    <row r="43057" spans="8:8" ht="15" customHeight="1">
      <c r="H43057" s="24"/>
    </row>
    <row r="43058" spans="8:8" ht="15" customHeight="1">
      <c r="H43058" s="24"/>
    </row>
    <row r="43059" spans="8:8" ht="15" customHeight="1">
      <c r="H43059" s="24"/>
    </row>
    <row r="43060" spans="8:8" ht="15" customHeight="1">
      <c r="H43060" s="24"/>
    </row>
    <row r="43061" spans="8:8" ht="15" customHeight="1">
      <c r="H43061" s="24"/>
    </row>
    <row r="43062" spans="8:8" ht="15" customHeight="1">
      <c r="H43062" s="24"/>
    </row>
    <row r="43063" spans="8:8" ht="15" customHeight="1">
      <c r="H43063" s="24"/>
    </row>
    <row r="43064" spans="8:8" ht="15" customHeight="1">
      <c r="H43064" s="24"/>
    </row>
    <row r="43065" spans="8:8" ht="15" customHeight="1">
      <c r="H43065" s="24"/>
    </row>
    <row r="43066" spans="8:8" ht="15" customHeight="1">
      <c r="H43066" s="24"/>
    </row>
    <row r="43067" spans="8:8" ht="15" customHeight="1">
      <c r="H43067" s="24"/>
    </row>
    <row r="43068" spans="8:8" ht="15" customHeight="1">
      <c r="H43068" s="24"/>
    </row>
    <row r="43069" spans="8:8" ht="15" customHeight="1">
      <c r="H43069" s="24"/>
    </row>
    <row r="43070" spans="8:8" ht="15" customHeight="1">
      <c r="H43070" s="24"/>
    </row>
    <row r="43071" spans="8:8" ht="15" customHeight="1">
      <c r="H43071" s="24"/>
    </row>
    <row r="43072" spans="8:8" ht="15" customHeight="1">
      <c r="H43072" s="24"/>
    </row>
    <row r="43073" spans="8:8" ht="15" customHeight="1">
      <c r="H43073" s="24"/>
    </row>
    <row r="43074" spans="8:8" ht="15" customHeight="1">
      <c r="H43074" s="24"/>
    </row>
    <row r="43075" spans="8:8" ht="15" customHeight="1">
      <c r="H43075" s="24"/>
    </row>
    <row r="43076" spans="8:8" ht="15" customHeight="1">
      <c r="H43076" s="24"/>
    </row>
    <row r="43077" spans="8:8" ht="15" customHeight="1">
      <c r="H43077" s="24"/>
    </row>
    <row r="43078" spans="8:8" ht="15" customHeight="1">
      <c r="H43078" s="24"/>
    </row>
    <row r="43079" spans="8:8" ht="15" customHeight="1">
      <c r="H43079" s="24"/>
    </row>
    <row r="43080" spans="8:8" ht="15" customHeight="1">
      <c r="H43080" s="24"/>
    </row>
    <row r="43081" spans="8:8" ht="15" customHeight="1">
      <c r="H43081" s="24"/>
    </row>
    <row r="43082" spans="8:8" ht="15" customHeight="1">
      <c r="H43082" s="24"/>
    </row>
    <row r="43083" spans="8:8" ht="15" customHeight="1">
      <c r="H43083" s="24"/>
    </row>
    <row r="43084" spans="8:8" ht="15" customHeight="1">
      <c r="H43084" s="24"/>
    </row>
    <row r="43085" spans="8:8" ht="15" customHeight="1">
      <c r="H43085" s="24"/>
    </row>
    <row r="43086" spans="8:8" ht="15" customHeight="1">
      <c r="H43086" s="24"/>
    </row>
    <row r="43087" spans="8:8" ht="15" customHeight="1">
      <c r="H43087" s="24"/>
    </row>
    <row r="43088" spans="8:8" ht="15" customHeight="1">
      <c r="H43088" s="24"/>
    </row>
    <row r="43089" spans="8:8" ht="15" customHeight="1">
      <c r="H43089" s="24"/>
    </row>
    <row r="43090" spans="8:8" ht="15" customHeight="1">
      <c r="H43090" s="24"/>
    </row>
    <row r="43091" spans="8:8" ht="15" customHeight="1">
      <c r="H43091" s="24"/>
    </row>
    <row r="43092" spans="8:8" ht="15" customHeight="1">
      <c r="H43092" s="24"/>
    </row>
    <row r="43093" spans="8:8" ht="15" customHeight="1">
      <c r="H43093" s="24"/>
    </row>
    <row r="43094" spans="8:8" ht="15" customHeight="1">
      <c r="H43094" s="24"/>
    </row>
    <row r="43095" spans="8:8" ht="15" customHeight="1">
      <c r="H43095" s="24"/>
    </row>
    <row r="43096" spans="8:8" ht="15" customHeight="1">
      <c r="H43096" s="24"/>
    </row>
    <row r="43097" spans="8:8" ht="15" customHeight="1">
      <c r="H43097" s="24"/>
    </row>
    <row r="43098" spans="8:8" ht="15" customHeight="1">
      <c r="H43098" s="24"/>
    </row>
    <row r="43099" spans="8:8" ht="15" customHeight="1">
      <c r="H43099" s="24"/>
    </row>
    <row r="43100" spans="8:8" ht="15" customHeight="1">
      <c r="H43100" s="24"/>
    </row>
    <row r="43101" spans="8:8" ht="15" customHeight="1">
      <c r="H43101" s="24"/>
    </row>
    <row r="43102" spans="8:8" ht="15" customHeight="1">
      <c r="H43102" s="24"/>
    </row>
    <row r="43103" spans="8:8" ht="15" customHeight="1">
      <c r="H43103" s="24"/>
    </row>
    <row r="43104" spans="8:8" ht="15" customHeight="1">
      <c r="H43104" s="24"/>
    </row>
    <row r="43105" spans="8:8" ht="15" customHeight="1">
      <c r="H43105" s="24"/>
    </row>
    <row r="43106" spans="8:8" ht="15" customHeight="1">
      <c r="H43106" s="24"/>
    </row>
    <row r="43107" spans="8:8" ht="15" customHeight="1">
      <c r="H43107" s="24"/>
    </row>
    <row r="43108" spans="8:8" ht="15" customHeight="1">
      <c r="H43108" s="24"/>
    </row>
    <row r="43109" spans="8:8" ht="15" customHeight="1">
      <c r="H43109" s="24"/>
    </row>
    <row r="43110" spans="8:8" ht="15" customHeight="1">
      <c r="H43110" s="24"/>
    </row>
    <row r="43111" spans="8:8" ht="15" customHeight="1">
      <c r="H43111" s="24"/>
    </row>
    <row r="43112" spans="8:8" ht="15" customHeight="1">
      <c r="H43112" s="24"/>
    </row>
    <row r="43113" spans="8:8" ht="15" customHeight="1">
      <c r="H43113" s="24"/>
    </row>
    <row r="43114" spans="8:8" ht="15" customHeight="1">
      <c r="H43114" s="24"/>
    </row>
    <row r="43115" spans="8:8" ht="15" customHeight="1">
      <c r="H43115" s="24"/>
    </row>
    <row r="43116" spans="8:8" ht="15" customHeight="1">
      <c r="H43116" s="24"/>
    </row>
    <row r="43117" spans="8:8" ht="15" customHeight="1">
      <c r="H43117" s="24"/>
    </row>
    <row r="43118" spans="8:8" ht="15" customHeight="1">
      <c r="H43118" s="24"/>
    </row>
    <row r="43119" spans="8:8" ht="15" customHeight="1">
      <c r="H43119" s="24"/>
    </row>
    <row r="43120" spans="8:8" ht="15" customHeight="1">
      <c r="H43120" s="24"/>
    </row>
    <row r="43121" spans="8:8" ht="15" customHeight="1">
      <c r="H43121" s="24"/>
    </row>
    <row r="43122" spans="8:8" ht="15" customHeight="1">
      <c r="H43122" s="24"/>
    </row>
    <row r="43123" spans="8:8" ht="15" customHeight="1">
      <c r="H43123" s="24"/>
    </row>
    <row r="43124" spans="8:8" ht="15" customHeight="1">
      <c r="H43124" s="24"/>
    </row>
    <row r="43125" spans="8:8" ht="15" customHeight="1">
      <c r="H43125" s="24"/>
    </row>
    <row r="43126" spans="8:8" ht="15" customHeight="1">
      <c r="H43126" s="24"/>
    </row>
    <row r="43127" spans="8:8" ht="15" customHeight="1">
      <c r="H43127" s="24"/>
    </row>
    <row r="43128" spans="8:8" ht="15" customHeight="1">
      <c r="H43128" s="24"/>
    </row>
    <row r="43129" spans="8:8" ht="15" customHeight="1">
      <c r="H43129" s="24"/>
    </row>
    <row r="43130" spans="8:8" ht="15" customHeight="1">
      <c r="H43130" s="24"/>
    </row>
    <row r="43131" spans="8:8" ht="15" customHeight="1">
      <c r="H43131" s="24"/>
    </row>
    <row r="43132" spans="8:8" ht="15" customHeight="1">
      <c r="H43132" s="24"/>
    </row>
    <row r="43133" spans="8:8" ht="15" customHeight="1">
      <c r="H43133" s="24"/>
    </row>
    <row r="43134" spans="8:8" ht="15" customHeight="1">
      <c r="H43134" s="24"/>
    </row>
    <row r="43135" spans="8:8" ht="15" customHeight="1">
      <c r="H43135" s="24"/>
    </row>
    <row r="43136" spans="8:8" ht="15" customHeight="1">
      <c r="H43136" s="24"/>
    </row>
    <row r="43137" spans="8:8" ht="15" customHeight="1">
      <c r="H43137" s="24"/>
    </row>
    <row r="43138" spans="8:8" ht="15" customHeight="1">
      <c r="H43138" s="24"/>
    </row>
    <row r="43139" spans="8:8" ht="15" customHeight="1">
      <c r="H43139" s="24"/>
    </row>
    <row r="43140" spans="8:8" ht="15" customHeight="1">
      <c r="H43140" s="24"/>
    </row>
    <row r="43141" spans="8:8" ht="15" customHeight="1">
      <c r="H43141" s="24"/>
    </row>
    <row r="43142" spans="8:8" ht="15" customHeight="1">
      <c r="H43142" s="24"/>
    </row>
    <row r="43143" spans="8:8" ht="15" customHeight="1">
      <c r="H43143" s="24"/>
    </row>
    <row r="43144" spans="8:8" ht="15" customHeight="1">
      <c r="H43144" s="24"/>
    </row>
    <row r="43145" spans="8:8" ht="15" customHeight="1">
      <c r="H43145" s="24"/>
    </row>
    <row r="43146" spans="8:8" ht="15" customHeight="1">
      <c r="H43146" s="24"/>
    </row>
    <row r="43147" spans="8:8" ht="15" customHeight="1">
      <c r="H43147" s="24"/>
    </row>
    <row r="43148" spans="8:8" ht="15" customHeight="1">
      <c r="H43148" s="24"/>
    </row>
    <row r="43149" spans="8:8" ht="15" customHeight="1">
      <c r="H43149" s="24"/>
    </row>
    <row r="43150" spans="8:8" ht="15" customHeight="1">
      <c r="H43150" s="24"/>
    </row>
    <row r="43151" spans="8:8" ht="15" customHeight="1">
      <c r="H43151" s="24"/>
    </row>
    <row r="43152" spans="8:8" ht="15" customHeight="1">
      <c r="H43152" s="24"/>
    </row>
    <row r="43153" spans="8:8" ht="15" customHeight="1">
      <c r="H43153" s="24"/>
    </row>
    <row r="43154" spans="8:8" ht="15" customHeight="1">
      <c r="H43154" s="24"/>
    </row>
    <row r="43155" spans="8:8" ht="15" customHeight="1">
      <c r="H43155" s="24"/>
    </row>
    <row r="43156" spans="8:8" ht="15" customHeight="1">
      <c r="H43156" s="24"/>
    </row>
    <row r="43157" spans="8:8" ht="15" customHeight="1">
      <c r="H43157" s="24"/>
    </row>
    <row r="43158" spans="8:8" ht="15" customHeight="1">
      <c r="H43158" s="24"/>
    </row>
    <row r="43159" spans="8:8" ht="15" customHeight="1">
      <c r="H43159" s="24"/>
    </row>
    <row r="43160" spans="8:8" ht="15" customHeight="1">
      <c r="H43160" s="24"/>
    </row>
    <row r="43161" spans="8:8" ht="15" customHeight="1">
      <c r="H43161" s="24"/>
    </row>
    <row r="43162" spans="8:8" ht="15" customHeight="1">
      <c r="H43162" s="24"/>
    </row>
    <row r="43163" spans="8:8" ht="15" customHeight="1">
      <c r="H43163" s="24"/>
    </row>
    <row r="43164" spans="8:8" ht="15" customHeight="1">
      <c r="H43164" s="24"/>
    </row>
    <row r="43165" spans="8:8" ht="15" customHeight="1">
      <c r="H43165" s="24"/>
    </row>
    <row r="43166" spans="8:8" ht="15" customHeight="1">
      <c r="H43166" s="24"/>
    </row>
    <row r="43167" spans="8:8" ht="15" customHeight="1">
      <c r="H43167" s="24"/>
    </row>
    <row r="43168" spans="8:8" ht="15" customHeight="1">
      <c r="H43168" s="24"/>
    </row>
    <row r="43169" spans="8:8" ht="15" customHeight="1">
      <c r="H43169" s="24"/>
    </row>
    <row r="43170" spans="8:8" ht="15" customHeight="1">
      <c r="H43170" s="24"/>
    </row>
    <row r="43171" spans="8:8" ht="15" customHeight="1">
      <c r="H43171" s="24"/>
    </row>
    <row r="43172" spans="8:8" ht="15" customHeight="1">
      <c r="H43172" s="24"/>
    </row>
    <row r="43173" spans="8:8" ht="15" customHeight="1">
      <c r="H43173" s="24"/>
    </row>
    <row r="43174" spans="8:8" ht="15" customHeight="1">
      <c r="H43174" s="24"/>
    </row>
    <row r="43175" spans="8:8" ht="15" customHeight="1">
      <c r="H43175" s="24"/>
    </row>
    <row r="43176" spans="8:8" ht="15" customHeight="1">
      <c r="H43176" s="24"/>
    </row>
    <row r="43177" spans="8:8" ht="15" customHeight="1">
      <c r="H43177" s="24"/>
    </row>
    <row r="43178" spans="8:8" ht="15" customHeight="1">
      <c r="H43178" s="24"/>
    </row>
    <row r="43179" spans="8:8" ht="15" customHeight="1">
      <c r="H43179" s="24"/>
    </row>
    <row r="43180" spans="8:8" ht="15" customHeight="1">
      <c r="H43180" s="24"/>
    </row>
    <row r="43181" spans="8:8" ht="15" customHeight="1">
      <c r="H43181" s="24"/>
    </row>
    <row r="43182" spans="8:8" ht="15" customHeight="1">
      <c r="H43182" s="24"/>
    </row>
    <row r="43183" spans="8:8" ht="15" customHeight="1">
      <c r="H43183" s="24"/>
    </row>
    <row r="43184" spans="8:8" ht="15" customHeight="1">
      <c r="H43184" s="24"/>
    </row>
    <row r="43185" spans="8:8" ht="15" customHeight="1">
      <c r="H43185" s="24"/>
    </row>
    <row r="43186" spans="8:8" ht="15" customHeight="1">
      <c r="H43186" s="24"/>
    </row>
    <row r="43187" spans="8:8" ht="15" customHeight="1">
      <c r="H43187" s="24"/>
    </row>
    <row r="43188" spans="8:8" ht="15" customHeight="1">
      <c r="H43188" s="24"/>
    </row>
    <row r="43189" spans="8:8" ht="15" customHeight="1">
      <c r="H43189" s="24"/>
    </row>
    <row r="43190" spans="8:8" ht="15" customHeight="1">
      <c r="H43190" s="24"/>
    </row>
    <row r="43191" spans="8:8" ht="15" customHeight="1">
      <c r="H43191" s="24"/>
    </row>
    <row r="43192" spans="8:8" ht="15" customHeight="1">
      <c r="H43192" s="24"/>
    </row>
    <row r="43193" spans="8:8" ht="15" customHeight="1">
      <c r="H43193" s="24"/>
    </row>
    <row r="43194" spans="8:8" ht="15" customHeight="1">
      <c r="H43194" s="24"/>
    </row>
    <row r="43195" spans="8:8" ht="15" customHeight="1">
      <c r="H43195" s="24"/>
    </row>
    <row r="43196" spans="8:8" ht="15" customHeight="1">
      <c r="H43196" s="24"/>
    </row>
    <row r="43197" spans="8:8" ht="15" customHeight="1">
      <c r="H43197" s="24"/>
    </row>
    <row r="43198" spans="8:8" ht="15" customHeight="1">
      <c r="H43198" s="24"/>
    </row>
    <row r="43199" spans="8:8" ht="15" customHeight="1">
      <c r="H43199" s="24"/>
    </row>
    <row r="43200" spans="8:8" ht="15" customHeight="1">
      <c r="H43200" s="24"/>
    </row>
    <row r="43201" spans="8:8" ht="15" customHeight="1">
      <c r="H43201" s="24"/>
    </row>
    <row r="43202" spans="8:8" ht="15" customHeight="1">
      <c r="H43202" s="24"/>
    </row>
    <row r="43203" spans="8:8" ht="15" customHeight="1">
      <c r="H43203" s="24"/>
    </row>
    <row r="43204" spans="8:8" ht="15" customHeight="1">
      <c r="H43204" s="24"/>
    </row>
    <row r="43205" spans="8:8" ht="15" customHeight="1">
      <c r="H43205" s="24"/>
    </row>
    <row r="43206" spans="8:8" ht="15" customHeight="1">
      <c r="H43206" s="24"/>
    </row>
    <row r="43207" spans="8:8" ht="15" customHeight="1">
      <c r="H43207" s="24"/>
    </row>
    <row r="43208" spans="8:8" ht="15" customHeight="1">
      <c r="H43208" s="24"/>
    </row>
    <row r="43209" spans="8:8" ht="15" customHeight="1">
      <c r="H43209" s="24"/>
    </row>
    <row r="43210" spans="8:8" ht="15" customHeight="1">
      <c r="H43210" s="24"/>
    </row>
    <row r="43211" spans="8:8" ht="15" customHeight="1">
      <c r="H43211" s="24"/>
    </row>
    <row r="43212" spans="8:8" ht="15" customHeight="1">
      <c r="H43212" s="24"/>
    </row>
    <row r="43213" spans="8:8" ht="15" customHeight="1">
      <c r="H43213" s="24"/>
    </row>
    <row r="43214" spans="8:8" ht="15" customHeight="1">
      <c r="H43214" s="24"/>
    </row>
    <row r="43215" spans="8:8" ht="15" customHeight="1">
      <c r="H43215" s="24"/>
    </row>
    <row r="43216" spans="8:8" ht="15" customHeight="1">
      <c r="H43216" s="24"/>
    </row>
    <row r="43217" spans="8:8" ht="15" customHeight="1">
      <c r="H43217" s="24"/>
    </row>
    <row r="43218" spans="8:8" ht="15" customHeight="1">
      <c r="H43218" s="24"/>
    </row>
    <row r="43219" spans="8:8" ht="15" customHeight="1">
      <c r="H43219" s="24"/>
    </row>
    <row r="43220" spans="8:8" ht="15" customHeight="1">
      <c r="H43220" s="24"/>
    </row>
    <row r="43221" spans="8:8" ht="15" customHeight="1">
      <c r="H43221" s="24"/>
    </row>
    <row r="43222" spans="8:8" ht="15" customHeight="1">
      <c r="H43222" s="24"/>
    </row>
    <row r="43223" spans="8:8" ht="15" customHeight="1">
      <c r="H43223" s="24"/>
    </row>
    <row r="43224" spans="8:8" ht="15" customHeight="1">
      <c r="H43224" s="24"/>
    </row>
    <row r="43225" spans="8:8" ht="15" customHeight="1">
      <c r="H43225" s="24"/>
    </row>
    <row r="43226" spans="8:8" ht="15" customHeight="1">
      <c r="H43226" s="24"/>
    </row>
    <row r="43227" spans="8:8" ht="15" customHeight="1">
      <c r="H43227" s="24"/>
    </row>
    <row r="43228" spans="8:8" ht="15" customHeight="1">
      <c r="H43228" s="24"/>
    </row>
    <row r="43229" spans="8:8" ht="15" customHeight="1">
      <c r="H43229" s="24"/>
    </row>
    <row r="43230" spans="8:8" ht="15" customHeight="1">
      <c r="H43230" s="24"/>
    </row>
    <row r="43231" spans="8:8" ht="15" customHeight="1">
      <c r="H43231" s="24"/>
    </row>
    <row r="43232" spans="8:8" ht="15" customHeight="1">
      <c r="H43232" s="24"/>
    </row>
    <row r="43233" spans="8:8" ht="15" customHeight="1">
      <c r="H43233" s="24"/>
    </row>
    <row r="43234" spans="8:8" ht="15" customHeight="1">
      <c r="H43234" s="24"/>
    </row>
    <row r="43235" spans="8:8" ht="15" customHeight="1">
      <c r="H43235" s="24"/>
    </row>
    <row r="43236" spans="8:8" ht="15" customHeight="1">
      <c r="H43236" s="24"/>
    </row>
    <row r="43237" spans="8:8" ht="15" customHeight="1">
      <c r="H43237" s="24"/>
    </row>
    <row r="43238" spans="8:8" ht="15" customHeight="1">
      <c r="H43238" s="24"/>
    </row>
    <row r="43239" spans="8:8" ht="15" customHeight="1">
      <c r="H43239" s="24"/>
    </row>
    <row r="43240" spans="8:8" ht="15" customHeight="1">
      <c r="H43240" s="24"/>
    </row>
    <row r="43241" spans="8:8" ht="15" customHeight="1">
      <c r="H43241" s="24"/>
    </row>
    <row r="43242" spans="8:8" ht="15" customHeight="1">
      <c r="H43242" s="24"/>
    </row>
    <row r="43243" spans="8:8" ht="15" customHeight="1">
      <c r="H43243" s="24"/>
    </row>
    <row r="43244" spans="8:8" ht="15" customHeight="1">
      <c r="H43244" s="24"/>
    </row>
    <row r="43245" spans="8:8" ht="15" customHeight="1">
      <c r="H43245" s="24"/>
    </row>
    <row r="43246" spans="8:8" ht="15" customHeight="1">
      <c r="H43246" s="24"/>
    </row>
    <row r="43247" spans="8:8" ht="15" customHeight="1">
      <c r="H43247" s="24"/>
    </row>
    <row r="43248" spans="8:8" ht="15" customHeight="1">
      <c r="H43248" s="24"/>
    </row>
    <row r="43249" spans="8:8" ht="15" customHeight="1">
      <c r="H43249" s="24"/>
    </row>
    <row r="43250" spans="8:8" ht="15" customHeight="1">
      <c r="H43250" s="24"/>
    </row>
    <row r="43251" spans="8:8" ht="15" customHeight="1">
      <c r="H43251" s="24"/>
    </row>
    <row r="43252" spans="8:8" ht="15" customHeight="1">
      <c r="H43252" s="24"/>
    </row>
    <row r="43253" spans="8:8" ht="15" customHeight="1">
      <c r="H43253" s="24"/>
    </row>
    <row r="43254" spans="8:8" ht="15" customHeight="1">
      <c r="H43254" s="24"/>
    </row>
    <row r="43255" spans="8:8" ht="15" customHeight="1">
      <c r="H43255" s="24"/>
    </row>
    <row r="43256" spans="8:8" ht="15" customHeight="1">
      <c r="H43256" s="24"/>
    </row>
    <row r="43257" spans="8:8" ht="15" customHeight="1">
      <c r="H43257" s="24"/>
    </row>
    <row r="43258" spans="8:8" ht="15" customHeight="1">
      <c r="H43258" s="24"/>
    </row>
    <row r="43259" spans="8:8" ht="15" customHeight="1">
      <c r="H43259" s="24"/>
    </row>
    <row r="43260" spans="8:8" ht="15" customHeight="1">
      <c r="H43260" s="24"/>
    </row>
    <row r="43261" spans="8:8" ht="15" customHeight="1">
      <c r="H43261" s="24"/>
    </row>
    <row r="43262" spans="8:8" ht="15" customHeight="1">
      <c r="H43262" s="24"/>
    </row>
    <row r="43263" spans="8:8" ht="15" customHeight="1">
      <c r="H43263" s="24"/>
    </row>
    <row r="43264" spans="8:8" ht="15" customHeight="1">
      <c r="H43264" s="24"/>
    </row>
    <row r="43265" spans="8:8" ht="15" customHeight="1">
      <c r="H43265" s="24"/>
    </row>
    <row r="43266" spans="8:8" ht="15" customHeight="1">
      <c r="H43266" s="24"/>
    </row>
    <row r="43267" spans="8:8" ht="15" customHeight="1">
      <c r="H43267" s="24"/>
    </row>
    <row r="43268" spans="8:8" ht="15" customHeight="1">
      <c r="H43268" s="24"/>
    </row>
    <row r="43269" spans="8:8" ht="15" customHeight="1">
      <c r="H43269" s="24"/>
    </row>
    <row r="43270" spans="8:8" ht="15" customHeight="1">
      <c r="H43270" s="24"/>
    </row>
    <row r="43271" spans="8:8" ht="15" customHeight="1">
      <c r="H43271" s="24"/>
    </row>
    <row r="43272" spans="8:8" ht="15" customHeight="1">
      <c r="H43272" s="24"/>
    </row>
    <row r="43273" spans="8:8" ht="15" customHeight="1">
      <c r="H43273" s="24"/>
    </row>
    <row r="43274" spans="8:8" ht="15" customHeight="1">
      <c r="H43274" s="24"/>
    </row>
    <row r="43275" spans="8:8" ht="15" customHeight="1">
      <c r="H43275" s="24"/>
    </row>
    <row r="43276" spans="8:8" ht="15" customHeight="1">
      <c r="H43276" s="24"/>
    </row>
    <row r="43277" spans="8:8" ht="15" customHeight="1">
      <c r="H43277" s="24"/>
    </row>
    <row r="43278" spans="8:8" ht="15" customHeight="1">
      <c r="H43278" s="24"/>
    </row>
    <row r="43279" spans="8:8" ht="15" customHeight="1">
      <c r="H43279" s="24"/>
    </row>
    <row r="43280" spans="8:8" ht="15" customHeight="1">
      <c r="H43280" s="24"/>
    </row>
    <row r="43281" spans="8:8" ht="15" customHeight="1">
      <c r="H43281" s="24"/>
    </row>
    <row r="43282" spans="8:8" ht="15" customHeight="1">
      <c r="H43282" s="24"/>
    </row>
    <row r="43283" spans="8:8" ht="15" customHeight="1">
      <c r="H43283" s="24"/>
    </row>
    <row r="43284" spans="8:8" ht="15" customHeight="1">
      <c r="H43284" s="24"/>
    </row>
    <row r="43285" spans="8:8" ht="15" customHeight="1">
      <c r="H43285" s="24"/>
    </row>
    <row r="43286" spans="8:8" ht="15" customHeight="1">
      <c r="H43286" s="24"/>
    </row>
    <row r="43287" spans="8:8" ht="15" customHeight="1">
      <c r="H43287" s="24"/>
    </row>
    <row r="43288" spans="8:8" ht="15" customHeight="1">
      <c r="H43288" s="24"/>
    </row>
    <row r="43289" spans="8:8" ht="15" customHeight="1">
      <c r="H43289" s="24"/>
    </row>
    <row r="43290" spans="8:8" ht="15" customHeight="1">
      <c r="H43290" s="24"/>
    </row>
    <row r="43291" spans="8:8" ht="15" customHeight="1">
      <c r="H43291" s="24"/>
    </row>
    <row r="43292" spans="8:8" ht="15" customHeight="1">
      <c r="H43292" s="24"/>
    </row>
    <row r="43293" spans="8:8" ht="15" customHeight="1">
      <c r="H43293" s="24"/>
    </row>
    <row r="43294" spans="8:8" ht="15" customHeight="1">
      <c r="H43294" s="24"/>
    </row>
    <row r="43295" spans="8:8" ht="15" customHeight="1">
      <c r="H43295" s="24"/>
    </row>
    <row r="43296" spans="8:8" ht="15" customHeight="1">
      <c r="H43296" s="24"/>
    </row>
    <row r="43297" spans="8:8" ht="15" customHeight="1">
      <c r="H43297" s="24"/>
    </row>
    <row r="43298" spans="8:8" ht="15" customHeight="1">
      <c r="H43298" s="24"/>
    </row>
    <row r="43299" spans="8:8" ht="15" customHeight="1">
      <c r="H43299" s="24"/>
    </row>
    <row r="43300" spans="8:8" ht="15" customHeight="1">
      <c r="H43300" s="24"/>
    </row>
    <row r="43301" spans="8:8" ht="15" customHeight="1">
      <c r="H43301" s="24"/>
    </row>
    <row r="43302" spans="8:8" ht="15" customHeight="1">
      <c r="H43302" s="24"/>
    </row>
    <row r="43303" spans="8:8" ht="15" customHeight="1">
      <c r="H43303" s="24"/>
    </row>
    <row r="43304" spans="8:8" ht="15" customHeight="1">
      <c r="H43304" s="24"/>
    </row>
    <row r="43305" spans="8:8" ht="15" customHeight="1">
      <c r="H43305" s="24"/>
    </row>
    <row r="43306" spans="8:8" ht="15" customHeight="1">
      <c r="H43306" s="24"/>
    </row>
    <row r="43307" spans="8:8" ht="15" customHeight="1">
      <c r="H43307" s="24"/>
    </row>
    <row r="43308" spans="8:8" ht="15" customHeight="1">
      <c r="H43308" s="24"/>
    </row>
    <row r="43309" spans="8:8" ht="15" customHeight="1">
      <c r="H43309" s="24"/>
    </row>
    <row r="43310" spans="8:8" ht="15" customHeight="1">
      <c r="H43310" s="24"/>
    </row>
    <row r="43311" spans="8:8" ht="15" customHeight="1">
      <c r="H43311" s="24"/>
    </row>
    <row r="43312" spans="8:8" ht="15" customHeight="1">
      <c r="H43312" s="24"/>
    </row>
    <row r="43313" spans="8:8" ht="15" customHeight="1">
      <c r="H43313" s="24"/>
    </row>
    <row r="43314" spans="8:8" ht="15" customHeight="1">
      <c r="H43314" s="24"/>
    </row>
    <row r="43315" spans="8:8" ht="15" customHeight="1">
      <c r="H43315" s="24"/>
    </row>
    <row r="43316" spans="8:8" ht="15" customHeight="1">
      <c r="H43316" s="24"/>
    </row>
    <row r="43317" spans="8:8" ht="15" customHeight="1">
      <c r="H43317" s="24"/>
    </row>
    <row r="43318" spans="8:8" ht="15" customHeight="1">
      <c r="H43318" s="24"/>
    </row>
    <row r="43319" spans="8:8" ht="15" customHeight="1">
      <c r="H43319" s="24"/>
    </row>
    <row r="43320" spans="8:8" ht="15" customHeight="1">
      <c r="H43320" s="24"/>
    </row>
    <row r="43321" spans="8:8" ht="15" customHeight="1">
      <c r="H43321" s="24"/>
    </row>
    <row r="43322" spans="8:8" ht="15" customHeight="1">
      <c r="H43322" s="24"/>
    </row>
    <row r="43323" spans="8:8" ht="15" customHeight="1">
      <c r="H43323" s="24"/>
    </row>
    <row r="43324" spans="8:8" ht="15" customHeight="1">
      <c r="H43324" s="24"/>
    </row>
    <row r="43325" spans="8:8" ht="15" customHeight="1">
      <c r="H43325" s="24"/>
    </row>
    <row r="43326" spans="8:8" ht="15" customHeight="1">
      <c r="H43326" s="24"/>
    </row>
    <row r="43327" spans="8:8" ht="15" customHeight="1">
      <c r="H43327" s="24"/>
    </row>
    <row r="43328" spans="8:8" ht="15" customHeight="1">
      <c r="H43328" s="24"/>
    </row>
    <row r="43329" spans="8:8" ht="15" customHeight="1">
      <c r="H43329" s="24"/>
    </row>
    <row r="43330" spans="8:8" ht="15" customHeight="1">
      <c r="H43330" s="24"/>
    </row>
    <row r="43331" spans="8:8" ht="15" customHeight="1">
      <c r="H43331" s="24"/>
    </row>
    <row r="43332" spans="8:8" ht="15" customHeight="1">
      <c r="H43332" s="24"/>
    </row>
    <row r="43333" spans="8:8" ht="15" customHeight="1">
      <c r="H43333" s="24"/>
    </row>
    <row r="43334" spans="8:8" ht="15" customHeight="1">
      <c r="H43334" s="24"/>
    </row>
    <row r="43335" spans="8:8" ht="15" customHeight="1">
      <c r="H43335" s="24"/>
    </row>
    <row r="43336" spans="8:8" ht="15" customHeight="1">
      <c r="H43336" s="24"/>
    </row>
    <row r="43337" spans="8:8" ht="15" customHeight="1">
      <c r="H43337" s="24"/>
    </row>
    <row r="43338" spans="8:8" ht="15" customHeight="1">
      <c r="H43338" s="24"/>
    </row>
    <row r="43339" spans="8:8" ht="15" customHeight="1">
      <c r="H43339" s="24"/>
    </row>
    <row r="43340" spans="8:8" ht="15" customHeight="1">
      <c r="H43340" s="24"/>
    </row>
    <row r="43341" spans="8:8" ht="15" customHeight="1">
      <c r="H43341" s="24"/>
    </row>
    <row r="43342" spans="8:8" ht="15" customHeight="1">
      <c r="H43342" s="24"/>
    </row>
    <row r="43343" spans="8:8" ht="15" customHeight="1">
      <c r="H43343" s="24"/>
    </row>
    <row r="43344" spans="8:8" ht="15" customHeight="1">
      <c r="H43344" s="24"/>
    </row>
    <row r="43345" spans="8:8" ht="15" customHeight="1">
      <c r="H43345" s="24"/>
    </row>
    <row r="43346" spans="8:8" ht="15" customHeight="1">
      <c r="H43346" s="24"/>
    </row>
    <row r="43347" spans="8:8" ht="15" customHeight="1">
      <c r="H43347" s="24"/>
    </row>
    <row r="43348" spans="8:8" ht="15" customHeight="1">
      <c r="H43348" s="24"/>
    </row>
    <row r="43349" spans="8:8" ht="15" customHeight="1">
      <c r="H43349" s="24"/>
    </row>
    <row r="43350" spans="8:8" ht="15" customHeight="1">
      <c r="H43350" s="24"/>
    </row>
    <row r="43351" spans="8:8" ht="15" customHeight="1">
      <c r="H43351" s="24"/>
    </row>
    <row r="43352" spans="8:8" ht="15" customHeight="1">
      <c r="H43352" s="24"/>
    </row>
    <row r="43353" spans="8:8" ht="15" customHeight="1">
      <c r="H43353" s="24"/>
    </row>
    <row r="43354" spans="8:8" ht="15" customHeight="1">
      <c r="H43354" s="24"/>
    </row>
    <row r="43355" spans="8:8" ht="15" customHeight="1">
      <c r="H43355" s="24"/>
    </row>
    <row r="43356" spans="8:8" ht="15" customHeight="1">
      <c r="H43356" s="24"/>
    </row>
    <row r="43357" spans="8:8" ht="15" customHeight="1">
      <c r="H43357" s="24"/>
    </row>
    <row r="43358" spans="8:8" ht="15" customHeight="1">
      <c r="H43358" s="24"/>
    </row>
    <row r="43359" spans="8:8" ht="15" customHeight="1">
      <c r="H43359" s="24"/>
    </row>
    <row r="43360" spans="8:8" ht="15" customHeight="1">
      <c r="H43360" s="24"/>
    </row>
    <row r="43361" spans="8:8" ht="15" customHeight="1">
      <c r="H43361" s="24"/>
    </row>
    <row r="43362" spans="8:8" ht="15" customHeight="1">
      <c r="H43362" s="24"/>
    </row>
    <row r="43363" spans="8:8" ht="15" customHeight="1">
      <c r="H43363" s="24"/>
    </row>
    <row r="43364" spans="8:8" ht="15" customHeight="1">
      <c r="H43364" s="24"/>
    </row>
    <row r="43365" spans="8:8" ht="15" customHeight="1">
      <c r="H43365" s="24"/>
    </row>
    <row r="43366" spans="8:8" ht="15" customHeight="1">
      <c r="H43366" s="24"/>
    </row>
    <row r="43367" spans="8:8" ht="15" customHeight="1">
      <c r="H43367" s="24"/>
    </row>
    <row r="43368" spans="8:8" ht="15" customHeight="1">
      <c r="H43368" s="24"/>
    </row>
    <row r="43369" spans="8:8" ht="15" customHeight="1">
      <c r="H43369" s="24"/>
    </row>
    <row r="43370" spans="8:8" ht="15" customHeight="1">
      <c r="H43370" s="24"/>
    </row>
    <row r="43371" spans="8:8" ht="15" customHeight="1">
      <c r="H43371" s="24"/>
    </row>
    <row r="43372" spans="8:8" ht="15" customHeight="1">
      <c r="H43372" s="24"/>
    </row>
    <row r="43373" spans="8:8" ht="15" customHeight="1">
      <c r="H43373" s="24"/>
    </row>
    <row r="43374" spans="8:8" ht="15" customHeight="1">
      <c r="H43374" s="24"/>
    </row>
    <row r="43375" spans="8:8" ht="15" customHeight="1">
      <c r="H43375" s="24"/>
    </row>
    <row r="43376" spans="8:8" ht="15" customHeight="1">
      <c r="H43376" s="24"/>
    </row>
    <row r="43377" spans="8:8" ht="15" customHeight="1">
      <c r="H43377" s="24"/>
    </row>
    <row r="43378" spans="8:8" ht="15" customHeight="1">
      <c r="H43378" s="24"/>
    </row>
    <row r="43379" spans="8:8" ht="15" customHeight="1">
      <c r="H43379" s="24"/>
    </row>
    <row r="43380" spans="8:8" ht="15" customHeight="1">
      <c r="H43380" s="24"/>
    </row>
    <row r="43381" spans="8:8" ht="15" customHeight="1">
      <c r="H43381" s="24"/>
    </row>
    <row r="43382" spans="8:8" ht="15" customHeight="1">
      <c r="H43382" s="24"/>
    </row>
    <row r="43383" spans="8:8" ht="15" customHeight="1">
      <c r="H43383" s="24"/>
    </row>
    <row r="43384" spans="8:8" ht="15" customHeight="1">
      <c r="H43384" s="24"/>
    </row>
    <row r="43385" spans="8:8" ht="15" customHeight="1">
      <c r="H43385" s="24"/>
    </row>
    <row r="43386" spans="8:8" ht="15" customHeight="1">
      <c r="H43386" s="24"/>
    </row>
    <row r="43387" spans="8:8" ht="15" customHeight="1">
      <c r="H43387" s="24"/>
    </row>
    <row r="43388" spans="8:8" ht="15" customHeight="1">
      <c r="H43388" s="24"/>
    </row>
    <row r="43389" spans="8:8" ht="15" customHeight="1">
      <c r="H43389" s="24"/>
    </row>
    <row r="43390" spans="8:8" ht="15" customHeight="1">
      <c r="H43390" s="24"/>
    </row>
    <row r="43391" spans="8:8" ht="15" customHeight="1">
      <c r="H43391" s="24"/>
    </row>
    <row r="43392" spans="8:8" ht="15" customHeight="1">
      <c r="H43392" s="24"/>
    </row>
    <row r="43393" spans="8:8" ht="15" customHeight="1">
      <c r="H43393" s="24"/>
    </row>
    <row r="43394" spans="8:8" ht="15" customHeight="1">
      <c r="H43394" s="24"/>
    </row>
    <row r="43395" spans="8:8" ht="15" customHeight="1">
      <c r="H43395" s="24"/>
    </row>
    <row r="43396" spans="8:8" ht="15" customHeight="1">
      <c r="H43396" s="24"/>
    </row>
    <row r="43397" spans="8:8" ht="15" customHeight="1">
      <c r="H43397" s="24"/>
    </row>
    <row r="43398" spans="8:8" ht="15" customHeight="1">
      <c r="H43398" s="24"/>
    </row>
    <row r="43399" spans="8:8" ht="15" customHeight="1">
      <c r="H43399" s="24"/>
    </row>
    <row r="43400" spans="8:8" ht="15" customHeight="1">
      <c r="H43400" s="24"/>
    </row>
    <row r="43401" spans="8:8" ht="15" customHeight="1">
      <c r="H43401" s="24"/>
    </row>
    <row r="43402" spans="8:8" ht="15" customHeight="1">
      <c r="H43402" s="24"/>
    </row>
    <row r="43403" spans="8:8" ht="15" customHeight="1">
      <c r="H43403" s="24"/>
    </row>
    <row r="43404" spans="8:8" ht="15" customHeight="1">
      <c r="H43404" s="24"/>
    </row>
    <row r="43405" spans="8:8" ht="15" customHeight="1">
      <c r="H43405" s="24"/>
    </row>
    <row r="43406" spans="8:8" ht="15" customHeight="1">
      <c r="H43406" s="24"/>
    </row>
    <row r="43407" spans="8:8" ht="15" customHeight="1">
      <c r="H43407" s="24"/>
    </row>
    <row r="43408" spans="8:8" ht="15" customHeight="1">
      <c r="H43408" s="24"/>
    </row>
    <row r="43409" spans="8:8" ht="15" customHeight="1">
      <c r="H43409" s="24"/>
    </row>
    <row r="43410" spans="8:8" ht="15" customHeight="1">
      <c r="H43410" s="24"/>
    </row>
    <row r="43411" spans="8:8" ht="15" customHeight="1">
      <c r="H43411" s="24"/>
    </row>
    <row r="43412" spans="8:8" ht="15" customHeight="1">
      <c r="H43412" s="24"/>
    </row>
    <row r="43413" spans="8:8" ht="15" customHeight="1">
      <c r="H43413" s="24"/>
    </row>
    <row r="43414" spans="8:8" ht="15" customHeight="1">
      <c r="H43414" s="24"/>
    </row>
    <row r="43415" spans="8:8" ht="15" customHeight="1">
      <c r="H43415" s="24"/>
    </row>
    <row r="43416" spans="8:8" ht="15" customHeight="1">
      <c r="H43416" s="24"/>
    </row>
    <row r="43417" spans="8:8" ht="15" customHeight="1">
      <c r="H43417" s="24"/>
    </row>
    <row r="43418" spans="8:8" ht="15" customHeight="1">
      <c r="H43418" s="24"/>
    </row>
    <row r="43419" spans="8:8" ht="15" customHeight="1">
      <c r="H43419" s="24"/>
    </row>
    <row r="43420" spans="8:8" ht="15" customHeight="1">
      <c r="H43420" s="24"/>
    </row>
    <row r="43421" spans="8:8" ht="15" customHeight="1">
      <c r="H43421" s="24"/>
    </row>
    <row r="43422" spans="8:8" ht="15" customHeight="1">
      <c r="H43422" s="24"/>
    </row>
    <row r="43423" spans="8:8" ht="15" customHeight="1">
      <c r="H43423" s="24"/>
    </row>
    <row r="43424" spans="8:8" ht="15" customHeight="1">
      <c r="H43424" s="24"/>
    </row>
    <row r="43425" spans="8:8" ht="15" customHeight="1">
      <c r="H43425" s="24"/>
    </row>
    <row r="43426" spans="8:8" ht="15" customHeight="1">
      <c r="H43426" s="24"/>
    </row>
    <row r="43427" spans="8:8" ht="15" customHeight="1">
      <c r="H43427" s="24"/>
    </row>
    <row r="43428" spans="8:8" ht="15" customHeight="1">
      <c r="H43428" s="24"/>
    </row>
    <row r="43429" spans="8:8" ht="15" customHeight="1">
      <c r="H43429" s="24"/>
    </row>
    <row r="43430" spans="8:8" ht="15" customHeight="1">
      <c r="H43430" s="24"/>
    </row>
    <row r="43431" spans="8:8" ht="15" customHeight="1">
      <c r="H43431" s="24"/>
    </row>
    <row r="43432" spans="8:8" ht="15" customHeight="1">
      <c r="H43432" s="24"/>
    </row>
    <row r="43433" spans="8:8" ht="15" customHeight="1">
      <c r="H43433" s="24"/>
    </row>
    <row r="43434" spans="8:8" ht="15" customHeight="1">
      <c r="H43434" s="24"/>
    </row>
    <row r="43435" spans="8:8" ht="15" customHeight="1">
      <c r="H43435" s="24"/>
    </row>
    <row r="43436" spans="8:8" ht="15" customHeight="1">
      <c r="H43436" s="24"/>
    </row>
    <row r="43437" spans="8:8" ht="15" customHeight="1">
      <c r="H43437" s="24"/>
    </row>
    <row r="43438" spans="8:8" ht="15" customHeight="1">
      <c r="H43438" s="24"/>
    </row>
    <row r="43439" spans="8:8" ht="15" customHeight="1">
      <c r="H43439" s="24"/>
    </row>
    <row r="43440" spans="8:8" ht="15" customHeight="1">
      <c r="H43440" s="24"/>
    </row>
    <row r="43441" spans="8:8" ht="15" customHeight="1">
      <c r="H43441" s="24"/>
    </row>
    <row r="43442" spans="8:8" ht="15" customHeight="1">
      <c r="H43442" s="24"/>
    </row>
    <row r="43443" spans="8:8" ht="15" customHeight="1">
      <c r="H43443" s="24"/>
    </row>
    <row r="43444" spans="8:8" ht="15" customHeight="1">
      <c r="H43444" s="24"/>
    </row>
    <row r="43445" spans="8:8" ht="15" customHeight="1">
      <c r="H43445" s="24"/>
    </row>
    <row r="43446" spans="8:8" ht="15" customHeight="1">
      <c r="H43446" s="24"/>
    </row>
    <row r="43447" spans="8:8" ht="15" customHeight="1">
      <c r="H43447" s="24"/>
    </row>
    <row r="43448" spans="8:8" ht="15" customHeight="1">
      <c r="H43448" s="24"/>
    </row>
    <row r="43449" spans="8:8" ht="15" customHeight="1">
      <c r="H43449" s="24"/>
    </row>
    <row r="43450" spans="8:8" ht="15" customHeight="1">
      <c r="H43450" s="24"/>
    </row>
    <row r="43451" spans="8:8" ht="15" customHeight="1">
      <c r="H43451" s="24"/>
    </row>
    <row r="43452" spans="8:8" ht="15" customHeight="1">
      <c r="H43452" s="24"/>
    </row>
    <row r="43453" spans="8:8" ht="15" customHeight="1">
      <c r="H43453" s="24"/>
    </row>
    <row r="43454" spans="8:8" ht="15" customHeight="1">
      <c r="H43454" s="24"/>
    </row>
    <row r="43455" spans="8:8" ht="15" customHeight="1">
      <c r="H43455" s="24"/>
    </row>
    <row r="43456" spans="8:8" ht="15" customHeight="1">
      <c r="H43456" s="24"/>
    </row>
    <row r="43457" spans="8:8" ht="15" customHeight="1">
      <c r="H43457" s="24"/>
    </row>
    <row r="43458" spans="8:8" ht="15" customHeight="1">
      <c r="H43458" s="24"/>
    </row>
    <row r="43459" spans="8:8" ht="15" customHeight="1">
      <c r="H43459" s="24"/>
    </row>
    <row r="43460" spans="8:8" ht="15" customHeight="1">
      <c r="H43460" s="24"/>
    </row>
    <row r="43461" spans="8:8" ht="15" customHeight="1">
      <c r="H43461" s="24"/>
    </row>
    <row r="43462" spans="8:8" ht="15" customHeight="1">
      <c r="H43462" s="24"/>
    </row>
    <row r="43463" spans="8:8" ht="15" customHeight="1">
      <c r="H43463" s="24"/>
    </row>
    <row r="43464" spans="8:8" ht="15" customHeight="1">
      <c r="H43464" s="24"/>
    </row>
    <row r="43465" spans="8:8" ht="15" customHeight="1">
      <c r="H43465" s="24"/>
    </row>
    <row r="43466" spans="8:8" ht="15" customHeight="1">
      <c r="H43466" s="24"/>
    </row>
    <row r="43467" spans="8:8" ht="15" customHeight="1">
      <c r="H43467" s="24"/>
    </row>
    <row r="43468" spans="8:8" ht="15" customHeight="1">
      <c r="H43468" s="24"/>
    </row>
    <row r="43469" spans="8:8" ht="15" customHeight="1">
      <c r="H43469" s="24"/>
    </row>
    <row r="43470" spans="8:8" ht="15" customHeight="1">
      <c r="H43470" s="24"/>
    </row>
    <row r="43471" spans="8:8" ht="15" customHeight="1">
      <c r="H43471" s="24"/>
    </row>
    <row r="43472" spans="8:8" ht="15" customHeight="1">
      <c r="H43472" s="24"/>
    </row>
    <row r="43473" spans="8:8" ht="15" customHeight="1">
      <c r="H43473" s="24"/>
    </row>
    <row r="43474" spans="8:8" ht="15" customHeight="1">
      <c r="H43474" s="24"/>
    </row>
    <row r="43475" spans="8:8" ht="15" customHeight="1">
      <c r="H43475" s="24"/>
    </row>
    <row r="43476" spans="8:8" ht="15" customHeight="1">
      <c r="H43476" s="24"/>
    </row>
    <row r="43477" spans="8:8" ht="15" customHeight="1">
      <c r="H43477" s="24"/>
    </row>
    <row r="43478" spans="8:8" ht="15" customHeight="1">
      <c r="H43478" s="24"/>
    </row>
    <row r="43479" spans="8:8" ht="15" customHeight="1">
      <c r="H43479" s="24"/>
    </row>
    <row r="43480" spans="8:8" ht="15" customHeight="1">
      <c r="H43480" s="24"/>
    </row>
    <row r="43481" spans="8:8" ht="15" customHeight="1">
      <c r="H43481" s="24"/>
    </row>
    <row r="43482" spans="8:8" ht="15" customHeight="1">
      <c r="H43482" s="24"/>
    </row>
    <row r="43483" spans="8:8" ht="15" customHeight="1">
      <c r="H43483" s="24"/>
    </row>
    <row r="43484" spans="8:8" ht="15" customHeight="1">
      <c r="H43484" s="24"/>
    </row>
    <row r="43485" spans="8:8" ht="15" customHeight="1">
      <c r="H43485" s="24"/>
    </row>
    <row r="43486" spans="8:8" ht="15" customHeight="1">
      <c r="H43486" s="24"/>
    </row>
    <row r="43487" spans="8:8" ht="15" customHeight="1">
      <c r="H43487" s="24"/>
    </row>
    <row r="43488" spans="8:8" ht="15" customHeight="1">
      <c r="H43488" s="24"/>
    </row>
    <row r="43489" spans="8:8" ht="15" customHeight="1">
      <c r="H43489" s="24"/>
    </row>
    <row r="43490" spans="8:8" ht="15" customHeight="1">
      <c r="H43490" s="24"/>
    </row>
    <row r="43491" spans="8:8" ht="15" customHeight="1">
      <c r="H43491" s="24"/>
    </row>
    <row r="43492" spans="8:8" ht="15" customHeight="1">
      <c r="H43492" s="24"/>
    </row>
    <row r="43493" spans="8:8" ht="15" customHeight="1">
      <c r="H43493" s="24"/>
    </row>
    <row r="43494" spans="8:8" ht="15" customHeight="1">
      <c r="H43494" s="24"/>
    </row>
    <row r="43495" spans="8:8" ht="15" customHeight="1">
      <c r="H43495" s="24"/>
    </row>
    <row r="43496" spans="8:8" ht="15" customHeight="1">
      <c r="H43496" s="24"/>
    </row>
    <row r="43497" spans="8:8" ht="15" customHeight="1">
      <c r="H43497" s="24"/>
    </row>
    <row r="43498" spans="8:8" ht="15" customHeight="1">
      <c r="H43498" s="24"/>
    </row>
    <row r="43499" spans="8:8" ht="15" customHeight="1">
      <c r="H43499" s="24"/>
    </row>
    <row r="43500" spans="8:8" ht="15" customHeight="1">
      <c r="H43500" s="24"/>
    </row>
    <row r="43501" spans="8:8" ht="15" customHeight="1">
      <c r="H43501" s="24"/>
    </row>
    <row r="43502" spans="8:8" ht="15" customHeight="1">
      <c r="H43502" s="24"/>
    </row>
    <row r="43503" spans="8:8" ht="15" customHeight="1">
      <c r="H43503" s="24"/>
    </row>
    <row r="43504" spans="8:8" ht="15" customHeight="1">
      <c r="H43504" s="24"/>
    </row>
    <row r="43505" spans="8:8" ht="15" customHeight="1">
      <c r="H43505" s="24"/>
    </row>
    <row r="43506" spans="8:8" ht="15" customHeight="1">
      <c r="H43506" s="24"/>
    </row>
    <row r="43507" spans="8:8" ht="15" customHeight="1">
      <c r="H43507" s="24"/>
    </row>
    <row r="43508" spans="8:8" ht="15" customHeight="1">
      <c r="H43508" s="24"/>
    </row>
    <row r="43509" spans="8:8" ht="15" customHeight="1">
      <c r="H43509" s="24"/>
    </row>
    <row r="43510" spans="8:8" ht="15" customHeight="1">
      <c r="H43510" s="24"/>
    </row>
    <row r="43511" spans="8:8" ht="15" customHeight="1">
      <c r="H43511" s="24"/>
    </row>
    <row r="43512" spans="8:8" ht="15" customHeight="1">
      <c r="H43512" s="24"/>
    </row>
    <row r="43513" spans="8:8" ht="15" customHeight="1">
      <c r="H43513" s="24"/>
    </row>
    <row r="43514" spans="8:8" ht="15" customHeight="1">
      <c r="H43514" s="24"/>
    </row>
    <row r="43515" spans="8:8" ht="15" customHeight="1">
      <c r="H43515" s="24"/>
    </row>
    <row r="43516" spans="8:8" ht="15" customHeight="1">
      <c r="H43516" s="24"/>
    </row>
    <row r="43517" spans="8:8" ht="15" customHeight="1">
      <c r="H43517" s="24"/>
    </row>
    <row r="43518" spans="8:8" ht="15" customHeight="1">
      <c r="H43518" s="24"/>
    </row>
    <row r="43519" spans="8:8" ht="15" customHeight="1">
      <c r="H43519" s="24"/>
    </row>
    <row r="43520" spans="8:8" ht="15" customHeight="1">
      <c r="H43520" s="24"/>
    </row>
    <row r="43521" spans="8:8" ht="15" customHeight="1">
      <c r="H43521" s="24"/>
    </row>
    <row r="43522" spans="8:8" ht="15" customHeight="1">
      <c r="H43522" s="24"/>
    </row>
    <row r="43523" spans="8:8" ht="15" customHeight="1">
      <c r="H43523" s="24"/>
    </row>
    <row r="43524" spans="8:8" ht="15" customHeight="1">
      <c r="H43524" s="24"/>
    </row>
    <row r="43525" spans="8:8" ht="15" customHeight="1">
      <c r="H43525" s="24"/>
    </row>
    <row r="43526" spans="8:8" ht="15" customHeight="1">
      <c r="H43526" s="24"/>
    </row>
    <row r="43527" spans="8:8" ht="15" customHeight="1">
      <c r="H43527" s="24"/>
    </row>
    <row r="43528" spans="8:8" ht="15" customHeight="1">
      <c r="H43528" s="24"/>
    </row>
    <row r="43529" spans="8:8" ht="15" customHeight="1">
      <c r="H43529" s="24"/>
    </row>
    <row r="43530" spans="8:8" ht="15" customHeight="1">
      <c r="H43530" s="24"/>
    </row>
    <row r="43531" spans="8:8" ht="15" customHeight="1">
      <c r="H43531" s="24"/>
    </row>
    <row r="43532" spans="8:8" ht="15" customHeight="1">
      <c r="H43532" s="24"/>
    </row>
    <row r="43533" spans="8:8" ht="15" customHeight="1">
      <c r="H43533" s="24"/>
    </row>
    <row r="43534" spans="8:8" ht="15" customHeight="1">
      <c r="H43534" s="24"/>
    </row>
    <row r="43535" spans="8:8" ht="15" customHeight="1">
      <c r="H43535" s="24"/>
    </row>
    <row r="43536" spans="8:8" ht="15" customHeight="1">
      <c r="H43536" s="24"/>
    </row>
    <row r="43537" spans="8:8" ht="15" customHeight="1">
      <c r="H43537" s="24"/>
    </row>
    <row r="43538" spans="8:8" ht="15" customHeight="1">
      <c r="H43538" s="24"/>
    </row>
    <row r="43539" spans="8:8" ht="15" customHeight="1">
      <c r="H43539" s="24"/>
    </row>
    <row r="43540" spans="8:8" ht="15" customHeight="1">
      <c r="H43540" s="24"/>
    </row>
    <row r="43541" spans="8:8" ht="15" customHeight="1">
      <c r="H43541" s="24"/>
    </row>
    <row r="43542" spans="8:8" ht="15" customHeight="1">
      <c r="H43542" s="24"/>
    </row>
    <row r="43543" spans="8:8" ht="15" customHeight="1">
      <c r="H43543" s="24"/>
    </row>
    <row r="43544" spans="8:8" ht="15" customHeight="1">
      <c r="H43544" s="24"/>
    </row>
    <row r="43545" spans="8:8" ht="15" customHeight="1">
      <c r="H43545" s="24"/>
    </row>
    <row r="43546" spans="8:8" ht="15" customHeight="1">
      <c r="H43546" s="24"/>
    </row>
    <row r="43547" spans="8:8" ht="15" customHeight="1">
      <c r="H43547" s="24"/>
    </row>
    <row r="43548" spans="8:8" ht="15" customHeight="1">
      <c r="H43548" s="24"/>
    </row>
    <row r="43549" spans="8:8" ht="15" customHeight="1">
      <c r="H43549" s="24"/>
    </row>
    <row r="43550" spans="8:8" ht="15" customHeight="1">
      <c r="H43550" s="24"/>
    </row>
    <row r="43551" spans="8:8" ht="15" customHeight="1">
      <c r="H43551" s="24"/>
    </row>
    <row r="43552" spans="8:8" ht="15" customHeight="1">
      <c r="H43552" s="24"/>
    </row>
    <row r="43553" spans="8:8" ht="15" customHeight="1">
      <c r="H43553" s="24"/>
    </row>
    <row r="43554" spans="8:8" ht="15" customHeight="1">
      <c r="H43554" s="24"/>
    </row>
    <row r="43555" spans="8:8" ht="15" customHeight="1">
      <c r="H43555" s="24"/>
    </row>
    <row r="43556" spans="8:8" ht="15" customHeight="1">
      <c r="H43556" s="24"/>
    </row>
    <row r="43557" spans="8:8" ht="15" customHeight="1">
      <c r="H43557" s="24"/>
    </row>
    <row r="43558" spans="8:8" ht="15" customHeight="1">
      <c r="H43558" s="24"/>
    </row>
    <row r="43559" spans="8:8" ht="15" customHeight="1">
      <c r="H43559" s="24"/>
    </row>
    <row r="43560" spans="8:8" ht="15" customHeight="1">
      <c r="H43560" s="24"/>
    </row>
    <row r="43561" spans="8:8" ht="15" customHeight="1">
      <c r="H43561" s="24"/>
    </row>
    <row r="43562" spans="8:8" ht="15" customHeight="1">
      <c r="H43562" s="24"/>
    </row>
    <row r="43563" spans="8:8" ht="15" customHeight="1">
      <c r="H43563" s="24"/>
    </row>
    <row r="43564" spans="8:8" ht="15" customHeight="1">
      <c r="H43564" s="24"/>
    </row>
    <row r="43565" spans="8:8" ht="15" customHeight="1">
      <c r="H43565" s="24"/>
    </row>
    <row r="43566" spans="8:8" ht="15" customHeight="1">
      <c r="H43566" s="24"/>
    </row>
    <row r="43567" spans="8:8" ht="15" customHeight="1">
      <c r="H43567" s="24"/>
    </row>
    <row r="43568" spans="8:8" ht="15" customHeight="1">
      <c r="H43568" s="24"/>
    </row>
    <row r="43569" spans="8:8" ht="15" customHeight="1">
      <c r="H43569" s="24"/>
    </row>
    <row r="43570" spans="8:8" ht="15" customHeight="1">
      <c r="H43570" s="24"/>
    </row>
    <row r="43571" spans="8:8" ht="15" customHeight="1">
      <c r="H43571" s="24"/>
    </row>
    <row r="43572" spans="8:8" ht="15" customHeight="1">
      <c r="H43572" s="24"/>
    </row>
    <row r="43573" spans="8:8" ht="15" customHeight="1">
      <c r="H43573" s="24"/>
    </row>
    <row r="43574" spans="8:8" ht="15" customHeight="1">
      <c r="H43574" s="24"/>
    </row>
    <row r="43575" spans="8:8" ht="15" customHeight="1">
      <c r="H43575" s="24"/>
    </row>
    <row r="43576" spans="8:8" ht="15" customHeight="1">
      <c r="H43576" s="24"/>
    </row>
    <row r="43577" spans="8:8" ht="15" customHeight="1">
      <c r="H43577" s="24"/>
    </row>
    <row r="43578" spans="8:8" ht="15" customHeight="1">
      <c r="H43578" s="24"/>
    </row>
    <row r="43579" spans="8:8" ht="15" customHeight="1">
      <c r="H43579" s="24"/>
    </row>
    <row r="43580" spans="8:8" ht="15" customHeight="1">
      <c r="H43580" s="24"/>
    </row>
    <row r="43581" spans="8:8" ht="15" customHeight="1">
      <c r="H43581" s="24"/>
    </row>
    <row r="43582" spans="8:8" ht="15" customHeight="1">
      <c r="H43582" s="24"/>
    </row>
    <row r="43583" spans="8:8" ht="15" customHeight="1">
      <c r="H43583" s="24"/>
    </row>
    <row r="43584" spans="8:8" ht="15" customHeight="1">
      <c r="H43584" s="24"/>
    </row>
    <row r="43585" spans="8:8" ht="15" customHeight="1">
      <c r="H43585" s="24"/>
    </row>
    <row r="43586" spans="8:8" ht="15" customHeight="1">
      <c r="H43586" s="24"/>
    </row>
    <row r="43587" spans="8:8" ht="15" customHeight="1">
      <c r="H43587" s="24"/>
    </row>
    <row r="43588" spans="8:8" ht="15" customHeight="1">
      <c r="H43588" s="24"/>
    </row>
    <row r="43589" spans="8:8" ht="15" customHeight="1">
      <c r="H43589" s="24"/>
    </row>
    <row r="43590" spans="8:8" ht="15" customHeight="1">
      <c r="H43590" s="24"/>
    </row>
    <row r="43591" spans="8:8" ht="15" customHeight="1">
      <c r="H43591" s="24"/>
    </row>
    <row r="43592" spans="8:8" ht="15" customHeight="1">
      <c r="H43592" s="24"/>
    </row>
    <row r="43593" spans="8:8" ht="15" customHeight="1">
      <c r="H43593" s="24"/>
    </row>
    <row r="43594" spans="8:8" ht="15" customHeight="1">
      <c r="H43594" s="24"/>
    </row>
    <row r="43595" spans="8:8" ht="15" customHeight="1">
      <c r="H43595" s="24"/>
    </row>
    <row r="43596" spans="8:8" ht="15" customHeight="1">
      <c r="H43596" s="24"/>
    </row>
    <row r="43597" spans="8:8" ht="15" customHeight="1">
      <c r="H43597" s="24"/>
    </row>
    <row r="43598" spans="8:8" ht="15" customHeight="1">
      <c r="H43598" s="24"/>
    </row>
    <row r="43599" spans="8:8" ht="15" customHeight="1">
      <c r="H43599" s="24"/>
    </row>
    <row r="43600" spans="8:8" ht="15" customHeight="1">
      <c r="H43600" s="24"/>
    </row>
    <row r="43601" spans="8:8" ht="15" customHeight="1">
      <c r="H43601" s="24"/>
    </row>
    <row r="43602" spans="8:8" ht="15" customHeight="1">
      <c r="H43602" s="24"/>
    </row>
    <row r="43603" spans="8:8" ht="15" customHeight="1">
      <c r="H43603" s="24"/>
    </row>
    <row r="43604" spans="8:8" ht="15" customHeight="1">
      <c r="H43604" s="24"/>
    </row>
    <row r="43605" spans="8:8" ht="15" customHeight="1">
      <c r="H43605" s="24"/>
    </row>
    <row r="43606" spans="8:8" ht="15" customHeight="1">
      <c r="H43606" s="24"/>
    </row>
    <row r="43607" spans="8:8" ht="15" customHeight="1">
      <c r="H43607" s="24"/>
    </row>
    <row r="43608" spans="8:8" ht="15" customHeight="1">
      <c r="H43608" s="24"/>
    </row>
    <row r="43609" spans="8:8" ht="15" customHeight="1">
      <c r="H43609" s="24"/>
    </row>
    <row r="43610" spans="8:8" ht="15" customHeight="1">
      <c r="H43610" s="24"/>
    </row>
    <row r="43611" spans="8:8" ht="15" customHeight="1">
      <c r="H43611" s="24"/>
    </row>
    <row r="43612" spans="8:8" ht="15" customHeight="1">
      <c r="H43612" s="24"/>
    </row>
    <row r="43613" spans="8:8" ht="15" customHeight="1">
      <c r="H43613" s="24"/>
    </row>
    <row r="43614" spans="8:8" ht="15" customHeight="1">
      <c r="H43614" s="24"/>
    </row>
    <row r="43615" spans="8:8" ht="15" customHeight="1">
      <c r="H43615" s="24"/>
    </row>
    <row r="43616" spans="8:8" ht="15" customHeight="1">
      <c r="H43616" s="24"/>
    </row>
    <row r="43617" spans="8:8" ht="15" customHeight="1">
      <c r="H43617" s="24"/>
    </row>
    <row r="43618" spans="8:8" ht="15" customHeight="1">
      <c r="H43618" s="24"/>
    </row>
    <row r="43619" spans="8:8" ht="15" customHeight="1">
      <c r="H43619" s="24"/>
    </row>
    <row r="43620" spans="8:8" ht="15" customHeight="1">
      <c r="H43620" s="24"/>
    </row>
    <row r="43621" spans="8:8" ht="15" customHeight="1">
      <c r="H43621" s="24"/>
    </row>
    <row r="43622" spans="8:8" ht="15" customHeight="1">
      <c r="H43622" s="24"/>
    </row>
    <row r="43623" spans="8:8" ht="15" customHeight="1">
      <c r="H43623" s="24"/>
    </row>
    <row r="43624" spans="8:8" ht="15" customHeight="1">
      <c r="H43624" s="24"/>
    </row>
    <row r="43625" spans="8:8" ht="15" customHeight="1">
      <c r="H43625" s="24"/>
    </row>
    <row r="43626" spans="8:8" ht="15" customHeight="1">
      <c r="H43626" s="24"/>
    </row>
    <row r="43627" spans="8:8" ht="15" customHeight="1">
      <c r="H43627" s="24"/>
    </row>
    <row r="43628" spans="8:8" ht="15" customHeight="1">
      <c r="H43628" s="24"/>
    </row>
    <row r="43629" spans="8:8" ht="15" customHeight="1">
      <c r="H43629" s="24"/>
    </row>
    <row r="43630" spans="8:8" ht="15" customHeight="1">
      <c r="H43630" s="24"/>
    </row>
    <row r="43631" spans="8:8" ht="15" customHeight="1">
      <c r="H43631" s="24"/>
    </row>
    <row r="43632" spans="8:8" ht="15" customHeight="1">
      <c r="H43632" s="24"/>
    </row>
    <row r="43633" spans="8:8" ht="15" customHeight="1">
      <c r="H43633" s="24"/>
    </row>
    <row r="43634" spans="8:8" ht="15" customHeight="1">
      <c r="H43634" s="24"/>
    </row>
    <row r="43635" spans="8:8" ht="15" customHeight="1">
      <c r="H43635" s="24"/>
    </row>
    <row r="43636" spans="8:8" ht="15" customHeight="1">
      <c r="H43636" s="24"/>
    </row>
    <row r="43637" spans="8:8" ht="15" customHeight="1">
      <c r="H43637" s="24"/>
    </row>
    <row r="43638" spans="8:8" ht="15" customHeight="1">
      <c r="H43638" s="24"/>
    </row>
    <row r="43639" spans="8:8" ht="15" customHeight="1">
      <c r="H43639" s="24"/>
    </row>
    <row r="43640" spans="8:8" ht="15" customHeight="1">
      <c r="H43640" s="24"/>
    </row>
    <row r="43641" spans="8:8" ht="15" customHeight="1">
      <c r="H43641" s="24"/>
    </row>
    <row r="43642" spans="8:8" ht="15" customHeight="1">
      <c r="H43642" s="24"/>
    </row>
    <row r="43643" spans="8:8" ht="15" customHeight="1">
      <c r="H43643" s="24"/>
    </row>
    <row r="43644" spans="8:8" ht="15" customHeight="1">
      <c r="H43644" s="24"/>
    </row>
    <row r="43645" spans="8:8" ht="15" customHeight="1">
      <c r="H43645" s="24"/>
    </row>
    <row r="43646" spans="8:8" ht="15" customHeight="1">
      <c r="H43646" s="24"/>
    </row>
    <row r="43647" spans="8:8" ht="15" customHeight="1">
      <c r="H43647" s="24"/>
    </row>
    <row r="43648" spans="8:8" ht="15" customHeight="1">
      <c r="H43648" s="24"/>
    </row>
    <row r="43649" spans="8:8" ht="15" customHeight="1">
      <c r="H43649" s="24"/>
    </row>
    <row r="43650" spans="8:8" ht="15" customHeight="1">
      <c r="H43650" s="24"/>
    </row>
    <row r="43651" spans="8:8" ht="15" customHeight="1">
      <c r="H43651" s="24"/>
    </row>
    <row r="43652" spans="8:8" ht="15" customHeight="1">
      <c r="H43652" s="24"/>
    </row>
    <row r="43653" spans="8:8" ht="15" customHeight="1">
      <c r="H43653" s="24"/>
    </row>
    <row r="43654" spans="8:8" ht="15" customHeight="1">
      <c r="H43654" s="24"/>
    </row>
    <row r="43655" spans="8:8" ht="15" customHeight="1">
      <c r="H43655" s="24"/>
    </row>
    <row r="43656" spans="8:8" ht="15" customHeight="1">
      <c r="H43656" s="24"/>
    </row>
    <row r="43657" spans="8:8" ht="15" customHeight="1">
      <c r="H43657" s="24"/>
    </row>
    <row r="43658" spans="8:8" ht="15" customHeight="1">
      <c r="H43658" s="24"/>
    </row>
    <row r="43659" spans="8:8" ht="15" customHeight="1">
      <c r="H43659" s="24"/>
    </row>
    <row r="43660" spans="8:8" ht="15" customHeight="1">
      <c r="H43660" s="24"/>
    </row>
    <row r="43661" spans="8:8" ht="15" customHeight="1">
      <c r="H43661" s="24"/>
    </row>
    <row r="43662" spans="8:8" ht="15" customHeight="1">
      <c r="H43662" s="24"/>
    </row>
    <row r="43663" spans="8:8" ht="15" customHeight="1">
      <c r="H43663" s="24"/>
    </row>
    <row r="43664" spans="8:8" ht="15" customHeight="1">
      <c r="H43664" s="24"/>
    </row>
    <row r="43665" spans="8:8" ht="15" customHeight="1">
      <c r="H43665" s="24"/>
    </row>
    <row r="43666" spans="8:8" ht="15" customHeight="1">
      <c r="H43666" s="24"/>
    </row>
    <row r="43667" spans="8:8" ht="15" customHeight="1">
      <c r="H43667" s="24"/>
    </row>
    <row r="43668" spans="8:8" ht="15" customHeight="1">
      <c r="H43668" s="24"/>
    </row>
    <row r="43669" spans="8:8" ht="15" customHeight="1">
      <c r="H43669" s="24"/>
    </row>
    <row r="43670" spans="8:8" ht="15" customHeight="1">
      <c r="H43670" s="24"/>
    </row>
    <row r="43671" spans="8:8" ht="15" customHeight="1">
      <c r="H43671" s="24"/>
    </row>
    <row r="43672" spans="8:8" ht="15" customHeight="1">
      <c r="H43672" s="24"/>
    </row>
    <row r="43673" spans="8:8" ht="15" customHeight="1">
      <c r="H43673" s="24"/>
    </row>
    <row r="43674" spans="8:8" ht="15" customHeight="1">
      <c r="H43674" s="24"/>
    </row>
    <row r="43675" spans="8:8" ht="15" customHeight="1">
      <c r="H43675" s="24"/>
    </row>
    <row r="43676" spans="8:8" ht="15" customHeight="1">
      <c r="H43676" s="24"/>
    </row>
    <row r="43677" spans="8:8" ht="15" customHeight="1">
      <c r="H43677" s="24"/>
    </row>
    <row r="43678" spans="8:8" ht="15" customHeight="1">
      <c r="H43678" s="24"/>
    </row>
    <row r="43679" spans="8:8" ht="15" customHeight="1">
      <c r="H43679" s="24"/>
    </row>
    <row r="43680" spans="8:8" ht="15" customHeight="1">
      <c r="H43680" s="24"/>
    </row>
    <row r="43681" spans="8:8" ht="15" customHeight="1">
      <c r="H43681" s="24"/>
    </row>
    <row r="43682" spans="8:8" ht="15" customHeight="1">
      <c r="H43682" s="24"/>
    </row>
    <row r="43683" spans="8:8" ht="15" customHeight="1">
      <c r="H43683" s="24"/>
    </row>
    <row r="43684" spans="8:8" ht="15" customHeight="1">
      <c r="H43684" s="24"/>
    </row>
    <row r="43685" spans="8:8" ht="15" customHeight="1">
      <c r="H43685" s="24"/>
    </row>
    <row r="43686" spans="8:8" ht="15" customHeight="1">
      <c r="H43686" s="24"/>
    </row>
    <row r="43687" spans="8:8" ht="15" customHeight="1">
      <c r="H43687" s="24"/>
    </row>
    <row r="43688" spans="8:8" ht="15" customHeight="1">
      <c r="H43688" s="24"/>
    </row>
    <row r="43689" spans="8:8" ht="15" customHeight="1">
      <c r="H43689" s="24"/>
    </row>
    <row r="43690" spans="8:8" ht="15" customHeight="1">
      <c r="H43690" s="24"/>
    </row>
    <row r="43691" spans="8:8" ht="15" customHeight="1">
      <c r="H43691" s="24"/>
    </row>
    <row r="43692" spans="8:8" ht="15" customHeight="1">
      <c r="H43692" s="24"/>
    </row>
    <row r="43693" spans="8:8" ht="15" customHeight="1">
      <c r="H43693" s="24"/>
    </row>
    <row r="43694" spans="8:8" ht="15" customHeight="1">
      <c r="H43694" s="24"/>
    </row>
    <row r="43695" spans="8:8" ht="15" customHeight="1">
      <c r="H43695" s="24"/>
    </row>
    <row r="43696" spans="8:8" ht="15" customHeight="1">
      <c r="H43696" s="24"/>
    </row>
    <row r="43697" spans="8:8" ht="15" customHeight="1">
      <c r="H43697" s="24"/>
    </row>
    <row r="43698" spans="8:8" ht="15" customHeight="1">
      <c r="H43698" s="24"/>
    </row>
    <row r="43699" spans="8:8" ht="15" customHeight="1">
      <c r="H43699" s="24"/>
    </row>
    <row r="43700" spans="8:8" ht="15" customHeight="1">
      <c r="H43700" s="24"/>
    </row>
    <row r="43701" spans="8:8" ht="15" customHeight="1">
      <c r="H43701" s="24"/>
    </row>
    <row r="43702" spans="8:8" ht="15" customHeight="1">
      <c r="H43702" s="24"/>
    </row>
    <row r="43703" spans="8:8" ht="15" customHeight="1">
      <c r="H43703" s="24"/>
    </row>
    <row r="43704" spans="8:8" ht="15" customHeight="1">
      <c r="H43704" s="24"/>
    </row>
    <row r="43705" spans="8:8" ht="15" customHeight="1">
      <c r="H43705" s="24"/>
    </row>
    <row r="43706" spans="8:8" ht="15" customHeight="1">
      <c r="H43706" s="24"/>
    </row>
    <row r="43707" spans="8:8" ht="15" customHeight="1">
      <c r="H43707" s="24"/>
    </row>
    <row r="43708" spans="8:8" ht="15" customHeight="1">
      <c r="H43708" s="24"/>
    </row>
    <row r="43709" spans="8:8" ht="15" customHeight="1">
      <c r="H43709" s="24"/>
    </row>
    <row r="43710" spans="8:8" ht="15" customHeight="1">
      <c r="H43710" s="24"/>
    </row>
    <row r="43711" spans="8:8" ht="15" customHeight="1">
      <c r="H43711" s="24"/>
    </row>
    <row r="43712" spans="8:8" ht="15" customHeight="1">
      <c r="H43712" s="24"/>
    </row>
    <row r="43713" spans="8:8" ht="15" customHeight="1">
      <c r="H43713" s="24"/>
    </row>
    <row r="43714" spans="8:8" ht="15" customHeight="1">
      <c r="H43714" s="24"/>
    </row>
    <row r="43715" spans="8:8" ht="15" customHeight="1">
      <c r="H43715" s="24"/>
    </row>
    <row r="43716" spans="8:8" ht="15" customHeight="1">
      <c r="H43716" s="24"/>
    </row>
    <row r="43717" spans="8:8" ht="15" customHeight="1">
      <c r="H43717" s="24"/>
    </row>
    <row r="43718" spans="8:8" ht="15" customHeight="1">
      <c r="H43718" s="24"/>
    </row>
    <row r="43719" spans="8:8" ht="15" customHeight="1">
      <c r="H43719" s="24"/>
    </row>
    <row r="43720" spans="8:8" ht="15" customHeight="1">
      <c r="H43720" s="24"/>
    </row>
    <row r="43721" spans="8:8" ht="15" customHeight="1">
      <c r="H43721" s="24"/>
    </row>
    <row r="43722" spans="8:8" ht="15" customHeight="1">
      <c r="H43722" s="24"/>
    </row>
    <row r="43723" spans="8:8" ht="15" customHeight="1">
      <c r="H43723" s="24"/>
    </row>
    <row r="43724" spans="8:8" ht="15" customHeight="1">
      <c r="H43724" s="24"/>
    </row>
    <row r="43725" spans="8:8" ht="15" customHeight="1">
      <c r="H43725" s="24"/>
    </row>
    <row r="43726" spans="8:8" ht="15" customHeight="1">
      <c r="H43726" s="24"/>
    </row>
    <row r="43727" spans="8:8" ht="15" customHeight="1">
      <c r="H43727" s="24"/>
    </row>
    <row r="43728" spans="8:8" ht="15" customHeight="1">
      <c r="H43728" s="24"/>
    </row>
    <row r="43729" spans="8:8" ht="15" customHeight="1">
      <c r="H43729" s="24"/>
    </row>
    <row r="43730" spans="8:8" ht="15" customHeight="1">
      <c r="H43730" s="24"/>
    </row>
    <row r="43731" spans="8:8" ht="15" customHeight="1">
      <c r="H43731" s="24"/>
    </row>
    <row r="43732" spans="8:8" ht="15" customHeight="1">
      <c r="H43732" s="24"/>
    </row>
    <row r="43733" spans="8:8" ht="15" customHeight="1">
      <c r="H43733" s="24"/>
    </row>
    <row r="43734" spans="8:8" ht="15" customHeight="1">
      <c r="H43734" s="24"/>
    </row>
    <row r="43735" spans="8:8" ht="15" customHeight="1">
      <c r="H43735" s="24"/>
    </row>
    <row r="43736" spans="8:8" ht="15" customHeight="1">
      <c r="H43736" s="24"/>
    </row>
    <row r="43737" spans="8:8" ht="15" customHeight="1">
      <c r="H43737" s="24"/>
    </row>
    <row r="43738" spans="8:8" ht="15" customHeight="1">
      <c r="H43738" s="24"/>
    </row>
    <row r="43739" spans="8:8" ht="15" customHeight="1">
      <c r="H43739" s="24"/>
    </row>
    <row r="43740" spans="8:8" ht="15" customHeight="1">
      <c r="H43740" s="24"/>
    </row>
    <row r="43741" spans="8:8" ht="15" customHeight="1">
      <c r="H43741" s="24"/>
    </row>
    <row r="43742" spans="8:8" ht="15" customHeight="1">
      <c r="H43742" s="24"/>
    </row>
    <row r="43743" spans="8:8" ht="15" customHeight="1">
      <c r="H43743" s="24"/>
    </row>
    <row r="43744" spans="8:8" ht="15" customHeight="1">
      <c r="H43744" s="24"/>
    </row>
    <row r="43745" spans="8:8" ht="15" customHeight="1">
      <c r="H43745" s="24"/>
    </row>
    <row r="43746" spans="8:8" ht="15" customHeight="1">
      <c r="H43746" s="24"/>
    </row>
    <row r="43747" spans="8:8" ht="15" customHeight="1">
      <c r="H43747" s="24"/>
    </row>
    <row r="43748" spans="8:8" ht="15" customHeight="1">
      <c r="H43748" s="24"/>
    </row>
    <row r="43749" spans="8:8" ht="15" customHeight="1">
      <c r="H43749" s="24"/>
    </row>
    <row r="43750" spans="8:8" ht="15" customHeight="1">
      <c r="H43750" s="24"/>
    </row>
    <row r="43751" spans="8:8" ht="15" customHeight="1">
      <c r="H43751" s="24"/>
    </row>
    <row r="43752" spans="8:8" ht="15" customHeight="1">
      <c r="H43752" s="24"/>
    </row>
    <row r="43753" spans="8:8" ht="15" customHeight="1">
      <c r="H43753" s="24"/>
    </row>
    <row r="43754" spans="8:8" ht="15" customHeight="1">
      <c r="H43754" s="24"/>
    </row>
    <row r="43755" spans="8:8" ht="15" customHeight="1">
      <c r="H43755" s="24"/>
    </row>
    <row r="43756" spans="8:8" ht="15" customHeight="1">
      <c r="H43756" s="24"/>
    </row>
    <row r="43757" spans="8:8" ht="15" customHeight="1">
      <c r="H43757" s="24"/>
    </row>
    <row r="43758" spans="8:8" ht="15" customHeight="1">
      <c r="H43758" s="24"/>
    </row>
    <row r="43759" spans="8:8" ht="15" customHeight="1">
      <c r="H43759" s="24"/>
    </row>
    <row r="43760" spans="8:8" ht="15" customHeight="1">
      <c r="H43760" s="24"/>
    </row>
    <row r="43761" spans="8:8" ht="15" customHeight="1">
      <c r="H43761" s="24"/>
    </row>
    <row r="43762" spans="8:8" ht="15" customHeight="1">
      <c r="H43762" s="24"/>
    </row>
    <row r="43763" spans="8:8" ht="15" customHeight="1">
      <c r="H43763" s="24"/>
    </row>
    <row r="43764" spans="8:8" ht="15" customHeight="1">
      <c r="H43764" s="24"/>
    </row>
    <row r="43765" spans="8:8" ht="15" customHeight="1">
      <c r="H43765" s="24"/>
    </row>
    <row r="43766" spans="8:8" ht="15" customHeight="1">
      <c r="H43766" s="24"/>
    </row>
    <row r="43767" spans="8:8" ht="15" customHeight="1">
      <c r="H43767" s="24"/>
    </row>
    <row r="43768" spans="8:8" ht="15" customHeight="1">
      <c r="H43768" s="24"/>
    </row>
    <row r="43769" spans="8:8" ht="15" customHeight="1">
      <c r="H43769" s="24"/>
    </row>
    <row r="43770" spans="8:8" ht="15" customHeight="1">
      <c r="H43770" s="24"/>
    </row>
    <row r="43771" spans="8:8" ht="15" customHeight="1">
      <c r="H43771" s="24"/>
    </row>
    <row r="43772" spans="8:8" ht="15" customHeight="1">
      <c r="H43772" s="24"/>
    </row>
    <row r="43773" spans="8:8" ht="15" customHeight="1">
      <c r="H43773" s="24"/>
    </row>
    <row r="43774" spans="8:8" ht="15" customHeight="1">
      <c r="H43774" s="24"/>
    </row>
    <row r="43775" spans="8:8" ht="15" customHeight="1">
      <c r="H43775" s="24"/>
    </row>
    <row r="43776" spans="8:8" ht="15" customHeight="1">
      <c r="H43776" s="24"/>
    </row>
    <row r="43777" spans="8:8" ht="15" customHeight="1">
      <c r="H43777" s="24"/>
    </row>
    <row r="43778" spans="8:8" ht="15" customHeight="1">
      <c r="H43778" s="24"/>
    </row>
    <row r="43779" spans="8:8" ht="15" customHeight="1">
      <c r="H43779" s="24"/>
    </row>
    <row r="43780" spans="8:8" ht="15" customHeight="1">
      <c r="H43780" s="24"/>
    </row>
    <row r="43781" spans="8:8" ht="15" customHeight="1">
      <c r="H43781" s="24"/>
    </row>
    <row r="43782" spans="8:8" ht="15" customHeight="1">
      <c r="H43782" s="24"/>
    </row>
    <row r="43783" spans="8:8" ht="15" customHeight="1">
      <c r="H43783" s="24"/>
    </row>
    <row r="43784" spans="8:8" ht="15" customHeight="1">
      <c r="H43784" s="24"/>
    </row>
    <row r="43785" spans="8:8" ht="15" customHeight="1">
      <c r="H43785" s="24"/>
    </row>
    <row r="43786" spans="8:8" ht="15" customHeight="1">
      <c r="H43786" s="24"/>
    </row>
    <row r="43787" spans="8:8" ht="15" customHeight="1">
      <c r="H43787" s="24"/>
    </row>
    <row r="43788" spans="8:8" ht="15" customHeight="1">
      <c r="H43788" s="24"/>
    </row>
    <row r="43789" spans="8:8" ht="15" customHeight="1">
      <c r="H43789" s="24"/>
    </row>
    <row r="43790" spans="8:8" ht="15" customHeight="1">
      <c r="H43790" s="24"/>
    </row>
    <row r="43791" spans="8:8" ht="15" customHeight="1">
      <c r="H43791" s="24"/>
    </row>
    <row r="43792" spans="8:8" ht="15" customHeight="1">
      <c r="H43792" s="24"/>
    </row>
    <row r="43793" spans="8:8" ht="15" customHeight="1">
      <c r="H43793" s="24"/>
    </row>
    <row r="43794" spans="8:8" ht="15" customHeight="1">
      <c r="H43794" s="24"/>
    </row>
    <row r="43795" spans="8:8" ht="15" customHeight="1">
      <c r="H43795" s="24"/>
    </row>
    <row r="43796" spans="8:8" ht="15" customHeight="1">
      <c r="H43796" s="24"/>
    </row>
    <row r="43797" spans="8:8" ht="15" customHeight="1">
      <c r="H43797" s="24"/>
    </row>
    <row r="43798" spans="8:8" ht="15" customHeight="1">
      <c r="H43798" s="24"/>
    </row>
    <row r="43799" spans="8:8" ht="15" customHeight="1">
      <c r="H43799" s="24"/>
    </row>
    <row r="43800" spans="8:8" ht="15" customHeight="1">
      <c r="H43800" s="24"/>
    </row>
    <row r="43801" spans="8:8" ht="15" customHeight="1">
      <c r="H43801" s="24"/>
    </row>
    <row r="43802" spans="8:8" ht="15" customHeight="1">
      <c r="H43802" s="24"/>
    </row>
    <row r="43803" spans="8:8" ht="15" customHeight="1">
      <c r="H43803" s="24"/>
    </row>
    <row r="43804" spans="8:8" ht="15" customHeight="1">
      <c r="H43804" s="24"/>
    </row>
    <row r="43805" spans="8:8" ht="15" customHeight="1">
      <c r="H43805" s="24"/>
    </row>
    <row r="43806" spans="8:8" ht="15" customHeight="1">
      <c r="H43806" s="24"/>
    </row>
    <row r="43807" spans="8:8" ht="15" customHeight="1">
      <c r="H43807" s="24"/>
    </row>
    <row r="43808" spans="8:8" ht="15" customHeight="1">
      <c r="H43808" s="24"/>
    </row>
    <row r="43809" spans="8:8" ht="15" customHeight="1">
      <c r="H43809" s="24"/>
    </row>
    <row r="43810" spans="8:8" ht="15" customHeight="1">
      <c r="H43810" s="24"/>
    </row>
    <row r="43811" spans="8:8" ht="15" customHeight="1">
      <c r="H43811" s="24"/>
    </row>
    <row r="43812" spans="8:8" ht="15" customHeight="1">
      <c r="H43812" s="24"/>
    </row>
    <row r="43813" spans="8:8" ht="15" customHeight="1">
      <c r="H43813" s="24"/>
    </row>
    <row r="43814" spans="8:8" ht="15" customHeight="1">
      <c r="H43814" s="24"/>
    </row>
    <row r="43815" spans="8:8" ht="15" customHeight="1">
      <c r="H43815" s="24"/>
    </row>
    <row r="43816" spans="8:8" ht="15" customHeight="1">
      <c r="H43816" s="24"/>
    </row>
    <row r="43817" spans="8:8" ht="15" customHeight="1">
      <c r="H43817" s="24"/>
    </row>
    <row r="43818" spans="8:8" ht="15" customHeight="1">
      <c r="H43818" s="24"/>
    </row>
    <row r="43819" spans="8:8" ht="15" customHeight="1">
      <c r="H43819" s="24"/>
    </row>
    <row r="43820" spans="8:8" ht="15" customHeight="1">
      <c r="H43820" s="24"/>
    </row>
    <row r="43821" spans="8:8" ht="15" customHeight="1">
      <c r="H43821" s="24"/>
    </row>
    <row r="43822" spans="8:8" ht="15" customHeight="1">
      <c r="H43822" s="24"/>
    </row>
    <row r="43823" spans="8:8" ht="15" customHeight="1">
      <c r="H43823" s="24"/>
    </row>
    <row r="43824" spans="8:8" ht="15" customHeight="1">
      <c r="H43824" s="24"/>
    </row>
    <row r="43825" spans="8:8" ht="15" customHeight="1">
      <c r="H43825" s="24"/>
    </row>
    <row r="43826" spans="8:8" ht="15" customHeight="1">
      <c r="H43826" s="24"/>
    </row>
    <row r="43827" spans="8:8" ht="15" customHeight="1">
      <c r="H43827" s="24"/>
    </row>
    <row r="43828" spans="8:8" ht="15" customHeight="1">
      <c r="H43828" s="24"/>
    </row>
    <row r="43829" spans="8:8" ht="15" customHeight="1">
      <c r="H43829" s="24"/>
    </row>
    <row r="43830" spans="8:8" ht="15" customHeight="1">
      <c r="H43830" s="24"/>
    </row>
    <row r="43831" spans="8:8" ht="15" customHeight="1">
      <c r="H43831" s="24"/>
    </row>
    <row r="43832" spans="8:8" ht="15" customHeight="1">
      <c r="H43832" s="24"/>
    </row>
    <row r="43833" spans="8:8" ht="15" customHeight="1">
      <c r="H43833" s="24"/>
    </row>
    <row r="43834" spans="8:8" ht="15" customHeight="1">
      <c r="H43834" s="24"/>
    </row>
    <row r="43835" spans="8:8" ht="15" customHeight="1">
      <c r="H43835" s="24"/>
    </row>
    <row r="43836" spans="8:8" ht="15" customHeight="1">
      <c r="H43836" s="24"/>
    </row>
    <row r="43837" spans="8:8" ht="15" customHeight="1">
      <c r="H43837" s="24"/>
    </row>
    <row r="43838" spans="8:8" ht="15" customHeight="1">
      <c r="H43838" s="24"/>
    </row>
    <row r="43839" spans="8:8" ht="15" customHeight="1">
      <c r="H43839" s="24"/>
    </row>
    <row r="43840" spans="8:8" ht="15" customHeight="1">
      <c r="H43840" s="24"/>
    </row>
    <row r="43841" spans="8:8" ht="15" customHeight="1">
      <c r="H43841" s="24"/>
    </row>
    <row r="43842" spans="8:8" ht="15" customHeight="1">
      <c r="H43842" s="24"/>
    </row>
    <row r="43843" spans="8:8" ht="15" customHeight="1">
      <c r="H43843" s="24"/>
    </row>
    <row r="43844" spans="8:8" ht="15" customHeight="1">
      <c r="H43844" s="24"/>
    </row>
    <row r="43845" spans="8:8" ht="15" customHeight="1">
      <c r="H43845" s="24"/>
    </row>
    <row r="43846" spans="8:8" ht="15" customHeight="1">
      <c r="H43846" s="24"/>
    </row>
    <row r="43847" spans="8:8" ht="15" customHeight="1">
      <c r="H43847" s="24"/>
    </row>
    <row r="43848" spans="8:8" ht="15" customHeight="1">
      <c r="H43848" s="24"/>
    </row>
    <row r="43849" spans="8:8" ht="15" customHeight="1">
      <c r="H43849" s="24"/>
    </row>
    <row r="43850" spans="8:8" ht="15" customHeight="1">
      <c r="H43850" s="24"/>
    </row>
    <row r="43851" spans="8:8" ht="15" customHeight="1">
      <c r="H43851" s="24"/>
    </row>
    <row r="43852" spans="8:8" ht="15" customHeight="1">
      <c r="H43852" s="24"/>
    </row>
    <row r="43853" spans="8:8" ht="15" customHeight="1">
      <c r="H43853" s="24"/>
    </row>
    <row r="43854" spans="8:8" ht="15" customHeight="1">
      <c r="H43854" s="24"/>
    </row>
    <row r="43855" spans="8:8" ht="15" customHeight="1">
      <c r="H43855" s="24"/>
    </row>
    <row r="43856" spans="8:8" ht="15" customHeight="1">
      <c r="H43856" s="24"/>
    </row>
    <row r="43857" spans="8:8" ht="15" customHeight="1">
      <c r="H43857" s="24"/>
    </row>
    <row r="43858" spans="8:8" ht="15" customHeight="1">
      <c r="H43858" s="24"/>
    </row>
    <row r="43859" spans="8:8" ht="15" customHeight="1">
      <c r="H43859" s="24"/>
    </row>
    <row r="43860" spans="8:8" ht="15" customHeight="1">
      <c r="H43860" s="24"/>
    </row>
    <row r="43861" spans="8:8" ht="15" customHeight="1">
      <c r="H43861" s="24"/>
    </row>
    <row r="43862" spans="8:8" ht="15" customHeight="1">
      <c r="H43862" s="24"/>
    </row>
    <row r="43863" spans="8:8" ht="15" customHeight="1">
      <c r="H43863" s="24"/>
    </row>
    <row r="43864" spans="8:8" ht="15" customHeight="1">
      <c r="H43864" s="24"/>
    </row>
    <row r="43865" spans="8:8" ht="15" customHeight="1">
      <c r="H43865" s="24"/>
    </row>
    <row r="43866" spans="8:8" ht="15" customHeight="1">
      <c r="H43866" s="24"/>
    </row>
    <row r="43867" spans="8:8" ht="15" customHeight="1">
      <c r="H43867" s="24"/>
    </row>
    <row r="43868" spans="8:8" ht="15" customHeight="1">
      <c r="H43868" s="24"/>
    </row>
    <row r="43869" spans="8:8" ht="15" customHeight="1">
      <c r="H43869" s="24"/>
    </row>
    <row r="43870" spans="8:8" ht="15" customHeight="1">
      <c r="H43870" s="24"/>
    </row>
    <row r="43871" spans="8:8" ht="15" customHeight="1">
      <c r="H43871" s="24"/>
    </row>
    <row r="43872" spans="8:8" ht="15" customHeight="1">
      <c r="H43872" s="24"/>
    </row>
    <row r="43873" spans="8:8" ht="15" customHeight="1">
      <c r="H43873" s="24"/>
    </row>
    <row r="43874" spans="8:8" ht="15" customHeight="1">
      <c r="H43874" s="24"/>
    </row>
    <row r="43875" spans="8:8" ht="15" customHeight="1">
      <c r="H43875" s="24"/>
    </row>
    <row r="43876" spans="8:8" ht="15" customHeight="1">
      <c r="H43876" s="24"/>
    </row>
    <row r="43877" spans="8:8" ht="15" customHeight="1">
      <c r="H43877" s="24"/>
    </row>
    <row r="43878" spans="8:8" ht="15" customHeight="1">
      <c r="H43878" s="24"/>
    </row>
    <row r="43879" spans="8:8" ht="15" customHeight="1">
      <c r="H43879" s="24"/>
    </row>
    <row r="43880" spans="8:8" ht="15" customHeight="1">
      <c r="H43880" s="24"/>
    </row>
    <row r="43881" spans="8:8" ht="15" customHeight="1">
      <c r="H43881" s="24"/>
    </row>
    <row r="43882" spans="8:8" ht="15" customHeight="1">
      <c r="H43882" s="24"/>
    </row>
    <row r="43883" spans="8:8" ht="15" customHeight="1">
      <c r="H43883" s="24"/>
    </row>
    <row r="43884" spans="8:8" ht="15" customHeight="1">
      <c r="H43884" s="24"/>
    </row>
    <row r="43885" spans="8:8" ht="15" customHeight="1">
      <c r="H43885" s="24"/>
    </row>
    <row r="43886" spans="8:8" ht="15" customHeight="1">
      <c r="H43886" s="24"/>
    </row>
    <row r="43887" spans="8:8" ht="15" customHeight="1">
      <c r="H43887" s="24"/>
    </row>
    <row r="43888" spans="8:8" ht="15" customHeight="1">
      <c r="H43888" s="24"/>
    </row>
    <row r="43889" spans="8:8" ht="15" customHeight="1">
      <c r="H43889" s="24"/>
    </row>
    <row r="43890" spans="8:8" ht="15" customHeight="1">
      <c r="H43890" s="24"/>
    </row>
    <row r="43891" spans="8:8" ht="15" customHeight="1">
      <c r="H43891" s="24"/>
    </row>
    <row r="43892" spans="8:8" ht="15" customHeight="1">
      <c r="H43892" s="24"/>
    </row>
    <row r="43893" spans="8:8" ht="15" customHeight="1">
      <c r="H43893" s="24"/>
    </row>
    <row r="43894" spans="8:8" ht="15" customHeight="1">
      <c r="H43894" s="24"/>
    </row>
    <row r="43895" spans="8:8" ht="15" customHeight="1">
      <c r="H43895" s="24"/>
    </row>
    <row r="43896" spans="8:8" ht="15" customHeight="1">
      <c r="H43896" s="24"/>
    </row>
    <row r="43897" spans="8:8" ht="15" customHeight="1">
      <c r="H43897" s="24"/>
    </row>
    <row r="43898" spans="8:8" ht="15" customHeight="1">
      <c r="H43898" s="24"/>
    </row>
    <row r="43899" spans="8:8" ht="15" customHeight="1">
      <c r="H43899" s="24"/>
    </row>
    <row r="43900" spans="8:8" ht="15" customHeight="1">
      <c r="H43900" s="24"/>
    </row>
    <row r="43901" spans="8:8" ht="15" customHeight="1">
      <c r="H43901" s="24"/>
    </row>
    <row r="43902" spans="8:8" ht="15" customHeight="1">
      <c r="H43902" s="24"/>
    </row>
    <row r="43903" spans="8:8" ht="15" customHeight="1">
      <c r="H43903" s="24"/>
    </row>
    <row r="43904" spans="8:8" ht="15" customHeight="1">
      <c r="H43904" s="24"/>
    </row>
    <row r="43905" spans="8:8" ht="15" customHeight="1">
      <c r="H43905" s="24"/>
    </row>
    <row r="43906" spans="8:8" ht="15" customHeight="1">
      <c r="H43906" s="24"/>
    </row>
    <row r="43907" spans="8:8" ht="15" customHeight="1">
      <c r="H43907" s="24"/>
    </row>
    <row r="43908" spans="8:8" ht="15" customHeight="1">
      <c r="H43908" s="24"/>
    </row>
    <row r="43909" spans="8:8" ht="15" customHeight="1">
      <c r="H43909" s="24"/>
    </row>
    <row r="43910" spans="8:8" ht="15" customHeight="1">
      <c r="H43910" s="24"/>
    </row>
    <row r="43911" spans="8:8" ht="15" customHeight="1">
      <c r="H43911" s="24"/>
    </row>
    <row r="43912" spans="8:8" ht="15" customHeight="1">
      <c r="H43912" s="24"/>
    </row>
    <row r="43913" spans="8:8" ht="15" customHeight="1">
      <c r="H43913" s="24"/>
    </row>
    <row r="43914" spans="8:8" ht="15" customHeight="1">
      <c r="H43914" s="24"/>
    </row>
    <row r="43915" spans="8:8" ht="15" customHeight="1">
      <c r="H43915" s="24"/>
    </row>
    <row r="43916" spans="8:8" ht="15" customHeight="1">
      <c r="H43916" s="24"/>
    </row>
    <row r="43917" spans="8:8" ht="15" customHeight="1">
      <c r="H43917" s="24"/>
    </row>
    <row r="43918" spans="8:8" ht="15" customHeight="1">
      <c r="H43918" s="24"/>
    </row>
    <row r="43919" spans="8:8" ht="15" customHeight="1">
      <c r="H43919" s="24"/>
    </row>
    <row r="43920" spans="8:8" ht="15" customHeight="1">
      <c r="H43920" s="24"/>
    </row>
    <row r="43921" spans="8:8" ht="15" customHeight="1">
      <c r="H43921" s="24"/>
    </row>
    <row r="43922" spans="8:8" ht="15" customHeight="1">
      <c r="H43922" s="24"/>
    </row>
    <row r="43923" spans="8:8" ht="15" customHeight="1">
      <c r="H43923" s="24"/>
    </row>
    <row r="43924" spans="8:8" ht="15" customHeight="1">
      <c r="H43924" s="24"/>
    </row>
    <row r="43925" spans="8:8" ht="15" customHeight="1">
      <c r="H43925" s="24"/>
    </row>
    <row r="43926" spans="8:8" ht="15" customHeight="1">
      <c r="H43926" s="24"/>
    </row>
    <row r="43927" spans="8:8" ht="15" customHeight="1">
      <c r="H43927" s="24"/>
    </row>
    <row r="43928" spans="8:8" ht="15" customHeight="1">
      <c r="H43928" s="24"/>
    </row>
    <row r="43929" spans="8:8" ht="15" customHeight="1">
      <c r="H43929" s="24"/>
    </row>
    <row r="43930" spans="8:8" ht="15" customHeight="1">
      <c r="H43930" s="24"/>
    </row>
    <row r="43931" spans="8:8" ht="15" customHeight="1">
      <c r="H43931" s="24"/>
    </row>
    <row r="43932" spans="8:8" ht="15" customHeight="1">
      <c r="H43932" s="24"/>
    </row>
    <row r="43933" spans="8:8" ht="15" customHeight="1">
      <c r="H43933" s="24"/>
    </row>
    <row r="43934" spans="8:8" ht="15" customHeight="1">
      <c r="H43934" s="24"/>
    </row>
    <row r="43935" spans="8:8" ht="15" customHeight="1">
      <c r="H43935" s="24"/>
    </row>
    <row r="43936" spans="8:8" ht="15" customHeight="1">
      <c r="H43936" s="24"/>
    </row>
    <row r="43937" spans="8:8" ht="15" customHeight="1">
      <c r="H43937" s="24"/>
    </row>
    <row r="43938" spans="8:8" ht="15" customHeight="1">
      <c r="H43938" s="24"/>
    </row>
    <row r="43939" spans="8:8" ht="15" customHeight="1">
      <c r="H43939" s="24"/>
    </row>
    <row r="43940" spans="8:8" ht="15" customHeight="1">
      <c r="H43940" s="24"/>
    </row>
    <row r="43941" spans="8:8" ht="15" customHeight="1">
      <c r="H43941" s="24"/>
    </row>
    <row r="43942" spans="8:8" ht="15" customHeight="1">
      <c r="H43942" s="24"/>
    </row>
    <row r="43943" spans="8:8" ht="15" customHeight="1">
      <c r="H43943" s="24"/>
    </row>
    <row r="43944" spans="8:8" ht="15" customHeight="1">
      <c r="H43944" s="24"/>
    </row>
    <row r="43945" spans="8:8" ht="15" customHeight="1">
      <c r="H43945" s="24"/>
    </row>
    <row r="43946" spans="8:8" ht="15" customHeight="1">
      <c r="H43946" s="24"/>
    </row>
    <row r="43947" spans="8:8" ht="15" customHeight="1">
      <c r="H43947" s="24"/>
    </row>
    <row r="43948" spans="8:8" ht="15" customHeight="1">
      <c r="H43948" s="24"/>
    </row>
    <row r="43949" spans="8:8" ht="15" customHeight="1">
      <c r="H43949" s="24"/>
    </row>
    <row r="43950" spans="8:8" ht="15" customHeight="1">
      <c r="H43950" s="24"/>
    </row>
    <row r="43951" spans="8:8" ht="15" customHeight="1">
      <c r="H43951" s="24"/>
    </row>
    <row r="43952" spans="8:8" ht="15" customHeight="1">
      <c r="H43952" s="24"/>
    </row>
    <row r="43953" spans="8:8" ht="15" customHeight="1">
      <c r="H43953" s="24"/>
    </row>
    <row r="43954" spans="8:8" ht="15" customHeight="1">
      <c r="H43954" s="24"/>
    </row>
    <row r="43955" spans="8:8" ht="15" customHeight="1">
      <c r="H43955" s="24"/>
    </row>
    <row r="43956" spans="8:8" ht="15" customHeight="1">
      <c r="H43956" s="24"/>
    </row>
    <row r="43957" spans="8:8" ht="15" customHeight="1">
      <c r="H43957" s="24"/>
    </row>
    <row r="43958" spans="8:8" ht="15" customHeight="1">
      <c r="H43958" s="24"/>
    </row>
    <row r="43959" spans="8:8" ht="15" customHeight="1">
      <c r="H43959" s="24"/>
    </row>
    <row r="43960" spans="8:8" ht="15" customHeight="1">
      <c r="H43960" s="24"/>
    </row>
    <row r="43961" spans="8:8" ht="15" customHeight="1">
      <c r="H43961" s="24"/>
    </row>
    <row r="43962" spans="8:8" ht="15" customHeight="1">
      <c r="H43962" s="24"/>
    </row>
    <row r="43963" spans="8:8" ht="15" customHeight="1">
      <c r="H43963" s="24"/>
    </row>
    <row r="43964" spans="8:8" ht="15" customHeight="1">
      <c r="H43964" s="24"/>
    </row>
    <row r="43965" spans="8:8" ht="15" customHeight="1">
      <c r="H43965" s="24"/>
    </row>
    <row r="43966" spans="8:8" ht="15" customHeight="1">
      <c r="H43966" s="24"/>
    </row>
    <row r="43967" spans="8:8" ht="15" customHeight="1">
      <c r="H43967" s="24"/>
    </row>
    <row r="43968" spans="8:8" ht="15" customHeight="1">
      <c r="H43968" s="24"/>
    </row>
    <row r="43969" spans="8:8" ht="15" customHeight="1">
      <c r="H43969" s="24"/>
    </row>
    <row r="43970" spans="8:8" ht="15" customHeight="1">
      <c r="H43970" s="24"/>
    </row>
    <row r="43971" spans="8:8" ht="15" customHeight="1">
      <c r="H43971" s="24"/>
    </row>
    <row r="43972" spans="8:8" ht="15" customHeight="1">
      <c r="H43972" s="24"/>
    </row>
    <row r="43973" spans="8:8" ht="15" customHeight="1">
      <c r="H43973" s="24"/>
    </row>
    <row r="43974" spans="8:8" ht="15" customHeight="1">
      <c r="H43974" s="24"/>
    </row>
    <row r="43975" spans="8:8" ht="15" customHeight="1">
      <c r="H43975" s="24"/>
    </row>
    <row r="43976" spans="8:8" ht="15" customHeight="1">
      <c r="H43976" s="24"/>
    </row>
    <row r="43977" spans="8:8" ht="15" customHeight="1">
      <c r="H43977" s="24"/>
    </row>
    <row r="43978" spans="8:8" ht="15" customHeight="1">
      <c r="H43978" s="24"/>
    </row>
    <row r="43979" spans="8:8" ht="15" customHeight="1">
      <c r="H43979" s="24"/>
    </row>
    <row r="43980" spans="8:8" ht="15" customHeight="1">
      <c r="H43980" s="24"/>
    </row>
    <row r="43981" spans="8:8" ht="15" customHeight="1">
      <c r="H43981" s="24"/>
    </row>
    <row r="43982" spans="8:8" ht="15" customHeight="1">
      <c r="H43982" s="24"/>
    </row>
    <row r="43983" spans="8:8" ht="15" customHeight="1">
      <c r="H43983" s="24"/>
    </row>
    <row r="43984" spans="8:8" ht="15" customHeight="1">
      <c r="H43984" s="24"/>
    </row>
    <row r="43985" spans="8:8" ht="15" customHeight="1">
      <c r="H43985" s="24"/>
    </row>
    <row r="43986" spans="8:8" ht="15" customHeight="1">
      <c r="H43986" s="24"/>
    </row>
    <row r="43987" spans="8:8" ht="15" customHeight="1">
      <c r="H43987" s="24"/>
    </row>
    <row r="43988" spans="8:8" ht="15" customHeight="1">
      <c r="H43988" s="24"/>
    </row>
    <row r="43989" spans="8:8" ht="15" customHeight="1">
      <c r="H43989" s="24"/>
    </row>
    <row r="43990" spans="8:8" ht="15" customHeight="1">
      <c r="H43990" s="24"/>
    </row>
    <row r="43991" spans="8:8" ht="15" customHeight="1">
      <c r="H43991" s="24"/>
    </row>
    <row r="43992" spans="8:8" ht="15" customHeight="1">
      <c r="H43992" s="24"/>
    </row>
    <row r="43993" spans="8:8" ht="15" customHeight="1">
      <c r="H43993" s="24"/>
    </row>
    <row r="43994" spans="8:8" ht="15" customHeight="1">
      <c r="H43994" s="24"/>
    </row>
    <row r="43995" spans="8:8" ht="15" customHeight="1">
      <c r="H43995" s="24"/>
    </row>
    <row r="43996" spans="8:8" ht="15" customHeight="1">
      <c r="H43996" s="24"/>
    </row>
    <row r="43997" spans="8:8" ht="15" customHeight="1">
      <c r="H43997" s="24"/>
    </row>
    <row r="43998" spans="8:8" ht="15" customHeight="1">
      <c r="H43998" s="24"/>
    </row>
    <row r="43999" spans="8:8" ht="15" customHeight="1">
      <c r="H43999" s="24"/>
    </row>
    <row r="44000" spans="8:8" ht="15" customHeight="1">
      <c r="H44000" s="24"/>
    </row>
    <row r="44001" spans="8:8" ht="15" customHeight="1">
      <c r="H44001" s="24"/>
    </row>
    <row r="44002" spans="8:8" ht="15" customHeight="1">
      <c r="H44002" s="24"/>
    </row>
    <row r="44003" spans="8:8" ht="15" customHeight="1">
      <c r="H44003" s="24"/>
    </row>
    <row r="44004" spans="8:8" ht="15" customHeight="1">
      <c r="H44004" s="24"/>
    </row>
    <row r="44005" spans="8:8" ht="15" customHeight="1">
      <c r="H44005" s="24"/>
    </row>
    <row r="44006" spans="8:8" ht="15" customHeight="1">
      <c r="H44006" s="24"/>
    </row>
    <row r="44007" spans="8:8" ht="15" customHeight="1">
      <c r="H44007" s="24"/>
    </row>
    <row r="44008" spans="8:8" ht="15" customHeight="1">
      <c r="H44008" s="24"/>
    </row>
    <row r="44009" spans="8:8" ht="15" customHeight="1">
      <c r="H44009" s="24"/>
    </row>
    <row r="44010" spans="8:8" ht="15" customHeight="1">
      <c r="H44010" s="24"/>
    </row>
    <row r="44011" spans="8:8" ht="15" customHeight="1">
      <c r="H44011" s="24"/>
    </row>
    <row r="44012" spans="8:8" ht="15" customHeight="1">
      <c r="H44012" s="24"/>
    </row>
    <row r="44013" spans="8:8" ht="15" customHeight="1">
      <c r="H44013" s="24"/>
    </row>
    <row r="44014" spans="8:8" ht="15" customHeight="1">
      <c r="H44014" s="24"/>
    </row>
    <row r="44015" spans="8:8" ht="15" customHeight="1">
      <c r="H44015" s="24"/>
    </row>
    <row r="44016" spans="8:8" ht="15" customHeight="1">
      <c r="H44016" s="24"/>
    </row>
    <row r="44017" spans="8:8" ht="15" customHeight="1">
      <c r="H44017" s="24"/>
    </row>
    <row r="44018" spans="8:8" ht="15" customHeight="1">
      <c r="H44018" s="24"/>
    </row>
    <row r="44019" spans="8:8" ht="15" customHeight="1">
      <c r="H44019" s="24"/>
    </row>
    <row r="44020" spans="8:8" ht="15" customHeight="1">
      <c r="H44020" s="24"/>
    </row>
    <row r="44021" spans="8:8" ht="15" customHeight="1">
      <c r="H44021" s="24"/>
    </row>
    <row r="44022" spans="8:8" ht="15" customHeight="1">
      <c r="H44022" s="24"/>
    </row>
    <row r="44023" spans="8:8" ht="15" customHeight="1">
      <c r="H44023" s="24"/>
    </row>
    <row r="44024" spans="8:8" ht="15" customHeight="1">
      <c r="H44024" s="24"/>
    </row>
    <row r="44025" spans="8:8" ht="15" customHeight="1">
      <c r="H44025" s="24"/>
    </row>
    <row r="44026" spans="8:8" ht="15" customHeight="1">
      <c r="H44026" s="24"/>
    </row>
    <row r="44027" spans="8:8" ht="15" customHeight="1">
      <c r="H44027" s="24"/>
    </row>
    <row r="44028" spans="8:8" ht="15" customHeight="1">
      <c r="H44028" s="24"/>
    </row>
    <row r="44029" spans="8:8" ht="15" customHeight="1">
      <c r="H44029" s="24"/>
    </row>
    <row r="44030" spans="8:8" ht="15" customHeight="1">
      <c r="H44030" s="24"/>
    </row>
    <row r="44031" spans="8:8" ht="15" customHeight="1">
      <c r="H44031" s="24"/>
    </row>
    <row r="44032" spans="8:8" ht="15" customHeight="1">
      <c r="H44032" s="24"/>
    </row>
    <row r="44033" spans="8:8" ht="15" customHeight="1">
      <c r="H44033" s="24"/>
    </row>
    <row r="44034" spans="8:8" ht="15" customHeight="1">
      <c r="H44034" s="24"/>
    </row>
    <row r="44035" spans="8:8" ht="15" customHeight="1">
      <c r="H44035" s="24"/>
    </row>
    <row r="44036" spans="8:8" ht="15" customHeight="1">
      <c r="H44036" s="24"/>
    </row>
    <row r="44037" spans="8:8" ht="15" customHeight="1">
      <c r="H44037" s="24"/>
    </row>
    <row r="44038" spans="8:8" ht="15" customHeight="1">
      <c r="H44038" s="24"/>
    </row>
    <row r="44039" spans="8:8" ht="15" customHeight="1">
      <c r="H44039" s="24"/>
    </row>
    <row r="44040" spans="8:8" ht="15" customHeight="1">
      <c r="H44040" s="24"/>
    </row>
    <row r="44041" spans="8:8" ht="15" customHeight="1">
      <c r="H44041" s="24"/>
    </row>
    <row r="44042" spans="8:8" ht="15" customHeight="1">
      <c r="H44042" s="24"/>
    </row>
    <row r="44043" spans="8:8" ht="15" customHeight="1">
      <c r="H44043" s="24"/>
    </row>
    <row r="44044" spans="8:8" ht="15" customHeight="1">
      <c r="H44044" s="24"/>
    </row>
    <row r="44045" spans="8:8" ht="15" customHeight="1">
      <c r="H44045" s="24"/>
    </row>
    <row r="44046" spans="8:8" ht="15" customHeight="1">
      <c r="H44046" s="24"/>
    </row>
    <row r="44047" spans="8:8" ht="15" customHeight="1">
      <c r="H44047" s="24"/>
    </row>
    <row r="44048" spans="8:8" ht="15" customHeight="1">
      <c r="H44048" s="24"/>
    </row>
    <row r="44049" spans="8:8" ht="15" customHeight="1">
      <c r="H44049" s="24"/>
    </row>
    <row r="44050" spans="8:8" ht="15" customHeight="1">
      <c r="H44050" s="24"/>
    </row>
    <row r="44051" spans="8:8" ht="15" customHeight="1">
      <c r="H44051" s="24"/>
    </row>
    <row r="44052" spans="8:8" ht="15" customHeight="1">
      <c r="H44052" s="24"/>
    </row>
    <row r="44053" spans="8:8" ht="15" customHeight="1">
      <c r="H44053" s="24"/>
    </row>
    <row r="44054" spans="8:8" ht="15" customHeight="1">
      <c r="H44054" s="24"/>
    </row>
    <row r="44055" spans="8:8" ht="15" customHeight="1">
      <c r="H44055" s="24"/>
    </row>
    <row r="44056" spans="8:8" ht="15" customHeight="1">
      <c r="H44056" s="24"/>
    </row>
    <row r="44057" spans="8:8" ht="15" customHeight="1">
      <c r="H44057" s="24"/>
    </row>
    <row r="44058" spans="8:8" ht="15" customHeight="1">
      <c r="H44058" s="24"/>
    </row>
    <row r="44059" spans="8:8" ht="15" customHeight="1">
      <c r="H44059" s="24"/>
    </row>
    <row r="44060" spans="8:8" ht="15" customHeight="1">
      <c r="H44060" s="24"/>
    </row>
    <row r="44061" spans="8:8" ht="15" customHeight="1">
      <c r="H44061" s="24"/>
    </row>
    <row r="44062" spans="8:8" ht="15" customHeight="1">
      <c r="H44062" s="24"/>
    </row>
    <row r="44063" spans="8:8" ht="15" customHeight="1">
      <c r="H44063" s="24"/>
    </row>
    <row r="44064" spans="8:8" ht="15" customHeight="1">
      <c r="H44064" s="24"/>
    </row>
    <row r="44065" spans="8:8" ht="15" customHeight="1">
      <c r="H44065" s="24"/>
    </row>
    <row r="44066" spans="8:8" ht="15" customHeight="1">
      <c r="H44066" s="24"/>
    </row>
    <row r="44067" spans="8:8" ht="15" customHeight="1">
      <c r="H44067" s="24"/>
    </row>
    <row r="44068" spans="8:8" ht="15" customHeight="1">
      <c r="H44068" s="24"/>
    </row>
    <row r="44069" spans="8:8" ht="15" customHeight="1">
      <c r="H44069" s="24"/>
    </row>
    <row r="44070" spans="8:8" ht="15" customHeight="1">
      <c r="H44070" s="24"/>
    </row>
    <row r="44071" spans="8:8" ht="15" customHeight="1">
      <c r="H44071" s="24"/>
    </row>
    <row r="44072" spans="8:8" ht="15" customHeight="1">
      <c r="H44072" s="24"/>
    </row>
    <row r="44073" spans="8:8" ht="15" customHeight="1">
      <c r="H44073" s="24"/>
    </row>
    <row r="44074" spans="8:8" ht="15" customHeight="1">
      <c r="H44074" s="24"/>
    </row>
    <row r="44075" spans="8:8" ht="15" customHeight="1">
      <c r="H44075" s="24"/>
    </row>
    <row r="44076" spans="8:8" ht="15" customHeight="1">
      <c r="H44076" s="24"/>
    </row>
    <row r="44077" spans="8:8" ht="15" customHeight="1">
      <c r="H44077" s="24"/>
    </row>
    <row r="44078" spans="8:8" ht="15" customHeight="1">
      <c r="H44078" s="24"/>
    </row>
    <row r="44079" spans="8:8" ht="15" customHeight="1">
      <c r="H44079" s="24"/>
    </row>
    <row r="44080" spans="8:8" ht="15" customHeight="1">
      <c r="H44080" s="24"/>
    </row>
    <row r="44081" spans="8:8" ht="15" customHeight="1">
      <c r="H44081" s="24"/>
    </row>
    <row r="44082" spans="8:8" ht="15" customHeight="1">
      <c r="H44082" s="24"/>
    </row>
    <row r="44083" spans="8:8" ht="15" customHeight="1">
      <c r="H44083" s="24"/>
    </row>
    <row r="44084" spans="8:8" ht="15" customHeight="1">
      <c r="H44084" s="24"/>
    </row>
    <row r="44085" spans="8:8" ht="15" customHeight="1">
      <c r="H44085" s="24"/>
    </row>
    <row r="44086" spans="8:8" ht="15" customHeight="1">
      <c r="H44086" s="24"/>
    </row>
    <row r="44087" spans="8:8" ht="15" customHeight="1">
      <c r="H44087" s="24"/>
    </row>
    <row r="44088" spans="8:8" ht="15" customHeight="1">
      <c r="H44088" s="24"/>
    </row>
    <row r="44089" spans="8:8" ht="15" customHeight="1">
      <c r="H44089" s="24"/>
    </row>
    <row r="44090" spans="8:8" ht="15" customHeight="1">
      <c r="H44090" s="24"/>
    </row>
    <row r="44091" spans="8:8" ht="15" customHeight="1">
      <c r="H44091" s="24"/>
    </row>
    <row r="44092" spans="8:8" ht="15" customHeight="1">
      <c r="H44092" s="24"/>
    </row>
    <row r="44093" spans="8:8" ht="15" customHeight="1">
      <c r="H44093" s="24"/>
    </row>
    <row r="44094" spans="8:8" ht="15" customHeight="1">
      <c r="H44094" s="24"/>
    </row>
    <row r="44095" spans="8:8" ht="15" customHeight="1">
      <c r="H44095" s="24"/>
    </row>
    <row r="44096" spans="8:8" ht="15" customHeight="1">
      <c r="H44096" s="24"/>
    </row>
    <row r="44097" spans="8:8" ht="15" customHeight="1">
      <c r="H44097" s="24"/>
    </row>
    <row r="44098" spans="8:8" ht="15" customHeight="1">
      <c r="H44098" s="24"/>
    </row>
    <row r="44099" spans="8:8" ht="15" customHeight="1">
      <c r="H44099" s="24"/>
    </row>
    <row r="44100" spans="8:8" ht="15" customHeight="1">
      <c r="H44100" s="24"/>
    </row>
    <row r="44101" spans="8:8" ht="15" customHeight="1">
      <c r="H44101" s="24"/>
    </row>
    <row r="44102" spans="8:8" ht="15" customHeight="1">
      <c r="H44102" s="24"/>
    </row>
    <row r="44103" spans="8:8" ht="15" customHeight="1">
      <c r="H44103" s="24"/>
    </row>
    <row r="44104" spans="8:8" ht="15" customHeight="1">
      <c r="H44104" s="24"/>
    </row>
    <row r="44105" spans="8:8" ht="15" customHeight="1">
      <c r="H44105" s="24"/>
    </row>
    <row r="44106" spans="8:8" ht="15" customHeight="1">
      <c r="H44106" s="24"/>
    </row>
    <row r="44107" spans="8:8" ht="15" customHeight="1">
      <c r="H44107" s="24"/>
    </row>
    <row r="44108" spans="8:8" ht="15" customHeight="1">
      <c r="H44108" s="24"/>
    </row>
    <row r="44109" spans="8:8" ht="15" customHeight="1">
      <c r="H44109" s="24"/>
    </row>
    <row r="44110" spans="8:8" ht="15" customHeight="1">
      <c r="H44110" s="24"/>
    </row>
    <row r="44111" spans="8:8" ht="15" customHeight="1">
      <c r="H44111" s="24"/>
    </row>
    <row r="44112" spans="8:8" ht="15" customHeight="1">
      <c r="H44112" s="24"/>
    </row>
    <row r="44113" spans="8:8" ht="15" customHeight="1">
      <c r="H44113" s="24"/>
    </row>
    <row r="44114" spans="8:8" ht="15" customHeight="1">
      <c r="H44114" s="24"/>
    </row>
    <row r="44115" spans="8:8" ht="15" customHeight="1">
      <c r="H44115" s="24"/>
    </row>
    <row r="44116" spans="8:8" ht="15" customHeight="1">
      <c r="H44116" s="24"/>
    </row>
    <row r="44117" spans="8:8" ht="15" customHeight="1">
      <c r="H44117" s="24"/>
    </row>
    <row r="44118" spans="8:8" ht="15" customHeight="1">
      <c r="H44118" s="24"/>
    </row>
    <row r="44119" spans="8:8" ht="15" customHeight="1">
      <c r="H44119" s="24"/>
    </row>
    <row r="44120" spans="8:8" ht="15" customHeight="1">
      <c r="H44120" s="24"/>
    </row>
    <row r="44121" spans="8:8" ht="15" customHeight="1">
      <c r="H44121" s="24"/>
    </row>
    <row r="44122" spans="8:8" ht="15" customHeight="1">
      <c r="H44122" s="24"/>
    </row>
    <row r="44123" spans="8:8" ht="15" customHeight="1">
      <c r="H44123" s="24"/>
    </row>
    <row r="44124" spans="8:8" ht="15" customHeight="1">
      <c r="H44124" s="24"/>
    </row>
    <row r="44125" spans="8:8" ht="15" customHeight="1">
      <c r="H44125" s="24"/>
    </row>
    <row r="44126" spans="8:8" ht="15" customHeight="1">
      <c r="H44126" s="24"/>
    </row>
    <row r="44127" spans="8:8" ht="15" customHeight="1">
      <c r="H44127" s="24"/>
    </row>
    <row r="44128" spans="8:8" ht="15" customHeight="1">
      <c r="H44128" s="24"/>
    </row>
    <row r="44129" spans="8:8" ht="15" customHeight="1">
      <c r="H44129" s="24"/>
    </row>
    <row r="44130" spans="8:8" ht="15" customHeight="1">
      <c r="H44130" s="24"/>
    </row>
    <row r="44131" spans="8:8" ht="15" customHeight="1">
      <c r="H44131" s="24"/>
    </row>
    <row r="44132" spans="8:8" ht="15" customHeight="1">
      <c r="H44132" s="24"/>
    </row>
    <row r="44133" spans="8:8" ht="15" customHeight="1">
      <c r="H44133" s="24"/>
    </row>
    <row r="44134" spans="8:8" ht="15" customHeight="1">
      <c r="H44134" s="24"/>
    </row>
    <row r="44135" spans="8:8" ht="15" customHeight="1">
      <c r="H44135" s="24"/>
    </row>
    <row r="44136" spans="8:8" ht="15" customHeight="1">
      <c r="H44136" s="24"/>
    </row>
    <row r="44137" spans="8:8" ht="15" customHeight="1">
      <c r="H44137" s="24"/>
    </row>
    <row r="44138" spans="8:8" ht="15" customHeight="1">
      <c r="H44138" s="24"/>
    </row>
    <row r="44139" spans="8:8" ht="15" customHeight="1">
      <c r="H44139" s="24"/>
    </row>
    <row r="44140" spans="8:8" ht="15" customHeight="1">
      <c r="H44140" s="24"/>
    </row>
    <row r="44141" spans="8:8" ht="15" customHeight="1">
      <c r="H44141" s="24"/>
    </row>
    <row r="44142" spans="8:8" ht="15" customHeight="1">
      <c r="H44142" s="24"/>
    </row>
    <row r="44143" spans="8:8" ht="15" customHeight="1">
      <c r="H44143" s="24"/>
    </row>
    <row r="44144" spans="8:8" ht="15" customHeight="1">
      <c r="H44144" s="24"/>
    </row>
    <row r="44145" spans="8:8" ht="15" customHeight="1">
      <c r="H44145" s="24"/>
    </row>
    <row r="44146" spans="8:8" ht="15" customHeight="1">
      <c r="H44146" s="24"/>
    </row>
    <row r="44147" spans="8:8" ht="15" customHeight="1">
      <c r="H44147" s="24"/>
    </row>
    <row r="44148" spans="8:8" ht="15" customHeight="1">
      <c r="H44148" s="24"/>
    </row>
    <row r="44149" spans="8:8" ht="15" customHeight="1">
      <c r="H44149" s="24"/>
    </row>
    <row r="44150" spans="8:8" ht="15" customHeight="1">
      <c r="H44150" s="24"/>
    </row>
    <row r="44151" spans="8:8" ht="15" customHeight="1">
      <c r="H44151" s="24"/>
    </row>
    <row r="44152" spans="8:8" ht="15" customHeight="1">
      <c r="H44152" s="24"/>
    </row>
    <row r="44153" spans="8:8" ht="15" customHeight="1">
      <c r="H44153" s="24"/>
    </row>
    <row r="44154" spans="8:8" ht="15" customHeight="1">
      <c r="H44154" s="24"/>
    </row>
    <row r="44155" spans="8:8" ht="15" customHeight="1">
      <c r="H44155" s="24"/>
    </row>
    <row r="44156" spans="8:8" ht="15" customHeight="1">
      <c r="H44156" s="24"/>
    </row>
    <row r="44157" spans="8:8" ht="15" customHeight="1">
      <c r="H44157" s="24"/>
    </row>
    <row r="44158" spans="8:8" ht="15" customHeight="1">
      <c r="H44158" s="24"/>
    </row>
    <row r="44159" spans="8:8" ht="15" customHeight="1">
      <c r="H44159" s="24"/>
    </row>
    <row r="44160" spans="8:8" ht="15" customHeight="1">
      <c r="H44160" s="24"/>
    </row>
    <row r="44161" spans="8:8" ht="15" customHeight="1">
      <c r="H44161" s="24"/>
    </row>
    <row r="44162" spans="8:8" ht="15" customHeight="1">
      <c r="H44162" s="24"/>
    </row>
    <row r="44163" spans="8:8" ht="15" customHeight="1">
      <c r="H44163" s="24"/>
    </row>
    <row r="44164" spans="8:8" ht="15" customHeight="1">
      <c r="H44164" s="24"/>
    </row>
    <row r="44165" spans="8:8" ht="15" customHeight="1">
      <c r="H44165" s="24"/>
    </row>
    <row r="44166" spans="8:8" ht="15" customHeight="1">
      <c r="H44166" s="24"/>
    </row>
    <row r="44167" spans="8:8" ht="15" customHeight="1">
      <c r="H44167" s="24"/>
    </row>
    <row r="44168" spans="8:8" ht="15" customHeight="1">
      <c r="H44168" s="24"/>
    </row>
    <row r="44169" spans="8:8" ht="15" customHeight="1">
      <c r="H44169" s="24"/>
    </row>
    <row r="44170" spans="8:8" ht="15" customHeight="1">
      <c r="H44170" s="24"/>
    </row>
    <row r="44171" spans="8:8" ht="15" customHeight="1">
      <c r="H44171" s="24"/>
    </row>
    <row r="44172" spans="8:8" ht="15" customHeight="1">
      <c r="H44172" s="24"/>
    </row>
    <row r="44173" spans="8:8" ht="15" customHeight="1">
      <c r="H44173" s="24"/>
    </row>
    <row r="44174" spans="8:8" ht="15" customHeight="1">
      <c r="H44174" s="24"/>
    </row>
    <row r="44175" spans="8:8" ht="15" customHeight="1">
      <c r="H44175" s="24"/>
    </row>
    <row r="44176" spans="8:8" ht="15" customHeight="1">
      <c r="H44176" s="24"/>
    </row>
    <row r="44177" spans="8:8" ht="15" customHeight="1">
      <c r="H44177" s="24"/>
    </row>
    <row r="44178" spans="8:8" ht="15" customHeight="1">
      <c r="H44178" s="24"/>
    </row>
    <row r="44179" spans="8:8" ht="15" customHeight="1">
      <c r="H44179" s="24"/>
    </row>
    <row r="44180" spans="8:8" ht="15" customHeight="1">
      <c r="H44180" s="24"/>
    </row>
    <row r="44181" spans="8:8" ht="15" customHeight="1">
      <c r="H44181" s="24"/>
    </row>
    <row r="44182" spans="8:8" ht="15" customHeight="1">
      <c r="H44182" s="24"/>
    </row>
    <row r="44183" spans="8:8" ht="15" customHeight="1">
      <c r="H44183" s="24"/>
    </row>
    <row r="44184" spans="8:8" ht="15" customHeight="1">
      <c r="H44184" s="24"/>
    </row>
    <row r="44185" spans="8:8" ht="15" customHeight="1">
      <c r="H44185" s="24"/>
    </row>
    <row r="44186" spans="8:8" ht="15" customHeight="1">
      <c r="H44186" s="24"/>
    </row>
    <row r="44187" spans="8:8" ht="15" customHeight="1">
      <c r="H44187" s="24"/>
    </row>
    <row r="44188" spans="8:8" ht="15" customHeight="1">
      <c r="H44188" s="24"/>
    </row>
    <row r="44189" spans="8:8" ht="15" customHeight="1">
      <c r="H44189" s="24"/>
    </row>
    <row r="44190" spans="8:8" ht="15" customHeight="1">
      <c r="H44190" s="24"/>
    </row>
    <row r="44191" spans="8:8" ht="15" customHeight="1">
      <c r="H44191" s="24"/>
    </row>
    <row r="44192" spans="8:8" ht="15" customHeight="1">
      <c r="H44192" s="24"/>
    </row>
    <row r="44193" spans="8:8" ht="15" customHeight="1">
      <c r="H44193" s="24"/>
    </row>
    <row r="44194" spans="8:8" ht="15" customHeight="1">
      <c r="H44194" s="24"/>
    </row>
    <row r="44195" spans="8:8" ht="15" customHeight="1">
      <c r="H44195" s="24"/>
    </row>
    <row r="44196" spans="8:8" ht="15" customHeight="1">
      <c r="H44196" s="24"/>
    </row>
    <row r="44197" spans="8:8" ht="15" customHeight="1">
      <c r="H44197" s="24"/>
    </row>
    <row r="44198" spans="8:8" ht="15" customHeight="1">
      <c r="H44198" s="24"/>
    </row>
    <row r="44199" spans="8:8" ht="15" customHeight="1">
      <c r="H44199" s="24"/>
    </row>
    <row r="44200" spans="8:8" ht="15" customHeight="1">
      <c r="H44200" s="24"/>
    </row>
    <row r="44201" spans="8:8" ht="15" customHeight="1">
      <c r="H44201" s="24"/>
    </row>
    <row r="44202" spans="8:8" ht="15" customHeight="1">
      <c r="H44202" s="24"/>
    </row>
    <row r="44203" spans="8:8" ht="15" customHeight="1">
      <c r="H44203" s="24"/>
    </row>
    <row r="44204" spans="8:8" ht="15" customHeight="1">
      <c r="H44204" s="24"/>
    </row>
    <row r="44205" spans="8:8" ht="15" customHeight="1">
      <c r="H44205" s="24"/>
    </row>
    <row r="44206" spans="8:8" ht="15" customHeight="1">
      <c r="H44206" s="24"/>
    </row>
    <row r="44207" spans="8:8" ht="15" customHeight="1">
      <c r="H44207" s="24"/>
    </row>
    <row r="44208" spans="8:8" ht="15" customHeight="1">
      <c r="H44208" s="24"/>
    </row>
    <row r="44209" spans="8:8" ht="15" customHeight="1">
      <c r="H44209" s="24"/>
    </row>
    <row r="44210" spans="8:8" ht="15" customHeight="1">
      <c r="H44210" s="24"/>
    </row>
    <row r="44211" spans="8:8" ht="15" customHeight="1">
      <c r="H44211" s="24"/>
    </row>
    <row r="44212" spans="8:8" ht="15" customHeight="1">
      <c r="H44212" s="24"/>
    </row>
    <row r="44213" spans="8:8" ht="15" customHeight="1">
      <c r="H44213" s="24"/>
    </row>
    <row r="44214" spans="8:8" ht="15" customHeight="1">
      <c r="H44214" s="24"/>
    </row>
    <row r="44215" spans="8:8" ht="15" customHeight="1">
      <c r="H44215" s="24"/>
    </row>
    <row r="44216" spans="8:8" ht="15" customHeight="1">
      <c r="H44216" s="24"/>
    </row>
    <row r="44217" spans="8:8" ht="15" customHeight="1">
      <c r="H44217" s="24"/>
    </row>
    <row r="44218" spans="8:8" ht="15" customHeight="1">
      <c r="H44218" s="24"/>
    </row>
    <row r="44219" spans="8:8" ht="15" customHeight="1">
      <c r="H44219" s="24"/>
    </row>
    <row r="44220" spans="8:8" ht="15" customHeight="1">
      <c r="H44220" s="24"/>
    </row>
    <row r="44221" spans="8:8" ht="15" customHeight="1">
      <c r="H44221" s="24"/>
    </row>
    <row r="44222" spans="8:8" ht="15" customHeight="1">
      <c r="H44222" s="24"/>
    </row>
    <row r="44223" spans="8:8" ht="15" customHeight="1">
      <c r="H44223" s="24"/>
    </row>
    <row r="44224" spans="8:8" ht="15" customHeight="1">
      <c r="H44224" s="24"/>
    </row>
    <row r="44225" spans="8:8" ht="15" customHeight="1">
      <c r="H44225" s="24"/>
    </row>
    <row r="44226" spans="8:8" ht="15" customHeight="1">
      <c r="H44226" s="24"/>
    </row>
    <row r="44227" spans="8:8" ht="15" customHeight="1">
      <c r="H44227" s="24"/>
    </row>
    <row r="44228" spans="8:8" ht="15" customHeight="1">
      <c r="H44228" s="24"/>
    </row>
    <row r="44229" spans="8:8" ht="15" customHeight="1">
      <c r="H44229" s="24"/>
    </row>
    <row r="44230" spans="8:8" ht="15" customHeight="1">
      <c r="H44230" s="24"/>
    </row>
    <row r="44231" spans="8:8" ht="15" customHeight="1">
      <c r="H44231" s="24"/>
    </row>
    <row r="44232" spans="8:8" ht="15" customHeight="1">
      <c r="H44232" s="24"/>
    </row>
    <row r="44233" spans="8:8" ht="15" customHeight="1">
      <c r="H44233" s="24"/>
    </row>
    <row r="44234" spans="8:8" ht="15" customHeight="1">
      <c r="H44234" s="24"/>
    </row>
    <row r="44235" spans="8:8" ht="15" customHeight="1">
      <c r="H44235" s="24"/>
    </row>
    <row r="44236" spans="8:8" ht="15" customHeight="1">
      <c r="H44236" s="24"/>
    </row>
    <row r="44237" spans="8:8" ht="15" customHeight="1">
      <c r="H44237" s="24"/>
    </row>
    <row r="44238" spans="8:8" ht="15" customHeight="1">
      <c r="H44238" s="24"/>
    </row>
    <row r="44239" spans="8:8" ht="15" customHeight="1">
      <c r="H44239" s="24"/>
    </row>
    <row r="44240" spans="8:8" ht="15" customHeight="1">
      <c r="H44240" s="24"/>
    </row>
    <row r="44241" spans="8:8" ht="15" customHeight="1">
      <c r="H44241" s="24"/>
    </row>
    <row r="44242" spans="8:8" ht="15" customHeight="1">
      <c r="H44242" s="24"/>
    </row>
    <row r="44243" spans="8:8" ht="15" customHeight="1">
      <c r="H44243" s="24"/>
    </row>
    <row r="44244" spans="8:8" ht="15" customHeight="1">
      <c r="H44244" s="24"/>
    </row>
    <row r="44245" spans="8:8" ht="15" customHeight="1">
      <c r="H44245" s="24"/>
    </row>
    <row r="44246" spans="8:8" ht="15" customHeight="1">
      <c r="H44246" s="24"/>
    </row>
    <row r="44247" spans="8:8" ht="15" customHeight="1">
      <c r="H44247" s="24"/>
    </row>
    <row r="44248" spans="8:8" ht="15" customHeight="1">
      <c r="H44248" s="24"/>
    </row>
    <row r="44249" spans="8:8" ht="15" customHeight="1">
      <c r="H44249" s="24"/>
    </row>
    <row r="44250" spans="8:8" ht="15" customHeight="1">
      <c r="H44250" s="24"/>
    </row>
    <row r="44251" spans="8:8" ht="15" customHeight="1">
      <c r="H44251" s="24"/>
    </row>
    <row r="44252" spans="8:8" ht="15" customHeight="1">
      <c r="H44252" s="24"/>
    </row>
    <row r="44253" spans="8:8" ht="15" customHeight="1">
      <c r="H44253" s="24"/>
    </row>
    <row r="44254" spans="8:8" ht="15" customHeight="1">
      <c r="H44254" s="24"/>
    </row>
    <row r="44255" spans="8:8" ht="15" customHeight="1">
      <c r="H44255" s="24"/>
    </row>
    <row r="44256" spans="8:8" ht="15" customHeight="1">
      <c r="H44256" s="24"/>
    </row>
    <row r="44257" spans="8:8" ht="15" customHeight="1">
      <c r="H44257" s="24"/>
    </row>
    <row r="44258" spans="8:8" ht="15" customHeight="1">
      <c r="H44258" s="24"/>
    </row>
    <row r="44259" spans="8:8" ht="15" customHeight="1">
      <c r="H44259" s="24"/>
    </row>
    <row r="44260" spans="8:8" ht="15" customHeight="1">
      <c r="H44260" s="24"/>
    </row>
    <row r="44261" spans="8:8" ht="15" customHeight="1">
      <c r="H44261" s="24"/>
    </row>
    <row r="44262" spans="8:8" ht="15" customHeight="1">
      <c r="H44262" s="24"/>
    </row>
    <row r="44263" spans="8:8" ht="15" customHeight="1">
      <c r="H44263" s="24"/>
    </row>
    <row r="44264" spans="8:8" ht="15" customHeight="1">
      <c r="H44264" s="24"/>
    </row>
    <row r="44265" spans="8:8" ht="15" customHeight="1">
      <c r="H44265" s="24"/>
    </row>
    <row r="44266" spans="8:8" ht="15" customHeight="1">
      <c r="H44266" s="24"/>
    </row>
    <row r="44267" spans="8:8" ht="15" customHeight="1">
      <c r="H44267" s="24"/>
    </row>
    <row r="44268" spans="8:8" ht="15" customHeight="1">
      <c r="H44268" s="24"/>
    </row>
    <row r="44269" spans="8:8" ht="15" customHeight="1">
      <c r="H44269" s="24"/>
    </row>
    <row r="44270" spans="8:8" ht="15" customHeight="1">
      <c r="H44270" s="24"/>
    </row>
    <row r="44271" spans="8:8" ht="15" customHeight="1">
      <c r="H44271" s="24"/>
    </row>
    <row r="44272" spans="8:8" ht="15" customHeight="1">
      <c r="H44272" s="24"/>
    </row>
    <row r="44273" spans="8:8" ht="15" customHeight="1">
      <c r="H44273" s="24"/>
    </row>
    <row r="44274" spans="8:8" ht="15" customHeight="1">
      <c r="H44274" s="24"/>
    </row>
    <row r="44275" spans="8:8" ht="15" customHeight="1">
      <c r="H44275" s="24"/>
    </row>
    <row r="44276" spans="8:8" ht="15" customHeight="1">
      <c r="H44276" s="24"/>
    </row>
    <row r="44277" spans="8:8" ht="15" customHeight="1">
      <c r="H44277" s="24"/>
    </row>
    <row r="44278" spans="8:8" ht="15" customHeight="1">
      <c r="H44278" s="24"/>
    </row>
    <row r="44279" spans="8:8" ht="15" customHeight="1">
      <c r="H44279" s="24"/>
    </row>
    <row r="44280" spans="8:8" ht="15" customHeight="1">
      <c r="H44280" s="24"/>
    </row>
    <row r="44281" spans="8:8" ht="15" customHeight="1">
      <c r="H44281" s="24"/>
    </row>
    <row r="44282" spans="8:8" ht="15" customHeight="1">
      <c r="H44282" s="24"/>
    </row>
    <row r="44283" spans="8:8" ht="15" customHeight="1">
      <c r="H44283" s="24"/>
    </row>
    <row r="44284" spans="8:8" ht="15" customHeight="1">
      <c r="H44284" s="24"/>
    </row>
    <row r="44285" spans="8:8" ht="15" customHeight="1">
      <c r="H44285" s="24"/>
    </row>
    <row r="44286" spans="8:8" ht="15" customHeight="1">
      <c r="H44286" s="24"/>
    </row>
    <row r="44287" spans="8:8" ht="15" customHeight="1">
      <c r="H44287" s="24"/>
    </row>
    <row r="44288" spans="8:8" ht="15" customHeight="1">
      <c r="H44288" s="24"/>
    </row>
    <row r="44289" spans="8:8" ht="15" customHeight="1">
      <c r="H44289" s="24"/>
    </row>
    <row r="44290" spans="8:8" ht="15" customHeight="1">
      <c r="H44290" s="24"/>
    </row>
    <row r="44291" spans="8:8" ht="15" customHeight="1">
      <c r="H44291" s="24"/>
    </row>
    <row r="44292" spans="8:8" ht="15" customHeight="1">
      <c r="H44292" s="24"/>
    </row>
    <row r="44293" spans="8:8" ht="15" customHeight="1">
      <c r="H44293" s="24"/>
    </row>
    <row r="44294" spans="8:8" ht="15" customHeight="1">
      <c r="H44294" s="24"/>
    </row>
    <row r="44295" spans="8:8" ht="15" customHeight="1">
      <c r="H44295" s="24"/>
    </row>
    <row r="44296" spans="8:8" ht="15" customHeight="1">
      <c r="H44296" s="24"/>
    </row>
    <row r="44297" spans="8:8" ht="15" customHeight="1">
      <c r="H44297" s="24"/>
    </row>
    <row r="44298" spans="8:8" ht="15" customHeight="1">
      <c r="H44298" s="24"/>
    </row>
    <row r="44299" spans="8:8" ht="15" customHeight="1">
      <c r="H44299" s="24"/>
    </row>
    <row r="44300" spans="8:8" ht="15" customHeight="1">
      <c r="H44300" s="24"/>
    </row>
    <row r="44301" spans="8:8" ht="15" customHeight="1">
      <c r="H44301" s="24"/>
    </row>
    <row r="44302" spans="8:8" ht="15" customHeight="1">
      <c r="H44302" s="24"/>
    </row>
    <row r="44303" spans="8:8" ht="15" customHeight="1">
      <c r="H44303" s="24"/>
    </row>
    <row r="44304" spans="8:8" ht="15" customHeight="1">
      <c r="H44304" s="24"/>
    </row>
    <row r="44305" spans="8:8" ht="15" customHeight="1">
      <c r="H44305" s="24"/>
    </row>
    <row r="44306" spans="8:8" ht="15" customHeight="1">
      <c r="H44306" s="24"/>
    </row>
    <row r="44307" spans="8:8" ht="15" customHeight="1">
      <c r="H44307" s="24"/>
    </row>
    <row r="44308" spans="8:8" ht="15" customHeight="1">
      <c r="H44308" s="24"/>
    </row>
    <row r="44309" spans="8:8" ht="15" customHeight="1">
      <c r="H44309" s="24"/>
    </row>
    <row r="44310" spans="8:8" ht="15" customHeight="1">
      <c r="H44310" s="24"/>
    </row>
    <row r="44311" spans="8:8" ht="15" customHeight="1">
      <c r="H44311" s="24"/>
    </row>
    <row r="44312" spans="8:8" ht="15" customHeight="1">
      <c r="H44312" s="24"/>
    </row>
    <row r="44313" spans="8:8" ht="15" customHeight="1">
      <c r="H44313" s="24"/>
    </row>
    <row r="44314" spans="8:8" ht="15" customHeight="1">
      <c r="H44314" s="24"/>
    </row>
    <row r="44315" spans="8:8" ht="15" customHeight="1">
      <c r="H44315" s="24"/>
    </row>
    <row r="44316" spans="8:8" ht="15" customHeight="1">
      <c r="H44316" s="24"/>
    </row>
    <row r="44317" spans="8:8" ht="15" customHeight="1">
      <c r="H44317" s="24"/>
    </row>
    <row r="44318" spans="8:8" ht="15" customHeight="1">
      <c r="H44318" s="24"/>
    </row>
    <row r="44319" spans="8:8" ht="15" customHeight="1">
      <c r="H44319" s="24"/>
    </row>
    <row r="44320" spans="8:8" ht="15" customHeight="1">
      <c r="H44320" s="24"/>
    </row>
    <row r="44321" spans="8:8" ht="15" customHeight="1">
      <c r="H44321" s="24"/>
    </row>
    <row r="44322" spans="8:8" ht="15" customHeight="1">
      <c r="H44322" s="24"/>
    </row>
    <row r="44323" spans="8:8" ht="15" customHeight="1">
      <c r="H44323" s="24"/>
    </row>
    <row r="44324" spans="8:8" ht="15" customHeight="1">
      <c r="H44324" s="24"/>
    </row>
    <row r="44325" spans="8:8" ht="15" customHeight="1">
      <c r="H44325" s="24"/>
    </row>
    <row r="44326" spans="8:8" ht="15" customHeight="1">
      <c r="H44326" s="24"/>
    </row>
    <row r="44327" spans="8:8" ht="15" customHeight="1">
      <c r="H44327" s="24"/>
    </row>
    <row r="44328" spans="8:8" ht="15" customHeight="1">
      <c r="H44328" s="24"/>
    </row>
    <row r="44329" spans="8:8" ht="15" customHeight="1">
      <c r="H44329" s="24"/>
    </row>
    <row r="44330" spans="8:8" ht="15" customHeight="1">
      <c r="H44330" s="24"/>
    </row>
    <row r="44331" spans="8:8" ht="15" customHeight="1">
      <c r="H44331" s="24"/>
    </row>
    <row r="44332" spans="8:8" ht="15" customHeight="1">
      <c r="H44332" s="24"/>
    </row>
    <row r="44333" spans="8:8" ht="15" customHeight="1">
      <c r="H44333" s="24"/>
    </row>
    <row r="44334" spans="8:8" ht="15" customHeight="1">
      <c r="H44334" s="24"/>
    </row>
    <row r="44335" spans="8:8" ht="15" customHeight="1">
      <c r="H44335" s="24"/>
    </row>
    <row r="44336" spans="8:8" ht="15" customHeight="1">
      <c r="H44336" s="24"/>
    </row>
    <row r="44337" spans="8:8" ht="15" customHeight="1">
      <c r="H44337" s="24"/>
    </row>
    <row r="44338" spans="8:8" ht="15" customHeight="1">
      <c r="H44338" s="24"/>
    </row>
    <row r="44339" spans="8:8" ht="15" customHeight="1">
      <c r="H44339" s="24"/>
    </row>
    <row r="44340" spans="8:8" ht="15" customHeight="1">
      <c r="H44340" s="24"/>
    </row>
    <row r="44341" spans="8:8" ht="15" customHeight="1">
      <c r="H44341" s="24"/>
    </row>
    <row r="44342" spans="8:8" ht="15" customHeight="1">
      <c r="H44342" s="24"/>
    </row>
    <row r="44343" spans="8:8" ht="15" customHeight="1">
      <c r="H44343" s="24"/>
    </row>
    <row r="44344" spans="8:8" ht="15" customHeight="1">
      <c r="H44344" s="24"/>
    </row>
    <row r="44345" spans="8:8" ht="15" customHeight="1">
      <c r="H44345" s="24"/>
    </row>
    <row r="44346" spans="8:8" ht="15" customHeight="1">
      <c r="H44346" s="24"/>
    </row>
    <row r="44347" spans="8:8" ht="15" customHeight="1">
      <c r="H44347" s="24"/>
    </row>
    <row r="44348" spans="8:8" ht="15" customHeight="1">
      <c r="H44348" s="24"/>
    </row>
    <row r="44349" spans="8:8" ht="15" customHeight="1">
      <c r="H44349" s="24"/>
    </row>
    <row r="44350" spans="8:8" ht="15" customHeight="1">
      <c r="H44350" s="24"/>
    </row>
    <row r="44351" spans="8:8" ht="15" customHeight="1">
      <c r="H44351" s="24"/>
    </row>
    <row r="44352" spans="8:8" ht="15" customHeight="1">
      <c r="H44352" s="24"/>
    </row>
    <row r="44353" spans="8:8" ht="15" customHeight="1">
      <c r="H44353" s="24"/>
    </row>
    <row r="44354" spans="8:8" ht="15" customHeight="1">
      <c r="H44354" s="24"/>
    </row>
    <row r="44355" spans="8:8" ht="15" customHeight="1">
      <c r="H44355" s="24"/>
    </row>
    <row r="44356" spans="8:8" ht="15" customHeight="1">
      <c r="H44356" s="24"/>
    </row>
    <row r="44357" spans="8:8" ht="15" customHeight="1">
      <c r="H44357" s="24"/>
    </row>
    <row r="44358" spans="8:8" ht="15" customHeight="1">
      <c r="H44358" s="24"/>
    </row>
    <row r="44359" spans="8:8" ht="15" customHeight="1">
      <c r="H44359" s="24"/>
    </row>
    <row r="44360" spans="8:8" ht="15" customHeight="1">
      <c r="H44360" s="24"/>
    </row>
    <row r="44361" spans="8:8" ht="15" customHeight="1">
      <c r="H44361" s="24"/>
    </row>
    <row r="44362" spans="8:8" ht="15" customHeight="1">
      <c r="H44362" s="24"/>
    </row>
    <row r="44363" spans="8:8" ht="15" customHeight="1">
      <c r="H44363" s="24"/>
    </row>
    <row r="44364" spans="8:8" ht="15" customHeight="1">
      <c r="H44364" s="24"/>
    </row>
    <row r="44365" spans="8:8" ht="15" customHeight="1">
      <c r="H44365" s="24"/>
    </row>
    <row r="44366" spans="8:8" ht="15" customHeight="1">
      <c r="H44366" s="24"/>
    </row>
    <row r="44367" spans="8:8" ht="15" customHeight="1">
      <c r="H44367" s="24"/>
    </row>
    <row r="44368" spans="8:8" ht="15" customHeight="1">
      <c r="H44368" s="24"/>
    </row>
    <row r="44369" spans="8:8" ht="15" customHeight="1">
      <c r="H44369" s="24"/>
    </row>
    <row r="44370" spans="8:8" ht="15" customHeight="1">
      <c r="H44370" s="24"/>
    </row>
    <row r="44371" spans="8:8" ht="15" customHeight="1">
      <c r="H44371" s="24"/>
    </row>
    <row r="44372" spans="8:8" ht="15" customHeight="1">
      <c r="H44372" s="24"/>
    </row>
    <row r="44373" spans="8:8" ht="15" customHeight="1">
      <c r="H44373" s="24"/>
    </row>
    <row r="44374" spans="8:8" ht="15" customHeight="1">
      <c r="H44374" s="24"/>
    </row>
    <row r="44375" spans="8:8" ht="15" customHeight="1">
      <c r="H44375" s="24"/>
    </row>
    <row r="44376" spans="8:8" ht="15" customHeight="1">
      <c r="H44376" s="24"/>
    </row>
    <row r="44377" spans="8:8" ht="15" customHeight="1">
      <c r="H44377" s="24"/>
    </row>
    <row r="44378" spans="8:8" ht="15" customHeight="1">
      <c r="H44378" s="24"/>
    </row>
    <row r="44379" spans="8:8" ht="15" customHeight="1">
      <c r="H44379" s="24"/>
    </row>
    <row r="44380" spans="8:8" ht="15" customHeight="1">
      <c r="H44380" s="24"/>
    </row>
    <row r="44381" spans="8:8" ht="15" customHeight="1">
      <c r="H44381" s="24"/>
    </row>
    <row r="44382" spans="8:8" ht="15" customHeight="1">
      <c r="H44382" s="24"/>
    </row>
    <row r="44383" spans="8:8" ht="15" customHeight="1">
      <c r="H44383" s="24"/>
    </row>
    <row r="44384" spans="8:8" ht="15" customHeight="1">
      <c r="H44384" s="24"/>
    </row>
    <row r="44385" spans="8:8" ht="15" customHeight="1">
      <c r="H44385" s="24"/>
    </row>
    <row r="44386" spans="8:8" ht="15" customHeight="1">
      <c r="H44386" s="24"/>
    </row>
    <row r="44387" spans="8:8" ht="15" customHeight="1">
      <c r="H44387" s="24"/>
    </row>
    <row r="44388" spans="8:8" ht="15" customHeight="1">
      <c r="H44388" s="24"/>
    </row>
    <row r="44389" spans="8:8" ht="15" customHeight="1">
      <c r="H44389" s="24"/>
    </row>
    <row r="44390" spans="8:8" ht="15" customHeight="1">
      <c r="H44390" s="24"/>
    </row>
    <row r="44391" spans="8:8" ht="15" customHeight="1">
      <c r="H44391" s="24"/>
    </row>
    <row r="44392" spans="8:8" ht="15" customHeight="1">
      <c r="H44392" s="24"/>
    </row>
    <row r="44393" spans="8:8" ht="15" customHeight="1">
      <c r="H44393" s="24"/>
    </row>
    <row r="44394" spans="8:8" ht="15" customHeight="1">
      <c r="H44394" s="24"/>
    </row>
    <row r="44395" spans="8:8" ht="15" customHeight="1">
      <c r="H44395" s="24"/>
    </row>
    <row r="44396" spans="8:8" ht="15" customHeight="1">
      <c r="H44396" s="24"/>
    </row>
    <row r="44397" spans="8:8" ht="15" customHeight="1">
      <c r="H44397" s="24"/>
    </row>
    <row r="44398" spans="8:8" ht="15" customHeight="1">
      <c r="H44398" s="24"/>
    </row>
    <row r="44399" spans="8:8" ht="15" customHeight="1">
      <c r="H44399" s="24"/>
    </row>
    <row r="44400" spans="8:8" ht="15" customHeight="1">
      <c r="H44400" s="24"/>
    </row>
    <row r="44401" spans="8:8" ht="15" customHeight="1">
      <c r="H44401" s="24"/>
    </row>
    <row r="44402" spans="8:8" ht="15" customHeight="1">
      <c r="H44402" s="24"/>
    </row>
    <row r="44403" spans="8:8" ht="15" customHeight="1">
      <c r="H44403" s="24"/>
    </row>
    <row r="44404" spans="8:8" ht="15" customHeight="1">
      <c r="H44404" s="24"/>
    </row>
    <row r="44405" spans="8:8" ht="15" customHeight="1">
      <c r="H44405" s="24"/>
    </row>
    <row r="44406" spans="8:8" ht="15" customHeight="1">
      <c r="H44406" s="24"/>
    </row>
    <row r="44407" spans="8:8" ht="15" customHeight="1">
      <c r="H44407" s="24"/>
    </row>
    <row r="44408" spans="8:8" ht="15" customHeight="1">
      <c r="H44408" s="24"/>
    </row>
    <row r="44409" spans="8:8" ht="15" customHeight="1">
      <c r="H44409" s="24"/>
    </row>
    <row r="44410" spans="8:8" ht="15" customHeight="1">
      <c r="H44410" s="24"/>
    </row>
    <row r="44411" spans="8:8" ht="15" customHeight="1">
      <c r="H44411" s="24"/>
    </row>
    <row r="44412" spans="8:8" ht="15" customHeight="1">
      <c r="H44412" s="24"/>
    </row>
    <row r="44413" spans="8:8" ht="15" customHeight="1">
      <c r="H44413" s="24"/>
    </row>
    <row r="44414" spans="8:8" ht="15" customHeight="1">
      <c r="H44414" s="24"/>
    </row>
    <row r="44415" spans="8:8" ht="15" customHeight="1">
      <c r="H44415" s="24"/>
    </row>
    <row r="44416" spans="8:8" ht="15" customHeight="1">
      <c r="H44416" s="24"/>
    </row>
    <row r="44417" spans="8:8" ht="15" customHeight="1">
      <c r="H44417" s="24"/>
    </row>
    <row r="44418" spans="8:8" ht="15" customHeight="1">
      <c r="H44418" s="24"/>
    </row>
    <row r="44419" spans="8:8" ht="15" customHeight="1">
      <c r="H44419" s="24"/>
    </row>
    <row r="44420" spans="8:8" ht="15" customHeight="1">
      <c r="H44420" s="24"/>
    </row>
    <row r="44421" spans="8:8" ht="15" customHeight="1">
      <c r="H44421" s="24"/>
    </row>
    <row r="44422" spans="8:8" ht="15" customHeight="1">
      <c r="H44422" s="24"/>
    </row>
    <row r="44423" spans="8:8" ht="15" customHeight="1">
      <c r="H44423" s="24"/>
    </row>
    <row r="44424" spans="8:8" ht="15" customHeight="1">
      <c r="H44424" s="24"/>
    </row>
    <row r="44425" spans="8:8" ht="15" customHeight="1">
      <c r="H44425" s="24"/>
    </row>
    <row r="44426" spans="8:8" ht="15" customHeight="1">
      <c r="H44426" s="24"/>
    </row>
    <row r="44427" spans="8:8" ht="15" customHeight="1">
      <c r="H44427" s="24"/>
    </row>
    <row r="44428" spans="8:8" ht="15" customHeight="1">
      <c r="H44428" s="24"/>
    </row>
    <row r="44429" spans="8:8" ht="15" customHeight="1">
      <c r="H44429" s="24"/>
    </row>
    <row r="44430" spans="8:8" ht="15" customHeight="1">
      <c r="H44430" s="24"/>
    </row>
    <row r="44431" spans="8:8" ht="15" customHeight="1">
      <c r="H44431" s="24"/>
    </row>
    <row r="44432" spans="8:8" ht="15" customHeight="1">
      <c r="H44432" s="24"/>
    </row>
    <row r="44433" spans="8:8" ht="15" customHeight="1">
      <c r="H44433" s="24"/>
    </row>
    <row r="44434" spans="8:8" ht="15" customHeight="1">
      <c r="H44434" s="24"/>
    </row>
    <row r="44435" spans="8:8" ht="15" customHeight="1">
      <c r="H44435" s="24"/>
    </row>
    <row r="44436" spans="8:8" ht="15" customHeight="1">
      <c r="H44436" s="24"/>
    </row>
    <row r="44437" spans="8:8" ht="15" customHeight="1">
      <c r="H44437" s="24"/>
    </row>
    <row r="44438" spans="8:8" ht="15" customHeight="1">
      <c r="H44438" s="24"/>
    </row>
    <row r="44439" spans="8:8" ht="15" customHeight="1">
      <c r="H44439" s="24"/>
    </row>
    <row r="44440" spans="8:8" ht="15" customHeight="1">
      <c r="H44440" s="24"/>
    </row>
    <row r="44441" spans="8:8" ht="15" customHeight="1">
      <c r="H44441" s="24"/>
    </row>
    <row r="44442" spans="8:8" ht="15" customHeight="1">
      <c r="H44442" s="24"/>
    </row>
    <row r="44443" spans="8:8" ht="15" customHeight="1">
      <c r="H44443" s="24"/>
    </row>
    <row r="44444" spans="8:8" ht="15" customHeight="1">
      <c r="H44444" s="24"/>
    </row>
    <row r="44445" spans="8:8" ht="15" customHeight="1">
      <c r="H44445" s="24"/>
    </row>
    <row r="44446" spans="8:8" ht="15" customHeight="1">
      <c r="H44446" s="24"/>
    </row>
    <row r="44447" spans="8:8" ht="15" customHeight="1">
      <c r="H44447" s="24"/>
    </row>
    <row r="44448" spans="8:8" ht="15" customHeight="1">
      <c r="H44448" s="24"/>
    </row>
    <row r="44449" spans="8:8" ht="15" customHeight="1">
      <c r="H44449" s="24"/>
    </row>
    <row r="44450" spans="8:8" ht="15" customHeight="1">
      <c r="H44450" s="24"/>
    </row>
    <row r="44451" spans="8:8" ht="15" customHeight="1">
      <c r="H44451" s="24"/>
    </row>
    <row r="44452" spans="8:8" ht="15" customHeight="1">
      <c r="H44452" s="24"/>
    </row>
    <row r="44453" spans="8:8" ht="15" customHeight="1">
      <c r="H44453" s="24"/>
    </row>
    <row r="44454" spans="8:8" ht="15" customHeight="1">
      <c r="H44454" s="24"/>
    </row>
    <row r="44455" spans="8:8" ht="15" customHeight="1">
      <c r="H44455" s="24"/>
    </row>
    <row r="44456" spans="8:8" ht="15" customHeight="1">
      <c r="H44456" s="24"/>
    </row>
    <row r="44457" spans="8:8" ht="15" customHeight="1">
      <c r="H44457" s="24"/>
    </row>
    <row r="44458" spans="8:8" ht="15" customHeight="1">
      <c r="H44458" s="24"/>
    </row>
    <row r="44459" spans="8:8" ht="15" customHeight="1">
      <c r="H44459" s="24"/>
    </row>
    <row r="44460" spans="8:8" ht="15" customHeight="1">
      <c r="H44460" s="24"/>
    </row>
    <row r="44461" spans="8:8" ht="15" customHeight="1">
      <c r="H44461" s="24"/>
    </row>
    <row r="44462" spans="8:8" ht="15" customHeight="1">
      <c r="H44462" s="24"/>
    </row>
    <row r="44463" spans="8:8" ht="15" customHeight="1">
      <c r="H44463" s="24"/>
    </row>
    <row r="44464" spans="8:8" ht="15" customHeight="1">
      <c r="H44464" s="24"/>
    </row>
    <row r="44465" spans="8:8" ht="15" customHeight="1">
      <c r="H44465" s="24"/>
    </row>
    <row r="44466" spans="8:8" ht="15" customHeight="1">
      <c r="H44466" s="24"/>
    </row>
    <row r="44467" spans="8:8" ht="15" customHeight="1">
      <c r="H44467" s="24"/>
    </row>
    <row r="44468" spans="8:8" ht="15" customHeight="1">
      <c r="H44468" s="24"/>
    </row>
    <row r="44469" spans="8:8" ht="15" customHeight="1">
      <c r="H44469" s="24"/>
    </row>
    <row r="44470" spans="8:8" ht="15" customHeight="1">
      <c r="H44470" s="24"/>
    </row>
    <row r="44471" spans="8:8" ht="15" customHeight="1">
      <c r="H44471" s="24"/>
    </row>
    <row r="44472" spans="8:8" ht="15" customHeight="1">
      <c r="H44472" s="24"/>
    </row>
    <row r="44473" spans="8:8" ht="15" customHeight="1">
      <c r="H44473" s="24"/>
    </row>
    <row r="44474" spans="8:8" ht="15" customHeight="1">
      <c r="H44474" s="24"/>
    </row>
    <row r="44475" spans="8:8" ht="15" customHeight="1">
      <c r="H44475" s="24"/>
    </row>
    <row r="44476" spans="8:8" ht="15" customHeight="1">
      <c r="H44476" s="24"/>
    </row>
    <row r="44477" spans="8:8" ht="15" customHeight="1">
      <c r="H44477" s="24"/>
    </row>
    <row r="44478" spans="8:8" ht="15" customHeight="1">
      <c r="H44478" s="24"/>
    </row>
    <row r="44479" spans="8:8" ht="15" customHeight="1">
      <c r="H44479" s="24"/>
    </row>
    <row r="44480" spans="8:8" ht="15" customHeight="1">
      <c r="H44480" s="24"/>
    </row>
    <row r="44481" spans="8:8" ht="15" customHeight="1">
      <c r="H44481" s="24"/>
    </row>
    <row r="44482" spans="8:8" ht="15" customHeight="1">
      <c r="H44482" s="24"/>
    </row>
    <row r="44483" spans="8:8" ht="15" customHeight="1">
      <c r="H44483" s="24"/>
    </row>
    <row r="44484" spans="8:8" ht="15" customHeight="1">
      <c r="H44484" s="24"/>
    </row>
    <row r="44485" spans="8:8" ht="15" customHeight="1">
      <c r="H44485" s="24"/>
    </row>
    <row r="44486" spans="8:8" ht="15" customHeight="1">
      <c r="H44486" s="24"/>
    </row>
    <row r="44487" spans="8:8" ht="15" customHeight="1">
      <c r="H44487" s="24"/>
    </row>
    <row r="44488" spans="8:8" ht="15" customHeight="1">
      <c r="H44488" s="24"/>
    </row>
    <row r="44489" spans="8:8" ht="15" customHeight="1">
      <c r="H44489" s="24"/>
    </row>
    <row r="44490" spans="8:8" ht="15" customHeight="1">
      <c r="H44490" s="24"/>
    </row>
    <row r="44491" spans="8:8" ht="15" customHeight="1">
      <c r="H44491" s="24"/>
    </row>
    <row r="44492" spans="8:8" ht="15" customHeight="1">
      <c r="H44492" s="24"/>
    </row>
    <row r="44493" spans="8:8" ht="15" customHeight="1">
      <c r="H44493" s="24"/>
    </row>
    <row r="44494" spans="8:8" ht="15" customHeight="1">
      <c r="H44494" s="24"/>
    </row>
    <row r="44495" spans="8:8" ht="15" customHeight="1">
      <c r="H44495" s="24"/>
    </row>
    <row r="44496" spans="8:8" ht="15" customHeight="1">
      <c r="H44496" s="24"/>
    </row>
    <row r="44497" spans="8:8" ht="15" customHeight="1">
      <c r="H44497" s="24"/>
    </row>
    <row r="44498" spans="8:8" ht="15" customHeight="1">
      <c r="H44498" s="24"/>
    </row>
    <row r="44499" spans="8:8" ht="15" customHeight="1">
      <c r="H44499" s="24"/>
    </row>
    <row r="44500" spans="8:8" ht="15" customHeight="1">
      <c r="H44500" s="24"/>
    </row>
    <row r="44501" spans="8:8" ht="15" customHeight="1">
      <c r="H44501" s="24"/>
    </row>
    <row r="44502" spans="8:8" ht="15" customHeight="1">
      <c r="H44502" s="24"/>
    </row>
    <row r="44503" spans="8:8" ht="15" customHeight="1">
      <c r="H44503" s="24"/>
    </row>
    <row r="44504" spans="8:8" ht="15" customHeight="1">
      <c r="H44504" s="24"/>
    </row>
    <row r="44505" spans="8:8" ht="15" customHeight="1">
      <c r="H44505" s="24"/>
    </row>
    <row r="44506" spans="8:8" ht="15" customHeight="1">
      <c r="H44506" s="24"/>
    </row>
    <row r="44507" spans="8:8" ht="15" customHeight="1">
      <c r="H44507" s="24"/>
    </row>
    <row r="44508" spans="8:8" ht="15" customHeight="1">
      <c r="H44508" s="24"/>
    </row>
    <row r="44509" spans="8:8" ht="15" customHeight="1">
      <c r="H44509" s="24"/>
    </row>
    <row r="44510" spans="8:8" ht="15" customHeight="1">
      <c r="H44510" s="24"/>
    </row>
    <row r="44511" spans="8:8" ht="15" customHeight="1">
      <c r="H44511" s="24"/>
    </row>
    <row r="44512" spans="8:8" ht="15" customHeight="1">
      <c r="H44512" s="24"/>
    </row>
    <row r="44513" spans="8:8" ht="15" customHeight="1">
      <c r="H44513" s="24"/>
    </row>
    <row r="44514" spans="8:8" ht="15" customHeight="1">
      <c r="H44514" s="24"/>
    </row>
    <row r="44515" spans="8:8" ht="15" customHeight="1">
      <c r="H44515" s="24"/>
    </row>
    <row r="44516" spans="8:8" ht="15" customHeight="1">
      <c r="H44516" s="24"/>
    </row>
    <row r="44517" spans="8:8" ht="15" customHeight="1">
      <c r="H44517" s="24"/>
    </row>
    <row r="44518" spans="8:8" ht="15" customHeight="1">
      <c r="H44518" s="24"/>
    </row>
    <row r="44519" spans="8:8" ht="15" customHeight="1">
      <c r="H44519" s="24"/>
    </row>
    <row r="44520" spans="8:8" ht="15" customHeight="1">
      <c r="H44520" s="24"/>
    </row>
    <row r="44521" spans="8:8" ht="15" customHeight="1">
      <c r="H44521" s="24"/>
    </row>
    <row r="44522" spans="8:8" ht="15" customHeight="1">
      <c r="H44522" s="24"/>
    </row>
    <row r="44523" spans="8:8" ht="15" customHeight="1">
      <c r="H44523" s="24"/>
    </row>
    <row r="44524" spans="8:8" ht="15" customHeight="1">
      <c r="H44524" s="24"/>
    </row>
    <row r="44525" spans="8:8" ht="15" customHeight="1">
      <c r="H44525" s="24"/>
    </row>
    <row r="44526" spans="8:8" ht="15" customHeight="1">
      <c r="H44526" s="24"/>
    </row>
    <row r="44527" spans="8:8" ht="15" customHeight="1">
      <c r="H44527" s="24"/>
    </row>
    <row r="44528" spans="8:8" ht="15" customHeight="1">
      <c r="H44528" s="24"/>
    </row>
    <row r="44529" spans="8:8" ht="15" customHeight="1">
      <c r="H44529" s="24"/>
    </row>
    <row r="44530" spans="8:8" ht="15" customHeight="1">
      <c r="H44530" s="24"/>
    </row>
    <row r="44531" spans="8:8" ht="15" customHeight="1">
      <c r="H44531" s="24"/>
    </row>
    <row r="44532" spans="8:8" ht="15" customHeight="1">
      <c r="H44532" s="24"/>
    </row>
    <row r="44533" spans="8:8" ht="15" customHeight="1">
      <c r="H44533" s="24"/>
    </row>
    <row r="44534" spans="8:8" ht="15" customHeight="1">
      <c r="H44534" s="24"/>
    </row>
    <row r="44535" spans="8:8" ht="15" customHeight="1">
      <c r="H44535" s="24"/>
    </row>
    <row r="44536" spans="8:8" ht="15" customHeight="1">
      <c r="H44536" s="24"/>
    </row>
    <row r="44537" spans="8:8" ht="15" customHeight="1">
      <c r="H44537" s="24"/>
    </row>
    <row r="44538" spans="8:8" ht="15" customHeight="1">
      <c r="H44538" s="24"/>
    </row>
    <row r="44539" spans="8:8" ht="15" customHeight="1">
      <c r="H44539" s="24"/>
    </row>
    <row r="44540" spans="8:8" ht="15" customHeight="1">
      <c r="H44540" s="24"/>
    </row>
    <row r="44541" spans="8:8" ht="15" customHeight="1">
      <c r="H44541" s="24"/>
    </row>
    <row r="44542" spans="8:8" ht="15" customHeight="1">
      <c r="H44542" s="24"/>
    </row>
    <row r="44543" spans="8:8" ht="15" customHeight="1">
      <c r="H44543" s="24"/>
    </row>
    <row r="44544" spans="8:8" ht="15" customHeight="1">
      <c r="H44544" s="24"/>
    </row>
    <row r="44545" spans="8:8" ht="15" customHeight="1">
      <c r="H44545" s="24"/>
    </row>
    <row r="44546" spans="8:8" ht="15" customHeight="1">
      <c r="H44546" s="24"/>
    </row>
    <row r="44547" spans="8:8" ht="15" customHeight="1">
      <c r="H44547" s="24"/>
    </row>
    <row r="44548" spans="8:8" ht="15" customHeight="1">
      <c r="H44548" s="24"/>
    </row>
    <row r="44549" spans="8:8" ht="15" customHeight="1">
      <c r="H44549" s="24"/>
    </row>
    <row r="44550" spans="8:8" ht="15" customHeight="1">
      <c r="H44550" s="24"/>
    </row>
    <row r="44551" spans="8:8" ht="15" customHeight="1">
      <c r="H44551" s="24"/>
    </row>
    <row r="44552" spans="8:8" ht="15" customHeight="1">
      <c r="H44552" s="24"/>
    </row>
    <row r="44553" spans="8:8" ht="15" customHeight="1">
      <c r="H44553" s="24"/>
    </row>
    <row r="44554" spans="8:8" ht="15" customHeight="1">
      <c r="H44554" s="24"/>
    </row>
    <row r="44555" spans="8:8" ht="15" customHeight="1">
      <c r="H44555" s="24"/>
    </row>
    <row r="44556" spans="8:8" ht="15" customHeight="1">
      <c r="H44556" s="24"/>
    </row>
    <row r="44557" spans="8:8" ht="15" customHeight="1">
      <c r="H44557" s="24"/>
    </row>
    <row r="44558" spans="8:8" ht="15" customHeight="1">
      <c r="H44558" s="24"/>
    </row>
    <row r="44559" spans="8:8" ht="15" customHeight="1">
      <c r="H44559" s="24"/>
    </row>
    <row r="44560" spans="8:8" ht="15" customHeight="1">
      <c r="H44560" s="24"/>
    </row>
    <row r="44561" spans="8:8" ht="15" customHeight="1">
      <c r="H44561" s="24"/>
    </row>
    <row r="44562" spans="8:8" ht="15" customHeight="1">
      <c r="H44562" s="24"/>
    </row>
    <row r="44563" spans="8:8" ht="15" customHeight="1">
      <c r="H44563" s="24"/>
    </row>
    <row r="44564" spans="8:8" ht="15" customHeight="1">
      <c r="H44564" s="24"/>
    </row>
    <row r="44565" spans="8:8" ht="15" customHeight="1">
      <c r="H44565" s="24"/>
    </row>
    <row r="44566" spans="8:8" ht="15" customHeight="1">
      <c r="H44566" s="24"/>
    </row>
    <row r="44567" spans="8:8" ht="15" customHeight="1">
      <c r="H44567" s="24"/>
    </row>
    <row r="44568" spans="8:8" ht="15" customHeight="1">
      <c r="H44568" s="24"/>
    </row>
    <row r="44569" spans="8:8" ht="15" customHeight="1">
      <c r="H44569" s="24"/>
    </row>
    <row r="44570" spans="8:8" ht="15" customHeight="1">
      <c r="H44570" s="24"/>
    </row>
    <row r="44571" spans="8:8" ht="15" customHeight="1">
      <c r="H44571" s="24"/>
    </row>
    <row r="44572" spans="8:8" ht="15" customHeight="1">
      <c r="H44572" s="24"/>
    </row>
    <row r="44573" spans="8:8" ht="15" customHeight="1">
      <c r="H44573" s="24"/>
    </row>
    <row r="44574" spans="8:8" ht="15" customHeight="1">
      <c r="H44574" s="24"/>
    </row>
    <row r="44575" spans="8:8" ht="15" customHeight="1">
      <c r="H44575" s="24"/>
    </row>
    <row r="44576" spans="8:8" ht="15" customHeight="1">
      <c r="H44576" s="24"/>
    </row>
    <row r="44577" spans="8:8" ht="15" customHeight="1">
      <c r="H44577" s="24"/>
    </row>
    <row r="44578" spans="8:8" ht="15" customHeight="1">
      <c r="H44578" s="24"/>
    </row>
    <row r="44579" spans="8:8" ht="15" customHeight="1">
      <c r="H44579" s="24"/>
    </row>
    <row r="44580" spans="8:8" ht="15" customHeight="1">
      <c r="H44580" s="24"/>
    </row>
    <row r="44581" spans="8:8" ht="15" customHeight="1">
      <c r="H44581" s="24"/>
    </row>
    <row r="44582" spans="8:8" ht="15" customHeight="1">
      <c r="H44582" s="24"/>
    </row>
    <row r="44583" spans="8:8" ht="15" customHeight="1">
      <c r="H44583" s="24"/>
    </row>
    <row r="44584" spans="8:8" ht="15" customHeight="1">
      <c r="H44584" s="24"/>
    </row>
    <row r="44585" spans="8:8" ht="15" customHeight="1">
      <c r="H44585" s="24"/>
    </row>
    <row r="44586" spans="8:8" ht="15" customHeight="1">
      <c r="H44586" s="24"/>
    </row>
    <row r="44587" spans="8:8" ht="15" customHeight="1">
      <c r="H44587" s="24"/>
    </row>
    <row r="44588" spans="8:8" ht="15" customHeight="1">
      <c r="H44588" s="24"/>
    </row>
    <row r="44589" spans="8:8" ht="15" customHeight="1">
      <c r="H44589" s="24"/>
    </row>
    <row r="44590" spans="8:8" ht="15" customHeight="1">
      <c r="H44590" s="24"/>
    </row>
    <row r="44591" spans="8:8" ht="15" customHeight="1">
      <c r="H44591" s="24"/>
    </row>
    <row r="44592" spans="8:8" ht="15" customHeight="1">
      <c r="H44592" s="24"/>
    </row>
    <row r="44593" spans="8:8" ht="15" customHeight="1">
      <c r="H44593" s="24"/>
    </row>
    <row r="44594" spans="8:8" ht="15" customHeight="1">
      <c r="H44594" s="24"/>
    </row>
    <row r="44595" spans="8:8" ht="15" customHeight="1">
      <c r="H44595" s="24"/>
    </row>
    <row r="44596" spans="8:8" ht="15" customHeight="1">
      <c r="H44596" s="24"/>
    </row>
    <row r="44597" spans="8:8" ht="15" customHeight="1">
      <c r="H44597" s="24"/>
    </row>
    <row r="44598" spans="8:8" ht="15" customHeight="1">
      <c r="H44598" s="24"/>
    </row>
    <row r="44599" spans="8:8" ht="15" customHeight="1">
      <c r="H44599" s="24"/>
    </row>
    <row r="44600" spans="8:8" ht="15" customHeight="1">
      <c r="H44600" s="24"/>
    </row>
    <row r="44601" spans="8:8" ht="15" customHeight="1">
      <c r="H44601" s="24"/>
    </row>
    <row r="44602" spans="8:8" ht="15" customHeight="1">
      <c r="H44602" s="24"/>
    </row>
    <row r="44603" spans="8:8" ht="15" customHeight="1">
      <c r="H44603" s="24"/>
    </row>
    <row r="44604" spans="8:8" ht="15" customHeight="1">
      <c r="H44604" s="24"/>
    </row>
    <row r="44605" spans="8:8" ht="15" customHeight="1">
      <c r="H44605" s="24"/>
    </row>
    <row r="44606" spans="8:8" ht="15" customHeight="1">
      <c r="H44606" s="24"/>
    </row>
    <row r="44607" spans="8:8" ht="15" customHeight="1">
      <c r="H44607" s="24"/>
    </row>
    <row r="44608" spans="8:8" ht="15" customHeight="1">
      <c r="H44608" s="24"/>
    </row>
    <row r="44609" spans="8:8" ht="15" customHeight="1">
      <c r="H44609" s="24"/>
    </row>
    <row r="44610" spans="8:8" ht="15" customHeight="1">
      <c r="H44610" s="24"/>
    </row>
    <row r="44611" spans="8:8" ht="15" customHeight="1">
      <c r="H44611" s="24"/>
    </row>
    <row r="44612" spans="8:8" ht="15" customHeight="1">
      <c r="H44612" s="24"/>
    </row>
    <row r="44613" spans="8:8" ht="15" customHeight="1">
      <c r="H44613" s="24"/>
    </row>
    <row r="44614" spans="8:8" ht="15" customHeight="1">
      <c r="H44614" s="24"/>
    </row>
    <row r="44615" spans="8:8" ht="15" customHeight="1">
      <c r="H44615" s="24"/>
    </row>
    <row r="44616" spans="8:8" ht="15" customHeight="1">
      <c r="H44616" s="24"/>
    </row>
    <row r="44617" spans="8:8" ht="15" customHeight="1">
      <c r="H44617" s="24"/>
    </row>
    <row r="44618" spans="8:8" ht="15" customHeight="1">
      <c r="H44618" s="24"/>
    </row>
    <row r="44619" spans="8:8" ht="15" customHeight="1">
      <c r="H44619" s="24"/>
    </row>
    <row r="44620" spans="8:8" ht="15" customHeight="1">
      <c r="H44620" s="24"/>
    </row>
    <row r="44621" spans="8:8" ht="15" customHeight="1">
      <c r="H44621" s="24"/>
    </row>
    <row r="44622" spans="8:8" ht="15" customHeight="1">
      <c r="H44622" s="24"/>
    </row>
    <row r="44623" spans="8:8" ht="15" customHeight="1">
      <c r="H44623" s="24"/>
    </row>
    <row r="44624" spans="8:8" ht="15" customHeight="1">
      <c r="H44624" s="24"/>
    </row>
    <row r="44625" spans="8:8" ht="15" customHeight="1">
      <c r="H44625" s="24"/>
    </row>
    <row r="44626" spans="8:8" ht="15" customHeight="1">
      <c r="H44626" s="24"/>
    </row>
    <row r="44627" spans="8:8" ht="15" customHeight="1">
      <c r="H44627" s="24"/>
    </row>
    <row r="44628" spans="8:8" ht="15" customHeight="1">
      <c r="H44628" s="24"/>
    </row>
    <row r="44629" spans="8:8" ht="15" customHeight="1">
      <c r="H44629" s="24"/>
    </row>
    <row r="44630" spans="8:8" ht="15" customHeight="1">
      <c r="H44630" s="24"/>
    </row>
    <row r="44631" spans="8:8" ht="15" customHeight="1">
      <c r="H44631" s="24"/>
    </row>
    <row r="44632" spans="8:8" ht="15" customHeight="1">
      <c r="H44632" s="24"/>
    </row>
    <row r="44633" spans="8:8" ht="15" customHeight="1">
      <c r="H44633" s="24"/>
    </row>
    <row r="44634" spans="8:8" ht="15" customHeight="1">
      <c r="H44634" s="24"/>
    </row>
    <row r="44635" spans="8:8" ht="15" customHeight="1">
      <c r="H44635" s="24"/>
    </row>
    <row r="44636" spans="8:8" ht="15" customHeight="1">
      <c r="H44636" s="24"/>
    </row>
    <row r="44637" spans="8:8" ht="15" customHeight="1">
      <c r="H44637" s="24"/>
    </row>
    <row r="44638" spans="8:8" ht="15" customHeight="1">
      <c r="H44638" s="24"/>
    </row>
    <row r="44639" spans="8:8" ht="15" customHeight="1">
      <c r="H44639" s="24"/>
    </row>
    <row r="44640" spans="8:8" ht="15" customHeight="1">
      <c r="H44640" s="24"/>
    </row>
    <row r="44641" spans="8:8" ht="15" customHeight="1">
      <c r="H44641" s="24"/>
    </row>
    <row r="44642" spans="8:8" ht="15" customHeight="1">
      <c r="H44642" s="24"/>
    </row>
    <row r="44643" spans="8:8" ht="15" customHeight="1">
      <c r="H44643" s="24"/>
    </row>
    <row r="44644" spans="8:8" ht="15" customHeight="1">
      <c r="H44644" s="24"/>
    </row>
    <row r="44645" spans="8:8" ht="15" customHeight="1">
      <c r="H44645" s="24"/>
    </row>
    <row r="44646" spans="8:8" ht="15" customHeight="1">
      <c r="H44646" s="24"/>
    </row>
    <row r="44647" spans="8:8" ht="15" customHeight="1">
      <c r="H44647" s="24"/>
    </row>
    <row r="44648" spans="8:8" ht="15" customHeight="1">
      <c r="H44648" s="24"/>
    </row>
    <row r="44649" spans="8:8" ht="15" customHeight="1">
      <c r="H44649" s="24"/>
    </row>
    <row r="44650" spans="8:8" ht="15" customHeight="1">
      <c r="H44650" s="24"/>
    </row>
    <row r="44651" spans="8:8" ht="15" customHeight="1">
      <c r="H44651" s="24"/>
    </row>
    <row r="44652" spans="8:8" ht="15" customHeight="1">
      <c r="H44652" s="24"/>
    </row>
    <row r="44653" spans="8:8" ht="15" customHeight="1">
      <c r="H44653" s="24"/>
    </row>
    <row r="44654" spans="8:8" ht="15" customHeight="1">
      <c r="H44654" s="24"/>
    </row>
    <row r="44655" spans="8:8" ht="15" customHeight="1">
      <c r="H44655" s="24"/>
    </row>
    <row r="44656" spans="8:8" ht="15" customHeight="1">
      <c r="H44656" s="24"/>
    </row>
    <row r="44657" spans="8:8" ht="15" customHeight="1">
      <c r="H44657" s="24"/>
    </row>
    <row r="44658" spans="8:8" ht="15" customHeight="1">
      <c r="H44658" s="24"/>
    </row>
    <row r="44659" spans="8:8" ht="15" customHeight="1">
      <c r="H44659" s="24"/>
    </row>
    <row r="44660" spans="8:8" ht="15" customHeight="1">
      <c r="H44660" s="24"/>
    </row>
    <row r="44661" spans="8:8" ht="15" customHeight="1">
      <c r="H44661" s="24"/>
    </row>
    <row r="44662" spans="8:8" ht="15" customHeight="1">
      <c r="H44662" s="24"/>
    </row>
    <row r="44663" spans="8:8" ht="15" customHeight="1">
      <c r="H44663" s="24"/>
    </row>
    <row r="44664" spans="8:8" ht="15" customHeight="1">
      <c r="H44664" s="24"/>
    </row>
    <row r="44665" spans="8:8" ht="15" customHeight="1">
      <c r="H44665" s="24"/>
    </row>
    <row r="44666" spans="8:8" ht="15" customHeight="1">
      <c r="H44666" s="24"/>
    </row>
    <row r="44667" spans="8:8" ht="15" customHeight="1">
      <c r="H44667" s="24"/>
    </row>
    <row r="44668" spans="8:8" ht="15" customHeight="1">
      <c r="H44668" s="24"/>
    </row>
    <row r="44669" spans="8:8" ht="15" customHeight="1">
      <c r="H44669" s="24"/>
    </row>
    <row r="44670" spans="8:8" ht="15" customHeight="1">
      <c r="H44670" s="24"/>
    </row>
    <row r="44671" spans="8:8" ht="15" customHeight="1">
      <c r="H44671" s="24"/>
    </row>
    <row r="44672" spans="8:8" ht="15" customHeight="1">
      <c r="H44672" s="24"/>
    </row>
    <row r="44673" spans="8:8" ht="15" customHeight="1">
      <c r="H44673" s="24"/>
    </row>
    <row r="44674" spans="8:8" ht="15" customHeight="1">
      <c r="H44674" s="24"/>
    </row>
    <row r="44675" spans="8:8" ht="15" customHeight="1">
      <c r="H44675" s="24"/>
    </row>
    <row r="44676" spans="8:8" ht="15" customHeight="1">
      <c r="H44676" s="24"/>
    </row>
    <row r="44677" spans="8:8" ht="15" customHeight="1">
      <c r="H44677" s="24"/>
    </row>
    <row r="44678" spans="8:8" ht="15" customHeight="1">
      <c r="H44678" s="24"/>
    </row>
    <row r="44679" spans="8:8" ht="15" customHeight="1">
      <c r="H44679" s="24"/>
    </row>
    <row r="44680" spans="8:8" ht="15" customHeight="1">
      <c r="H44680" s="24"/>
    </row>
    <row r="44681" spans="8:8" ht="15" customHeight="1">
      <c r="H44681" s="24"/>
    </row>
    <row r="44682" spans="8:8" ht="15" customHeight="1">
      <c r="H44682" s="24"/>
    </row>
    <row r="44683" spans="8:8" ht="15" customHeight="1">
      <c r="H44683" s="24"/>
    </row>
    <row r="44684" spans="8:8" ht="15" customHeight="1">
      <c r="H44684" s="24"/>
    </row>
    <row r="44685" spans="8:8" ht="15" customHeight="1">
      <c r="H44685" s="24"/>
    </row>
    <row r="44686" spans="8:8" ht="15" customHeight="1">
      <c r="H44686" s="24"/>
    </row>
    <row r="44687" spans="8:8" ht="15" customHeight="1">
      <c r="H44687" s="24"/>
    </row>
    <row r="44688" spans="8:8" ht="15" customHeight="1">
      <c r="H44688" s="24"/>
    </row>
    <row r="44689" spans="8:8" ht="15" customHeight="1">
      <c r="H44689" s="24"/>
    </row>
    <row r="44690" spans="8:8" ht="15" customHeight="1">
      <c r="H44690" s="24"/>
    </row>
    <row r="44691" spans="8:8" ht="15" customHeight="1">
      <c r="H44691" s="24"/>
    </row>
    <row r="44692" spans="8:8" ht="15" customHeight="1">
      <c r="H44692" s="24"/>
    </row>
    <row r="44693" spans="8:8" ht="15" customHeight="1">
      <c r="H44693" s="24"/>
    </row>
    <row r="44694" spans="8:8" ht="15" customHeight="1">
      <c r="H44694" s="24"/>
    </row>
    <row r="44695" spans="8:8" ht="15" customHeight="1">
      <c r="H44695" s="24"/>
    </row>
    <row r="44696" spans="8:8" ht="15" customHeight="1">
      <c r="H44696" s="24"/>
    </row>
    <row r="44697" spans="8:8" ht="15" customHeight="1">
      <c r="H44697" s="24"/>
    </row>
    <row r="44698" spans="8:8" ht="15" customHeight="1">
      <c r="H44698" s="24"/>
    </row>
    <row r="44699" spans="8:8" ht="15" customHeight="1">
      <c r="H44699" s="24"/>
    </row>
    <row r="44700" spans="8:8" ht="15" customHeight="1">
      <c r="H44700" s="24"/>
    </row>
    <row r="44701" spans="8:8" ht="15" customHeight="1">
      <c r="H44701" s="24"/>
    </row>
    <row r="44702" spans="8:8" ht="15" customHeight="1">
      <c r="H44702" s="24"/>
    </row>
    <row r="44703" spans="8:8" ht="15" customHeight="1">
      <c r="H44703" s="24"/>
    </row>
    <row r="44704" spans="8:8" ht="15" customHeight="1">
      <c r="H44704" s="24"/>
    </row>
    <row r="44705" spans="8:8" ht="15" customHeight="1">
      <c r="H44705" s="24"/>
    </row>
    <row r="44706" spans="8:8" ht="15" customHeight="1">
      <c r="H44706" s="24"/>
    </row>
    <row r="44707" spans="8:8" ht="15" customHeight="1">
      <c r="H44707" s="24"/>
    </row>
    <row r="44708" spans="8:8" ht="15" customHeight="1">
      <c r="H44708" s="24"/>
    </row>
    <row r="44709" spans="8:8" ht="15" customHeight="1">
      <c r="H44709" s="24"/>
    </row>
    <row r="44710" spans="8:8" ht="15" customHeight="1">
      <c r="H44710" s="24"/>
    </row>
    <row r="44711" spans="8:8" ht="15" customHeight="1">
      <c r="H44711" s="24"/>
    </row>
    <row r="44712" spans="8:8" ht="15" customHeight="1">
      <c r="H44712" s="24"/>
    </row>
    <row r="44713" spans="8:8" ht="15" customHeight="1">
      <c r="H44713" s="24"/>
    </row>
    <row r="44714" spans="8:8" ht="15" customHeight="1">
      <c r="H44714" s="24"/>
    </row>
    <row r="44715" spans="8:8" ht="15" customHeight="1">
      <c r="H44715" s="24"/>
    </row>
    <row r="44716" spans="8:8" ht="15" customHeight="1">
      <c r="H44716" s="24"/>
    </row>
    <row r="44717" spans="8:8" ht="15" customHeight="1">
      <c r="H44717" s="24"/>
    </row>
    <row r="44718" spans="8:8" ht="15" customHeight="1">
      <c r="H44718" s="24"/>
    </row>
    <row r="44719" spans="8:8" ht="15" customHeight="1">
      <c r="H44719" s="24"/>
    </row>
    <row r="44720" spans="8:8" ht="15" customHeight="1">
      <c r="H44720" s="24"/>
    </row>
    <row r="44721" spans="8:8" ht="15" customHeight="1">
      <c r="H44721" s="24"/>
    </row>
    <row r="44722" spans="8:8" ht="15" customHeight="1">
      <c r="H44722" s="24"/>
    </row>
    <row r="44723" spans="8:8" ht="15" customHeight="1">
      <c r="H44723" s="24"/>
    </row>
    <row r="44724" spans="8:8" ht="15" customHeight="1">
      <c r="H44724" s="24"/>
    </row>
    <row r="44725" spans="8:8" ht="15" customHeight="1">
      <c r="H44725" s="24"/>
    </row>
    <row r="44726" spans="8:8" ht="15" customHeight="1">
      <c r="H44726" s="24"/>
    </row>
    <row r="44727" spans="8:8" ht="15" customHeight="1">
      <c r="H44727" s="24"/>
    </row>
    <row r="44728" spans="8:8" ht="15" customHeight="1">
      <c r="H44728" s="24"/>
    </row>
    <row r="44729" spans="8:8" ht="15" customHeight="1">
      <c r="H44729" s="24"/>
    </row>
    <row r="44730" spans="8:8" ht="15" customHeight="1">
      <c r="H44730" s="24"/>
    </row>
    <row r="44731" spans="8:8" ht="15" customHeight="1">
      <c r="H44731" s="24"/>
    </row>
    <row r="44732" spans="8:8" ht="15" customHeight="1">
      <c r="H44732" s="24"/>
    </row>
    <row r="44733" spans="8:8" ht="15" customHeight="1">
      <c r="H44733" s="24"/>
    </row>
    <row r="44734" spans="8:8" ht="15" customHeight="1">
      <c r="H44734" s="24"/>
    </row>
    <row r="44735" spans="8:8" ht="15" customHeight="1">
      <c r="H44735" s="24"/>
    </row>
    <row r="44736" spans="8:8" ht="15" customHeight="1">
      <c r="H44736" s="24"/>
    </row>
    <row r="44737" spans="8:8" ht="15" customHeight="1">
      <c r="H44737" s="24"/>
    </row>
    <row r="44738" spans="8:8" ht="15" customHeight="1">
      <c r="H44738" s="24"/>
    </row>
    <row r="44739" spans="8:8" ht="15" customHeight="1">
      <c r="H44739" s="24"/>
    </row>
    <row r="44740" spans="8:8" ht="15" customHeight="1">
      <c r="H44740" s="24"/>
    </row>
    <row r="44741" spans="8:8" ht="15" customHeight="1">
      <c r="H44741" s="24"/>
    </row>
    <row r="44742" spans="8:8" ht="15" customHeight="1">
      <c r="H44742" s="24"/>
    </row>
    <row r="44743" spans="8:8" ht="15" customHeight="1">
      <c r="H44743" s="24"/>
    </row>
    <row r="44744" spans="8:8" ht="15" customHeight="1">
      <c r="H44744" s="24"/>
    </row>
    <row r="44745" spans="8:8" ht="15" customHeight="1">
      <c r="H44745" s="24"/>
    </row>
    <row r="44746" spans="8:8" ht="15" customHeight="1">
      <c r="H44746" s="24"/>
    </row>
    <row r="44747" spans="8:8" ht="15" customHeight="1">
      <c r="H44747" s="24"/>
    </row>
    <row r="44748" spans="8:8" ht="15" customHeight="1">
      <c r="H44748" s="24"/>
    </row>
    <row r="44749" spans="8:8" ht="15" customHeight="1">
      <c r="H44749" s="24"/>
    </row>
    <row r="44750" spans="8:8" ht="15" customHeight="1">
      <c r="H44750" s="24"/>
    </row>
    <row r="44751" spans="8:8" ht="15" customHeight="1">
      <c r="H44751" s="24"/>
    </row>
    <row r="44752" spans="8:8" ht="15" customHeight="1">
      <c r="H44752" s="24"/>
    </row>
    <row r="44753" spans="8:8" ht="15" customHeight="1">
      <c r="H44753" s="24"/>
    </row>
    <row r="44754" spans="8:8" ht="15" customHeight="1">
      <c r="H44754" s="24"/>
    </row>
    <row r="44755" spans="8:8" ht="15" customHeight="1">
      <c r="H44755" s="24"/>
    </row>
    <row r="44756" spans="8:8" ht="15" customHeight="1">
      <c r="H44756" s="24"/>
    </row>
    <row r="44757" spans="8:8" ht="15" customHeight="1">
      <c r="H44757" s="24"/>
    </row>
    <row r="44758" spans="8:8" ht="15" customHeight="1">
      <c r="H44758" s="24"/>
    </row>
    <row r="44759" spans="8:8" ht="15" customHeight="1">
      <c r="H44759" s="24"/>
    </row>
    <row r="44760" spans="8:8" ht="15" customHeight="1">
      <c r="H44760" s="24"/>
    </row>
    <row r="44761" spans="8:8" ht="15" customHeight="1">
      <c r="H44761" s="24"/>
    </row>
    <row r="44762" spans="8:8" ht="15" customHeight="1">
      <c r="H44762" s="24"/>
    </row>
    <row r="44763" spans="8:8" ht="15" customHeight="1">
      <c r="H44763" s="24"/>
    </row>
    <row r="44764" spans="8:8" ht="15" customHeight="1">
      <c r="H44764" s="24"/>
    </row>
    <row r="44765" spans="8:8" ht="15" customHeight="1">
      <c r="H44765" s="24"/>
    </row>
    <row r="44766" spans="8:8" ht="15" customHeight="1">
      <c r="H44766" s="24"/>
    </row>
    <row r="44767" spans="8:8" ht="15" customHeight="1">
      <c r="H44767" s="24"/>
    </row>
    <row r="44768" spans="8:8" ht="15" customHeight="1">
      <c r="H44768" s="24"/>
    </row>
    <row r="44769" spans="8:8" ht="15" customHeight="1">
      <c r="H44769" s="24"/>
    </row>
    <row r="44770" spans="8:8" ht="15" customHeight="1">
      <c r="H44770" s="24"/>
    </row>
    <row r="44771" spans="8:8" ht="15" customHeight="1">
      <c r="H44771" s="24"/>
    </row>
    <row r="44772" spans="8:8" ht="15" customHeight="1">
      <c r="H44772" s="24"/>
    </row>
    <row r="44773" spans="8:8" ht="15" customHeight="1">
      <c r="H44773" s="24"/>
    </row>
    <row r="44774" spans="8:8" ht="15" customHeight="1">
      <c r="H44774" s="24"/>
    </row>
    <row r="44775" spans="8:8" ht="15" customHeight="1">
      <c r="H44775" s="24"/>
    </row>
    <row r="44776" spans="8:8" ht="15" customHeight="1">
      <c r="H44776" s="24"/>
    </row>
    <row r="44777" spans="8:8" ht="15" customHeight="1">
      <c r="H44777" s="24"/>
    </row>
    <row r="44778" spans="8:8" ht="15" customHeight="1">
      <c r="H44778" s="24"/>
    </row>
    <row r="44779" spans="8:8" ht="15" customHeight="1">
      <c r="H44779" s="24"/>
    </row>
    <row r="44780" spans="8:8" ht="15" customHeight="1">
      <c r="H44780" s="24"/>
    </row>
    <row r="44781" spans="8:8" ht="15" customHeight="1">
      <c r="H44781" s="24"/>
    </row>
    <row r="44782" spans="8:8" ht="15" customHeight="1">
      <c r="H44782" s="24"/>
    </row>
    <row r="44783" spans="8:8" ht="15" customHeight="1">
      <c r="H44783" s="24"/>
    </row>
    <row r="44784" spans="8:8" ht="15" customHeight="1">
      <c r="H44784" s="24"/>
    </row>
    <row r="44785" spans="8:8" ht="15" customHeight="1">
      <c r="H44785" s="24"/>
    </row>
    <row r="44786" spans="8:8" ht="15" customHeight="1">
      <c r="H44786" s="24"/>
    </row>
    <row r="44787" spans="8:8" ht="15" customHeight="1">
      <c r="H44787" s="24"/>
    </row>
    <row r="44788" spans="8:8" ht="15" customHeight="1">
      <c r="H44788" s="24"/>
    </row>
    <row r="44789" spans="8:8" ht="15" customHeight="1">
      <c r="H44789" s="24"/>
    </row>
    <row r="44790" spans="8:8" ht="15" customHeight="1">
      <c r="H44790" s="24"/>
    </row>
    <row r="44791" spans="8:8" ht="15" customHeight="1">
      <c r="H44791" s="24"/>
    </row>
    <row r="44792" spans="8:8" ht="15" customHeight="1">
      <c r="H44792" s="24"/>
    </row>
    <row r="44793" spans="8:8" ht="15" customHeight="1">
      <c r="H44793" s="24"/>
    </row>
    <row r="44794" spans="8:8" ht="15" customHeight="1">
      <c r="H44794" s="24"/>
    </row>
    <row r="44795" spans="8:8" ht="15" customHeight="1">
      <c r="H44795" s="24"/>
    </row>
    <row r="44796" spans="8:8" ht="15" customHeight="1">
      <c r="H44796" s="24"/>
    </row>
    <row r="44797" spans="8:8" ht="15" customHeight="1">
      <c r="H44797" s="24"/>
    </row>
    <row r="44798" spans="8:8" ht="15" customHeight="1">
      <c r="H44798" s="24"/>
    </row>
    <row r="44799" spans="8:8" ht="15" customHeight="1">
      <c r="H44799" s="24"/>
    </row>
    <row r="44800" spans="8:8" ht="15" customHeight="1">
      <c r="H44800" s="24"/>
    </row>
    <row r="44801" spans="8:8" ht="15" customHeight="1">
      <c r="H44801" s="24"/>
    </row>
    <row r="44802" spans="8:8" ht="15" customHeight="1">
      <c r="H44802" s="24"/>
    </row>
    <row r="44803" spans="8:8" ht="15" customHeight="1">
      <c r="H44803" s="24"/>
    </row>
    <row r="44804" spans="8:8" ht="15" customHeight="1">
      <c r="H44804" s="24"/>
    </row>
    <row r="44805" spans="8:8" ht="15" customHeight="1">
      <c r="H44805" s="24"/>
    </row>
    <row r="44806" spans="8:8" ht="15" customHeight="1">
      <c r="H44806" s="24"/>
    </row>
    <row r="44807" spans="8:8" ht="15" customHeight="1">
      <c r="H44807" s="24"/>
    </row>
    <row r="44808" spans="8:8" ht="15" customHeight="1">
      <c r="H44808" s="24"/>
    </row>
    <row r="44809" spans="8:8" ht="15" customHeight="1">
      <c r="H44809" s="24"/>
    </row>
    <row r="44810" spans="8:8" ht="15" customHeight="1">
      <c r="H44810" s="24"/>
    </row>
    <row r="44811" spans="8:8" ht="15" customHeight="1">
      <c r="H44811" s="24"/>
    </row>
    <row r="44812" spans="8:8" ht="15" customHeight="1">
      <c r="H44812" s="24"/>
    </row>
    <row r="44813" spans="8:8" ht="15" customHeight="1">
      <c r="H44813" s="24"/>
    </row>
    <row r="44814" spans="8:8" ht="15" customHeight="1">
      <c r="H44814" s="24"/>
    </row>
    <row r="44815" spans="8:8" ht="15" customHeight="1">
      <c r="H44815" s="24"/>
    </row>
    <row r="44816" spans="8:8" ht="15" customHeight="1">
      <c r="H44816" s="24"/>
    </row>
    <row r="44817" spans="8:8" ht="15" customHeight="1">
      <c r="H44817" s="24"/>
    </row>
    <row r="44818" spans="8:8" ht="15" customHeight="1">
      <c r="H44818" s="24"/>
    </row>
    <row r="44819" spans="8:8" ht="15" customHeight="1">
      <c r="H44819" s="24"/>
    </row>
    <row r="44820" spans="8:8" ht="15" customHeight="1">
      <c r="H44820" s="24"/>
    </row>
    <row r="44821" spans="8:8" ht="15" customHeight="1">
      <c r="H44821" s="24"/>
    </row>
    <row r="44822" spans="8:8" ht="15" customHeight="1">
      <c r="H44822" s="24"/>
    </row>
    <row r="44823" spans="8:8" ht="15" customHeight="1">
      <c r="H44823" s="24"/>
    </row>
    <row r="44824" spans="8:8" ht="15" customHeight="1">
      <c r="H44824" s="24"/>
    </row>
    <row r="44825" spans="8:8" ht="15" customHeight="1">
      <c r="H44825" s="24"/>
    </row>
    <row r="44826" spans="8:8" ht="15" customHeight="1">
      <c r="H44826" s="24"/>
    </row>
    <row r="44827" spans="8:8" ht="15" customHeight="1">
      <c r="H44827" s="24"/>
    </row>
    <row r="44828" spans="8:8" ht="15" customHeight="1">
      <c r="H44828" s="24"/>
    </row>
    <row r="44829" spans="8:8" ht="15" customHeight="1">
      <c r="H44829" s="24"/>
    </row>
    <row r="44830" spans="8:8" ht="15" customHeight="1">
      <c r="H44830" s="24"/>
    </row>
    <row r="44831" spans="8:8" ht="15" customHeight="1">
      <c r="H44831" s="24"/>
    </row>
    <row r="44832" spans="8:8" ht="15" customHeight="1">
      <c r="H44832" s="24"/>
    </row>
    <row r="44833" spans="8:8" ht="15" customHeight="1">
      <c r="H44833" s="24"/>
    </row>
    <row r="44834" spans="8:8" ht="15" customHeight="1">
      <c r="H44834" s="24"/>
    </row>
    <row r="44835" spans="8:8" ht="15" customHeight="1">
      <c r="H44835" s="24"/>
    </row>
    <row r="44836" spans="8:8" ht="15" customHeight="1">
      <c r="H44836" s="24"/>
    </row>
    <row r="44837" spans="8:8" ht="15" customHeight="1">
      <c r="H44837" s="24"/>
    </row>
    <row r="44838" spans="8:8" ht="15" customHeight="1">
      <c r="H44838" s="24"/>
    </row>
    <row r="44839" spans="8:8" ht="15" customHeight="1">
      <c r="H44839" s="24"/>
    </row>
    <row r="44840" spans="8:8" ht="15" customHeight="1">
      <c r="H44840" s="24"/>
    </row>
    <row r="44841" spans="8:8" ht="15" customHeight="1">
      <c r="H44841" s="24"/>
    </row>
    <row r="44842" spans="8:8" ht="15" customHeight="1">
      <c r="H44842" s="24"/>
    </row>
    <row r="44843" spans="8:8" ht="15" customHeight="1">
      <c r="H44843" s="24"/>
    </row>
    <row r="44844" spans="8:8" ht="15" customHeight="1">
      <c r="H44844" s="24"/>
    </row>
    <row r="44845" spans="8:8" ht="15" customHeight="1">
      <c r="H44845" s="24"/>
    </row>
    <row r="44846" spans="8:8" ht="15" customHeight="1">
      <c r="H44846" s="24"/>
    </row>
    <row r="44847" spans="8:8" ht="15" customHeight="1">
      <c r="H44847" s="24"/>
    </row>
    <row r="44848" spans="8:8" ht="15" customHeight="1">
      <c r="H44848" s="24"/>
    </row>
    <row r="44849" spans="8:8" ht="15" customHeight="1">
      <c r="H44849" s="24"/>
    </row>
    <row r="44850" spans="8:8" ht="15" customHeight="1">
      <c r="H44850" s="24"/>
    </row>
    <row r="44851" spans="8:8" ht="15" customHeight="1">
      <c r="H44851" s="24"/>
    </row>
    <row r="44852" spans="8:8" ht="15" customHeight="1">
      <c r="H44852" s="24"/>
    </row>
    <row r="44853" spans="8:8" ht="15" customHeight="1">
      <c r="H44853" s="24"/>
    </row>
    <row r="44854" spans="8:8" ht="15" customHeight="1">
      <c r="H44854" s="24"/>
    </row>
    <row r="44855" spans="8:8" ht="15" customHeight="1">
      <c r="H44855" s="24"/>
    </row>
    <row r="44856" spans="8:8" ht="15" customHeight="1">
      <c r="H44856" s="24"/>
    </row>
    <row r="44857" spans="8:8" ht="15" customHeight="1">
      <c r="H44857" s="24"/>
    </row>
    <row r="44858" spans="8:8" ht="15" customHeight="1">
      <c r="H44858" s="24"/>
    </row>
    <row r="44859" spans="8:8" ht="15" customHeight="1">
      <c r="H44859" s="24"/>
    </row>
    <row r="44860" spans="8:8" ht="15" customHeight="1">
      <c r="H44860" s="24"/>
    </row>
    <row r="44861" spans="8:8" ht="15" customHeight="1">
      <c r="H44861" s="24"/>
    </row>
    <row r="44862" spans="8:8" ht="15" customHeight="1">
      <c r="H44862" s="24"/>
    </row>
    <row r="44863" spans="8:8" ht="15" customHeight="1">
      <c r="H44863" s="24"/>
    </row>
    <row r="44864" spans="8:8" ht="15" customHeight="1">
      <c r="H44864" s="24"/>
    </row>
    <row r="44865" spans="8:8" ht="15" customHeight="1">
      <c r="H44865" s="24"/>
    </row>
    <row r="44866" spans="8:8" ht="15" customHeight="1">
      <c r="H44866" s="24"/>
    </row>
    <row r="44867" spans="8:8" ht="15" customHeight="1">
      <c r="H44867" s="24"/>
    </row>
    <row r="44868" spans="8:8" ht="15" customHeight="1">
      <c r="H44868" s="24"/>
    </row>
    <row r="44869" spans="8:8" ht="15" customHeight="1">
      <c r="H44869" s="24"/>
    </row>
    <row r="44870" spans="8:8" ht="15" customHeight="1">
      <c r="H44870" s="24"/>
    </row>
    <row r="44871" spans="8:8" ht="15" customHeight="1">
      <c r="H44871" s="24"/>
    </row>
    <row r="44872" spans="8:8" ht="15" customHeight="1">
      <c r="H44872" s="24"/>
    </row>
    <row r="44873" spans="8:8" ht="15" customHeight="1">
      <c r="H44873" s="24"/>
    </row>
    <row r="44874" spans="8:8" ht="15" customHeight="1">
      <c r="H44874" s="24"/>
    </row>
    <row r="44875" spans="8:8" ht="15" customHeight="1">
      <c r="H44875" s="24"/>
    </row>
    <row r="44876" spans="8:8" ht="15" customHeight="1">
      <c r="H44876" s="24"/>
    </row>
    <row r="44877" spans="8:8" ht="15" customHeight="1">
      <c r="H44877" s="24"/>
    </row>
    <row r="44878" spans="8:8" ht="15" customHeight="1">
      <c r="H44878" s="24"/>
    </row>
    <row r="44879" spans="8:8" ht="15" customHeight="1">
      <c r="H44879" s="24"/>
    </row>
    <row r="44880" spans="8:8" ht="15" customHeight="1">
      <c r="H44880" s="24"/>
    </row>
    <row r="44881" spans="8:8" ht="15" customHeight="1">
      <c r="H44881" s="24"/>
    </row>
    <row r="44882" spans="8:8" ht="15" customHeight="1">
      <c r="H44882" s="24"/>
    </row>
    <row r="44883" spans="8:8" ht="15" customHeight="1">
      <c r="H44883" s="24"/>
    </row>
    <row r="44884" spans="8:8" ht="15" customHeight="1">
      <c r="H44884" s="24"/>
    </row>
    <row r="44885" spans="8:8" ht="15" customHeight="1">
      <c r="H44885" s="24"/>
    </row>
    <row r="44886" spans="8:8" ht="15" customHeight="1">
      <c r="H44886" s="24"/>
    </row>
    <row r="44887" spans="8:8" ht="15" customHeight="1">
      <c r="H44887" s="24"/>
    </row>
    <row r="44888" spans="8:8" ht="15" customHeight="1">
      <c r="H44888" s="24"/>
    </row>
    <row r="44889" spans="8:8" ht="15" customHeight="1">
      <c r="H44889" s="24"/>
    </row>
    <row r="44890" spans="8:8" ht="15" customHeight="1">
      <c r="H44890" s="24"/>
    </row>
    <row r="44891" spans="8:8" ht="15" customHeight="1">
      <c r="H44891" s="24"/>
    </row>
    <row r="44892" spans="8:8" ht="15" customHeight="1">
      <c r="H44892" s="24"/>
    </row>
    <row r="44893" spans="8:8" ht="15" customHeight="1">
      <c r="H44893" s="24"/>
    </row>
    <row r="44894" spans="8:8" ht="15" customHeight="1">
      <c r="H44894" s="24"/>
    </row>
    <row r="44895" spans="8:8" ht="15" customHeight="1">
      <c r="H44895" s="24"/>
    </row>
    <row r="44896" spans="8:8" ht="15" customHeight="1">
      <c r="H44896" s="24"/>
    </row>
    <row r="44897" spans="8:8" ht="15" customHeight="1">
      <c r="H44897" s="24"/>
    </row>
    <row r="44898" spans="8:8" ht="15" customHeight="1">
      <c r="H44898" s="24"/>
    </row>
    <row r="44899" spans="8:8" ht="15" customHeight="1">
      <c r="H44899" s="24"/>
    </row>
    <row r="44900" spans="8:8" ht="15" customHeight="1">
      <c r="H44900" s="24"/>
    </row>
    <row r="44901" spans="8:8" ht="15" customHeight="1">
      <c r="H44901" s="24"/>
    </row>
    <row r="44902" spans="8:8" ht="15" customHeight="1">
      <c r="H44902" s="24"/>
    </row>
    <row r="44903" spans="8:8" ht="15" customHeight="1">
      <c r="H44903" s="24"/>
    </row>
    <row r="44904" spans="8:8" ht="15" customHeight="1">
      <c r="H44904" s="24"/>
    </row>
    <row r="44905" spans="8:8" ht="15" customHeight="1">
      <c r="H44905" s="24"/>
    </row>
    <row r="44906" spans="8:8" ht="15" customHeight="1">
      <c r="H44906" s="24"/>
    </row>
    <row r="44907" spans="8:8" ht="15" customHeight="1">
      <c r="H44907" s="24"/>
    </row>
    <row r="44908" spans="8:8" ht="15" customHeight="1">
      <c r="H44908" s="24"/>
    </row>
    <row r="44909" spans="8:8" ht="15" customHeight="1">
      <c r="H44909" s="24"/>
    </row>
    <row r="44910" spans="8:8" ht="15" customHeight="1">
      <c r="H44910" s="24"/>
    </row>
    <row r="44911" spans="8:8" ht="15" customHeight="1">
      <c r="H44911" s="24"/>
    </row>
    <row r="44912" spans="8:8" ht="15" customHeight="1">
      <c r="H44912" s="24"/>
    </row>
    <row r="44913" spans="8:8" ht="15" customHeight="1">
      <c r="H44913" s="24"/>
    </row>
    <row r="44914" spans="8:8" ht="15" customHeight="1">
      <c r="H44914" s="24"/>
    </row>
    <row r="44915" spans="8:8" ht="15" customHeight="1">
      <c r="H44915" s="24"/>
    </row>
    <row r="44916" spans="8:8" ht="15" customHeight="1">
      <c r="H44916" s="24"/>
    </row>
    <row r="44917" spans="8:8" ht="15" customHeight="1">
      <c r="H44917" s="24"/>
    </row>
    <row r="44918" spans="8:8" ht="15" customHeight="1">
      <c r="H44918" s="24"/>
    </row>
    <row r="44919" spans="8:8" ht="15" customHeight="1">
      <c r="H44919" s="24"/>
    </row>
    <row r="44920" spans="8:8" ht="15" customHeight="1">
      <c r="H44920" s="24"/>
    </row>
    <row r="44921" spans="8:8" ht="15" customHeight="1">
      <c r="H44921" s="24"/>
    </row>
    <row r="44922" spans="8:8" ht="15" customHeight="1">
      <c r="H44922" s="24"/>
    </row>
    <row r="44923" spans="8:8" ht="15" customHeight="1">
      <c r="H44923" s="24"/>
    </row>
    <row r="44924" spans="8:8" ht="15" customHeight="1">
      <c r="H44924" s="24"/>
    </row>
    <row r="44925" spans="8:8" ht="15" customHeight="1">
      <c r="H44925" s="24"/>
    </row>
    <row r="44926" spans="8:8" ht="15" customHeight="1">
      <c r="H44926" s="24"/>
    </row>
    <row r="44927" spans="8:8" ht="15" customHeight="1">
      <c r="H44927" s="24"/>
    </row>
    <row r="44928" spans="8:8" ht="15" customHeight="1">
      <c r="H44928" s="24"/>
    </row>
    <row r="44929" spans="8:8" ht="15" customHeight="1">
      <c r="H44929" s="24"/>
    </row>
    <row r="44930" spans="8:8" ht="15" customHeight="1">
      <c r="H44930" s="24"/>
    </row>
    <row r="44931" spans="8:8" ht="15" customHeight="1">
      <c r="H44931" s="24"/>
    </row>
    <row r="44932" spans="8:8" ht="15" customHeight="1">
      <c r="H44932" s="24"/>
    </row>
    <row r="44933" spans="8:8" ht="15" customHeight="1">
      <c r="H44933" s="24"/>
    </row>
    <row r="44934" spans="8:8" ht="15" customHeight="1">
      <c r="H44934" s="24"/>
    </row>
    <row r="44935" spans="8:8" ht="15" customHeight="1">
      <c r="H44935" s="24"/>
    </row>
    <row r="44936" spans="8:8" ht="15" customHeight="1">
      <c r="H44936" s="24"/>
    </row>
    <row r="44937" spans="8:8" ht="15" customHeight="1">
      <c r="H44937" s="24"/>
    </row>
    <row r="44938" spans="8:8" ht="15" customHeight="1">
      <c r="H44938" s="24"/>
    </row>
    <row r="44939" spans="8:8" ht="15" customHeight="1">
      <c r="H44939" s="24"/>
    </row>
    <row r="44940" spans="8:8" ht="15" customHeight="1">
      <c r="H44940" s="24"/>
    </row>
    <row r="44941" spans="8:8" ht="15" customHeight="1">
      <c r="H44941" s="24"/>
    </row>
    <row r="44942" spans="8:8" ht="15" customHeight="1">
      <c r="H44942" s="24"/>
    </row>
    <row r="44943" spans="8:8" ht="15" customHeight="1">
      <c r="H44943" s="24"/>
    </row>
    <row r="44944" spans="8:8" ht="15" customHeight="1">
      <c r="H44944" s="24"/>
    </row>
    <row r="44945" spans="8:8" ht="15" customHeight="1">
      <c r="H44945" s="24"/>
    </row>
    <row r="44946" spans="8:8" ht="15" customHeight="1">
      <c r="H44946" s="24"/>
    </row>
    <row r="44947" spans="8:8" ht="15" customHeight="1">
      <c r="H44947" s="24"/>
    </row>
    <row r="44948" spans="8:8" ht="15" customHeight="1">
      <c r="H44948" s="24"/>
    </row>
    <row r="44949" spans="8:8" ht="15" customHeight="1">
      <c r="H44949" s="24"/>
    </row>
    <row r="44950" spans="8:8" ht="15" customHeight="1">
      <c r="H44950" s="24"/>
    </row>
    <row r="44951" spans="8:8" ht="15" customHeight="1">
      <c r="H44951" s="24"/>
    </row>
    <row r="44952" spans="8:8" ht="15" customHeight="1">
      <c r="H44952" s="24"/>
    </row>
    <row r="44953" spans="8:8" ht="15" customHeight="1">
      <c r="H44953" s="24"/>
    </row>
    <row r="44954" spans="8:8" ht="15" customHeight="1">
      <c r="H44954" s="24"/>
    </row>
    <row r="44955" spans="8:8" ht="15" customHeight="1">
      <c r="H44955" s="24"/>
    </row>
    <row r="44956" spans="8:8" ht="15" customHeight="1">
      <c r="H44956" s="24"/>
    </row>
    <row r="44957" spans="8:8" ht="15" customHeight="1">
      <c r="H44957" s="24"/>
    </row>
    <row r="44958" spans="8:8" ht="15" customHeight="1">
      <c r="H44958" s="24"/>
    </row>
    <row r="44959" spans="8:8" ht="15" customHeight="1">
      <c r="H44959" s="24"/>
    </row>
    <row r="44960" spans="8:8" ht="15" customHeight="1">
      <c r="H44960" s="24"/>
    </row>
    <row r="44961" spans="8:8" ht="15" customHeight="1">
      <c r="H44961" s="24"/>
    </row>
    <row r="44962" spans="8:8" ht="15" customHeight="1">
      <c r="H44962" s="24"/>
    </row>
    <row r="44963" spans="8:8" ht="15" customHeight="1">
      <c r="H44963" s="24"/>
    </row>
    <row r="44964" spans="8:8" ht="15" customHeight="1">
      <c r="H44964" s="24"/>
    </row>
    <row r="44965" spans="8:8" ht="15" customHeight="1">
      <c r="H44965" s="24"/>
    </row>
    <row r="44966" spans="8:8" ht="15" customHeight="1">
      <c r="H44966" s="24"/>
    </row>
    <row r="44967" spans="8:8" ht="15" customHeight="1">
      <c r="H44967" s="24"/>
    </row>
    <row r="44968" spans="8:8" ht="15" customHeight="1">
      <c r="H44968" s="24"/>
    </row>
    <row r="44969" spans="8:8" ht="15" customHeight="1">
      <c r="H44969" s="24"/>
    </row>
    <row r="44970" spans="8:8" ht="15" customHeight="1">
      <c r="H44970" s="24"/>
    </row>
    <row r="44971" spans="8:8" ht="15" customHeight="1">
      <c r="H44971" s="24"/>
    </row>
    <row r="44972" spans="8:8" ht="15" customHeight="1">
      <c r="H44972" s="24"/>
    </row>
    <row r="44973" spans="8:8" ht="15" customHeight="1">
      <c r="H44973" s="24"/>
    </row>
    <row r="44974" spans="8:8" ht="15" customHeight="1">
      <c r="H44974" s="24"/>
    </row>
    <row r="44975" spans="8:8" ht="15" customHeight="1">
      <c r="H44975" s="24"/>
    </row>
    <row r="44976" spans="8:8" ht="15" customHeight="1">
      <c r="H44976" s="24"/>
    </row>
    <row r="44977" spans="8:8" ht="15" customHeight="1">
      <c r="H44977" s="24"/>
    </row>
    <row r="44978" spans="8:8" ht="15" customHeight="1">
      <c r="H44978" s="24"/>
    </row>
    <row r="44979" spans="8:8" ht="15" customHeight="1">
      <c r="H44979" s="24"/>
    </row>
    <row r="44980" spans="8:8" ht="15" customHeight="1">
      <c r="H44980" s="24"/>
    </row>
    <row r="44981" spans="8:8" ht="15" customHeight="1">
      <c r="H44981" s="24"/>
    </row>
    <row r="44982" spans="8:8" ht="15" customHeight="1">
      <c r="H44982" s="24"/>
    </row>
    <row r="44983" spans="8:8" ht="15" customHeight="1">
      <c r="H44983" s="24"/>
    </row>
    <row r="44984" spans="8:8" ht="15" customHeight="1">
      <c r="H44984" s="24"/>
    </row>
    <row r="44985" spans="8:8" ht="15" customHeight="1">
      <c r="H44985" s="24"/>
    </row>
    <row r="44986" spans="8:8" ht="15" customHeight="1">
      <c r="H44986" s="24"/>
    </row>
    <row r="44987" spans="8:8" ht="15" customHeight="1">
      <c r="H44987" s="24"/>
    </row>
    <row r="44988" spans="8:8" ht="15" customHeight="1">
      <c r="H44988" s="24"/>
    </row>
    <row r="44989" spans="8:8" ht="15" customHeight="1">
      <c r="H44989" s="24"/>
    </row>
    <row r="44990" spans="8:8" ht="15" customHeight="1">
      <c r="H44990" s="24"/>
    </row>
    <row r="44991" spans="8:8" ht="15" customHeight="1">
      <c r="H44991" s="24"/>
    </row>
    <row r="44992" spans="8:8" ht="15" customHeight="1">
      <c r="H44992" s="24"/>
    </row>
    <row r="44993" spans="8:8" ht="15" customHeight="1">
      <c r="H44993" s="24"/>
    </row>
    <row r="44994" spans="8:8" ht="15" customHeight="1">
      <c r="H44994" s="24"/>
    </row>
    <row r="44995" spans="8:8" ht="15" customHeight="1">
      <c r="H44995" s="24"/>
    </row>
    <row r="44996" spans="8:8" ht="15" customHeight="1">
      <c r="H44996" s="24"/>
    </row>
    <row r="44997" spans="8:8" ht="15" customHeight="1">
      <c r="H44997" s="24"/>
    </row>
    <row r="44998" spans="8:8" ht="15" customHeight="1">
      <c r="H44998" s="24"/>
    </row>
    <row r="44999" spans="8:8" ht="15" customHeight="1">
      <c r="H44999" s="24"/>
    </row>
    <row r="45000" spans="8:8" ht="15" customHeight="1">
      <c r="H45000" s="24"/>
    </row>
    <row r="45001" spans="8:8" ht="15" customHeight="1">
      <c r="H45001" s="24"/>
    </row>
    <row r="45002" spans="8:8" ht="15" customHeight="1">
      <c r="H45002" s="24"/>
    </row>
    <row r="45003" spans="8:8" ht="15" customHeight="1">
      <c r="H45003" s="24"/>
    </row>
    <row r="45004" spans="8:8" ht="15" customHeight="1">
      <c r="H45004" s="24"/>
    </row>
    <row r="45005" spans="8:8" ht="15" customHeight="1">
      <c r="H45005" s="24"/>
    </row>
    <row r="45006" spans="8:8" ht="15" customHeight="1">
      <c r="H45006" s="24"/>
    </row>
    <row r="45007" spans="8:8" ht="15" customHeight="1">
      <c r="H45007" s="24"/>
    </row>
    <row r="45008" spans="8:8" ht="15" customHeight="1">
      <c r="H45008" s="24"/>
    </row>
    <row r="45009" spans="8:8" ht="15" customHeight="1">
      <c r="H45009" s="24"/>
    </row>
    <row r="45010" spans="8:8" ht="15" customHeight="1">
      <c r="H45010" s="24"/>
    </row>
    <row r="45011" spans="8:8" ht="15" customHeight="1">
      <c r="H45011" s="24"/>
    </row>
    <row r="45012" spans="8:8" ht="15" customHeight="1">
      <c r="H45012" s="24"/>
    </row>
    <row r="45013" spans="8:8" ht="15" customHeight="1">
      <c r="H45013" s="24"/>
    </row>
    <row r="45014" spans="8:8" ht="15" customHeight="1">
      <c r="H45014" s="24"/>
    </row>
    <row r="45015" spans="8:8" ht="15" customHeight="1">
      <c r="H45015" s="24"/>
    </row>
    <row r="45016" spans="8:8" ht="15" customHeight="1">
      <c r="H45016" s="24"/>
    </row>
    <row r="45017" spans="8:8" ht="15" customHeight="1">
      <c r="H45017" s="24"/>
    </row>
    <row r="45018" spans="8:8" ht="15" customHeight="1">
      <c r="H45018" s="24"/>
    </row>
    <row r="45019" spans="8:8" ht="15" customHeight="1">
      <c r="H45019" s="24"/>
    </row>
    <row r="45020" spans="8:8" ht="15" customHeight="1">
      <c r="H45020" s="24"/>
    </row>
    <row r="45021" spans="8:8" ht="15" customHeight="1">
      <c r="H45021" s="24"/>
    </row>
    <row r="45022" spans="8:8" ht="15" customHeight="1">
      <c r="H45022" s="24"/>
    </row>
    <row r="45023" spans="8:8" ht="15" customHeight="1">
      <c r="H45023" s="24"/>
    </row>
    <row r="45024" spans="8:8" ht="15" customHeight="1">
      <c r="H45024" s="24"/>
    </row>
    <row r="45025" spans="8:8" ht="15" customHeight="1">
      <c r="H45025" s="24"/>
    </row>
    <row r="45026" spans="8:8" ht="15" customHeight="1">
      <c r="H45026" s="24"/>
    </row>
    <row r="45027" spans="8:8" ht="15" customHeight="1">
      <c r="H45027" s="24"/>
    </row>
    <row r="45028" spans="8:8" ht="15" customHeight="1">
      <c r="H45028" s="24"/>
    </row>
    <row r="45029" spans="8:8" ht="15" customHeight="1">
      <c r="H45029" s="24"/>
    </row>
    <row r="45030" spans="8:8" ht="15" customHeight="1">
      <c r="H45030" s="24"/>
    </row>
    <row r="45031" spans="8:8" ht="15" customHeight="1">
      <c r="H45031" s="24"/>
    </row>
    <row r="45032" spans="8:8" ht="15" customHeight="1">
      <c r="H45032" s="24"/>
    </row>
    <row r="45033" spans="8:8" ht="15" customHeight="1">
      <c r="H45033" s="24"/>
    </row>
    <row r="45034" spans="8:8" ht="15" customHeight="1">
      <c r="H45034" s="24"/>
    </row>
    <row r="45035" spans="8:8" ht="15" customHeight="1">
      <c r="H45035" s="24"/>
    </row>
    <row r="45036" spans="8:8" ht="15" customHeight="1">
      <c r="H45036" s="24"/>
    </row>
    <row r="45037" spans="8:8" ht="15" customHeight="1">
      <c r="H45037" s="24"/>
    </row>
    <row r="45038" spans="8:8" ht="15" customHeight="1">
      <c r="H45038" s="24"/>
    </row>
    <row r="45039" spans="8:8" ht="15" customHeight="1">
      <c r="H45039" s="24"/>
    </row>
    <row r="45040" spans="8:8" ht="15" customHeight="1">
      <c r="H45040" s="24"/>
    </row>
    <row r="45041" spans="8:8" ht="15" customHeight="1">
      <c r="H45041" s="24"/>
    </row>
    <row r="45042" spans="8:8" ht="15" customHeight="1">
      <c r="H45042" s="24"/>
    </row>
    <row r="45043" spans="8:8" ht="15" customHeight="1">
      <c r="H45043" s="24"/>
    </row>
    <row r="45044" spans="8:8" ht="15" customHeight="1">
      <c r="H45044" s="24"/>
    </row>
    <row r="45045" spans="8:8" ht="15" customHeight="1">
      <c r="H45045" s="24"/>
    </row>
    <row r="45046" spans="8:8" ht="15" customHeight="1">
      <c r="H45046" s="24"/>
    </row>
    <row r="45047" spans="8:8" ht="15" customHeight="1">
      <c r="H45047" s="24"/>
    </row>
    <row r="45048" spans="8:8" ht="15" customHeight="1">
      <c r="H45048" s="24"/>
    </row>
    <row r="45049" spans="8:8" ht="15" customHeight="1">
      <c r="H45049" s="24"/>
    </row>
    <row r="45050" spans="8:8" ht="15" customHeight="1">
      <c r="H45050" s="24"/>
    </row>
    <row r="45051" spans="8:8" ht="15" customHeight="1">
      <c r="H45051" s="24"/>
    </row>
    <row r="45052" spans="8:8" ht="15" customHeight="1">
      <c r="H45052" s="24"/>
    </row>
    <row r="45053" spans="8:8" ht="15" customHeight="1">
      <c r="H45053" s="24"/>
    </row>
    <row r="45054" spans="8:8" ht="15" customHeight="1">
      <c r="H45054" s="24"/>
    </row>
    <row r="45055" spans="8:8" ht="15" customHeight="1">
      <c r="H45055" s="24"/>
    </row>
    <row r="45056" spans="8:8" ht="15" customHeight="1">
      <c r="H45056" s="24"/>
    </row>
    <row r="45057" spans="8:8" ht="15" customHeight="1">
      <c r="H45057" s="24"/>
    </row>
    <row r="45058" spans="8:8" ht="15" customHeight="1">
      <c r="H45058" s="24"/>
    </row>
    <row r="45059" spans="8:8" ht="15" customHeight="1">
      <c r="H45059" s="24"/>
    </row>
    <row r="45060" spans="8:8" ht="15" customHeight="1">
      <c r="H45060" s="24"/>
    </row>
    <row r="45061" spans="8:8" ht="15" customHeight="1">
      <c r="H45061" s="24"/>
    </row>
    <row r="45062" spans="8:8" ht="15" customHeight="1">
      <c r="H45062" s="24"/>
    </row>
    <row r="45063" spans="8:8" ht="15" customHeight="1">
      <c r="H45063" s="24"/>
    </row>
    <row r="45064" spans="8:8" ht="15" customHeight="1">
      <c r="H45064" s="24"/>
    </row>
    <row r="45065" spans="8:8" ht="15" customHeight="1">
      <c r="H45065" s="24"/>
    </row>
    <row r="45066" spans="8:8" ht="15" customHeight="1">
      <c r="H45066" s="24"/>
    </row>
    <row r="45067" spans="8:8" ht="15" customHeight="1">
      <c r="H45067" s="24"/>
    </row>
    <row r="45068" spans="8:8" ht="15" customHeight="1">
      <c r="H45068" s="24"/>
    </row>
    <row r="45069" spans="8:8" ht="15" customHeight="1">
      <c r="H45069" s="24"/>
    </row>
    <row r="45070" spans="8:8" ht="15" customHeight="1">
      <c r="H45070" s="24"/>
    </row>
    <row r="45071" spans="8:8" ht="15" customHeight="1">
      <c r="H45071" s="24"/>
    </row>
    <row r="45072" spans="8:8" ht="15" customHeight="1">
      <c r="H45072" s="24"/>
    </row>
    <row r="45073" spans="8:8" ht="15" customHeight="1">
      <c r="H45073" s="24"/>
    </row>
    <row r="45074" spans="8:8" ht="15" customHeight="1">
      <c r="H45074" s="24"/>
    </row>
    <row r="45075" spans="8:8" ht="15" customHeight="1">
      <c r="H45075" s="24"/>
    </row>
    <row r="45076" spans="8:8" ht="15" customHeight="1">
      <c r="H45076" s="24"/>
    </row>
    <row r="45077" spans="8:8" ht="15" customHeight="1">
      <c r="H45077" s="24"/>
    </row>
    <row r="45078" spans="8:8" ht="15" customHeight="1">
      <c r="H45078" s="24"/>
    </row>
    <row r="45079" spans="8:8" ht="15" customHeight="1">
      <c r="H45079" s="24"/>
    </row>
    <row r="45080" spans="8:8" ht="15" customHeight="1">
      <c r="H45080" s="24"/>
    </row>
    <row r="45081" spans="8:8" ht="15" customHeight="1">
      <c r="H45081" s="24"/>
    </row>
    <row r="45082" spans="8:8" ht="15" customHeight="1">
      <c r="H45082" s="24"/>
    </row>
    <row r="45083" spans="8:8" ht="15" customHeight="1">
      <c r="H45083" s="24"/>
    </row>
    <row r="45084" spans="8:8" ht="15" customHeight="1">
      <c r="H45084" s="24"/>
    </row>
    <row r="45085" spans="8:8" ht="15" customHeight="1">
      <c r="H45085" s="24"/>
    </row>
    <row r="45086" spans="8:8" ht="15" customHeight="1">
      <c r="H45086" s="24"/>
    </row>
    <row r="45087" spans="8:8" ht="15" customHeight="1">
      <c r="H45087" s="24"/>
    </row>
    <row r="45088" spans="8:8" ht="15" customHeight="1">
      <c r="H45088" s="24"/>
    </row>
    <row r="45089" spans="8:8" ht="15" customHeight="1">
      <c r="H45089" s="24"/>
    </row>
    <row r="45090" spans="8:8" ht="15" customHeight="1">
      <c r="H45090" s="24"/>
    </row>
    <row r="45091" spans="8:8" ht="15" customHeight="1">
      <c r="H45091" s="24"/>
    </row>
    <row r="45092" spans="8:8" ht="15" customHeight="1">
      <c r="H45092" s="24"/>
    </row>
    <row r="45093" spans="8:8" ht="15" customHeight="1">
      <c r="H45093" s="24"/>
    </row>
    <row r="45094" spans="8:8" ht="15" customHeight="1">
      <c r="H45094" s="24"/>
    </row>
    <row r="45095" spans="8:8" ht="15" customHeight="1">
      <c r="H45095" s="24"/>
    </row>
    <row r="45096" spans="8:8" ht="15" customHeight="1">
      <c r="H45096" s="24"/>
    </row>
    <row r="45097" spans="8:8" ht="15" customHeight="1">
      <c r="H45097" s="24"/>
    </row>
    <row r="45098" spans="8:8" ht="15" customHeight="1">
      <c r="H45098" s="24"/>
    </row>
    <row r="45099" spans="8:8" ht="15" customHeight="1">
      <c r="H45099" s="24"/>
    </row>
    <row r="45100" spans="8:8" ht="15" customHeight="1">
      <c r="H45100" s="24"/>
    </row>
    <row r="45101" spans="8:8" ht="15" customHeight="1">
      <c r="H45101" s="24"/>
    </row>
    <row r="45102" spans="8:8" ht="15" customHeight="1">
      <c r="H45102" s="24"/>
    </row>
    <row r="45103" spans="8:8" ht="15" customHeight="1">
      <c r="H45103" s="24"/>
    </row>
    <row r="45104" spans="8:8" ht="15" customHeight="1">
      <c r="H45104" s="24"/>
    </row>
    <row r="45105" spans="8:8" ht="15" customHeight="1">
      <c r="H45105" s="24"/>
    </row>
    <row r="45106" spans="8:8" ht="15" customHeight="1">
      <c r="H45106" s="24"/>
    </row>
    <row r="45107" spans="8:8" ht="15" customHeight="1">
      <c r="H45107" s="24"/>
    </row>
    <row r="45108" spans="8:8" ht="15" customHeight="1">
      <c r="H45108" s="24"/>
    </row>
    <row r="45109" spans="8:8" ht="15" customHeight="1">
      <c r="H45109" s="24"/>
    </row>
    <row r="45110" spans="8:8" ht="15" customHeight="1">
      <c r="H45110" s="24"/>
    </row>
    <row r="45111" spans="8:8" ht="15" customHeight="1">
      <c r="H45111" s="24"/>
    </row>
    <row r="45112" spans="8:8" ht="15" customHeight="1">
      <c r="H45112" s="24"/>
    </row>
    <row r="45113" spans="8:8" ht="15" customHeight="1">
      <c r="H45113" s="24"/>
    </row>
    <row r="45114" spans="8:8" ht="15" customHeight="1">
      <c r="H45114" s="24"/>
    </row>
    <row r="45115" spans="8:8" ht="15" customHeight="1">
      <c r="H45115" s="24"/>
    </row>
    <row r="45116" spans="8:8" ht="15" customHeight="1">
      <c r="H45116" s="24"/>
    </row>
    <row r="45117" spans="8:8" ht="15" customHeight="1">
      <c r="H45117" s="24"/>
    </row>
    <row r="45118" spans="8:8" ht="15" customHeight="1">
      <c r="H45118" s="24"/>
    </row>
    <row r="45119" spans="8:8" ht="15" customHeight="1">
      <c r="H45119" s="24"/>
    </row>
    <row r="45120" spans="8:8" ht="15" customHeight="1">
      <c r="H45120" s="24"/>
    </row>
    <row r="45121" spans="8:8" ht="15" customHeight="1">
      <c r="H45121" s="24"/>
    </row>
    <row r="45122" spans="8:8" ht="15" customHeight="1">
      <c r="H45122" s="24"/>
    </row>
    <row r="45123" spans="8:8" ht="15" customHeight="1">
      <c r="H45123" s="24"/>
    </row>
    <row r="45124" spans="8:8" ht="15" customHeight="1">
      <c r="H45124" s="24"/>
    </row>
    <row r="45125" spans="8:8" ht="15" customHeight="1">
      <c r="H45125" s="24"/>
    </row>
    <row r="45126" spans="8:8" ht="15" customHeight="1">
      <c r="H45126" s="24"/>
    </row>
    <row r="45127" spans="8:8" ht="15" customHeight="1">
      <c r="H45127" s="24"/>
    </row>
    <row r="45128" spans="8:8" ht="15" customHeight="1">
      <c r="H45128" s="24"/>
    </row>
    <row r="45129" spans="8:8" ht="15" customHeight="1">
      <c r="H45129" s="24"/>
    </row>
    <row r="45130" spans="8:8" ht="15" customHeight="1">
      <c r="H45130" s="24"/>
    </row>
    <row r="45131" spans="8:8" ht="15" customHeight="1">
      <c r="H45131" s="24"/>
    </row>
    <row r="45132" spans="8:8" ht="15" customHeight="1">
      <c r="H45132" s="24"/>
    </row>
    <row r="45133" spans="8:8" ht="15" customHeight="1">
      <c r="H45133" s="24"/>
    </row>
    <row r="45134" spans="8:8" ht="15" customHeight="1">
      <c r="H45134" s="24"/>
    </row>
    <row r="45135" spans="8:8" ht="15" customHeight="1">
      <c r="H45135" s="24"/>
    </row>
    <row r="45136" spans="8:8" ht="15" customHeight="1">
      <c r="H45136" s="24"/>
    </row>
    <row r="45137" spans="8:8" ht="15" customHeight="1">
      <c r="H45137" s="24"/>
    </row>
    <row r="45138" spans="8:8" ht="15" customHeight="1">
      <c r="H45138" s="24"/>
    </row>
    <row r="45139" spans="8:8" ht="15" customHeight="1">
      <c r="H45139" s="24"/>
    </row>
    <row r="45140" spans="8:8" ht="15" customHeight="1">
      <c r="H45140" s="24"/>
    </row>
    <row r="45141" spans="8:8" ht="15" customHeight="1">
      <c r="H45141" s="24"/>
    </row>
    <row r="45142" spans="8:8" ht="15" customHeight="1">
      <c r="H45142" s="24"/>
    </row>
    <row r="45143" spans="8:8" ht="15" customHeight="1">
      <c r="H45143" s="24"/>
    </row>
    <row r="45144" spans="8:8" ht="15" customHeight="1">
      <c r="H45144" s="24"/>
    </row>
    <row r="45145" spans="8:8" ht="15" customHeight="1">
      <c r="H45145" s="24"/>
    </row>
    <row r="45146" spans="8:8" ht="15" customHeight="1">
      <c r="H45146" s="24"/>
    </row>
    <row r="45147" spans="8:8" ht="15" customHeight="1">
      <c r="H45147" s="24"/>
    </row>
    <row r="45148" spans="8:8" ht="15" customHeight="1">
      <c r="H45148" s="24"/>
    </row>
    <row r="45149" spans="8:8" ht="15" customHeight="1">
      <c r="H45149" s="24"/>
    </row>
    <row r="45150" spans="8:8" ht="15" customHeight="1">
      <c r="H45150" s="24"/>
    </row>
    <row r="45151" spans="8:8" ht="15" customHeight="1">
      <c r="H45151" s="24"/>
    </row>
    <row r="45152" spans="8:8" ht="15" customHeight="1">
      <c r="H45152" s="24"/>
    </row>
    <row r="45153" spans="8:8" ht="15" customHeight="1">
      <c r="H45153" s="24"/>
    </row>
    <row r="45154" spans="8:8" ht="15" customHeight="1">
      <c r="H45154" s="24"/>
    </row>
    <row r="45155" spans="8:8" ht="15" customHeight="1">
      <c r="H45155" s="24"/>
    </row>
    <row r="45156" spans="8:8" ht="15" customHeight="1">
      <c r="H45156" s="24"/>
    </row>
    <row r="45157" spans="8:8" ht="15" customHeight="1">
      <c r="H45157" s="24"/>
    </row>
    <row r="45158" spans="8:8" ht="15" customHeight="1">
      <c r="H45158" s="24"/>
    </row>
    <row r="45159" spans="8:8" ht="15" customHeight="1">
      <c r="H45159" s="24"/>
    </row>
    <row r="45160" spans="8:8" ht="15" customHeight="1">
      <c r="H45160" s="24"/>
    </row>
    <row r="45161" spans="8:8" ht="15" customHeight="1">
      <c r="H45161" s="24"/>
    </row>
    <row r="45162" spans="8:8" ht="15" customHeight="1">
      <c r="H45162" s="24"/>
    </row>
    <row r="45163" spans="8:8" ht="15" customHeight="1">
      <c r="H45163" s="24"/>
    </row>
    <row r="45164" spans="8:8" ht="15" customHeight="1">
      <c r="H45164" s="24"/>
    </row>
    <row r="45165" spans="8:8" ht="15" customHeight="1">
      <c r="H45165" s="24"/>
    </row>
    <row r="45166" spans="8:8" ht="15" customHeight="1">
      <c r="H45166" s="24"/>
    </row>
    <row r="45167" spans="8:8" ht="15" customHeight="1">
      <c r="H45167" s="24"/>
    </row>
    <row r="45168" spans="8:8" ht="15" customHeight="1">
      <c r="H45168" s="24"/>
    </row>
    <row r="45169" spans="8:8" ht="15" customHeight="1">
      <c r="H45169" s="24"/>
    </row>
    <row r="45170" spans="8:8" ht="15" customHeight="1">
      <c r="H45170" s="24"/>
    </row>
    <row r="45171" spans="8:8" ht="15" customHeight="1">
      <c r="H45171" s="24"/>
    </row>
    <row r="45172" spans="8:8" ht="15" customHeight="1">
      <c r="H45172" s="24"/>
    </row>
    <row r="45173" spans="8:8" ht="15" customHeight="1">
      <c r="H45173" s="24"/>
    </row>
    <row r="45174" spans="8:8" ht="15" customHeight="1">
      <c r="H45174" s="24"/>
    </row>
    <row r="45175" spans="8:8" ht="15" customHeight="1">
      <c r="H45175" s="24"/>
    </row>
    <row r="45176" spans="8:8" ht="15" customHeight="1">
      <c r="H45176" s="24"/>
    </row>
    <row r="45177" spans="8:8" ht="15" customHeight="1">
      <c r="H45177" s="24"/>
    </row>
    <row r="45178" spans="8:8" ht="15" customHeight="1">
      <c r="H45178" s="24"/>
    </row>
    <row r="45179" spans="8:8" ht="15" customHeight="1">
      <c r="H45179" s="24"/>
    </row>
    <row r="45180" spans="8:8" ht="15" customHeight="1">
      <c r="H45180" s="24"/>
    </row>
    <row r="45181" spans="8:8" ht="15" customHeight="1">
      <c r="H45181" s="24"/>
    </row>
    <row r="45182" spans="8:8" ht="15" customHeight="1">
      <c r="H45182" s="24"/>
    </row>
    <row r="45183" spans="8:8" ht="15" customHeight="1">
      <c r="H45183" s="24"/>
    </row>
    <row r="45184" spans="8:8" ht="15" customHeight="1">
      <c r="H45184" s="24"/>
    </row>
    <row r="45185" spans="8:8" ht="15" customHeight="1">
      <c r="H45185" s="24"/>
    </row>
    <row r="45186" spans="8:8" ht="15" customHeight="1">
      <c r="H45186" s="24"/>
    </row>
    <row r="45187" spans="8:8" ht="15" customHeight="1">
      <c r="H45187" s="24"/>
    </row>
    <row r="45188" spans="8:8" ht="15" customHeight="1">
      <c r="H45188" s="24"/>
    </row>
    <row r="45189" spans="8:8" ht="15" customHeight="1">
      <c r="H45189" s="24"/>
    </row>
    <row r="45190" spans="8:8" ht="15" customHeight="1">
      <c r="H45190" s="24"/>
    </row>
    <row r="45191" spans="8:8" ht="15" customHeight="1">
      <c r="H45191" s="24"/>
    </row>
    <row r="45192" spans="8:8" ht="15" customHeight="1">
      <c r="H45192" s="24"/>
    </row>
    <row r="45193" spans="8:8" ht="15" customHeight="1">
      <c r="H45193" s="24"/>
    </row>
    <row r="45194" spans="8:8" ht="15" customHeight="1">
      <c r="H45194" s="24"/>
    </row>
    <row r="45195" spans="8:8" ht="15" customHeight="1">
      <c r="H45195" s="24"/>
    </row>
    <row r="45196" spans="8:8" ht="15" customHeight="1">
      <c r="H45196" s="24"/>
    </row>
    <row r="45197" spans="8:8" ht="15" customHeight="1">
      <c r="H45197" s="24"/>
    </row>
    <row r="45198" spans="8:8" ht="15" customHeight="1">
      <c r="H45198" s="24"/>
    </row>
    <row r="45199" spans="8:8" ht="15" customHeight="1">
      <c r="H45199" s="24"/>
    </row>
    <row r="45200" spans="8:8" ht="15" customHeight="1">
      <c r="H45200" s="24"/>
    </row>
    <row r="45201" spans="8:8" ht="15" customHeight="1">
      <c r="H45201" s="24"/>
    </row>
    <row r="45202" spans="8:8" ht="15" customHeight="1">
      <c r="H45202" s="24"/>
    </row>
    <row r="45203" spans="8:8" ht="15" customHeight="1">
      <c r="H45203" s="24"/>
    </row>
    <row r="45204" spans="8:8" ht="15" customHeight="1">
      <c r="H45204" s="24"/>
    </row>
    <row r="45205" spans="8:8" ht="15" customHeight="1">
      <c r="H45205" s="24"/>
    </row>
    <row r="45206" spans="8:8" ht="15" customHeight="1">
      <c r="H45206" s="24"/>
    </row>
    <row r="45207" spans="8:8" ht="15" customHeight="1">
      <c r="H45207" s="24"/>
    </row>
    <row r="45208" spans="8:8" ht="15" customHeight="1">
      <c r="H45208" s="24"/>
    </row>
    <row r="45209" spans="8:8" ht="15" customHeight="1">
      <c r="H45209" s="24"/>
    </row>
    <row r="45210" spans="8:8" ht="15" customHeight="1">
      <c r="H45210" s="24"/>
    </row>
    <row r="45211" spans="8:8" ht="15" customHeight="1">
      <c r="H45211" s="24"/>
    </row>
    <row r="45212" spans="8:8" ht="15" customHeight="1">
      <c r="H45212" s="24"/>
    </row>
    <row r="45213" spans="8:8" ht="15" customHeight="1">
      <c r="H45213" s="24"/>
    </row>
    <row r="45214" spans="8:8" ht="15" customHeight="1">
      <c r="H45214" s="24"/>
    </row>
    <row r="45215" spans="8:8" ht="15" customHeight="1">
      <c r="H45215" s="24"/>
    </row>
    <row r="45216" spans="8:8" ht="15" customHeight="1">
      <c r="H45216" s="24"/>
    </row>
    <row r="45217" spans="8:8" ht="15" customHeight="1">
      <c r="H45217" s="24"/>
    </row>
    <row r="45218" spans="8:8" ht="15" customHeight="1">
      <c r="H45218" s="24"/>
    </row>
    <row r="45219" spans="8:8" ht="15" customHeight="1">
      <c r="H45219" s="24"/>
    </row>
    <row r="45220" spans="8:8" ht="15" customHeight="1">
      <c r="H45220" s="24"/>
    </row>
    <row r="45221" spans="8:8" ht="15" customHeight="1">
      <c r="H45221" s="24"/>
    </row>
    <row r="45222" spans="8:8" ht="15" customHeight="1">
      <c r="H45222" s="24"/>
    </row>
    <row r="45223" spans="8:8" ht="15" customHeight="1">
      <c r="H45223" s="24"/>
    </row>
    <row r="45224" spans="8:8" ht="15" customHeight="1">
      <c r="H45224" s="24"/>
    </row>
    <row r="45225" spans="8:8" ht="15" customHeight="1">
      <c r="H45225" s="24"/>
    </row>
    <row r="45226" spans="8:8" ht="15" customHeight="1">
      <c r="H45226" s="24"/>
    </row>
    <row r="45227" spans="8:8" ht="15" customHeight="1">
      <c r="H45227" s="24"/>
    </row>
    <row r="45228" spans="8:8" ht="15" customHeight="1">
      <c r="H45228" s="24"/>
    </row>
    <row r="45229" spans="8:8" ht="15" customHeight="1">
      <c r="H45229" s="24"/>
    </row>
    <row r="45230" spans="8:8" ht="15" customHeight="1">
      <c r="H45230" s="24"/>
    </row>
    <row r="45231" spans="8:8" ht="15" customHeight="1">
      <c r="H45231" s="24"/>
    </row>
    <row r="45232" spans="8:8" ht="15" customHeight="1">
      <c r="H45232" s="24"/>
    </row>
    <row r="45233" spans="8:8" ht="15" customHeight="1">
      <c r="H45233" s="24"/>
    </row>
    <row r="45234" spans="8:8" ht="15" customHeight="1">
      <c r="H45234" s="24"/>
    </row>
    <row r="45235" spans="8:8" ht="15" customHeight="1">
      <c r="H45235" s="24"/>
    </row>
    <row r="45236" spans="8:8" ht="15" customHeight="1">
      <c r="H45236" s="24"/>
    </row>
    <row r="45237" spans="8:8" ht="15" customHeight="1">
      <c r="H45237" s="24"/>
    </row>
    <row r="45238" spans="8:8" ht="15" customHeight="1">
      <c r="H45238" s="24"/>
    </row>
    <row r="45239" spans="8:8" ht="15" customHeight="1">
      <c r="H45239" s="24"/>
    </row>
    <row r="45240" spans="8:8" ht="15" customHeight="1">
      <c r="H45240" s="24"/>
    </row>
    <row r="45241" spans="8:8" ht="15" customHeight="1">
      <c r="H45241" s="24"/>
    </row>
    <row r="45242" spans="8:8" ht="15" customHeight="1">
      <c r="H45242" s="24"/>
    </row>
    <row r="45243" spans="8:8" ht="15" customHeight="1">
      <c r="H45243" s="24"/>
    </row>
    <row r="45244" spans="8:8" ht="15" customHeight="1">
      <c r="H45244" s="24"/>
    </row>
    <row r="45245" spans="8:8" ht="15" customHeight="1">
      <c r="H45245" s="24"/>
    </row>
    <row r="45246" spans="8:8" ht="15" customHeight="1">
      <c r="H45246" s="24"/>
    </row>
    <row r="45247" spans="8:8" ht="15" customHeight="1">
      <c r="H45247" s="24"/>
    </row>
    <row r="45248" spans="8:8" ht="15" customHeight="1">
      <c r="H45248" s="24"/>
    </row>
    <row r="45249" spans="8:8" ht="15" customHeight="1">
      <c r="H45249" s="24"/>
    </row>
    <row r="45250" spans="8:8" ht="15" customHeight="1">
      <c r="H45250" s="24"/>
    </row>
    <row r="45251" spans="8:8" ht="15" customHeight="1">
      <c r="H45251" s="24"/>
    </row>
    <row r="45252" spans="8:8" ht="15" customHeight="1">
      <c r="H45252" s="24"/>
    </row>
    <row r="45253" spans="8:8" ht="15" customHeight="1">
      <c r="H45253" s="24"/>
    </row>
    <row r="45254" spans="8:8" ht="15" customHeight="1">
      <c r="H45254" s="24"/>
    </row>
    <row r="45255" spans="8:8" ht="15" customHeight="1">
      <c r="H45255" s="24"/>
    </row>
    <row r="45256" spans="8:8" ht="15" customHeight="1">
      <c r="H45256" s="24"/>
    </row>
    <row r="45257" spans="8:8" ht="15" customHeight="1">
      <c r="H45257" s="24"/>
    </row>
    <row r="45258" spans="8:8" ht="15" customHeight="1">
      <c r="H45258" s="24"/>
    </row>
    <row r="45259" spans="8:8" ht="15" customHeight="1">
      <c r="H45259" s="24"/>
    </row>
    <row r="45260" spans="8:8" ht="15" customHeight="1">
      <c r="H45260" s="24"/>
    </row>
    <row r="45261" spans="8:8" ht="15" customHeight="1">
      <c r="H45261" s="24"/>
    </row>
    <row r="45262" spans="8:8" ht="15" customHeight="1">
      <c r="H45262" s="24"/>
    </row>
    <row r="45263" spans="8:8" ht="15" customHeight="1">
      <c r="H45263" s="24"/>
    </row>
    <row r="45264" spans="8:8" ht="15" customHeight="1">
      <c r="H45264" s="24"/>
    </row>
    <row r="45265" spans="8:8" ht="15" customHeight="1">
      <c r="H45265" s="24"/>
    </row>
    <row r="45266" spans="8:8" ht="15" customHeight="1">
      <c r="H45266" s="24"/>
    </row>
    <row r="45267" spans="8:8" ht="15" customHeight="1">
      <c r="H45267" s="24"/>
    </row>
    <row r="45268" spans="8:8" ht="15" customHeight="1">
      <c r="H45268" s="24"/>
    </row>
    <row r="45269" spans="8:8" ht="15" customHeight="1">
      <c r="H45269" s="24"/>
    </row>
    <row r="45270" spans="8:8" ht="15" customHeight="1">
      <c r="H45270" s="24"/>
    </row>
    <row r="45271" spans="8:8" ht="15" customHeight="1">
      <c r="H45271" s="24"/>
    </row>
    <row r="45272" spans="8:8" ht="15" customHeight="1">
      <c r="H45272" s="24"/>
    </row>
    <row r="45273" spans="8:8" ht="15" customHeight="1">
      <c r="H45273" s="24"/>
    </row>
    <row r="45274" spans="8:8" ht="15" customHeight="1">
      <c r="H45274" s="24"/>
    </row>
    <row r="45275" spans="8:8" ht="15" customHeight="1">
      <c r="H45275" s="24"/>
    </row>
    <row r="45276" spans="8:8" ht="15" customHeight="1">
      <c r="H45276" s="24"/>
    </row>
    <row r="45277" spans="8:8" ht="15" customHeight="1">
      <c r="H45277" s="24"/>
    </row>
    <row r="45278" spans="8:8" ht="15" customHeight="1">
      <c r="H45278" s="24"/>
    </row>
    <row r="45279" spans="8:8" ht="15" customHeight="1">
      <c r="H45279" s="24"/>
    </row>
    <row r="45280" spans="8:8" ht="15" customHeight="1">
      <c r="H45280" s="24"/>
    </row>
    <row r="45281" spans="8:8" ht="15" customHeight="1">
      <c r="H45281" s="24"/>
    </row>
    <row r="45282" spans="8:8" ht="15" customHeight="1">
      <c r="H45282" s="24"/>
    </row>
    <row r="45283" spans="8:8" ht="15" customHeight="1">
      <c r="H45283" s="24"/>
    </row>
    <row r="45284" spans="8:8" ht="15" customHeight="1">
      <c r="H45284" s="24"/>
    </row>
    <row r="45285" spans="8:8" ht="15" customHeight="1">
      <c r="H45285" s="24"/>
    </row>
    <row r="45286" spans="8:8" ht="15" customHeight="1">
      <c r="H45286" s="24"/>
    </row>
    <row r="45287" spans="8:8" ht="15" customHeight="1">
      <c r="H45287" s="24"/>
    </row>
    <row r="45288" spans="8:8" ht="15" customHeight="1">
      <c r="H45288" s="24"/>
    </row>
    <row r="45289" spans="8:8" ht="15" customHeight="1">
      <c r="H45289" s="24"/>
    </row>
    <row r="45290" spans="8:8" ht="15" customHeight="1">
      <c r="H45290" s="24"/>
    </row>
    <row r="45291" spans="8:8" ht="15" customHeight="1">
      <c r="H45291" s="24"/>
    </row>
    <row r="45292" spans="8:8" ht="15" customHeight="1">
      <c r="H45292" s="24"/>
    </row>
    <row r="45293" spans="8:8" ht="15" customHeight="1">
      <c r="H45293" s="24"/>
    </row>
    <row r="45294" spans="8:8" ht="15" customHeight="1">
      <c r="H45294" s="24"/>
    </row>
    <row r="45295" spans="8:8" ht="15" customHeight="1">
      <c r="H45295" s="24"/>
    </row>
    <row r="45296" spans="8:8" ht="15" customHeight="1">
      <c r="H45296" s="24"/>
    </row>
    <row r="45297" spans="8:8" ht="15" customHeight="1">
      <c r="H45297" s="24"/>
    </row>
    <row r="45298" spans="8:8" ht="15" customHeight="1">
      <c r="H45298" s="24"/>
    </row>
    <row r="45299" spans="8:8" ht="15" customHeight="1">
      <c r="H45299" s="24"/>
    </row>
    <row r="45300" spans="8:8" ht="15" customHeight="1">
      <c r="H45300" s="24"/>
    </row>
    <row r="45301" spans="8:8" ht="15" customHeight="1">
      <c r="H45301" s="24"/>
    </row>
    <row r="45302" spans="8:8" ht="15" customHeight="1">
      <c r="H45302" s="24"/>
    </row>
    <row r="45303" spans="8:8" ht="15" customHeight="1">
      <c r="H45303" s="24"/>
    </row>
    <row r="45304" spans="8:8" ht="15" customHeight="1">
      <c r="H45304" s="24"/>
    </row>
    <row r="45305" spans="8:8" ht="15" customHeight="1">
      <c r="H45305" s="24"/>
    </row>
    <row r="45306" spans="8:8" ht="15" customHeight="1">
      <c r="H45306" s="24"/>
    </row>
    <row r="45307" spans="8:8" ht="15" customHeight="1">
      <c r="H45307" s="24"/>
    </row>
    <row r="45308" spans="8:8" ht="15" customHeight="1">
      <c r="H45308" s="24"/>
    </row>
    <row r="45309" spans="8:8" ht="15" customHeight="1">
      <c r="H45309" s="24"/>
    </row>
    <row r="45310" spans="8:8" ht="15" customHeight="1">
      <c r="H45310" s="24"/>
    </row>
    <row r="45311" spans="8:8" ht="15" customHeight="1">
      <c r="H45311" s="24"/>
    </row>
    <row r="45312" spans="8:8" ht="15" customHeight="1">
      <c r="H45312" s="24"/>
    </row>
    <row r="45313" spans="8:8" ht="15" customHeight="1">
      <c r="H45313" s="24"/>
    </row>
    <row r="45314" spans="8:8" ht="15" customHeight="1">
      <c r="H45314" s="24"/>
    </row>
    <row r="45315" spans="8:8" ht="15" customHeight="1">
      <c r="H45315" s="24"/>
    </row>
    <row r="45316" spans="8:8" ht="15" customHeight="1">
      <c r="H45316" s="24"/>
    </row>
    <row r="45317" spans="8:8" ht="15" customHeight="1">
      <c r="H45317" s="24"/>
    </row>
    <row r="45318" spans="8:8" ht="15" customHeight="1">
      <c r="H45318" s="24"/>
    </row>
    <row r="45319" spans="8:8" ht="15" customHeight="1">
      <c r="H45319" s="24"/>
    </row>
    <row r="45320" spans="8:8" ht="15" customHeight="1">
      <c r="H45320" s="24"/>
    </row>
    <row r="45321" spans="8:8" ht="15" customHeight="1">
      <c r="H45321" s="24"/>
    </row>
    <row r="45322" spans="8:8" ht="15" customHeight="1">
      <c r="H45322" s="24"/>
    </row>
    <row r="45323" spans="8:8" ht="15" customHeight="1">
      <c r="H45323" s="24"/>
    </row>
    <row r="45324" spans="8:8" ht="15" customHeight="1">
      <c r="H45324" s="24"/>
    </row>
    <row r="45325" spans="8:8" ht="15" customHeight="1">
      <c r="H45325" s="24"/>
    </row>
    <row r="45326" spans="8:8" ht="15" customHeight="1">
      <c r="H45326" s="24"/>
    </row>
    <row r="45327" spans="8:8" ht="15" customHeight="1">
      <c r="H45327" s="24"/>
    </row>
    <row r="45328" spans="8:8" ht="15" customHeight="1">
      <c r="H45328" s="24"/>
    </row>
    <row r="45329" spans="8:8" ht="15" customHeight="1">
      <c r="H45329" s="24"/>
    </row>
    <row r="45330" spans="8:8" ht="15" customHeight="1">
      <c r="H45330" s="24"/>
    </row>
    <row r="45331" spans="8:8" ht="15" customHeight="1">
      <c r="H45331" s="24"/>
    </row>
    <row r="45332" spans="8:8" ht="15" customHeight="1">
      <c r="H45332" s="24"/>
    </row>
    <row r="45333" spans="8:8" ht="15" customHeight="1">
      <c r="H45333" s="24"/>
    </row>
    <row r="45334" spans="8:8" ht="15" customHeight="1">
      <c r="H45334" s="24"/>
    </row>
    <row r="45335" spans="8:8" ht="15" customHeight="1">
      <c r="H45335" s="24"/>
    </row>
    <row r="45336" spans="8:8" ht="15" customHeight="1">
      <c r="H45336" s="24"/>
    </row>
    <row r="45337" spans="8:8" ht="15" customHeight="1">
      <c r="H45337" s="24"/>
    </row>
    <row r="45338" spans="8:8" ht="15" customHeight="1">
      <c r="H45338" s="24"/>
    </row>
    <row r="45339" spans="8:8" ht="15" customHeight="1">
      <c r="H45339" s="24"/>
    </row>
    <row r="45340" spans="8:8" ht="15" customHeight="1">
      <c r="H45340" s="24"/>
    </row>
    <row r="45341" spans="8:8" ht="15" customHeight="1">
      <c r="H45341" s="24"/>
    </row>
    <row r="45342" spans="8:8" ht="15" customHeight="1">
      <c r="H45342" s="24"/>
    </row>
    <row r="45343" spans="8:8" ht="15" customHeight="1">
      <c r="H45343" s="24"/>
    </row>
    <row r="45344" spans="8:8" ht="15" customHeight="1">
      <c r="H45344" s="24"/>
    </row>
    <row r="45345" spans="8:8" ht="15" customHeight="1">
      <c r="H45345" s="24"/>
    </row>
    <row r="45346" spans="8:8" ht="15" customHeight="1">
      <c r="H45346" s="24"/>
    </row>
    <row r="45347" spans="8:8" ht="15" customHeight="1">
      <c r="H45347" s="24"/>
    </row>
    <row r="45348" spans="8:8" ht="15" customHeight="1">
      <c r="H45348" s="24"/>
    </row>
    <row r="45349" spans="8:8" ht="15" customHeight="1">
      <c r="H45349" s="24"/>
    </row>
    <row r="45350" spans="8:8" ht="15" customHeight="1">
      <c r="H45350" s="24"/>
    </row>
    <row r="45351" spans="8:8" ht="15" customHeight="1">
      <c r="H45351" s="24"/>
    </row>
    <row r="45352" spans="8:8" ht="15" customHeight="1">
      <c r="H45352" s="24"/>
    </row>
    <row r="45353" spans="8:8" ht="15" customHeight="1">
      <c r="H45353" s="24"/>
    </row>
    <row r="45354" spans="8:8" ht="15" customHeight="1">
      <c r="H45354" s="24"/>
    </row>
    <row r="45355" spans="8:8" ht="15" customHeight="1">
      <c r="H45355" s="24"/>
    </row>
    <row r="45356" spans="8:8" ht="15" customHeight="1">
      <c r="H45356" s="24"/>
    </row>
    <row r="45357" spans="8:8" ht="15" customHeight="1">
      <c r="H45357" s="24"/>
    </row>
    <row r="45358" spans="8:8" ht="15" customHeight="1">
      <c r="H45358" s="24"/>
    </row>
    <row r="45359" spans="8:8" ht="15" customHeight="1">
      <c r="H45359" s="24"/>
    </row>
    <row r="45360" spans="8:8" ht="15" customHeight="1">
      <c r="H45360" s="24"/>
    </row>
    <row r="45361" spans="8:8" ht="15" customHeight="1">
      <c r="H45361" s="24"/>
    </row>
    <row r="45362" spans="8:8" ht="15" customHeight="1">
      <c r="H45362" s="24"/>
    </row>
    <row r="45363" spans="8:8" ht="15" customHeight="1">
      <c r="H45363" s="24"/>
    </row>
    <row r="45364" spans="8:8" ht="15" customHeight="1">
      <c r="H45364" s="24"/>
    </row>
    <row r="45365" spans="8:8" ht="15" customHeight="1">
      <c r="H45365" s="24"/>
    </row>
    <row r="45366" spans="8:8" ht="15" customHeight="1">
      <c r="H45366" s="24"/>
    </row>
    <row r="45367" spans="8:8" ht="15" customHeight="1">
      <c r="H45367" s="24"/>
    </row>
    <row r="45368" spans="8:8" ht="15" customHeight="1">
      <c r="H45368" s="24"/>
    </row>
    <row r="45369" spans="8:8" ht="15" customHeight="1">
      <c r="H45369" s="24"/>
    </row>
    <row r="45370" spans="8:8" ht="15" customHeight="1">
      <c r="H45370" s="24"/>
    </row>
    <row r="45371" spans="8:8" ht="15" customHeight="1">
      <c r="H45371" s="24"/>
    </row>
    <row r="45372" spans="8:8" ht="15" customHeight="1">
      <c r="H45372" s="24"/>
    </row>
    <row r="45373" spans="8:8" ht="15" customHeight="1">
      <c r="H45373" s="24"/>
    </row>
    <row r="45374" spans="8:8" ht="15" customHeight="1">
      <c r="H45374" s="24"/>
    </row>
    <row r="45375" spans="8:8" ht="15" customHeight="1">
      <c r="H45375" s="24"/>
    </row>
    <row r="45376" spans="8:8" ht="15" customHeight="1">
      <c r="H45376" s="24"/>
    </row>
    <row r="45377" spans="8:8" ht="15" customHeight="1">
      <c r="H45377" s="24"/>
    </row>
    <row r="45378" spans="8:8" ht="15" customHeight="1">
      <c r="H45378" s="24"/>
    </row>
    <row r="45379" spans="8:8" ht="15" customHeight="1">
      <c r="H45379" s="24"/>
    </row>
    <row r="45380" spans="8:8" ht="15" customHeight="1">
      <c r="H45380" s="24"/>
    </row>
    <row r="45381" spans="8:8" ht="15" customHeight="1">
      <c r="H45381" s="24"/>
    </row>
    <row r="45382" spans="8:8" ht="15" customHeight="1">
      <c r="H45382" s="24"/>
    </row>
    <row r="45383" spans="8:8" ht="15" customHeight="1">
      <c r="H45383" s="24"/>
    </row>
    <row r="45384" spans="8:8" ht="15" customHeight="1">
      <c r="H45384" s="24"/>
    </row>
    <row r="45385" spans="8:8" ht="15" customHeight="1">
      <c r="H45385" s="24"/>
    </row>
    <row r="45386" spans="8:8" ht="15" customHeight="1">
      <c r="H45386" s="24"/>
    </row>
    <row r="45387" spans="8:8" ht="15" customHeight="1">
      <c r="H45387" s="24"/>
    </row>
    <row r="45388" spans="8:8" ht="15" customHeight="1">
      <c r="H45388" s="24"/>
    </row>
    <row r="45389" spans="8:8" ht="15" customHeight="1">
      <c r="H45389" s="24"/>
    </row>
    <row r="45390" spans="8:8" ht="15" customHeight="1">
      <c r="H45390" s="24"/>
    </row>
    <row r="45391" spans="8:8" ht="15" customHeight="1">
      <c r="H45391" s="24"/>
    </row>
    <row r="45392" spans="8:8" ht="15" customHeight="1">
      <c r="H45392" s="24"/>
    </row>
    <row r="45393" spans="8:8" ht="15" customHeight="1">
      <c r="H45393" s="24"/>
    </row>
    <row r="45394" spans="8:8" ht="15" customHeight="1">
      <c r="H45394" s="24"/>
    </row>
    <row r="45395" spans="8:8" ht="15" customHeight="1">
      <c r="H45395" s="24"/>
    </row>
    <row r="45396" spans="8:8" ht="15" customHeight="1">
      <c r="H45396" s="24"/>
    </row>
    <row r="45397" spans="8:8" ht="15" customHeight="1">
      <c r="H45397" s="24"/>
    </row>
    <row r="45398" spans="8:8" ht="15" customHeight="1">
      <c r="H45398" s="24"/>
    </row>
    <row r="45399" spans="8:8" ht="15" customHeight="1">
      <c r="H45399" s="24"/>
    </row>
    <row r="45400" spans="8:8" ht="15" customHeight="1">
      <c r="H45400" s="24"/>
    </row>
    <row r="45401" spans="8:8" ht="15" customHeight="1">
      <c r="H45401" s="24"/>
    </row>
    <row r="45402" spans="8:8" ht="15" customHeight="1">
      <c r="H45402" s="24"/>
    </row>
    <row r="45403" spans="8:8" ht="15" customHeight="1">
      <c r="H45403" s="24"/>
    </row>
    <row r="45404" spans="8:8" ht="15" customHeight="1">
      <c r="H45404" s="24"/>
    </row>
    <row r="45405" spans="8:8" ht="15" customHeight="1">
      <c r="H45405" s="24"/>
    </row>
    <row r="45406" spans="8:8" ht="15" customHeight="1">
      <c r="H45406" s="24"/>
    </row>
    <row r="45407" spans="8:8" ht="15" customHeight="1">
      <c r="H45407" s="24"/>
    </row>
    <row r="45408" spans="8:8" ht="15" customHeight="1">
      <c r="H45408" s="24"/>
    </row>
    <row r="45409" spans="8:8" ht="15" customHeight="1">
      <c r="H45409" s="24"/>
    </row>
    <row r="45410" spans="8:8" ht="15" customHeight="1">
      <c r="H45410" s="24"/>
    </row>
    <row r="45411" spans="8:8" ht="15" customHeight="1">
      <c r="H45411" s="24"/>
    </row>
    <row r="45412" spans="8:8" ht="15" customHeight="1">
      <c r="H45412" s="24"/>
    </row>
    <row r="45413" spans="8:8" ht="15" customHeight="1">
      <c r="H45413" s="24"/>
    </row>
    <row r="45414" spans="8:8" ht="15" customHeight="1">
      <c r="H45414" s="24"/>
    </row>
    <row r="45415" spans="8:8" ht="15" customHeight="1">
      <c r="H45415" s="24"/>
    </row>
    <row r="45416" spans="8:8" ht="15" customHeight="1">
      <c r="H45416" s="24"/>
    </row>
    <row r="45417" spans="8:8" ht="15" customHeight="1">
      <c r="H45417" s="24"/>
    </row>
    <row r="45418" spans="8:8" ht="15" customHeight="1">
      <c r="H45418" s="24"/>
    </row>
    <row r="45419" spans="8:8" ht="15" customHeight="1">
      <c r="H45419" s="24"/>
    </row>
    <row r="45420" spans="8:8" ht="15" customHeight="1">
      <c r="H45420" s="24"/>
    </row>
    <row r="45421" spans="8:8" ht="15" customHeight="1">
      <c r="H45421" s="24"/>
    </row>
    <row r="45422" spans="8:8" ht="15" customHeight="1">
      <c r="H45422" s="24"/>
    </row>
    <row r="45423" spans="8:8" ht="15" customHeight="1">
      <c r="H45423" s="24"/>
    </row>
    <row r="45424" spans="8:8" ht="15" customHeight="1">
      <c r="H45424" s="24"/>
    </row>
    <row r="45425" spans="8:8" ht="15" customHeight="1">
      <c r="H45425" s="24"/>
    </row>
    <row r="45426" spans="8:8" ht="15" customHeight="1">
      <c r="H45426" s="24"/>
    </row>
    <row r="45427" spans="8:8" ht="15" customHeight="1">
      <c r="H45427" s="24"/>
    </row>
    <row r="45428" spans="8:8" ht="15" customHeight="1">
      <c r="H45428" s="24"/>
    </row>
    <row r="45429" spans="8:8" ht="15" customHeight="1">
      <c r="H45429" s="24"/>
    </row>
    <row r="45430" spans="8:8" ht="15" customHeight="1">
      <c r="H45430" s="24"/>
    </row>
    <row r="45431" spans="8:8" ht="15" customHeight="1">
      <c r="H45431" s="24"/>
    </row>
    <row r="45432" spans="8:8" ht="15" customHeight="1">
      <c r="H45432" s="24"/>
    </row>
    <row r="45433" spans="8:8" ht="15" customHeight="1">
      <c r="H45433" s="24"/>
    </row>
    <row r="45434" spans="8:8" ht="15" customHeight="1">
      <c r="H45434" s="24"/>
    </row>
    <row r="45435" spans="8:8" ht="15" customHeight="1">
      <c r="H45435" s="24"/>
    </row>
    <row r="45436" spans="8:8" ht="15" customHeight="1">
      <c r="H45436" s="24"/>
    </row>
    <row r="45437" spans="8:8" ht="15" customHeight="1">
      <c r="H45437" s="24"/>
    </row>
    <row r="45438" spans="8:8" ht="15" customHeight="1">
      <c r="H45438" s="24"/>
    </row>
    <row r="45439" spans="8:8" ht="15" customHeight="1">
      <c r="H45439" s="24"/>
    </row>
    <row r="45440" spans="8:8" ht="15" customHeight="1">
      <c r="H45440" s="24"/>
    </row>
    <row r="45441" spans="8:8" ht="15" customHeight="1">
      <c r="H45441" s="24"/>
    </row>
    <row r="45442" spans="8:8" ht="15" customHeight="1">
      <c r="H45442" s="24"/>
    </row>
    <row r="45443" spans="8:8" ht="15" customHeight="1">
      <c r="H45443" s="24"/>
    </row>
    <row r="45444" spans="8:8" ht="15" customHeight="1">
      <c r="H45444" s="24"/>
    </row>
    <row r="45445" spans="8:8" ht="15" customHeight="1">
      <c r="H45445" s="24"/>
    </row>
    <row r="45446" spans="8:8" ht="15" customHeight="1">
      <c r="H45446" s="24"/>
    </row>
    <row r="45447" spans="8:8" ht="15" customHeight="1">
      <c r="H45447" s="24"/>
    </row>
    <row r="45448" spans="8:8" ht="15" customHeight="1">
      <c r="H45448" s="24"/>
    </row>
    <row r="45449" spans="8:8" ht="15" customHeight="1">
      <c r="H45449" s="24"/>
    </row>
    <row r="45450" spans="8:8" ht="15" customHeight="1">
      <c r="H45450" s="24"/>
    </row>
    <row r="45451" spans="8:8" ht="15" customHeight="1">
      <c r="H45451" s="24"/>
    </row>
    <row r="45452" spans="8:8" ht="15" customHeight="1">
      <c r="H45452" s="24"/>
    </row>
    <row r="45453" spans="8:8" ht="15" customHeight="1">
      <c r="H45453" s="24"/>
    </row>
    <row r="45454" spans="8:8" ht="15" customHeight="1">
      <c r="H45454" s="24"/>
    </row>
    <row r="45455" spans="8:8" ht="15" customHeight="1">
      <c r="H45455" s="24"/>
    </row>
    <row r="45456" spans="8:8" ht="15" customHeight="1">
      <c r="H45456" s="24"/>
    </row>
    <row r="45457" spans="8:8" ht="15" customHeight="1">
      <c r="H45457" s="24"/>
    </row>
    <row r="45458" spans="8:8" ht="15" customHeight="1">
      <c r="H45458" s="24"/>
    </row>
    <row r="45459" spans="8:8" ht="15" customHeight="1">
      <c r="H45459" s="24"/>
    </row>
    <row r="45460" spans="8:8" ht="15" customHeight="1">
      <c r="H45460" s="24"/>
    </row>
    <row r="45461" spans="8:8" ht="15" customHeight="1">
      <c r="H45461" s="24"/>
    </row>
    <row r="45462" spans="8:8" ht="15" customHeight="1">
      <c r="H45462" s="24"/>
    </row>
    <row r="45463" spans="8:8" ht="15" customHeight="1">
      <c r="H45463" s="24"/>
    </row>
    <row r="45464" spans="8:8" ht="15" customHeight="1">
      <c r="H45464" s="24"/>
    </row>
    <row r="45465" spans="8:8" ht="15" customHeight="1">
      <c r="H45465" s="24"/>
    </row>
    <row r="45466" spans="8:8" ht="15" customHeight="1">
      <c r="H45466" s="24"/>
    </row>
    <row r="45467" spans="8:8" ht="15" customHeight="1">
      <c r="H45467" s="24"/>
    </row>
    <row r="45468" spans="8:8" ht="15" customHeight="1">
      <c r="H45468" s="24"/>
    </row>
    <row r="45469" spans="8:8" ht="15" customHeight="1">
      <c r="H45469" s="24"/>
    </row>
    <row r="45470" spans="8:8" ht="15" customHeight="1">
      <c r="H45470" s="24"/>
    </row>
    <row r="45471" spans="8:8" ht="15" customHeight="1">
      <c r="H45471" s="24"/>
    </row>
    <row r="45472" spans="8:8" ht="15" customHeight="1">
      <c r="H45472" s="24"/>
    </row>
    <row r="45473" spans="8:8" ht="15" customHeight="1">
      <c r="H45473" s="24"/>
    </row>
    <row r="45474" spans="8:8" ht="15" customHeight="1">
      <c r="H45474" s="24"/>
    </row>
    <row r="45475" spans="8:8" ht="15" customHeight="1">
      <c r="H45475" s="24"/>
    </row>
    <row r="45476" spans="8:8" ht="15" customHeight="1">
      <c r="H45476" s="24"/>
    </row>
    <row r="45477" spans="8:8" ht="15" customHeight="1">
      <c r="H45477" s="24"/>
    </row>
    <row r="45478" spans="8:8" ht="15" customHeight="1">
      <c r="H45478" s="24"/>
    </row>
    <row r="45479" spans="8:8" ht="15" customHeight="1">
      <c r="H45479" s="24"/>
    </row>
    <row r="45480" spans="8:8" ht="15" customHeight="1">
      <c r="H45480" s="24"/>
    </row>
    <row r="45481" spans="8:8" ht="15" customHeight="1">
      <c r="H45481" s="24"/>
    </row>
    <row r="45482" spans="8:8" ht="15" customHeight="1">
      <c r="H45482" s="24"/>
    </row>
    <row r="45483" spans="8:8" ht="15" customHeight="1">
      <c r="H45483" s="24"/>
    </row>
    <row r="45484" spans="8:8" ht="15" customHeight="1">
      <c r="H45484" s="24"/>
    </row>
    <row r="45485" spans="8:8" ht="15" customHeight="1">
      <c r="H45485" s="24"/>
    </row>
    <row r="45486" spans="8:8" ht="15" customHeight="1">
      <c r="H45486" s="24"/>
    </row>
    <row r="45487" spans="8:8" ht="15" customHeight="1">
      <c r="H45487" s="24"/>
    </row>
    <row r="45488" spans="8:8" ht="15" customHeight="1">
      <c r="H45488" s="24"/>
    </row>
    <row r="45489" spans="8:8" ht="15" customHeight="1">
      <c r="H45489" s="24"/>
    </row>
    <row r="45490" spans="8:8" ht="15" customHeight="1">
      <c r="H45490" s="24"/>
    </row>
    <row r="45491" spans="8:8" ht="15" customHeight="1">
      <c r="H45491" s="24"/>
    </row>
    <row r="45492" spans="8:8" ht="15" customHeight="1">
      <c r="H45492" s="24"/>
    </row>
    <row r="45493" spans="8:8" ht="15" customHeight="1">
      <c r="H45493" s="24"/>
    </row>
    <row r="45494" spans="8:8" ht="15" customHeight="1">
      <c r="H45494" s="24"/>
    </row>
    <row r="45495" spans="8:8" ht="15" customHeight="1">
      <c r="H45495" s="24"/>
    </row>
    <row r="45496" spans="8:8" ht="15" customHeight="1">
      <c r="H45496" s="24"/>
    </row>
    <row r="45497" spans="8:8" ht="15" customHeight="1">
      <c r="H45497" s="24"/>
    </row>
    <row r="45498" spans="8:8" ht="15" customHeight="1">
      <c r="H45498" s="24"/>
    </row>
    <row r="45499" spans="8:8" ht="15" customHeight="1">
      <c r="H45499" s="24"/>
    </row>
    <row r="45500" spans="8:8" ht="15" customHeight="1">
      <c r="H45500" s="24"/>
    </row>
    <row r="45501" spans="8:8" ht="15" customHeight="1">
      <c r="H45501" s="24"/>
    </row>
    <row r="45502" spans="8:8" ht="15" customHeight="1">
      <c r="H45502" s="24"/>
    </row>
    <row r="45503" spans="8:8" ht="15" customHeight="1">
      <c r="H45503" s="24"/>
    </row>
    <row r="45504" spans="8:8" ht="15" customHeight="1">
      <c r="H45504" s="24"/>
    </row>
    <row r="45505" spans="8:8" ht="15" customHeight="1">
      <c r="H45505" s="24"/>
    </row>
    <row r="45506" spans="8:8" ht="15" customHeight="1">
      <c r="H45506" s="24"/>
    </row>
    <row r="45507" spans="8:8" ht="15" customHeight="1">
      <c r="H45507" s="24"/>
    </row>
    <row r="45508" spans="8:8" ht="15" customHeight="1">
      <c r="H45508" s="24"/>
    </row>
    <row r="45509" spans="8:8" ht="15" customHeight="1">
      <c r="H45509" s="24"/>
    </row>
    <row r="45510" spans="8:8" ht="15" customHeight="1">
      <c r="H45510" s="24"/>
    </row>
    <row r="45511" spans="8:8" ht="15" customHeight="1">
      <c r="H45511" s="24"/>
    </row>
    <row r="45512" spans="8:8" ht="15" customHeight="1">
      <c r="H45512" s="24"/>
    </row>
    <row r="45513" spans="8:8" ht="15" customHeight="1">
      <c r="H45513" s="24"/>
    </row>
    <row r="45514" spans="8:8" ht="15" customHeight="1">
      <c r="H45514" s="24"/>
    </row>
    <row r="45515" spans="8:8" ht="15" customHeight="1">
      <c r="H45515" s="24"/>
    </row>
    <row r="45516" spans="8:8" ht="15" customHeight="1">
      <c r="H45516" s="24"/>
    </row>
    <row r="45517" spans="8:8" ht="15" customHeight="1">
      <c r="H45517" s="24"/>
    </row>
    <row r="45518" spans="8:8" ht="15" customHeight="1">
      <c r="H45518" s="24"/>
    </row>
    <row r="45519" spans="8:8" ht="15" customHeight="1">
      <c r="H45519" s="24"/>
    </row>
    <row r="45520" spans="8:8" ht="15" customHeight="1">
      <c r="H45520" s="24"/>
    </row>
    <row r="45521" spans="8:8" ht="15" customHeight="1">
      <c r="H45521" s="24"/>
    </row>
    <row r="45522" spans="8:8" ht="15" customHeight="1">
      <c r="H45522" s="24"/>
    </row>
    <row r="45523" spans="8:8" ht="15" customHeight="1">
      <c r="H45523" s="24"/>
    </row>
    <row r="45524" spans="8:8" ht="15" customHeight="1">
      <c r="H45524" s="24"/>
    </row>
    <row r="45525" spans="8:8" ht="15" customHeight="1">
      <c r="H45525" s="24"/>
    </row>
    <row r="45526" spans="8:8" ht="15" customHeight="1">
      <c r="H45526" s="24"/>
    </row>
    <row r="45527" spans="8:8" ht="15" customHeight="1">
      <c r="H45527" s="24"/>
    </row>
    <row r="45528" spans="8:8" ht="15" customHeight="1">
      <c r="H45528" s="24"/>
    </row>
    <row r="45529" spans="8:8" ht="15" customHeight="1">
      <c r="H45529" s="24"/>
    </row>
    <row r="45530" spans="8:8" ht="15" customHeight="1">
      <c r="H45530" s="24"/>
    </row>
    <row r="45531" spans="8:8" ht="15" customHeight="1">
      <c r="H45531" s="24"/>
    </row>
    <row r="45532" spans="8:8" ht="15" customHeight="1">
      <c r="H45532" s="24"/>
    </row>
    <row r="45533" spans="8:8" ht="15" customHeight="1">
      <c r="H45533" s="24"/>
    </row>
    <row r="45534" spans="8:8" ht="15" customHeight="1">
      <c r="H45534" s="24"/>
    </row>
    <row r="45535" spans="8:8" ht="15" customHeight="1">
      <c r="H45535" s="24"/>
    </row>
    <row r="45536" spans="8:8" ht="15" customHeight="1">
      <c r="H45536" s="24"/>
    </row>
    <row r="45537" spans="8:8" ht="15" customHeight="1">
      <c r="H45537" s="24"/>
    </row>
    <row r="45538" spans="8:8" ht="15" customHeight="1">
      <c r="H45538" s="24"/>
    </row>
    <row r="45539" spans="8:8" ht="15" customHeight="1">
      <c r="H45539" s="24"/>
    </row>
    <row r="45540" spans="8:8" ht="15" customHeight="1">
      <c r="H45540" s="24"/>
    </row>
    <row r="45541" spans="8:8" ht="15" customHeight="1">
      <c r="H45541" s="24"/>
    </row>
    <row r="45542" spans="8:8" ht="15" customHeight="1">
      <c r="H45542" s="24"/>
    </row>
    <row r="45543" spans="8:8" ht="15" customHeight="1">
      <c r="H45543" s="24"/>
    </row>
    <row r="45544" spans="8:8" ht="15" customHeight="1">
      <c r="H45544" s="24"/>
    </row>
    <row r="45545" spans="8:8" ht="15" customHeight="1">
      <c r="H45545" s="24"/>
    </row>
    <row r="45546" spans="8:8" ht="15" customHeight="1">
      <c r="H45546" s="24"/>
    </row>
    <row r="45547" spans="8:8" ht="15" customHeight="1">
      <c r="H45547" s="24"/>
    </row>
    <row r="45548" spans="8:8" ht="15" customHeight="1">
      <c r="H45548" s="24"/>
    </row>
    <row r="45549" spans="8:8" ht="15" customHeight="1">
      <c r="H45549" s="24"/>
    </row>
    <row r="45550" spans="8:8" ht="15" customHeight="1">
      <c r="H45550" s="24"/>
    </row>
    <row r="45551" spans="8:8" ht="15" customHeight="1">
      <c r="H45551" s="24"/>
    </row>
    <row r="45552" spans="8:8" ht="15" customHeight="1">
      <c r="H45552" s="24"/>
    </row>
    <row r="45553" spans="8:8" ht="15" customHeight="1">
      <c r="H45553" s="24"/>
    </row>
    <row r="45554" spans="8:8" ht="15" customHeight="1">
      <c r="H45554" s="24"/>
    </row>
    <row r="45555" spans="8:8" ht="15" customHeight="1">
      <c r="H45555" s="24"/>
    </row>
    <row r="45556" spans="8:8" ht="15" customHeight="1">
      <c r="H45556" s="24"/>
    </row>
    <row r="45557" spans="8:8" ht="15" customHeight="1">
      <c r="H45557" s="24"/>
    </row>
    <row r="45558" spans="8:8" ht="15" customHeight="1">
      <c r="H45558" s="24"/>
    </row>
    <row r="45559" spans="8:8" ht="15" customHeight="1">
      <c r="H45559" s="24"/>
    </row>
    <row r="45560" spans="8:8" ht="15" customHeight="1">
      <c r="H45560" s="24"/>
    </row>
    <row r="45561" spans="8:8" ht="15" customHeight="1">
      <c r="H45561" s="24"/>
    </row>
    <row r="45562" spans="8:8" ht="15" customHeight="1">
      <c r="H45562" s="24"/>
    </row>
    <row r="45563" spans="8:8" ht="15" customHeight="1">
      <c r="H45563" s="24"/>
    </row>
    <row r="45564" spans="8:8" ht="15" customHeight="1">
      <c r="H45564" s="24"/>
    </row>
    <row r="45565" spans="8:8" ht="15" customHeight="1">
      <c r="H45565" s="24"/>
    </row>
    <row r="45566" spans="8:8" ht="15" customHeight="1">
      <c r="H45566" s="24"/>
    </row>
    <row r="45567" spans="8:8" ht="15" customHeight="1">
      <c r="H45567" s="24"/>
    </row>
    <row r="45568" spans="8:8" ht="15" customHeight="1">
      <c r="H45568" s="24"/>
    </row>
    <row r="45569" spans="8:8" ht="15" customHeight="1">
      <c r="H45569" s="24"/>
    </row>
    <row r="45570" spans="8:8" ht="15" customHeight="1">
      <c r="H45570" s="24"/>
    </row>
    <row r="45571" spans="8:8" ht="15" customHeight="1">
      <c r="H45571" s="24"/>
    </row>
    <row r="45572" spans="8:8" ht="15" customHeight="1">
      <c r="H45572" s="24"/>
    </row>
    <row r="45573" spans="8:8" ht="15" customHeight="1">
      <c r="H45573" s="24"/>
    </row>
    <row r="45574" spans="8:8" ht="15" customHeight="1">
      <c r="H45574" s="24"/>
    </row>
    <row r="45575" spans="8:8" ht="15" customHeight="1">
      <c r="H45575" s="24"/>
    </row>
    <row r="45576" spans="8:8" ht="15" customHeight="1">
      <c r="H45576" s="24"/>
    </row>
    <row r="45577" spans="8:8" ht="15" customHeight="1">
      <c r="H45577" s="24"/>
    </row>
    <row r="45578" spans="8:8" ht="15" customHeight="1">
      <c r="H45578" s="24"/>
    </row>
    <row r="45579" spans="8:8" ht="15" customHeight="1">
      <c r="H45579" s="24"/>
    </row>
    <row r="45580" spans="8:8" ht="15" customHeight="1">
      <c r="H45580" s="24"/>
    </row>
    <row r="45581" spans="8:8" ht="15" customHeight="1">
      <c r="H45581" s="24"/>
    </row>
    <row r="45582" spans="8:8" ht="15" customHeight="1">
      <c r="H45582" s="24"/>
    </row>
    <row r="45583" spans="8:8" ht="15" customHeight="1">
      <c r="H45583" s="24"/>
    </row>
    <row r="45584" spans="8:8" ht="15" customHeight="1">
      <c r="H45584" s="24"/>
    </row>
    <row r="45585" spans="8:8" ht="15" customHeight="1">
      <c r="H45585" s="24"/>
    </row>
    <row r="45586" spans="8:8" ht="15" customHeight="1">
      <c r="H45586" s="24"/>
    </row>
    <row r="45587" spans="8:8" ht="15" customHeight="1">
      <c r="H45587" s="24"/>
    </row>
    <row r="45588" spans="8:8" ht="15" customHeight="1">
      <c r="H45588" s="24"/>
    </row>
    <row r="45589" spans="8:8" ht="15" customHeight="1">
      <c r="H45589" s="24"/>
    </row>
    <row r="45590" spans="8:8" ht="15" customHeight="1">
      <c r="H45590" s="24"/>
    </row>
    <row r="45591" spans="8:8" ht="15" customHeight="1">
      <c r="H45591" s="24"/>
    </row>
    <row r="45592" spans="8:8" ht="15" customHeight="1">
      <c r="H45592" s="24"/>
    </row>
    <row r="45593" spans="8:8" ht="15" customHeight="1">
      <c r="H45593" s="24"/>
    </row>
    <row r="45594" spans="8:8" ht="15" customHeight="1">
      <c r="H45594" s="24"/>
    </row>
    <row r="45595" spans="8:8" ht="15" customHeight="1">
      <c r="H45595" s="24"/>
    </row>
    <row r="45596" spans="8:8" ht="15" customHeight="1">
      <c r="H45596" s="24"/>
    </row>
    <row r="45597" spans="8:8" ht="15" customHeight="1">
      <c r="H45597" s="24"/>
    </row>
    <row r="45598" spans="8:8" ht="15" customHeight="1">
      <c r="H45598" s="24"/>
    </row>
    <row r="45599" spans="8:8" ht="15" customHeight="1">
      <c r="H45599" s="24"/>
    </row>
    <row r="45600" spans="8:8" ht="15" customHeight="1">
      <c r="H45600" s="24"/>
    </row>
    <row r="45601" spans="8:8" ht="15" customHeight="1">
      <c r="H45601" s="24"/>
    </row>
    <row r="45602" spans="8:8" ht="15" customHeight="1">
      <c r="H45602" s="24"/>
    </row>
    <row r="45603" spans="8:8" ht="15" customHeight="1">
      <c r="H45603" s="24"/>
    </row>
    <row r="45604" spans="8:8" ht="15" customHeight="1">
      <c r="H45604" s="24"/>
    </row>
    <row r="45605" spans="8:8" ht="15" customHeight="1">
      <c r="H45605" s="24"/>
    </row>
    <row r="45606" spans="8:8" ht="15" customHeight="1">
      <c r="H45606" s="24"/>
    </row>
    <row r="45607" spans="8:8" ht="15" customHeight="1">
      <c r="H45607" s="24"/>
    </row>
    <row r="45608" spans="8:8" ht="15" customHeight="1">
      <c r="H45608" s="24"/>
    </row>
    <row r="45609" spans="8:8" ht="15" customHeight="1">
      <c r="H45609" s="24"/>
    </row>
    <row r="45610" spans="8:8" ht="15" customHeight="1">
      <c r="H45610" s="24"/>
    </row>
    <row r="45611" spans="8:8" ht="15" customHeight="1">
      <c r="H45611" s="24"/>
    </row>
    <row r="45612" spans="8:8" ht="15" customHeight="1">
      <c r="H45612" s="24"/>
    </row>
    <row r="45613" spans="8:8" ht="15" customHeight="1">
      <c r="H45613" s="24"/>
    </row>
    <row r="45614" spans="8:8" ht="15" customHeight="1">
      <c r="H45614" s="24"/>
    </row>
    <row r="45615" spans="8:8" ht="15" customHeight="1">
      <c r="H45615" s="24"/>
    </row>
    <row r="45616" spans="8:8" ht="15" customHeight="1">
      <c r="H45616" s="24"/>
    </row>
    <row r="45617" spans="8:8" ht="15" customHeight="1">
      <c r="H45617" s="24"/>
    </row>
    <row r="45618" spans="8:8" ht="15" customHeight="1">
      <c r="H45618" s="24"/>
    </row>
    <row r="45619" spans="8:8" ht="15" customHeight="1">
      <c r="H45619" s="24"/>
    </row>
    <row r="45620" spans="8:8" ht="15" customHeight="1">
      <c r="H45620" s="24"/>
    </row>
    <row r="45621" spans="8:8" ht="15" customHeight="1">
      <c r="H45621" s="24"/>
    </row>
    <row r="45622" spans="8:8" ht="15" customHeight="1">
      <c r="H45622" s="24"/>
    </row>
    <row r="45623" spans="8:8" ht="15" customHeight="1">
      <c r="H45623" s="24"/>
    </row>
    <row r="45624" spans="8:8" ht="15" customHeight="1">
      <c r="H45624" s="24"/>
    </row>
    <row r="45625" spans="8:8" ht="15" customHeight="1">
      <c r="H45625" s="24"/>
    </row>
    <row r="45626" spans="8:8" ht="15" customHeight="1">
      <c r="H45626" s="24"/>
    </row>
    <row r="45627" spans="8:8" ht="15" customHeight="1">
      <c r="H45627" s="24"/>
    </row>
    <row r="45628" spans="8:8" ht="15" customHeight="1">
      <c r="H45628" s="24"/>
    </row>
    <row r="45629" spans="8:8" ht="15" customHeight="1">
      <c r="H45629" s="24"/>
    </row>
    <row r="45630" spans="8:8" ht="15" customHeight="1">
      <c r="H45630" s="24"/>
    </row>
    <row r="45631" spans="8:8" ht="15" customHeight="1">
      <c r="H45631" s="24"/>
    </row>
    <row r="45632" spans="8:8" ht="15" customHeight="1">
      <c r="H45632" s="24"/>
    </row>
    <row r="45633" spans="8:8" ht="15" customHeight="1">
      <c r="H45633" s="24"/>
    </row>
    <row r="45634" spans="8:8" ht="15" customHeight="1">
      <c r="H45634" s="24"/>
    </row>
    <row r="45635" spans="8:8" ht="15" customHeight="1">
      <c r="H45635" s="24"/>
    </row>
    <row r="45636" spans="8:8" ht="15" customHeight="1">
      <c r="H45636" s="24"/>
    </row>
    <row r="45637" spans="8:8" ht="15" customHeight="1">
      <c r="H45637" s="24"/>
    </row>
    <row r="45638" spans="8:8" ht="15" customHeight="1">
      <c r="H45638" s="24"/>
    </row>
    <row r="45639" spans="8:8" ht="15" customHeight="1">
      <c r="H45639" s="24"/>
    </row>
    <row r="45640" spans="8:8" ht="15" customHeight="1">
      <c r="H45640" s="24"/>
    </row>
    <row r="45641" spans="8:8" ht="15" customHeight="1">
      <c r="H45641" s="24"/>
    </row>
    <row r="45642" spans="8:8" ht="15" customHeight="1">
      <c r="H45642" s="24"/>
    </row>
    <row r="45643" spans="8:8" ht="15" customHeight="1">
      <c r="H45643" s="24"/>
    </row>
    <row r="45644" spans="8:8" ht="15" customHeight="1">
      <c r="H45644" s="24"/>
    </row>
    <row r="45645" spans="8:8" ht="15" customHeight="1">
      <c r="H45645" s="24"/>
    </row>
    <row r="45646" spans="8:8" ht="15" customHeight="1">
      <c r="H45646" s="24"/>
    </row>
    <row r="45647" spans="8:8" ht="15" customHeight="1">
      <c r="H45647" s="24"/>
    </row>
    <row r="45648" spans="8:8" ht="15" customHeight="1">
      <c r="H45648" s="24"/>
    </row>
    <row r="45649" spans="8:8" ht="15" customHeight="1">
      <c r="H45649" s="24"/>
    </row>
    <row r="45650" spans="8:8" ht="15" customHeight="1">
      <c r="H45650" s="24"/>
    </row>
    <row r="45651" spans="8:8" ht="15" customHeight="1">
      <c r="H45651" s="24"/>
    </row>
    <row r="45652" spans="8:8" ht="15" customHeight="1">
      <c r="H45652" s="24"/>
    </row>
    <row r="45653" spans="8:8" ht="15" customHeight="1">
      <c r="H45653" s="24"/>
    </row>
    <row r="45654" spans="8:8" ht="15" customHeight="1">
      <c r="H45654" s="24"/>
    </row>
    <row r="45655" spans="8:8" ht="15" customHeight="1">
      <c r="H45655" s="24"/>
    </row>
    <row r="45656" spans="8:8" ht="15" customHeight="1">
      <c r="H45656" s="24"/>
    </row>
    <row r="45657" spans="8:8" ht="15" customHeight="1">
      <c r="H45657" s="24"/>
    </row>
    <row r="45658" spans="8:8" ht="15" customHeight="1">
      <c r="H45658" s="24"/>
    </row>
    <row r="45659" spans="8:8" ht="15" customHeight="1">
      <c r="H45659" s="24"/>
    </row>
    <row r="45660" spans="8:8" ht="15" customHeight="1">
      <c r="H45660" s="24"/>
    </row>
    <row r="45661" spans="8:8" ht="15" customHeight="1">
      <c r="H45661" s="24"/>
    </row>
    <row r="45662" spans="8:8" ht="15" customHeight="1">
      <c r="H45662" s="24"/>
    </row>
    <row r="45663" spans="8:8" ht="15" customHeight="1">
      <c r="H45663" s="24"/>
    </row>
    <row r="45664" spans="8:8" ht="15" customHeight="1">
      <c r="H45664" s="24"/>
    </row>
    <row r="45665" spans="8:8" ht="15" customHeight="1">
      <c r="H45665" s="24"/>
    </row>
    <row r="45666" spans="8:8" ht="15" customHeight="1">
      <c r="H45666" s="24"/>
    </row>
    <row r="45667" spans="8:8" ht="15" customHeight="1">
      <c r="H45667" s="24"/>
    </row>
    <row r="45668" spans="8:8" ht="15" customHeight="1">
      <c r="H45668" s="24"/>
    </row>
    <row r="45669" spans="8:8" ht="15" customHeight="1">
      <c r="H45669" s="24"/>
    </row>
    <row r="45670" spans="8:8" ht="15" customHeight="1">
      <c r="H45670" s="24"/>
    </row>
    <row r="45671" spans="8:8" ht="15" customHeight="1">
      <c r="H45671" s="24"/>
    </row>
    <row r="45672" spans="8:8" ht="15" customHeight="1">
      <c r="H45672" s="24"/>
    </row>
    <row r="45673" spans="8:8" ht="15" customHeight="1">
      <c r="H45673" s="24"/>
    </row>
    <row r="45674" spans="8:8" ht="15" customHeight="1">
      <c r="H45674" s="24"/>
    </row>
    <row r="45675" spans="8:8" ht="15" customHeight="1">
      <c r="H45675" s="24"/>
    </row>
    <row r="45676" spans="8:8" ht="15" customHeight="1">
      <c r="H45676" s="24"/>
    </row>
    <row r="45677" spans="8:8" ht="15" customHeight="1">
      <c r="H45677" s="24"/>
    </row>
    <row r="45678" spans="8:8" ht="15" customHeight="1">
      <c r="H45678" s="24"/>
    </row>
    <row r="45679" spans="8:8" ht="15" customHeight="1">
      <c r="H45679" s="24"/>
    </row>
    <row r="45680" spans="8:8" ht="15" customHeight="1">
      <c r="H45680" s="24"/>
    </row>
    <row r="45681" spans="8:8" ht="15" customHeight="1">
      <c r="H45681" s="24"/>
    </row>
    <row r="45682" spans="8:8" ht="15" customHeight="1">
      <c r="H45682" s="24"/>
    </row>
    <row r="45683" spans="8:8" ht="15" customHeight="1">
      <c r="H45683" s="24"/>
    </row>
    <row r="45684" spans="8:8" ht="15" customHeight="1">
      <c r="H45684" s="24"/>
    </row>
    <row r="45685" spans="8:8" ht="15" customHeight="1">
      <c r="H45685" s="24"/>
    </row>
    <row r="45686" spans="8:8" ht="15" customHeight="1">
      <c r="H45686" s="24"/>
    </row>
    <row r="45687" spans="8:8" ht="15" customHeight="1">
      <c r="H45687" s="24"/>
    </row>
    <row r="45688" spans="8:8" ht="15" customHeight="1">
      <c r="H45688" s="24"/>
    </row>
    <row r="45689" spans="8:8" ht="15" customHeight="1">
      <c r="H45689" s="24"/>
    </row>
    <row r="45690" spans="8:8" ht="15" customHeight="1">
      <c r="H45690" s="24"/>
    </row>
    <row r="45691" spans="8:8" ht="15" customHeight="1">
      <c r="H45691" s="24"/>
    </row>
    <row r="45692" spans="8:8" ht="15" customHeight="1">
      <c r="H45692" s="24"/>
    </row>
    <row r="45693" spans="8:8" ht="15" customHeight="1">
      <c r="H45693" s="24"/>
    </row>
    <row r="45694" spans="8:8" ht="15" customHeight="1">
      <c r="H45694" s="24"/>
    </row>
    <row r="45695" spans="8:8" ht="15" customHeight="1">
      <c r="H45695" s="24"/>
    </row>
    <row r="45696" spans="8:8" ht="15" customHeight="1">
      <c r="H45696" s="24"/>
    </row>
    <row r="45697" spans="8:8" ht="15" customHeight="1">
      <c r="H45697" s="24"/>
    </row>
    <row r="45698" spans="8:8" ht="15" customHeight="1">
      <c r="H45698" s="24"/>
    </row>
    <row r="45699" spans="8:8" ht="15" customHeight="1">
      <c r="H45699" s="24"/>
    </row>
    <row r="45700" spans="8:8" ht="15" customHeight="1">
      <c r="H45700" s="24"/>
    </row>
    <row r="45701" spans="8:8" ht="15" customHeight="1">
      <c r="H45701" s="24"/>
    </row>
    <row r="45702" spans="8:8" ht="15" customHeight="1">
      <c r="H45702" s="24"/>
    </row>
    <row r="45703" spans="8:8" ht="15" customHeight="1">
      <c r="H45703" s="24"/>
    </row>
    <row r="45704" spans="8:8" ht="15" customHeight="1">
      <c r="H45704" s="24"/>
    </row>
    <row r="45705" spans="8:8" ht="15" customHeight="1">
      <c r="H45705" s="24"/>
    </row>
    <row r="45706" spans="8:8" ht="15" customHeight="1">
      <c r="H45706" s="24"/>
    </row>
    <row r="45707" spans="8:8" ht="15" customHeight="1">
      <c r="H45707" s="24"/>
    </row>
    <row r="45708" spans="8:8" ht="15" customHeight="1">
      <c r="H45708" s="24"/>
    </row>
    <row r="45709" spans="8:8" ht="15" customHeight="1">
      <c r="H45709" s="24"/>
    </row>
    <row r="45710" spans="8:8" ht="15" customHeight="1">
      <c r="H45710" s="24"/>
    </row>
    <row r="45711" spans="8:8" ht="15" customHeight="1">
      <c r="H45711" s="24"/>
    </row>
    <row r="45712" spans="8:8" ht="15" customHeight="1">
      <c r="H45712" s="24"/>
    </row>
    <row r="45713" spans="8:8" ht="15" customHeight="1">
      <c r="H45713" s="24"/>
    </row>
    <row r="45714" spans="8:8" ht="15" customHeight="1">
      <c r="H45714" s="24"/>
    </row>
    <row r="45715" spans="8:8" ht="15" customHeight="1">
      <c r="H45715" s="24"/>
    </row>
    <row r="45716" spans="8:8" ht="15" customHeight="1">
      <c r="H45716" s="24"/>
    </row>
    <row r="45717" spans="8:8" ht="15" customHeight="1">
      <c r="H45717" s="24"/>
    </row>
    <row r="45718" spans="8:8" ht="15" customHeight="1">
      <c r="H45718" s="24"/>
    </row>
    <row r="45719" spans="8:8" ht="15" customHeight="1">
      <c r="H45719" s="24"/>
    </row>
    <row r="45720" spans="8:8" ht="15" customHeight="1">
      <c r="H45720" s="24"/>
    </row>
    <row r="45721" spans="8:8" ht="15" customHeight="1">
      <c r="H45721" s="24"/>
    </row>
    <row r="45722" spans="8:8" ht="15" customHeight="1">
      <c r="H45722" s="24"/>
    </row>
    <row r="45723" spans="8:8" ht="15" customHeight="1">
      <c r="H45723" s="24"/>
    </row>
    <row r="45724" spans="8:8" ht="15" customHeight="1">
      <c r="H45724" s="24"/>
    </row>
    <row r="45725" spans="8:8" ht="15" customHeight="1">
      <c r="H45725" s="24"/>
    </row>
    <row r="45726" spans="8:8" ht="15" customHeight="1">
      <c r="H45726" s="24"/>
    </row>
    <row r="45727" spans="8:8" ht="15" customHeight="1">
      <c r="H45727" s="24"/>
    </row>
    <row r="45728" spans="8:8" ht="15" customHeight="1">
      <c r="H45728" s="24"/>
    </row>
    <row r="45729" spans="8:8" ht="15" customHeight="1">
      <c r="H45729" s="24"/>
    </row>
    <row r="45730" spans="8:8" ht="15" customHeight="1">
      <c r="H45730" s="24"/>
    </row>
    <row r="45731" spans="8:8" ht="15" customHeight="1">
      <c r="H45731" s="24"/>
    </row>
    <row r="45732" spans="8:8" ht="15" customHeight="1">
      <c r="H45732" s="24"/>
    </row>
    <row r="45733" spans="8:8" ht="15" customHeight="1">
      <c r="H45733" s="24"/>
    </row>
    <row r="45734" spans="8:8" ht="15" customHeight="1">
      <c r="H45734" s="24"/>
    </row>
    <row r="45735" spans="8:8" ht="15" customHeight="1">
      <c r="H45735" s="24"/>
    </row>
    <row r="45736" spans="8:8" ht="15" customHeight="1">
      <c r="H45736" s="24"/>
    </row>
    <row r="45737" spans="8:8" ht="15" customHeight="1">
      <c r="H45737" s="24"/>
    </row>
    <row r="45738" spans="8:8" ht="15" customHeight="1">
      <c r="H45738" s="24"/>
    </row>
    <row r="45739" spans="8:8" ht="15" customHeight="1">
      <c r="H45739" s="24"/>
    </row>
    <row r="45740" spans="8:8" ht="15" customHeight="1">
      <c r="H45740" s="24"/>
    </row>
    <row r="45741" spans="8:8" ht="15" customHeight="1">
      <c r="H45741" s="24"/>
    </row>
    <row r="45742" spans="8:8" ht="15" customHeight="1">
      <c r="H45742" s="24"/>
    </row>
    <row r="45743" spans="8:8" ht="15" customHeight="1">
      <c r="H45743" s="24"/>
    </row>
    <row r="45744" spans="8:8" ht="15" customHeight="1">
      <c r="H45744" s="24"/>
    </row>
    <row r="45745" spans="8:8" ht="15" customHeight="1">
      <c r="H45745" s="24"/>
    </row>
    <row r="45746" spans="8:8" ht="15" customHeight="1">
      <c r="H45746" s="24"/>
    </row>
    <row r="45747" spans="8:8" ht="15" customHeight="1">
      <c r="H45747" s="24"/>
    </row>
    <row r="45748" spans="8:8" ht="15" customHeight="1">
      <c r="H45748" s="24"/>
    </row>
    <row r="45749" spans="8:8" ht="15" customHeight="1">
      <c r="H45749" s="24"/>
    </row>
    <row r="45750" spans="8:8" ht="15" customHeight="1">
      <c r="H45750" s="24"/>
    </row>
    <row r="45751" spans="8:8" ht="15" customHeight="1">
      <c r="H45751" s="24"/>
    </row>
    <row r="45752" spans="8:8" ht="15" customHeight="1">
      <c r="H45752" s="24"/>
    </row>
    <row r="45753" spans="8:8" ht="15" customHeight="1">
      <c r="H45753" s="24"/>
    </row>
    <row r="45754" spans="8:8" ht="15" customHeight="1">
      <c r="H45754" s="24"/>
    </row>
    <row r="45755" spans="8:8" ht="15" customHeight="1">
      <c r="H45755" s="24"/>
    </row>
    <row r="45756" spans="8:8" ht="15" customHeight="1">
      <c r="H45756" s="24"/>
    </row>
    <row r="45757" spans="8:8" ht="15" customHeight="1">
      <c r="H45757" s="24"/>
    </row>
    <row r="45758" spans="8:8" ht="15" customHeight="1">
      <c r="H45758" s="24"/>
    </row>
    <row r="45759" spans="8:8" ht="15" customHeight="1">
      <c r="H45759" s="24"/>
    </row>
    <row r="45760" spans="8:8" ht="15" customHeight="1">
      <c r="H45760" s="24"/>
    </row>
    <row r="45761" spans="8:8" ht="15" customHeight="1">
      <c r="H45761" s="24"/>
    </row>
    <row r="45762" spans="8:8" ht="15" customHeight="1">
      <c r="H45762" s="24"/>
    </row>
    <row r="45763" spans="8:8" ht="15" customHeight="1">
      <c r="H45763" s="24"/>
    </row>
    <row r="45764" spans="8:8" ht="15" customHeight="1">
      <c r="H45764" s="24"/>
    </row>
    <row r="45765" spans="8:8" ht="15" customHeight="1">
      <c r="H45765" s="24"/>
    </row>
    <row r="45766" spans="8:8" ht="15" customHeight="1">
      <c r="H45766" s="24"/>
    </row>
    <row r="45767" spans="8:8" ht="15" customHeight="1">
      <c r="H45767" s="24"/>
    </row>
    <row r="45768" spans="8:8" ht="15" customHeight="1">
      <c r="H45768" s="24"/>
    </row>
    <row r="45769" spans="8:8" ht="15" customHeight="1">
      <c r="H45769" s="24"/>
    </row>
    <row r="45770" spans="8:8" ht="15" customHeight="1">
      <c r="H45770" s="24"/>
    </row>
    <row r="45771" spans="8:8" ht="15" customHeight="1">
      <c r="H45771" s="24"/>
    </row>
    <row r="45772" spans="8:8" ht="15" customHeight="1">
      <c r="H45772" s="24"/>
    </row>
    <row r="45773" spans="8:8" ht="15" customHeight="1">
      <c r="H45773" s="24"/>
    </row>
    <row r="45774" spans="8:8" ht="15" customHeight="1">
      <c r="H45774" s="24"/>
    </row>
    <row r="45775" spans="8:8" ht="15" customHeight="1">
      <c r="H45775" s="24"/>
    </row>
    <row r="45776" spans="8:8" ht="15" customHeight="1">
      <c r="H45776" s="24"/>
    </row>
    <row r="45777" spans="8:8" ht="15" customHeight="1">
      <c r="H45777" s="24"/>
    </row>
    <row r="45778" spans="8:8" ht="15" customHeight="1">
      <c r="H45778" s="24"/>
    </row>
    <row r="45779" spans="8:8" ht="15" customHeight="1">
      <c r="H45779" s="24"/>
    </row>
    <row r="45780" spans="8:8" ht="15" customHeight="1">
      <c r="H45780" s="24"/>
    </row>
    <row r="45781" spans="8:8" ht="15" customHeight="1">
      <c r="H45781" s="24"/>
    </row>
    <row r="45782" spans="8:8" ht="15" customHeight="1">
      <c r="H45782" s="24"/>
    </row>
    <row r="45783" spans="8:8" ht="15" customHeight="1">
      <c r="H45783" s="24"/>
    </row>
    <row r="45784" spans="8:8" ht="15" customHeight="1">
      <c r="H45784" s="24"/>
    </row>
    <row r="45785" spans="8:8" ht="15" customHeight="1">
      <c r="H45785" s="24"/>
    </row>
    <row r="45786" spans="8:8" ht="15" customHeight="1">
      <c r="H45786" s="24"/>
    </row>
    <row r="45787" spans="8:8" ht="15" customHeight="1">
      <c r="H45787" s="24"/>
    </row>
    <row r="45788" spans="8:8" ht="15" customHeight="1">
      <c r="H45788" s="24"/>
    </row>
    <row r="45789" spans="8:8" ht="15" customHeight="1">
      <c r="H45789" s="24"/>
    </row>
    <row r="45790" spans="8:8" ht="15" customHeight="1">
      <c r="H45790" s="24"/>
    </row>
    <row r="45791" spans="8:8" ht="15" customHeight="1">
      <c r="H45791" s="24"/>
    </row>
    <row r="45792" spans="8:8" ht="15" customHeight="1">
      <c r="H45792" s="24"/>
    </row>
    <row r="45793" spans="8:8" ht="15" customHeight="1">
      <c r="H45793" s="24"/>
    </row>
    <row r="45794" spans="8:8" ht="15" customHeight="1">
      <c r="H45794" s="24"/>
    </row>
    <row r="45795" spans="8:8" ht="15" customHeight="1">
      <c r="H45795" s="24"/>
    </row>
    <row r="45796" spans="8:8" ht="15" customHeight="1">
      <c r="H45796" s="24"/>
    </row>
    <row r="45797" spans="8:8" ht="15" customHeight="1">
      <c r="H45797" s="24"/>
    </row>
    <row r="45798" spans="8:8" ht="15" customHeight="1">
      <c r="H45798" s="24"/>
    </row>
    <row r="45799" spans="8:8" ht="15" customHeight="1">
      <c r="H45799" s="24"/>
    </row>
    <row r="45800" spans="8:8" ht="15" customHeight="1">
      <c r="H45800" s="24"/>
    </row>
    <row r="45801" spans="8:8" ht="15" customHeight="1">
      <c r="H45801" s="24"/>
    </row>
    <row r="45802" spans="8:8" ht="15" customHeight="1">
      <c r="H45802" s="24"/>
    </row>
    <row r="45803" spans="8:8" ht="15" customHeight="1">
      <c r="H45803" s="24"/>
    </row>
    <row r="45804" spans="8:8" ht="15" customHeight="1">
      <c r="H45804" s="24"/>
    </row>
    <row r="45805" spans="8:8" ht="15" customHeight="1">
      <c r="H45805" s="24"/>
    </row>
    <row r="45806" spans="8:8" ht="15" customHeight="1">
      <c r="H45806" s="24"/>
    </row>
    <row r="45807" spans="8:8" ht="15" customHeight="1">
      <c r="H45807" s="24"/>
    </row>
    <row r="45808" spans="8:8" ht="15" customHeight="1">
      <c r="H45808" s="24"/>
    </row>
    <row r="45809" spans="8:8" ht="15" customHeight="1">
      <c r="H45809" s="24"/>
    </row>
    <row r="45810" spans="8:8" ht="15" customHeight="1">
      <c r="H45810" s="24"/>
    </row>
    <row r="45811" spans="8:8" ht="15" customHeight="1">
      <c r="H45811" s="24"/>
    </row>
    <row r="45812" spans="8:8" ht="15" customHeight="1">
      <c r="H45812" s="24"/>
    </row>
    <row r="45813" spans="8:8" ht="15" customHeight="1">
      <c r="H45813" s="24"/>
    </row>
    <row r="45814" spans="8:8" ht="15" customHeight="1">
      <c r="H45814" s="24"/>
    </row>
    <row r="45815" spans="8:8" ht="15" customHeight="1">
      <c r="H45815" s="24"/>
    </row>
    <row r="45816" spans="8:8" ht="15" customHeight="1">
      <c r="H45816" s="24"/>
    </row>
    <row r="45817" spans="8:8" ht="15" customHeight="1">
      <c r="H45817" s="24"/>
    </row>
    <row r="45818" spans="8:8" ht="15" customHeight="1">
      <c r="H45818" s="24"/>
    </row>
    <row r="45819" spans="8:8" ht="15" customHeight="1">
      <c r="H45819" s="24"/>
    </row>
    <row r="45820" spans="8:8" ht="15" customHeight="1">
      <c r="H45820" s="24"/>
    </row>
    <row r="45821" spans="8:8" ht="15" customHeight="1">
      <c r="H45821" s="24"/>
    </row>
    <row r="45822" spans="8:8" ht="15" customHeight="1">
      <c r="H45822" s="24"/>
    </row>
    <row r="45823" spans="8:8" ht="15" customHeight="1">
      <c r="H45823" s="24"/>
    </row>
    <row r="45824" spans="8:8" ht="15" customHeight="1">
      <c r="H45824" s="24"/>
    </row>
    <row r="45825" spans="8:8" ht="15" customHeight="1">
      <c r="H45825" s="24"/>
    </row>
    <row r="45826" spans="8:8" ht="15" customHeight="1">
      <c r="H45826" s="24"/>
    </row>
    <row r="45827" spans="8:8" ht="15" customHeight="1">
      <c r="H45827" s="24"/>
    </row>
    <row r="45828" spans="8:8" ht="15" customHeight="1">
      <c r="H45828" s="24"/>
    </row>
    <row r="45829" spans="8:8" ht="15" customHeight="1">
      <c r="H45829" s="24"/>
    </row>
    <row r="45830" spans="8:8" ht="15" customHeight="1">
      <c r="H45830" s="24"/>
    </row>
    <row r="45831" spans="8:8" ht="15" customHeight="1">
      <c r="H45831" s="24"/>
    </row>
    <row r="45832" spans="8:8" ht="15" customHeight="1">
      <c r="H45832" s="24"/>
    </row>
    <row r="45833" spans="8:8" ht="15" customHeight="1">
      <c r="H45833" s="24"/>
    </row>
    <row r="45834" spans="8:8" ht="15" customHeight="1">
      <c r="H45834" s="24"/>
    </row>
    <row r="45835" spans="8:8" ht="15" customHeight="1">
      <c r="H45835" s="24"/>
    </row>
    <row r="45836" spans="8:8" ht="15" customHeight="1">
      <c r="H45836" s="24"/>
    </row>
    <row r="45837" spans="8:8" ht="15" customHeight="1">
      <c r="H45837" s="24"/>
    </row>
    <row r="45838" spans="8:8" ht="15" customHeight="1">
      <c r="H45838" s="24"/>
    </row>
    <row r="45839" spans="8:8" ht="15" customHeight="1">
      <c r="H45839" s="24"/>
    </row>
    <row r="45840" spans="8:8" ht="15" customHeight="1">
      <c r="H45840" s="24"/>
    </row>
    <row r="45841" spans="8:8" ht="15" customHeight="1">
      <c r="H45841" s="24"/>
    </row>
    <row r="45842" spans="8:8" ht="15" customHeight="1">
      <c r="H45842" s="24"/>
    </row>
    <row r="45843" spans="8:8" ht="15" customHeight="1">
      <c r="H45843" s="24"/>
    </row>
    <row r="45844" spans="8:8" ht="15" customHeight="1">
      <c r="H45844" s="24"/>
    </row>
    <row r="45845" spans="8:8" ht="15" customHeight="1">
      <c r="H45845" s="24"/>
    </row>
    <row r="45846" spans="8:8" ht="15" customHeight="1">
      <c r="H45846" s="24"/>
    </row>
    <row r="45847" spans="8:8" ht="15" customHeight="1">
      <c r="H45847" s="24"/>
    </row>
    <row r="45848" spans="8:8" ht="15" customHeight="1">
      <c r="H45848" s="24"/>
    </row>
    <row r="45849" spans="8:8" ht="15" customHeight="1">
      <c r="H45849" s="24"/>
    </row>
    <row r="45850" spans="8:8" ht="15" customHeight="1">
      <c r="H45850" s="24"/>
    </row>
    <row r="45851" spans="8:8" ht="15" customHeight="1">
      <c r="H45851" s="24"/>
    </row>
    <row r="45852" spans="8:8" ht="15" customHeight="1">
      <c r="H45852" s="24"/>
    </row>
    <row r="45853" spans="8:8" ht="15" customHeight="1">
      <c r="H45853" s="24"/>
    </row>
    <row r="45854" spans="8:8" ht="15" customHeight="1">
      <c r="H45854" s="24"/>
    </row>
    <row r="45855" spans="8:8" ht="15" customHeight="1">
      <c r="H45855" s="24"/>
    </row>
    <row r="45856" spans="8:8" ht="15" customHeight="1">
      <c r="H45856" s="24"/>
    </row>
    <row r="45857" spans="8:8" ht="15" customHeight="1">
      <c r="H45857" s="24"/>
    </row>
    <row r="45858" spans="8:8" ht="15" customHeight="1">
      <c r="H45858" s="24"/>
    </row>
    <row r="45859" spans="8:8" ht="15" customHeight="1">
      <c r="H45859" s="24"/>
    </row>
    <row r="45860" spans="8:8" ht="15" customHeight="1">
      <c r="H45860" s="24"/>
    </row>
    <row r="45861" spans="8:8" ht="15" customHeight="1">
      <c r="H45861" s="24"/>
    </row>
    <row r="45862" spans="8:8" ht="15" customHeight="1">
      <c r="H45862" s="24"/>
    </row>
    <row r="45863" spans="8:8" ht="15" customHeight="1">
      <c r="H45863" s="24"/>
    </row>
    <row r="45864" spans="8:8" ht="15" customHeight="1">
      <c r="H45864" s="24"/>
    </row>
    <row r="45865" spans="8:8" ht="15" customHeight="1">
      <c r="H45865" s="24"/>
    </row>
    <row r="45866" spans="8:8" ht="15" customHeight="1">
      <c r="H45866" s="24"/>
    </row>
    <row r="45867" spans="8:8" ht="15" customHeight="1">
      <c r="H45867" s="24"/>
    </row>
    <row r="45868" spans="8:8" ht="15" customHeight="1">
      <c r="H45868" s="24"/>
    </row>
    <row r="45869" spans="8:8" ht="15" customHeight="1">
      <c r="H45869" s="24"/>
    </row>
    <row r="45870" spans="8:8" ht="15" customHeight="1">
      <c r="H45870" s="24"/>
    </row>
    <row r="45871" spans="8:8" ht="15" customHeight="1">
      <c r="H45871" s="24"/>
    </row>
    <row r="45872" spans="8:8" ht="15" customHeight="1">
      <c r="H45872" s="24"/>
    </row>
    <row r="45873" spans="8:8" ht="15" customHeight="1">
      <c r="H45873" s="24"/>
    </row>
    <row r="45874" spans="8:8" ht="15" customHeight="1">
      <c r="H45874" s="24"/>
    </row>
    <row r="45875" spans="8:8" ht="15" customHeight="1">
      <c r="H45875" s="24"/>
    </row>
    <row r="45876" spans="8:8" ht="15" customHeight="1">
      <c r="H45876" s="24"/>
    </row>
    <row r="45877" spans="8:8" ht="15" customHeight="1">
      <c r="H45877" s="24"/>
    </row>
    <row r="45878" spans="8:8" ht="15" customHeight="1">
      <c r="H45878" s="24"/>
    </row>
    <row r="45879" spans="8:8" ht="15" customHeight="1">
      <c r="H45879" s="24"/>
    </row>
    <row r="45880" spans="8:8" ht="15" customHeight="1">
      <c r="H45880" s="24"/>
    </row>
    <row r="45881" spans="8:8" ht="15" customHeight="1">
      <c r="H45881" s="24"/>
    </row>
    <row r="45882" spans="8:8" ht="15" customHeight="1">
      <c r="H45882" s="24"/>
    </row>
    <row r="45883" spans="8:8" ht="15" customHeight="1">
      <c r="H45883" s="24"/>
    </row>
    <row r="45884" spans="8:8" ht="15" customHeight="1">
      <c r="H45884" s="24"/>
    </row>
    <row r="45885" spans="8:8" ht="15" customHeight="1">
      <c r="H45885" s="24"/>
    </row>
    <row r="45886" spans="8:8" ht="15" customHeight="1">
      <c r="H45886" s="24"/>
    </row>
    <row r="45887" spans="8:8" ht="15" customHeight="1">
      <c r="H45887" s="24"/>
    </row>
    <row r="45888" spans="8:8" ht="15" customHeight="1">
      <c r="H45888" s="24"/>
    </row>
    <row r="45889" spans="8:8" ht="15" customHeight="1">
      <c r="H45889" s="24"/>
    </row>
    <row r="45890" spans="8:8" ht="15" customHeight="1">
      <c r="H45890" s="24"/>
    </row>
    <row r="45891" spans="8:8" ht="15" customHeight="1">
      <c r="H45891" s="24"/>
    </row>
    <row r="45892" spans="8:8" ht="15" customHeight="1">
      <c r="H45892" s="24"/>
    </row>
    <row r="45893" spans="8:8" ht="15" customHeight="1">
      <c r="H45893" s="24"/>
    </row>
    <row r="45894" spans="8:8" ht="15" customHeight="1">
      <c r="H45894" s="24"/>
    </row>
    <row r="45895" spans="8:8" ht="15" customHeight="1">
      <c r="H45895" s="24"/>
    </row>
    <row r="45896" spans="8:8" ht="15" customHeight="1">
      <c r="H45896" s="24"/>
    </row>
    <row r="45897" spans="8:8" ht="15" customHeight="1">
      <c r="H45897" s="24"/>
    </row>
    <row r="45898" spans="8:8" ht="15" customHeight="1">
      <c r="H45898" s="24"/>
    </row>
    <row r="45899" spans="8:8" ht="15" customHeight="1">
      <c r="H45899" s="24"/>
    </row>
    <row r="45900" spans="8:8" ht="15" customHeight="1">
      <c r="H45900" s="24"/>
    </row>
    <row r="45901" spans="8:8" ht="15" customHeight="1">
      <c r="H45901" s="24"/>
    </row>
    <row r="45902" spans="8:8" ht="15" customHeight="1">
      <c r="H45902" s="24"/>
    </row>
    <row r="45903" spans="8:8" ht="15" customHeight="1">
      <c r="H45903" s="24"/>
    </row>
    <row r="45904" spans="8:8" ht="15" customHeight="1">
      <c r="H45904" s="24"/>
    </row>
    <row r="45905" spans="8:8" ht="15" customHeight="1">
      <c r="H45905" s="24"/>
    </row>
    <row r="45906" spans="8:8" ht="15" customHeight="1">
      <c r="H45906" s="24"/>
    </row>
    <row r="45907" spans="8:8" ht="15" customHeight="1">
      <c r="H45907" s="24"/>
    </row>
    <row r="45908" spans="8:8" ht="15" customHeight="1">
      <c r="H45908" s="24"/>
    </row>
    <row r="45909" spans="8:8" ht="15" customHeight="1">
      <c r="H45909" s="24"/>
    </row>
    <row r="45910" spans="8:8" ht="15" customHeight="1">
      <c r="H45910" s="24"/>
    </row>
    <row r="45911" spans="8:8" ht="15" customHeight="1">
      <c r="H45911" s="24"/>
    </row>
    <row r="45912" spans="8:8" ht="15" customHeight="1">
      <c r="H45912" s="24"/>
    </row>
    <row r="45913" spans="8:8" ht="15" customHeight="1">
      <c r="H45913" s="24"/>
    </row>
    <row r="45914" spans="8:8" ht="15" customHeight="1">
      <c r="H45914" s="24"/>
    </row>
    <row r="45915" spans="8:8" ht="15" customHeight="1">
      <c r="H45915" s="24"/>
    </row>
    <row r="45916" spans="8:8" ht="15" customHeight="1">
      <c r="H45916" s="24"/>
    </row>
    <row r="45917" spans="8:8" ht="15" customHeight="1">
      <c r="H45917" s="24"/>
    </row>
    <row r="45918" spans="8:8" ht="15" customHeight="1">
      <c r="H45918" s="24"/>
    </row>
    <row r="45919" spans="8:8" ht="15" customHeight="1">
      <c r="H45919" s="24"/>
    </row>
    <row r="45920" spans="8:8" ht="15" customHeight="1">
      <c r="H45920" s="24"/>
    </row>
    <row r="45921" spans="8:8" ht="15" customHeight="1">
      <c r="H45921" s="24"/>
    </row>
    <row r="45922" spans="8:8" ht="15" customHeight="1">
      <c r="H45922" s="24"/>
    </row>
    <row r="45923" spans="8:8" ht="15" customHeight="1">
      <c r="H45923" s="24"/>
    </row>
    <row r="45924" spans="8:8" ht="15" customHeight="1">
      <c r="H45924" s="24"/>
    </row>
    <row r="45925" spans="8:8" ht="15" customHeight="1">
      <c r="H45925" s="24"/>
    </row>
    <row r="45926" spans="8:8" ht="15" customHeight="1">
      <c r="H45926" s="24"/>
    </row>
    <row r="45927" spans="8:8" ht="15" customHeight="1">
      <c r="H45927" s="24"/>
    </row>
    <row r="45928" spans="8:8" ht="15" customHeight="1">
      <c r="H45928" s="24"/>
    </row>
    <row r="45929" spans="8:8" ht="15" customHeight="1">
      <c r="H45929" s="24"/>
    </row>
    <row r="45930" spans="8:8" ht="15" customHeight="1">
      <c r="H45930" s="24"/>
    </row>
    <row r="45931" spans="8:8" ht="15" customHeight="1">
      <c r="H45931" s="24"/>
    </row>
    <row r="45932" spans="8:8" ht="15" customHeight="1">
      <c r="H45932" s="24"/>
    </row>
    <row r="45933" spans="8:8" ht="15" customHeight="1">
      <c r="H45933" s="24"/>
    </row>
    <row r="45934" spans="8:8" ht="15" customHeight="1">
      <c r="H45934" s="24"/>
    </row>
    <row r="45935" spans="8:8" ht="15" customHeight="1">
      <c r="H45935" s="24"/>
    </row>
    <row r="45936" spans="8:8" ht="15" customHeight="1">
      <c r="H45936" s="24"/>
    </row>
    <row r="45937" spans="8:8" ht="15" customHeight="1">
      <c r="H45937" s="24"/>
    </row>
    <row r="45938" spans="8:8" ht="15" customHeight="1">
      <c r="H45938" s="24"/>
    </row>
    <row r="45939" spans="8:8" ht="15" customHeight="1">
      <c r="H45939" s="24"/>
    </row>
    <row r="45940" spans="8:8" ht="15" customHeight="1">
      <c r="H45940" s="24"/>
    </row>
    <row r="45941" spans="8:8" ht="15" customHeight="1">
      <c r="H45941" s="24"/>
    </row>
    <row r="45942" spans="8:8" ht="15" customHeight="1">
      <c r="H45942" s="24"/>
    </row>
    <row r="45943" spans="8:8" ht="15" customHeight="1">
      <c r="H45943" s="24"/>
    </row>
    <row r="45944" spans="8:8" ht="15" customHeight="1">
      <c r="H45944" s="24"/>
    </row>
    <row r="45945" spans="8:8" ht="15" customHeight="1">
      <c r="H45945" s="24"/>
    </row>
    <row r="45946" spans="8:8" ht="15" customHeight="1">
      <c r="H45946" s="24"/>
    </row>
    <row r="45947" spans="8:8" ht="15" customHeight="1">
      <c r="H45947" s="24"/>
    </row>
    <row r="45948" spans="8:8" ht="15" customHeight="1">
      <c r="H45948" s="24"/>
    </row>
    <row r="45949" spans="8:8" ht="15" customHeight="1">
      <c r="H45949" s="24"/>
    </row>
    <row r="45950" spans="8:8" ht="15" customHeight="1">
      <c r="H45950" s="24"/>
    </row>
    <row r="45951" spans="8:8" ht="15" customHeight="1">
      <c r="H45951" s="24"/>
    </row>
    <row r="45952" spans="8:8" ht="15" customHeight="1">
      <c r="H45952" s="24"/>
    </row>
    <row r="45953" spans="8:8" ht="15" customHeight="1">
      <c r="H45953" s="24"/>
    </row>
    <row r="45954" spans="8:8" ht="15" customHeight="1">
      <c r="H45954" s="24"/>
    </row>
    <row r="45955" spans="8:8" ht="15" customHeight="1">
      <c r="H45955" s="24"/>
    </row>
    <row r="45956" spans="8:8" ht="15" customHeight="1">
      <c r="H45956" s="24"/>
    </row>
    <row r="45957" spans="8:8" ht="15" customHeight="1">
      <c r="H45957" s="24"/>
    </row>
    <row r="45958" spans="8:8" ht="15" customHeight="1">
      <c r="H45958" s="24"/>
    </row>
    <row r="45959" spans="8:8" ht="15" customHeight="1">
      <c r="H45959" s="24"/>
    </row>
    <row r="45960" spans="8:8" ht="15" customHeight="1">
      <c r="H45960" s="24"/>
    </row>
    <row r="45961" spans="8:8" ht="15" customHeight="1">
      <c r="H45961" s="24"/>
    </row>
    <row r="45962" spans="8:8" ht="15" customHeight="1">
      <c r="H45962" s="24"/>
    </row>
    <row r="45963" spans="8:8" ht="15" customHeight="1">
      <c r="H45963" s="24"/>
    </row>
    <row r="45964" spans="8:8" ht="15" customHeight="1">
      <c r="H45964" s="24"/>
    </row>
    <row r="45965" spans="8:8" ht="15" customHeight="1">
      <c r="H45965" s="24"/>
    </row>
    <row r="45966" spans="8:8" ht="15" customHeight="1">
      <c r="H45966" s="24"/>
    </row>
    <row r="45967" spans="8:8" ht="15" customHeight="1">
      <c r="H45967" s="24"/>
    </row>
    <row r="45968" spans="8:8" ht="15" customHeight="1">
      <c r="H45968" s="24"/>
    </row>
    <row r="45969" spans="8:8" ht="15" customHeight="1">
      <c r="H45969" s="24"/>
    </row>
    <row r="45970" spans="8:8" ht="15" customHeight="1">
      <c r="H45970" s="24"/>
    </row>
    <row r="45971" spans="8:8" ht="15" customHeight="1">
      <c r="H45971" s="24"/>
    </row>
    <row r="45972" spans="8:8" ht="15" customHeight="1">
      <c r="H45972" s="24"/>
    </row>
    <row r="45973" spans="8:8" ht="15" customHeight="1">
      <c r="H45973" s="24"/>
    </row>
    <row r="45974" spans="8:8" ht="15" customHeight="1">
      <c r="H45974" s="24"/>
    </row>
    <row r="45975" spans="8:8" ht="15" customHeight="1">
      <c r="H45975" s="24"/>
    </row>
    <row r="45976" spans="8:8" ht="15" customHeight="1">
      <c r="H45976" s="24"/>
    </row>
    <row r="45977" spans="8:8" ht="15" customHeight="1">
      <c r="H45977" s="24"/>
    </row>
    <row r="45978" spans="8:8" ht="15" customHeight="1">
      <c r="H45978" s="24"/>
    </row>
    <row r="45979" spans="8:8" ht="15" customHeight="1">
      <c r="H45979" s="24"/>
    </row>
    <row r="45980" spans="8:8" ht="15" customHeight="1">
      <c r="H45980" s="24"/>
    </row>
    <row r="45981" spans="8:8" ht="15" customHeight="1">
      <c r="H45981" s="24"/>
    </row>
    <row r="45982" spans="8:8" ht="15" customHeight="1">
      <c r="H45982" s="24"/>
    </row>
    <row r="45983" spans="8:8" ht="15" customHeight="1">
      <c r="H45983" s="24"/>
    </row>
    <row r="45984" spans="8:8" ht="15" customHeight="1">
      <c r="H45984" s="24"/>
    </row>
    <row r="45985" spans="8:8" ht="15" customHeight="1">
      <c r="H45985" s="24"/>
    </row>
    <row r="45986" spans="8:8" ht="15" customHeight="1">
      <c r="H45986" s="24"/>
    </row>
    <row r="45987" spans="8:8" ht="15" customHeight="1">
      <c r="H45987" s="24"/>
    </row>
    <row r="45988" spans="8:8" ht="15" customHeight="1">
      <c r="H45988" s="24"/>
    </row>
    <row r="45989" spans="8:8" ht="15" customHeight="1">
      <c r="H45989" s="24"/>
    </row>
    <row r="45990" spans="8:8" ht="15" customHeight="1">
      <c r="H45990" s="24"/>
    </row>
    <row r="45991" spans="8:8" ht="15" customHeight="1">
      <c r="H45991" s="24"/>
    </row>
    <row r="45992" spans="8:8" ht="15" customHeight="1">
      <c r="H45992" s="24"/>
    </row>
    <row r="45993" spans="8:8" ht="15" customHeight="1">
      <c r="H45993" s="24"/>
    </row>
    <row r="45994" spans="8:8" ht="15" customHeight="1">
      <c r="H45994" s="24"/>
    </row>
    <row r="45995" spans="8:8" ht="15" customHeight="1">
      <c r="H45995" s="24"/>
    </row>
    <row r="45996" spans="8:8" ht="15" customHeight="1">
      <c r="H45996" s="24"/>
    </row>
    <row r="45997" spans="8:8" ht="15" customHeight="1">
      <c r="H45997" s="24"/>
    </row>
    <row r="45998" spans="8:8" ht="15" customHeight="1">
      <c r="H45998" s="24"/>
    </row>
    <row r="45999" spans="8:8" ht="15" customHeight="1">
      <c r="H45999" s="24"/>
    </row>
    <row r="46000" spans="8:8" ht="15" customHeight="1">
      <c r="H46000" s="24"/>
    </row>
    <row r="46001" spans="8:8" ht="15" customHeight="1">
      <c r="H46001" s="24"/>
    </row>
    <row r="46002" spans="8:8" ht="15" customHeight="1">
      <c r="H46002" s="24"/>
    </row>
    <row r="46003" spans="8:8" ht="15" customHeight="1">
      <c r="H46003" s="24"/>
    </row>
    <row r="46004" spans="8:8" ht="15" customHeight="1">
      <c r="H46004" s="24"/>
    </row>
    <row r="46005" spans="8:8" ht="15" customHeight="1">
      <c r="H46005" s="24"/>
    </row>
    <row r="46006" spans="8:8" ht="15" customHeight="1">
      <c r="H46006" s="24"/>
    </row>
    <row r="46007" spans="8:8" ht="15" customHeight="1">
      <c r="H46007" s="24"/>
    </row>
    <row r="46008" spans="8:8" ht="15" customHeight="1">
      <c r="H46008" s="24"/>
    </row>
    <row r="46009" spans="8:8" ht="15" customHeight="1">
      <c r="H46009" s="24"/>
    </row>
    <row r="46010" spans="8:8" ht="15" customHeight="1">
      <c r="H46010" s="24"/>
    </row>
    <row r="46011" spans="8:8" ht="15" customHeight="1">
      <c r="H46011" s="24"/>
    </row>
    <row r="46012" spans="8:8" ht="15" customHeight="1">
      <c r="H46012" s="24"/>
    </row>
    <row r="46013" spans="8:8" ht="15" customHeight="1">
      <c r="H46013" s="24"/>
    </row>
    <row r="46014" spans="8:8" ht="15" customHeight="1">
      <c r="H46014" s="24"/>
    </row>
    <row r="46015" spans="8:8" ht="15" customHeight="1">
      <c r="H46015" s="24"/>
    </row>
    <row r="46016" spans="8:8" ht="15" customHeight="1">
      <c r="H46016" s="24"/>
    </row>
    <row r="46017" spans="8:8" ht="15" customHeight="1">
      <c r="H46017" s="24"/>
    </row>
    <row r="46018" spans="8:8" ht="15" customHeight="1">
      <c r="H46018" s="24"/>
    </row>
    <row r="46019" spans="8:8" ht="15" customHeight="1">
      <c r="H46019" s="24"/>
    </row>
    <row r="46020" spans="8:8" ht="15" customHeight="1">
      <c r="H46020" s="24"/>
    </row>
    <row r="46021" spans="8:8" ht="15" customHeight="1">
      <c r="H46021" s="24"/>
    </row>
    <row r="46022" spans="8:8" ht="15" customHeight="1">
      <c r="H46022" s="24"/>
    </row>
    <row r="46023" spans="8:8" ht="15" customHeight="1">
      <c r="H46023" s="24"/>
    </row>
    <row r="46024" spans="8:8" ht="15" customHeight="1">
      <c r="H46024" s="24"/>
    </row>
    <row r="46025" spans="8:8" ht="15" customHeight="1">
      <c r="H46025" s="24"/>
    </row>
    <row r="46026" spans="8:8" ht="15" customHeight="1">
      <c r="H46026" s="24"/>
    </row>
    <row r="46027" spans="8:8" ht="15" customHeight="1">
      <c r="H46027" s="24"/>
    </row>
    <row r="46028" spans="8:8" ht="15" customHeight="1">
      <c r="H46028" s="24"/>
    </row>
    <row r="46029" spans="8:8" ht="15" customHeight="1">
      <c r="H46029" s="24"/>
    </row>
    <row r="46030" spans="8:8" ht="15" customHeight="1">
      <c r="H46030" s="24"/>
    </row>
    <row r="46031" spans="8:8" ht="15" customHeight="1">
      <c r="H46031" s="24"/>
    </row>
    <row r="46032" spans="8:8" ht="15" customHeight="1">
      <c r="H46032" s="24"/>
    </row>
    <row r="46033" spans="8:8" ht="15" customHeight="1">
      <c r="H46033" s="24"/>
    </row>
    <row r="46034" spans="8:8" ht="15" customHeight="1">
      <c r="H46034" s="24"/>
    </row>
    <row r="46035" spans="8:8" ht="15" customHeight="1">
      <c r="H46035" s="24"/>
    </row>
    <row r="46036" spans="8:8" ht="15" customHeight="1">
      <c r="H46036" s="24"/>
    </row>
    <row r="46037" spans="8:8" ht="15" customHeight="1">
      <c r="H46037" s="24"/>
    </row>
    <row r="46038" spans="8:8" ht="15" customHeight="1">
      <c r="H46038" s="24"/>
    </row>
    <row r="46039" spans="8:8" ht="15" customHeight="1">
      <c r="H46039" s="24"/>
    </row>
    <row r="46040" spans="8:8" ht="15" customHeight="1">
      <c r="H46040" s="24"/>
    </row>
    <row r="46041" spans="8:8" ht="15" customHeight="1">
      <c r="H46041" s="24"/>
    </row>
    <row r="46042" spans="8:8" ht="15" customHeight="1">
      <c r="H46042" s="24"/>
    </row>
    <row r="46043" spans="8:8" ht="15" customHeight="1">
      <c r="H46043" s="24"/>
    </row>
    <row r="46044" spans="8:8" ht="15" customHeight="1">
      <c r="H46044" s="24"/>
    </row>
    <row r="46045" spans="8:8" ht="15" customHeight="1">
      <c r="H46045" s="24"/>
    </row>
    <row r="46046" spans="8:8" ht="15" customHeight="1">
      <c r="H46046" s="24"/>
    </row>
    <row r="46047" spans="8:8" ht="15" customHeight="1">
      <c r="H46047" s="24"/>
    </row>
    <row r="46048" spans="8:8" ht="15" customHeight="1">
      <c r="H46048" s="24"/>
    </row>
    <row r="46049" spans="8:8" ht="15" customHeight="1">
      <c r="H46049" s="24"/>
    </row>
    <row r="46050" spans="8:8" ht="15" customHeight="1">
      <c r="H46050" s="24"/>
    </row>
    <row r="46051" spans="8:8" ht="15" customHeight="1">
      <c r="H46051" s="24"/>
    </row>
    <row r="46052" spans="8:8" ht="15" customHeight="1">
      <c r="H46052" s="24"/>
    </row>
    <row r="46053" spans="8:8" ht="15" customHeight="1">
      <c r="H46053" s="24"/>
    </row>
    <row r="46054" spans="8:8" ht="15" customHeight="1">
      <c r="H46054" s="24"/>
    </row>
    <row r="46055" spans="8:8" ht="15" customHeight="1">
      <c r="H46055" s="24"/>
    </row>
    <row r="46056" spans="8:8" ht="15" customHeight="1">
      <c r="H46056" s="24"/>
    </row>
    <row r="46057" spans="8:8" ht="15" customHeight="1">
      <c r="H46057" s="24"/>
    </row>
    <row r="46058" spans="8:8" ht="15" customHeight="1">
      <c r="H46058" s="24"/>
    </row>
    <row r="46059" spans="8:8" ht="15" customHeight="1">
      <c r="H46059" s="24"/>
    </row>
    <row r="46060" spans="8:8" ht="15" customHeight="1">
      <c r="H46060" s="24"/>
    </row>
    <row r="46061" spans="8:8" ht="15" customHeight="1">
      <c r="H46061" s="24"/>
    </row>
    <row r="46062" spans="8:8" ht="15" customHeight="1">
      <c r="H46062" s="24"/>
    </row>
    <row r="46063" spans="8:8" ht="15" customHeight="1">
      <c r="H46063" s="24"/>
    </row>
    <row r="46064" spans="8:8" ht="15" customHeight="1">
      <c r="H46064" s="24"/>
    </row>
    <row r="46065" spans="8:8" ht="15" customHeight="1">
      <c r="H46065" s="24"/>
    </row>
    <row r="46066" spans="8:8" ht="15" customHeight="1">
      <c r="H46066" s="24"/>
    </row>
    <row r="46067" spans="8:8" ht="15" customHeight="1">
      <c r="H46067" s="24"/>
    </row>
    <row r="46068" spans="8:8" ht="15" customHeight="1">
      <c r="H46068" s="24"/>
    </row>
    <row r="46069" spans="8:8" ht="15" customHeight="1">
      <c r="H46069" s="24"/>
    </row>
    <row r="46070" spans="8:8" ht="15" customHeight="1">
      <c r="H46070" s="24"/>
    </row>
    <row r="46071" spans="8:8" ht="15" customHeight="1">
      <c r="H46071" s="24"/>
    </row>
    <row r="46072" spans="8:8" ht="15" customHeight="1">
      <c r="H46072" s="24"/>
    </row>
    <row r="46073" spans="8:8" ht="15" customHeight="1">
      <c r="H46073" s="24"/>
    </row>
    <row r="46074" spans="8:8" ht="15" customHeight="1">
      <c r="H46074" s="24"/>
    </row>
    <row r="46075" spans="8:8" ht="15" customHeight="1">
      <c r="H46075" s="24"/>
    </row>
    <row r="46076" spans="8:8" ht="15" customHeight="1">
      <c r="H46076" s="24"/>
    </row>
    <row r="46077" spans="8:8" ht="15" customHeight="1">
      <c r="H46077" s="24"/>
    </row>
    <row r="46078" spans="8:8" ht="15" customHeight="1">
      <c r="H46078" s="24"/>
    </row>
    <row r="46079" spans="8:8" ht="15" customHeight="1">
      <c r="H46079" s="24"/>
    </row>
    <row r="46080" spans="8:8" ht="15" customHeight="1">
      <c r="H46080" s="24"/>
    </row>
    <row r="46081" spans="8:8" ht="15" customHeight="1">
      <c r="H46081" s="24"/>
    </row>
    <row r="46082" spans="8:8" ht="15" customHeight="1">
      <c r="H46082" s="24"/>
    </row>
    <row r="46083" spans="8:8" ht="15" customHeight="1">
      <c r="H46083" s="24"/>
    </row>
    <row r="46084" spans="8:8" ht="15" customHeight="1">
      <c r="H46084" s="24"/>
    </row>
    <row r="46085" spans="8:8" ht="15" customHeight="1">
      <c r="H46085" s="24"/>
    </row>
    <row r="46086" spans="8:8" ht="15" customHeight="1">
      <c r="H46086" s="24"/>
    </row>
    <row r="46087" spans="8:8" ht="15" customHeight="1">
      <c r="H46087" s="24"/>
    </row>
    <row r="46088" spans="8:8" ht="15" customHeight="1">
      <c r="H46088" s="24"/>
    </row>
    <row r="46089" spans="8:8" ht="15" customHeight="1">
      <c r="H46089" s="24"/>
    </row>
    <row r="46090" spans="8:8" ht="15" customHeight="1">
      <c r="H46090" s="24"/>
    </row>
    <row r="46091" spans="8:8" ht="15" customHeight="1">
      <c r="H46091" s="24"/>
    </row>
    <row r="46092" spans="8:8" ht="15" customHeight="1">
      <c r="H46092" s="24"/>
    </row>
    <row r="46093" spans="8:8" ht="15" customHeight="1">
      <c r="H46093" s="24"/>
    </row>
    <row r="46094" spans="8:8" ht="15" customHeight="1">
      <c r="H46094" s="24"/>
    </row>
    <row r="46095" spans="8:8" ht="15" customHeight="1">
      <c r="H46095" s="24"/>
    </row>
    <row r="46096" spans="8:8" ht="15" customHeight="1">
      <c r="H46096" s="24"/>
    </row>
    <row r="46097" spans="8:8" ht="15" customHeight="1">
      <c r="H46097" s="24"/>
    </row>
    <row r="46098" spans="8:8" ht="15" customHeight="1">
      <c r="H46098" s="24"/>
    </row>
    <row r="46099" spans="8:8" ht="15" customHeight="1">
      <c r="H46099" s="24"/>
    </row>
    <row r="46100" spans="8:8" ht="15" customHeight="1">
      <c r="H46100" s="24"/>
    </row>
    <row r="46101" spans="8:8" ht="15" customHeight="1">
      <c r="H46101" s="24"/>
    </row>
    <row r="46102" spans="8:8" ht="15" customHeight="1">
      <c r="H46102" s="24"/>
    </row>
    <row r="46103" spans="8:8" ht="15" customHeight="1">
      <c r="H46103" s="24"/>
    </row>
    <row r="46104" spans="8:8" ht="15" customHeight="1">
      <c r="H46104" s="24"/>
    </row>
    <row r="46105" spans="8:8" ht="15" customHeight="1">
      <c r="H46105" s="24"/>
    </row>
    <row r="46106" spans="8:8" ht="15" customHeight="1">
      <c r="H46106" s="24"/>
    </row>
    <row r="46107" spans="8:8" ht="15" customHeight="1">
      <c r="H46107" s="24"/>
    </row>
    <row r="46108" spans="8:8" ht="15" customHeight="1">
      <c r="H46108" s="24"/>
    </row>
    <row r="46109" spans="8:8" ht="15" customHeight="1">
      <c r="H46109" s="24"/>
    </row>
    <row r="46110" spans="8:8" ht="15" customHeight="1">
      <c r="H46110" s="24"/>
    </row>
    <row r="46111" spans="8:8" ht="15" customHeight="1">
      <c r="H46111" s="24"/>
    </row>
    <row r="46112" spans="8:8" ht="15" customHeight="1">
      <c r="H46112" s="24"/>
    </row>
    <row r="46113" spans="8:8" ht="15" customHeight="1">
      <c r="H46113" s="24"/>
    </row>
    <row r="46114" spans="8:8" ht="15" customHeight="1">
      <c r="H46114" s="24"/>
    </row>
    <row r="46115" spans="8:8" ht="15" customHeight="1">
      <c r="H46115" s="24"/>
    </row>
    <row r="46116" spans="8:8" ht="15" customHeight="1">
      <c r="H46116" s="24"/>
    </row>
    <row r="46117" spans="8:8" ht="15" customHeight="1">
      <c r="H46117" s="24"/>
    </row>
    <row r="46118" spans="8:8" ht="15" customHeight="1">
      <c r="H46118" s="24"/>
    </row>
    <row r="46119" spans="8:8" ht="15" customHeight="1">
      <c r="H46119" s="24"/>
    </row>
    <row r="46120" spans="8:8" ht="15" customHeight="1">
      <c r="H46120" s="24"/>
    </row>
    <row r="46121" spans="8:8" ht="15" customHeight="1">
      <c r="H46121" s="24"/>
    </row>
    <row r="46122" spans="8:8" ht="15" customHeight="1">
      <c r="H46122" s="24"/>
    </row>
    <row r="46123" spans="8:8" ht="15" customHeight="1">
      <c r="H46123" s="24"/>
    </row>
    <row r="46124" spans="8:8" ht="15" customHeight="1">
      <c r="H46124" s="24"/>
    </row>
    <row r="46125" spans="8:8" ht="15" customHeight="1">
      <c r="H46125" s="24"/>
    </row>
    <row r="46126" spans="8:8" ht="15" customHeight="1">
      <c r="H46126" s="24"/>
    </row>
    <row r="46127" spans="8:8" ht="15" customHeight="1">
      <c r="H46127" s="24"/>
    </row>
    <row r="46128" spans="8:8" ht="15" customHeight="1">
      <c r="H46128" s="24"/>
    </row>
    <row r="46129" spans="8:8" ht="15" customHeight="1">
      <c r="H46129" s="24"/>
    </row>
    <row r="46130" spans="8:8" ht="15" customHeight="1">
      <c r="H46130" s="24"/>
    </row>
    <row r="46131" spans="8:8" ht="15" customHeight="1">
      <c r="H46131" s="24"/>
    </row>
    <row r="46132" spans="8:8" ht="15" customHeight="1">
      <c r="H46132" s="24"/>
    </row>
    <row r="46133" spans="8:8" ht="15" customHeight="1">
      <c r="H46133" s="24"/>
    </row>
    <row r="46134" spans="8:8" ht="15" customHeight="1">
      <c r="H46134" s="24"/>
    </row>
    <row r="46135" spans="8:8" ht="15" customHeight="1">
      <c r="H46135" s="24"/>
    </row>
    <row r="46136" spans="8:8" ht="15" customHeight="1">
      <c r="H46136" s="24"/>
    </row>
    <row r="46137" spans="8:8" ht="15" customHeight="1">
      <c r="H46137" s="24"/>
    </row>
    <row r="46138" spans="8:8" ht="15" customHeight="1">
      <c r="H46138" s="24"/>
    </row>
    <row r="46139" spans="8:8" ht="15" customHeight="1">
      <c r="H46139" s="24"/>
    </row>
    <row r="46140" spans="8:8" ht="15" customHeight="1">
      <c r="H46140" s="24"/>
    </row>
    <row r="46141" spans="8:8" ht="15" customHeight="1">
      <c r="H46141" s="24"/>
    </row>
    <row r="46142" spans="8:8" ht="15" customHeight="1">
      <c r="H46142" s="24"/>
    </row>
    <row r="46143" spans="8:8" ht="15" customHeight="1">
      <c r="H46143" s="24"/>
    </row>
    <row r="46144" spans="8:8" ht="15" customHeight="1">
      <c r="H46144" s="24"/>
    </row>
    <row r="46145" spans="8:8" ht="15" customHeight="1">
      <c r="H46145" s="24"/>
    </row>
    <row r="46146" spans="8:8" ht="15" customHeight="1">
      <c r="H46146" s="24"/>
    </row>
    <row r="46147" spans="8:8" ht="15" customHeight="1">
      <c r="H46147" s="24"/>
    </row>
    <row r="46148" spans="8:8" ht="15" customHeight="1">
      <c r="H46148" s="24"/>
    </row>
    <row r="46149" spans="8:8" ht="15" customHeight="1">
      <c r="H46149" s="24"/>
    </row>
    <row r="46150" spans="8:8" ht="15" customHeight="1">
      <c r="H46150" s="24"/>
    </row>
    <row r="46151" spans="8:8" ht="15" customHeight="1">
      <c r="H46151" s="24"/>
    </row>
    <row r="46152" spans="8:8" ht="15" customHeight="1">
      <c r="H46152" s="24"/>
    </row>
    <row r="46153" spans="8:8" ht="15" customHeight="1">
      <c r="H46153" s="24"/>
    </row>
    <row r="46154" spans="8:8" ht="15" customHeight="1">
      <c r="H46154" s="24"/>
    </row>
    <row r="46155" spans="8:8" ht="15" customHeight="1">
      <c r="H46155" s="24"/>
    </row>
    <row r="46156" spans="8:8" ht="15" customHeight="1">
      <c r="H46156" s="24"/>
    </row>
    <row r="46157" spans="8:8" ht="15" customHeight="1">
      <c r="H46157" s="24"/>
    </row>
    <row r="46158" spans="8:8" ht="15" customHeight="1">
      <c r="H46158" s="24"/>
    </row>
    <row r="46159" spans="8:8" ht="15" customHeight="1">
      <c r="H46159" s="24"/>
    </row>
    <row r="46160" spans="8:8" ht="15" customHeight="1">
      <c r="H46160" s="24"/>
    </row>
    <row r="46161" spans="8:8" ht="15" customHeight="1">
      <c r="H46161" s="24"/>
    </row>
    <row r="46162" spans="8:8" ht="15" customHeight="1">
      <c r="H46162" s="24"/>
    </row>
    <row r="46163" spans="8:8" ht="15" customHeight="1">
      <c r="H46163" s="24"/>
    </row>
    <row r="46164" spans="8:8" ht="15" customHeight="1">
      <c r="H46164" s="24"/>
    </row>
    <row r="46165" spans="8:8" ht="15" customHeight="1">
      <c r="H46165" s="24"/>
    </row>
    <row r="46166" spans="8:8" ht="15" customHeight="1">
      <c r="H46166" s="24"/>
    </row>
    <row r="46167" spans="8:8" ht="15" customHeight="1">
      <c r="H46167" s="24"/>
    </row>
    <row r="46168" spans="8:8" ht="15" customHeight="1">
      <c r="H46168" s="24"/>
    </row>
    <row r="46169" spans="8:8" ht="15" customHeight="1">
      <c r="H46169" s="24"/>
    </row>
    <row r="46170" spans="8:8" ht="15" customHeight="1">
      <c r="H46170" s="24"/>
    </row>
    <row r="46171" spans="8:8" ht="15" customHeight="1">
      <c r="H46171" s="24"/>
    </row>
    <row r="46172" spans="8:8" ht="15" customHeight="1">
      <c r="H46172" s="24"/>
    </row>
    <row r="46173" spans="8:8" ht="15" customHeight="1">
      <c r="H46173" s="24"/>
    </row>
    <row r="46174" spans="8:8" ht="15" customHeight="1">
      <c r="H46174" s="24"/>
    </row>
    <row r="46175" spans="8:8" ht="15" customHeight="1">
      <c r="H46175" s="24"/>
    </row>
    <row r="46176" spans="8:8" ht="15" customHeight="1">
      <c r="H46176" s="24"/>
    </row>
    <row r="46177" spans="8:8" ht="15" customHeight="1">
      <c r="H46177" s="24"/>
    </row>
    <row r="46178" spans="8:8" ht="15" customHeight="1">
      <c r="H46178" s="24"/>
    </row>
    <row r="46179" spans="8:8" ht="15" customHeight="1">
      <c r="H46179" s="24"/>
    </row>
    <row r="46180" spans="8:8" ht="15" customHeight="1">
      <c r="H46180" s="24"/>
    </row>
    <row r="46181" spans="8:8" ht="15" customHeight="1">
      <c r="H46181" s="24"/>
    </row>
    <row r="46182" spans="8:8" ht="15" customHeight="1">
      <c r="H46182" s="24"/>
    </row>
    <row r="46183" spans="8:8" ht="15" customHeight="1">
      <c r="H46183" s="24"/>
    </row>
    <row r="46184" spans="8:8" ht="15" customHeight="1">
      <c r="H46184" s="24"/>
    </row>
    <row r="46185" spans="8:8" ht="15" customHeight="1">
      <c r="H46185" s="24"/>
    </row>
    <row r="46186" spans="8:8" ht="15" customHeight="1">
      <c r="H46186" s="24"/>
    </row>
    <row r="46187" spans="8:8" ht="15" customHeight="1">
      <c r="H46187" s="24"/>
    </row>
    <row r="46188" spans="8:8" ht="15" customHeight="1">
      <c r="H46188" s="24"/>
    </row>
    <row r="46189" spans="8:8" ht="15" customHeight="1">
      <c r="H46189" s="24"/>
    </row>
    <row r="46190" spans="8:8" ht="15" customHeight="1">
      <c r="H46190" s="24"/>
    </row>
    <row r="46191" spans="8:8" ht="15" customHeight="1">
      <c r="H46191" s="24"/>
    </row>
    <row r="46192" spans="8:8" ht="15" customHeight="1">
      <c r="H46192" s="24"/>
    </row>
    <row r="46193" spans="8:8" ht="15" customHeight="1">
      <c r="H46193" s="24"/>
    </row>
    <row r="46194" spans="8:8" ht="15" customHeight="1">
      <c r="H46194" s="24"/>
    </row>
    <row r="46195" spans="8:8" ht="15" customHeight="1">
      <c r="H46195" s="24"/>
    </row>
    <row r="46196" spans="8:8" ht="15" customHeight="1">
      <c r="H46196" s="24"/>
    </row>
    <row r="46197" spans="8:8" ht="15" customHeight="1">
      <c r="H46197" s="24"/>
    </row>
    <row r="46198" spans="8:8" ht="15" customHeight="1">
      <c r="H46198" s="24"/>
    </row>
    <row r="46199" spans="8:8" ht="15" customHeight="1">
      <c r="H46199" s="24"/>
    </row>
    <row r="46200" spans="8:8" ht="15" customHeight="1">
      <c r="H46200" s="24"/>
    </row>
    <row r="46201" spans="8:8" ht="15" customHeight="1">
      <c r="H46201" s="24"/>
    </row>
    <row r="46202" spans="8:8" ht="15" customHeight="1">
      <c r="H46202" s="24"/>
    </row>
    <row r="46203" spans="8:8" ht="15" customHeight="1">
      <c r="H46203" s="24"/>
    </row>
    <row r="46204" spans="8:8" ht="15" customHeight="1">
      <c r="H46204" s="24"/>
    </row>
    <row r="46205" spans="8:8" ht="15" customHeight="1">
      <c r="H46205" s="24"/>
    </row>
    <row r="46206" spans="8:8" ht="15" customHeight="1">
      <c r="H46206" s="24"/>
    </row>
    <row r="46207" spans="8:8" ht="15" customHeight="1">
      <c r="H46207" s="24"/>
    </row>
    <row r="46208" spans="8:8" ht="15" customHeight="1">
      <c r="H46208" s="24"/>
    </row>
    <row r="46209" spans="8:8" ht="15" customHeight="1">
      <c r="H46209" s="24"/>
    </row>
    <row r="46210" spans="8:8" ht="15" customHeight="1">
      <c r="H46210" s="24"/>
    </row>
    <row r="46211" spans="8:8" ht="15" customHeight="1">
      <c r="H46211" s="24"/>
    </row>
    <row r="46212" spans="8:8" ht="15" customHeight="1">
      <c r="H46212" s="24"/>
    </row>
    <row r="46213" spans="8:8" ht="15" customHeight="1">
      <c r="H46213" s="24"/>
    </row>
    <row r="46214" spans="8:8" ht="15" customHeight="1">
      <c r="H46214" s="24"/>
    </row>
    <row r="46215" spans="8:8" ht="15" customHeight="1">
      <c r="H46215" s="24"/>
    </row>
    <row r="46216" spans="8:8" ht="15" customHeight="1">
      <c r="H46216" s="24"/>
    </row>
    <row r="46217" spans="8:8" ht="15" customHeight="1">
      <c r="H46217" s="24"/>
    </row>
    <row r="46218" spans="8:8" ht="15" customHeight="1">
      <c r="H46218" s="24"/>
    </row>
    <row r="46219" spans="8:8" ht="15" customHeight="1">
      <c r="H46219" s="24"/>
    </row>
    <row r="46220" spans="8:8" ht="15" customHeight="1">
      <c r="H46220" s="24"/>
    </row>
    <row r="46221" spans="8:8" ht="15" customHeight="1">
      <c r="H46221" s="24"/>
    </row>
    <row r="46222" spans="8:8" ht="15" customHeight="1">
      <c r="H46222" s="24"/>
    </row>
    <row r="46223" spans="8:8" ht="15" customHeight="1">
      <c r="H46223" s="24"/>
    </row>
    <row r="46224" spans="8:8" ht="15" customHeight="1">
      <c r="H46224" s="24"/>
    </row>
    <row r="46225" spans="8:8" ht="15" customHeight="1">
      <c r="H46225" s="24"/>
    </row>
    <row r="46226" spans="8:8" ht="15" customHeight="1">
      <c r="H46226" s="24"/>
    </row>
    <row r="46227" spans="8:8" ht="15" customHeight="1">
      <c r="H46227" s="24"/>
    </row>
    <row r="46228" spans="8:8" ht="15" customHeight="1">
      <c r="H46228" s="24"/>
    </row>
    <row r="46229" spans="8:8" ht="15" customHeight="1">
      <c r="H46229" s="24"/>
    </row>
    <row r="46230" spans="8:8" ht="15" customHeight="1">
      <c r="H46230" s="24"/>
    </row>
    <row r="46231" spans="8:8" ht="15" customHeight="1">
      <c r="H46231" s="24"/>
    </row>
    <row r="46232" spans="8:8" ht="15" customHeight="1">
      <c r="H46232" s="24"/>
    </row>
    <row r="46233" spans="8:8" ht="15" customHeight="1">
      <c r="H46233" s="24"/>
    </row>
    <row r="46234" spans="8:8" ht="15" customHeight="1">
      <c r="H46234" s="24"/>
    </row>
    <row r="46235" spans="8:8" ht="15" customHeight="1">
      <c r="H46235" s="24"/>
    </row>
    <row r="46236" spans="8:8" ht="15" customHeight="1">
      <c r="H46236" s="24"/>
    </row>
    <row r="46237" spans="8:8" ht="15" customHeight="1">
      <c r="H46237" s="24"/>
    </row>
    <row r="46238" spans="8:8" ht="15" customHeight="1">
      <c r="H46238" s="24"/>
    </row>
    <row r="46239" spans="8:8" ht="15" customHeight="1">
      <c r="H46239" s="24"/>
    </row>
    <row r="46240" spans="8:8" ht="15" customHeight="1">
      <c r="H46240" s="24"/>
    </row>
    <row r="46241" spans="8:8" ht="15" customHeight="1">
      <c r="H46241" s="24"/>
    </row>
    <row r="46242" spans="8:8" ht="15" customHeight="1">
      <c r="H46242" s="24"/>
    </row>
    <row r="46243" spans="8:8" ht="15" customHeight="1">
      <c r="H46243" s="24"/>
    </row>
    <row r="46244" spans="8:8" ht="15" customHeight="1">
      <c r="H46244" s="24"/>
    </row>
    <row r="46245" spans="8:8" ht="15" customHeight="1">
      <c r="H46245" s="24"/>
    </row>
    <row r="46246" spans="8:8" ht="15" customHeight="1">
      <c r="H46246" s="24"/>
    </row>
    <row r="46247" spans="8:8" ht="15" customHeight="1">
      <c r="H46247" s="24"/>
    </row>
    <row r="46248" spans="8:8" ht="15" customHeight="1">
      <c r="H46248" s="24"/>
    </row>
    <row r="46249" spans="8:8" ht="15" customHeight="1">
      <c r="H46249" s="24"/>
    </row>
    <row r="46250" spans="8:8" ht="15" customHeight="1">
      <c r="H46250" s="24"/>
    </row>
    <row r="46251" spans="8:8" ht="15" customHeight="1">
      <c r="H46251" s="24"/>
    </row>
    <row r="46252" spans="8:8" ht="15" customHeight="1">
      <c r="H46252" s="24"/>
    </row>
    <row r="46253" spans="8:8" ht="15" customHeight="1">
      <c r="H46253" s="24"/>
    </row>
    <row r="46254" spans="8:8" ht="15" customHeight="1">
      <c r="H46254" s="24"/>
    </row>
    <row r="46255" spans="8:8" ht="15" customHeight="1">
      <c r="H46255" s="24"/>
    </row>
    <row r="46256" spans="8:8" ht="15" customHeight="1">
      <c r="H46256" s="24"/>
    </row>
    <row r="46257" spans="8:8" ht="15" customHeight="1">
      <c r="H46257" s="24"/>
    </row>
    <row r="46258" spans="8:8" ht="15" customHeight="1">
      <c r="H46258" s="24"/>
    </row>
    <row r="46259" spans="8:8" ht="15" customHeight="1">
      <c r="H46259" s="24"/>
    </row>
    <row r="46260" spans="8:8" ht="15" customHeight="1">
      <c r="H46260" s="24"/>
    </row>
    <row r="46261" spans="8:8" ht="15" customHeight="1">
      <c r="H46261" s="24"/>
    </row>
    <row r="46262" spans="8:8" ht="15" customHeight="1">
      <c r="H46262" s="24"/>
    </row>
    <row r="46263" spans="8:8" ht="15" customHeight="1">
      <c r="H46263" s="24"/>
    </row>
    <row r="46264" spans="8:8" ht="15" customHeight="1">
      <c r="H46264" s="24"/>
    </row>
    <row r="46265" spans="8:8" ht="15" customHeight="1">
      <c r="H46265" s="24"/>
    </row>
    <row r="46266" spans="8:8" ht="15" customHeight="1">
      <c r="H46266" s="24"/>
    </row>
    <row r="46267" spans="8:8" ht="15" customHeight="1">
      <c r="H46267" s="24"/>
    </row>
    <row r="46268" spans="8:8" ht="15" customHeight="1">
      <c r="H46268" s="24"/>
    </row>
    <row r="46269" spans="8:8" ht="15" customHeight="1">
      <c r="H46269" s="24"/>
    </row>
    <row r="46270" spans="8:8" ht="15" customHeight="1">
      <c r="H46270" s="24"/>
    </row>
    <row r="46271" spans="8:8" ht="15" customHeight="1">
      <c r="H46271" s="24"/>
    </row>
    <row r="46272" spans="8:8" ht="15" customHeight="1">
      <c r="H46272" s="24"/>
    </row>
    <row r="46273" spans="8:8" ht="15" customHeight="1">
      <c r="H46273" s="24"/>
    </row>
    <row r="46274" spans="8:8" ht="15" customHeight="1">
      <c r="H46274" s="24"/>
    </row>
    <row r="46275" spans="8:8" ht="15" customHeight="1">
      <c r="H46275" s="24"/>
    </row>
    <row r="46276" spans="8:8" ht="15" customHeight="1">
      <c r="H46276" s="24"/>
    </row>
    <row r="46277" spans="8:8" ht="15" customHeight="1">
      <c r="H46277" s="24"/>
    </row>
    <row r="46278" spans="8:8" ht="15" customHeight="1">
      <c r="H46278" s="24"/>
    </row>
    <row r="46279" spans="8:8" ht="15" customHeight="1">
      <c r="H46279" s="24"/>
    </row>
    <row r="46280" spans="8:8" ht="15" customHeight="1">
      <c r="H46280" s="24"/>
    </row>
    <row r="46281" spans="8:8" ht="15" customHeight="1">
      <c r="H46281" s="24"/>
    </row>
    <row r="46282" spans="8:8" ht="15" customHeight="1">
      <c r="H46282" s="24"/>
    </row>
    <row r="46283" spans="8:8" ht="15" customHeight="1">
      <c r="H46283" s="24"/>
    </row>
    <row r="46284" spans="8:8" ht="15" customHeight="1">
      <c r="H46284" s="24"/>
    </row>
    <row r="46285" spans="8:8" ht="15" customHeight="1">
      <c r="H46285" s="24"/>
    </row>
    <row r="46286" spans="8:8" ht="15" customHeight="1">
      <c r="H46286" s="24"/>
    </row>
    <row r="46287" spans="8:8" ht="15" customHeight="1">
      <c r="H46287" s="24"/>
    </row>
    <row r="46288" spans="8:8" ht="15" customHeight="1">
      <c r="H46288" s="24"/>
    </row>
    <row r="46289" spans="8:8" ht="15" customHeight="1">
      <c r="H46289" s="24"/>
    </row>
    <row r="46290" spans="8:8" ht="15" customHeight="1">
      <c r="H46290" s="24"/>
    </row>
    <row r="46291" spans="8:8" ht="15" customHeight="1">
      <c r="H46291" s="24"/>
    </row>
    <row r="46292" spans="8:8" ht="15" customHeight="1">
      <c r="H46292" s="24"/>
    </row>
    <row r="46293" spans="8:8" ht="15" customHeight="1">
      <c r="H46293" s="24"/>
    </row>
    <row r="46294" spans="8:8" ht="15" customHeight="1">
      <c r="H46294" s="24"/>
    </row>
    <row r="46295" spans="8:8" ht="15" customHeight="1">
      <c r="H46295" s="24"/>
    </row>
    <row r="46296" spans="8:8" ht="15" customHeight="1">
      <c r="H46296" s="24"/>
    </row>
    <row r="46297" spans="8:8" ht="15" customHeight="1">
      <c r="H46297" s="24"/>
    </row>
    <row r="46298" spans="8:8" ht="15" customHeight="1">
      <c r="H46298" s="24"/>
    </row>
    <row r="46299" spans="8:8" ht="15" customHeight="1">
      <c r="H46299" s="24"/>
    </row>
    <row r="46300" spans="8:8" ht="15" customHeight="1">
      <c r="H46300" s="24"/>
    </row>
    <row r="46301" spans="8:8" ht="15" customHeight="1">
      <c r="H46301" s="24"/>
    </row>
    <row r="46302" spans="8:8" ht="15" customHeight="1">
      <c r="H46302" s="24"/>
    </row>
    <row r="46303" spans="8:8" ht="15" customHeight="1">
      <c r="H46303" s="24"/>
    </row>
    <row r="46304" spans="8:8" ht="15" customHeight="1">
      <c r="H46304" s="24"/>
    </row>
    <row r="46305" spans="8:8" ht="15" customHeight="1">
      <c r="H46305" s="24"/>
    </row>
    <row r="46306" spans="8:8" ht="15" customHeight="1">
      <c r="H46306" s="24"/>
    </row>
    <row r="46307" spans="8:8" ht="15" customHeight="1">
      <c r="H46307" s="24"/>
    </row>
    <row r="46308" spans="8:8" ht="15" customHeight="1">
      <c r="H46308" s="24"/>
    </row>
    <row r="46309" spans="8:8" ht="15" customHeight="1">
      <c r="H46309" s="24"/>
    </row>
    <row r="46310" spans="8:8" ht="15" customHeight="1">
      <c r="H46310" s="24"/>
    </row>
    <row r="46311" spans="8:8" ht="15" customHeight="1">
      <c r="H46311" s="24"/>
    </row>
    <row r="46312" spans="8:8" ht="15" customHeight="1">
      <c r="H46312" s="24"/>
    </row>
    <row r="46313" spans="8:8" ht="15" customHeight="1">
      <c r="H46313" s="24"/>
    </row>
    <row r="46314" spans="8:8" ht="15" customHeight="1">
      <c r="H46314" s="24"/>
    </row>
    <row r="46315" spans="8:8" ht="15" customHeight="1">
      <c r="H46315" s="24"/>
    </row>
    <row r="46316" spans="8:8" ht="15" customHeight="1">
      <c r="H46316" s="24"/>
    </row>
    <row r="46317" spans="8:8" ht="15" customHeight="1">
      <c r="H46317" s="24"/>
    </row>
    <row r="46318" spans="8:8" ht="15" customHeight="1">
      <c r="H46318" s="24"/>
    </row>
    <row r="46319" spans="8:8" ht="15" customHeight="1">
      <c r="H46319" s="24"/>
    </row>
    <row r="46320" spans="8:8" ht="15" customHeight="1">
      <c r="H46320" s="24"/>
    </row>
    <row r="46321" spans="8:8" ht="15" customHeight="1">
      <c r="H46321" s="24"/>
    </row>
    <row r="46322" spans="8:8" ht="15" customHeight="1">
      <c r="H46322" s="24"/>
    </row>
    <row r="46323" spans="8:8" ht="15" customHeight="1">
      <c r="H46323" s="24"/>
    </row>
    <row r="46324" spans="8:8" ht="15" customHeight="1">
      <c r="H46324" s="24"/>
    </row>
    <row r="46325" spans="8:8" ht="15" customHeight="1">
      <c r="H46325" s="24"/>
    </row>
    <row r="46326" spans="8:8" ht="15" customHeight="1">
      <c r="H46326" s="24"/>
    </row>
    <row r="46327" spans="8:8" ht="15" customHeight="1">
      <c r="H46327" s="24"/>
    </row>
    <row r="46328" spans="8:8" ht="15" customHeight="1">
      <c r="H46328" s="24"/>
    </row>
    <row r="46329" spans="8:8" ht="15" customHeight="1">
      <c r="H46329" s="24"/>
    </row>
    <row r="46330" spans="8:8" ht="15" customHeight="1">
      <c r="H46330" s="24"/>
    </row>
    <row r="46331" spans="8:8" ht="15" customHeight="1">
      <c r="H46331" s="24"/>
    </row>
    <row r="46332" spans="8:8" ht="15" customHeight="1">
      <c r="H46332" s="24"/>
    </row>
    <row r="46333" spans="8:8" ht="15" customHeight="1">
      <c r="H46333" s="24"/>
    </row>
    <row r="46334" spans="8:8" ht="15" customHeight="1">
      <c r="H46334" s="24"/>
    </row>
    <row r="46335" spans="8:8" ht="15" customHeight="1">
      <c r="H46335" s="24"/>
    </row>
    <row r="46336" spans="8:8" ht="15" customHeight="1">
      <c r="H46336" s="24"/>
    </row>
    <row r="46337" spans="8:8" ht="15" customHeight="1">
      <c r="H46337" s="24"/>
    </row>
    <row r="46338" spans="8:8" ht="15" customHeight="1">
      <c r="H46338" s="24"/>
    </row>
    <row r="46339" spans="8:8" ht="15" customHeight="1">
      <c r="H46339" s="24"/>
    </row>
    <row r="46340" spans="8:8" ht="15" customHeight="1">
      <c r="H46340" s="24"/>
    </row>
    <row r="46341" spans="8:8" ht="15" customHeight="1">
      <c r="H46341" s="24"/>
    </row>
    <row r="46342" spans="8:8" ht="15" customHeight="1">
      <c r="H46342" s="24"/>
    </row>
    <row r="46343" spans="8:8" ht="15" customHeight="1">
      <c r="H46343" s="24"/>
    </row>
    <row r="46344" spans="8:8" ht="15" customHeight="1">
      <c r="H46344" s="24"/>
    </row>
    <row r="46345" spans="8:8" ht="15" customHeight="1">
      <c r="H46345" s="24"/>
    </row>
    <row r="46346" spans="8:8" ht="15" customHeight="1">
      <c r="H46346" s="24"/>
    </row>
    <row r="46347" spans="8:8" ht="15" customHeight="1">
      <c r="H46347" s="24"/>
    </row>
    <row r="46348" spans="8:8" ht="15" customHeight="1">
      <c r="H46348" s="24"/>
    </row>
    <row r="46349" spans="8:8" ht="15" customHeight="1">
      <c r="H46349" s="24"/>
    </row>
    <row r="46350" spans="8:8" ht="15" customHeight="1">
      <c r="H46350" s="24"/>
    </row>
    <row r="46351" spans="8:8" ht="15" customHeight="1">
      <c r="H46351" s="24"/>
    </row>
    <row r="46352" spans="8:8" ht="15" customHeight="1">
      <c r="H46352" s="24"/>
    </row>
    <row r="46353" spans="8:8" ht="15" customHeight="1">
      <c r="H46353" s="24"/>
    </row>
    <row r="46354" spans="8:8" ht="15" customHeight="1">
      <c r="H46354" s="24"/>
    </row>
    <row r="46355" spans="8:8" ht="15" customHeight="1">
      <c r="H46355" s="24"/>
    </row>
    <row r="46356" spans="8:8" ht="15" customHeight="1">
      <c r="H46356" s="24"/>
    </row>
    <row r="46357" spans="8:8" ht="15" customHeight="1">
      <c r="H46357" s="24"/>
    </row>
    <row r="46358" spans="8:8" ht="15" customHeight="1">
      <c r="H46358" s="24"/>
    </row>
    <row r="46359" spans="8:8" ht="15" customHeight="1">
      <c r="H46359" s="24"/>
    </row>
    <row r="46360" spans="8:8" ht="15" customHeight="1">
      <c r="H46360" s="24"/>
    </row>
    <row r="46361" spans="8:8" ht="15" customHeight="1">
      <c r="H46361" s="24"/>
    </row>
    <row r="46362" spans="8:8" ht="15" customHeight="1">
      <c r="H46362" s="24"/>
    </row>
    <row r="46363" spans="8:8" ht="15" customHeight="1">
      <c r="H46363" s="24"/>
    </row>
    <row r="46364" spans="8:8" ht="15" customHeight="1">
      <c r="H46364" s="24"/>
    </row>
    <row r="46365" spans="8:8" ht="15" customHeight="1">
      <c r="H46365" s="24"/>
    </row>
    <row r="46366" spans="8:8" ht="15" customHeight="1">
      <c r="H46366" s="24"/>
    </row>
    <row r="46367" spans="8:8" ht="15" customHeight="1">
      <c r="H46367" s="24"/>
    </row>
    <row r="46368" spans="8:8" ht="15" customHeight="1">
      <c r="H46368" s="24"/>
    </row>
    <row r="46369" spans="8:8" ht="15" customHeight="1">
      <c r="H46369" s="24"/>
    </row>
    <row r="46370" spans="8:8" ht="15" customHeight="1">
      <c r="H46370" s="24"/>
    </row>
    <row r="46371" spans="8:8" ht="15" customHeight="1">
      <c r="H46371" s="24"/>
    </row>
    <row r="46372" spans="8:8" ht="15" customHeight="1">
      <c r="H46372" s="24"/>
    </row>
    <row r="46373" spans="8:8" ht="15" customHeight="1">
      <c r="H46373" s="24"/>
    </row>
    <row r="46374" spans="8:8" ht="15" customHeight="1">
      <c r="H46374" s="24"/>
    </row>
    <row r="46375" spans="8:8" ht="15" customHeight="1">
      <c r="H46375" s="24"/>
    </row>
    <row r="46376" spans="8:8" ht="15" customHeight="1">
      <c r="H46376" s="24"/>
    </row>
    <row r="46377" spans="8:8" ht="15" customHeight="1">
      <c r="H46377" s="24"/>
    </row>
    <row r="46378" spans="8:8" ht="15" customHeight="1">
      <c r="H46378" s="24"/>
    </row>
    <row r="46379" spans="8:8" ht="15" customHeight="1">
      <c r="H46379" s="24"/>
    </row>
    <row r="46380" spans="8:8" ht="15" customHeight="1">
      <c r="H46380" s="24"/>
    </row>
    <row r="46381" spans="8:8" ht="15" customHeight="1">
      <c r="H46381" s="24"/>
    </row>
    <row r="46382" spans="8:8" ht="15" customHeight="1">
      <c r="H46382" s="24"/>
    </row>
    <row r="46383" spans="8:8" ht="15" customHeight="1">
      <c r="H46383" s="24"/>
    </row>
    <row r="46384" spans="8:8" ht="15" customHeight="1">
      <c r="H46384" s="24"/>
    </row>
    <row r="46385" spans="8:8" ht="15" customHeight="1">
      <c r="H46385" s="24"/>
    </row>
    <row r="46386" spans="8:8" ht="15" customHeight="1">
      <c r="H46386" s="24"/>
    </row>
    <row r="46387" spans="8:8" ht="15" customHeight="1">
      <c r="H46387" s="24"/>
    </row>
    <row r="46388" spans="8:8" ht="15" customHeight="1">
      <c r="H46388" s="24"/>
    </row>
    <row r="46389" spans="8:8" ht="15" customHeight="1">
      <c r="H46389" s="24"/>
    </row>
    <row r="46390" spans="8:8" ht="15" customHeight="1">
      <c r="H46390" s="24"/>
    </row>
    <row r="46391" spans="8:8" ht="15" customHeight="1">
      <c r="H46391" s="24"/>
    </row>
    <row r="46392" spans="8:8" ht="15" customHeight="1">
      <c r="H46392" s="24"/>
    </row>
    <row r="46393" spans="8:8" ht="15" customHeight="1">
      <c r="H46393" s="24"/>
    </row>
    <row r="46394" spans="8:8" ht="15" customHeight="1">
      <c r="H46394" s="24"/>
    </row>
    <row r="46395" spans="8:8" ht="15" customHeight="1">
      <c r="H46395" s="24"/>
    </row>
    <row r="46396" spans="8:8" ht="15" customHeight="1">
      <c r="H46396" s="24"/>
    </row>
    <row r="46397" spans="8:8" ht="15" customHeight="1">
      <c r="H46397" s="24"/>
    </row>
    <row r="46398" spans="8:8" ht="15" customHeight="1">
      <c r="H46398" s="24"/>
    </row>
    <row r="46399" spans="8:8" ht="15" customHeight="1">
      <c r="H46399" s="24"/>
    </row>
    <row r="46400" spans="8:8" ht="15" customHeight="1">
      <c r="H46400" s="24"/>
    </row>
    <row r="46401" spans="8:8" ht="15" customHeight="1">
      <c r="H46401" s="24"/>
    </row>
    <row r="46402" spans="8:8" ht="15" customHeight="1">
      <c r="H46402" s="24"/>
    </row>
    <row r="46403" spans="8:8" ht="15" customHeight="1">
      <c r="H46403" s="24"/>
    </row>
    <row r="46404" spans="8:8" ht="15" customHeight="1">
      <c r="H46404" s="24"/>
    </row>
    <row r="46405" spans="8:8" ht="15" customHeight="1">
      <c r="H46405" s="24"/>
    </row>
    <row r="46406" spans="8:8" ht="15" customHeight="1">
      <c r="H46406" s="24"/>
    </row>
    <row r="46407" spans="8:8" ht="15" customHeight="1">
      <c r="H46407" s="24"/>
    </row>
    <row r="46408" spans="8:8" ht="15" customHeight="1">
      <c r="H46408" s="24"/>
    </row>
    <row r="46409" spans="8:8" ht="15" customHeight="1">
      <c r="H46409" s="24"/>
    </row>
    <row r="46410" spans="8:8" ht="15" customHeight="1">
      <c r="H46410" s="24"/>
    </row>
    <row r="46411" spans="8:8" ht="15" customHeight="1">
      <c r="H46411" s="24"/>
    </row>
    <row r="46412" spans="8:8" ht="15" customHeight="1">
      <c r="H46412" s="24"/>
    </row>
    <row r="46413" spans="8:8" ht="15" customHeight="1">
      <c r="H46413" s="24"/>
    </row>
    <row r="46414" spans="8:8" ht="15" customHeight="1">
      <c r="H46414" s="24"/>
    </row>
    <row r="46415" spans="8:8" ht="15" customHeight="1">
      <c r="H46415" s="24"/>
    </row>
    <row r="46416" spans="8:8" ht="15" customHeight="1">
      <c r="H46416" s="24"/>
    </row>
    <row r="46417" spans="8:8" ht="15" customHeight="1">
      <c r="H46417" s="24"/>
    </row>
    <row r="46418" spans="8:8" ht="15" customHeight="1">
      <c r="H46418" s="24"/>
    </row>
    <row r="46419" spans="8:8" ht="15" customHeight="1">
      <c r="H46419" s="24"/>
    </row>
    <row r="46420" spans="8:8" ht="15" customHeight="1">
      <c r="H46420" s="24"/>
    </row>
    <row r="46421" spans="8:8" ht="15" customHeight="1">
      <c r="H46421" s="24"/>
    </row>
    <row r="46422" spans="8:8" ht="15" customHeight="1">
      <c r="H46422" s="24"/>
    </row>
    <row r="46423" spans="8:8" ht="15" customHeight="1">
      <c r="H46423" s="24"/>
    </row>
    <row r="46424" spans="8:8" ht="15" customHeight="1">
      <c r="H46424" s="24"/>
    </row>
    <row r="46425" spans="8:8" ht="15" customHeight="1">
      <c r="H46425" s="24"/>
    </row>
    <row r="46426" spans="8:8" ht="15" customHeight="1">
      <c r="H46426" s="24"/>
    </row>
    <row r="46427" spans="8:8" ht="15" customHeight="1">
      <c r="H46427" s="24"/>
    </row>
    <row r="46428" spans="8:8" ht="15" customHeight="1">
      <c r="H46428" s="24"/>
    </row>
    <row r="46429" spans="8:8" ht="15" customHeight="1">
      <c r="H46429" s="24"/>
    </row>
    <row r="46430" spans="8:8" ht="15" customHeight="1">
      <c r="H46430" s="24"/>
    </row>
    <row r="46431" spans="8:8" ht="15" customHeight="1">
      <c r="H46431" s="24"/>
    </row>
    <row r="46432" spans="8:8" ht="15" customHeight="1">
      <c r="H46432" s="24"/>
    </row>
    <row r="46433" spans="8:8" ht="15" customHeight="1">
      <c r="H46433" s="24"/>
    </row>
    <row r="46434" spans="8:8" ht="15" customHeight="1">
      <c r="H46434" s="24"/>
    </row>
    <row r="46435" spans="8:8" ht="15" customHeight="1">
      <c r="H46435" s="24"/>
    </row>
    <row r="46436" spans="8:8" ht="15" customHeight="1">
      <c r="H46436" s="24"/>
    </row>
    <row r="46437" spans="8:8" ht="15" customHeight="1">
      <c r="H46437" s="24"/>
    </row>
    <row r="46438" spans="8:8" ht="15" customHeight="1">
      <c r="H46438" s="24"/>
    </row>
    <row r="46439" spans="8:8" ht="15" customHeight="1">
      <c r="H46439" s="24"/>
    </row>
    <row r="46440" spans="8:8" ht="15" customHeight="1">
      <c r="H46440" s="24"/>
    </row>
    <row r="46441" spans="8:8" ht="15" customHeight="1">
      <c r="H46441" s="24"/>
    </row>
    <row r="46442" spans="8:8" ht="15" customHeight="1">
      <c r="H46442" s="24"/>
    </row>
    <row r="46443" spans="8:8" ht="15" customHeight="1">
      <c r="H46443" s="24"/>
    </row>
    <row r="46444" spans="8:8" ht="15" customHeight="1">
      <c r="H46444" s="24"/>
    </row>
    <row r="46445" spans="8:8" ht="15" customHeight="1">
      <c r="H46445" s="24"/>
    </row>
    <row r="46446" spans="8:8" ht="15" customHeight="1">
      <c r="H46446" s="24"/>
    </row>
    <row r="46447" spans="8:8" ht="15" customHeight="1">
      <c r="H46447" s="24"/>
    </row>
    <row r="46448" spans="8:8" ht="15" customHeight="1">
      <c r="H46448" s="24"/>
    </row>
    <row r="46449" spans="8:8" ht="15" customHeight="1">
      <c r="H46449" s="24"/>
    </row>
    <row r="46450" spans="8:8" ht="15" customHeight="1">
      <c r="H46450" s="24"/>
    </row>
    <row r="46451" spans="8:8" ht="15" customHeight="1">
      <c r="H46451" s="24"/>
    </row>
    <row r="46452" spans="8:8" ht="15" customHeight="1">
      <c r="H46452" s="24"/>
    </row>
    <row r="46453" spans="8:8" ht="15" customHeight="1">
      <c r="H46453" s="24"/>
    </row>
    <row r="46454" spans="8:8" ht="15" customHeight="1">
      <c r="H46454" s="24"/>
    </row>
    <row r="46455" spans="8:8" ht="15" customHeight="1">
      <c r="H46455" s="24"/>
    </row>
    <row r="46456" spans="8:8" ht="15" customHeight="1">
      <c r="H46456" s="24"/>
    </row>
    <row r="46457" spans="8:8" ht="15" customHeight="1">
      <c r="H46457" s="24"/>
    </row>
    <row r="46458" spans="8:8" ht="15" customHeight="1">
      <c r="H46458" s="24"/>
    </row>
    <row r="46459" spans="8:8" ht="15" customHeight="1">
      <c r="H46459" s="24"/>
    </row>
    <row r="46460" spans="8:8" ht="15" customHeight="1">
      <c r="H46460" s="24"/>
    </row>
    <row r="46461" spans="8:8" ht="15" customHeight="1">
      <c r="H46461" s="24"/>
    </row>
    <row r="46462" spans="8:8" ht="15" customHeight="1">
      <c r="H46462" s="24"/>
    </row>
    <row r="46463" spans="8:8" ht="15" customHeight="1">
      <c r="H46463" s="24"/>
    </row>
    <row r="46464" spans="8:8" ht="15" customHeight="1">
      <c r="H46464" s="24"/>
    </row>
    <row r="46465" spans="8:8" ht="15" customHeight="1">
      <c r="H46465" s="24"/>
    </row>
    <row r="46466" spans="8:8" ht="15" customHeight="1">
      <c r="H46466" s="24"/>
    </row>
    <row r="46467" spans="8:8" ht="15" customHeight="1">
      <c r="H46467" s="24"/>
    </row>
    <row r="46468" spans="8:8" ht="15" customHeight="1">
      <c r="H46468" s="24"/>
    </row>
    <row r="46469" spans="8:8" ht="15" customHeight="1">
      <c r="H46469" s="24"/>
    </row>
    <row r="46470" spans="8:8" ht="15" customHeight="1">
      <c r="H46470" s="24"/>
    </row>
    <row r="46471" spans="8:8" ht="15" customHeight="1">
      <c r="H46471" s="24"/>
    </row>
    <row r="46472" spans="8:8" ht="15" customHeight="1">
      <c r="H46472" s="24"/>
    </row>
    <row r="46473" spans="8:8" ht="15" customHeight="1">
      <c r="H46473" s="24"/>
    </row>
    <row r="46474" spans="8:8" ht="15" customHeight="1">
      <c r="H46474" s="24"/>
    </row>
    <row r="46475" spans="8:8" ht="15" customHeight="1">
      <c r="H46475" s="24"/>
    </row>
    <row r="46476" spans="8:8" ht="15" customHeight="1">
      <c r="H46476" s="24"/>
    </row>
    <row r="46477" spans="8:8" ht="15" customHeight="1">
      <c r="H46477" s="24"/>
    </row>
    <row r="46478" spans="8:8" ht="15" customHeight="1">
      <c r="H46478" s="24"/>
    </row>
    <row r="46479" spans="8:8" ht="15" customHeight="1">
      <c r="H46479" s="24"/>
    </row>
    <row r="46480" spans="8:8" ht="15" customHeight="1">
      <c r="H46480" s="24"/>
    </row>
    <row r="46481" spans="8:8" ht="15" customHeight="1">
      <c r="H46481" s="24"/>
    </row>
    <row r="46482" spans="8:8" ht="15" customHeight="1">
      <c r="H46482" s="24"/>
    </row>
    <row r="46483" spans="8:8" ht="15" customHeight="1">
      <c r="H46483" s="24"/>
    </row>
    <row r="46484" spans="8:8" ht="15" customHeight="1">
      <c r="H46484" s="24"/>
    </row>
    <row r="46485" spans="8:8" ht="15" customHeight="1">
      <c r="H46485" s="24"/>
    </row>
    <row r="46486" spans="8:8" ht="15" customHeight="1">
      <c r="H46486" s="24"/>
    </row>
    <row r="46487" spans="8:8" ht="15" customHeight="1">
      <c r="H46487" s="24"/>
    </row>
    <row r="46488" spans="8:8" ht="15" customHeight="1">
      <c r="H46488" s="24"/>
    </row>
    <row r="46489" spans="8:8" ht="15" customHeight="1">
      <c r="H46489" s="24"/>
    </row>
    <row r="46490" spans="8:8" ht="15" customHeight="1">
      <c r="H46490" s="24"/>
    </row>
    <row r="46491" spans="8:8" ht="15" customHeight="1">
      <c r="H46491" s="24"/>
    </row>
    <row r="46492" spans="8:8" ht="15" customHeight="1">
      <c r="H46492" s="24"/>
    </row>
    <row r="46493" spans="8:8" ht="15" customHeight="1">
      <c r="H46493" s="24"/>
    </row>
    <row r="46494" spans="8:8" ht="15" customHeight="1">
      <c r="H46494" s="24"/>
    </row>
    <row r="46495" spans="8:8" ht="15" customHeight="1">
      <c r="H46495" s="24"/>
    </row>
    <row r="46496" spans="8:8" ht="15" customHeight="1">
      <c r="H46496" s="24"/>
    </row>
    <row r="46497" spans="8:8" ht="15" customHeight="1">
      <c r="H46497" s="24"/>
    </row>
    <row r="46498" spans="8:8" ht="15" customHeight="1">
      <c r="H46498" s="24"/>
    </row>
    <row r="46499" spans="8:8" ht="15" customHeight="1">
      <c r="H46499" s="24"/>
    </row>
    <row r="46500" spans="8:8" ht="15" customHeight="1">
      <c r="H46500" s="24"/>
    </row>
    <row r="46501" spans="8:8" ht="15" customHeight="1">
      <c r="H46501" s="24"/>
    </row>
    <row r="46502" spans="8:8" ht="15" customHeight="1">
      <c r="H46502" s="24"/>
    </row>
    <row r="46503" spans="8:8" ht="15" customHeight="1">
      <c r="H46503" s="24"/>
    </row>
    <row r="46504" spans="8:8" ht="15" customHeight="1">
      <c r="H46504" s="24"/>
    </row>
    <row r="46505" spans="8:8" ht="15" customHeight="1">
      <c r="H46505" s="24"/>
    </row>
    <row r="46506" spans="8:8" ht="15" customHeight="1">
      <c r="H46506" s="24"/>
    </row>
    <row r="46507" spans="8:8" ht="15" customHeight="1">
      <c r="H46507" s="24"/>
    </row>
    <row r="46508" spans="8:8" ht="15" customHeight="1">
      <c r="H46508" s="24"/>
    </row>
    <row r="46509" spans="8:8" ht="15" customHeight="1">
      <c r="H46509" s="24"/>
    </row>
    <row r="46510" spans="8:8" ht="15" customHeight="1">
      <c r="H46510" s="24"/>
    </row>
    <row r="46511" spans="8:8" ht="15" customHeight="1">
      <c r="H46511" s="24"/>
    </row>
    <row r="46512" spans="8:8" ht="15" customHeight="1">
      <c r="H46512" s="24"/>
    </row>
    <row r="46513" spans="8:8" ht="15" customHeight="1">
      <c r="H46513" s="24"/>
    </row>
    <row r="46514" spans="8:8" ht="15" customHeight="1">
      <c r="H46514" s="24"/>
    </row>
    <row r="46515" spans="8:8" ht="15" customHeight="1">
      <c r="H46515" s="24"/>
    </row>
    <row r="46516" spans="8:8" ht="15" customHeight="1">
      <c r="H46516" s="24"/>
    </row>
    <row r="46517" spans="8:8" ht="15" customHeight="1">
      <c r="H46517" s="24"/>
    </row>
    <row r="46518" spans="8:8" ht="15" customHeight="1">
      <c r="H46518" s="24"/>
    </row>
    <row r="46519" spans="8:8" ht="15" customHeight="1">
      <c r="H46519" s="24"/>
    </row>
    <row r="46520" spans="8:8" ht="15" customHeight="1">
      <c r="H46520" s="24"/>
    </row>
    <row r="46521" spans="8:8" ht="15" customHeight="1">
      <c r="H46521" s="24"/>
    </row>
    <row r="46522" spans="8:8" ht="15" customHeight="1">
      <c r="H46522" s="24"/>
    </row>
    <row r="46523" spans="8:8" ht="15" customHeight="1">
      <c r="H46523" s="24"/>
    </row>
    <row r="46524" spans="8:8" ht="15" customHeight="1">
      <c r="H46524" s="24"/>
    </row>
    <row r="46525" spans="8:8" ht="15" customHeight="1">
      <c r="H46525" s="24"/>
    </row>
    <row r="46526" spans="8:8" ht="15" customHeight="1">
      <c r="H46526" s="24"/>
    </row>
    <row r="46527" spans="8:8" ht="15" customHeight="1">
      <c r="H46527" s="24"/>
    </row>
    <row r="46528" spans="8:8" ht="15" customHeight="1">
      <c r="H46528" s="24"/>
    </row>
    <row r="46529" spans="8:8" ht="15" customHeight="1">
      <c r="H46529" s="24"/>
    </row>
    <row r="46530" spans="8:8" ht="15" customHeight="1">
      <c r="H46530" s="24"/>
    </row>
    <row r="46531" spans="8:8" ht="15" customHeight="1">
      <c r="H46531" s="24"/>
    </row>
    <row r="46532" spans="8:8" ht="15" customHeight="1">
      <c r="H46532" s="24"/>
    </row>
    <row r="46533" spans="8:8" ht="15" customHeight="1">
      <c r="H46533" s="24"/>
    </row>
    <row r="46534" spans="8:8" ht="15" customHeight="1">
      <c r="H46534" s="24"/>
    </row>
    <row r="46535" spans="8:8" ht="15" customHeight="1">
      <c r="H46535" s="24"/>
    </row>
    <row r="46536" spans="8:8" ht="15" customHeight="1">
      <c r="H46536" s="24"/>
    </row>
    <row r="46537" spans="8:8" ht="15" customHeight="1">
      <c r="H46537" s="24"/>
    </row>
    <row r="46538" spans="8:8" ht="15" customHeight="1">
      <c r="H46538" s="24"/>
    </row>
    <row r="46539" spans="8:8" ht="15" customHeight="1">
      <c r="H46539" s="24"/>
    </row>
    <row r="46540" spans="8:8" ht="15" customHeight="1">
      <c r="H46540" s="24"/>
    </row>
    <row r="46541" spans="8:8" ht="15" customHeight="1">
      <c r="H46541" s="24"/>
    </row>
    <row r="46542" spans="8:8" ht="15" customHeight="1">
      <c r="H46542" s="24"/>
    </row>
    <row r="46543" spans="8:8" ht="15" customHeight="1">
      <c r="H46543" s="24"/>
    </row>
    <row r="46544" spans="8:8" ht="15" customHeight="1">
      <c r="H46544" s="24"/>
    </row>
    <row r="46545" spans="8:8" ht="15" customHeight="1">
      <c r="H46545" s="24"/>
    </row>
    <row r="46546" spans="8:8" ht="15" customHeight="1">
      <c r="H46546" s="24"/>
    </row>
    <row r="46547" spans="8:8" ht="15" customHeight="1">
      <c r="H46547" s="24"/>
    </row>
    <row r="46548" spans="8:8" ht="15" customHeight="1">
      <c r="H46548" s="24"/>
    </row>
    <row r="46549" spans="8:8" ht="15" customHeight="1">
      <c r="H46549" s="24"/>
    </row>
    <row r="46550" spans="8:8" ht="15" customHeight="1">
      <c r="H46550" s="24"/>
    </row>
    <row r="46551" spans="8:8" ht="15" customHeight="1">
      <c r="H46551" s="24"/>
    </row>
    <row r="46552" spans="8:8" ht="15" customHeight="1">
      <c r="H46552" s="24"/>
    </row>
    <row r="46553" spans="8:8" ht="15" customHeight="1">
      <c r="H46553" s="24"/>
    </row>
    <row r="46554" spans="8:8" ht="15" customHeight="1">
      <c r="H46554" s="24"/>
    </row>
    <row r="46555" spans="8:8" ht="15" customHeight="1">
      <c r="H46555" s="24"/>
    </row>
    <row r="46556" spans="8:8" ht="15" customHeight="1">
      <c r="H46556" s="24"/>
    </row>
    <row r="46557" spans="8:8" ht="15" customHeight="1">
      <c r="H46557" s="24"/>
    </row>
    <row r="46558" spans="8:8" ht="15" customHeight="1">
      <c r="H46558" s="24"/>
    </row>
    <row r="46559" spans="8:8" ht="15" customHeight="1">
      <c r="H46559" s="24"/>
    </row>
    <row r="46560" spans="8:8" ht="15" customHeight="1">
      <c r="H46560" s="24"/>
    </row>
    <row r="46561" spans="8:8" ht="15" customHeight="1">
      <c r="H46561" s="24"/>
    </row>
    <row r="46562" spans="8:8" ht="15" customHeight="1">
      <c r="H46562" s="24"/>
    </row>
    <row r="46563" spans="8:8" ht="15" customHeight="1">
      <c r="H46563" s="24"/>
    </row>
    <row r="46564" spans="8:8" ht="15" customHeight="1">
      <c r="H46564" s="24"/>
    </row>
    <row r="46565" spans="8:8" ht="15" customHeight="1">
      <c r="H46565" s="24"/>
    </row>
    <row r="46566" spans="8:8" ht="15" customHeight="1">
      <c r="H46566" s="24"/>
    </row>
    <row r="46567" spans="8:8" ht="15" customHeight="1">
      <c r="H46567" s="24"/>
    </row>
    <row r="46568" spans="8:8" ht="15" customHeight="1">
      <c r="H46568" s="24"/>
    </row>
    <row r="46569" spans="8:8" ht="15" customHeight="1">
      <c r="H46569" s="24"/>
    </row>
    <row r="46570" spans="8:8" ht="15" customHeight="1">
      <c r="H46570" s="24"/>
    </row>
    <row r="46571" spans="8:8" ht="15" customHeight="1">
      <c r="H46571" s="24"/>
    </row>
    <row r="46572" spans="8:8" ht="15" customHeight="1">
      <c r="H46572" s="24"/>
    </row>
    <row r="46573" spans="8:8" ht="15" customHeight="1">
      <c r="H46573" s="24"/>
    </row>
    <row r="46574" spans="8:8" ht="15" customHeight="1">
      <c r="H46574" s="24"/>
    </row>
    <row r="46575" spans="8:8" ht="15" customHeight="1">
      <c r="H46575" s="24"/>
    </row>
    <row r="46576" spans="8:8" ht="15" customHeight="1">
      <c r="H46576" s="24"/>
    </row>
    <row r="46577" spans="8:8" ht="15" customHeight="1">
      <c r="H46577" s="24"/>
    </row>
    <row r="46578" spans="8:8" ht="15" customHeight="1">
      <c r="H46578" s="24"/>
    </row>
    <row r="46579" spans="8:8" ht="15" customHeight="1">
      <c r="H46579" s="24"/>
    </row>
    <row r="46580" spans="8:8" ht="15" customHeight="1">
      <c r="H46580" s="24"/>
    </row>
    <row r="46581" spans="8:8" ht="15" customHeight="1">
      <c r="H46581" s="24"/>
    </row>
    <row r="46582" spans="8:8" ht="15" customHeight="1">
      <c r="H46582" s="24"/>
    </row>
    <row r="46583" spans="8:8" ht="15" customHeight="1">
      <c r="H46583" s="24"/>
    </row>
    <row r="46584" spans="8:8" ht="15" customHeight="1">
      <c r="H46584" s="24"/>
    </row>
    <row r="46585" spans="8:8" ht="15" customHeight="1">
      <c r="H46585" s="24"/>
    </row>
    <row r="46586" spans="8:8" ht="15" customHeight="1">
      <c r="H46586" s="24"/>
    </row>
    <row r="46587" spans="8:8" ht="15" customHeight="1">
      <c r="H46587" s="24"/>
    </row>
    <row r="46588" spans="8:8" ht="15" customHeight="1">
      <c r="H46588" s="24"/>
    </row>
    <row r="46589" spans="8:8" ht="15" customHeight="1">
      <c r="H46589" s="24"/>
    </row>
    <row r="46590" spans="8:8" ht="15" customHeight="1">
      <c r="H46590" s="24"/>
    </row>
    <row r="46591" spans="8:8" ht="15" customHeight="1">
      <c r="H46591" s="24"/>
    </row>
    <row r="46592" spans="8:8" ht="15" customHeight="1">
      <c r="H46592" s="24"/>
    </row>
    <row r="46593" spans="8:8" ht="15" customHeight="1">
      <c r="H46593" s="24"/>
    </row>
    <row r="46594" spans="8:8" ht="15" customHeight="1">
      <c r="H46594" s="24"/>
    </row>
    <row r="46595" spans="8:8" ht="15" customHeight="1">
      <c r="H46595" s="24"/>
    </row>
    <row r="46596" spans="8:8" ht="15" customHeight="1">
      <c r="H46596" s="24"/>
    </row>
    <row r="46597" spans="8:8" ht="15" customHeight="1">
      <c r="H46597" s="24"/>
    </row>
    <row r="46598" spans="8:8" ht="15" customHeight="1">
      <c r="H46598" s="24"/>
    </row>
    <row r="46599" spans="8:8" ht="15" customHeight="1">
      <c r="H46599" s="24"/>
    </row>
    <row r="46600" spans="8:8" ht="15" customHeight="1">
      <c r="H46600" s="24"/>
    </row>
    <row r="46601" spans="8:8" ht="15" customHeight="1">
      <c r="H46601" s="24"/>
    </row>
    <row r="46602" spans="8:8" ht="15" customHeight="1">
      <c r="H46602" s="24"/>
    </row>
    <row r="46603" spans="8:8" ht="15" customHeight="1">
      <c r="H46603" s="24"/>
    </row>
    <row r="46604" spans="8:8" ht="15" customHeight="1">
      <c r="H46604" s="24"/>
    </row>
    <row r="46605" spans="8:8" ht="15" customHeight="1">
      <c r="H46605" s="24"/>
    </row>
    <row r="46606" spans="8:8" ht="15" customHeight="1">
      <c r="H46606" s="24"/>
    </row>
    <row r="46607" spans="8:8" ht="15" customHeight="1">
      <c r="H46607" s="24"/>
    </row>
    <row r="46608" spans="8:8" ht="15" customHeight="1">
      <c r="H46608" s="24"/>
    </row>
    <row r="46609" spans="8:8" ht="15" customHeight="1">
      <c r="H46609" s="24"/>
    </row>
    <row r="46610" spans="8:8" ht="15" customHeight="1">
      <c r="H46610" s="24"/>
    </row>
    <row r="46611" spans="8:8" ht="15" customHeight="1">
      <c r="H46611" s="24"/>
    </row>
    <row r="46612" spans="8:8" ht="15" customHeight="1">
      <c r="H46612" s="24"/>
    </row>
    <row r="46613" spans="8:8" ht="15" customHeight="1">
      <c r="H46613" s="24"/>
    </row>
    <row r="46614" spans="8:8" ht="15" customHeight="1">
      <c r="H46614" s="24"/>
    </row>
    <row r="46615" spans="8:8" ht="15" customHeight="1">
      <c r="H46615" s="24"/>
    </row>
    <row r="46616" spans="8:8" ht="15" customHeight="1">
      <c r="H46616" s="24"/>
    </row>
    <row r="46617" spans="8:8" ht="15" customHeight="1">
      <c r="H46617" s="24"/>
    </row>
    <row r="46618" spans="8:8" ht="15" customHeight="1">
      <c r="H46618" s="24"/>
    </row>
    <row r="46619" spans="8:8" ht="15" customHeight="1">
      <c r="H46619" s="24"/>
    </row>
    <row r="46620" spans="8:8" ht="15" customHeight="1">
      <c r="H46620" s="24"/>
    </row>
    <row r="46621" spans="8:8" ht="15" customHeight="1">
      <c r="H46621" s="24"/>
    </row>
    <row r="46622" spans="8:8" ht="15" customHeight="1">
      <c r="H46622" s="24"/>
    </row>
    <row r="46623" spans="8:8" ht="15" customHeight="1">
      <c r="H46623" s="24"/>
    </row>
    <row r="46624" spans="8:8" ht="15" customHeight="1">
      <c r="H46624" s="24"/>
    </row>
    <row r="46625" spans="8:8" ht="15" customHeight="1">
      <c r="H46625" s="24"/>
    </row>
    <row r="46626" spans="8:8" ht="15" customHeight="1">
      <c r="H46626" s="24"/>
    </row>
    <row r="46627" spans="8:8" ht="15" customHeight="1">
      <c r="H46627" s="24"/>
    </row>
    <row r="46628" spans="8:8" ht="15" customHeight="1">
      <c r="H46628" s="24"/>
    </row>
    <row r="46629" spans="8:8" ht="15" customHeight="1">
      <c r="H46629" s="24"/>
    </row>
    <row r="46630" spans="8:8" ht="15" customHeight="1">
      <c r="H46630" s="24"/>
    </row>
    <row r="46631" spans="8:8" ht="15" customHeight="1">
      <c r="H46631" s="24"/>
    </row>
    <row r="46632" spans="8:8" ht="15" customHeight="1">
      <c r="H46632" s="24"/>
    </row>
    <row r="46633" spans="8:8" ht="15" customHeight="1">
      <c r="H46633" s="24"/>
    </row>
    <row r="46634" spans="8:8" ht="15" customHeight="1">
      <c r="H46634" s="24"/>
    </row>
    <row r="46635" spans="8:8" ht="15" customHeight="1">
      <c r="H46635" s="24"/>
    </row>
    <row r="46636" spans="8:8" ht="15" customHeight="1">
      <c r="H46636" s="24"/>
    </row>
    <row r="46637" spans="8:8" ht="15" customHeight="1">
      <c r="H46637" s="24"/>
    </row>
    <row r="46638" spans="8:8" ht="15" customHeight="1">
      <c r="H46638" s="24"/>
    </row>
    <row r="46639" spans="8:8" ht="15" customHeight="1">
      <c r="H46639" s="24"/>
    </row>
    <row r="46640" spans="8:8" ht="15" customHeight="1">
      <c r="H46640" s="24"/>
    </row>
    <row r="46641" spans="8:8" ht="15" customHeight="1">
      <c r="H46641" s="24"/>
    </row>
    <row r="46642" spans="8:8" ht="15" customHeight="1">
      <c r="H46642" s="24"/>
    </row>
    <row r="46643" spans="8:8" ht="15" customHeight="1">
      <c r="H46643" s="24"/>
    </row>
    <row r="46644" spans="8:8" ht="15" customHeight="1">
      <c r="H46644" s="24"/>
    </row>
    <row r="46645" spans="8:8" ht="15" customHeight="1">
      <c r="H46645" s="24"/>
    </row>
    <row r="46646" spans="8:8" ht="15" customHeight="1">
      <c r="H46646" s="24"/>
    </row>
    <row r="46647" spans="8:8" ht="15" customHeight="1">
      <c r="H46647" s="24"/>
    </row>
    <row r="46648" spans="8:8" ht="15" customHeight="1">
      <c r="H46648" s="24"/>
    </row>
    <row r="46649" spans="8:8" ht="15" customHeight="1">
      <c r="H46649" s="24"/>
    </row>
    <row r="46650" spans="8:8" ht="15" customHeight="1">
      <c r="H46650" s="24"/>
    </row>
    <row r="46651" spans="8:8" ht="15" customHeight="1">
      <c r="H46651" s="24"/>
    </row>
    <row r="46652" spans="8:8" ht="15" customHeight="1">
      <c r="H46652" s="24"/>
    </row>
    <row r="46653" spans="8:8" ht="15" customHeight="1">
      <c r="H46653" s="24"/>
    </row>
    <row r="46654" spans="8:8" ht="15" customHeight="1">
      <c r="H46654" s="24"/>
    </row>
    <row r="46655" spans="8:8" ht="15" customHeight="1">
      <c r="H46655" s="24"/>
    </row>
    <row r="46656" spans="8:8" ht="15" customHeight="1">
      <c r="H46656" s="24"/>
    </row>
    <row r="46657" spans="8:8" ht="15" customHeight="1">
      <c r="H46657" s="24"/>
    </row>
    <row r="46658" spans="8:8" ht="15" customHeight="1">
      <c r="H46658" s="24"/>
    </row>
    <row r="46659" spans="8:8" ht="15" customHeight="1">
      <c r="H46659" s="24"/>
    </row>
    <row r="46660" spans="8:8" ht="15" customHeight="1">
      <c r="H46660" s="24"/>
    </row>
    <row r="46661" spans="8:8" ht="15" customHeight="1">
      <c r="H46661" s="24"/>
    </row>
    <row r="46662" spans="8:8" ht="15" customHeight="1">
      <c r="H46662" s="24"/>
    </row>
    <row r="46663" spans="8:8" ht="15" customHeight="1">
      <c r="H46663" s="24"/>
    </row>
    <row r="46664" spans="8:8" ht="15" customHeight="1">
      <c r="H46664" s="24"/>
    </row>
    <row r="46665" spans="8:8" ht="15" customHeight="1">
      <c r="H46665" s="24"/>
    </row>
    <row r="46666" spans="8:8" ht="15" customHeight="1">
      <c r="H46666" s="24"/>
    </row>
    <row r="46667" spans="8:8" ht="15" customHeight="1">
      <c r="H46667" s="24"/>
    </row>
    <row r="46668" spans="8:8" ht="15" customHeight="1">
      <c r="H46668" s="24"/>
    </row>
    <row r="46669" spans="8:8" ht="15" customHeight="1">
      <c r="H46669" s="24"/>
    </row>
    <row r="46670" spans="8:8" ht="15" customHeight="1">
      <c r="H46670" s="24"/>
    </row>
    <row r="46671" spans="8:8" ht="15" customHeight="1">
      <c r="H46671" s="24"/>
    </row>
    <row r="46672" spans="8:8" ht="15" customHeight="1">
      <c r="H46672" s="24"/>
    </row>
    <row r="46673" spans="8:8" ht="15" customHeight="1">
      <c r="H46673" s="24"/>
    </row>
    <row r="46674" spans="8:8" ht="15" customHeight="1">
      <c r="H46674" s="24"/>
    </row>
    <row r="46675" spans="8:8" ht="15" customHeight="1">
      <c r="H46675" s="24"/>
    </row>
    <row r="46676" spans="8:8" ht="15" customHeight="1">
      <c r="H46676" s="24"/>
    </row>
    <row r="46677" spans="8:8" ht="15" customHeight="1">
      <c r="H46677" s="24"/>
    </row>
    <row r="46678" spans="8:8" ht="15" customHeight="1">
      <c r="H46678" s="24"/>
    </row>
    <row r="46679" spans="8:8" ht="15" customHeight="1">
      <c r="H46679" s="24"/>
    </row>
    <row r="46680" spans="8:8" ht="15" customHeight="1">
      <c r="H46680" s="24"/>
    </row>
    <row r="46681" spans="8:8" ht="15" customHeight="1">
      <c r="H46681" s="24"/>
    </row>
    <row r="46682" spans="8:8" ht="15" customHeight="1">
      <c r="H46682" s="24"/>
    </row>
    <row r="46683" spans="8:8" ht="15" customHeight="1">
      <c r="H46683" s="24"/>
    </row>
    <row r="46684" spans="8:8" ht="15" customHeight="1">
      <c r="H46684" s="24"/>
    </row>
    <row r="46685" spans="8:8" ht="15" customHeight="1">
      <c r="H46685" s="24"/>
    </row>
    <row r="46686" spans="8:8" ht="15" customHeight="1">
      <c r="H46686" s="24"/>
    </row>
    <row r="46687" spans="8:8" ht="15" customHeight="1">
      <c r="H46687" s="24"/>
    </row>
    <row r="46688" spans="8:8" ht="15" customHeight="1">
      <c r="H46688" s="24"/>
    </row>
    <row r="46689" spans="8:8" ht="15" customHeight="1">
      <c r="H46689" s="24"/>
    </row>
    <row r="46690" spans="8:8" ht="15" customHeight="1">
      <c r="H46690" s="24"/>
    </row>
    <row r="46691" spans="8:8" ht="15" customHeight="1">
      <c r="H46691" s="24"/>
    </row>
    <row r="46692" spans="8:8" ht="15" customHeight="1">
      <c r="H46692" s="24"/>
    </row>
    <row r="46693" spans="8:8" ht="15" customHeight="1">
      <c r="H46693" s="24"/>
    </row>
    <row r="46694" spans="8:8" ht="15" customHeight="1">
      <c r="H46694" s="24"/>
    </row>
    <row r="46695" spans="8:8" ht="15" customHeight="1">
      <c r="H46695" s="24"/>
    </row>
    <row r="46696" spans="8:8" ht="15" customHeight="1">
      <c r="H46696" s="24"/>
    </row>
    <row r="46697" spans="8:8" ht="15" customHeight="1">
      <c r="H46697" s="24"/>
    </row>
    <row r="46698" spans="8:8" ht="15" customHeight="1">
      <c r="H46698" s="24"/>
    </row>
    <row r="46699" spans="8:8" ht="15" customHeight="1">
      <c r="H46699" s="24"/>
    </row>
    <row r="46700" spans="8:8" ht="15" customHeight="1">
      <c r="H46700" s="24"/>
    </row>
    <row r="46701" spans="8:8" ht="15" customHeight="1">
      <c r="H46701" s="24"/>
    </row>
    <row r="46702" spans="8:8" ht="15" customHeight="1">
      <c r="H46702" s="24"/>
    </row>
    <row r="46703" spans="8:8" ht="15" customHeight="1">
      <c r="H46703" s="24"/>
    </row>
    <row r="46704" spans="8:8" ht="15" customHeight="1">
      <c r="H46704" s="24"/>
    </row>
    <row r="46705" spans="8:8" ht="15" customHeight="1">
      <c r="H46705" s="24"/>
    </row>
    <row r="46706" spans="8:8" ht="15" customHeight="1">
      <c r="H46706" s="24"/>
    </row>
    <row r="46707" spans="8:8" ht="15" customHeight="1">
      <c r="H46707" s="24"/>
    </row>
    <row r="46708" spans="8:8" ht="15" customHeight="1">
      <c r="H46708" s="24"/>
    </row>
    <row r="46709" spans="8:8" ht="15" customHeight="1">
      <c r="H46709" s="24"/>
    </row>
    <row r="46710" spans="8:8" ht="15" customHeight="1">
      <c r="H46710" s="24"/>
    </row>
    <row r="46711" spans="8:8" ht="15" customHeight="1">
      <c r="H46711" s="24"/>
    </row>
    <row r="46712" spans="8:8" ht="15" customHeight="1">
      <c r="H46712" s="24"/>
    </row>
    <row r="46713" spans="8:8" ht="15" customHeight="1">
      <c r="H46713" s="24"/>
    </row>
    <row r="46714" spans="8:8" ht="15" customHeight="1">
      <c r="H46714" s="24"/>
    </row>
    <row r="46715" spans="8:8" ht="15" customHeight="1">
      <c r="H46715" s="24"/>
    </row>
    <row r="46716" spans="8:8" ht="15" customHeight="1">
      <c r="H46716" s="24"/>
    </row>
    <row r="46717" spans="8:8" ht="15" customHeight="1">
      <c r="H46717" s="24"/>
    </row>
    <row r="46718" spans="8:8" ht="15" customHeight="1">
      <c r="H46718" s="24"/>
    </row>
    <row r="46719" spans="8:8" ht="15" customHeight="1">
      <c r="H46719" s="24"/>
    </row>
    <row r="46720" spans="8:8" ht="15" customHeight="1">
      <c r="H46720" s="24"/>
    </row>
    <row r="46721" spans="8:8" ht="15" customHeight="1">
      <c r="H46721" s="24"/>
    </row>
    <row r="46722" spans="8:8" ht="15" customHeight="1">
      <c r="H46722" s="24"/>
    </row>
    <row r="46723" spans="8:8" ht="15" customHeight="1">
      <c r="H46723" s="24"/>
    </row>
    <row r="46724" spans="8:8" ht="15" customHeight="1">
      <c r="H46724" s="24"/>
    </row>
    <row r="46725" spans="8:8" ht="15" customHeight="1">
      <c r="H46725" s="24"/>
    </row>
    <row r="46726" spans="8:8" ht="15" customHeight="1">
      <c r="H46726" s="24"/>
    </row>
    <row r="46727" spans="8:8" ht="15" customHeight="1">
      <c r="H46727" s="24"/>
    </row>
    <row r="46728" spans="8:8" ht="15" customHeight="1">
      <c r="H46728" s="24"/>
    </row>
    <row r="46729" spans="8:8" ht="15" customHeight="1">
      <c r="H46729" s="24"/>
    </row>
    <row r="46730" spans="8:8" ht="15" customHeight="1">
      <c r="H46730" s="24"/>
    </row>
    <row r="46731" spans="8:8" ht="15" customHeight="1">
      <c r="H46731" s="24"/>
    </row>
    <row r="46732" spans="8:8" ht="15" customHeight="1">
      <c r="H46732" s="24"/>
    </row>
    <row r="46733" spans="8:8" ht="15" customHeight="1">
      <c r="H46733" s="24"/>
    </row>
    <row r="46734" spans="8:8" ht="15" customHeight="1">
      <c r="H46734" s="24"/>
    </row>
    <row r="46735" spans="8:8" ht="15" customHeight="1">
      <c r="H46735" s="24"/>
    </row>
    <row r="46736" spans="8:8" ht="15" customHeight="1">
      <c r="H46736" s="24"/>
    </row>
    <row r="46737" spans="8:8" ht="15" customHeight="1">
      <c r="H46737" s="24"/>
    </row>
    <row r="46738" spans="8:8" ht="15" customHeight="1">
      <c r="H46738" s="24"/>
    </row>
    <row r="46739" spans="8:8" ht="15" customHeight="1">
      <c r="H46739" s="24"/>
    </row>
    <row r="46740" spans="8:8" ht="15" customHeight="1">
      <c r="H46740" s="24"/>
    </row>
    <row r="46741" spans="8:8" ht="15" customHeight="1">
      <c r="H46741" s="24"/>
    </row>
    <row r="46742" spans="8:8" ht="15" customHeight="1">
      <c r="H46742" s="24"/>
    </row>
    <row r="46743" spans="8:8" ht="15" customHeight="1">
      <c r="H46743" s="24"/>
    </row>
    <row r="46744" spans="8:8" ht="15" customHeight="1">
      <c r="H46744" s="24"/>
    </row>
    <row r="46745" spans="8:8" ht="15" customHeight="1">
      <c r="H46745" s="24"/>
    </row>
    <row r="46746" spans="8:8" ht="15" customHeight="1">
      <c r="H46746" s="24"/>
    </row>
    <row r="46747" spans="8:8" ht="15" customHeight="1">
      <c r="H46747" s="24"/>
    </row>
    <row r="46748" spans="8:8" ht="15" customHeight="1">
      <c r="H46748" s="24"/>
    </row>
    <row r="46749" spans="8:8" ht="15" customHeight="1">
      <c r="H46749" s="24"/>
    </row>
    <row r="46750" spans="8:8" ht="15" customHeight="1">
      <c r="H46750" s="24"/>
    </row>
    <row r="46751" spans="8:8" ht="15" customHeight="1">
      <c r="H46751" s="24"/>
    </row>
    <row r="46752" spans="8:8" ht="15" customHeight="1">
      <c r="H46752" s="24"/>
    </row>
    <row r="46753" spans="8:8" ht="15" customHeight="1">
      <c r="H46753" s="24"/>
    </row>
    <row r="46754" spans="8:8" ht="15" customHeight="1">
      <c r="H46754" s="24"/>
    </row>
    <row r="46755" spans="8:8" ht="15" customHeight="1">
      <c r="H46755" s="24"/>
    </row>
    <row r="46756" spans="8:8" ht="15" customHeight="1">
      <c r="H46756" s="24"/>
    </row>
    <row r="46757" spans="8:8" ht="15" customHeight="1">
      <c r="H46757" s="24"/>
    </row>
    <row r="46758" spans="8:8" ht="15" customHeight="1">
      <c r="H46758" s="24"/>
    </row>
    <row r="46759" spans="8:8" ht="15" customHeight="1">
      <c r="H46759" s="24"/>
    </row>
    <row r="46760" spans="8:8" ht="15" customHeight="1">
      <c r="H46760" s="24"/>
    </row>
    <row r="46761" spans="8:8" ht="15" customHeight="1">
      <c r="H46761" s="24"/>
    </row>
    <row r="46762" spans="8:8" ht="15" customHeight="1">
      <c r="H46762" s="24"/>
    </row>
    <row r="46763" spans="8:8" ht="15" customHeight="1">
      <c r="H46763" s="24"/>
    </row>
    <row r="46764" spans="8:8" ht="15" customHeight="1">
      <c r="H46764" s="24"/>
    </row>
    <row r="46765" spans="8:8" ht="15" customHeight="1">
      <c r="H46765" s="24"/>
    </row>
    <row r="46766" spans="8:8" ht="15" customHeight="1">
      <c r="H46766" s="24"/>
    </row>
    <row r="46767" spans="8:8" ht="15" customHeight="1">
      <c r="H46767" s="24"/>
    </row>
    <row r="46768" spans="8:8" ht="15" customHeight="1">
      <c r="H46768" s="24"/>
    </row>
    <row r="46769" spans="8:8" ht="15" customHeight="1">
      <c r="H46769" s="24"/>
    </row>
    <row r="46770" spans="8:8" ht="15" customHeight="1">
      <c r="H46770" s="24"/>
    </row>
    <row r="46771" spans="8:8" ht="15" customHeight="1">
      <c r="H46771" s="24"/>
    </row>
    <row r="46772" spans="8:8" ht="15" customHeight="1">
      <c r="H46772" s="24"/>
    </row>
    <row r="46773" spans="8:8" ht="15" customHeight="1">
      <c r="H46773" s="24"/>
    </row>
    <row r="46774" spans="8:8" ht="15" customHeight="1">
      <c r="H46774" s="24"/>
    </row>
    <row r="46775" spans="8:8" ht="15" customHeight="1">
      <c r="H46775" s="24"/>
    </row>
    <row r="46776" spans="8:8" ht="15" customHeight="1">
      <c r="H46776" s="24"/>
    </row>
    <row r="46777" spans="8:8" ht="15" customHeight="1">
      <c r="H46777" s="24"/>
    </row>
    <row r="46778" spans="8:8" ht="15" customHeight="1">
      <c r="H46778" s="24"/>
    </row>
    <row r="46779" spans="8:8" ht="15" customHeight="1">
      <c r="H46779" s="24"/>
    </row>
    <row r="46780" spans="8:8" ht="15" customHeight="1">
      <c r="H46780" s="24"/>
    </row>
    <row r="46781" spans="8:8" ht="15" customHeight="1">
      <c r="H46781" s="24"/>
    </row>
    <row r="46782" spans="8:8" ht="15" customHeight="1">
      <c r="H46782" s="24"/>
    </row>
    <row r="46783" spans="8:8" ht="15" customHeight="1">
      <c r="H46783" s="24"/>
    </row>
    <row r="46784" spans="8:8" ht="15" customHeight="1">
      <c r="H46784" s="24"/>
    </row>
    <row r="46785" spans="8:8" ht="15" customHeight="1">
      <c r="H46785" s="24"/>
    </row>
    <row r="46786" spans="8:8" ht="15" customHeight="1">
      <c r="H46786" s="24"/>
    </row>
    <row r="46787" spans="8:8" ht="15" customHeight="1">
      <c r="H46787" s="24"/>
    </row>
    <row r="46788" spans="8:8" ht="15" customHeight="1">
      <c r="H46788" s="24"/>
    </row>
    <row r="46789" spans="8:8" ht="15" customHeight="1">
      <c r="H46789" s="24"/>
    </row>
    <row r="46790" spans="8:8" ht="15" customHeight="1">
      <c r="H46790" s="24"/>
    </row>
    <row r="46791" spans="8:8" ht="15" customHeight="1">
      <c r="H46791" s="24"/>
    </row>
    <row r="46792" spans="8:8" ht="15" customHeight="1">
      <c r="H46792" s="24"/>
    </row>
    <row r="46793" spans="8:8" ht="15" customHeight="1">
      <c r="H46793" s="24"/>
    </row>
    <row r="46794" spans="8:8" ht="15" customHeight="1">
      <c r="H46794" s="24"/>
    </row>
    <row r="46795" spans="8:8" ht="15" customHeight="1">
      <c r="H46795" s="24"/>
    </row>
    <row r="46796" spans="8:8" ht="15" customHeight="1">
      <c r="H46796" s="24"/>
    </row>
    <row r="46797" spans="8:8" ht="15" customHeight="1">
      <c r="H46797" s="24"/>
    </row>
    <row r="46798" spans="8:8" ht="15" customHeight="1">
      <c r="H46798" s="24"/>
    </row>
    <row r="46799" spans="8:8" ht="15" customHeight="1">
      <c r="H46799" s="24"/>
    </row>
    <row r="46800" spans="8:8" ht="15" customHeight="1">
      <c r="H46800" s="24"/>
    </row>
    <row r="46801" spans="8:8" ht="15" customHeight="1">
      <c r="H46801" s="24"/>
    </row>
    <row r="46802" spans="8:8" ht="15" customHeight="1">
      <c r="H46802" s="24"/>
    </row>
    <row r="46803" spans="8:8" ht="15" customHeight="1">
      <c r="H46803" s="24"/>
    </row>
    <row r="46804" spans="8:8" ht="15" customHeight="1">
      <c r="H46804" s="24"/>
    </row>
    <row r="46805" spans="8:8" ht="15" customHeight="1">
      <c r="H46805" s="24"/>
    </row>
    <row r="46806" spans="8:8" ht="15" customHeight="1">
      <c r="H46806" s="24"/>
    </row>
    <row r="46807" spans="8:8" ht="15" customHeight="1">
      <c r="H46807" s="24"/>
    </row>
    <row r="46808" spans="8:8" ht="15" customHeight="1">
      <c r="H46808" s="24"/>
    </row>
    <row r="46809" spans="8:8" ht="15" customHeight="1">
      <c r="H46809" s="24"/>
    </row>
    <row r="46810" spans="8:8" ht="15" customHeight="1">
      <c r="H46810" s="24"/>
    </row>
    <row r="46811" spans="8:8" ht="15" customHeight="1">
      <c r="H46811" s="24"/>
    </row>
    <row r="46812" spans="8:8" ht="15" customHeight="1">
      <c r="H46812" s="24"/>
    </row>
    <row r="46813" spans="8:8" ht="15" customHeight="1">
      <c r="H46813" s="24"/>
    </row>
    <row r="46814" spans="8:8" ht="15" customHeight="1">
      <c r="H46814" s="24"/>
    </row>
    <row r="46815" spans="8:8" ht="15" customHeight="1">
      <c r="H46815" s="24"/>
    </row>
    <row r="46816" spans="8:8" ht="15" customHeight="1">
      <c r="H46816" s="24"/>
    </row>
    <row r="46817" spans="8:8" ht="15" customHeight="1">
      <c r="H46817" s="24"/>
    </row>
    <row r="46818" spans="8:8" ht="15" customHeight="1">
      <c r="H46818" s="24"/>
    </row>
    <row r="46819" spans="8:8" ht="15" customHeight="1">
      <c r="H46819" s="24"/>
    </row>
    <row r="46820" spans="8:8" ht="15" customHeight="1">
      <c r="H46820" s="24"/>
    </row>
    <row r="46821" spans="8:8" ht="15" customHeight="1">
      <c r="H46821" s="24"/>
    </row>
    <row r="46822" spans="8:8" ht="15" customHeight="1">
      <c r="H46822" s="24"/>
    </row>
    <row r="46823" spans="8:8" ht="15" customHeight="1">
      <c r="H46823" s="24"/>
    </row>
    <row r="46824" spans="8:8" ht="15" customHeight="1">
      <c r="H46824" s="24"/>
    </row>
    <row r="46825" spans="8:8" ht="15" customHeight="1">
      <c r="H46825" s="24"/>
    </row>
    <row r="46826" spans="8:8" ht="15" customHeight="1">
      <c r="H46826" s="24"/>
    </row>
    <row r="46827" spans="8:8" ht="15" customHeight="1">
      <c r="H46827" s="24"/>
    </row>
    <row r="46828" spans="8:8" ht="15" customHeight="1">
      <c r="H46828" s="24"/>
    </row>
    <row r="46829" spans="8:8" ht="15" customHeight="1">
      <c r="H46829" s="24"/>
    </row>
    <row r="46830" spans="8:8" ht="15" customHeight="1">
      <c r="H46830" s="24"/>
    </row>
    <row r="46831" spans="8:8" ht="15" customHeight="1">
      <c r="H46831" s="24"/>
    </row>
    <row r="46832" spans="8:8" ht="15" customHeight="1">
      <c r="H46832" s="24"/>
    </row>
    <row r="46833" spans="8:8" ht="15" customHeight="1">
      <c r="H46833" s="24"/>
    </row>
    <row r="46834" spans="8:8" ht="15" customHeight="1">
      <c r="H46834" s="24"/>
    </row>
    <row r="46835" spans="8:8" ht="15" customHeight="1">
      <c r="H46835" s="24"/>
    </row>
    <row r="46836" spans="8:8" ht="15" customHeight="1">
      <c r="H46836" s="24"/>
    </row>
    <row r="46837" spans="8:8" ht="15" customHeight="1">
      <c r="H46837" s="24"/>
    </row>
    <row r="46838" spans="8:8" ht="15" customHeight="1">
      <c r="H46838" s="24"/>
    </row>
    <row r="46839" spans="8:8" ht="15" customHeight="1">
      <c r="H46839" s="24"/>
    </row>
    <row r="46840" spans="8:8" ht="15" customHeight="1">
      <c r="H46840" s="24"/>
    </row>
    <row r="46841" spans="8:8" ht="15" customHeight="1">
      <c r="H46841" s="24"/>
    </row>
    <row r="46842" spans="8:8" ht="15" customHeight="1">
      <c r="H46842" s="24"/>
    </row>
    <row r="46843" spans="8:8" ht="15" customHeight="1">
      <c r="H46843" s="24"/>
    </row>
    <row r="46844" spans="8:8" ht="15" customHeight="1">
      <c r="H46844" s="24"/>
    </row>
    <row r="46845" spans="8:8" ht="15" customHeight="1">
      <c r="H46845" s="24"/>
    </row>
    <row r="46846" spans="8:8" ht="15" customHeight="1">
      <c r="H46846" s="24"/>
    </row>
    <row r="46847" spans="8:8" ht="15" customHeight="1">
      <c r="H46847" s="24"/>
    </row>
    <row r="46848" spans="8:8" ht="15" customHeight="1">
      <c r="H46848" s="24"/>
    </row>
    <row r="46849" spans="8:8" ht="15" customHeight="1">
      <c r="H46849" s="24"/>
    </row>
    <row r="46850" spans="8:8" ht="15" customHeight="1">
      <c r="H46850" s="24"/>
    </row>
    <row r="46851" spans="8:8" ht="15" customHeight="1">
      <c r="H46851" s="24"/>
    </row>
    <row r="46852" spans="8:8" ht="15" customHeight="1">
      <c r="H46852" s="24"/>
    </row>
    <row r="46853" spans="8:8" ht="15" customHeight="1">
      <c r="H46853" s="24"/>
    </row>
    <row r="46854" spans="8:8" ht="15" customHeight="1">
      <c r="H46854" s="24"/>
    </row>
    <row r="46855" spans="8:8" ht="15" customHeight="1">
      <c r="H46855" s="24"/>
    </row>
    <row r="46856" spans="8:8" ht="15" customHeight="1">
      <c r="H46856" s="24"/>
    </row>
    <row r="46857" spans="8:8" ht="15" customHeight="1">
      <c r="H46857" s="24"/>
    </row>
    <row r="46858" spans="8:8" ht="15" customHeight="1">
      <c r="H46858" s="24"/>
    </row>
    <row r="46859" spans="8:8" ht="15" customHeight="1">
      <c r="H46859" s="24"/>
    </row>
    <row r="46860" spans="8:8" ht="15" customHeight="1">
      <c r="H46860" s="24"/>
    </row>
    <row r="46861" spans="8:8" ht="15" customHeight="1">
      <c r="H46861" s="24"/>
    </row>
    <row r="46862" spans="8:8" ht="15" customHeight="1">
      <c r="H46862" s="24"/>
    </row>
    <row r="46863" spans="8:8" ht="15" customHeight="1">
      <c r="H46863" s="24"/>
    </row>
    <row r="46864" spans="8:8" ht="15" customHeight="1">
      <c r="H46864" s="24"/>
    </row>
    <row r="46865" spans="8:8" ht="15" customHeight="1">
      <c r="H46865" s="24"/>
    </row>
    <row r="46866" spans="8:8" ht="15" customHeight="1">
      <c r="H46866" s="24"/>
    </row>
    <row r="46867" spans="8:8" ht="15" customHeight="1">
      <c r="H46867" s="24"/>
    </row>
    <row r="46868" spans="8:8" ht="15" customHeight="1">
      <c r="H46868" s="24"/>
    </row>
    <row r="46869" spans="8:8" ht="15" customHeight="1">
      <c r="H46869" s="24"/>
    </row>
    <row r="46870" spans="8:8" ht="15" customHeight="1">
      <c r="H46870" s="24"/>
    </row>
    <row r="46871" spans="8:8" ht="15" customHeight="1">
      <c r="H46871" s="24"/>
    </row>
    <row r="46872" spans="8:8" ht="15" customHeight="1">
      <c r="H46872" s="24"/>
    </row>
    <row r="46873" spans="8:8" ht="15" customHeight="1">
      <c r="H46873" s="24"/>
    </row>
    <row r="46874" spans="8:8" ht="15" customHeight="1">
      <c r="H46874" s="24"/>
    </row>
    <row r="46875" spans="8:8" ht="15" customHeight="1">
      <c r="H46875" s="24"/>
    </row>
    <row r="46876" spans="8:8" ht="15" customHeight="1">
      <c r="H46876" s="24"/>
    </row>
    <row r="46877" spans="8:8" ht="15" customHeight="1">
      <c r="H46877" s="24"/>
    </row>
    <row r="46878" spans="8:8" ht="15" customHeight="1">
      <c r="H46878" s="24"/>
    </row>
    <row r="46879" spans="8:8" ht="15" customHeight="1">
      <c r="H46879" s="24"/>
    </row>
    <row r="46880" spans="8:8" ht="15" customHeight="1">
      <c r="H46880" s="24"/>
    </row>
    <row r="46881" spans="8:8" ht="15" customHeight="1">
      <c r="H46881" s="24"/>
    </row>
    <row r="46882" spans="8:8" ht="15" customHeight="1">
      <c r="H46882" s="24"/>
    </row>
    <row r="46883" spans="8:8" ht="15" customHeight="1">
      <c r="H46883" s="24"/>
    </row>
    <row r="46884" spans="8:8" ht="15" customHeight="1">
      <c r="H46884" s="24"/>
    </row>
    <row r="46885" spans="8:8" ht="15" customHeight="1">
      <c r="H46885" s="24"/>
    </row>
    <row r="46886" spans="8:8" ht="15" customHeight="1">
      <c r="H46886" s="24"/>
    </row>
    <row r="46887" spans="8:8" ht="15" customHeight="1">
      <c r="H46887" s="24"/>
    </row>
    <row r="46888" spans="8:8" ht="15" customHeight="1">
      <c r="H46888" s="24"/>
    </row>
    <row r="46889" spans="8:8" ht="15" customHeight="1">
      <c r="H46889" s="24"/>
    </row>
    <row r="46890" spans="8:8" ht="15" customHeight="1">
      <c r="H46890" s="24"/>
    </row>
    <row r="46891" spans="8:8" ht="15" customHeight="1">
      <c r="H46891" s="24"/>
    </row>
    <row r="46892" spans="8:8" ht="15" customHeight="1">
      <c r="H46892" s="24"/>
    </row>
    <row r="46893" spans="8:8" ht="15" customHeight="1">
      <c r="H46893" s="24"/>
    </row>
    <row r="46894" spans="8:8" ht="15" customHeight="1">
      <c r="H46894" s="24"/>
    </row>
    <row r="46895" spans="8:8" ht="15" customHeight="1">
      <c r="H46895" s="24"/>
    </row>
    <row r="46896" spans="8:8" ht="15" customHeight="1">
      <c r="H46896" s="24"/>
    </row>
    <row r="46897" spans="8:8" ht="15" customHeight="1">
      <c r="H46897" s="24"/>
    </row>
    <row r="46898" spans="8:8" ht="15" customHeight="1">
      <c r="H46898" s="24"/>
    </row>
    <row r="46899" spans="8:8" ht="15" customHeight="1">
      <c r="H46899" s="24"/>
    </row>
    <row r="46900" spans="8:8" ht="15" customHeight="1">
      <c r="H46900" s="24"/>
    </row>
    <row r="46901" spans="8:8" ht="15" customHeight="1">
      <c r="H46901" s="24"/>
    </row>
    <row r="46902" spans="8:8" ht="15" customHeight="1">
      <c r="H46902" s="24"/>
    </row>
    <row r="46903" spans="8:8" ht="15" customHeight="1">
      <c r="H46903" s="24"/>
    </row>
    <row r="46904" spans="8:8" ht="15" customHeight="1">
      <c r="H46904" s="24"/>
    </row>
    <row r="46905" spans="8:8" ht="15" customHeight="1">
      <c r="H46905" s="24"/>
    </row>
    <row r="46906" spans="8:8" ht="15" customHeight="1">
      <c r="H46906" s="24"/>
    </row>
    <row r="46907" spans="8:8" ht="15" customHeight="1">
      <c r="H46907" s="24"/>
    </row>
    <row r="46908" spans="8:8" ht="15" customHeight="1">
      <c r="H46908" s="24"/>
    </row>
    <row r="46909" spans="8:8" ht="15" customHeight="1">
      <c r="H46909" s="24"/>
    </row>
    <row r="46910" spans="8:8" ht="15" customHeight="1">
      <c r="H46910" s="24"/>
    </row>
    <row r="46911" spans="8:8" ht="15" customHeight="1">
      <c r="H46911" s="24"/>
    </row>
    <row r="46912" spans="8:8" ht="15" customHeight="1">
      <c r="H46912" s="24"/>
    </row>
    <row r="46913" spans="8:8" ht="15" customHeight="1">
      <c r="H46913" s="24"/>
    </row>
    <row r="46914" spans="8:8" ht="15" customHeight="1">
      <c r="H46914" s="24"/>
    </row>
    <row r="46915" spans="8:8" ht="15" customHeight="1">
      <c r="H46915" s="24"/>
    </row>
    <row r="46916" spans="8:8" ht="15" customHeight="1">
      <c r="H46916" s="24"/>
    </row>
    <row r="46917" spans="8:8" ht="15" customHeight="1">
      <c r="H46917" s="24"/>
    </row>
    <row r="46918" spans="8:8" ht="15" customHeight="1">
      <c r="H46918" s="24"/>
    </row>
    <row r="46919" spans="8:8" ht="15" customHeight="1">
      <c r="H46919" s="24"/>
    </row>
    <row r="46920" spans="8:8" ht="15" customHeight="1">
      <c r="H46920" s="24"/>
    </row>
    <row r="46921" spans="8:8" ht="15" customHeight="1">
      <c r="H46921" s="24"/>
    </row>
    <row r="46922" spans="8:8" ht="15" customHeight="1">
      <c r="H46922" s="24"/>
    </row>
    <row r="46923" spans="8:8" ht="15" customHeight="1">
      <c r="H46923" s="24"/>
    </row>
    <row r="46924" spans="8:8" ht="15" customHeight="1">
      <c r="H46924" s="24"/>
    </row>
    <row r="46925" spans="8:8" ht="15" customHeight="1">
      <c r="H46925" s="24"/>
    </row>
    <row r="46926" spans="8:8" ht="15" customHeight="1">
      <c r="H46926" s="24"/>
    </row>
    <row r="46927" spans="8:8" ht="15" customHeight="1">
      <c r="H46927" s="24"/>
    </row>
    <row r="46928" spans="8:8" ht="15" customHeight="1">
      <c r="H46928" s="24"/>
    </row>
    <row r="46929" spans="8:8" ht="15" customHeight="1">
      <c r="H46929" s="24"/>
    </row>
    <row r="46930" spans="8:8" ht="15" customHeight="1">
      <c r="H46930" s="24"/>
    </row>
    <row r="46931" spans="8:8" ht="15" customHeight="1">
      <c r="H46931" s="24"/>
    </row>
    <row r="46932" spans="8:8" ht="15" customHeight="1">
      <c r="H46932" s="24"/>
    </row>
    <row r="46933" spans="8:8" ht="15" customHeight="1">
      <c r="H46933" s="24"/>
    </row>
    <row r="46934" spans="8:8" ht="15" customHeight="1">
      <c r="H46934" s="24"/>
    </row>
    <row r="46935" spans="8:8" ht="15" customHeight="1">
      <c r="H46935" s="24"/>
    </row>
    <row r="46936" spans="8:8" ht="15" customHeight="1">
      <c r="H46936" s="24"/>
    </row>
    <row r="46937" spans="8:8" ht="15" customHeight="1">
      <c r="H46937" s="24"/>
    </row>
    <row r="46938" spans="8:8" ht="15" customHeight="1">
      <c r="H46938" s="24"/>
    </row>
    <row r="46939" spans="8:8" ht="15" customHeight="1">
      <c r="H46939" s="24"/>
    </row>
    <row r="46940" spans="8:8" ht="15" customHeight="1">
      <c r="H46940" s="24"/>
    </row>
    <row r="46941" spans="8:8" ht="15" customHeight="1">
      <c r="H46941" s="24"/>
    </row>
    <row r="46942" spans="8:8" ht="15" customHeight="1">
      <c r="H46942" s="24"/>
    </row>
    <row r="46943" spans="8:8" ht="15" customHeight="1">
      <c r="H46943" s="24"/>
    </row>
    <row r="46944" spans="8:8" ht="15" customHeight="1">
      <c r="H46944" s="24"/>
    </row>
    <row r="46945" spans="8:8" ht="15" customHeight="1">
      <c r="H46945" s="24"/>
    </row>
    <row r="46946" spans="8:8" ht="15" customHeight="1">
      <c r="H46946" s="24"/>
    </row>
    <row r="46947" spans="8:8" ht="15" customHeight="1">
      <c r="H46947" s="24"/>
    </row>
    <row r="46948" spans="8:8" ht="15" customHeight="1">
      <c r="H46948" s="24"/>
    </row>
    <row r="46949" spans="8:8" ht="15" customHeight="1">
      <c r="H46949" s="24"/>
    </row>
    <row r="46950" spans="8:8" ht="15" customHeight="1">
      <c r="H46950" s="24"/>
    </row>
    <row r="46951" spans="8:8" ht="15" customHeight="1">
      <c r="H46951" s="24"/>
    </row>
    <row r="46952" spans="8:8" ht="15" customHeight="1">
      <c r="H46952" s="24"/>
    </row>
    <row r="46953" spans="8:8" ht="15" customHeight="1">
      <c r="H46953" s="24"/>
    </row>
    <row r="46954" spans="8:8" ht="15" customHeight="1">
      <c r="H46954" s="24"/>
    </row>
    <row r="46955" spans="8:8" ht="15" customHeight="1">
      <c r="H46955" s="24"/>
    </row>
    <row r="46956" spans="8:8" ht="15" customHeight="1">
      <c r="H46956" s="24"/>
    </row>
    <row r="46957" spans="8:8" ht="15" customHeight="1">
      <c r="H46957" s="24"/>
    </row>
    <row r="46958" spans="8:8" ht="15" customHeight="1">
      <c r="H46958" s="24"/>
    </row>
    <row r="46959" spans="8:8" ht="15" customHeight="1">
      <c r="H46959" s="24"/>
    </row>
    <row r="46960" spans="8:8" ht="15" customHeight="1">
      <c r="H46960" s="24"/>
    </row>
    <row r="46961" spans="8:8" ht="15" customHeight="1">
      <c r="H46961" s="24"/>
    </row>
    <row r="46962" spans="8:8" ht="15" customHeight="1">
      <c r="H46962" s="24"/>
    </row>
    <row r="46963" spans="8:8" ht="15" customHeight="1">
      <c r="H46963" s="24"/>
    </row>
    <row r="46964" spans="8:8" ht="15" customHeight="1">
      <c r="H46964" s="24"/>
    </row>
    <row r="46965" spans="8:8" ht="15" customHeight="1">
      <c r="H46965" s="24"/>
    </row>
    <row r="46966" spans="8:8" ht="15" customHeight="1">
      <c r="H46966" s="24"/>
    </row>
    <row r="46967" spans="8:8" ht="15" customHeight="1">
      <c r="H46967" s="24"/>
    </row>
    <row r="46968" spans="8:8" ht="15" customHeight="1">
      <c r="H46968" s="24"/>
    </row>
    <row r="46969" spans="8:8" ht="15" customHeight="1">
      <c r="H46969" s="24"/>
    </row>
    <row r="46970" spans="8:8" ht="15" customHeight="1">
      <c r="H46970" s="24"/>
    </row>
    <row r="46971" spans="8:8" ht="15" customHeight="1">
      <c r="H46971" s="24"/>
    </row>
    <row r="46972" spans="8:8" ht="15" customHeight="1">
      <c r="H46972" s="24"/>
    </row>
    <row r="46973" spans="8:8" ht="15" customHeight="1">
      <c r="H46973" s="24"/>
    </row>
    <row r="46974" spans="8:8" ht="15" customHeight="1">
      <c r="H46974" s="24"/>
    </row>
    <row r="46975" spans="8:8" ht="15" customHeight="1">
      <c r="H46975" s="24"/>
    </row>
    <row r="46976" spans="8:8" ht="15" customHeight="1">
      <c r="H46976" s="24"/>
    </row>
    <row r="46977" spans="8:8" ht="15" customHeight="1">
      <c r="H46977" s="24"/>
    </row>
    <row r="46978" spans="8:8" ht="15" customHeight="1">
      <c r="H46978" s="24"/>
    </row>
    <row r="46979" spans="8:8" ht="15" customHeight="1">
      <c r="H46979" s="24"/>
    </row>
    <row r="46980" spans="8:8" ht="15" customHeight="1">
      <c r="H46980" s="24"/>
    </row>
    <row r="46981" spans="8:8" ht="15" customHeight="1">
      <c r="H46981" s="24"/>
    </row>
    <row r="46982" spans="8:8" ht="15" customHeight="1">
      <c r="H46982" s="24"/>
    </row>
    <row r="46983" spans="8:8" ht="15" customHeight="1">
      <c r="H46983" s="24"/>
    </row>
    <row r="46984" spans="8:8" ht="15" customHeight="1">
      <c r="H46984" s="24"/>
    </row>
    <row r="46985" spans="8:8" ht="15" customHeight="1">
      <c r="H46985" s="24"/>
    </row>
    <row r="46986" spans="8:8" ht="15" customHeight="1">
      <c r="H46986" s="24"/>
    </row>
    <row r="46987" spans="8:8" ht="15" customHeight="1">
      <c r="H46987" s="24"/>
    </row>
    <row r="46988" spans="8:8" ht="15" customHeight="1">
      <c r="H46988" s="24"/>
    </row>
    <row r="46989" spans="8:8" ht="15" customHeight="1">
      <c r="H46989" s="24"/>
    </row>
    <row r="46990" spans="8:8" ht="15" customHeight="1">
      <c r="H46990" s="24"/>
    </row>
    <row r="46991" spans="8:8" ht="15" customHeight="1">
      <c r="H46991" s="24"/>
    </row>
    <row r="46992" spans="8:8" ht="15" customHeight="1">
      <c r="H46992" s="24"/>
    </row>
    <row r="46993" spans="8:8" ht="15" customHeight="1">
      <c r="H46993" s="24"/>
    </row>
    <row r="46994" spans="8:8" ht="15" customHeight="1">
      <c r="H46994" s="24"/>
    </row>
    <row r="46995" spans="8:8" ht="15" customHeight="1">
      <c r="H46995" s="24"/>
    </row>
    <row r="46996" spans="8:8" ht="15" customHeight="1">
      <c r="H46996" s="24"/>
    </row>
    <row r="46997" spans="8:8" ht="15" customHeight="1">
      <c r="H46997" s="24"/>
    </row>
    <row r="46998" spans="8:8" ht="15" customHeight="1">
      <c r="H46998" s="24"/>
    </row>
    <row r="46999" spans="8:8" ht="15" customHeight="1">
      <c r="H46999" s="24"/>
    </row>
    <row r="47000" spans="8:8" ht="15" customHeight="1">
      <c r="H47000" s="24"/>
    </row>
    <row r="47001" spans="8:8" ht="15" customHeight="1">
      <c r="H47001" s="24"/>
    </row>
    <row r="47002" spans="8:8" ht="15" customHeight="1">
      <c r="H47002" s="24"/>
    </row>
    <row r="47003" spans="8:8" ht="15" customHeight="1">
      <c r="H47003" s="24"/>
    </row>
    <row r="47004" spans="8:8" ht="15" customHeight="1">
      <c r="H47004" s="24"/>
    </row>
    <row r="47005" spans="8:8" ht="15" customHeight="1">
      <c r="H47005" s="24"/>
    </row>
    <row r="47006" spans="8:8" ht="15" customHeight="1">
      <c r="H47006" s="24"/>
    </row>
    <row r="47007" spans="8:8" ht="15" customHeight="1">
      <c r="H47007" s="24"/>
    </row>
    <row r="47008" spans="8:8" ht="15" customHeight="1">
      <c r="H47008" s="24"/>
    </row>
    <row r="47009" spans="8:8" ht="15" customHeight="1">
      <c r="H47009" s="24"/>
    </row>
    <row r="47010" spans="8:8" ht="15" customHeight="1">
      <c r="H47010" s="24"/>
    </row>
    <row r="47011" spans="8:8" ht="15" customHeight="1">
      <c r="H47011" s="24"/>
    </row>
    <row r="47012" spans="8:8" ht="15" customHeight="1">
      <c r="H47012" s="24"/>
    </row>
    <row r="47013" spans="8:8" ht="15" customHeight="1">
      <c r="H47013" s="24"/>
    </row>
    <row r="47014" spans="8:8" ht="15" customHeight="1">
      <c r="H47014" s="24"/>
    </row>
    <row r="47015" spans="8:8" ht="15" customHeight="1">
      <c r="H47015" s="24"/>
    </row>
    <row r="47016" spans="8:8" ht="15" customHeight="1">
      <c r="H47016" s="24"/>
    </row>
    <row r="47017" spans="8:8" ht="15" customHeight="1">
      <c r="H47017" s="24"/>
    </row>
    <row r="47018" spans="8:8" ht="15" customHeight="1">
      <c r="H47018" s="24"/>
    </row>
    <row r="47019" spans="8:8" ht="15" customHeight="1">
      <c r="H47019" s="24"/>
    </row>
    <row r="47020" spans="8:8" ht="15" customHeight="1">
      <c r="H47020" s="24"/>
    </row>
    <row r="47021" spans="8:8" ht="15" customHeight="1">
      <c r="H47021" s="24"/>
    </row>
    <row r="47022" spans="8:8" ht="15" customHeight="1">
      <c r="H47022" s="24"/>
    </row>
    <row r="47023" spans="8:8" ht="15" customHeight="1">
      <c r="H47023" s="24"/>
    </row>
    <row r="47024" spans="8:8" ht="15" customHeight="1">
      <c r="H47024" s="24"/>
    </row>
    <row r="47025" spans="8:8" ht="15" customHeight="1">
      <c r="H47025" s="24"/>
    </row>
    <row r="47026" spans="8:8" ht="15" customHeight="1">
      <c r="H47026" s="24"/>
    </row>
    <row r="47027" spans="8:8" ht="15" customHeight="1">
      <c r="H47027" s="24"/>
    </row>
    <row r="47028" spans="8:8" ht="15" customHeight="1">
      <c r="H47028" s="24"/>
    </row>
    <row r="47029" spans="8:8" ht="15" customHeight="1">
      <c r="H47029" s="24"/>
    </row>
    <row r="47030" spans="8:8" ht="15" customHeight="1">
      <c r="H47030" s="24"/>
    </row>
    <row r="47031" spans="8:8" ht="15" customHeight="1">
      <c r="H47031" s="24"/>
    </row>
    <row r="47032" spans="8:8" ht="15" customHeight="1">
      <c r="H47032" s="24"/>
    </row>
    <row r="47033" spans="8:8" ht="15" customHeight="1">
      <c r="H47033" s="24"/>
    </row>
    <row r="47034" spans="8:8" ht="15" customHeight="1">
      <c r="H47034" s="24"/>
    </row>
    <row r="47035" spans="8:8" ht="15" customHeight="1">
      <c r="H47035" s="24"/>
    </row>
    <row r="47036" spans="8:8" ht="15" customHeight="1">
      <c r="H47036" s="24"/>
    </row>
    <row r="47037" spans="8:8" ht="15" customHeight="1">
      <c r="H47037" s="24"/>
    </row>
    <row r="47038" spans="8:8" ht="15" customHeight="1">
      <c r="H47038" s="24"/>
    </row>
    <row r="47039" spans="8:8" ht="15" customHeight="1">
      <c r="H47039" s="24"/>
    </row>
    <row r="47040" spans="8:8" ht="15" customHeight="1">
      <c r="H47040" s="24"/>
    </row>
    <row r="47041" spans="8:8" ht="15" customHeight="1">
      <c r="H47041" s="24"/>
    </row>
    <row r="47042" spans="8:8" ht="15" customHeight="1">
      <c r="H47042" s="24"/>
    </row>
    <row r="47043" spans="8:8" ht="15" customHeight="1">
      <c r="H47043" s="24"/>
    </row>
    <row r="47044" spans="8:8" ht="15" customHeight="1">
      <c r="H47044" s="24"/>
    </row>
    <row r="47045" spans="8:8" ht="15" customHeight="1">
      <c r="H47045" s="24"/>
    </row>
    <row r="47046" spans="8:8" ht="15" customHeight="1">
      <c r="H47046" s="24"/>
    </row>
    <row r="47047" spans="8:8" ht="15" customHeight="1">
      <c r="H47047" s="24"/>
    </row>
    <row r="47048" spans="8:8" ht="15" customHeight="1">
      <c r="H47048" s="24"/>
    </row>
    <row r="47049" spans="8:8" ht="15" customHeight="1">
      <c r="H47049" s="24"/>
    </row>
    <row r="47050" spans="8:8" ht="15" customHeight="1">
      <c r="H47050" s="24"/>
    </row>
    <row r="47051" spans="8:8" ht="15" customHeight="1">
      <c r="H47051" s="24"/>
    </row>
    <row r="47052" spans="8:8" ht="15" customHeight="1">
      <c r="H47052" s="24"/>
    </row>
    <row r="47053" spans="8:8" ht="15" customHeight="1">
      <c r="H47053" s="24"/>
    </row>
    <row r="47054" spans="8:8" ht="15" customHeight="1">
      <c r="H47054" s="24"/>
    </row>
    <row r="47055" spans="8:8" ht="15" customHeight="1">
      <c r="H47055" s="24"/>
    </row>
    <row r="47056" spans="8:8" ht="15" customHeight="1">
      <c r="H47056" s="24"/>
    </row>
    <row r="47057" spans="8:8" ht="15" customHeight="1">
      <c r="H47057" s="24"/>
    </row>
    <row r="47058" spans="8:8" ht="15" customHeight="1">
      <c r="H47058" s="24"/>
    </row>
    <row r="47059" spans="8:8" ht="15" customHeight="1">
      <c r="H47059" s="24"/>
    </row>
    <row r="47060" spans="8:8" ht="15" customHeight="1">
      <c r="H47060" s="24"/>
    </row>
    <row r="47061" spans="8:8" ht="15" customHeight="1">
      <c r="H47061" s="24"/>
    </row>
    <row r="47062" spans="8:8" ht="15" customHeight="1">
      <c r="H47062" s="24"/>
    </row>
    <row r="47063" spans="8:8" ht="15" customHeight="1">
      <c r="H47063" s="24"/>
    </row>
    <row r="47064" spans="8:8" ht="15" customHeight="1">
      <c r="H47064" s="24"/>
    </row>
    <row r="47065" spans="8:8" ht="15" customHeight="1">
      <c r="H47065" s="24"/>
    </row>
    <row r="47066" spans="8:8" ht="15" customHeight="1">
      <c r="H47066" s="24"/>
    </row>
    <row r="47067" spans="8:8" ht="15" customHeight="1">
      <c r="H47067" s="24"/>
    </row>
    <row r="47068" spans="8:8" ht="15" customHeight="1">
      <c r="H47068" s="24"/>
    </row>
    <row r="47069" spans="8:8" ht="15" customHeight="1">
      <c r="H47069" s="24"/>
    </row>
    <row r="47070" spans="8:8" ht="15" customHeight="1">
      <c r="H47070" s="24"/>
    </row>
    <row r="47071" spans="8:8" ht="15" customHeight="1">
      <c r="H47071" s="24"/>
    </row>
    <row r="47072" spans="8:8" ht="15" customHeight="1">
      <c r="H47072" s="24"/>
    </row>
    <row r="47073" spans="8:8" ht="15" customHeight="1">
      <c r="H47073" s="24"/>
    </row>
    <row r="47074" spans="8:8" ht="15" customHeight="1">
      <c r="H47074" s="24"/>
    </row>
    <row r="47075" spans="8:8" ht="15" customHeight="1">
      <c r="H47075" s="24"/>
    </row>
    <row r="47076" spans="8:8" ht="15" customHeight="1">
      <c r="H47076" s="24"/>
    </row>
    <row r="47077" spans="8:8" ht="15" customHeight="1">
      <c r="H47077" s="24"/>
    </row>
    <row r="47078" spans="8:8" ht="15" customHeight="1">
      <c r="H47078" s="24"/>
    </row>
    <row r="47079" spans="8:8" ht="15" customHeight="1">
      <c r="H47079" s="24"/>
    </row>
    <row r="47080" spans="8:8" ht="15" customHeight="1">
      <c r="H47080" s="24"/>
    </row>
    <row r="47081" spans="8:8" ht="15" customHeight="1">
      <c r="H47081" s="24"/>
    </row>
    <row r="47082" spans="8:8" ht="15" customHeight="1">
      <c r="H47082" s="24"/>
    </row>
    <row r="47083" spans="8:8" ht="15" customHeight="1">
      <c r="H47083" s="24"/>
    </row>
    <row r="47084" spans="8:8" ht="15" customHeight="1">
      <c r="H47084" s="24"/>
    </row>
    <row r="47085" spans="8:8" ht="15" customHeight="1">
      <c r="H47085" s="24"/>
    </row>
    <row r="47086" spans="8:8" ht="15" customHeight="1">
      <c r="H47086" s="24"/>
    </row>
    <row r="47087" spans="8:8" ht="15" customHeight="1">
      <c r="H47087" s="24"/>
    </row>
    <row r="47088" spans="8:8" ht="15" customHeight="1">
      <c r="H47088" s="24"/>
    </row>
    <row r="47089" spans="8:8" ht="15" customHeight="1">
      <c r="H47089" s="24"/>
    </row>
    <row r="47090" spans="8:8" ht="15" customHeight="1">
      <c r="H47090" s="24"/>
    </row>
    <row r="47091" spans="8:8" ht="15" customHeight="1">
      <c r="H47091" s="24"/>
    </row>
    <row r="47092" spans="8:8" ht="15" customHeight="1">
      <c r="H47092" s="24"/>
    </row>
    <row r="47093" spans="8:8" ht="15" customHeight="1">
      <c r="H47093" s="24"/>
    </row>
    <row r="47094" spans="8:8" ht="15" customHeight="1">
      <c r="H47094" s="24"/>
    </row>
    <row r="47095" spans="8:8" ht="15" customHeight="1">
      <c r="H47095" s="24"/>
    </row>
    <row r="47096" spans="8:8" ht="15" customHeight="1">
      <c r="H47096" s="24"/>
    </row>
    <row r="47097" spans="8:8" ht="15" customHeight="1">
      <c r="H47097" s="24"/>
    </row>
    <row r="47098" spans="8:8" ht="15" customHeight="1">
      <c r="H47098" s="24"/>
    </row>
    <row r="47099" spans="8:8" ht="15" customHeight="1">
      <c r="H47099" s="24"/>
    </row>
    <row r="47100" spans="8:8" ht="15" customHeight="1">
      <c r="H47100" s="24"/>
    </row>
    <row r="47101" spans="8:8" ht="15" customHeight="1">
      <c r="H47101" s="24"/>
    </row>
    <row r="47102" spans="8:8" ht="15" customHeight="1">
      <c r="H47102" s="24"/>
    </row>
    <row r="47103" spans="8:8" ht="15" customHeight="1">
      <c r="H47103" s="24"/>
    </row>
    <row r="47104" spans="8:8" ht="15" customHeight="1">
      <c r="H47104" s="24"/>
    </row>
    <row r="47105" spans="8:8" ht="15" customHeight="1">
      <c r="H47105" s="24"/>
    </row>
    <row r="47106" spans="8:8" ht="15" customHeight="1">
      <c r="H47106" s="24"/>
    </row>
    <row r="47107" spans="8:8" ht="15" customHeight="1">
      <c r="H47107" s="24"/>
    </row>
    <row r="47108" spans="8:8" ht="15" customHeight="1">
      <c r="H47108" s="24"/>
    </row>
    <row r="47109" spans="8:8" ht="15" customHeight="1">
      <c r="H47109" s="24"/>
    </row>
    <row r="47110" spans="8:8" ht="15" customHeight="1">
      <c r="H47110" s="24"/>
    </row>
    <row r="47111" spans="8:8" ht="15" customHeight="1">
      <c r="H47111" s="24"/>
    </row>
    <row r="47112" spans="8:8" ht="15" customHeight="1">
      <c r="H47112" s="24"/>
    </row>
    <row r="47113" spans="8:8" ht="15" customHeight="1">
      <c r="H47113" s="24"/>
    </row>
    <row r="47114" spans="8:8" ht="15" customHeight="1">
      <c r="H47114" s="24"/>
    </row>
    <row r="47115" spans="8:8" ht="15" customHeight="1">
      <c r="H47115" s="24"/>
    </row>
    <row r="47116" spans="8:8" ht="15" customHeight="1">
      <c r="H47116" s="24"/>
    </row>
    <row r="47117" spans="8:8" ht="15" customHeight="1">
      <c r="H47117" s="24"/>
    </row>
    <row r="47118" spans="8:8" ht="15" customHeight="1">
      <c r="H47118" s="24"/>
    </row>
    <row r="47119" spans="8:8" ht="15" customHeight="1">
      <c r="H47119" s="24"/>
    </row>
    <row r="47120" spans="8:8" ht="15" customHeight="1">
      <c r="H47120" s="24"/>
    </row>
    <row r="47121" spans="8:8" ht="15" customHeight="1">
      <c r="H47121" s="24"/>
    </row>
    <row r="47122" spans="8:8" ht="15" customHeight="1">
      <c r="H47122" s="24"/>
    </row>
    <row r="47123" spans="8:8" ht="15" customHeight="1">
      <c r="H47123" s="24"/>
    </row>
    <row r="47124" spans="8:8" ht="15" customHeight="1">
      <c r="H47124" s="24"/>
    </row>
    <row r="47125" spans="8:8" ht="15" customHeight="1">
      <c r="H47125" s="24"/>
    </row>
    <row r="47126" spans="8:8" ht="15" customHeight="1">
      <c r="H47126" s="24"/>
    </row>
    <row r="47127" spans="8:8" ht="15" customHeight="1">
      <c r="H47127" s="24"/>
    </row>
    <row r="47128" spans="8:8" ht="15" customHeight="1">
      <c r="H47128" s="24"/>
    </row>
    <row r="47129" spans="8:8" ht="15" customHeight="1">
      <c r="H47129" s="24"/>
    </row>
    <row r="47130" spans="8:8" ht="15" customHeight="1">
      <c r="H47130" s="24"/>
    </row>
    <row r="47131" spans="8:8" ht="15" customHeight="1">
      <c r="H47131" s="24"/>
    </row>
    <row r="47132" spans="8:8" ht="15" customHeight="1">
      <c r="H47132" s="24"/>
    </row>
    <row r="47133" spans="8:8" ht="15" customHeight="1">
      <c r="H47133" s="24"/>
    </row>
    <row r="47134" spans="8:8" ht="15" customHeight="1">
      <c r="H47134" s="24"/>
    </row>
    <row r="47135" spans="8:8" ht="15" customHeight="1">
      <c r="H47135" s="24"/>
    </row>
    <row r="47136" spans="8:8" ht="15" customHeight="1">
      <c r="H47136" s="24"/>
    </row>
    <row r="47137" spans="8:8" ht="15" customHeight="1">
      <c r="H47137" s="24"/>
    </row>
    <row r="47138" spans="8:8" ht="15" customHeight="1">
      <c r="H47138" s="24"/>
    </row>
    <row r="47139" spans="8:8" ht="15" customHeight="1">
      <c r="H47139" s="24"/>
    </row>
    <row r="47140" spans="8:8" ht="15" customHeight="1">
      <c r="H47140" s="24"/>
    </row>
    <row r="47141" spans="8:8" ht="15" customHeight="1">
      <c r="H47141" s="24"/>
    </row>
    <row r="47142" spans="8:8" ht="15" customHeight="1">
      <c r="H47142" s="24"/>
    </row>
    <row r="47143" spans="8:8" ht="15" customHeight="1">
      <c r="H47143" s="24"/>
    </row>
    <row r="47144" spans="8:8" ht="15" customHeight="1">
      <c r="H47144" s="24"/>
    </row>
    <row r="47145" spans="8:8" ht="15" customHeight="1">
      <c r="H47145" s="24"/>
    </row>
    <row r="47146" spans="8:8" ht="15" customHeight="1">
      <c r="H47146" s="24"/>
    </row>
    <row r="47147" spans="8:8" ht="15" customHeight="1">
      <c r="H47147" s="24"/>
    </row>
    <row r="47148" spans="8:8" ht="15" customHeight="1">
      <c r="H47148" s="24"/>
    </row>
    <row r="47149" spans="8:8" ht="15" customHeight="1">
      <c r="H47149" s="24"/>
    </row>
    <row r="47150" spans="8:8" ht="15" customHeight="1">
      <c r="H47150" s="24"/>
    </row>
    <row r="47151" spans="8:8" ht="15" customHeight="1">
      <c r="H47151" s="24"/>
    </row>
    <row r="47152" spans="8:8" ht="15" customHeight="1">
      <c r="H47152" s="24"/>
    </row>
    <row r="47153" spans="8:8" ht="15" customHeight="1">
      <c r="H47153" s="24"/>
    </row>
    <row r="47154" spans="8:8" ht="15" customHeight="1">
      <c r="H47154" s="24"/>
    </row>
    <row r="47155" spans="8:8" ht="15" customHeight="1">
      <c r="H47155" s="24"/>
    </row>
    <row r="47156" spans="8:8" ht="15" customHeight="1">
      <c r="H47156" s="24"/>
    </row>
    <row r="47157" spans="8:8" ht="15" customHeight="1">
      <c r="H47157" s="24"/>
    </row>
    <row r="47158" spans="8:8" ht="15" customHeight="1">
      <c r="H47158" s="24"/>
    </row>
    <row r="47159" spans="8:8" ht="15" customHeight="1">
      <c r="H47159" s="24"/>
    </row>
    <row r="47160" spans="8:8" ht="15" customHeight="1">
      <c r="H47160" s="24"/>
    </row>
    <row r="47161" spans="8:8" ht="15" customHeight="1">
      <c r="H47161" s="24"/>
    </row>
    <row r="47162" spans="8:8" ht="15" customHeight="1">
      <c r="H47162" s="24"/>
    </row>
    <row r="47163" spans="8:8" ht="15" customHeight="1">
      <c r="H47163" s="24"/>
    </row>
    <row r="47164" spans="8:8" ht="15" customHeight="1">
      <c r="H47164" s="24"/>
    </row>
    <row r="47165" spans="8:8" ht="15" customHeight="1">
      <c r="H47165" s="24"/>
    </row>
    <row r="47166" spans="8:8" ht="15" customHeight="1">
      <c r="H47166" s="24"/>
    </row>
    <row r="47167" spans="8:8" ht="15" customHeight="1">
      <c r="H47167" s="24"/>
    </row>
    <row r="47168" spans="8:8" ht="15" customHeight="1">
      <c r="H47168" s="24"/>
    </row>
    <row r="47169" spans="8:8" ht="15" customHeight="1">
      <c r="H47169" s="24"/>
    </row>
    <row r="47170" spans="8:8" ht="15" customHeight="1">
      <c r="H47170" s="24"/>
    </row>
    <row r="47171" spans="8:8" ht="15" customHeight="1">
      <c r="H47171" s="24"/>
    </row>
    <row r="47172" spans="8:8" ht="15" customHeight="1">
      <c r="H47172" s="24"/>
    </row>
    <row r="47173" spans="8:8" ht="15" customHeight="1">
      <c r="H47173" s="24"/>
    </row>
    <row r="47174" spans="8:8" ht="15" customHeight="1">
      <c r="H47174" s="24"/>
    </row>
    <row r="47175" spans="8:8" ht="15" customHeight="1">
      <c r="H47175" s="24"/>
    </row>
    <row r="47176" spans="8:8" ht="15" customHeight="1">
      <c r="H47176" s="24"/>
    </row>
    <row r="47177" spans="8:8" ht="15" customHeight="1">
      <c r="H47177" s="24"/>
    </row>
    <row r="47178" spans="8:8" ht="15" customHeight="1">
      <c r="H47178" s="24"/>
    </row>
    <row r="47179" spans="8:8" ht="15" customHeight="1">
      <c r="H47179" s="24"/>
    </row>
    <row r="47180" spans="8:8" ht="15" customHeight="1">
      <c r="H47180" s="24"/>
    </row>
    <row r="47181" spans="8:8" ht="15" customHeight="1">
      <c r="H47181" s="24"/>
    </row>
    <row r="47182" spans="8:8" ht="15" customHeight="1">
      <c r="H47182" s="24"/>
    </row>
    <row r="47183" spans="8:8" ht="15" customHeight="1">
      <c r="H47183" s="24"/>
    </row>
    <row r="47184" spans="8:8" ht="15" customHeight="1">
      <c r="H47184" s="24"/>
    </row>
    <row r="47185" spans="8:8" ht="15" customHeight="1">
      <c r="H47185" s="24"/>
    </row>
    <row r="47186" spans="8:8" ht="15" customHeight="1">
      <c r="H47186" s="24"/>
    </row>
    <row r="47187" spans="8:8" ht="15" customHeight="1">
      <c r="H47187" s="24"/>
    </row>
    <row r="47188" spans="8:8" ht="15" customHeight="1">
      <c r="H47188" s="24"/>
    </row>
    <row r="47189" spans="8:8" ht="15" customHeight="1">
      <c r="H47189" s="24"/>
    </row>
    <row r="47190" spans="8:8" ht="15" customHeight="1">
      <c r="H47190" s="24"/>
    </row>
    <row r="47191" spans="8:8" ht="15" customHeight="1">
      <c r="H47191" s="24"/>
    </row>
    <row r="47192" spans="8:8" ht="15" customHeight="1">
      <c r="H47192" s="24"/>
    </row>
    <row r="47193" spans="8:8" ht="15" customHeight="1">
      <c r="H47193" s="24"/>
    </row>
    <row r="47194" spans="8:8" ht="15" customHeight="1">
      <c r="H47194" s="24"/>
    </row>
    <row r="47195" spans="8:8" ht="15" customHeight="1">
      <c r="H47195" s="24"/>
    </row>
    <row r="47196" spans="8:8" ht="15" customHeight="1">
      <c r="H47196" s="24"/>
    </row>
    <row r="47197" spans="8:8" ht="15" customHeight="1">
      <c r="H47197" s="24"/>
    </row>
    <row r="47198" spans="8:8" ht="15" customHeight="1">
      <c r="H47198" s="24"/>
    </row>
    <row r="47199" spans="8:8" ht="15" customHeight="1">
      <c r="H47199" s="24"/>
    </row>
    <row r="47200" spans="8:8" ht="15" customHeight="1">
      <c r="H47200" s="24"/>
    </row>
    <row r="47201" spans="8:8" ht="15" customHeight="1">
      <c r="H47201" s="24"/>
    </row>
    <row r="47202" spans="8:8" ht="15" customHeight="1">
      <c r="H47202" s="24"/>
    </row>
    <row r="47203" spans="8:8" ht="15" customHeight="1">
      <c r="H47203" s="24"/>
    </row>
    <row r="47204" spans="8:8" ht="15" customHeight="1">
      <c r="H47204" s="24"/>
    </row>
    <row r="47205" spans="8:8" ht="15" customHeight="1">
      <c r="H47205" s="24"/>
    </row>
    <row r="47206" spans="8:8" ht="15" customHeight="1">
      <c r="H47206" s="24"/>
    </row>
    <row r="47207" spans="8:8" ht="15" customHeight="1">
      <c r="H47207" s="24"/>
    </row>
    <row r="47208" spans="8:8" ht="15" customHeight="1">
      <c r="H47208" s="24"/>
    </row>
    <row r="47209" spans="8:8" ht="15" customHeight="1">
      <c r="H47209" s="24"/>
    </row>
    <row r="47210" spans="8:8" ht="15" customHeight="1">
      <c r="H47210" s="24"/>
    </row>
    <row r="47211" spans="8:8" ht="15" customHeight="1">
      <c r="H47211" s="24"/>
    </row>
    <row r="47212" spans="8:8" ht="15" customHeight="1">
      <c r="H47212" s="24"/>
    </row>
    <row r="47213" spans="8:8" ht="15" customHeight="1">
      <c r="H47213" s="24"/>
    </row>
    <row r="47214" spans="8:8" ht="15" customHeight="1">
      <c r="H47214" s="24"/>
    </row>
    <row r="47215" spans="8:8" ht="15" customHeight="1">
      <c r="H47215" s="24"/>
    </row>
    <row r="47216" spans="8:8" ht="15" customHeight="1">
      <c r="H47216" s="24"/>
    </row>
    <row r="47217" spans="8:8" ht="15" customHeight="1">
      <c r="H47217" s="24"/>
    </row>
    <row r="47218" spans="8:8" ht="15" customHeight="1">
      <c r="H47218" s="24"/>
    </row>
    <row r="47219" spans="8:8" ht="15" customHeight="1">
      <c r="H47219" s="24"/>
    </row>
    <row r="47220" spans="8:8" ht="15" customHeight="1">
      <c r="H47220" s="24"/>
    </row>
    <row r="47221" spans="8:8" ht="15" customHeight="1">
      <c r="H47221" s="24"/>
    </row>
    <row r="47222" spans="8:8" ht="15" customHeight="1">
      <c r="H47222" s="24"/>
    </row>
    <row r="47223" spans="8:8" ht="15" customHeight="1">
      <c r="H47223" s="24"/>
    </row>
    <row r="47224" spans="8:8" ht="15" customHeight="1">
      <c r="H47224" s="24"/>
    </row>
    <row r="47225" spans="8:8" ht="15" customHeight="1">
      <c r="H47225" s="24"/>
    </row>
    <row r="47226" spans="8:8" ht="15" customHeight="1">
      <c r="H47226" s="24"/>
    </row>
    <row r="47227" spans="8:8" ht="15" customHeight="1">
      <c r="H47227" s="24"/>
    </row>
    <row r="47228" spans="8:8" ht="15" customHeight="1">
      <c r="H47228" s="24"/>
    </row>
    <row r="47229" spans="8:8" ht="15" customHeight="1">
      <c r="H47229" s="24"/>
    </row>
    <row r="47230" spans="8:8" ht="15" customHeight="1">
      <c r="H47230" s="24"/>
    </row>
    <row r="47231" spans="8:8" ht="15" customHeight="1">
      <c r="H47231" s="24"/>
    </row>
    <row r="47232" spans="8:8" ht="15" customHeight="1">
      <c r="H47232" s="24"/>
    </row>
    <row r="47233" spans="8:8" ht="15" customHeight="1">
      <c r="H47233" s="24"/>
    </row>
    <row r="47234" spans="8:8" ht="15" customHeight="1">
      <c r="H47234" s="24"/>
    </row>
    <row r="47235" spans="8:8" ht="15" customHeight="1">
      <c r="H47235" s="24"/>
    </row>
    <row r="47236" spans="8:8" ht="15" customHeight="1">
      <c r="H47236" s="24"/>
    </row>
    <row r="47237" spans="8:8" ht="15" customHeight="1">
      <c r="H47237" s="24"/>
    </row>
    <row r="47238" spans="8:8" ht="15" customHeight="1">
      <c r="H47238" s="24"/>
    </row>
    <row r="47239" spans="8:8" ht="15" customHeight="1">
      <c r="H47239" s="24"/>
    </row>
    <row r="47240" spans="8:8" ht="15" customHeight="1">
      <c r="H47240" s="24"/>
    </row>
    <row r="47241" spans="8:8" ht="15" customHeight="1">
      <c r="H47241" s="24"/>
    </row>
    <row r="47242" spans="8:8" ht="15" customHeight="1">
      <c r="H47242" s="24"/>
    </row>
    <row r="47243" spans="8:8" ht="15" customHeight="1">
      <c r="H47243" s="24"/>
    </row>
    <row r="47244" spans="8:8" ht="15" customHeight="1">
      <c r="H47244" s="24"/>
    </row>
    <row r="47245" spans="8:8" ht="15" customHeight="1">
      <c r="H47245" s="24"/>
    </row>
    <row r="47246" spans="8:8" ht="15" customHeight="1">
      <c r="H47246" s="24"/>
    </row>
    <row r="47247" spans="8:8" ht="15" customHeight="1">
      <c r="H47247" s="24"/>
    </row>
    <row r="47248" spans="8:8" ht="15" customHeight="1">
      <c r="H47248" s="24"/>
    </row>
    <row r="47249" spans="8:8" ht="15" customHeight="1">
      <c r="H47249" s="24"/>
    </row>
    <row r="47250" spans="8:8" ht="15" customHeight="1">
      <c r="H47250" s="24"/>
    </row>
    <row r="47251" spans="8:8" ht="15" customHeight="1">
      <c r="H47251" s="24"/>
    </row>
    <row r="47252" spans="8:8" ht="15" customHeight="1">
      <c r="H47252" s="24"/>
    </row>
    <row r="47253" spans="8:8" ht="15" customHeight="1">
      <c r="H47253" s="24"/>
    </row>
    <row r="47254" spans="8:8" ht="15" customHeight="1">
      <c r="H47254" s="24"/>
    </row>
    <row r="47255" spans="8:8" ht="15" customHeight="1">
      <c r="H47255" s="24"/>
    </row>
    <row r="47256" spans="8:8" ht="15" customHeight="1">
      <c r="H47256" s="24"/>
    </row>
    <row r="47257" spans="8:8" ht="15" customHeight="1">
      <c r="H47257" s="24"/>
    </row>
    <row r="47258" spans="8:8" ht="15" customHeight="1">
      <c r="H47258" s="24"/>
    </row>
    <row r="47259" spans="8:8" ht="15" customHeight="1">
      <c r="H47259" s="24"/>
    </row>
    <row r="47260" spans="8:8" ht="15" customHeight="1">
      <c r="H47260" s="24"/>
    </row>
    <row r="47261" spans="8:8" ht="15" customHeight="1">
      <c r="H47261" s="24"/>
    </row>
    <row r="47262" spans="8:8" ht="15" customHeight="1">
      <c r="H47262" s="24"/>
    </row>
    <row r="47263" spans="8:8" ht="15" customHeight="1">
      <c r="H47263" s="24"/>
    </row>
    <row r="47264" spans="8:8" ht="15" customHeight="1">
      <c r="H47264" s="24"/>
    </row>
    <row r="47265" spans="8:8" ht="15" customHeight="1">
      <c r="H47265" s="24"/>
    </row>
    <row r="47266" spans="8:8" ht="15" customHeight="1">
      <c r="H47266" s="24"/>
    </row>
    <row r="47267" spans="8:8" ht="15" customHeight="1">
      <c r="H47267" s="24"/>
    </row>
    <row r="47268" spans="8:8" ht="15" customHeight="1">
      <c r="H47268" s="24"/>
    </row>
    <row r="47269" spans="8:8" ht="15" customHeight="1">
      <c r="H47269" s="24"/>
    </row>
    <row r="47270" spans="8:8" ht="15" customHeight="1">
      <c r="H47270" s="24"/>
    </row>
    <row r="47271" spans="8:8" ht="15" customHeight="1">
      <c r="H47271" s="24"/>
    </row>
    <row r="47272" spans="8:8" ht="15" customHeight="1">
      <c r="H47272" s="24"/>
    </row>
    <row r="47273" spans="8:8" ht="15" customHeight="1">
      <c r="H47273" s="24"/>
    </row>
    <row r="47274" spans="8:8" ht="15" customHeight="1">
      <c r="H47274" s="24"/>
    </row>
    <row r="47275" spans="8:8" ht="15" customHeight="1">
      <c r="H47275" s="24"/>
    </row>
    <row r="47276" spans="8:8" ht="15" customHeight="1">
      <c r="H47276" s="24"/>
    </row>
    <row r="47277" spans="8:8" ht="15" customHeight="1">
      <c r="H47277" s="24"/>
    </row>
    <row r="47278" spans="8:8" ht="15" customHeight="1">
      <c r="H47278" s="24"/>
    </row>
    <row r="47279" spans="8:8" ht="15" customHeight="1">
      <c r="H47279" s="24"/>
    </row>
    <row r="47280" spans="8:8" ht="15" customHeight="1">
      <c r="H47280" s="24"/>
    </row>
    <row r="47281" spans="8:8" ht="15" customHeight="1">
      <c r="H47281" s="24"/>
    </row>
    <row r="47282" spans="8:8" ht="15" customHeight="1">
      <c r="H47282" s="24"/>
    </row>
    <row r="47283" spans="8:8" ht="15" customHeight="1">
      <c r="H47283" s="24"/>
    </row>
    <row r="47284" spans="8:8" ht="15" customHeight="1">
      <c r="H47284" s="24"/>
    </row>
    <row r="47285" spans="8:8" ht="15" customHeight="1">
      <c r="H47285" s="24"/>
    </row>
    <row r="47286" spans="8:8" ht="15" customHeight="1">
      <c r="H47286" s="24"/>
    </row>
    <row r="47287" spans="8:8" ht="15" customHeight="1">
      <c r="H47287" s="24"/>
    </row>
    <row r="47288" spans="8:8" ht="15" customHeight="1">
      <c r="H47288" s="24"/>
    </row>
    <row r="47289" spans="8:8" ht="15" customHeight="1">
      <c r="H47289" s="24"/>
    </row>
    <row r="47290" spans="8:8" ht="15" customHeight="1">
      <c r="H47290" s="24"/>
    </row>
    <row r="47291" spans="8:8" ht="15" customHeight="1">
      <c r="H47291" s="24"/>
    </row>
    <row r="47292" spans="8:8" ht="15" customHeight="1">
      <c r="H47292" s="24"/>
    </row>
    <row r="47293" spans="8:8" ht="15" customHeight="1">
      <c r="H47293" s="24"/>
    </row>
    <row r="47294" spans="8:8" ht="15" customHeight="1">
      <c r="H47294" s="24"/>
    </row>
    <row r="47295" spans="8:8" ht="15" customHeight="1">
      <c r="H47295" s="24"/>
    </row>
    <row r="47296" spans="8:8" ht="15" customHeight="1">
      <c r="H47296" s="24"/>
    </row>
    <row r="47297" spans="8:8" ht="15" customHeight="1">
      <c r="H47297" s="24"/>
    </row>
    <row r="47298" spans="8:8" ht="15" customHeight="1">
      <c r="H47298" s="24"/>
    </row>
    <row r="47299" spans="8:8" ht="15" customHeight="1">
      <c r="H47299" s="24"/>
    </row>
    <row r="47300" spans="8:8" ht="15" customHeight="1">
      <c r="H47300" s="24"/>
    </row>
    <row r="47301" spans="8:8" ht="15" customHeight="1">
      <c r="H47301" s="24"/>
    </row>
    <row r="47302" spans="8:8" ht="15" customHeight="1">
      <c r="H47302" s="24"/>
    </row>
    <row r="47303" spans="8:8" ht="15" customHeight="1">
      <c r="H47303" s="24"/>
    </row>
    <row r="47304" spans="8:8" ht="15" customHeight="1">
      <c r="H47304" s="24"/>
    </row>
    <row r="47305" spans="8:8" ht="15" customHeight="1">
      <c r="H47305" s="24"/>
    </row>
    <row r="47306" spans="8:8" ht="15" customHeight="1">
      <c r="H47306" s="24"/>
    </row>
    <row r="47307" spans="8:8" ht="15" customHeight="1">
      <c r="H47307" s="24"/>
    </row>
    <row r="47308" spans="8:8" ht="15" customHeight="1">
      <c r="H47308" s="24"/>
    </row>
    <row r="47309" spans="8:8" ht="15" customHeight="1">
      <c r="H47309" s="24"/>
    </row>
    <row r="47310" spans="8:8" ht="15" customHeight="1">
      <c r="H47310" s="24"/>
    </row>
    <row r="47311" spans="8:8" ht="15" customHeight="1">
      <c r="H47311" s="24"/>
    </row>
    <row r="47312" spans="8:8" ht="15" customHeight="1">
      <c r="H47312" s="24"/>
    </row>
    <row r="47313" spans="8:8" ht="15" customHeight="1">
      <c r="H47313" s="24"/>
    </row>
    <row r="47314" spans="8:8" ht="15" customHeight="1">
      <c r="H47314" s="24"/>
    </row>
    <row r="47315" spans="8:8" ht="15" customHeight="1">
      <c r="H47315" s="24"/>
    </row>
    <row r="47316" spans="8:8" ht="15" customHeight="1">
      <c r="H47316" s="24"/>
    </row>
    <row r="47317" spans="8:8" ht="15" customHeight="1">
      <c r="H47317" s="24"/>
    </row>
    <row r="47318" spans="8:8" ht="15" customHeight="1">
      <c r="H47318" s="24"/>
    </row>
    <row r="47319" spans="8:8" ht="15" customHeight="1">
      <c r="H47319" s="24"/>
    </row>
    <row r="47320" spans="8:8" ht="15" customHeight="1">
      <c r="H47320" s="24"/>
    </row>
    <row r="47321" spans="8:8" ht="15" customHeight="1">
      <c r="H47321" s="24"/>
    </row>
    <row r="47322" spans="8:8" ht="15" customHeight="1">
      <c r="H47322" s="24"/>
    </row>
    <row r="47323" spans="8:8" ht="15" customHeight="1">
      <c r="H47323" s="24"/>
    </row>
    <row r="47324" spans="8:8" ht="15" customHeight="1">
      <c r="H47324" s="24"/>
    </row>
    <row r="47325" spans="8:8" ht="15" customHeight="1">
      <c r="H47325" s="24"/>
    </row>
    <row r="47326" spans="8:8" ht="15" customHeight="1">
      <c r="H47326" s="24"/>
    </row>
    <row r="47327" spans="8:8" ht="15" customHeight="1">
      <c r="H47327" s="24"/>
    </row>
    <row r="47328" spans="8:8" ht="15" customHeight="1">
      <c r="H47328" s="24"/>
    </row>
    <row r="47329" spans="8:8" ht="15" customHeight="1">
      <c r="H47329" s="24"/>
    </row>
    <row r="47330" spans="8:8" ht="15" customHeight="1">
      <c r="H47330" s="24"/>
    </row>
    <row r="47331" spans="8:8" ht="15" customHeight="1">
      <c r="H47331" s="24"/>
    </row>
    <row r="47332" spans="8:8" ht="15" customHeight="1">
      <c r="H47332" s="24"/>
    </row>
    <row r="47333" spans="8:8" ht="15" customHeight="1">
      <c r="H47333" s="24"/>
    </row>
    <row r="47334" spans="8:8" ht="15" customHeight="1">
      <c r="H47334" s="24"/>
    </row>
    <row r="47335" spans="8:8" ht="15" customHeight="1">
      <c r="H47335" s="24"/>
    </row>
    <row r="47336" spans="8:8" ht="15" customHeight="1">
      <c r="H47336" s="24"/>
    </row>
    <row r="47337" spans="8:8" ht="15" customHeight="1">
      <c r="H47337" s="24"/>
    </row>
    <row r="47338" spans="8:8" ht="15" customHeight="1">
      <c r="H47338" s="24"/>
    </row>
    <row r="47339" spans="8:8" ht="15" customHeight="1">
      <c r="H47339" s="24"/>
    </row>
    <row r="47340" spans="8:8" ht="15" customHeight="1">
      <c r="H47340" s="24"/>
    </row>
    <row r="47341" spans="8:8" ht="15" customHeight="1">
      <c r="H47341" s="24"/>
    </row>
    <row r="47342" spans="8:8" ht="15" customHeight="1">
      <c r="H47342" s="24"/>
    </row>
    <row r="47343" spans="8:8" ht="15" customHeight="1">
      <c r="H47343" s="24"/>
    </row>
    <row r="47344" spans="8:8" ht="15" customHeight="1">
      <c r="H47344" s="24"/>
    </row>
    <row r="47345" spans="8:8" ht="15" customHeight="1">
      <c r="H47345" s="24"/>
    </row>
    <row r="47346" spans="8:8" ht="15" customHeight="1">
      <c r="H47346" s="24"/>
    </row>
    <row r="47347" spans="8:8" ht="15" customHeight="1">
      <c r="H47347" s="24"/>
    </row>
    <row r="47348" spans="8:8" ht="15" customHeight="1">
      <c r="H47348" s="24"/>
    </row>
    <row r="47349" spans="8:8" ht="15" customHeight="1">
      <c r="H47349" s="24"/>
    </row>
    <row r="47350" spans="8:8" ht="15" customHeight="1">
      <c r="H47350" s="24"/>
    </row>
    <row r="47351" spans="8:8" ht="15" customHeight="1">
      <c r="H47351" s="24"/>
    </row>
    <row r="47352" spans="8:8" ht="15" customHeight="1">
      <c r="H47352" s="24"/>
    </row>
    <row r="47353" spans="8:8" ht="15" customHeight="1">
      <c r="H47353" s="24"/>
    </row>
    <row r="47354" spans="8:8" ht="15" customHeight="1">
      <c r="H47354" s="24"/>
    </row>
    <row r="47355" spans="8:8" ht="15" customHeight="1">
      <c r="H47355" s="24"/>
    </row>
    <row r="47356" spans="8:8" ht="15" customHeight="1">
      <c r="H47356" s="24"/>
    </row>
    <row r="47357" spans="8:8" ht="15" customHeight="1">
      <c r="H47357" s="24"/>
    </row>
    <row r="47358" spans="8:8" ht="15" customHeight="1">
      <c r="H47358" s="24"/>
    </row>
    <row r="47359" spans="8:8" ht="15" customHeight="1">
      <c r="H47359" s="24"/>
    </row>
    <row r="47360" spans="8:8" ht="15" customHeight="1">
      <c r="H47360" s="24"/>
    </row>
    <row r="47361" spans="8:8" ht="15" customHeight="1">
      <c r="H47361" s="24"/>
    </row>
    <row r="47362" spans="8:8" ht="15" customHeight="1">
      <c r="H47362" s="24"/>
    </row>
    <row r="47363" spans="8:8" ht="15" customHeight="1">
      <c r="H47363" s="24"/>
    </row>
    <row r="47364" spans="8:8" ht="15" customHeight="1">
      <c r="H47364" s="24"/>
    </row>
    <row r="47365" spans="8:8" ht="15" customHeight="1">
      <c r="H47365" s="24"/>
    </row>
    <row r="47366" spans="8:8" ht="15" customHeight="1">
      <c r="H47366" s="24"/>
    </row>
    <row r="47367" spans="8:8" ht="15" customHeight="1">
      <c r="H47367" s="24"/>
    </row>
    <row r="47368" spans="8:8" ht="15" customHeight="1">
      <c r="H47368" s="24"/>
    </row>
    <row r="47369" spans="8:8" ht="15" customHeight="1">
      <c r="H47369" s="24"/>
    </row>
    <row r="47370" spans="8:8" ht="15" customHeight="1">
      <c r="H47370" s="24"/>
    </row>
    <row r="47371" spans="8:8" ht="15" customHeight="1">
      <c r="H47371" s="24"/>
    </row>
    <row r="47372" spans="8:8" ht="15" customHeight="1">
      <c r="H47372" s="24"/>
    </row>
    <row r="47373" spans="8:8" ht="15" customHeight="1">
      <c r="H47373" s="24"/>
    </row>
    <row r="47374" spans="8:8" ht="15" customHeight="1">
      <c r="H47374" s="24"/>
    </row>
    <row r="47375" spans="8:8" ht="15" customHeight="1">
      <c r="H47375" s="24"/>
    </row>
    <row r="47376" spans="8:8" ht="15" customHeight="1">
      <c r="H47376" s="24"/>
    </row>
    <row r="47377" spans="8:8" ht="15" customHeight="1">
      <c r="H47377" s="24"/>
    </row>
    <row r="47378" spans="8:8" ht="15" customHeight="1">
      <c r="H47378" s="24"/>
    </row>
    <row r="47379" spans="8:8" ht="15" customHeight="1">
      <c r="H47379" s="24"/>
    </row>
    <row r="47380" spans="8:8" ht="15" customHeight="1">
      <c r="H47380" s="24"/>
    </row>
    <row r="47381" spans="8:8" ht="15" customHeight="1">
      <c r="H47381" s="24"/>
    </row>
    <row r="47382" spans="8:8" ht="15" customHeight="1">
      <c r="H47382" s="24"/>
    </row>
    <row r="47383" spans="8:8" ht="15" customHeight="1">
      <c r="H47383" s="24"/>
    </row>
    <row r="47384" spans="8:8" ht="15" customHeight="1">
      <c r="H47384" s="24"/>
    </row>
    <row r="47385" spans="8:8" ht="15" customHeight="1">
      <c r="H47385" s="24"/>
    </row>
    <row r="47386" spans="8:8" ht="15" customHeight="1">
      <c r="H47386" s="24"/>
    </row>
    <row r="47387" spans="8:8" ht="15" customHeight="1">
      <c r="H47387" s="24"/>
    </row>
    <row r="47388" spans="8:8" ht="15" customHeight="1">
      <c r="H47388" s="24"/>
    </row>
    <row r="47389" spans="8:8" ht="15" customHeight="1">
      <c r="H47389" s="24"/>
    </row>
    <row r="47390" spans="8:8" ht="15" customHeight="1">
      <c r="H47390" s="24"/>
    </row>
    <row r="47391" spans="8:8" ht="15" customHeight="1">
      <c r="H47391" s="24"/>
    </row>
    <row r="47392" spans="8:8" ht="15" customHeight="1">
      <c r="H47392" s="24"/>
    </row>
    <row r="47393" spans="8:8" ht="15" customHeight="1">
      <c r="H47393" s="24"/>
    </row>
    <row r="47394" spans="8:8" ht="15" customHeight="1">
      <c r="H47394" s="24"/>
    </row>
    <row r="47395" spans="8:8" ht="15" customHeight="1">
      <c r="H47395" s="24"/>
    </row>
    <row r="47396" spans="8:8" ht="15" customHeight="1">
      <c r="H47396" s="24"/>
    </row>
    <row r="47397" spans="8:8" ht="15" customHeight="1">
      <c r="H47397" s="24"/>
    </row>
    <row r="47398" spans="8:8" ht="15" customHeight="1">
      <c r="H47398" s="24"/>
    </row>
    <row r="47399" spans="8:8" ht="15" customHeight="1">
      <c r="H47399" s="24"/>
    </row>
    <row r="47400" spans="8:8" ht="15" customHeight="1">
      <c r="H47400" s="24"/>
    </row>
    <row r="47401" spans="8:8" ht="15" customHeight="1">
      <c r="H47401" s="24"/>
    </row>
    <row r="47402" spans="8:8" ht="15" customHeight="1">
      <c r="H47402" s="24"/>
    </row>
    <row r="47403" spans="8:8" ht="15" customHeight="1">
      <c r="H47403" s="24"/>
    </row>
    <row r="47404" spans="8:8" ht="15" customHeight="1">
      <c r="H47404" s="24"/>
    </row>
    <row r="47405" spans="8:8" ht="15" customHeight="1">
      <c r="H47405" s="24"/>
    </row>
    <row r="47406" spans="8:8" ht="15" customHeight="1">
      <c r="H47406" s="24"/>
    </row>
    <row r="47407" spans="8:8" ht="15" customHeight="1">
      <c r="H47407" s="24"/>
    </row>
    <row r="47408" spans="8:8" ht="15" customHeight="1">
      <c r="H47408" s="24"/>
    </row>
    <row r="47409" spans="8:8" ht="15" customHeight="1">
      <c r="H47409" s="24"/>
    </row>
    <row r="47410" spans="8:8" ht="15" customHeight="1">
      <c r="H47410" s="24"/>
    </row>
    <row r="47411" spans="8:8" ht="15" customHeight="1">
      <c r="H47411" s="24"/>
    </row>
    <row r="47412" spans="8:8" ht="15" customHeight="1">
      <c r="H47412" s="24"/>
    </row>
    <row r="47413" spans="8:8" ht="15" customHeight="1">
      <c r="H47413" s="24"/>
    </row>
    <row r="47414" spans="8:8" ht="15" customHeight="1">
      <c r="H47414" s="24"/>
    </row>
    <row r="47415" spans="8:8" ht="15" customHeight="1">
      <c r="H47415" s="24"/>
    </row>
    <row r="47416" spans="8:8" ht="15" customHeight="1">
      <c r="H47416" s="24"/>
    </row>
    <row r="47417" spans="8:8" ht="15" customHeight="1">
      <c r="H47417" s="24"/>
    </row>
    <row r="47418" spans="8:8" ht="15" customHeight="1">
      <c r="H47418" s="24"/>
    </row>
    <row r="47419" spans="8:8" ht="15" customHeight="1">
      <c r="H47419" s="24"/>
    </row>
    <row r="47420" spans="8:8" ht="15" customHeight="1">
      <c r="H47420" s="24"/>
    </row>
    <row r="47421" spans="8:8" ht="15" customHeight="1">
      <c r="H47421" s="24"/>
    </row>
    <row r="47422" spans="8:8" ht="15" customHeight="1">
      <c r="H47422" s="24"/>
    </row>
    <row r="47423" spans="8:8" ht="15" customHeight="1">
      <c r="H47423" s="24"/>
    </row>
    <row r="47424" spans="8:8" ht="15" customHeight="1">
      <c r="H47424" s="24"/>
    </row>
    <row r="47425" spans="8:8" ht="15" customHeight="1">
      <c r="H47425" s="24"/>
    </row>
    <row r="47426" spans="8:8" ht="15" customHeight="1">
      <c r="H47426" s="24"/>
    </row>
    <row r="47427" spans="8:8" ht="15" customHeight="1">
      <c r="H47427" s="24"/>
    </row>
    <row r="47428" spans="8:8" ht="15" customHeight="1">
      <c r="H47428" s="24"/>
    </row>
    <row r="47429" spans="8:8" ht="15" customHeight="1">
      <c r="H47429" s="24"/>
    </row>
    <row r="47430" spans="8:8" ht="15" customHeight="1">
      <c r="H47430" s="24"/>
    </row>
    <row r="47431" spans="8:8" ht="15" customHeight="1">
      <c r="H47431" s="24"/>
    </row>
    <row r="47432" spans="8:8" ht="15" customHeight="1">
      <c r="H47432" s="24"/>
    </row>
    <row r="47433" spans="8:8" ht="15" customHeight="1">
      <c r="H47433" s="24"/>
    </row>
    <row r="47434" spans="8:8" ht="15" customHeight="1">
      <c r="H47434" s="24"/>
    </row>
    <row r="47435" spans="8:8" ht="15" customHeight="1">
      <c r="H47435" s="24"/>
    </row>
    <row r="47436" spans="8:8" ht="15" customHeight="1">
      <c r="H47436" s="24"/>
    </row>
    <row r="47437" spans="8:8" ht="15" customHeight="1">
      <c r="H47437" s="24"/>
    </row>
    <row r="47438" spans="8:8" ht="15" customHeight="1">
      <c r="H47438" s="24"/>
    </row>
    <row r="47439" spans="8:8" ht="15" customHeight="1">
      <c r="H47439" s="24"/>
    </row>
    <row r="47440" spans="8:8" ht="15" customHeight="1">
      <c r="H47440" s="24"/>
    </row>
    <row r="47441" spans="8:8" ht="15" customHeight="1">
      <c r="H47441" s="24"/>
    </row>
    <row r="47442" spans="8:8" ht="15" customHeight="1">
      <c r="H47442" s="24"/>
    </row>
    <row r="47443" spans="8:8" ht="15" customHeight="1">
      <c r="H47443" s="24"/>
    </row>
    <row r="47444" spans="8:8" ht="15" customHeight="1">
      <c r="H47444" s="24"/>
    </row>
    <row r="47445" spans="8:8" ht="15" customHeight="1">
      <c r="H47445" s="24"/>
    </row>
    <row r="47446" spans="8:8" ht="15" customHeight="1">
      <c r="H47446" s="24"/>
    </row>
    <row r="47447" spans="8:8" ht="15" customHeight="1">
      <c r="H47447" s="24"/>
    </row>
    <row r="47448" spans="8:8" ht="15" customHeight="1">
      <c r="H47448" s="24"/>
    </row>
    <row r="47449" spans="8:8" ht="15" customHeight="1">
      <c r="H47449" s="24"/>
    </row>
    <row r="47450" spans="8:8" ht="15" customHeight="1">
      <c r="H47450" s="24"/>
    </row>
    <row r="47451" spans="8:8" ht="15" customHeight="1">
      <c r="H47451" s="24"/>
    </row>
    <row r="47452" spans="8:8" ht="15" customHeight="1">
      <c r="H47452" s="24"/>
    </row>
    <row r="47453" spans="8:8" ht="15" customHeight="1">
      <c r="H47453" s="24"/>
    </row>
    <row r="47454" spans="8:8" ht="15" customHeight="1">
      <c r="H47454" s="24"/>
    </row>
    <row r="47455" spans="8:8" ht="15" customHeight="1">
      <c r="H47455" s="24"/>
    </row>
    <row r="47456" spans="8:8" ht="15" customHeight="1">
      <c r="H47456" s="24"/>
    </row>
    <row r="47457" spans="8:8" ht="15" customHeight="1">
      <c r="H47457" s="24"/>
    </row>
    <row r="47458" spans="8:8" ht="15" customHeight="1">
      <c r="H47458" s="24"/>
    </row>
    <row r="47459" spans="8:8" ht="15" customHeight="1">
      <c r="H47459" s="24"/>
    </row>
    <row r="47460" spans="8:8" ht="15" customHeight="1">
      <c r="H47460" s="24"/>
    </row>
    <row r="47461" spans="8:8" ht="15" customHeight="1">
      <c r="H47461" s="24"/>
    </row>
    <row r="47462" spans="8:8" ht="15" customHeight="1">
      <c r="H47462" s="24"/>
    </row>
    <row r="47463" spans="8:8" ht="15" customHeight="1">
      <c r="H47463" s="24"/>
    </row>
    <row r="47464" spans="8:8" ht="15" customHeight="1">
      <c r="H47464" s="24"/>
    </row>
    <row r="47465" spans="8:8" ht="15" customHeight="1">
      <c r="H47465" s="24"/>
    </row>
    <row r="47466" spans="8:8" ht="15" customHeight="1">
      <c r="H47466" s="24"/>
    </row>
    <row r="47467" spans="8:8" ht="15" customHeight="1">
      <c r="H47467" s="24"/>
    </row>
    <row r="47468" spans="8:8" ht="15" customHeight="1">
      <c r="H47468" s="24"/>
    </row>
    <row r="47469" spans="8:8" ht="15" customHeight="1">
      <c r="H47469" s="24"/>
    </row>
    <row r="47470" spans="8:8" ht="15" customHeight="1">
      <c r="H47470" s="24"/>
    </row>
    <row r="47471" spans="8:8" ht="15" customHeight="1">
      <c r="H47471" s="24"/>
    </row>
    <row r="47472" spans="8:8" ht="15" customHeight="1">
      <c r="H47472" s="24"/>
    </row>
    <row r="47473" spans="8:8" ht="15" customHeight="1">
      <c r="H47473" s="24"/>
    </row>
    <row r="47474" spans="8:8" ht="15" customHeight="1">
      <c r="H47474" s="24"/>
    </row>
    <row r="47475" spans="8:8" ht="15" customHeight="1">
      <c r="H47475" s="24"/>
    </row>
    <row r="47476" spans="8:8" ht="15" customHeight="1">
      <c r="H47476" s="24"/>
    </row>
    <row r="47477" spans="8:8" ht="15" customHeight="1">
      <c r="H47477" s="24"/>
    </row>
    <row r="47478" spans="8:8" ht="15" customHeight="1">
      <c r="H47478" s="24"/>
    </row>
    <row r="47479" spans="8:8" ht="15" customHeight="1">
      <c r="H47479" s="24"/>
    </row>
    <row r="47480" spans="8:8" ht="15" customHeight="1">
      <c r="H47480" s="24"/>
    </row>
    <row r="47481" spans="8:8" ht="15" customHeight="1">
      <c r="H47481" s="24"/>
    </row>
    <row r="47482" spans="8:8" ht="15" customHeight="1">
      <c r="H47482" s="24"/>
    </row>
    <row r="47483" spans="8:8" ht="15" customHeight="1">
      <c r="H47483" s="24"/>
    </row>
    <row r="47484" spans="8:8" ht="15" customHeight="1">
      <c r="H47484" s="24"/>
    </row>
    <row r="47485" spans="8:8" ht="15" customHeight="1">
      <c r="H47485" s="24"/>
    </row>
    <row r="47486" spans="8:8" ht="15" customHeight="1">
      <c r="H47486" s="24"/>
    </row>
    <row r="47487" spans="8:8" ht="15" customHeight="1">
      <c r="H47487" s="24"/>
    </row>
    <row r="47488" spans="8:8" ht="15" customHeight="1">
      <c r="H47488" s="24"/>
    </row>
    <row r="47489" spans="8:8" ht="15" customHeight="1">
      <c r="H47489" s="24"/>
    </row>
    <row r="47490" spans="8:8" ht="15" customHeight="1">
      <c r="H47490" s="24"/>
    </row>
    <row r="47491" spans="8:8" ht="15" customHeight="1">
      <c r="H47491" s="24"/>
    </row>
    <row r="47492" spans="8:8" ht="15" customHeight="1">
      <c r="H47492" s="24"/>
    </row>
    <row r="47493" spans="8:8" ht="15" customHeight="1">
      <c r="H47493" s="24"/>
    </row>
    <row r="47494" spans="8:8" ht="15" customHeight="1">
      <c r="H47494" s="24"/>
    </row>
    <row r="47495" spans="8:8" ht="15" customHeight="1">
      <c r="H47495" s="24"/>
    </row>
    <row r="47496" spans="8:8" ht="15" customHeight="1">
      <c r="H47496" s="24"/>
    </row>
    <row r="47497" spans="8:8" ht="15" customHeight="1">
      <c r="H47497" s="24"/>
    </row>
    <row r="47498" spans="8:8" ht="15" customHeight="1">
      <c r="H47498" s="24"/>
    </row>
    <row r="47499" spans="8:8" ht="15" customHeight="1">
      <c r="H47499" s="24"/>
    </row>
    <row r="47500" spans="8:8" ht="15" customHeight="1">
      <c r="H47500" s="24"/>
    </row>
    <row r="47501" spans="8:8" ht="15" customHeight="1">
      <c r="H47501" s="24"/>
    </row>
    <row r="47502" spans="8:8" ht="15" customHeight="1">
      <c r="H47502" s="24"/>
    </row>
    <row r="47503" spans="8:8" ht="15" customHeight="1">
      <c r="H47503" s="24"/>
    </row>
    <row r="47504" spans="8:8" ht="15" customHeight="1">
      <c r="H47504" s="24"/>
    </row>
    <row r="47505" spans="8:8" ht="15" customHeight="1">
      <c r="H47505" s="24"/>
    </row>
    <row r="47506" spans="8:8" ht="15" customHeight="1">
      <c r="H47506" s="24"/>
    </row>
    <row r="47507" spans="8:8" ht="15" customHeight="1">
      <c r="H47507" s="24"/>
    </row>
    <row r="47508" spans="8:8" ht="15" customHeight="1">
      <c r="H47508" s="24"/>
    </row>
    <row r="47509" spans="8:8" ht="15" customHeight="1">
      <c r="H47509" s="24"/>
    </row>
    <row r="47510" spans="8:8" ht="15" customHeight="1">
      <c r="H47510" s="24"/>
    </row>
    <row r="47511" spans="8:8" ht="15" customHeight="1">
      <c r="H47511" s="24"/>
    </row>
    <row r="47512" spans="8:8" ht="15" customHeight="1">
      <c r="H47512" s="24"/>
    </row>
    <row r="47513" spans="8:8" ht="15" customHeight="1">
      <c r="H47513" s="24"/>
    </row>
    <row r="47514" spans="8:8" ht="15" customHeight="1">
      <c r="H47514" s="24"/>
    </row>
    <row r="47515" spans="8:8" ht="15" customHeight="1">
      <c r="H47515" s="24"/>
    </row>
    <row r="47516" spans="8:8" ht="15" customHeight="1">
      <c r="H47516" s="24"/>
    </row>
    <row r="47517" spans="8:8" ht="15" customHeight="1">
      <c r="H47517" s="24"/>
    </row>
    <row r="47518" spans="8:8" ht="15" customHeight="1">
      <c r="H47518" s="24"/>
    </row>
    <row r="47519" spans="8:8" ht="15" customHeight="1">
      <c r="H47519" s="24"/>
    </row>
    <row r="47520" spans="8:8" ht="15" customHeight="1">
      <c r="H47520" s="24"/>
    </row>
    <row r="47521" spans="8:8" ht="15" customHeight="1">
      <c r="H47521" s="24"/>
    </row>
    <row r="47522" spans="8:8" ht="15" customHeight="1">
      <c r="H47522" s="24"/>
    </row>
    <row r="47523" spans="8:8" ht="15" customHeight="1">
      <c r="H47523" s="24"/>
    </row>
    <row r="47524" spans="8:8" ht="15" customHeight="1">
      <c r="H47524" s="24"/>
    </row>
    <row r="47525" spans="8:8" ht="15" customHeight="1">
      <c r="H47525" s="24"/>
    </row>
    <row r="47526" spans="8:8" ht="15" customHeight="1">
      <c r="H47526" s="24"/>
    </row>
    <row r="47527" spans="8:8" ht="15" customHeight="1">
      <c r="H47527" s="24"/>
    </row>
    <row r="47528" spans="8:8" ht="15" customHeight="1">
      <c r="H47528" s="24"/>
    </row>
    <row r="47529" spans="8:8" ht="15" customHeight="1">
      <c r="H47529" s="24"/>
    </row>
    <row r="47530" spans="8:8" ht="15" customHeight="1">
      <c r="H47530" s="24"/>
    </row>
    <row r="47531" spans="8:8" ht="15" customHeight="1">
      <c r="H47531" s="24"/>
    </row>
    <row r="47532" spans="8:8" ht="15" customHeight="1">
      <c r="H47532" s="24"/>
    </row>
    <row r="47533" spans="8:8" ht="15" customHeight="1">
      <c r="H47533" s="24"/>
    </row>
    <row r="47534" spans="8:8" ht="15" customHeight="1">
      <c r="H47534" s="24"/>
    </row>
    <row r="47535" spans="8:8" ht="15" customHeight="1">
      <c r="H47535" s="24"/>
    </row>
    <row r="47536" spans="8:8" ht="15" customHeight="1">
      <c r="H47536" s="24"/>
    </row>
    <row r="47537" spans="8:8" ht="15" customHeight="1">
      <c r="H47537" s="24"/>
    </row>
    <row r="47538" spans="8:8" ht="15" customHeight="1">
      <c r="H47538" s="24"/>
    </row>
    <row r="47539" spans="8:8" ht="15" customHeight="1">
      <c r="H47539" s="24"/>
    </row>
    <row r="47540" spans="8:8" ht="15" customHeight="1">
      <c r="H47540" s="24"/>
    </row>
    <row r="47541" spans="8:8" ht="15" customHeight="1">
      <c r="H47541" s="24"/>
    </row>
    <row r="47542" spans="8:8" ht="15" customHeight="1">
      <c r="H47542" s="24"/>
    </row>
    <row r="47543" spans="8:8" ht="15" customHeight="1">
      <c r="H47543" s="24"/>
    </row>
    <row r="47544" spans="8:8" ht="15" customHeight="1">
      <c r="H47544" s="24"/>
    </row>
    <row r="47545" spans="8:8" ht="15" customHeight="1">
      <c r="H47545" s="24"/>
    </row>
    <row r="47546" spans="8:8" ht="15" customHeight="1">
      <c r="H47546" s="24"/>
    </row>
    <row r="47547" spans="8:8" ht="15" customHeight="1">
      <c r="H47547" s="24"/>
    </row>
    <row r="47548" spans="8:8" ht="15" customHeight="1">
      <c r="H47548" s="24"/>
    </row>
    <row r="47549" spans="8:8" ht="15" customHeight="1">
      <c r="H47549" s="24"/>
    </row>
    <row r="47550" spans="8:8" ht="15" customHeight="1">
      <c r="H47550" s="24"/>
    </row>
    <row r="47551" spans="8:8" ht="15" customHeight="1">
      <c r="H47551" s="24"/>
    </row>
    <row r="47552" spans="8:8" ht="15" customHeight="1">
      <c r="H47552" s="24"/>
    </row>
    <row r="47553" spans="8:8" ht="15" customHeight="1">
      <c r="H47553" s="24"/>
    </row>
    <row r="47554" spans="8:8" ht="15" customHeight="1">
      <c r="H47554" s="24"/>
    </row>
    <row r="47555" spans="8:8" ht="15" customHeight="1">
      <c r="H47555" s="24"/>
    </row>
    <row r="47556" spans="8:8" ht="15" customHeight="1">
      <c r="H47556" s="24"/>
    </row>
    <row r="47557" spans="8:8" ht="15" customHeight="1">
      <c r="H47557" s="24"/>
    </row>
    <row r="47558" spans="8:8" ht="15" customHeight="1">
      <c r="H47558" s="24"/>
    </row>
    <row r="47559" spans="8:8" ht="15" customHeight="1">
      <c r="H47559" s="24"/>
    </row>
    <row r="47560" spans="8:8" ht="15" customHeight="1">
      <c r="H47560" s="24"/>
    </row>
    <row r="47561" spans="8:8" ht="15" customHeight="1">
      <c r="H47561" s="24"/>
    </row>
    <row r="47562" spans="8:8" ht="15" customHeight="1">
      <c r="H47562" s="24"/>
    </row>
    <row r="47563" spans="8:8" ht="15" customHeight="1">
      <c r="H47563" s="24"/>
    </row>
    <row r="47564" spans="8:8" ht="15" customHeight="1">
      <c r="H47564" s="24"/>
    </row>
    <row r="47565" spans="8:8" ht="15" customHeight="1">
      <c r="H47565" s="24"/>
    </row>
    <row r="47566" spans="8:8" ht="15" customHeight="1">
      <c r="H47566" s="24"/>
    </row>
    <row r="47567" spans="8:8" ht="15" customHeight="1">
      <c r="H47567" s="24"/>
    </row>
    <row r="47568" spans="8:8" ht="15" customHeight="1">
      <c r="H47568" s="24"/>
    </row>
    <row r="47569" spans="8:8" ht="15" customHeight="1">
      <c r="H47569" s="24"/>
    </row>
    <row r="47570" spans="8:8" ht="15" customHeight="1">
      <c r="H47570" s="24"/>
    </row>
    <row r="47571" spans="8:8" ht="15" customHeight="1">
      <c r="H47571" s="24"/>
    </row>
    <row r="47572" spans="8:8" ht="15" customHeight="1">
      <c r="H47572" s="24"/>
    </row>
    <row r="47573" spans="8:8" ht="15" customHeight="1">
      <c r="H47573" s="24"/>
    </row>
    <row r="47574" spans="8:8" ht="15" customHeight="1">
      <c r="H47574" s="24"/>
    </row>
    <row r="47575" spans="8:8" ht="15" customHeight="1">
      <c r="H47575" s="24"/>
    </row>
    <row r="47576" spans="8:8" ht="15" customHeight="1">
      <c r="H47576" s="24"/>
    </row>
    <row r="47577" spans="8:8" ht="15" customHeight="1">
      <c r="H47577" s="24"/>
    </row>
    <row r="47578" spans="8:8" ht="15" customHeight="1">
      <c r="H47578" s="24"/>
    </row>
    <row r="47579" spans="8:8" ht="15" customHeight="1">
      <c r="H47579" s="24"/>
    </row>
    <row r="47580" spans="8:8" ht="15" customHeight="1">
      <c r="H47580" s="24"/>
    </row>
    <row r="47581" spans="8:8" ht="15" customHeight="1">
      <c r="H47581" s="24"/>
    </row>
    <row r="47582" spans="8:8" ht="15" customHeight="1">
      <c r="H47582" s="24"/>
    </row>
    <row r="47583" spans="8:8" ht="15" customHeight="1">
      <c r="H47583" s="24"/>
    </row>
    <row r="47584" spans="8:8" ht="15" customHeight="1">
      <c r="H47584" s="24"/>
    </row>
    <row r="47585" spans="8:8" ht="15" customHeight="1">
      <c r="H47585" s="24"/>
    </row>
    <row r="47586" spans="8:8" ht="15" customHeight="1">
      <c r="H47586" s="24"/>
    </row>
    <row r="47587" spans="8:8" ht="15" customHeight="1">
      <c r="H47587" s="24"/>
    </row>
    <row r="47588" spans="8:8" ht="15" customHeight="1">
      <c r="H47588" s="24"/>
    </row>
    <row r="47589" spans="8:8" ht="15" customHeight="1">
      <c r="H47589" s="24"/>
    </row>
    <row r="47590" spans="8:8" ht="15" customHeight="1">
      <c r="H47590" s="24"/>
    </row>
    <row r="47591" spans="8:8" ht="15" customHeight="1">
      <c r="H47591" s="24"/>
    </row>
    <row r="47592" spans="8:8" ht="15" customHeight="1">
      <c r="H47592" s="24"/>
    </row>
    <row r="47593" spans="8:8" ht="15" customHeight="1">
      <c r="H47593" s="24"/>
    </row>
    <row r="47594" spans="8:8" ht="15" customHeight="1">
      <c r="H47594" s="24"/>
    </row>
    <row r="47595" spans="8:8" ht="15" customHeight="1">
      <c r="H47595" s="24"/>
    </row>
    <row r="47596" spans="8:8" ht="15" customHeight="1">
      <c r="H47596" s="24"/>
    </row>
    <row r="47597" spans="8:8" ht="15" customHeight="1">
      <c r="H47597" s="24"/>
    </row>
    <row r="47598" spans="8:8" ht="15" customHeight="1">
      <c r="H47598" s="24"/>
    </row>
    <row r="47599" spans="8:8" ht="15" customHeight="1">
      <c r="H47599" s="24"/>
    </row>
    <row r="47600" spans="8:8" ht="15" customHeight="1">
      <c r="H47600" s="24"/>
    </row>
    <row r="47601" spans="8:8" ht="15" customHeight="1">
      <c r="H47601" s="24"/>
    </row>
    <row r="47602" spans="8:8" ht="15" customHeight="1">
      <c r="H47602" s="24"/>
    </row>
    <row r="47603" spans="8:8" ht="15" customHeight="1">
      <c r="H47603" s="24"/>
    </row>
    <row r="47604" spans="8:8" ht="15" customHeight="1">
      <c r="H47604" s="24"/>
    </row>
    <row r="47605" spans="8:8" ht="15" customHeight="1">
      <c r="H47605" s="24"/>
    </row>
    <row r="47606" spans="8:8" ht="15" customHeight="1">
      <c r="H47606" s="24"/>
    </row>
    <row r="47607" spans="8:8" ht="15" customHeight="1">
      <c r="H47607" s="24"/>
    </row>
    <row r="47608" spans="8:8" ht="15" customHeight="1">
      <c r="H47608" s="24"/>
    </row>
    <row r="47609" spans="8:8" ht="15" customHeight="1">
      <c r="H47609" s="24"/>
    </row>
    <row r="47610" spans="8:8" ht="15" customHeight="1">
      <c r="H47610" s="24"/>
    </row>
    <row r="47611" spans="8:8" ht="15" customHeight="1">
      <c r="H47611" s="24"/>
    </row>
    <row r="47612" spans="8:8" ht="15" customHeight="1">
      <c r="H47612" s="24"/>
    </row>
    <row r="47613" spans="8:8" ht="15" customHeight="1">
      <c r="H47613" s="24"/>
    </row>
    <row r="47614" spans="8:8" ht="15" customHeight="1">
      <c r="H47614" s="24"/>
    </row>
    <row r="47615" spans="8:8" ht="15" customHeight="1">
      <c r="H47615" s="24"/>
    </row>
    <row r="47616" spans="8:8" ht="15" customHeight="1">
      <c r="H47616" s="24"/>
    </row>
    <row r="47617" spans="8:8" ht="15" customHeight="1">
      <c r="H47617" s="24"/>
    </row>
    <row r="47618" spans="8:8" ht="15" customHeight="1">
      <c r="H47618" s="24"/>
    </row>
    <row r="47619" spans="8:8" ht="15" customHeight="1">
      <c r="H47619" s="24"/>
    </row>
    <row r="47620" spans="8:8" ht="15" customHeight="1">
      <c r="H47620" s="24"/>
    </row>
    <row r="47621" spans="8:8" ht="15" customHeight="1">
      <c r="H47621" s="24"/>
    </row>
    <row r="47622" spans="8:8" ht="15" customHeight="1">
      <c r="H47622" s="24"/>
    </row>
    <row r="47623" spans="8:8" ht="15" customHeight="1">
      <c r="H47623" s="24"/>
    </row>
    <row r="47624" spans="8:8" ht="15" customHeight="1">
      <c r="H47624" s="24"/>
    </row>
    <row r="47625" spans="8:8" ht="15" customHeight="1">
      <c r="H47625" s="24"/>
    </row>
    <row r="47626" spans="8:8" ht="15" customHeight="1">
      <c r="H47626" s="24"/>
    </row>
    <row r="47627" spans="8:8" ht="15" customHeight="1">
      <c r="H47627" s="24"/>
    </row>
    <row r="47628" spans="8:8" ht="15" customHeight="1">
      <c r="H47628" s="24"/>
    </row>
    <row r="47629" spans="8:8" ht="15" customHeight="1">
      <c r="H47629" s="24"/>
    </row>
    <row r="47630" spans="8:8" ht="15" customHeight="1">
      <c r="H47630" s="24"/>
    </row>
    <row r="47631" spans="8:8" ht="15" customHeight="1">
      <c r="H47631" s="24"/>
    </row>
    <row r="47632" spans="8:8" ht="15" customHeight="1">
      <c r="H47632" s="24"/>
    </row>
    <row r="47633" spans="8:8" ht="15" customHeight="1">
      <c r="H47633" s="24"/>
    </row>
    <row r="47634" spans="8:8" ht="15" customHeight="1">
      <c r="H47634" s="24"/>
    </row>
    <row r="47635" spans="8:8" ht="15" customHeight="1">
      <c r="H47635" s="24"/>
    </row>
    <row r="47636" spans="8:8" ht="15" customHeight="1">
      <c r="H47636" s="24"/>
    </row>
    <row r="47637" spans="8:8" ht="15" customHeight="1">
      <c r="H47637" s="24"/>
    </row>
    <row r="47638" spans="8:8" ht="15" customHeight="1">
      <c r="H47638" s="24"/>
    </row>
    <row r="47639" spans="8:8" ht="15" customHeight="1">
      <c r="H47639" s="24"/>
    </row>
    <row r="47640" spans="8:8" ht="15" customHeight="1">
      <c r="H47640" s="24"/>
    </row>
    <row r="47641" spans="8:8" ht="15" customHeight="1">
      <c r="H47641" s="24"/>
    </row>
    <row r="47642" spans="8:8" ht="15" customHeight="1">
      <c r="H47642" s="24"/>
    </row>
    <row r="47643" spans="8:8" ht="15" customHeight="1">
      <c r="H47643" s="24"/>
    </row>
    <row r="47644" spans="8:8" ht="15" customHeight="1">
      <c r="H47644" s="24"/>
    </row>
    <row r="47645" spans="8:8" ht="15" customHeight="1">
      <c r="H47645" s="24"/>
    </row>
    <row r="47646" spans="8:8" ht="15" customHeight="1">
      <c r="H47646" s="24"/>
    </row>
    <row r="47647" spans="8:8" ht="15" customHeight="1">
      <c r="H47647" s="24"/>
    </row>
    <row r="47648" spans="8:8" ht="15" customHeight="1">
      <c r="H47648" s="24"/>
    </row>
    <row r="47649" spans="8:8" ht="15" customHeight="1">
      <c r="H47649" s="24"/>
    </row>
    <row r="47650" spans="8:8" ht="15" customHeight="1">
      <c r="H47650" s="24"/>
    </row>
    <row r="47651" spans="8:8" ht="15" customHeight="1">
      <c r="H47651" s="24"/>
    </row>
    <row r="47652" spans="8:8" ht="15" customHeight="1">
      <c r="H47652" s="24"/>
    </row>
    <row r="47653" spans="8:8" ht="15" customHeight="1">
      <c r="H47653" s="24"/>
    </row>
    <row r="47654" spans="8:8" ht="15" customHeight="1">
      <c r="H47654" s="24"/>
    </row>
    <row r="47655" spans="8:8" ht="15" customHeight="1">
      <c r="H47655" s="24"/>
    </row>
    <row r="47656" spans="8:8" ht="15" customHeight="1">
      <c r="H47656" s="24"/>
    </row>
    <row r="47657" spans="8:8" ht="15" customHeight="1">
      <c r="H47657" s="24"/>
    </row>
    <row r="47658" spans="8:8" ht="15" customHeight="1">
      <c r="H47658" s="24"/>
    </row>
    <row r="47659" spans="8:8" ht="15" customHeight="1">
      <c r="H47659" s="24"/>
    </row>
    <row r="47660" spans="8:8" ht="15" customHeight="1">
      <c r="H47660" s="24"/>
    </row>
    <row r="47661" spans="8:8" ht="15" customHeight="1">
      <c r="H47661" s="24"/>
    </row>
    <row r="47662" spans="8:8" ht="15" customHeight="1">
      <c r="H47662" s="24"/>
    </row>
    <row r="47663" spans="8:8" ht="15" customHeight="1">
      <c r="H47663" s="24"/>
    </row>
    <row r="47664" spans="8:8" ht="15" customHeight="1">
      <c r="H47664" s="24"/>
    </row>
    <row r="47665" spans="8:8" ht="15" customHeight="1">
      <c r="H47665" s="24"/>
    </row>
    <row r="47666" spans="8:8" ht="15" customHeight="1">
      <c r="H47666" s="24"/>
    </row>
    <row r="47667" spans="8:8" ht="15" customHeight="1">
      <c r="H47667" s="24"/>
    </row>
    <row r="47668" spans="8:8" ht="15" customHeight="1">
      <c r="H47668" s="24"/>
    </row>
    <row r="47669" spans="8:8" ht="15" customHeight="1">
      <c r="H47669" s="24"/>
    </row>
    <row r="47670" spans="8:8" ht="15" customHeight="1">
      <c r="H47670" s="24"/>
    </row>
    <row r="47671" spans="8:8" ht="15" customHeight="1">
      <c r="H47671" s="24"/>
    </row>
    <row r="47672" spans="8:8" ht="15" customHeight="1">
      <c r="H47672" s="24"/>
    </row>
    <row r="47673" spans="8:8" ht="15" customHeight="1">
      <c r="H47673" s="24"/>
    </row>
    <row r="47674" spans="8:8" ht="15" customHeight="1">
      <c r="H47674" s="24"/>
    </row>
    <row r="47675" spans="8:8" ht="15" customHeight="1">
      <c r="H47675" s="24"/>
    </row>
    <row r="47676" spans="8:8" ht="15" customHeight="1">
      <c r="H47676" s="24"/>
    </row>
    <row r="47677" spans="8:8" ht="15" customHeight="1">
      <c r="H47677" s="24"/>
    </row>
    <row r="47678" spans="8:8" ht="15" customHeight="1">
      <c r="H47678" s="24"/>
    </row>
    <row r="47679" spans="8:8" ht="15" customHeight="1">
      <c r="H47679" s="24"/>
    </row>
    <row r="47680" spans="8:8" ht="15" customHeight="1">
      <c r="H47680" s="24"/>
    </row>
    <row r="47681" spans="8:8" ht="15" customHeight="1">
      <c r="H47681" s="24"/>
    </row>
    <row r="47682" spans="8:8" ht="15" customHeight="1">
      <c r="H47682" s="24"/>
    </row>
    <row r="47683" spans="8:8" ht="15" customHeight="1">
      <c r="H47683" s="24"/>
    </row>
    <row r="47684" spans="8:8" ht="15" customHeight="1">
      <c r="H47684" s="24"/>
    </row>
    <row r="47685" spans="8:8" ht="15" customHeight="1">
      <c r="H47685" s="24"/>
    </row>
    <row r="47686" spans="8:8" ht="15" customHeight="1">
      <c r="H47686" s="24"/>
    </row>
    <row r="47687" spans="8:8" ht="15" customHeight="1">
      <c r="H47687" s="24"/>
    </row>
    <row r="47688" spans="8:8" ht="15" customHeight="1">
      <c r="H47688" s="24"/>
    </row>
    <row r="47689" spans="8:8" ht="15" customHeight="1">
      <c r="H47689" s="24"/>
    </row>
    <row r="47690" spans="8:8" ht="15" customHeight="1">
      <c r="H47690" s="24"/>
    </row>
    <row r="47691" spans="8:8" ht="15" customHeight="1">
      <c r="H47691" s="24"/>
    </row>
    <row r="47692" spans="8:8" ht="15" customHeight="1">
      <c r="H47692" s="24"/>
    </row>
    <row r="47693" spans="8:8" ht="15" customHeight="1">
      <c r="H47693" s="24"/>
    </row>
    <row r="47694" spans="8:8" ht="15" customHeight="1">
      <c r="H47694" s="24"/>
    </row>
    <row r="47695" spans="8:8" ht="15" customHeight="1">
      <c r="H47695" s="24"/>
    </row>
    <row r="47696" spans="8:8" ht="15" customHeight="1">
      <c r="H47696" s="24"/>
    </row>
    <row r="47697" spans="8:8" ht="15" customHeight="1">
      <c r="H47697" s="24"/>
    </row>
    <row r="47698" spans="8:8" ht="15" customHeight="1">
      <c r="H47698" s="24"/>
    </row>
    <row r="47699" spans="8:8" ht="15" customHeight="1">
      <c r="H47699" s="24"/>
    </row>
    <row r="47700" spans="8:8" ht="15" customHeight="1">
      <c r="H47700" s="24"/>
    </row>
    <row r="47701" spans="8:8" ht="15" customHeight="1">
      <c r="H47701" s="24"/>
    </row>
    <row r="47702" spans="8:8" ht="15" customHeight="1">
      <c r="H47702" s="24"/>
    </row>
    <row r="47703" spans="8:8" ht="15" customHeight="1">
      <c r="H47703" s="24"/>
    </row>
    <row r="47704" spans="8:8" ht="15" customHeight="1">
      <c r="H47704" s="24"/>
    </row>
    <row r="47705" spans="8:8" ht="15" customHeight="1">
      <c r="H47705" s="24"/>
    </row>
    <row r="47706" spans="8:8" ht="15" customHeight="1">
      <c r="H47706" s="24"/>
    </row>
    <row r="47707" spans="8:8" ht="15" customHeight="1">
      <c r="H47707" s="24"/>
    </row>
    <row r="47708" spans="8:8" ht="15" customHeight="1">
      <c r="H47708" s="24"/>
    </row>
    <row r="47709" spans="8:8" ht="15" customHeight="1">
      <c r="H47709" s="24"/>
    </row>
    <row r="47710" spans="8:8" ht="15" customHeight="1">
      <c r="H47710" s="24"/>
    </row>
    <row r="47711" spans="8:8" ht="15" customHeight="1">
      <c r="H47711" s="24"/>
    </row>
    <row r="47712" spans="8:8" ht="15" customHeight="1">
      <c r="H47712" s="24"/>
    </row>
    <row r="47713" spans="8:8" ht="15" customHeight="1">
      <c r="H47713" s="24"/>
    </row>
    <row r="47714" spans="8:8" ht="15" customHeight="1">
      <c r="H47714" s="24"/>
    </row>
    <row r="47715" spans="8:8" ht="15" customHeight="1">
      <c r="H47715" s="24"/>
    </row>
    <row r="47716" spans="8:8" ht="15" customHeight="1">
      <c r="H47716" s="24"/>
    </row>
    <row r="47717" spans="8:8" ht="15" customHeight="1">
      <c r="H47717" s="24"/>
    </row>
    <row r="47718" spans="8:8" ht="15" customHeight="1">
      <c r="H47718" s="24"/>
    </row>
    <row r="47719" spans="8:8" ht="15" customHeight="1">
      <c r="H47719" s="24"/>
    </row>
    <row r="47720" spans="8:8" ht="15" customHeight="1">
      <c r="H47720" s="24"/>
    </row>
    <row r="47721" spans="8:8" ht="15" customHeight="1">
      <c r="H47721" s="24"/>
    </row>
    <row r="47722" spans="8:8" ht="15" customHeight="1">
      <c r="H47722" s="24"/>
    </row>
    <row r="47723" spans="8:8" ht="15" customHeight="1">
      <c r="H47723" s="24"/>
    </row>
    <row r="47724" spans="8:8" ht="15" customHeight="1">
      <c r="H47724" s="24"/>
    </row>
    <row r="47725" spans="8:8" ht="15" customHeight="1">
      <c r="H47725" s="24"/>
    </row>
    <row r="47726" spans="8:8" ht="15" customHeight="1">
      <c r="H47726" s="24"/>
    </row>
    <row r="47727" spans="8:8" ht="15" customHeight="1">
      <c r="H47727" s="24"/>
    </row>
    <row r="47728" spans="8:8" ht="15" customHeight="1">
      <c r="H47728" s="24"/>
    </row>
    <row r="47729" spans="8:8" ht="15" customHeight="1">
      <c r="H47729" s="24"/>
    </row>
    <row r="47730" spans="8:8" ht="15" customHeight="1">
      <c r="H47730" s="24"/>
    </row>
    <row r="47731" spans="8:8" ht="15" customHeight="1">
      <c r="H47731" s="24"/>
    </row>
    <row r="47732" spans="8:8" ht="15" customHeight="1">
      <c r="H47732" s="24"/>
    </row>
    <row r="47733" spans="8:8" ht="15" customHeight="1">
      <c r="H47733" s="24"/>
    </row>
    <row r="47734" spans="8:8" ht="15" customHeight="1">
      <c r="H47734" s="24"/>
    </row>
    <row r="47735" spans="8:8" ht="15" customHeight="1">
      <c r="H47735" s="24"/>
    </row>
    <row r="47736" spans="8:8" ht="15" customHeight="1">
      <c r="H47736" s="24"/>
    </row>
    <row r="47737" spans="8:8" ht="15" customHeight="1">
      <c r="H47737" s="24"/>
    </row>
    <row r="47738" spans="8:8" ht="15" customHeight="1">
      <c r="H47738" s="24"/>
    </row>
    <row r="47739" spans="8:8" ht="15" customHeight="1">
      <c r="H47739" s="24"/>
    </row>
    <row r="47740" spans="8:8" ht="15" customHeight="1">
      <c r="H47740" s="24"/>
    </row>
    <row r="47741" spans="8:8" ht="15" customHeight="1">
      <c r="H47741" s="24"/>
    </row>
    <row r="47742" spans="8:8" ht="15" customHeight="1">
      <c r="H47742" s="24"/>
    </row>
    <row r="47743" spans="8:8" ht="15" customHeight="1">
      <c r="H47743" s="24"/>
    </row>
    <row r="47744" spans="8:8" ht="15" customHeight="1">
      <c r="H47744" s="24"/>
    </row>
    <row r="47745" spans="8:8" ht="15" customHeight="1">
      <c r="H47745" s="24"/>
    </row>
    <row r="47746" spans="8:8" ht="15" customHeight="1">
      <c r="H47746" s="24"/>
    </row>
    <row r="47747" spans="8:8" ht="15" customHeight="1">
      <c r="H47747" s="24"/>
    </row>
    <row r="47748" spans="8:8" ht="15" customHeight="1">
      <c r="H47748" s="24"/>
    </row>
    <row r="47749" spans="8:8" ht="15" customHeight="1">
      <c r="H47749" s="24"/>
    </row>
    <row r="47750" spans="8:8" ht="15" customHeight="1">
      <c r="H47750" s="24"/>
    </row>
    <row r="47751" spans="8:8" ht="15" customHeight="1">
      <c r="H47751" s="24"/>
    </row>
    <row r="47752" spans="8:8" ht="15" customHeight="1">
      <c r="H47752" s="24"/>
    </row>
    <row r="47753" spans="8:8" ht="15" customHeight="1">
      <c r="H47753" s="24"/>
    </row>
    <row r="47754" spans="8:8" ht="15" customHeight="1">
      <c r="H47754" s="24"/>
    </row>
    <row r="47755" spans="8:8" ht="15" customHeight="1">
      <c r="H47755" s="24"/>
    </row>
    <row r="47756" spans="8:8" ht="15" customHeight="1">
      <c r="H47756" s="24"/>
    </row>
    <row r="47757" spans="8:8" ht="15" customHeight="1">
      <c r="H47757" s="24"/>
    </row>
    <row r="47758" spans="8:8" ht="15" customHeight="1">
      <c r="H47758" s="24"/>
    </row>
    <row r="47759" spans="8:8" ht="15" customHeight="1">
      <c r="H47759" s="24"/>
    </row>
    <row r="47760" spans="8:8" ht="15" customHeight="1">
      <c r="H47760" s="24"/>
    </row>
    <row r="47761" spans="8:8" ht="15" customHeight="1">
      <c r="H47761" s="24"/>
    </row>
    <row r="47762" spans="8:8" ht="15" customHeight="1">
      <c r="H47762" s="24"/>
    </row>
    <row r="47763" spans="8:8" ht="15" customHeight="1">
      <c r="H47763" s="24"/>
    </row>
    <row r="47764" spans="8:8" ht="15" customHeight="1">
      <c r="H47764" s="24"/>
    </row>
    <row r="47765" spans="8:8" ht="15" customHeight="1">
      <c r="H47765" s="24"/>
    </row>
    <row r="47766" spans="8:8" ht="15" customHeight="1">
      <c r="H47766" s="24"/>
    </row>
    <row r="47767" spans="8:8" ht="15" customHeight="1">
      <c r="H47767" s="24"/>
    </row>
    <row r="47768" spans="8:8" ht="15" customHeight="1">
      <c r="H47768" s="24"/>
    </row>
    <row r="47769" spans="8:8" ht="15" customHeight="1">
      <c r="H47769" s="24"/>
    </row>
    <row r="47770" spans="8:8" ht="15" customHeight="1">
      <c r="H47770" s="24"/>
    </row>
    <row r="47771" spans="8:8" ht="15" customHeight="1">
      <c r="H47771" s="24"/>
    </row>
    <row r="47772" spans="8:8" ht="15" customHeight="1">
      <c r="H47772" s="24"/>
    </row>
    <row r="47773" spans="8:8" ht="15" customHeight="1">
      <c r="H47773" s="24"/>
    </row>
    <row r="47774" spans="8:8" ht="15" customHeight="1">
      <c r="H47774" s="24"/>
    </row>
    <row r="47775" spans="8:8" ht="15" customHeight="1">
      <c r="H47775" s="24"/>
    </row>
    <row r="47776" spans="8:8" ht="15" customHeight="1">
      <c r="H47776" s="24"/>
    </row>
    <row r="47777" spans="8:8" ht="15" customHeight="1">
      <c r="H47777" s="24"/>
    </row>
    <row r="47778" spans="8:8" ht="15" customHeight="1">
      <c r="H47778" s="24"/>
    </row>
    <row r="47779" spans="8:8" ht="15" customHeight="1">
      <c r="H47779" s="24"/>
    </row>
    <row r="47780" spans="8:8" ht="15" customHeight="1">
      <c r="H47780" s="24"/>
    </row>
    <row r="47781" spans="8:8" ht="15" customHeight="1">
      <c r="H47781" s="24"/>
    </row>
    <row r="47782" spans="8:8" ht="15" customHeight="1">
      <c r="H47782" s="24"/>
    </row>
    <row r="47783" spans="8:8" ht="15" customHeight="1">
      <c r="H47783" s="24"/>
    </row>
    <row r="47784" spans="8:8" ht="15" customHeight="1">
      <c r="H47784" s="24"/>
    </row>
    <row r="47785" spans="8:8" ht="15" customHeight="1">
      <c r="H47785" s="24"/>
    </row>
    <row r="47786" spans="8:8" ht="15" customHeight="1">
      <c r="H47786" s="24"/>
    </row>
    <row r="47787" spans="8:8" ht="15" customHeight="1">
      <c r="H47787" s="24"/>
    </row>
    <row r="47788" spans="8:8" ht="15" customHeight="1">
      <c r="H47788" s="24"/>
    </row>
    <row r="47789" spans="8:8" ht="15" customHeight="1">
      <c r="H47789" s="24"/>
    </row>
    <row r="47790" spans="8:8" ht="15" customHeight="1">
      <c r="H47790" s="24"/>
    </row>
    <row r="47791" spans="8:8" ht="15" customHeight="1">
      <c r="H47791" s="24"/>
    </row>
    <row r="47792" spans="8:8" ht="15" customHeight="1">
      <c r="H47792" s="24"/>
    </row>
    <row r="47793" spans="8:8" ht="15" customHeight="1">
      <c r="H47793" s="24"/>
    </row>
    <row r="47794" spans="8:8" ht="15" customHeight="1">
      <c r="H47794" s="24"/>
    </row>
    <row r="47795" spans="8:8" ht="15" customHeight="1">
      <c r="H47795" s="24"/>
    </row>
    <row r="47796" spans="8:8" ht="15" customHeight="1">
      <c r="H47796" s="24"/>
    </row>
    <row r="47797" spans="8:8" ht="15" customHeight="1">
      <c r="H47797" s="24"/>
    </row>
    <row r="47798" spans="8:8" ht="15" customHeight="1">
      <c r="H47798" s="24"/>
    </row>
    <row r="47799" spans="8:8" ht="15" customHeight="1">
      <c r="H47799" s="24"/>
    </row>
    <row r="47800" spans="8:8" ht="15" customHeight="1">
      <c r="H47800" s="24"/>
    </row>
    <row r="47801" spans="8:8" ht="15" customHeight="1">
      <c r="H47801" s="24"/>
    </row>
    <row r="47802" spans="8:8" ht="15" customHeight="1">
      <c r="H47802" s="24"/>
    </row>
    <row r="47803" spans="8:8" ht="15" customHeight="1">
      <c r="H47803" s="24"/>
    </row>
    <row r="47804" spans="8:8" ht="15" customHeight="1">
      <c r="H47804" s="24"/>
    </row>
    <row r="47805" spans="8:8" ht="15" customHeight="1">
      <c r="H47805" s="24"/>
    </row>
    <row r="47806" spans="8:8" ht="15" customHeight="1">
      <c r="H47806" s="24"/>
    </row>
    <row r="47807" spans="8:8" ht="15" customHeight="1">
      <c r="H47807" s="24"/>
    </row>
    <row r="47808" spans="8:8" ht="15" customHeight="1">
      <c r="H47808" s="24"/>
    </row>
    <row r="47809" spans="8:8" ht="15" customHeight="1">
      <c r="H47809" s="24"/>
    </row>
    <row r="47810" spans="8:8" ht="15" customHeight="1">
      <c r="H47810" s="24"/>
    </row>
    <row r="47811" spans="8:8" ht="15" customHeight="1">
      <c r="H47811" s="24"/>
    </row>
    <row r="47812" spans="8:8" ht="15" customHeight="1">
      <c r="H47812" s="24"/>
    </row>
    <row r="47813" spans="8:8" ht="15" customHeight="1">
      <c r="H47813" s="24"/>
    </row>
    <row r="47814" spans="8:8" ht="15" customHeight="1">
      <c r="H47814" s="24"/>
    </row>
    <row r="47815" spans="8:8" ht="15" customHeight="1">
      <c r="H47815" s="24"/>
    </row>
    <row r="47816" spans="8:8" ht="15" customHeight="1">
      <c r="H47816" s="24"/>
    </row>
    <row r="47817" spans="8:8" ht="15" customHeight="1">
      <c r="H47817" s="24"/>
    </row>
    <row r="47818" spans="8:8" ht="15" customHeight="1">
      <c r="H47818" s="24"/>
    </row>
    <row r="47819" spans="8:8" ht="15" customHeight="1">
      <c r="H47819" s="24"/>
    </row>
    <row r="47820" spans="8:8" ht="15" customHeight="1">
      <c r="H47820" s="24"/>
    </row>
    <row r="47821" spans="8:8" ht="15" customHeight="1">
      <c r="H47821" s="24"/>
    </row>
    <row r="47822" spans="8:8" ht="15" customHeight="1">
      <c r="H47822" s="24"/>
    </row>
    <row r="47823" spans="8:8" ht="15" customHeight="1">
      <c r="H47823" s="24"/>
    </row>
    <row r="47824" spans="8:8" ht="15" customHeight="1">
      <c r="H47824" s="24"/>
    </row>
    <row r="47825" spans="8:8" ht="15" customHeight="1">
      <c r="H47825" s="24"/>
    </row>
    <row r="47826" spans="8:8" ht="15" customHeight="1">
      <c r="H47826" s="24"/>
    </row>
    <row r="47827" spans="8:8" ht="15" customHeight="1">
      <c r="H47827" s="24"/>
    </row>
    <row r="47828" spans="8:8" ht="15" customHeight="1">
      <c r="H47828" s="24"/>
    </row>
    <row r="47829" spans="8:8" ht="15" customHeight="1">
      <c r="H47829" s="24"/>
    </row>
    <row r="47830" spans="8:8" ht="15" customHeight="1">
      <c r="H47830" s="24"/>
    </row>
    <row r="47831" spans="8:8" ht="15" customHeight="1">
      <c r="H47831" s="24"/>
    </row>
    <row r="47832" spans="8:8" ht="15" customHeight="1">
      <c r="H47832" s="24"/>
    </row>
    <row r="47833" spans="8:8" ht="15" customHeight="1">
      <c r="H47833" s="24"/>
    </row>
    <row r="47834" spans="8:8" ht="15" customHeight="1">
      <c r="H47834" s="24"/>
    </row>
    <row r="47835" spans="8:8" ht="15" customHeight="1">
      <c r="H47835" s="24"/>
    </row>
    <row r="47836" spans="8:8" ht="15" customHeight="1">
      <c r="H47836" s="24"/>
    </row>
    <row r="47837" spans="8:8" ht="15" customHeight="1">
      <c r="H47837" s="24"/>
    </row>
    <row r="47838" spans="8:8" ht="15" customHeight="1">
      <c r="H47838" s="24"/>
    </row>
    <row r="47839" spans="8:8" ht="15" customHeight="1">
      <c r="H47839" s="24"/>
    </row>
    <row r="47840" spans="8:8" ht="15" customHeight="1">
      <c r="H47840" s="24"/>
    </row>
    <row r="47841" spans="8:8" ht="15" customHeight="1">
      <c r="H47841" s="24"/>
    </row>
    <row r="47842" spans="8:8" ht="15" customHeight="1">
      <c r="H47842" s="24"/>
    </row>
    <row r="47843" spans="8:8" ht="15" customHeight="1">
      <c r="H47843" s="24"/>
    </row>
    <row r="47844" spans="8:8" ht="15" customHeight="1">
      <c r="H47844" s="24"/>
    </row>
    <row r="47845" spans="8:8" ht="15" customHeight="1">
      <c r="H47845" s="24"/>
    </row>
    <row r="47846" spans="8:8" ht="15" customHeight="1">
      <c r="H47846" s="24"/>
    </row>
    <row r="47847" spans="8:8" ht="15" customHeight="1">
      <c r="H47847" s="24"/>
    </row>
    <row r="47848" spans="8:8" ht="15" customHeight="1">
      <c r="H47848" s="24"/>
    </row>
    <row r="47849" spans="8:8" ht="15" customHeight="1">
      <c r="H47849" s="24"/>
    </row>
    <row r="47850" spans="8:8" ht="15" customHeight="1">
      <c r="H47850" s="24"/>
    </row>
    <row r="47851" spans="8:8" ht="15" customHeight="1">
      <c r="H47851" s="24"/>
    </row>
    <row r="47852" spans="8:8" ht="15" customHeight="1">
      <c r="H47852" s="24"/>
    </row>
    <row r="47853" spans="8:8" ht="15" customHeight="1">
      <c r="H47853" s="24"/>
    </row>
    <row r="47854" spans="8:8" ht="15" customHeight="1">
      <c r="H47854" s="24"/>
    </row>
    <row r="47855" spans="8:8" ht="15" customHeight="1">
      <c r="H47855" s="24"/>
    </row>
    <row r="47856" spans="8:8" ht="15" customHeight="1">
      <c r="H47856" s="24"/>
    </row>
    <row r="47857" spans="8:8" ht="15" customHeight="1">
      <c r="H47857" s="24"/>
    </row>
    <row r="47858" spans="8:8" ht="15" customHeight="1">
      <c r="H47858" s="24"/>
    </row>
    <row r="47859" spans="8:8" ht="15" customHeight="1">
      <c r="H47859" s="24"/>
    </row>
    <row r="47860" spans="8:8" ht="15" customHeight="1">
      <c r="H47860" s="24"/>
    </row>
    <row r="47861" spans="8:8" ht="15" customHeight="1">
      <c r="H47861" s="24"/>
    </row>
    <row r="47862" spans="8:8" ht="15" customHeight="1">
      <c r="H47862" s="24"/>
    </row>
    <row r="47863" spans="8:8" ht="15" customHeight="1">
      <c r="H47863" s="24"/>
    </row>
    <row r="47864" spans="8:8" ht="15" customHeight="1">
      <c r="H47864" s="24"/>
    </row>
    <row r="47865" spans="8:8" ht="15" customHeight="1">
      <c r="H47865" s="24"/>
    </row>
    <row r="47866" spans="8:8" ht="15" customHeight="1">
      <c r="H47866" s="24"/>
    </row>
    <row r="47867" spans="8:8" ht="15" customHeight="1">
      <c r="H47867" s="24"/>
    </row>
    <row r="47868" spans="8:8" ht="15" customHeight="1">
      <c r="H47868" s="24"/>
    </row>
    <row r="47869" spans="8:8" ht="15" customHeight="1">
      <c r="H47869" s="24"/>
    </row>
    <row r="47870" spans="8:8" ht="15" customHeight="1">
      <c r="H47870" s="24"/>
    </row>
    <row r="47871" spans="8:8" ht="15" customHeight="1">
      <c r="H47871" s="24"/>
    </row>
    <row r="47872" spans="8:8" ht="15" customHeight="1">
      <c r="H47872" s="24"/>
    </row>
    <row r="47873" spans="8:8" ht="15" customHeight="1">
      <c r="H47873" s="24"/>
    </row>
    <row r="47874" spans="8:8" ht="15" customHeight="1">
      <c r="H47874" s="24"/>
    </row>
    <row r="47875" spans="8:8" ht="15" customHeight="1">
      <c r="H47875" s="24"/>
    </row>
    <row r="47876" spans="8:8" ht="15" customHeight="1">
      <c r="H47876" s="24"/>
    </row>
    <row r="47877" spans="8:8" ht="15" customHeight="1">
      <c r="H47877" s="24"/>
    </row>
    <row r="47878" spans="8:8" ht="15" customHeight="1">
      <c r="H47878" s="24"/>
    </row>
    <row r="47879" spans="8:8" ht="15" customHeight="1">
      <c r="H47879" s="24"/>
    </row>
    <row r="47880" spans="8:8" ht="15" customHeight="1">
      <c r="H47880" s="24"/>
    </row>
    <row r="47881" spans="8:8" ht="15" customHeight="1">
      <c r="H47881" s="24"/>
    </row>
    <row r="47882" spans="8:8" ht="15" customHeight="1">
      <c r="H47882" s="24"/>
    </row>
    <row r="47883" spans="8:8" ht="15" customHeight="1">
      <c r="H47883" s="24"/>
    </row>
    <row r="47884" spans="8:8" ht="15" customHeight="1">
      <c r="H47884" s="24"/>
    </row>
    <row r="47885" spans="8:8" ht="15" customHeight="1">
      <c r="H47885" s="24"/>
    </row>
    <row r="47886" spans="8:8" ht="15" customHeight="1">
      <c r="H47886" s="24"/>
    </row>
    <row r="47887" spans="8:8" ht="15" customHeight="1">
      <c r="H47887" s="24"/>
    </row>
    <row r="47888" spans="8:8" ht="15" customHeight="1">
      <c r="H47888" s="24"/>
    </row>
    <row r="47889" spans="8:8" ht="15" customHeight="1">
      <c r="H47889" s="24"/>
    </row>
    <row r="47890" spans="8:8" ht="15" customHeight="1">
      <c r="H47890" s="24"/>
    </row>
    <row r="47891" spans="8:8" ht="15" customHeight="1">
      <c r="H47891" s="24"/>
    </row>
    <row r="47892" spans="8:8" ht="15" customHeight="1">
      <c r="H47892" s="24"/>
    </row>
    <row r="47893" spans="8:8" ht="15" customHeight="1">
      <c r="H47893" s="24"/>
    </row>
    <row r="47894" spans="8:8" ht="15" customHeight="1">
      <c r="H47894" s="24"/>
    </row>
    <row r="47895" spans="8:8" ht="15" customHeight="1">
      <c r="H47895" s="24"/>
    </row>
    <row r="47896" spans="8:8" ht="15" customHeight="1">
      <c r="H47896" s="24"/>
    </row>
    <row r="47897" spans="8:8" ht="15" customHeight="1">
      <c r="H47897" s="24"/>
    </row>
    <row r="47898" spans="8:8" ht="15" customHeight="1">
      <c r="H47898" s="24"/>
    </row>
    <row r="47899" spans="8:8" ht="15" customHeight="1">
      <c r="H47899" s="24"/>
    </row>
    <row r="47900" spans="8:8" ht="15" customHeight="1">
      <c r="H47900" s="24"/>
    </row>
    <row r="47901" spans="8:8" ht="15" customHeight="1">
      <c r="H47901" s="24"/>
    </row>
    <row r="47902" spans="8:8" ht="15" customHeight="1">
      <c r="H47902" s="24"/>
    </row>
    <row r="47903" spans="8:8" ht="15" customHeight="1">
      <c r="H47903" s="24"/>
    </row>
    <row r="47904" spans="8:8" ht="15" customHeight="1">
      <c r="H47904" s="24"/>
    </row>
    <row r="47905" spans="8:8" ht="15" customHeight="1">
      <c r="H47905" s="24"/>
    </row>
    <row r="47906" spans="8:8" ht="15" customHeight="1">
      <c r="H47906" s="24"/>
    </row>
    <row r="47907" spans="8:8" ht="15" customHeight="1">
      <c r="H47907" s="24"/>
    </row>
    <row r="47908" spans="8:8" ht="15" customHeight="1">
      <c r="H47908" s="24"/>
    </row>
    <row r="47909" spans="8:8" ht="15" customHeight="1">
      <c r="H47909" s="24"/>
    </row>
    <row r="47910" spans="8:8" ht="15" customHeight="1">
      <c r="H47910" s="24"/>
    </row>
    <row r="47911" spans="8:8" ht="15" customHeight="1">
      <c r="H47911" s="24"/>
    </row>
    <row r="47912" spans="8:8" ht="15" customHeight="1">
      <c r="H47912" s="24"/>
    </row>
    <row r="47913" spans="8:8" ht="15" customHeight="1">
      <c r="H47913" s="24"/>
    </row>
    <row r="47914" spans="8:8" ht="15" customHeight="1">
      <c r="H47914" s="24"/>
    </row>
    <row r="47915" spans="8:8" ht="15" customHeight="1">
      <c r="H47915" s="24"/>
    </row>
    <row r="47916" spans="8:8" ht="15" customHeight="1">
      <c r="H47916" s="24"/>
    </row>
    <row r="47917" spans="8:8" ht="15" customHeight="1">
      <c r="H47917" s="24"/>
    </row>
    <row r="47918" spans="8:8" ht="15" customHeight="1">
      <c r="H47918" s="24"/>
    </row>
    <row r="47919" spans="8:8" ht="15" customHeight="1">
      <c r="H47919" s="24"/>
    </row>
    <row r="47920" spans="8:8" ht="15" customHeight="1">
      <c r="H47920" s="24"/>
    </row>
    <row r="47921" spans="8:8" ht="15" customHeight="1">
      <c r="H47921" s="24"/>
    </row>
    <row r="47922" spans="8:8" ht="15" customHeight="1">
      <c r="H47922" s="24"/>
    </row>
    <row r="47923" spans="8:8" ht="15" customHeight="1">
      <c r="H47923" s="24"/>
    </row>
    <row r="47924" spans="8:8" ht="15" customHeight="1">
      <c r="H47924" s="24"/>
    </row>
    <row r="47925" spans="8:8" ht="15" customHeight="1">
      <c r="H47925" s="24"/>
    </row>
    <row r="47926" spans="8:8" ht="15" customHeight="1">
      <c r="H47926" s="24"/>
    </row>
    <row r="47927" spans="8:8" ht="15" customHeight="1">
      <c r="H47927" s="24"/>
    </row>
    <row r="47928" spans="8:8" ht="15" customHeight="1">
      <c r="H47928" s="24"/>
    </row>
    <row r="47929" spans="8:8" ht="15" customHeight="1">
      <c r="H47929" s="24"/>
    </row>
    <row r="47930" spans="8:8" ht="15" customHeight="1">
      <c r="H47930" s="24"/>
    </row>
    <row r="47931" spans="8:8" ht="15" customHeight="1">
      <c r="H47931" s="24"/>
    </row>
    <row r="47932" spans="8:8" ht="15" customHeight="1">
      <c r="H47932" s="24"/>
    </row>
    <row r="47933" spans="8:8" ht="15" customHeight="1">
      <c r="H47933" s="24"/>
    </row>
    <row r="47934" spans="8:8" ht="15" customHeight="1">
      <c r="H47934" s="24"/>
    </row>
    <row r="47935" spans="8:8" ht="15" customHeight="1">
      <c r="H47935" s="24"/>
    </row>
    <row r="47936" spans="8:8" ht="15" customHeight="1">
      <c r="H47936" s="24"/>
    </row>
    <row r="47937" spans="8:8" ht="15" customHeight="1">
      <c r="H47937" s="24"/>
    </row>
    <row r="47938" spans="8:8" ht="15" customHeight="1">
      <c r="H47938" s="24"/>
    </row>
    <row r="47939" spans="8:8" ht="15" customHeight="1">
      <c r="H47939" s="24"/>
    </row>
    <row r="47940" spans="8:8" ht="15" customHeight="1">
      <c r="H47940" s="24"/>
    </row>
    <row r="47941" spans="8:8" ht="15" customHeight="1">
      <c r="H47941" s="24"/>
    </row>
    <row r="47942" spans="8:8" ht="15" customHeight="1">
      <c r="H47942" s="24"/>
    </row>
    <row r="47943" spans="8:8" ht="15" customHeight="1">
      <c r="H47943" s="24"/>
    </row>
    <row r="47944" spans="8:8" ht="15" customHeight="1">
      <c r="H47944" s="24"/>
    </row>
    <row r="47945" spans="8:8" ht="15" customHeight="1">
      <c r="H47945" s="24"/>
    </row>
    <row r="47946" spans="8:8" ht="15" customHeight="1">
      <c r="H47946" s="24"/>
    </row>
    <row r="47947" spans="8:8" ht="15" customHeight="1">
      <c r="H47947" s="24"/>
    </row>
    <row r="47948" spans="8:8" ht="15" customHeight="1">
      <c r="H47948" s="24"/>
    </row>
    <row r="47949" spans="8:8" ht="15" customHeight="1">
      <c r="H47949" s="24"/>
    </row>
    <row r="47950" spans="8:8" ht="15" customHeight="1">
      <c r="H47950" s="24"/>
    </row>
    <row r="47951" spans="8:8" ht="15" customHeight="1">
      <c r="H47951" s="24"/>
    </row>
    <row r="47952" spans="8:8" ht="15" customHeight="1">
      <c r="H47952" s="24"/>
    </row>
    <row r="47953" spans="8:8" ht="15" customHeight="1">
      <c r="H47953" s="24"/>
    </row>
    <row r="47954" spans="8:8" ht="15" customHeight="1">
      <c r="H47954" s="24"/>
    </row>
    <row r="47955" spans="8:8" ht="15" customHeight="1">
      <c r="H47955" s="24"/>
    </row>
    <row r="47956" spans="8:8" ht="15" customHeight="1">
      <c r="H47956" s="24"/>
    </row>
    <row r="47957" spans="8:8" ht="15" customHeight="1">
      <c r="H47957" s="24"/>
    </row>
    <row r="47958" spans="8:8" ht="15" customHeight="1">
      <c r="H47958" s="24"/>
    </row>
    <row r="47959" spans="8:8" ht="15" customHeight="1">
      <c r="H47959" s="24"/>
    </row>
    <row r="47960" spans="8:8" ht="15" customHeight="1">
      <c r="H47960" s="24"/>
    </row>
    <row r="47961" spans="8:8" ht="15" customHeight="1">
      <c r="H47961" s="24"/>
    </row>
    <row r="47962" spans="8:8" ht="15" customHeight="1">
      <c r="H47962" s="24"/>
    </row>
    <row r="47963" spans="8:8" ht="15" customHeight="1">
      <c r="H47963" s="24"/>
    </row>
    <row r="47964" spans="8:8" ht="15" customHeight="1">
      <c r="H47964" s="24"/>
    </row>
    <row r="47965" spans="8:8" ht="15" customHeight="1">
      <c r="H47965" s="24"/>
    </row>
    <row r="47966" spans="8:8" ht="15" customHeight="1">
      <c r="H47966" s="24"/>
    </row>
    <row r="47967" spans="8:8" ht="15" customHeight="1">
      <c r="H47967" s="24"/>
    </row>
    <row r="47968" spans="8:8" ht="15" customHeight="1">
      <c r="H47968" s="24"/>
    </row>
    <row r="47969" spans="8:8" ht="15" customHeight="1">
      <c r="H47969" s="24"/>
    </row>
    <row r="47970" spans="8:8" ht="15" customHeight="1">
      <c r="H47970" s="24"/>
    </row>
    <row r="47971" spans="8:8" ht="15" customHeight="1">
      <c r="H47971" s="24"/>
    </row>
    <row r="47972" spans="8:8" ht="15" customHeight="1">
      <c r="H47972" s="24"/>
    </row>
    <row r="47973" spans="8:8" ht="15" customHeight="1">
      <c r="H47973" s="24"/>
    </row>
    <row r="47974" spans="8:8" ht="15" customHeight="1">
      <c r="H47974" s="24"/>
    </row>
    <row r="47975" spans="8:8" ht="15" customHeight="1">
      <c r="H47975" s="24"/>
    </row>
    <row r="47976" spans="8:8" ht="15" customHeight="1">
      <c r="H47976" s="24"/>
    </row>
    <row r="47977" spans="8:8" ht="15" customHeight="1">
      <c r="H47977" s="24"/>
    </row>
    <row r="47978" spans="8:8" ht="15" customHeight="1">
      <c r="H47978" s="24"/>
    </row>
    <row r="47979" spans="8:8" ht="15" customHeight="1">
      <c r="H47979" s="24"/>
    </row>
    <row r="47980" spans="8:8" ht="15" customHeight="1">
      <c r="H47980" s="24"/>
    </row>
    <row r="47981" spans="8:8" ht="15" customHeight="1">
      <c r="H47981" s="24"/>
    </row>
    <row r="47982" spans="8:8" ht="15" customHeight="1">
      <c r="H47982" s="24"/>
    </row>
    <row r="47983" spans="8:8" ht="15" customHeight="1">
      <c r="H47983" s="24"/>
    </row>
    <row r="47984" spans="8:8" ht="15" customHeight="1">
      <c r="H47984" s="24"/>
    </row>
    <row r="47985" spans="8:8" ht="15" customHeight="1">
      <c r="H47985" s="24"/>
    </row>
    <row r="47986" spans="8:8" ht="15" customHeight="1">
      <c r="H47986" s="24"/>
    </row>
    <row r="47987" spans="8:8" ht="15" customHeight="1">
      <c r="H47987" s="24"/>
    </row>
    <row r="47988" spans="8:8" ht="15" customHeight="1">
      <c r="H47988" s="24"/>
    </row>
    <row r="47989" spans="8:8" ht="15" customHeight="1">
      <c r="H47989" s="24"/>
    </row>
    <row r="47990" spans="8:8" ht="15" customHeight="1">
      <c r="H47990" s="24"/>
    </row>
    <row r="47991" spans="8:8" ht="15" customHeight="1">
      <c r="H47991" s="24"/>
    </row>
    <row r="47992" spans="8:8" ht="15" customHeight="1">
      <c r="H47992" s="24"/>
    </row>
    <row r="47993" spans="8:8" ht="15" customHeight="1">
      <c r="H47993" s="24"/>
    </row>
    <row r="47994" spans="8:8" ht="15" customHeight="1">
      <c r="H47994" s="24"/>
    </row>
    <row r="47995" spans="8:8" ht="15" customHeight="1">
      <c r="H47995" s="24"/>
    </row>
    <row r="47996" spans="8:8" ht="15" customHeight="1">
      <c r="H47996" s="24"/>
    </row>
    <row r="47997" spans="8:8" ht="15" customHeight="1">
      <c r="H47997" s="24"/>
    </row>
    <row r="47998" spans="8:8" ht="15" customHeight="1">
      <c r="H47998" s="24"/>
    </row>
    <row r="47999" spans="8:8" ht="15" customHeight="1">
      <c r="H47999" s="24"/>
    </row>
    <row r="48000" spans="8:8" ht="15" customHeight="1">
      <c r="H48000" s="24"/>
    </row>
    <row r="48001" spans="8:8" ht="15" customHeight="1">
      <c r="H48001" s="24"/>
    </row>
    <row r="48002" spans="8:8" ht="15" customHeight="1">
      <c r="H48002" s="24"/>
    </row>
    <row r="48003" spans="8:8" ht="15" customHeight="1">
      <c r="H48003" s="24"/>
    </row>
    <row r="48004" spans="8:8" ht="15" customHeight="1">
      <c r="H48004" s="24"/>
    </row>
    <row r="48005" spans="8:8" ht="15" customHeight="1">
      <c r="H48005" s="24"/>
    </row>
    <row r="48006" spans="8:8" ht="15" customHeight="1">
      <c r="H48006" s="24"/>
    </row>
    <row r="48007" spans="8:8" ht="15" customHeight="1">
      <c r="H48007" s="24"/>
    </row>
    <row r="48008" spans="8:8" ht="15" customHeight="1">
      <c r="H48008" s="24"/>
    </row>
    <row r="48009" spans="8:8" ht="15" customHeight="1">
      <c r="H48009" s="24"/>
    </row>
    <row r="48010" spans="8:8" ht="15" customHeight="1">
      <c r="H48010" s="24"/>
    </row>
    <row r="48011" spans="8:8" ht="15" customHeight="1">
      <c r="H48011" s="24"/>
    </row>
    <row r="48012" spans="8:8" ht="15" customHeight="1">
      <c r="H48012" s="24"/>
    </row>
    <row r="48013" spans="8:8" ht="15" customHeight="1">
      <c r="H48013" s="24"/>
    </row>
    <row r="48014" spans="8:8" ht="15" customHeight="1">
      <c r="H48014" s="24"/>
    </row>
    <row r="48015" spans="8:8" ht="15" customHeight="1">
      <c r="H48015" s="24"/>
    </row>
    <row r="48016" spans="8:8" ht="15" customHeight="1">
      <c r="H48016" s="24"/>
    </row>
    <row r="48017" spans="8:8" ht="15" customHeight="1">
      <c r="H48017" s="24"/>
    </row>
    <row r="48018" spans="8:8" ht="15" customHeight="1">
      <c r="H48018" s="24"/>
    </row>
    <row r="48019" spans="8:8" ht="15" customHeight="1">
      <c r="H48019" s="24"/>
    </row>
    <row r="48020" spans="8:8" ht="15" customHeight="1">
      <c r="H48020" s="24"/>
    </row>
    <row r="48021" spans="8:8" ht="15" customHeight="1">
      <c r="H48021" s="24"/>
    </row>
    <row r="48022" spans="8:8" ht="15" customHeight="1">
      <c r="H48022" s="24"/>
    </row>
    <row r="48023" spans="8:8" ht="15" customHeight="1">
      <c r="H48023" s="24"/>
    </row>
    <row r="48024" spans="8:8" ht="15" customHeight="1">
      <c r="H48024" s="24"/>
    </row>
    <row r="48025" spans="8:8" ht="15" customHeight="1">
      <c r="H48025" s="24"/>
    </row>
    <row r="48026" spans="8:8" ht="15" customHeight="1">
      <c r="H48026" s="24"/>
    </row>
    <row r="48027" spans="8:8" ht="15" customHeight="1">
      <c r="H48027" s="24"/>
    </row>
    <row r="48028" spans="8:8" ht="15" customHeight="1">
      <c r="H48028" s="24"/>
    </row>
    <row r="48029" spans="8:8" ht="15" customHeight="1">
      <c r="H48029" s="24"/>
    </row>
    <row r="48030" spans="8:8" ht="15" customHeight="1">
      <c r="H48030" s="24"/>
    </row>
    <row r="48031" spans="8:8" ht="15" customHeight="1">
      <c r="H48031" s="24"/>
    </row>
    <row r="48032" spans="8:8" ht="15" customHeight="1">
      <c r="H48032" s="24"/>
    </row>
    <row r="48033" spans="8:8" ht="15" customHeight="1">
      <c r="H48033" s="24"/>
    </row>
    <row r="48034" spans="8:8" ht="15" customHeight="1">
      <c r="H48034" s="24"/>
    </row>
    <row r="48035" spans="8:8" ht="15" customHeight="1">
      <c r="H48035" s="24"/>
    </row>
    <row r="48036" spans="8:8" ht="15" customHeight="1">
      <c r="H48036" s="24"/>
    </row>
    <row r="48037" spans="8:8" ht="15" customHeight="1">
      <c r="H48037" s="24"/>
    </row>
    <row r="48038" spans="8:8" ht="15" customHeight="1">
      <c r="H48038" s="24"/>
    </row>
    <row r="48039" spans="8:8" ht="15" customHeight="1">
      <c r="H48039" s="24"/>
    </row>
    <row r="48040" spans="8:8" ht="15" customHeight="1">
      <c r="H48040" s="24"/>
    </row>
    <row r="48041" spans="8:8" ht="15" customHeight="1">
      <c r="H48041" s="24"/>
    </row>
    <row r="48042" spans="8:8" ht="15" customHeight="1">
      <c r="H48042" s="24"/>
    </row>
    <row r="48043" spans="8:8" ht="15" customHeight="1">
      <c r="H48043" s="24"/>
    </row>
    <row r="48044" spans="8:8" ht="15" customHeight="1">
      <c r="H48044" s="24"/>
    </row>
    <row r="48045" spans="8:8" ht="15" customHeight="1">
      <c r="H48045" s="24"/>
    </row>
    <row r="48046" spans="8:8" ht="15" customHeight="1">
      <c r="H48046" s="24"/>
    </row>
    <row r="48047" spans="8:8" ht="15" customHeight="1">
      <c r="H48047" s="24"/>
    </row>
    <row r="48048" spans="8:8" ht="15" customHeight="1">
      <c r="H48048" s="24"/>
    </row>
    <row r="48049" spans="8:8" ht="15" customHeight="1">
      <c r="H48049" s="24"/>
    </row>
    <row r="48050" spans="8:8" ht="15" customHeight="1">
      <c r="H48050" s="24"/>
    </row>
    <row r="48051" spans="8:8" ht="15" customHeight="1">
      <c r="H48051" s="24"/>
    </row>
    <row r="48052" spans="8:8" ht="15" customHeight="1">
      <c r="H48052" s="24"/>
    </row>
    <row r="48053" spans="8:8" ht="15" customHeight="1">
      <c r="H48053" s="24"/>
    </row>
    <row r="48054" spans="8:8" ht="15" customHeight="1">
      <c r="H48054" s="24"/>
    </row>
    <row r="48055" spans="8:8" ht="15" customHeight="1">
      <c r="H48055" s="24"/>
    </row>
    <row r="48056" spans="8:8" ht="15" customHeight="1">
      <c r="H48056" s="24"/>
    </row>
    <row r="48057" spans="8:8" ht="15" customHeight="1">
      <c r="H48057" s="24"/>
    </row>
    <row r="48058" spans="8:8" ht="15" customHeight="1">
      <c r="H48058" s="24"/>
    </row>
    <row r="48059" spans="8:8" ht="15" customHeight="1">
      <c r="H48059" s="24"/>
    </row>
    <row r="48060" spans="8:8" ht="15" customHeight="1">
      <c r="H48060" s="24"/>
    </row>
    <row r="48061" spans="8:8" ht="15" customHeight="1">
      <c r="H48061" s="24"/>
    </row>
    <row r="48062" spans="8:8" ht="15" customHeight="1">
      <c r="H48062" s="24"/>
    </row>
    <row r="48063" spans="8:8" ht="15" customHeight="1">
      <c r="H48063" s="24"/>
    </row>
    <row r="48064" spans="8:8" ht="15" customHeight="1">
      <c r="H48064" s="24"/>
    </row>
    <row r="48065" spans="8:8" ht="15" customHeight="1">
      <c r="H48065" s="24"/>
    </row>
    <row r="48066" spans="8:8" ht="15" customHeight="1">
      <c r="H48066" s="24"/>
    </row>
    <row r="48067" spans="8:8" ht="15" customHeight="1">
      <c r="H48067" s="24"/>
    </row>
    <row r="48068" spans="8:8" ht="15" customHeight="1">
      <c r="H48068" s="24"/>
    </row>
    <row r="48069" spans="8:8" ht="15" customHeight="1">
      <c r="H48069" s="24"/>
    </row>
    <row r="48070" spans="8:8" ht="15" customHeight="1">
      <c r="H48070" s="24"/>
    </row>
    <row r="48071" spans="8:8" ht="15" customHeight="1">
      <c r="H48071" s="24"/>
    </row>
    <row r="48072" spans="8:8" ht="15" customHeight="1">
      <c r="H48072" s="24"/>
    </row>
    <row r="48073" spans="8:8" ht="15" customHeight="1">
      <c r="H48073" s="24"/>
    </row>
    <row r="48074" spans="8:8" ht="15" customHeight="1">
      <c r="H48074" s="24"/>
    </row>
    <row r="48075" spans="8:8" ht="15" customHeight="1">
      <c r="H48075" s="24"/>
    </row>
    <row r="48076" spans="8:8" ht="15" customHeight="1">
      <c r="H48076" s="24"/>
    </row>
    <row r="48077" spans="8:8" ht="15" customHeight="1">
      <c r="H48077" s="24"/>
    </row>
    <row r="48078" spans="8:8" ht="15" customHeight="1">
      <c r="H48078" s="24"/>
    </row>
    <row r="48079" spans="8:8" ht="15" customHeight="1">
      <c r="H48079" s="24"/>
    </row>
    <row r="48080" spans="8:8" ht="15" customHeight="1">
      <c r="H48080" s="24"/>
    </row>
    <row r="48081" spans="8:8" ht="15" customHeight="1">
      <c r="H48081" s="24"/>
    </row>
    <row r="48082" spans="8:8" ht="15" customHeight="1">
      <c r="H48082" s="24"/>
    </row>
    <row r="48083" spans="8:8" ht="15" customHeight="1">
      <c r="H48083" s="24"/>
    </row>
    <row r="48084" spans="8:8" ht="15" customHeight="1">
      <c r="H48084" s="24"/>
    </row>
    <row r="48085" spans="8:8" ht="15" customHeight="1">
      <c r="H48085" s="24"/>
    </row>
    <row r="48086" spans="8:8" ht="15" customHeight="1">
      <c r="H48086" s="24"/>
    </row>
    <row r="48087" spans="8:8" ht="15" customHeight="1">
      <c r="H48087" s="24"/>
    </row>
    <row r="48088" spans="8:8" ht="15" customHeight="1">
      <c r="H48088" s="24"/>
    </row>
    <row r="48089" spans="8:8" ht="15" customHeight="1">
      <c r="H48089" s="24"/>
    </row>
    <row r="48090" spans="8:8" ht="15" customHeight="1">
      <c r="H48090" s="24"/>
    </row>
    <row r="48091" spans="8:8" ht="15" customHeight="1">
      <c r="H48091" s="24"/>
    </row>
    <row r="48092" spans="8:8" ht="15" customHeight="1">
      <c r="H48092" s="24"/>
    </row>
    <row r="48093" spans="8:8" ht="15" customHeight="1">
      <c r="H48093" s="24"/>
    </row>
    <row r="48094" spans="8:8" ht="15" customHeight="1">
      <c r="H48094" s="24"/>
    </row>
    <row r="48095" spans="8:8" ht="15" customHeight="1">
      <c r="H48095" s="24"/>
    </row>
    <row r="48096" spans="8:8" ht="15" customHeight="1">
      <c r="H48096" s="24"/>
    </row>
    <row r="48097" spans="8:8" ht="15" customHeight="1">
      <c r="H48097" s="24"/>
    </row>
    <row r="48098" spans="8:8" ht="15" customHeight="1">
      <c r="H48098" s="24"/>
    </row>
    <row r="48099" spans="8:8" ht="15" customHeight="1">
      <c r="H48099" s="24"/>
    </row>
    <row r="48100" spans="8:8" ht="15" customHeight="1">
      <c r="H48100" s="24"/>
    </row>
    <row r="48101" spans="8:8" ht="15" customHeight="1">
      <c r="H48101" s="24"/>
    </row>
    <row r="48102" spans="8:8" ht="15" customHeight="1">
      <c r="H48102" s="24"/>
    </row>
    <row r="48103" spans="8:8" ht="15" customHeight="1">
      <c r="H48103" s="24"/>
    </row>
    <row r="48104" spans="8:8" ht="15" customHeight="1">
      <c r="H48104" s="24"/>
    </row>
    <row r="48105" spans="8:8" ht="15" customHeight="1">
      <c r="H48105" s="24"/>
    </row>
    <row r="48106" spans="8:8" ht="15" customHeight="1">
      <c r="H48106" s="24"/>
    </row>
    <row r="48107" spans="8:8" ht="15" customHeight="1">
      <c r="H48107" s="24"/>
    </row>
    <row r="48108" spans="8:8" ht="15" customHeight="1">
      <c r="H48108" s="24"/>
    </row>
    <row r="48109" spans="8:8" ht="15" customHeight="1">
      <c r="H48109" s="24"/>
    </row>
    <row r="48110" spans="8:8" ht="15" customHeight="1">
      <c r="H48110" s="24"/>
    </row>
    <row r="48111" spans="8:8" ht="15" customHeight="1">
      <c r="H48111" s="24"/>
    </row>
    <row r="48112" spans="8:8" ht="15" customHeight="1">
      <c r="H48112" s="24"/>
    </row>
    <row r="48113" spans="8:8" ht="15" customHeight="1">
      <c r="H48113" s="24"/>
    </row>
    <row r="48114" spans="8:8" ht="15" customHeight="1">
      <c r="H48114" s="24"/>
    </row>
    <row r="48115" spans="8:8" ht="15" customHeight="1">
      <c r="H48115" s="24"/>
    </row>
    <row r="48116" spans="8:8" ht="15" customHeight="1">
      <c r="H48116" s="24"/>
    </row>
    <row r="48117" spans="8:8" ht="15" customHeight="1">
      <c r="H48117" s="24"/>
    </row>
    <row r="48118" spans="8:8" ht="15" customHeight="1">
      <c r="H48118" s="24"/>
    </row>
    <row r="48119" spans="8:8" ht="15" customHeight="1">
      <c r="H48119" s="24"/>
    </row>
    <row r="48120" spans="8:8" ht="15" customHeight="1">
      <c r="H48120" s="24"/>
    </row>
    <row r="48121" spans="8:8" ht="15" customHeight="1">
      <c r="H48121" s="24"/>
    </row>
    <row r="48122" spans="8:8" ht="15" customHeight="1">
      <c r="H48122" s="24"/>
    </row>
    <row r="48123" spans="8:8" ht="15" customHeight="1">
      <c r="H48123" s="24"/>
    </row>
    <row r="48124" spans="8:8" ht="15" customHeight="1">
      <c r="H48124" s="24"/>
    </row>
    <row r="48125" spans="8:8" ht="15" customHeight="1">
      <c r="H48125" s="24"/>
    </row>
    <row r="48126" spans="8:8" ht="15" customHeight="1">
      <c r="H48126" s="24"/>
    </row>
    <row r="48127" spans="8:8" ht="15" customHeight="1">
      <c r="H48127" s="24"/>
    </row>
    <row r="48128" spans="8:8" ht="15" customHeight="1">
      <c r="H48128" s="24"/>
    </row>
    <row r="48129" spans="8:8" ht="15" customHeight="1">
      <c r="H48129" s="24"/>
    </row>
    <row r="48130" spans="8:8" ht="15" customHeight="1">
      <c r="H48130" s="24"/>
    </row>
    <row r="48131" spans="8:8" ht="15" customHeight="1">
      <c r="H48131" s="24"/>
    </row>
    <row r="48132" spans="8:8" ht="15" customHeight="1">
      <c r="H48132" s="24"/>
    </row>
    <row r="48133" spans="8:8" ht="15" customHeight="1">
      <c r="H48133" s="24"/>
    </row>
    <row r="48134" spans="8:8" ht="15" customHeight="1">
      <c r="H48134" s="24"/>
    </row>
    <row r="48135" spans="8:8" ht="15" customHeight="1">
      <c r="H48135" s="24"/>
    </row>
    <row r="48136" spans="8:8" ht="15" customHeight="1">
      <c r="H48136" s="24"/>
    </row>
    <row r="48137" spans="8:8" ht="15" customHeight="1">
      <c r="H48137" s="24"/>
    </row>
    <row r="48138" spans="8:8" ht="15" customHeight="1">
      <c r="H48138" s="24"/>
    </row>
    <row r="48139" spans="8:8" ht="15" customHeight="1">
      <c r="H48139" s="24"/>
    </row>
    <row r="48140" spans="8:8" ht="15" customHeight="1">
      <c r="H48140" s="24"/>
    </row>
    <row r="48141" spans="8:8" ht="15" customHeight="1">
      <c r="H48141" s="24"/>
    </row>
    <row r="48142" spans="8:8" ht="15" customHeight="1">
      <c r="H48142" s="24"/>
    </row>
    <row r="48143" spans="8:8" ht="15" customHeight="1">
      <c r="H48143" s="24"/>
    </row>
    <row r="48144" spans="8:8" ht="15" customHeight="1">
      <c r="H48144" s="24"/>
    </row>
    <row r="48145" spans="8:8" ht="15" customHeight="1">
      <c r="H48145" s="24"/>
    </row>
    <row r="48146" spans="8:8" ht="15" customHeight="1">
      <c r="H48146" s="24"/>
    </row>
    <row r="48147" spans="8:8" ht="15" customHeight="1">
      <c r="H48147" s="24"/>
    </row>
    <row r="48148" spans="8:8" ht="15" customHeight="1">
      <c r="H48148" s="24"/>
    </row>
    <row r="48149" spans="8:8" ht="15" customHeight="1">
      <c r="H48149" s="24"/>
    </row>
    <row r="48150" spans="8:8" ht="15" customHeight="1">
      <c r="H48150" s="24"/>
    </row>
    <row r="48151" spans="8:8" ht="15" customHeight="1">
      <c r="H48151" s="24"/>
    </row>
    <row r="48152" spans="8:8" ht="15" customHeight="1">
      <c r="H48152" s="24"/>
    </row>
    <row r="48153" spans="8:8" ht="15" customHeight="1">
      <c r="H48153" s="24"/>
    </row>
    <row r="48154" spans="8:8" ht="15" customHeight="1">
      <c r="H48154" s="24"/>
    </row>
    <row r="48155" spans="8:8" ht="15" customHeight="1">
      <c r="H48155" s="24"/>
    </row>
    <row r="48156" spans="8:8" ht="15" customHeight="1">
      <c r="H48156" s="24"/>
    </row>
    <row r="48157" spans="8:8" ht="15" customHeight="1">
      <c r="H48157" s="24"/>
    </row>
    <row r="48158" spans="8:8" ht="15" customHeight="1">
      <c r="H48158" s="24"/>
    </row>
    <row r="48159" spans="8:8" ht="15" customHeight="1">
      <c r="H48159" s="24"/>
    </row>
    <row r="48160" spans="8:8" ht="15" customHeight="1">
      <c r="H48160" s="24"/>
    </row>
    <row r="48161" spans="8:8" ht="15" customHeight="1">
      <c r="H48161" s="24"/>
    </row>
    <row r="48162" spans="8:8" ht="15" customHeight="1">
      <c r="H48162" s="24"/>
    </row>
    <row r="48163" spans="8:8" ht="15" customHeight="1">
      <c r="H48163" s="24"/>
    </row>
    <row r="48164" spans="8:8" ht="15" customHeight="1">
      <c r="H48164" s="24"/>
    </row>
    <row r="48165" spans="8:8" ht="15" customHeight="1">
      <c r="H48165" s="24"/>
    </row>
    <row r="48166" spans="8:8" ht="15" customHeight="1">
      <c r="H48166" s="24"/>
    </row>
    <row r="48167" spans="8:8" ht="15" customHeight="1">
      <c r="H48167" s="24"/>
    </row>
    <row r="48168" spans="8:8" ht="15" customHeight="1">
      <c r="H48168" s="24"/>
    </row>
    <row r="48169" spans="8:8" ht="15" customHeight="1">
      <c r="H48169" s="24"/>
    </row>
    <row r="48170" spans="8:8" ht="15" customHeight="1">
      <c r="H48170" s="24"/>
    </row>
    <row r="48171" spans="8:8" ht="15" customHeight="1">
      <c r="H48171" s="24"/>
    </row>
    <row r="48172" spans="8:8" ht="15" customHeight="1">
      <c r="H48172" s="24"/>
    </row>
    <row r="48173" spans="8:8" ht="15" customHeight="1">
      <c r="H48173" s="24"/>
    </row>
    <row r="48174" spans="8:8" ht="15" customHeight="1">
      <c r="H48174" s="24"/>
    </row>
    <row r="48175" spans="8:8" ht="15" customHeight="1">
      <c r="H48175" s="24"/>
    </row>
    <row r="48176" spans="8:8" ht="15" customHeight="1">
      <c r="H48176" s="24"/>
    </row>
    <row r="48177" spans="8:8" ht="15" customHeight="1">
      <c r="H48177" s="24"/>
    </row>
    <row r="48178" spans="8:8" ht="15" customHeight="1">
      <c r="H48178" s="24"/>
    </row>
    <row r="48179" spans="8:8" ht="15" customHeight="1">
      <c r="H48179" s="24"/>
    </row>
    <row r="48180" spans="8:8" ht="15" customHeight="1">
      <c r="H48180" s="24"/>
    </row>
    <row r="48181" spans="8:8" ht="15" customHeight="1">
      <c r="H48181" s="24"/>
    </row>
    <row r="48182" spans="8:8" ht="15" customHeight="1">
      <c r="H48182" s="24"/>
    </row>
    <row r="48183" spans="8:8" ht="15" customHeight="1">
      <c r="H48183" s="24"/>
    </row>
    <row r="48184" spans="8:8" ht="15" customHeight="1">
      <c r="H48184" s="24"/>
    </row>
    <row r="48185" spans="8:8" ht="15" customHeight="1">
      <c r="H48185" s="24"/>
    </row>
    <row r="48186" spans="8:8" ht="15" customHeight="1">
      <c r="H48186" s="24"/>
    </row>
    <row r="48187" spans="8:8" ht="15" customHeight="1">
      <c r="H48187" s="24"/>
    </row>
    <row r="48188" spans="8:8" ht="15" customHeight="1">
      <c r="H48188" s="24"/>
    </row>
    <row r="48189" spans="8:8" ht="15" customHeight="1">
      <c r="H48189" s="24"/>
    </row>
    <row r="48190" spans="8:8" ht="15" customHeight="1">
      <c r="H48190" s="24"/>
    </row>
    <row r="48191" spans="8:8" ht="15" customHeight="1">
      <c r="H48191" s="24"/>
    </row>
    <row r="48192" spans="8:8" ht="15" customHeight="1">
      <c r="H48192" s="24"/>
    </row>
    <row r="48193" spans="8:8" ht="15" customHeight="1">
      <c r="H48193" s="24"/>
    </row>
    <row r="48194" spans="8:8" ht="15" customHeight="1">
      <c r="H48194" s="24"/>
    </row>
    <row r="48195" spans="8:8" ht="15" customHeight="1">
      <c r="H48195" s="24"/>
    </row>
    <row r="48196" spans="8:8" ht="15" customHeight="1">
      <c r="H48196" s="24"/>
    </row>
    <row r="48197" spans="8:8" ht="15" customHeight="1">
      <c r="H48197" s="24"/>
    </row>
    <row r="48198" spans="8:8" ht="15" customHeight="1">
      <c r="H48198" s="24"/>
    </row>
    <row r="48199" spans="8:8" ht="15" customHeight="1">
      <c r="H48199" s="24"/>
    </row>
    <row r="48200" spans="8:8" ht="15" customHeight="1">
      <c r="H48200" s="24"/>
    </row>
    <row r="48201" spans="8:8" ht="15" customHeight="1">
      <c r="H48201" s="24"/>
    </row>
    <row r="48202" spans="8:8" ht="15" customHeight="1">
      <c r="H48202" s="24"/>
    </row>
    <row r="48203" spans="8:8" ht="15" customHeight="1">
      <c r="H48203" s="24"/>
    </row>
    <row r="48204" spans="8:8" ht="15" customHeight="1">
      <c r="H48204" s="24"/>
    </row>
    <row r="48205" spans="8:8" ht="15" customHeight="1">
      <c r="H48205" s="24"/>
    </row>
    <row r="48206" spans="8:8" ht="15" customHeight="1">
      <c r="H48206" s="24"/>
    </row>
    <row r="48207" spans="8:8" ht="15" customHeight="1">
      <c r="H48207" s="24"/>
    </row>
    <row r="48208" spans="8:8" ht="15" customHeight="1">
      <c r="H48208" s="24"/>
    </row>
    <row r="48209" spans="8:8" ht="15" customHeight="1">
      <c r="H48209" s="24"/>
    </row>
    <row r="48210" spans="8:8" ht="15" customHeight="1">
      <c r="H48210" s="24"/>
    </row>
    <row r="48211" spans="8:8" ht="15" customHeight="1">
      <c r="H48211" s="24"/>
    </row>
    <row r="48212" spans="8:8" ht="15" customHeight="1">
      <c r="H48212" s="24"/>
    </row>
    <row r="48213" spans="8:8" ht="15" customHeight="1">
      <c r="H48213" s="24"/>
    </row>
    <row r="48214" spans="8:8" ht="15" customHeight="1">
      <c r="H48214" s="24"/>
    </row>
    <row r="48215" spans="8:8" ht="15" customHeight="1">
      <c r="H48215" s="24"/>
    </row>
    <row r="48216" spans="8:8" ht="15" customHeight="1">
      <c r="H48216" s="24"/>
    </row>
    <row r="48217" spans="8:8" ht="15" customHeight="1">
      <c r="H48217" s="24"/>
    </row>
    <row r="48218" spans="8:8" ht="15" customHeight="1">
      <c r="H48218" s="24"/>
    </row>
    <row r="48219" spans="8:8" ht="15" customHeight="1">
      <c r="H48219" s="24"/>
    </row>
    <row r="48220" spans="8:8" ht="15" customHeight="1">
      <c r="H48220" s="24"/>
    </row>
    <row r="48221" spans="8:8" ht="15" customHeight="1">
      <c r="H48221" s="24"/>
    </row>
    <row r="48222" spans="8:8" ht="15" customHeight="1">
      <c r="H48222" s="24"/>
    </row>
    <row r="48223" spans="8:8" ht="15" customHeight="1">
      <c r="H48223" s="24"/>
    </row>
    <row r="48224" spans="8:8" ht="15" customHeight="1">
      <c r="H48224" s="24"/>
    </row>
    <row r="48225" spans="8:8" ht="15" customHeight="1">
      <c r="H48225" s="24"/>
    </row>
    <row r="48226" spans="8:8" ht="15" customHeight="1">
      <c r="H48226" s="24"/>
    </row>
    <row r="48227" spans="8:8" ht="15" customHeight="1">
      <c r="H48227" s="24"/>
    </row>
    <row r="48228" spans="8:8" ht="15" customHeight="1">
      <c r="H48228" s="24"/>
    </row>
    <row r="48229" spans="8:8" ht="15" customHeight="1">
      <c r="H48229" s="24"/>
    </row>
    <row r="48230" spans="8:8" ht="15" customHeight="1">
      <c r="H48230" s="24"/>
    </row>
    <row r="48231" spans="8:8" ht="15" customHeight="1">
      <c r="H48231" s="24"/>
    </row>
    <row r="48232" spans="8:8" ht="15" customHeight="1">
      <c r="H48232" s="24"/>
    </row>
    <row r="48233" spans="8:8" ht="15" customHeight="1">
      <c r="H48233" s="24"/>
    </row>
    <row r="48234" spans="8:8" ht="15" customHeight="1">
      <c r="H48234" s="24"/>
    </row>
    <row r="48235" spans="8:8" ht="15" customHeight="1">
      <c r="H48235" s="24"/>
    </row>
    <row r="48236" spans="8:8" ht="15" customHeight="1">
      <c r="H48236" s="24"/>
    </row>
    <row r="48237" spans="8:8" ht="15" customHeight="1">
      <c r="H48237" s="24"/>
    </row>
    <row r="48238" spans="8:8" ht="15" customHeight="1">
      <c r="H48238" s="24"/>
    </row>
    <row r="48239" spans="8:8" ht="15" customHeight="1">
      <c r="H48239" s="24"/>
    </row>
    <row r="48240" spans="8:8" ht="15" customHeight="1">
      <c r="H48240" s="24"/>
    </row>
    <row r="48241" spans="8:8" ht="15" customHeight="1">
      <c r="H48241" s="24"/>
    </row>
    <row r="48242" spans="8:8" ht="15" customHeight="1">
      <c r="H48242" s="24"/>
    </row>
    <row r="48243" spans="8:8" ht="15" customHeight="1">
      <c r="H48243" s="24"/>
    </row>
    <row r="48244" spans="8:8" ht="15" customHeight="1">
      <c r="H48244" s="24"/>
    </row>
    <row r="48245" spans="8:8" ht="15" customHeight="1">
      <c r="H48245" s="24"/>
    </row>
    <row r="48246" spans="8:8" ht="15" customHeight="1">
      <c r="H48246" s="24"/>
    </row>
    <row r="48247" spans="8:8" ht="15" customHeight="1">
      <c r="H48247" s="24"/>
    </row>
    <row r="48248" spans="8:8" ht="15" customHeight="1">
      <c r="H48248" s="24"/>
    </row>
    <row r="48249" spans="8:8" ht="15" customHeight="1">
      <c r="H48249" s="24"/>
    </row>
    <row r="48250" spans="8:8" ht="15" customHeight="1">
      <c r="H48250" s="24"/>
    </row>
    <row r="48251" spans="8:8" ht="15" customHeight="1">
      <c r="H48251" s="24"/>
    </row>
    <row r="48252" spans="8:8" ht="15" customHeight="1">
      <c r="H48252" s="24"/>
    </row>
    <row r="48253" spans="8:8" ht="15" customHeight="1">
      <c r="H48253" s="24"/>
    </row>
    <row r="48254" spans="8:8" ht="15" customHeight="1">
      <c r="H48254" s="24"/>
    </row>
    <row r="48255" spans="8:8" ht="15" customHeight="1">
      <c r="H48255" s="24"/>
    </row>
    <row r="48256" spans="8:8" ht="15" customHeight="1">
      <c r="H48256" s="24"/>
    </row>
    <row r="48257" spans="8:8" ht="15" customHeight="1">
      <c r="H48257" s="24"/>
    </row>
    <row r="48258" spans="8:8" ht="15" customHeight="1">
      <c r="H48258" s="24"/>
    </row>
    <row r="48259" spans="8:8" ht="15" customHeight="1">
      <c r="H48259" s="24"/>
    </row>
    <row r="48260" spans="8:8" ht="15" customHeight="1">
      <c r="H48260" s="24"/>
    </row>
    <row r="48261" spans="8:8" ht="15" customHeight="1">
      <c r="H48261" s="24"/>
    </row>
    <row r="48262" spans="8:8" ht="15" customHeight="1">
      <c r="H48262" s="24"/>
    </row>
    <row r="48263" spans="8:8" ht="15" customHeight="1">
      <c r="H48263" s="24"/>
    </row>
    <row r="48264" spans="8:8" ht="15" customHeight="1">
      <c r="H48264" s="24"/>
    </row>
    <row r="48265" spans="8:8" ht="15" customHeight="1">
      <c r="H48265" s="24"/>
    </row>
    <row r="48266" spans="8:8" ht="15" customHeight="1">
      <c r="H48266" s="24"/>
    </row>
    <row r="48267" spans="8:8" ht="15" customHeight="1">
      <c r="H48267" s="24"/>
    </row>
    <row r="48268" spans="8:8" ht="15" customHeight="1">
      <c r="H48268" s="24"/>
    </row>
    <row r="48269" spans="8:8" ht="15" customHeight="1">
      <c r="H48269" s="24"/>
    </row>
    <row r="48270" spans="8:8" ht="15" customHeight="1">
      <c r="H48270" s="24"/>
    </row>
    <row r="48271" spans="8:8" ht="15" customHeight="1">
      <c r="H48271" s="24"/>
    </row>
    <row r="48272" spans="8:8" ht="15" customHeight="1">
      <c r="H48272" s="24"/>
    </row>
    <row r="48273" spans="8:8" ht="15" customHeight="1">
      <c r="H48273" s="24"/>
    </row>
    <row r="48274" spans="8:8" ht="15" customHeight="1">
      <c r="H48274" s="24"/>
    </row>
    <row r="48275" spans="8:8" ht="15" customHeight="1">
      <c r="H48275" s="24"/>
    </row>
    <row r="48276" spans="8:8" ht="15" customHeight="1">
      <c r="H48276" s="24"/>
    </row>
    <row r="48277" spans="8:8" ht="15" customHeight="1">
      <c r="H48277" s="24"/>
    </row>
    <row r="48278" spans="8:8" ht="15" customHeight="1">
      <c r="H48278" s="24"/>
    </row>
    <row r="48279" spans="8:8" ht="15" customHeight="1">
      <c r="H48279" s="24"/>
    </row>
    <row r="48280" spans="8:8" ht="15" customHeight="1">
      <c r="H48280" s="24"/>
    </row>
    <row r="48281" spans="8:8" ht="15" customHeight="1">
      <c r="H48281" s="24"/>
    </row>
    <row r="48282" spans="8:8" ht="15" customHeight="1">
      <c r="H48282" s="24"/>
    </row>
    <row r="48283" spans="8:8" ht="15" customHeight="1">
      <c r="H48283" s="24"/>
    </row>
    <row r="48284" spans="8:8" ht="15" customHeight="1">
      <c r="H48284" s="24"/>
    </row>
    <row r="48285" spans="8:8" ht="15" customHeight="1">
      <c r="H48285" s="24"/>
    </row>
    <row r="48286" spans="8:8" ht="15" customHeight="1">
      <c r="H48286" s="24"/>
    </row>
    <row r="48287" spans="8:8" ht="15" customHeight="1">
      <c r="H48287" s="24"/>
    </row>
    <row r="48288" spans="8:8" ht="15" customHeight="1">
      <c r="H48288" s="24"/>
    </row>
    <row r="48289" spans="8:8" ht="15" customHeight="1">
      <c r="H48289" s="24"/>
    </row>
    <row r="48290" spans="8:8" ht="15" customHeight="1">
      <c r="H48290" s="24"/>
    </row>
    <row r="48291" spans="8:8" ht="15" customHeight="1">
      <c r="H48291" s="24"/>
    </row>
    <row r="48292" spans="8:8" ht="15" customHeight="1">
      <c r="H48292" s="24"/>
    </row>
    <row r="48293" spans="8:8" ht="15" customHeight="1">
      <c r="H48293" s="24"/>
    </row>
    <row r="48294" spans="8:8" ht="15" customHeight="1">
      <c r="H48294" s="24"/>
    </row>
    <row r="48295" spans="8:8" ht="15" customHeight="1">
      <c r="H48295" s="24"/>
    </row>
    <row r="48296" spans="8:8" ht="15" customHeight="1">
      <c r="H48296" s="24"/>
    </row>
    <row r="48297" spans="8:8" ht="15" customHeight="1">
      <c r="H48297" s="24"/>
    </row>
    <row r="48298" spans="8:8" ht="15" customHeight="1">
      <c r="H48298" s="24"/>
    </row>
    <row r="48299" spans="8:8" ht="15" customHeight="1">
      <c r="H48299" s="24"/>
    </row>
    <row r="48300" spans="8:8" ht="15" customHeight="1">
      <c r="H48300" s="24"/>
    </row>
    <row r="48301" spans="8:8" ht="15" customHeight="1">
      <c r="H48301" s="24"/>
    </row>
    <row r="48302" spans="8:8" ht="15" customHeight="1">
      <c r="H48302" s="24"/>
    </row>
    <row r="48303" spans="8:8" ht="15" customHeight="1">
      <c r="H48303" s="24"/>
    </row>
    <row r="48304" spans="8:8" ht="15" customHeight="1">
      <c r="H48304" s="24"/>
    </row>
    <row r="48305" spans="8:8" ht="15" customHeight="1">
      <c r="H48305" s="24"/>
    </row>
    <row r="48306" spans="8:8" ht="15" customHeight="1">
      <c r="H48306" s="24"/>
    </row>
    <row r="48307" spans="8:8" ht="15" customHeight="1">
      <c r="H48307" s="24"/>
    </row>
    <row r="48308" spans="8:8" ht="15" customHeight="1">
      <c r="H48308" s="24"/>
    </row>
    <row r="48309" spans="8:8" ht="15" customHeight="1">
      <c r="H48309" s="24"/>
    </row>
    <row r="48310" spans="8:8" ht="15" customHeight="1">
      <c r="H48310" s="24"/>
    </row>
    <row r="48311" spans="8:8" ht="15" customHeight="1">
      <c r="H48311" s="24"/>
    </row>
    <row r="48312" spans="8:8" ht="15" customHeight="1">
      <c r="H48312" s="24"/>
    </row>
    <row r="48313" spans="8:8" ht="15" customHeight="1">
      <c r="H48313" s="24"/>
    </row>
    <row r="48314" spans="8:8" ht="15" customHeight="1">
      <c r="H48314" s="24"/>
    </row>
    <row r="48315" spans="8:8" ht="15" customHeight="1">
      <c r="H48315" s="24"/>
    </row>
    <row r="48316" spans="8:8" ht="15" customHeight="1">
      <c r="H48316" s="24"/>
    </row>
    <row r="48317" spans="8:8" ht="15" customHeight="1">
      <c r="H48317" s="24"/>
    </row>
    <row r="48318" spans="8:8" ht="15" customHeight="1">
      <c r="H48318" s="24"/>
    </row>
    <row r="48319" spans="8:8" ht="15" customHeight="1">
      <c r="H48319" s="24"/>
    </row>
    <row r="48320" spans="8:8" ht="15" customHeight="1">
      <c r="H48320" s="24"/>
    </row>
    <row r="48321" spans="8:8" ht="15" customHeight="1">
      <c r="H48321" s="24"/>
    </row>
    <row r="48322" spans="8:8" ht="15" customHeight="1">
      <c r="H48322" s="24"/>
    </row>
    <row r="48323" spans="8:8" ht="15" customHeight="1">
      <c r="H48323" s="24"/>
    </row>
    <row r="48324" spans="8:8" ht="15" customHeight="1">
      <c r="H48324" s="24"/>
    </row>
    <row r="48325" spans="8:8" ht="15" customHeight="1">
      <c r="H48325" s="24"/>
    </row>
    <row r="48326" spans="8:8" ht="15" customHeight="1">
      <c r="H48326" s="24"/>
    </row>
    <row r="48327" spans="8:8" ht="15" customHeight="1">
      <c r="H48327" s="24"/>
    </row>
    <row r="48328" spans="8:8" ht="15" customHeight="1">
      <c r="H48328" s="24"/>
    </row>
    <row r="48329" spans="8:8" ht="15" customHeight="1">
      <c r="H48329" s="24"/>
    </row>
    <row r="48330" spans="8:8" ht="15" customHeight="1">
      <c r="H48330" s="24"/>
    </row>
    <row r="48331" spans="8:8" ht="15" customHeight="1">
      <c r="H48331" s="24"/>
    </row>
    <row r="48332" spans="8:8" ht="15" customHeight="1">
      <c r="H48332" s="24"/>
    </row>
    <row r="48333" spans="8:8" ht="15" customHeight="1">
      <c r="H48333" s="24"/>
    </row>
    <row r="48334" spans="8:8" ht="15" customHeight="1">
      <c r="H48334" s="24"/>
    </row>
    <row r="48335" spans="8:8" ht="15" customHeight="1">
      <c r="H48335" s="24"/>
    </row>
    <row r="48336" spans="8:8" ht="15" customHeight="1">
      <c r="H48336" s="24"/>
    </row>
    <row r="48337" spans="8:8" ht="15" customHeight="1">
      <c r="H48337" s="24"/>
    </row>
    <row r="48338" spans="8:8" ht="15" customHeight="1">
      <c r="H48338" s="24"/>
    </row>
    <row r="48339" spans="8:8" ht="15" customHeight="1">
      <c r="H48339" s="24"/>
    </row>
    <row r="48340" spans="8:8" ht="15" customHeight="1">
      <c r="H48340" s="24"/>
    </row>
    <row r="48341" spans="8:8" ht="15" customHeight="1">
      <c r="H48341" s="24"/>
    </row>
    <row r="48342" spans="8:8" ht="15" customHeight="1">
      <c r="H48342" s="24"/>
    </row>
    <row r="48343" spans="8:8" ht="15" customHeight="1">
      <c r="H48343" s="24"/>
    </row>
    <row r="48344" spans="8:8" ht="15" customHeight="1">
      <c r="H48344" s="24"/>
    </row>
    <row r="48345" spans="8:8" ht="15" customHeight="1">
      <c r="H48345" s="24"/>
    </row>
    <row r="48346" spans="8:8" ht="15" customHeight="1">
      <c r="H48346" s="24"/>
    </row>
    <row r="48347" spans="8:8" ht="15" customHeight="1">
      <c r="H48347" s="24"/>
    </row>
    <row r="48348" spans="8:8" ht="15" customHeight="1">
      <c r="H48348" s="24"/>
    </row>
    <row r="48349" spans="8:8" ht="15" customHeight="1">
      <c r="H48349" s="24"/>
    </row>
    <row r="48350" spans="8:8" ht="15" customHeight="1">
      <c r="H48350" s="24"/>
    </row>
    <row r="48351" spans="8:8" ht="15" customHeight="1">
      <c r="H48351" s="24"/>
    </row>
    <row r="48352" spans="8:8" ht="15" customHeight="1">
      <c r="H48352" s="24"/>
    </row>
    <row r="48353" spans="8:8" ht="15" customHeight="1">
      <c r="H48353" s="24"/>
    </row>
    <row r="48354" spans="8:8" ht="15" customHeight="1">
      <c r="H48354" s="24"/>
    </row>
    <row r="48355" spans="8:8" ht="15" customHeight="1">
      <c r="H48355" s="24"/>
    </row>
    <row r="48356" spans="8:8" ht="15" customHeight="1">
      <c r="H48356" s="24"/>
    </row>
    <row r="48357" spans="8:8" ht="15" customHeight="1">
      <c r="H48357" s="24"/>
    </row>
    <row r="48358" spans="8:8" ht="15" customHeight="1">
      <c r="H48358" s="24"/>
    </row>
    <row r="48359" spans="8:8" ht="15" customHeight="1">
      <c r="H48359" s="24"/>
    </row>
    <row r="48360" spans="8:8" ht="15" customHeight="1">
      <c r="H48360" s="24"/>
    </row>
    <row r="48361" spans="8:8" ht="15" customHeight="1">
      <c r="H48361" s="24"/>
    </row>
    <row r="48362" spans="8:8" ht="15" customHeight="1">
      <c r="H48362" s="24"/>
    </row>
    <row r="48363" spans="8:8" ht="15" customHeight="1">
      <c r="H48363" s="24"/>
    </row>
    <row r="48364" spans="8:8" ht="15" customHeight="1">
      <c r="H48364" s="24"/>
    </row>
    <row r="48365" spans="8:8" ht="15" customHeight="1">
      <c r="H48365" s="24"/>
    </row>
    <row r="48366" spans="8:8" ht="15" customHeight="1">
      <c r="H48366" s="24"/>
    </row>
    <row r="48367" spans="8:8" ht="15" customHeight="1">
      <c r="H48367" s="24"/>
    </row>
    <row r="48368" spans="8:8" ht="15" customHeight="1">
      <c r="H48368" s="24"/>
    </row>
    <row r="48369" spans="8:8" ht="15" customHeight="1">
      <c r="H48369" s="24"/>
    </row>
    <row r="48370" spans="8:8" ht="15" customHeight="1">
      <c r="H48370" s="24"/>
    </row>
    <row r="48371" spans="8:8" ht="15" customHeight="1">
      <c r="H48371" s="24"/>
    </row>
    <row r="48372" spans="8:8" ht="15" customHeight="1">
      <c r="H48372" s="24"/>
    </row>
    <row r="48373" spans="8:8" ht="15" customHeight="1">
      <c r="H48373" s="24"/>
    </row>
    <row r="48374" spans="8:8" ht="15" customHeight="1">
      <c r="H48374" s="24"/>
    </row>
    <row r="48375" spans="8:8" ht="15" customHeight="1">
      <c r="H48375" s="24"/>
    </row>
    <row r="48376" spans="8:8" ht="15" customHeight="1">
      <c r="H48376" s="24"/>
    </row>
    <row r="48377" spans="8:8" ht="15" customHeight="1">
      <c r="H48377" s="24"/>
    </row>
    <row r="48378" spans="8:8" ht="15" customHeight="1">
      <c r="H48378" s="24"/>
    </row>
    <row r="48379" spans="8:8" ht="15" customHeight="1">
      <c r="H48379" s="24"/>
    </row>
    <row r="48380" spans="8:8" ht="15" customHeight="1">
      <c r="H48380" s="24"/>
    </row>
    <row r="48381" spans="8:8" ht="15" customHeight="1">
      <c r="H48381" s="24"/>
    </row>
    <row r="48382" spans="8:8" ht="15" customHeight="1">
      <c r="H48382" s="24"/>
    </row>
    <row r="48383" spans="8:8" ht="15" customHeight="1">
      <c r="H48383" s="24"/>
    </row>
    <row r="48384" spans="8:8" ht="15" customHeight="1">
      <c r="H48384" s="24"/>
    </row>
    <row r="48385" spans="8:8" ht="15" customHeight="1">
      <c r="H48385" s="24"/>
    </row>
    <row r="48386" spans="8:8" ht="15" customHeight="1">
      <c r="H48386" s="24"/>
    </row>
    <row r="48387" spans="8:8" ht="15" customHeight="1">
      <c r="H48387" s="24"/>
    </row>
    <row r="48388" spans="8:8" ht="15" customHeight="1">
      <c r="H48388" s="24"/>
    </row>
    <row r="48389" spans="8:8" ht="15" customHeight="1">
      <c r="H48389" s="24"/>
    </row>
    <row r="48390" spans="8:8" ht="15" customHeight="1">
      <c r="H48390" s="24"/>
    </row>
    <row r="48391" spans="8:8" ht="15" customHeight="1">
      <c r="H48391" s="24"/>
    </row>
    <row r="48392" spans="8:8" ht="15" customHeight="1">
      <c r="H48392" s="24"/>
    </row>
    <row r="48393" spans="8:8" ht="15" customHeight="1">
      <c r="H48393" s="24"/>
    </row>
    <row r="48394" spans="8:8" ht="15" customHeight="1">
      <c r="H48394" s="24"/>
    </row>
    <row r="48395" spans="8:8" ht="15" customHeight="1">
      <c r="H48395" s="24"/>
    </row>
    <row r="48396" spans="8:8" ht="15" customHeight="1">
      <c r="H48396" s="24"/>
    </row>
    <row r="48397" spans="8:8" ht="15" customHeight="1">
      <c r="H48397" s="24"/>
    </row>
    <row r="48398" spans="8:8" ht="15" customHeight="1">
      <c r="H48398" s="24"/>
    </row>
    <row r="48399" spans="8:8" ht="15" customHeight="1">
      <c r="H48399" s="24"/>
    </row>
    <row r="48400" spans="8:8" ht="15" customHeight="1">
      <c r="H48400" s="24"/>
    </row>
    <row r="48401" spans="8:8" ht="15" customHeight="1">
      <c r="H48401" s="24"/>
    </row>
    <row r="48402" spans="8:8" ht="15" customHeight="1">
      <c r="H48402" s="24"/>
    </row>
    <row r="48403" spans="8:8" ht="15" customHeight="1">
      <c r="H48403" s="24"/>
    </row>
    <row r="48404" spans="8:8" ht="15" customHeight="1">
      <c r="H48404" s="24"/>
    </row>
    <row r="48405" spans="8:8" ht="15" customHeight="1">
      <c r="H48405" s="24"/>
    </row>
    <row r="48406" spans="8:8" ht="15" customHeight="1">
      <c r="H48406" s="24"/>
    </row>
    <row r="48407" spans="8:8" ht="15" customHeight="1">
      <c r="H48407" s="24"/>
    </row>
    <row r="48408" spans="8:8" ht="15" customHeight="1">
      <c r="H48408" s="24"/>
    </row>
    <row r="48409" spans="8:8" ht="15" customHeight="1">
      <c r="H48409" s="24"/>
    </row>
    <row r="48410" spans="8:8" ht="15" customHeight="1">
      <c r="H48410" s="24"/>
    </row>
    <row r="48411" spans="8:8" ht="15" customHeight="1">
      <c r="H48411" s="24"/>
    </row>
    <row r="48412" spans="8:8" ht="15" customHeight="1">
      <c r="H48412" s="24"/>
    </row>
    <row r="48413" spans="8:8" ht="15" customHeight="1">
      <c r="H48413" s="24"/>
    </row>
    <row r="48414" spans="8:8" ht="15" customHeight="1">
      <c r="H48414" s="24"/>
    </row>
    <row r="48415" spans="8:8" ht="15" customHeight="1">
      <c r="H48415" s="24"/>
    </row>
    <row r="48416" spans="8:8" ht="15" customHeight="1">
      <c r="H48416" s="24"/>
    </row>
    <row r="48417" spans="8:8" ht="15" customHeight="1">
      <c r="H48417" s="24"/>
    </row>
    <row r="48418" spans="8:8" ht="15" customHeight="1">
      <c r="H48418" s="24"/>
    </row>
    <row r="48419" spans="8:8" ht="15" customHeight="1">
      <c r="H48419" s="24"/>
    </row>
    <row r="48420" spans="8:8" ht="15" customHeight="1">
      <c r="H48420" s="24"/>
    </row>
    <row r="48421" spans="8:8" ht="15" customHeight="1">
      <c r="H48421" s="24"/>
    </row>
    <row r="48422" spans="8:8" ht="15" customHeight="1">
      <c r="H48422" s="24"/>
    </row>
    <row r="48423" spans="8:8" ht="15" customHeight="1">
      <c r="H48423" s="24"/>
    </row>
    <row r="48424" spans="8:8" ht="15" customHeight="1">
      <c r="H48424" s="24"/>
    </row>
    <row r="48425" spans="8:8" ht="15" customHeight="1">
      <c r="H48425" s="24"/>
    </row>
    <row r="48426" spans="8:8" ht="15" customHeight="1">
      <c r="H48426" s="24"/>
    </row>
    <row r="48427" spans="8:8" ht="15" customHeight="1">
      <c r="H48427" s="24"/>
    </row>
    <row r="48428" spans="8:8" ht="15" customHeight="1">
      <c r="H48428" s="24"/>
    </row>
    <row r="48429" spans="8:8" ht="15" customHeight="1">
      <c r="H48429" s="24"/>
    </row>
    <row r="48430" spans="8:8" ht="15" customHeight="1">
      <c r="H48430" s="24"/>
    </row>
    <row r="48431" spans="8:8" ht="15" customHeight="1">
      <c r="H48431" s="24"/>
    </row>
    <row r="48432" spans="8:8" ht="15" customHeight="1">
      <c r="H48432" s="24"/>
    </row>
    <row r="48433" spans="8:8" ht="15" customHeight="1">
      <c r="H48433" s="24"/>
    </row>
    <row r="48434" spans="8:8" ht="15" customHeight="1">
      <c r="H48434" s="24"/>
    </row>
    <row r="48435" spans="8:8" ht="15" customHeight="1">
      <c r="H48435" s="24"/>
    </row>
    <row r="48436" spans="8:8" ht="15" customHeight="1">
      <c r="H48436" s="24"/>
    </row>
    <row r="48437" spans="8:8" ht="15" customHeight="1">
      <c r="H48437" s="24"/>
    </row>
    <row r="48438" spans="8:8" ht="15" customHeight="1">
      <c r="H48438" s="24"/>
    </row>
    <row r="48439" spans="8:8" ht="15" customHeight="1">
      <c r="H48439" s="24"/>
    </row>
    <row r="48440" spans="8:8" ht="15" customHeight="1">
      <c r="H48440" s="24"/>
    </row>
    <row r="48441" spans="8:8" ht="15" customHeight="1">
      <c r="H48441" s="24"/>
    </row>
    <row r="48442" spans="8:8" ht="15" customHeight="1">
      <c r="H48442" s="24"/>
    </row>
    <row r="48443" spans="8:8" ht="15" customHeight="1">
      <c r="H48443" s="24"/>
    </row>
    <row r="48444" spans="8:8" ht="15" customHeight="1">
      <c r="H48444" s="24"/>
    </row>
    <row r="48445" spans="8:8" ht="15" customHeight="1">
      <c r="H48445" s="24"/>
    </row>
    <row r="48446" spans="8:8" ht="15" customHeight="1">
      <c r="H48446" s="24"/>
    </row>
    <row r="48447" spans="8:8" ht="15" customHeight="1">
      <c r="H48447" s="24"/>
    </row>
    <row r="48448" spans="8:8" ht="15" customHeight="1">
      <c r="H48448" s="24"/>
    </row>
    <row r="48449" spans="8:8" ht="15" customHeight="1">
      <c r="H48449" s="24"/>
    </row>
    <row r="48450" spans="8:8" ht="15" customHeight="1">
      <c r="H48450" s="24"/>
    </row>
    <row r="48451" spans="8:8" ht="15" customHeight="1">
      <c r="H48451" s="24"/>
    </row>
    <row r="48452" spans="8:8" ht="15" customHeight="1">
      <c r="H48452" s="24"/>
    </row>
    <row r="48453" spans="8:8" ht="15" customHeight="1">
      <c r="H48453" s="24"/>
    </row>
    <row r="48454" spans="8:8" ht="15" customHeight="1">
      <c r="H48454" s="24"/>
    </row>
    <row r="48455" spans="8:8" ht="15" customHeight="1">
      <c r="H48455" s="24"/>
    </row>
    <row r="48456" spans="8:8" ht="15" customHeight="1">
      <c r="H48456" s="24"/>
    </row>
    <row r="48457" spans="8:8" ht="15" customHeight="1">
      <c r="H48457" s="24"/>
    </row>
    <row r="48458" spans="8:8" ht="15" customHeight="1">
      <c r="H48458" s="24"/>
    </row>
    <row r="48459" spans="8:8" ht="15" customHeight="1">
      <c r="H48459" s="24"/>
    </row>
    <row r="48460" spans="8:8" ht="15" customHeight="1">
      <c r="H48460" s="24"/>
    </row>
    <row r="48461" spans="8:8" ht="15" customHeight="1">
      <c r="H48461" s="24"/>
    </row>
    <row r="48462" spans="8:8" ht="15" customHeight="1">
      <c r="H48462" s="24"/>
    </row>
    <row r="48463" spans="8:8" ht="15" customHeight="1">
      <c r="H48463" s="24"/>
    </row>
    <row r="48464" spans="8:8" ht="15" customHeight="1">
      <c r="H48464" s="24"/>
    </row>
    <row r="48465" spans="8:8" ht="15" customHeight="1">
      <c r="H48465" s="24"/>
    </row>
    <row r="48466" spans="8:8" ht="15" customHeight="1">
      <c r="H48466" s="24"/>
    </row>
    <row r="48467" spans="8:8" ht="15" customHeight="1">
      <c r="H48467" s="24"/>
    </row>
    <row r="48468" spans="8:8" ht="15" customHeight="1">
      <c r="H48468" s="24"/>
    </row>
    <row r="48469" spans="8:8" ht="15" customHeight="1">
      <c r="H48469" s="24"/>
    </row>
    <row r="48470" spans="8:8" ht="15" customHeight="1">
      <c r="H48470" s="24"/>
    </row>
    <row r="48471" spans="8:8" ht="15" customHeight="1">
      <c r="H48471" s="24"/>
    </row>
    <row r="48472" spans="8:8" ht="15" customHeight="1">
      <c r="H48472" s="24"/>
    </row>
    <row r="48473" spans="8:8" ht="15" customHeight="1">
      <c r="H48473" s="24"/>
    </row>
    <row r="48474" spans="8:8" ht="15" customHeight="1">
      <c r="H48474" s="24"/>
    </row>
    <row r="48475" spans="8:8" ht="15" customHeight="1">
      <c r="H48475" s="24"/>
    </row>
    <row r="48476" spans="8:8" ht="15" customHeight="1">
      <c r="H48476" s="24"/>
    </row>
    <row r="48477" spans="8:8" ht="15" customHeight="1">
      <c r="H48477" s="24"/>
    </row>
    <row r="48478" spans="8:8" ht="15" customHeight="1">
      <c r="H48478" s="24"/>
    </row>
    <row r="48479" spans="8:8" ht="15" customHeight="1">
      <c r="H48479" s="24"/>
    </row>
    <row r="48480" spans="8:8" ht="15" customHeight="1">
      <c r="H48480" s="24"/>
    </row>
    <row r="48481" spans="8:8" ht="15" customHeight="1">
      <c r="H48481" s="24"/>
    </row>
    <row r="48482" spans="8:8" ht="15" customHeight="1">
      <c r="H48482" s="24"/>
    </row>
    <row r="48483" spans="8:8" ht="15" customHeight="1">
      <c r="H48483" s="24"/>
    </row>
    <row r="48484" spans="8:8" ht="15" customHeight="1">
      <c r="H48484" s="24"/>
    </row>
    <row r="48485" spans="8:8" ht="15" customHeight="1">
      <c r="H48485" s="24"/>
    </row>
    <row r="48486" spans="8:8" ht="15" customHeight="1">
      <c r="H48486" s="24"/>
    </row>
    <row r="48487" spans="8:8" ht="15" customHeight="1">
      <c r="H48487" s="24"/>
    </row>
    <row r="48488" spans="8:8" ht="15" customHeight="1">
      <c r="H48488" s="24"/>
    </row>
    <row r="48489" spans="8:8" ht="15" customHeight="1">
      <c r="H48489" s="24"/>
    </row>
    <row r="48490" spans="8:8" ht="15" customHeight="1">
      <c r="H48490" s="24"/>
    </row>
    <row r="48491" spans="8:8" ht="15" customHeight="1">
      <c r="H48491" s="24"/>
    </row>
    <row r="48492" spans="8:8" ht="15" customHeight="1">
      <c r="H48492" s="24"/>
    </row>
    <row r="48493" spans="8:8" ht="15" customHeight="1">
      <c r="H48493" s="24"/>
    </row>
    <row r="48494" spans="8:8" ht="15" customHeight="1">
      <c r="H48494" s="24"/>
    </row>
    <row r="48495" spans="8:8" ht="15" customHeight="1">
      <c r="H48495" s="24"/>
    </row>
    <row r="48496" spans="8:8" ht="15" customHeight="1">
      <c r="H48496" s="24"/>
    </row>
    <row r="48497" spans="8:8" ht="15" customHeight="1">
      <c r="H48497" s="24"/>
    </row>
    <row r="48498" spans="8:8" ht="15" customHeight="1">
      <c r="H48498" s="24"/>
    </row>
    <row r="48499" spans="8:8" ht="15" customHeight="1">
      <c r="H48499" s="24"/>
    </row>
    <row r="48500" spans="8:8" ht="15" customHeight="1">
      <c r="H48500" s="24"/>
    </row>
    <row r="48501" spans="8:8" ht="15" customHeight="1">
      <c r="H48501" s="24"/>
    </row>
    <row r="48502" spans="8:8" ht="15" customHeight="1">
      <c r="H48502" s="24"/>
    </row>
    <row r="48503" spans="8:8" ht="15" customHeight="1">
      <c r="H48503" s="24"/>
    </row>
    <row r="48504" spans="8:8" ht="15" customHeight="1">
      <c r="H48504" s="24"/>
    </row>
    <row r="48505" spans="8:8" ht="15" customHeight="1">
      <c r="H48505" s="24"/>
    </row>
    <row r="48506" spans="8:8" ht="15" customHeight="1">
      <c r="H48506" s="24"/>
    </row>
    <row r="48507" spans="8:8" ht="15" customHeight="1">
      <c r="H48507" s="24"/>
    </row>
    <row r="48508" spans="8:8" ht="15" customHeight="1">
      <c r="H48508" s="24"/>
    </row>
    <row r="48509" spans="8:8" ht="15" customHeight="1">
      <c r="H48509" s="24"/>
    </row>
    <row r="48510" spans="8:8" ht="15" customHeight="1">
      <c r="H48510" s="24"/>
    </row>
    <row r="48511" spans="8:8" ht="15" customHeight="1">
      <c r="H48511" s="24"/>
    </row>
    <row r="48512" spans="8:8" ht="15" customHeight="1">
      <c r="H48512" s="24"/>
    </row>
    <row r="48513" spans="8:8" ht="15" customHeight="1">
      <c r="H48513" s="24"/>
    </row>
    <row r="48514" spans="8:8" ht="15" customHeight="1">
      <c r="H48514" s="24"/>
    </row>
    <row r="48515" spans="8:8" ht="15" customHeight="1">
      <c r="H48515" s="24"/>
    </row>
    <row r="48516" spans="8:8" ht="15" customHeight="1">
      <c r="H48516" s="24"/>
    </row>
    <row r="48517" spans="8:8" ht="15" customHeight="1">
      <c r="H48517" s="24"/>
    </row>
    <row r="48518" spans="8:8" ht="15" customHeight="1">
      <c r="H48518" s="24"/>
    </row>
    <row r="48519" spans="8:8" ht="15" customHeight="1">
      <c r="H48519" s="24"/>
    </row>
    <row r="48520" spans="8:8" ht="15" customHeight="1">
      <c r="H48520" s="24"/>
    </row>
    <row r="48521" spans="8:8" ht="15" customHeight="1">
      <c r="H48521" s="24"/>
    </row>
    <row r="48522" spans="8:8" ht="15" customHeight="1">
      <c r="H48522" s="24"/>
    </row>
    <row r="48523" spans="8:8" ht="15" customHeight="1">
      <c r="H48523" s="24"/>
    </row>
    <row r="48524" spans="8:8" ht="15" customHeight="1">
      <c r="H48524" s="24"/>
    </row>
    <row r="48525" spans="8:8" ht="15" customHeight="1">
      <c r="H48525" s="24"/>
    </row>
    <row r="48526" spans="8:8" ht="15" customHeight="1">
      <c r="H48526" s="24"/>
    </row>
    <row r="48527" spans="8:8" ht="15" customHeight="1">
      <c r="H48527" s="24"/>
    </row>
    <row r="48528" spans="8:8" ht="15" customHeight="1">
      <c r="H48528" s="24"/>
    </row>
    <row r="48529" spans="8:8" ht="15" customHeight="1">
      <c r="H48529" s="24"/>
    </row>
    <row r="48530" spans="8:8" ht="15" customHeight="1">
      <c r="H48530" s="24"/>
    </row>
    <row r="48531" spans="8:8" ht="15" customHeight="1">
      <c r="H48531" s="24"/>
    </row>
    <row r="48532" spans="8:8" ht="15" customHeight="1">
      <c r="H48532" s="24"/>
    </row>
    <row r="48533" spans="8:8" ht="15" customHeight="1">
      <c r="H48533" s="24"/>
    </row>
    <row r="48534" spans="8:8" ht="15" customHeight="1">
      <c r="H48534" s="24"/>
    </row>
    <row r="48535" spans="8:8" ht="15" customHeight="1">
      <c r="H48535" s="24"/>
    </row>
    <row r="48536" spans="8:8" ht="15" customHeight="1">
      <c r="H48536" s="24"/>
    </row>
    <row r="48537" spans="8:8" ht="15" customHeight="1">
      <c r="H48537" s="24"/>
    </row>
    <row r="48538" spans="8:8" ht="15" customHeight="1">
      <c r="H48538" s="24"/>
    </row>
    <row r="48539" spans="8:8" ht="15" customHeight="1">
      <c r="H48539" s="24"/>
    </row>
    <row r="48540" spans="8:8" ht="15" customHeight="1">
      <c r="H48540" s="24"/>
    </row>
    <row r="48541" spans="8:8" ht="15" customHeight="1">
      <c r="H48541" s="24"/>
    </row>
    <row r="48542" spans="8:8" ht="15" customHeight="1">
      <c r="H48542" s="24"/>
    </row>
    <row r="48543" spans="8:8" ht="15" customHeight="1">
      <c r="H48543" s="24"/>
    </row>
    <row r="48544" spans="8:8" ht="15" customHeight="1">
      <c r="H48544" s="24"/>
    </row>
    <row r="48545" spans="8:8" ht="15" customHeight="1">
      <c r="H48545" s="24"/>
    </row>
    <row r="48546" spans="8:8" ht="15" customHeight="1">
      <c r="H48546" s="24"/>
    </row>
    <row r="48547" spans="8:8" ht="15" customHeight="1">
      <c r="H48547" s="24"/>
    </row>
    <row r="48548" spans="8:8" ht="15" customHeight="1">
      <c r="H48548" s="24"/>
    </row>
    <row r="48549" spans="8:8" ht="15" customHeight="1">
      <c r="H48549" s="24"/>
    </row>
    <row r="48550" spans="8:8" ht="15" customHeight="1">
      <c r="H48550" s="24"/>
    </row>
    <row r="48551" spans="8:8" ht="15" customHeight="1">
      <c r="H48551" s="24"/>
    </row>
    <row r="48552" spans="8:8" ht="15" customHeight="1">
      <c r="H48552" s="24"/>
    </row>
    <row r="48553" spans="8:8" ht="15" customHeight="1">
      <c r="H48553" s="24"/>
    </row>
    <row r="48554" spans="8:8" ht="15" customHeight="1">
      <c r="H48554" s="24"/>
    </row>
    <row r="48555" spans="8:8" ht="15" customHeight="1">
      <c r="H48555" s="24"/>
    </row>
    <row r="48556" spans="8:8" ht="15" customHeight="1">
      <c r="H48556" s="24"/>
    </row>
    <row r="48557" spans="8:8" ht="15" customHeight="1">
      <c r="H48557" s="24"/>
    </row>
    <row r="48558" spans="8:8" ht="15" customHeight="1">
      <c r="H48558" s="24"/>
    </row>
    <row r="48559" spans="8:8" ht="15" customHeight="1">
      <c r="H48559" s="24"/>
    </row>
    <row r="48560" spans="8:8" ht="15" customHeight="1">
      <c r="H48560" s="24"/>
    </row>
    <row r="48561" spans="8:8" ht="15" customHeight="1">
      <c r="H48561" s="24"/>
    </row>
    <row r="48562" spans="8:8" ht="15" customHeight="1">
      <c r="H48562" s="24"/>
    </row>
    <row r="48563" spans="8:8" ht="15" customHeight="1">
      <c r="H48563" s="24"/>
    </row>
    <row r="48564" spans="8:8" ht="15" customHeight="1">
      <c r="H48564" s="24"/>
    </row>
    <row r="48565" spans="8:8" ht="15" customHeight="1">
      <c r="H48565" s="24"/>
    </row>
    <row r="48566" spans="8:8" ht="15" customHeight="1">
      <c r="H48566" s="24"/>
    </row>
    <row r="48567" spans="8:8" ht="15" customHeight="1">
      <c r="H48567" s="24"/>
    </row>
    <row r="48568" spans="8:8" ht="15" customHeight="1">
      <c r="H48568" s="24"/>
    </row>
    <row r="48569" spans="8:8" ht="15" customHeight="1">
      <c r="H48569" s="24"/>
    </row>
    <row r="48570" spans="8:8" ht="15" customHeight="1">
      <c r="H48570" s="24"/>
    </row>
    <row r="48571" spans="8:8" ht="15" customHeight="1">
      <c r="H48571" s="24"/>
    </row>
    <row r="48572" spans="8:8" ht="15" customHeight="1">
      <c r="H48572" s="24"/>
    </row>
    <row r="48573" spans="8:8" ht="15" customHeight="1">
      <c r="H48573" s="24"/>
    </row>
    <row r="48574" spans="8:8" ht="15" customHeight="1">
      <c r="H48574" s="24"/>
    </row>
    <row r="48575" spans="8:8" ht="15" customHeight="1">
      <c r="H48575" s="24"/>
    </row>
    <row r="48576" spans="8:8" ht="15" customHeight="1">
      <c r="H48576" s="24"/>
    </row>
    <row r="48577" spans="8:8" ht="15" customHeight="1">
      <c r="H48577" s="24"/>
    </row>
    <row r="48578" spans="8:8" ht="15" customHeight="1">
      <c r="H48578" s="24"/>
    </row>
    <row r="48579" spans="8:8" ht="15" customHeight="1">
      <c r="H48579" s="24"/>
    </row>
    <row r="48580" spans="8:8" ht="15" customHeight="1">
      <c r="H48580" s="24"/>
    </row>
    <row r="48581" spans="8:8" ht="15" customHeight="1">
      <c r="H48581" s="24"/>
    </row>
    <row r="48582" spans="8:8" ht="15" customHeight="1">
      <c r="H48582" s="24"/>
    </row>
    <row r="48583" spans="8:8" ht="15" customHeight="1">
      <c r="H48583" s="24"/>
    </row>
    <row r="48584" spans="8:8" ht="15" customHeight="1">
      <c r="H48584" s="24"/>
    </row>
    <row r="48585" spans="8:8" ht="15" customHeight="1">
      <c r="H48585" s="24"/>
    </row>
    <row r="48586" spans="8:8" ht="15" customHeight="1">
      <c r="H48586" s="24"/>
    </row>
    <row r="48587" spans="8:8" ht="15" customHeight="1">
      <c r="H48587" s="24"/>
    </row>
    <row r="48588" spans="8:8" ht="15" customHeight="1">
      <c r="H48588" s="24"/>
    </row>
    <row r="48589" spans="8:8" ht="15" customHeight="1">
      <c r="H48589" s="24"/>
    </row>
    <row r="48590" spans="8:8" ht="15" customHeight="1">
      <c r="H48590" s="24"/>
    </row>
    <row r="48591" spans="8:8" ht="15" customHeight="1">
      <c r="H48591" s="24"/>
    </row>
    <row r="48592" spans="8:8" ht="15" customHeight="1">
      <c r="H48592" s="24"/>
    </row>
    <row r="48593" spans="8:8" ht="15" customHeight="1">
      <c r="H48593" s="24"/>
    </row>
    <row r="48594" spans="8:8" ht="15" customHeight="1">
      <c r="H48594" s="24"/>
    </row>
    <row r="48595" spans="8:8" ht="15" customHeight="1">
      <c r="H48595" s="24"/>
    </row>
    <row r="48596" spans="8:8" ht="15" customHeight="1">
      <c r="H48596" s="24"/>
    </row>
    <row r="48597" spans="8:8" ht="15" customHeight="1">
      <c r="H48597" s="24"/>
    </row>
    <row r="48598" spans="8:8" ht="15" customHeight="1">
      <c r="H48598" s="24"/>
    </row>
    <row r="48599" spans="8:8" ht="15" customHeight="1">
      <c r="H48599" s="24"/>
    </row>
    <row r="48600" spans="8:8" ht="15" customHeight="1">
      <c r="H48600" s="24"/>
    </row>
    <row r="48601" spans="8:8" ht="15" customHeight="1">
      <c r="H48601" s="24"/>
    </row>
    <row r="48602" spans="8:8" ht="15" customHeight="1">
      <c r="H48602" s="24"/>
    </row>
    <row r="48603" spans="8:8" ht="15" customHeight="1">
      <c r="H48603" s="24"/>
    </row>
    <row r="48604" spans="8:8" ht="15" customHeight="1">
      <c r="H48604" s="24"/>
    </row>
    <row r="48605" spans="8:8" ht="15" customHeight="1">
      <c r="H48605" s="24"/>
    </row>
    <row r="48606" spans="8:8" ht="15" customHeight="1">
      <c r="H48606" s="24"/>
    </row>
    <row r="48607" spans="8:8" ht="15" customHeight="1">
      <c r="H48607" s="24"/>
    </row>
    <row r="48608" spans="8:8" ht="15" customHeight="1">
      <c r="H48608" s="24"/>
    </row>
    <row r="48609" spans="8:8" ht="15" customHeight="1">
      <c r="H48609" s="24"/>
    </row>
    <row r="48610" spans="8:8" ht="15" customHeight="1">
      <c r="H48610" s="24"/>
    </row>
    <row r="48611" spans="8:8" ht="15" customHeight="1">
      <c r="H48611" s="24"/>
    </row>
    <row r="48612" spans="8:8" ht="15" customHeight="1">
      <c r="H48612" s="24"/>
    </row>
    <row r="48613" spans="8:8" ht="15" customHeight="1">
      <c r="H48613" s="24"/>
    </row>
    <row r="48614" spans="8:8" ht="15" customHeight="1">
      <c r="H48614" s="24"/>
    </row>
    <row r="48615" spans="8:8" ht="15" customHeight="1">
      <c r="H48615" s="24"/>
    </row>
    <row r="48616" spans="8:8" ht="15" customHeight="1">
      <c r="H48616" s="24"/>
    </row>
    <row r="48617" spans="8:8" ht="15" customHeight="1">
      <c r="H48617" s="24"/>
    </row>
    <row r="48618" spans="8:8" ht="15" customHeight="1">
      <c r="H48618" s="24"/>
    </row>
    <row r="48619" spans="8:8" ht="15" customHeight="1">
      <c r="H48619" s="24"/>
    </row>
    <row r="48620" spans="8:8" ht="15" customHeight="1">
      <c r="H48620" s="24"/>
    </row>
    <row r="48621" spans="8:8" ht="15" customHeight="1">
      <c r="H48621" s="24"/>
    </row>
    <row r="48622" spans="8:8" ht="15" customHeight="1">
      <c r="H48622" s="24"/>
    </row>
    <row r="48623" spans="8:8" ht="15" customHeight="1">
      <c r="H48623" s="24"/>
    </row>
    <row r="48624" spans="8:8" ht="15" customHeight="1">
      <c r="H48624" s="24"/>
    </row>
    <row r="48625" spans="8:8" ht="15" customHeight="1">
      <c r="H48625" s="24"/>
    </row>
    <row r="48626" spans="8:8" ht="15" customHeight="1">
      <c r="H48626" s="24"/>
    </row>
    <row r="48627" spans="8:8" ht="15" customHeight="1">
      <c r="H48627" s="24"/>
    </row>
    <row r="48628" spans="8:8" ht="15" customHeight="1">
      <c r="H48628" s="24"/>
    </row>
    <row r="48629" spans="8:8" ht="15" customHeight="1">
      <c r="H48629" s="24"/>
    </row>
    <row r="48630" spans="8:8" ht="15" customHeight="1">
      <c r="H48630" s="24"/>
    </row>
    <row r="48631" spans="8:8" ht="15" customHeight="1">
      <c r="H48631" s="24"/>
    </row>
    <row r="48632" spans="8:8" ht="15" customHeight="1">
      <c r="H48632" s="24"/>
    </row>
    <row r="48633" spans="8:8" ht="15" customHeight="1">
      <c r="H48633" s="24"/>
    </row>
    <row r="48634" spans="8:8" ht="15" customHeight="1">
      <c r="H48634" s="24"/>
    </row>
    <row r="48635" spans="8:8" ht="15" customHeight="1">
      <c r="H48635" s="24"/>
    </row>
    <row r="48636" spans="8:8" ht="15" customHeight="1">
      <c r="H48636" s="24"/>
    </row>
    <row r="48637" spans="8:8" ht="15" customHeight="1">
      <c r="H48637" s="24"/>
    </row>
    <row r="48638" spans="8:8" ht="15" customHeight="1">
      <c r="H48638" s="24"/>
    </row>
    <row r="48639" spans="8:8" ht="15" customHeight="1">
      <c r="H48639" s="24"/>
    </row>
    <row r="48640" spans="8:8" ht="15" customHeight="1">
      <c r="H48640" s="24"/>
    </row>
    <row r="48641" spans="8:8" ht="15" customHeight="1">
      <c r="H48641" s="24"/>
    </row>
    <row r="48642" spans="8:8" ht="15" customHeight="1">
      <c r="H48642" s="24"/>
    </row>
    <row r="48643" spans="8:8" ht="15" customHeight="1">
      <c r="H48643" s="24"/>
    </row>
    <row r="48644" spans="8:8" ht="15" customHeight="1">
      <c r="H48644" s="24"/>
    </row>
    <row r="48645" spans="8:8" ht="15" customHeight="1">
      <c r="H48645" s="24"/>
    </row>
    <row r="48646" spans="8:8" ht="15" customHeight="1">
      <c r="H48646" s="24"/>
    </row>
    <row r="48647" spans="8:8" ht="15" customHeight="1">
      <c r="H48647" s="24"/>
    </row>
    <row r="48648" spans="8:8" ht="15" customHeight="1">
      <c r="H48648" s="24"/>
    </row>
    <row r="48649" spans="8:8" ht="15" customHeight="1">
      <c r="H48649" s="24"/>
    </row>
    <row r="48650" spans="8:8" ht="15" customHeight="1">
      <c r="H48650" s="24"/>
    </row>
    <row r="48651" spans="8:8" ht="15" customHeight="1">
      <c r="H48651" s="24"/>
    </row>
    <row r="48652" spans="8:8" ht="15" customHeight="1">
      <c r="H48652" s="24"/>
    </row>
    <row r="48653" spans="8:8" ht="15" customHeight="1">
      <c r="H48653" s="24"/>
    </row>
    <row r="48654" spans="8:8" ht="15" customHeight="1">
      <c r="H48654" s="24"/>
    </row>
    <row r="48655" spans="8:8" ht="15" customHeight="1">
      <c r="H48655" s="24"/>
    </row>
    <row r="48656" spans="8:8" ht="15" customHeight="1">
      <c r="H48656" s="24"/>
    </row>
    <row r="48657" spans="8:8" ht="15" customHeight="1">
      <c r="H48657" s="24"/>
    </row>
    <row r="48658" spans="8:8" ht="15" customHeight="1">
      <c r="H48658" s="24"/>
    </row>
    <row r="48659" spans="8:8" ht="15" customHeight="1">
      <c r="H48659" s="24"/>
    </row>
    <row r="48660" spans="8:8" ht="15" customHeight="1">
      <c r="H48660" s="24"/>
    </row>
    <row r="48661" spans="8:8" ht="15" customHeight="1">
      <c r="H48661" s="24"/>
    </row>
    <row r="48662" spans="8:8" ht="15" customHeight="1">
      <c r="H48662" s="24"/>
    </row>
    <row r="48663" spans="8:8" ht="15" customHeight="1">
      <c r="H48663" s="24"/>
    </row>
    <row r="48664" spans="8:8" ht="15" customHeight="1">
      <c r="H48664" s="24"/>
    </row>
    <row r="48665" spans="8:8" ht="15" customHeight="1">
      <c r="H48665" s="24"/>
    </row>
    <row r="48666" spans="8:8" ht="15" customHeight="1">
      <c r="H48666" s="24"/>
    </row>
    <row r="48667" spans="8:8" ht="15" customHeight="1">
      <c r="H48667" s="24"/>
    </row>
    <row r="48668" spans="8:8" ht="15" customHeight="1">
      <c r="H48668" s="24"/>
    </row>
    <row r="48669" spans="8:8" ht="15" customHeight="1">
      <c r="H48669" s="24"/>
    </row>
    <row r="48670" spans="8:8" ht="15" customHeight="1">
      <c r="H48670" s="24"/>
    </row>
    <row r="48671" spans="8:8" ht="15" customHeight="1">
      <c r="H48671" s="24"/>
    </row>
    <row r="48672" spans="8:8" ht="15" customHeight="1">
      <c r="H48672" s="24"/>
    </row>
    <row r="48673" spans="8:8" ht="15" customHeight="1">
      <c r="H48673" s="24"/>
    </row>
    <row r="48674" spans="8:8" ht="15" customHeight="1">
      <c r="H48674" s="24"/>
    </row>
    <row r="48675" spans="8:8" ht="15" customHeight="1">
      <c r="H48675" s="24"/>
    </row>
    <row r="48676" spans="8:8" ht="15" customHeight="1">
      <c r="H48676" s="24"/>
    </row>
    <row r="48677" spans="8:8" ht="15" customHeight="1">
      <c r="H48677" s="24"/>
    </row>
    <row r="48678" spans="8:8" ht="15" customHeight="1">
      <c r="H48678" s="24"/>
    </row>
    <row r="48679" spans="8:8" ht="15" customHeight="1">
      <c r="H48679" s="24"/>
    </row>
    <row r="48680" spans="8:8" ht="15" customHeight="1">
      <c r="H48680" s="24"/>
    </row>
    <row r="48681" spans="8:8" ht="15" customHeight="1">
      <c r="H48681" s="24"/>
    </row>
    <row r="48682" spans="8:8" ht="15" customHeight="1">
      <c r="H48682" s="24"/>
    </row>
    <row r="48683" spans="8:8" ht="15" customHeight="1">
      <c r="H48683" s="24"/>
    </row>
    <row r="48684" spans="8:8" ht="15" customHeight="1">
      <c r="H48684" s="24"/>
    </row>
    <row r="48685" spans="8:8" ht="15" customHeight="1">
      <c r="H48685" s="24"/>
    </row>
    <row r="48686" spans="8:8" ht="15" customHeight="1">
      <c r="H48686" s="24"/>
    </row>
    <row r="48687" spans="8:8" ht="15" customHeight="1">
      <c r="H48687" s="24"/>
    </row>
    <row r="48688" spans="8:8" ht="15" customHeight="1">
      <c r="H48688" s="24"/>
    </row>
    <row r="48689" spans="8:8" ht="15" customHeight="1">
      <c r="H48689" s="24"/>
    </row>
    <row r="48690" spans="8:8" ht="15" customHeight="1">
      <c r="H48690" s="24"/>
    </row>
    <row r="48691" spans="8:8" ht="15" customHeight="1">
      <c r="H48691" s="24"/>
    </row>
    <row r="48692" spans="8:8" ht="15" customHeight="1">
      <c r="H48692" s="24"/>
    </row>
    <row r="48693" spans="8:8" ht="15" customHeight="1">
      <c r="H48693" s="24"/>
    </row>
    <row r="48694" spans="8:8" ht="15" customHeight="1">
      <c r="H48694" s="24"/>
    </row>
    <row r="48695" spans="8:8" ht="15" customHeight="1">
      <c r="H48695" s="24"/>
    </row>
    <row r="48696" spans="8:8" ht="15" customHeight="1">
      <c r="H48696" s="24"/>
    </row>
    <row r="48697" spans="8:8" ht="15" customHeight="1">
      <c r="H48697" s="24"/>
    </row>
    <row r="48698" spans="8:8" ht="15" customHeight="1">
      <c r="H48698" s="24"/>
    </row>
    <row r="48699" spans="8:8" ht="15" customHeight="1">
      <c r="H48699" s="24"/>
    </row>
    <row r="48700" spans="8:8" ht="15" customHeight="1">
      <c r="H48700" s="24"/>
    </row>
    <row r="48701" spans="8:8" ht="15" customHeight="1">
      <c r="H48701" s="24"/>
    </row>
    <row r="48702" spans="8:8" ht="15" customHeight="1">
      <c r="H48702" s="24"/>
    </row>
    <row r="48703" spans="8:8" ht="15" customHeight="1">
      <c r="H48703" s="24"/>
    </row>
    <row r="48704" spans="8:8" ht="15" customHeight="1">
      <c r="H48704" s="24"/>
    </row>
    <row r="48705" spans="8:8" ht="15" customHeight="1">
      <c r="H48705" s="24"/>
    </row>
    <row r="48706" spans="8:8" ht="15" customHeight="1">
      <c r="H48706" s="24"/>
    </row>
    <row r="48707" spans="8:8" ht="15" customHeight="1">
      <c r="H48707" s="24"/>
    </row>
    <row r="48708" spans="8:8" ht="15" customHeight="1">
      <c r="H48708" s="24"/>
    </row>
    <row r="48709" spans="8:8" ht="15" customHeight="1">
      <c r="H48709" s="24"/>
    </row>
    <row r="48710" spans="8:8" ht="15" customHeight="1">
      <c r="H48710" s="24"/>
    </row>
    <row r="48711" spans="8:8" ht="15" customHeight="1">
      <c r="H48711" s="24"/>
    </row>
    <row r="48712" spans="8:8" ht="15" customHeight="1">
      <c r="H48712" s="24"/>
    </row>
    <row r="48713" spans="8:8" ht="15" customHeight="1">
      <c r="H48713" s="24"/>
    </row>
    <row r="48714" spans="8:8" ht="15" customHeight="1">
      <c r="H48714" s="24"/>
    </row>
    <row r="48715" spans="8:8" ht="15" customHeight="1">
      <c r="H48715" s="24"/>
    </row>
    <row r="48716" spans="8:8" ht="15" customHeight="1">
      <c r="H48716" s="24"/>
    </row>
    <row r="48717" spans="8:8" ht="15" customHeight="1">
      <c r="H48717" s="24"/>
    </row>
    <row r="48718" spans="8:8" ht="15" customHeight="1">
      <c r="H48718" s="24"/>
    </row>
    <row r="48719" spans="8:8" ht="15" customHeight="1">
      <c r="H48719" s="24"/>
    </row>
    <row r="48720" spans="8:8" ht="15" customHeight="1">
      <c r="H48720" s="24"/>
    </row>
    <row r="48721" spans="8:8" ht="15" customHeight="1">
      <c r="H48721" s="24"/>
    </row>
    <row r="48722" spans="8:8" ht="15" customHeight="1">
      <c r="H48722" s="24"/>
    </row>
    <row r="48723" spans="8:8" ht="15" customHeight="1">
      <c r="H48723" s="24"/>
    </row>
    <row r="48724" spans="8:8" ht="15" customHeight="1">
      <c r="H48724" s="24"/>
    </row>
    <row r="48725" spans="8:8" ht="15" customHeight="1">
      <c r="H48725" s="24"/>
    </row>
    <row r="48726" spans="8:8" ht="15" customHeight="1">
      <c r="H48726" s="24"/>
    </row>
    <row r="48727" spans="8:8" ht="15" customHeight="1">
      <c r="H48727" s="24"/>
    </row>
    <row r="48728" spans="8:8" ht="15" customHeight="1">
      <c r="H48728" s="24"/>
    </row>
    <row r="48729" spans="8:8" ht="15" customHeight="1">
      <c r="H48729" s="24"/>
    </row>
    <row r="48730" spans="8:8" ht="15" customHeight="1">
      <c r="H48730" s="24"/>
    </row>
    <row r="48731" spans="8:8" ht="15" customHeight="1">
      <c r="H48731" s="24"/>
    </row>
    <row r="48732" spans="8:8" ht="15" customHeight="1">
      <c r="H48732" s="24"/>
    </row>
    <row r="48733" spans="8:8" ht="15" customHeight="1">
      <c r="H48733" s="24"/>
    </row>
    <row r="48734" spans="8:8" ht="15" customHeight="1">
      <c r="H48734" s="24"/>
    </row>
    <row r="48735" spans="8:8" ht="15" customHeight="1">
      <c r="H48735" s="24"/>
    </row>
    <row r="48736" spans="8:8" ht="15" customHeight="1">
      <c r="H48736" s="24"/>
    </row>
    <row r="48737" spans="8:8" ht="15" customHeight="1">
      <c r="H48737" s="24"/>
    </row>
    <row r="48738" spans="8:8" ht="15" customHeight="1">
      <c r="H48738" s="24"/>
    </row>
    <row r="48739" spans="8:8" ht="15" customHeight="1">
      <c r="H48739" s="24"/>
    </row>
    <row r="48740" spans="8:8" ht="15" customHeight="1">
      <c r="H48740" s="24"/>
    </row>
    <row r="48741" spans="8:8" ht="15" customHeight="1">
      <c r="H48741" s="24"/>
    </row>
    <row r="48742" spans="8:8" ht="15" customHeight="1">
      <c r="H48742" s="24"/>
    </row>
    <row r="48743" spans="8:8" ht="15" customHeight="1">
      <c r="H48743" s="24"/>
    </row>
    <row r="48744" spans="8:8" ht="15" customHeight="1">
      <c r="H48744" s="24"/>
    </row>
    <row r="48745" spans="8:8" ht="15" customHeight="1">
      <c r="H48745" s="24"/>
    </row>
    <row r="48746" spans="8:8" ht="15" customHeight="1">
      <c r="H48746" s="24"/>
    </row>
    <row r="48747" spans="8:8" ht="15" customHeight="1">
      <c r="H48747" s="24"/>
    </row>
    <row r="48748" spans="8:8" ht="15" customHeight="1">
      <c r="H48748" s="24"/>
    </row>
    <row r="48749" spans="8:8" ht="15" customHeight="1">
      <c r="H48749" s="24"/>
    </row>
    <row r="48750" spans="8:8" ht="15" customHeight="1">
      <c r="H48750" s="24"/>
    </row>
    <row r="48751" spans="8:8" ht="15" customHeight="1">
      <c r="H48751" s="24"/>
    </row>
    <row r="48752" spans="8:8" ht="15" customHeight="1">
      <c r="H48752" s="24"/>
    </row>
    <row r="48753" spans="8:8" ht="15" customHeight="1">
      <c r="H48753" s="24"/>
    </row>
    <row r="48754" spans="8:8" ht="15" customHeight="1">
      <c r="H48754" s="24"/>
    </row>
    <row r="48755" spans="8:8" ht="15" customHeight="1">
      <c r="H48755" s="24"/>
    </row>
    <row r="48756" spans="8:8" ht="15" customHeight="1">
      <c r="H48756" s="24"/>
    </row>
    <row r="48757" spans="8:8" ht="15" customHeight="1">
      <c r="H48757" s="24"/>
    </row>
    <row r="48758" spans="8:8" ht="15" customHeight="1">
      <c r="H48758" s="24"/>
    </row>
    <row r="48759" spans="8:8" ht="15" customHeight="1">
      <c r="H48759" s="24"/>
    </row>
    <row r="48760" spans="8:8" ht="15" customHeight="1">
      <c r="H48760" s="24"/>
    </row>
    <row r="48761" spans="8:8" ht="15" customHeight="1">
      <c r="H48761" s="24"/>
    </row>
    <row r="48762" spans="8:8" ht="15" customHeight="1">
      <c r="H48762" s="24"/>
    </row>
    <row r="48763" spans="8:8" ht="15" customHeight="1">
      <c r="H48763" s="24"/>
    </row>
    <row r="48764" spans="8:8" ht="15" customHeight="1">
      <c r="H48764" s="24"/>
    </row>
    <row r="48765" spans="8:8" ht="15" customHeight="1">
      <c r="H48765" s="24"/>
    </row>
    <row r="48766" spans="8:8" ht="15" customHeight="1">
      <c r="H48766" s="24"/>
    </row>
    <row r="48767" spans="8:8" ht="15" customHeight="1">
      <c r="H48767" s="24"/>
    </row>
    <row r="48768" spans="8:8" ht="15" customHeight="1">
      <c r="H48768" s="24"/>
    </row>
    <row r="48769" spans="8:8" ht="15" customHeight="1">
      <c r="H48769" s="24"/>
    </row>
    <row r="48770" spans="8:8" ht="15" customHeight="1">
      <c r="H48770" s="24"/>
    </row>
    <row r="48771" spans="8:8" ht="15" customHeight="1">
      <c r="H48771" s="24"/>
    </row>
    <row r="48772" spans="8:8" ht="15" customHeight="1">
      <c r="H48772" s="24"/>
    </row>
    <row r="48773" spans="8:8" ht="15" customHeight="1">
      <c r="H48773" s="24"/>
    </row>
    <row r="48774" spans="8:8" ht="15" customHeight="1">
      <c r="H48774" s="24"/>
    </row>
    <row r="48775" spans="8:8" ht="15" customHeight="1">
      <c r="H48775" s="24"/>
    </row>
    <row r="48776" spans="8:8" ht="15" customHeight="1">
      <c r="H48776" s="24"/>
    </row>
    <row r="48777" spans="8:8" ht="15" customHeight="1">
      <c r="H48777" s="24"/>
    </row>
    <row r="48778" spans="8:8" ht="15" customHeight="1">
      <c r="H48778" s="24"/>
    </row>
    <row r="48779" spans="8:8" ht="15" customHeight="1">
      <c r="H48779" s="24"/>
    </row>
    <row r="48780" spans="8:8" ht="15" customHeight="1">
      <c r="H48780" s="24"/>
    </row>
    <row r="48781" spans="8:8" ht="15" customHeight="1">
      <c r="H48781" s="24"/>
    </row>
    <row r="48782" spans="8:8" ht="15" customHeight="1">
      <c r="H48782" s="24"/>
    </row>
    <row r="48783" spans="8:8" ht="15" customHeight="1">
      <c r="H48783" s="24"/>
    </row>
    <row r="48784" spans="8:8" ht="15" customHeight="1">
      <c r="H48784" s="24"/>
    </row>
    <row r="48785" spans="8:8" ht="15" customHeight="1">
      <c r="H48785" s="24"/>
    </row>
    <row r="48786" spans="8:8" ht="15" customHeight="1">
      <c r="H48786" s="24"/>
    </row>
    <row r="48787" spans="8:8" ht="15" customHeight="1">
      <c r="H48787" s="24"/>
    </row>
    <row r="48788" spans="8:8" ht="15" customHeight="1">
      <c r="H48788" s="24"/>
    </row>
    <row r="48789" spans="8:8" ht="15" customHeight="1">
      <c r="H48789" s="24"/>
    </row>
    <row r="48790" spans="8:8" ht="15" customHeight="1">
      <c r="H48790" s="24"/>
    </row>
    <row r="48791" spans="8:8" ht="15" customHeight="1">
      <c r="H48791" s="24"/>
    </row>
    <row r="48792" spans="8:8" ht="15" customHeight="1">
      <c r="H48792" s="24"/>
    </row>
    <row r="48793" spans="8:8" ht="15" customHeight="1">
      <c r="H48793" s="24"/>
    </row>
    <row r="48794" spans="8:8" ht="15" customHeight="1">
      <c r="H48794" s="24"/>
    </row>
    <row r="48795" spans="8:8" ht="15" customHeight="1">
      <c r="H48795" s="24"/>
    </row>
    <row r="48796" spans="8:8" ht="15" customHeight="1">
      <c r="H48796" s="24"/>
    </row>
    <row r="48797" spans="8:8" ht="15" customHeight="1">
      <c r="H48797" s="24"/>
    </row>
    <row r="48798" spans="8:8" ht="15" customHeight="1">
      <c r="H48798" s="24"/>
    </row>
    <row r="48799" spans="8:8" ht="15" customHeight="1">
      <c r="H48799" s="24"/>
    </row>
    <row r="48800" spans="8:8" ht="15" customHeight="1">
      <c r="H48800" s="24"/>
    </row>
    <row r="48801" spans="8:8" ht="15" customHeight="1">
      <c r="H48801" s="24"/>
    </row>
    <row r="48802" spans="8:8" ht="15" customHeight="1">
      <c r="H48802" s="24"/>
    </row>
    <row r="48803" spans="8:8" ht="15" customHeight="1">
      <c r="H48803" s="24"/>
    </row>
    <row r="48804" spans="8:8" ht="15" customHeight="1">
      <c r="H48804" s="24"/>
    </row>
    <row r="48805" spans="8:8" ht="15" customHeight="1">
      <c r="H48805" s="24"/>
    </row>
    <row r="48806" spans="8:8" ht="15" customHeight="1">
      <c r="H48806" s="24"/>
    </row>
    <row r="48807" spans="8:8" ht="15" customHeight="1">
      <c r="H48807" s="24"/>
    </row>
    <row r="48808" spans="8:8" ht="15" customHeight="1">
      <c r="H48808" s="24"/>
    </row>
    <row r="48809" spans="8:8" ht="15" customHeight="1">
      <c r="H48809" s="24"/>
    </row>
    <row r="48810" spans="8:8" ht="15" customHeight="1">
      <c r="H48810" s="24"/>
    </row>
    <row r="48811" spans="8:8" ht="15" customHeight="1">
      <c r="H48811" s="24"/>
    </row>
    <row r="48812" spans="8:8" ht="15" customHeight="1">
      <c r="H48812" s="24"/>
    </row>
    <row r="48813" spans="8:8" ht="15" customHeight="1">
      <c r="H48813" s="24"/>
    </row>
    <row r="48814" spans="8:8" ht="15" customHeight="1">
      <c r="H48814" s="24"/>
    </row>
    <row r="48815" spans="8:8" ht="15" customHeight="1">
      <c r="H48815" s="24"/>
    </row>
    <row r="48816" spans="8:8" ht="15" customHeight="1">
      <c r="H48816" s="24"/>
    </row>
    <row r="48817" spans="8:8" ht="15" customHeight="1">
      <c r="H48817" s="24"/>
    </row>
    <row r="48818" spans="8:8" ht="15" customHeight="1">
      <c r="H48818" s="24"/>
    </row>
    <row r="48819" spans="8:8" ht="15" customHeight="1">
      <c r="H48819" s="24"/>
    </row>
    <row r="48820" spans="8:8" ht="15" customHeight="1">
      <c r="H48820" s="24"/>
    </row>
    <row r="48821" spans="8:8" ht="15" customHeight="1">
      <c r="H48821" s="24"/>
    </row>
    <row r="48822" spans="8:8" ht="15" customHeight="1">
      <c r="H48822" s="24"/>
    </row>
    <row r="48823" spans="8:8" ht="15" customHeight="1">
      <c r="H48823" s="24"/>
    </row>
    <row r="48824" spans="8:8" ht="15" customHeight="1">
      <c r="H48824" s="24"/>
    </row>
    <row r="48825" spans="8:8" ht="15" customHeight="1">
      <c r="H48825" s="24"/>
    </row>
    <row r="48826" spans="8:8" ht="15" customHeight="1">
      <c r="H48826" s="24"/>
    </row>
    <row r="48827" spans="8:8" ht="15" customHeight="1">
      <c r="H48827" s="24"/>
    </row>
    <row r="48828" spans="8:8" ht="15" customHeight="1">
      <c r="H48828" s="24"/>
    </row>
    <row r="48829" spans="8:8" ht="15" customHeight="1">
      <c r="H48829" s="24"/>
    </row>
    <row r="48830" spans="8:8" ht="15" customHeight="1">
      <c r="H48830" s="24"/>
    </row>
    <row r="48831" spans="8:8" ht="15" customHeight="1">
      <c r="H48831" s="24"/>
    </row>
    <row r="48832" spans="8:8" ht="15" customHeight="1">
      <c r="H48832" s="24"/>
    </row>
    <row r="48833" spans="8:8" ht="15" customHeight="1">
      <c r="H48833" s="24"/>
    </row>
    <row r="48834" spans="8:8" ht="15" customHeight="1">
      <c r="H48834" s="24"/>
    </row>
    <row r="48835" spans="8:8" ht="15" customHeight="1">
      <c r="H48835" s="24"/>
    </row>
    <row r="48836" spans="8:8" ht="15" customHeight="1">
      <c r="H48836" s="24"/>
    </row>
    <row r="48837" spans="8:8" ht="15" customHeight="1">
      <c r="H48837" s="24"/>
    </row>
    <row r="48838" spans="8:8" ht="15" customHeight="1">
      <c r="H48838" s="24"/>
    </row>
    <row r="48839" spans="8:8" ht="15" customHeight="1">
      <c r="H48839" s="24"/>
    </row>
    <row r="48840" spans="8:8" ht="15" customHeight="1">
      <c r="H48840" s="24"/>
    </row>
    <row r="48841" spans="8:8" ht="15" customHeight="1">
      <c r="H48841" s="24"/>
    </row>
    <row r="48842" spans="8:8" ht="15" customHeight="1">
      <c r="H48842" s="24"/>
    </row>
    <row r="48843" spans="8:8" ht="15" customHeight="1">
      <c r="H48843" s="24"/>
    </row>
    <row r="48844" spans="8:8" ht="15" customHeight="1">
      <c r="H48844" s="24"/>
    </row>
    <row r="48845" spans="8:8" ht="15" customHeight="1">
      <c r="H48845" s="24"/>
    </row>
    <row r="48846" spans="8:8" ht="15" customHeight="1">
      <c r="H48846" s="24"/>
    </row>
    <row r="48847" spans="8:8" ht="15" customHeight="1">
      <c r="H48847" s="24"/>
    </row>
    <row r="48848" spans="8:8" ht="15" customHeight="1">
      <c r="H48848" s="24"/>
    </row>
    <row r="48849" spans="8:8" ht="15" customHeight="1">
      <c r="H48849" s="24"/>
    </row>
    <row r="48850" spans="8:8" ht="15" customHeight="1">
      <c r="H48850" s="24"/>
    </row>
    <row r="48851" spans="8:8" ht="15" customHeight="1">
      <c r="H48851" s="24"/>
    </row>
    <row r="48852" spans="8:8" ht="15" customHeight="1">
      <c r="H48852" s="24"/>
    </row>
    <row r="48853" spans="8:8" ht="15" customHeight="1">
      <c r="H48853" s="24"/>
    </row>
    <row r="48854" spans="8:8" ht="15" customHeight="1">
      <c r="H48854" s="24"/>
    </row>
    <row r="48855" spans="8:8" ht="15" customHeight="1">
      <c r="H48855" s="24"/>
    </row>
    <row r="48856" spans="8:8" ht="15" customHeight="1">
      <c r="H48856" s="24"/>
    </row>
    <row r="48857" spans="8:8" ht="15" customHeight="1">
      <c r="H48857" s="24"/>
    </row>
    <row r="48858" spans="8:8" ht="15" customHeight="1">
      <c r="H48858" s="24"/>
    </row>
    <row r="48859" spans="8:8" ht="15" customHeight="1">
      <c r="H48859" s="24"/>
    </row>
    <row r="48860" spans="8:8" ht="15" customHeight="1">
      <c r="H48860" s="24"/>
    </row>
    <row r="48861" spans="8:8" ht="15" customHeight="1">
      <c r="H48861" s="24"/>
    </row>
    <row r="48862" spans="8:8" ht="15" customHeight="1">
      <c r="H48862" s="24"/>
    </row>
    <row r="48863" spans="8:8" ht="15" customHeight="1">
      <c r="H48863" s="24"/>
    </row>
    <row r="48864" spans="8:8" ht="15" customHeight="1">
      <c r="H48864" s="24"/>
    </row>
    <row r="48865" spans="8:8" ht="15" customHeight="1">
      <c r="H48865" s="24"/>
    </row>
    <row r="48866" spans="8:8" ht="15" customHeight="1">
      <c r="H48866" s="24"/>
    </row>
    <row r="48867" spans="8:8" ht="15" customHeight="1">
      <c r="H48867" s="24"/>
    </row>
    <row r="48868" spans="8:8" ht="15" customHeight="1">
      <c r="H48868" s="24"/>
    </row>
    <row r="48869" spans="8:8" ht="15" customHeight="1">
      <c r="H48869" s="24"/>
    </row>
    <row r="48870" spans="8:8" ht="15" customHeight="1">
      <c r="H48870" s="24"/>
    </row>
    <row r="48871" spans="8:8" ht="15" customHeight="1">
      <c r="H48871" s="24"/>
    </row>
    <row r="48872" spans="8:8" ht="15" customHeight="1">
      <c r="H48872" s="24"/>
    </row>
    <row r="48873" spans="8:8" ht="15" customHeight="1">
      <c r="H48873" s="24"/>
    </row>
    <row r="48874" spans="8:8" ht="15" customHeight="1">
      <c r="H48874" s="24"/>
    </row>
    <row r="48875" spans="8:8" ht="15" customHeight="1">
      <c r="H48875" s="24"/>
    </row>
    <row r="48876" spans="8:8" ht="15" customHeight="1">
      <c r="H48876" s="24"/>
    </row>
    <row r="48877" spans="8:8" ht="15" customHeight="1">
      <c r="H48877" s="24"/>
    </row>
    <row r="48878" spans="8:8" ht="15" customHeight="1">
      <c r="H48878" s="24"/>
    </row>
    <row r="48879" spans="8:8" ht="15" customHeight="1">
      <c r="H48879" s="24"/>
    </row>
    <row r="48880" spans="8:8" ht="15" customHeight="1">
      <c r="H48880" s="24"/>
    </row>
    <row r="48881" spans="8:8" ht="15" customHeight="1">
      <c r="H48881" s="24"/>
    </row>
    <row r="48882" spans="8:8" ht="15" customHeight="1">
      <c r="H48882" s="24"/>
    </row>
    <row r="48883" spans="8:8" ht="15" customHeight="1">
      <c r="H48883" s="24"/>
    </row>
    <row r="48884" spans="8:8" ht="15" customHeight="1">
      <c r="H48884" s="24"/>
    </row>
    <row r="48885" spans="8:8" ht="15" customHeight="1">
      <c r="H48885" s="24"/>
    </row>
    <row r="48886" spans="8:8" ht="15" customHeight="1">
      <c r="H48886" s="24"/>
    </row>
    <row r="48887" spans="8:8" ht="15" customHeight="1">
      <c r="H48887" s="24"/>
    </row>
    <row r="48888" spans="8:8" ht="15" customHeight="1">
      <c r="H48888" s="24"/>
    </row>
    <row r="48889" spans="8:8" ht="15" customHeight="1">
      <c r="H48889" s="24"/>
    </row>
    <row r="48890" spans="8:8" ht="15" customHeight="1">
      <c r="H48890" s="24"/>
    </row>
    <row r="48891" spans="8:8" ht="15" customHeight="1">
      <c r="H48891" s="24"/>
    </row>
    <row r="48892" spans="8:8" ht="15" customHeight="1">
      <c r="H48892" s="24"/>
    </row>
    <row r="48893" spans="8:8" ht="15" customHeight="1">
      <c r="H48893" s="24"/>
    </row>
    <row r="48894" spans="8:8" ht="15" customHeight="1">
      <c r="H48894" s="24"/>
    </row>
    <row r="48895" spans="8:8" ht="15" customHeight="1">
      <c r="H48895" s="24"/>
    </row>
    <row r="48896" spans="8:8" ht="15" customHeight="1">
      <c r="H48896" s="24"/>
    </row>
    <row r="48897" spans="8:8" ht="15" customHeight="1">
      <c r="H48897" s="24"/>
    </row>
    <row r="48898" spans="8:8" ht="15" customHeight="1">
      <c r="H48898" s="24"/>
    </row>
    <row r="48899" spans="8:8" ht="15" customHeight="1">
      <c r="H48899" s="24"/>
    </row>
    <row r="48900" spans="8:8" ht="15" customHeight="1">
      <c r="H48900" s="24"/>
    </row>
    <row r="48901" spans="8:8" ht="15" customHeight="1">
      <c r="H48901" s="24"/>
    </row>
    <row r="48902" spans="8:8" ht="15" customHeight="1">
      <c r="H48902" s="24"/>
    </row>
    <row r="48903" spans="8:8" ht="15" customHeight="1">
      <c r="H48903" s="24"/>
    </row>
    <row r="48904" spans="8:8" ht="15" customHeight="1">
      <c r="H48904" s="24"/>
    </row>
    <row r="48905" spans="8:8" ht="15" customHeight="1">
      <c r="H48905" s="24"/>
    </row>
    <row r="48906" spans="8:8" ht="15" customHeight="1">
      <c r="H48906" s="24"/>
    </row>
    <row r="48907" spans="8:8" ht="15" customHeight="1">
      <c r="H48907" s="24"/>
    </row>
    <row r="48908" spans="8:8" ht="15" customHeight="1">
      <c r="H48908" s="24"/>
    </row>
    <row r="48909" spans="8:8" ht="15" customHeight="1">
      <c r="H48909" s="24"/>
    </row>
    <row r="48910" spans="8:8" ht="15" customHeight="1">
      <c r="H48910" s="24"/>
    </row>
    <row r="48911" spans="8:8" ht="15" customHeight="1">
      <c r="H48911" s="24"/>
    </row>
    <row r="48912" spans="8:8" ht="15" customHeight="1">
      <c r="H48912" s="24"/>
    </row>
    <row r="48913" spans="8:8" ht="15" customHeight="1">
      <c r="H48913" s="24"/>
    </row>
    <row r="48914" spans="8:8" ht="15" customHeight="1">
      <c r="H48914" s="24"/>
    </row>
    <row r="48915" spans="8:8" ht="15" customHeight="1">
      <c r="H48915" s="24"/>
    </row>
    <row r="48916" spans="8:8" ht="15" customHeight="1">
      <c r="H48916" s="24"/>
    </row>
    <row r="48917" spans="8:8" ht="15" customHeight="1">
      <c r="H48917" s="24"/>
    </row>
    <row r="48918" spans="8:8" ht="15" customHeight="1">
      <c r="H48918" s="24"/>
    </row>
    <row r="48919" spans="8:8" ht="15" customHeight="1">
      <c r="H48919" s="24"/>
    </row>
    <row r="48920" spans="8:8" ht="15" customHeight="1">
      <c r="H48920" s="24"/>
    </row>
    <row r="48921" spans="8:8" ht="15" customHeight="1">
      <c r="H48921" s="24"/>
    </row>
    <row r="48922" spans="8:8" ht="15" customHeight="1">
      <c r="H48922" s="24"/>
    </row>
    <row r="48923" spans="8:8" ht="15" customHeight="1">
      <c r="H48923" s="24"/>
    </row>
    <row r="48924" spans="8:8" ht="15" customHeight="1">
      <c r="H48924" s="24"/>
    </row>
    <row r="48925" spans="8:8" ht="15" customHeight="1">
      <c r="H48925" s="24"/>
    </row>
    <row r="48926" spans="8:8" ht="15" customHeight="1">
      <c r="H48926" s="24"/>
    </row>
    <row r="48927" spans="8:8" ht="15" customHeight="1">
      <c r="H48927" s="24"/>
    </row>
    <row r="48928" spans="8:8" ht="15" customHeight="1">
      <c r="H48928" s="24"/>
    </row>
    <row r="48929" spans="8:8" ht="15" customHeight="1">
      <c r="H48929" s="24"/>
    </row>
    <row r="48930" spans="8:8" ht="15" customHeight="1">
      <c r="H48930" s="24"/>
    </row>
    <row r="48931" spans="8:8" ht="15" customHeight="1">
      <c r="H48931" s="24"/>
    </row>
    <row r="48932" spans="8:8" ht="15" customHeight="1">
      <c r="H48932" s="24"/>
    </row>
    <row r="48933" spans="8:8" ht="15" customHeight="1">
      <c r="H48933" s="24"/>
    </row>
    <row r="48934" spans="8:8" ht="15" customHeight="1">
      <c r="H48934" s="24"/>
    </row>
    <row r="48935" spans="8:8" ht="15" customHeight="1">
      <c r="H48935" s="24"/>
    </row>
    <row r="48936" spans="8:8" ht="15" customHeight="1">
      <c r="H48936" s="24"/>
    </row>
    <row r="48937" spans="8:8" ht="15" customHeight="1">
      <c r="H48937" s="24"/>
    </row>
    <row r="48938" spans="8:8" ht="15" customHeight="1">
      <c r="H48938" s="24"/>
    </row>
    <row r="48939" spans="8:8" ht="15" customHeight="1">
      <c r="H48939" s="24"/>
    </row>
    <row r="48940" spans="8:8" ht="15" customHeight="1">
      <c r="H48940" s="24"/>
    </row>
    <row r="48941" spans="8:8" ht="15" customHeight="1">
      <c r="H48941" s="24"/>
    </row>
    <row r="48942" spans="8:8" ht="15" customHeight="1">
      <c r="H48942" s="24"/>
    </row>
    <row r="48943" spans="8:8" ht="15" customHeight="1">
      <c r="H48943" s="24"/>
    </row>
    <row r="48944" spans="8:8" ht="15" customHeight="1">
      <c r="H48944" s="24"/>
    </row>
    <row r="48945" spans="8:8" ht="15" customHeight="1">
      <c r="H48945" s="24"/>
    </row>
    <row r="48946" spans="8:8" ht="15" customHeight="1">
      <c r="H48946" s="24"/>
    </row>
    <row r="48947" spans="8:8" ht="15" customHeight="1">
      <c r="H48947" s="24"/>
    </row>
    <row r="48948" spans="8:8" ht="15" customHeight="1">
      <c r="H48948" s="24"/>
    </row>
    <row r="48949" spans="8:8" ht="15" customHeight="1">
      <c r="H48949" s="24"/>
    </row>
    <row r="48950" spans="8:8" ht="15" customHeight="1">
      <c r="H48950" s="24"/>
    </row>
    <row r="48951" spans="8:8" ht="15" customHeight="1">
      <c r="H48951" s="24"/>
    </row>
    <row r="48952" spans="8:8" ht="15" customHeight="1">
      <c r="H48952" s="24"/>
    </row>
    <row r="48953" spans="8:8" ht="15" customHeight="1">
      <c r="H48953" s="24"/>
    </row>
    <row r="48954" spans="8:8" ht="15" customHeight="1">
      <c r="H48954" s="24"/>
    </row>
    <row r="48955" spans="8:8" ht="15" customHeight="1">
      <c r="H48955" s="24"/>
    </row>
    <row r="48956" spans="8:8" ht="15" customHeight="1">
      <c r="H48956" s="24"/>
    </row>
    <row r="48957" spans="8:8" ht="15" customHeight="1">
      <c r="H48957" s="24"/>
    </row>
    <row r="48958" spans="8:8" ht="15" customHeight="1">
      <c r="H48958" s="24"/>
    </row>
    <row r="48959" spans="8:8" ht="15" customHeight="1">
      <c r="H48959" s="24"/>
    </row>
    <row r="48960" spans="8:8" ht="15" customHeight="1">
      <c r="H48960" s="24"/>
    </row>
    <row r="48961" spans="8:8" ht="15" customHeight="1">
      <c r="H48961" s="24"/>
    </row>
    <row r="48962" spans="8:8" ht="15" customHeight="1">
      <c r="H48962" s="24"/>
    </row>
    <row r="48963" spans="8:8" ht="15" customHeight="1">
      <c r="H48963" s="24"/>
    </row>
    <row r="48964" spans="8:8" ht="15" customHeight="1">
      <c r="H48964" s="24"/>
    </row>
    <row r="48965" spans="8:8" ht="15" customHeight="1">
      <c r="H48965" s="24"/>
    </row>
    <row r="48966" spans="8:8" ht="15" customHeight="1">
      <c r="H48966" s="24"/>
    </row>
    <row r="48967" spans="8:8" ht="15" customHeight="1">
      <c r="H48967" s="24"/>
    </row>
    <row r="48968" spans="8:8" ht="15" customHeight="1">
      <c r="H48968" s="24"/>
    </row>
    <row r="48969" spans="8:8" ht="15" customHeight="1">
      <c r="H48969" s="24"/>
    </row>
    <row r="48970" spans="8:8" ht="15" customHeight="1">
      <c r="H48970" s="24"/>
    </row>
    <row r="48971" spans="8:8" ht="15" customHeight="1">
      <c r="H48971" s="24"/>
    </row>
    <row r="48972" spans="8:8" ht="15" customHeight="1">
      <c r="H48972" s="24"/>
    </row>
    <row r="48973" spans="8:8" ht="15" customHeight="1">
      <c r="H48973" s="24"/>
    </row>
    <row r="48974" spans="8:8" ht="15" customHeight="1">
      <c r="H48974" s="24"/>
    </row>
    <row r="48975" spans="8:8" ht="15" customHeight="1">
      <c r="H48975" s="24"/>
    </row>
    <row r="48976" spans="8:8" ht="15" customHeight="1">
      <c r="H48976" s="24"/>
    </row>
    <row r="48977" spans="8:8" ht="15" customHeight="1">
      <c r="H48977" s="24"/>
    </row>
    <row r="48978" spans="8:8" ht="15" customHeight="1">
      <c r="H48978" s="24"/>
    </row>
    <row r="48979" spans="8:8" ht="15" customHeight="1">
      <c r="H48979" s="24"/>
    </row>
    <row r="48980" spans="8:8" ht="15" customHeight="1">
      <c r="H48980" s="24"/>
    </row>
    <row r="48981" spans="8:8" ht="15" customHeight="1">
      <c r="H48981" s="24"/>
    </row>
    <row r="48982" spans="8:8" ht="15" customHeight="1">
      <c r="H48982" s="24"/>
    </row>
    <row r="48983" spans="8:8" ht="15" customHeight="1">
      <c r="H48983" s="24"/>
    </row>
    <row r="48984" spans="8:8" ht="15" customHeight="1">
      <c r="H48984" s="24"/>
    </row>
    <row r="48985" spans="8:8" ht="15" customHeight="1">
      <c r="H48985" s="24"/>
    </row>
    <row r="48986" spans="8:8" ht="15" customHeight="1">
      <c r="H48986" s="24"/>
    </row>
    <row r="48987" spans="8:8" ht="15" customHeight="1">
      <c r="H48987" s="24"/>
    </row>
    <row r="48988" spans="8:8" ht="15" customHeight="1">
      <c r="H48988" s="24"/>
    </row>
    <row r="48989" spans="8:8" ht="15" customHeight="1">
      <c r="H48989" s="24"/>
    </row>
    <row r="48990" spans="8:8" ht="15" customHeight="1">
      <c r="H48990" s="24"/>
    </row>
    <row r="48991" spans="8:8" ht="15" customHeight="1">
      <c r="H48991" s="24"/>
    </row>
    <row r="48992" spans="8:8" ht="15" customHeight="1">
      <c r="H48992" s="24"/>
    </row>
    <row r="48993" spans="8:8" ht="15" customHeight="1">
      <c r="H48993" s="24"/>
    </row>
    <row r="48994" spans="8:8" ht="15" customHeight="1">
      <c r="H48994" s="24"/>
    </row>
    <row r="48995" spans="8:8" ht="15" customHeight="1">
      <c r="H48995" s="24"/>
    </row>
    <row r="48996" spans="8:8" ht="15" customHeight="1">
      <c r="H48996" s="24"/>
    </row>
    <row r="48997" spans="8:8" ht="15" customHeight="1">
      <c r="H48997" s="24"/>
    </row>
    <row r="48998" spans="8:8" ht="15" customHeight="1">
      <c r="H48998" s="24"/>
    </row>
    <row r="48999" spans="8:8" ht="15" customHeight="1">
      <c r="H48999" s="24"/>
    </row>
    <row r="49000" spans="8:8" ht="15" customHeight="1">
      <c r="H49000" s="24"/>
    </row>
    <row r="49001" spans="8:8" ht="15" customHeight="1">
      <c r="H49001" s="24"/>
    </row>
    <row r="49002" spans="8:8" ht="15" customHeight="1">
      <c r="H49002" s="24"/>
    </row>
    <row r="49003" spans="8:8" ht="15" customHeight="1">
      <c r="H49003" s="24"/>
    </row>
    <row r="49004" spans="8:8" ht="15" customHeight="1">
      <c r="H49004" s="24"/>
    </row>
    <row r="49005" spans="8:8" ht="15" customHeight="1">
      <c r="H49005" s="24"/>
    </row>
    <row r="49006" spans="8:8" ht="15" customHeight="1">
      <c r="H49006" s="24"/>
    </row>
    <row r="49007" spans="8:8" ht="15" customHeight="1">
      <c r="H49007" s="24"/>
    </row>
    <row r="49008" spans="8:8" ht="15" customHeight="1">
      <c r="H49008" s="24"/>
    </row>
    <row r="49009" spans="8:8" ht="15" customHeight="1">
      <c r="H49009" s="24"/>
    </row>
    <row r="49010" spans="8:8" ht="15" customHeight="1">
      <c r="H49010" s="24"/>
    </row>
    <row r="49011" spans="8:8" ht="15" customHeight="1">
      <c r="H49011" s="24"/>
    </row>
    <row r="49012" spans="8:8" ht="15" customHeight="1">
      <c r="H49012" s="24"/>
    </row>
    <row r="49013" spans="8:8" ht="15" customHeight="1">
      <c r="H49013" s="24"/>
    </row>
    <row r="49014" spans="8:8" ht="15" customHeight="1">
      <c r="H49014" s="24"/>
    </row>
    <row r="49015" spans="8:8" ht="15" customHeight="1">
      <c r="H49015" s="24"/>
    </row>
    <row r="49016" spans="8:8" ht="15" customHeight="1">
      <c r="H49016" s="24"/>
    </row>
    <row r="49017" spans="8:8" ht="15" customHeight="1">
      <c r="H49017" s="24"/>
    </row>
    <row r="49018" spans="8:8" ht="15" customHeight="1">
      <c r="H49018" s="24"/>
    </row>
    <row r="49019" spans="8:8" ht="15" customHeight="1">
      <c r="H49019" s="24"/>
    </row>
    <row r="49020" spans="8:8" ht="15" customHeight="1">
      <c r="H49020" s="24"/>
    </row>
    <row r="49021" spans="8:8" ht="15" customHeight="1">
      <c r="H49021" s="24"/>
    </row>
    <row r="49022" spans="8:8" ht="15" customHeight="1">
      <c r="H49022" s="24"/>
    </row>
    <row r="49023" spans="8:8" ht="15" customHeight="1">
      <c r="H49023" s="24"/>
    </row>
    <row r="49024" spans="8:8" ht="15" customHeight="1">
      <c r="H49024" s="24"/>
    </row>
    <row r="49025" spans="8:8" ht="15" customHeight="1">
      <c r="H49025" s="24"/>
    </row>
    <row r="49026" spans="8:8" ht="15" customHeight="1">
      <c r="H49026" s="24"/>
    </row>
    <row r="49027" spans="8:8" ht="15" customHeight="1">
      <c r="H49027" s="24"/>
    </row>
    <row r="49028" spans="8:8" ht="15" customHeight="1">
      <c r="H49028" s="24"/>
    </row>
    <row r="49029" spans="8:8" ht="15" customHeight="1">
      <c r="H49029" s="24"/>
    </row>
    <row r="49030" spans="8:8" ht="15" customHeight="1">
      <c r="H49030" s="24"/>
    </row>
    <row r="49031" spans="8:8" ht="15" customHeight="1">
      <c r="H49031" s="24"/>
    </row>
    <row r="49032" spans="8:8" ht="15" customHeight="1">
      <c r="H49032" s="24"/>
    </row>
    <row r="49033" spans="8:8" ht="15" customHeight="1">
      <c r="H49033" s="24"/>
    </row>
    <row r="49034" spans="8:8" ht="15" customHeight="1">
      <c r="H49034" s="24"/>
    </row>
    <row r="49035" spans="8:8" ht="15" customHeight="1">
      <c r="H49035" s="24"/>
    </row>
    <row r="49036" spans="8:8" ht="15" customHeight="1">
      <c r="H49036" s="24"/>
    </row>
    <row r="49037" spans="8:8" ht="15" customHeight="1">
      <c r="H49037" s="24"/>
    </row>
    <row r="49038" spans="8:8" ht="15" customHeight="1">
      <c r="H49038" s="24"/>
    </row>
    <row r="49039" spans="8:8" ht="15" customHeight="1">
      <c r="H49039" s="24"/>
    </row>
    <row r="49040" spans="8:8" ht="15" customHeight="1">
      <c r="H49040" s="24"/>
    </row>
    <row r="49041" spans="8:8" ht="15" customHeight="1">
      <c r="H49041" s="24"/>
    </row>
    <row r="49042" spans="8:8" ht="15" customHeight="1">
      <c r="H49042" s="24"/>
    </row>
    <row r="49043" spans="8:8" ht="15" customHeight="1">
      <c r="H49043" s="24"/>
    </row>
    <row r="49044" spans="8:8" ht="15" customHeight="1">
      <c r="H49044" s="24"/>
    </row>
    <row r="49045" spans="8:8" ht="15" customHeight="1">
      <c r="H49045" s="24"/>
    </row>
    <row r="49046" spans="8:8" ht="15" customHeight="1">
      <c r="H49046" s="24"/>
    </row>
    <row r="49047" spans="8:8" ht="15" customHeight="1">
      <c r="H49047" s="24"/>
    </row>
    <row r="49048" spans="8:8" ht="15" customHeight="1">
      <c r="H49048" s="24"/>
    </row>
    <row r="49049" spans="8:8" ht="15" customHeight="1">
      <c r="H49049" s="24"/>
    </row>
    <row r="49050" spans="8:8" ht="15" customHeight="1">
      <c r="H49050" s="24"/>
    </row>
    <row r="49051" spans="8:8" ht="15" customHeight="1">
      <c r="H49051" s="24"/>
    </row>
    <row r="49052" spans="8:8" ht="15" customHeight="1">
      <c r="H49052" s="24"/>
    </row>
    <row r="49053" spans="8:8" ht="15" customHeight="1">
      <c r="H49053" s="24"/>
    </row>
    <row r="49054" spans="8:8" ht="15" customHeight="1">
      <c r="H49054" s="24"/>
    </row>
    <row r="49055" spans="8:8" ht="15" customHeight="1">
      <c r="H49055" s="24"/>
    </row>
    <row r="49056" spans="8:8" ht="15" customHeight="1">
      <c r="H49056" s="24"/>
    </row>
    <row r="49057" spans="8:8" ht="15" customHeight="1">
      <c r="H49057" s="24"/>
    </row>
    <row r="49058" spans="8:8" ht="15" customHeight="1">
      <c r="H49058" s="24"/>
    </row>
    <row r="49059" spans="8:8" ht="15" customHeight="1">
      <c r="H49059" s="24"/>
    </row>
    <row r="49060" spans="8:8" ht="15" customHeight="1">
      <c r="H49060" s="24"/>
    </row>
    <row r="49061" spans="8:8" ht="15" customHeight="1">
      <c r="H49061" s="24"/>
    </row>
    <row r="49062" spans="8:8" ht="15" customHeight="1">
      <c r="H49062" s="24"/>
    </row>
    <row r="49063" spans="8:8" ht="15" customHeight="1">
      <c r="H49063" s="24"/>
    </row>
    <row r="49064" spans="8:8" ht="15" customHeight="1">
      <c r="H49064" s="24"/>
    </row>
    <row r="49065" spans="8:8" ht="15" customHeight="1">
      <c r="H49065" s="24"/>
    </row>
    <row r="49066" spans="8:8" ht="15" customHeight="1">
      <c r="H49066" s="24"/>
    </row>
    <row r="49067" spans="8:8" ht="15" customHeight="1">
      <c r="H49067" s="24"/>
    </row>
    <row r="49068" spans="8:8" ht="15" customHeight="1">
      <c r="H49068" s="24"/>
    </row>
    <row r="49069" spans="8:8" ht="15" customHeight="1">
      <c r="H49069" s="24"/>
    </row>
    <row r="49070" spans="8:8" ht="15" customHeight="1">
      <c r="H49070" s="24"/>
    </row>
    <row r="49071" spans="8:8" ht="15" customHeight="1">
      <c r="H49071" s="24"/>
    </row>
    <row r="49072" spans="8:8" ht="15" customHeight="1">
      <c r="H49072" s="24"/>
    </row>
    <row r="49073" spans="8:8" ht="15" customHeight="1">
      <c r="H49073" s="24"/>
    </row>
    <row r="49074" spans="8:8" ht="15" customHeight="1">
      <c r="H49074" s="24"/>
    </row>
    <row r="49075" spans="8:8" ht="15" customHeight="1">
      <c r="H49075" s="24"/>
    </row>
    <row r="49076" spans="8:8" ht="15" customHeight="1">
      <c r="H49076" s="24"/>
    </row>
    <row r="49077" spans="8:8" ht="15" customHeight="1">
      <c r="H49077" s="24"/>
    </row>
    <row r="49078" spans="8:8" ht="15" customHeight="1">
      <c r="H49078" s="24"/>
    </row>
    <row r="49079" spans="8:8" ht="15" customHeight="1">
      <c r="H49079" s="24"/>
    </row>
    <row r="49080" spans="8:8" ht="15" customHeight="1">
      <c r="H49080" s="24"/>
    </row>
    <row r="49081" spans="8:8" ht="15" customHeight="1">
      <c r="H49081" s="24"/>
    </row>
    <row r="49082" spans="8:8" ht="15" customHeight="1">
      <c r="H49082" s="24"/>
    </row>
    <row r="49083" spans="8:8" ht="15" customHeight="1">
      <c r="H49083" s="24"/>
    </row>
    <row r="49084" spans="8:8" ht="15" customHeight="1">
      <c r="H49084" s="24"/>
    </row>
    <row r="49085" spans="8:8" ht="15" customHeight="1">
      <c r="H49085" s="24"/>
    </row>
    <row r="49086" spans="8:8" ht="15" customHeight="1">
      <c r="H49086" s="24"/>
    </row>
    <row r="49087" spans="8:8" ht="15" customHeight="1">
      <c r="H49087" s="24"/>
    </row>
    <row r="49088" spans="8:8" ht="15" customHeight="1">
      <c r="H49088" s="24"/>
    </row>
    <row r="49089" spans="8:8" ht="15" customHeight="1">
      <c r="H49089" s="24"/>
    </row>
    <row r="49090" spans="8:8" ht="15" customHeight="1">
      <c r="H49090" s="24"/>
    </row>
    <row r="49091" spans="8:8" ht="15" customHeight="1">
      <c r="H49091" s="24"/>
    </row>
    <row r="49092" spans="8:8" ht="15" customHeight="1">
      <c r="H49092" s="24"/>
    </row>
    <row r="49093" spans="8:8" ht="15" customHeight="1">
      <c r="H49093" s="24"/>
    </row>
    <row r="49094" spans="8:8" ht="15" customHeight="1">
      <c r="H49094" s="24"/>
    </row>
    <row r="49095" spans="8:8" ht="15" customHeight="1">
      <c r="H49095" s="24"/>
    </row>
    <row r="49096" spans="8:8" ht="15" customHeight="1">
      <c r="H49096" s="24"/>
    </row>
    <row r="49097" spans="8:8" ht="15" customHeight="1">
      <c r="H49097" s="24"/>
    </row>
    <row r="49098" spans="8:8" ht="15" customHeight="1">
      <c r="H49098" s="24"/>
    </row>
    <row r="49099" spans="8:8" ht="15" customHeight="1">
      <c r="H49099" s="24"/>
    </row>
    <row r="49100" spans="8:8" ht="15" customHeight="1">
      <c r="H49100" s="24"/>
    </row>
    <row r="49101" spans="8:8" ht="15" customHeight="1">
      <c r="H49101" s="24"/>
    </row>
    <row r="49102" spans="8:8" ht="15" customHeight="1">
      <c r="H49102" s="24"/>
    </row>
    <row r="49103" spans="8:8" ht="15" customHeight="1">
      <c r="H49103" s="24"/>
    </row>
    <row r="49104" spans="8:8" ht="15" customHeight="1">
      <c r="H49104" s="24"/>
    </row>
    <row r="49105" spans="8:8" ht="15" customHeight="1">
      <c r="H49105" s="24"/>
    </row>
    <row r="49106" spans="8:8" ht="15" customHeight="1">
      <c r="H49106" s="24"/>
    </row>
    <row r="49107" spans="8:8" ht="15" customHeight="1">
      <c r="H49107" s="24"/>
    </row>
    <row r="49108" spans="8:8" ht="15" customHeight="1">
      <c r="H49108" s="24"/>
    </row>
    <row r="49109" spans="8:8" ht="15" customHeight="1">
      <c r="H49109" s="24"/>
    </row>
    <row r="49110" spans="8:8" ht="15" customHeight="1">
      <c r="H49110" s="24"/>
    </row>
    <row r="49111" spans="8:8" ht="15" customHeight="1">
      <c r="H49111" s="24"/>
    </row>
    <row r="49112" spans="8:8" ht="15" customHeight="1">
      <c r="H49112" s="24"/>
    </row>
    <row r="49113" spans="8:8" ht="15" customHeight="1">
      <c r="H49113" s="24"/>
    </row>
    <row r="49114" spans="8:8" ht="15" customHeight="1">
      <c r="H49114" s="24"/>
    </row>
    <row r="49115" spans="8:8" ht="15" customHeight="1">
      <c r="H49115" s="24"/>
    </row>
    <row r="49116" spans="8:8" ht="15" customHeight="1">
      <c r="H49116" s="24"/>
    </row>
    <row r="49117" spans="8:8" ht="15" customHeight="1">
      <c r="H49117" s="24"/>
    </row>
    <row r="49118" spans="8:8" ht="15" customHeight="1">
      <c r="H49118" s="24"/>
    </row>
    <row r="49119" spans="8:8" ht="15" customHeight="1">
      <c r="H49119" s="24"/>
    </row>
    <row r="49120" spans="8:8" ht="15" customHeight="1">
      <c r="H49120" s="24"/>
    </row>
    <row r="49121" spans="8:8" ht="15" customHeight="1">
      <c r="H49121" s="24"/>
    </row>
    <row r="49122" spans="8:8" ht="15" customHeight="1">
      <c r="H49122" s="24"/>
    </row>
    <row r="49123" spans="8:8" ht="15" customHeight="1">
      <c r="H49123" s="24"/>
    </row>
    <row r="49124" spans="8:8" ht="15" customHeight="1">
      <c r="H49124" s="24"/>
    </row>
    <row r="49125" spans="8:8" ht="15" customHeight="1">
      <c r="H49125" s="24"/>
    </row>
    <row r="49126" spans="8:8" ht="15" customHeight="1">
      <c r="H49126" s="24"/>
    </row>
    <row r="49127" spans="8:8" ht="15" customHeight="1">
      <c r="H49127" s="24"/>
    </row>
    <row r="49128" spans="8:8" ht="15" customHeight="1">
      <c r="H49128" s="24"/>
    </row>
    <row r="49129" spans="8:8" ht="15" customHeight="1">
      <c r="H49129" s="24"/>
    </row>
    <row r="49130" spans="8:8" ht="15" customHeight="1">
      <c r="H49130" s="24"/>
    </row>
    <row r="49131" spans="8:8" ht="15" customHeight="1">
      <c r="H49131" s="24"/>
    </row>
    <row r="49132" spans="8:8" ht="15" customHeight="1">
      <c r="H49132" s="24"/>
    </row>
    <row r="49133" spans="8:8" ht="15" customHeight="1">
      <c r="H49133" s="24"/>
    </row>
    <row r="49134" spans="8:8" ht="15" customHeight="1">
      <c r="H49134" s="24"/>
    </row>
    <row r="49135" spans="8:8" ht="15" customHeight="1">
      <c r="H49135" s="24"/>
    </row>
    <row r="49136" spans="8:8" ht="15" customHeight="1">
      <c r="H49136" s="24"/>
    </row>
    <row r="49137" spans="8:8" ht="15" customHeight="1">
      <c r="H49137" s="24"/>
    </row>
    <row r="49138" spans="8:8" ht="15" customHeight="1">
      <c r="H49138" s="24"/>
    </row>
    <row r="49139" spans="8:8" ht="15" customHeight="1">
      <c r="H49139" s="24"/>
    </row>
    <row r="49140" spans="8:8" ht="15" customHeight="1">
      <c r="H49140" s="24"/>
    </row>
    <row r="49141" spans="8:8" ht="15" customHeight="1">
      <c r="H49141" s="24"/>
    </row>
    <row r="49142" spans="8:8" ht="15" customHeight="1">
      <c r="H49142" s="24"/>
    </row>
    <row r="49143" spans="8:8" ht="15" customHeight="1">
      <c r="H49143" s="24"/>
    </row>
    <row r="49144" spans="8:8" ht="15" customHeight="1">
      <c r="H49144" s="24"/>
    </row>
    <row r="49145" spans="8:8" ht="15" customHeight="1">
      <c r="H49145" s="24"/>
    </row>
    <row r="49146" spans="8:8" ht="15" customHeight="1">
      <c r="H49146" s="24"/>
    </row>
    <row r="49147" spans="8:8" ht="15" customHeight="1">
      <c r="H49147" s="24"/>
    </row>
    <row r="49148" spans="8:8" ht="15" customHeight="1">
      <c r="H49148" s="24"/>
    </row>
    <row r="49149" spans="8:8" ht="15" customHeight="1">
      <c r="H49149" s="24"/>
    </row>
    <row r="49150" spans="8:8" ht="15" customHeight="1">
      <c r="H49150" s="24"/>
    </row>
    <row r="49151" spans="8:8" ht="15" customHeight="1">
      <c r="H49151" s="24"/>
    </row>
    <row r="49152" spans="8:8" ht="15" customHeight="1">
      <c r="H49152" s="24"/>
    </row>
    <row r="49153" spans="8:8" ht="15" customHeight="1">
      <c r="H49153" s="24"/>
    </row>
    <row r="49154" spans="8:8" ht="15" customHeight="1">
      <c r="H49154" s="24"/>
    </row>
    <row r="49155" spans="8:8" ht="15" customHeight="1">
      <c r="H49155" s="24"/>
    </row>
    <row r="49156" spans="8:8" ht="15" customHeight="1">
      <c r="H49156" s="24"/>
    </row>
    <row r="49157" spans="8:8" ht="15" customHeight="1">
      <c r="H49157" s="24"/>
    </row>
    <row r="49158" spans="8:8" ht="15" customHeight="1">
      <c r="H49158" s="24"/>
    </row>
    <row r="49159" spans="8:8" ht="15" customHeight="1">
      <c r="H49159" s="24"/>
    </row>
    <row r="49160" spans="8:8" ht="15" customHeight="1">
      <c r="H49160" s="24"/>
    </row>
    <row r="49161" spans="8:8" ht="15" customHeight="1">
      <c r="H49161" s="24"/>
    </row>
    <row r="49162" spans="8:8" ht="15" customHeight="1">
      <c r="H49162" s="24"/>
    </row>
    <row r="49163" spans="8:8" ht="15" customHeight="1">
      <c r="H49163" s="24"/>
    </row>
    <row r="49164" spans="8:8" ht="15" customHeight="1">
      <c r="H49164" s="24"/>
    </row>
    <row r="49165" spans="8:8" ht="15" customHeight="1">
      <c r="H49165" s="24"/>
    </row>
    <row r="49166" spans="8:8" ht="15" customHeight="1">
      <c r="H49166" s="24"/>
    </row>
    <row r="49167" spans="8:8" ht="15" customHeight="1">
      <c r="H49167" s="24"/>
    </row>
    <row r="49168" spans="8:8" ht="15" customHeight="1">
      <c r="H49168" s="24"/>
    </row>
    <row r="49169" spans="8:8" ht="15" customHeight="1">
      <c r="H49169" s="24"/>
    </row>
    <row r="49170" spans="8:8" ht="15" customHeight="1">
      <c r="H49170" s="24"/>
    </row>
    <row r="49171" spans="8:8" ht="15" customHeight="1">
      <c r="H49171" s="24"/>
    </row>
    <row r="49172" spans="8:8" ht="15" customHeight="1">
      <c r="H49172" s="24"/>
    </row>
    <row r="49173" spans="8:8" ht="15" customHeight="1">
      <c r="H49173" s="24"/>
    </row>
    <row r="49174" spans="8:8" ht="15" customHeight="1">
      <c r="H49174" s="24"/>
    </row>
    <row r="49175" spans="8:8" ht="15" customHeight="1">
      <c r="H49175" s="24"/>
    </row>
    <row r="49176" spans="8:8" ht="15" customHeight="1">
      <c r="H49176" s="24"/>
    </row>
    <row r="49177" spans="8:8" ht="15" customHeight="1">
      <c r="H49177" s="24"/>
    </row>
    <row r="49178" spans="8:8" ht="15" customHeight="1">
      <c r="H49178" s="24"/>
    </row>
    <row r="49179" spans="8:8" ht="15" customHeight="1">
      <c r="H49179" s="24"/>
    </row>
    <row r="49180" spans="8:8" ht="15" customHeight="1">
      <c r="H49180" s="24"/>
    </row>
    <row r="49181" spans="8:8" ht="15" customHeight="1">
      <c r="H49181" s="24"/>
    </row>
    <row r="49182" spans="8:8" ht="15" customHeight="1">
      <c r="H49182" s="24"/>
    </row>
    <row r="49183" spans="8:8" ht="15" customHeight="1">
      <c r="H49183" s="24"/>
    </row>
    <row r="49184" spans="8:8" ht="15" customHeight="1">
      <c r="H49184" s="24"/>
    </row>
    <row r="49185" spans="8:8" ht="15" customHeight="1">
      <c r="H49185" s="24"/>
    </row>
    <row r="49186" spans="8:8" ht="15" customHeight="1">
      <c r="H49186" s="24"/>
    </row>
    <row r="49187" spans="8:8" ht="15" customHeight="1">
      <c r="H49187" s="24"/>
    </row>
    <row r="49188" spans="8:8" ht="15" customHeight="1">
      <c r="H49188" s="24"/>
    </row>
    <row r="49189" spans="8:8" ht="15" customHeight="1">
      <c r="H49189" s="24"/>
    </row>
    <row r="49190" spans="8:8" ht="15" customHeight="1">
      <c r="H49190" s="24"/>
    </row>
    <row r="49191" spans="8:8" ht="15" customHeight="1">
      <c r="H49191" s="24"/>
    </row>
    <row r="49192" spans="8:8" ht="15" customHeight="1">
      <c r="H49192" s="24"/>
    </row>
    <row r="49193" spans="8:8" ht="15" customHeight="1">
      <c r="H49193" s="24"/>
    </row>
    <row r="49194" spans="8:8" ht="15" customHeight="1">
      <c r="H49194" s="24"/>
    </row>
    <row r="49195" spans="8:8" ht="15" customHeight="1">
      <c r="H49195" s="24"/>
    </row>
    <row r="49196" spans="8:8" ht="15" customHeight="1">
      <c r="H49196" s="24"/>
    </row>
    <row r="49197" spans="8:8" ht="15" customHeight="1">
      <c r="H49197" s="24"/>
    </row>
    <row r="49198" spans="8:8" ht="15" customHeight="1">
      <c r="H49198" s="24"/>
    </row>
    <row r="49199" spans="8:8" ht="15" customHeight="1">
      <c r="H49199" s="24"/>
    </row>
    <row r="49200" spans="8:8" ht="15" customHeight="1">
      <c r="H49200" s="24"/>
    </row>
    <row r="49201" spans="8:8" ht="15" customHeight="1">
      <c r="H49201" s="24"/>
    </row>
    <row r="49202" spans="8:8" ht="15" customHeight="1">
      <c r="H49202" s="24"/>
    </row>
    <row r="49203" spans="8:8" ht="15" customHeight="1">
      <c r="H49203" s="24"/>
    </row>
    <row r="49204" spans="8:8" ht="15" customHeight="1">
      <c r="H49204" s="24"/>
    </row>
    <row r="49205" spans="8:8" ht="15" customHeight="1">
      <c r="H49205" s="24"/>
    </row>
    <row r="49206" spans="8:8" ht="15" customHeight="1">
      <c r="H49206" s="24"/>
    </row>
    <row r="49207" spans="8:8" ht="15" customHeight="1">
      <c r="H49207" s="24"/>
    </row>
    <row r="49208" spans="8:8" ht="15" customHeight="1">
      <c r="H49208" s="24"/>
    </row>
    <row r="49209" spans="8:8" ht="15" customHeight="1">
      <c r="H49209" s="24"/>
    </row>
    <row r="49210" spans="8:8" ht="15" customHeight="1">
      <c r="H49210" s="24"/>
    </row>
    <row r="49211" spans="8:8" ht="15" customHeight="1">
      <c r="H49211" s="24"/>
    </row>
    <row r="49212" spans="8:8" ht="15" customHeight="1">
      <c r="H49212" s="24"/>
    </row>
    <row r="49213" spans="8:8" ht="15" customHeight="1">
      <c r="H49213" s="24"/>
    </row>
    <row r="49214" spans="8:8" ht="15" customHeight="1">
      <c r="H49214" s="24"/>
    </row>
    <row r="49215" spans="8:8" ht="15" customHeight="1">
      <c r="H49215" s="24"/>
    </row>
    <row r="49216" spans="8:8" ht="15" customHeight="1">
      <c r="H49216" s="24"/>
    </row>
    <row r="49217" spans="8:8" ht="15" customHeight="1">
      <c r="H49217" s="24"/>
    </row>
    <row r="49218" spans="8:8" ht="15" customHeight="1">
      <c r="H49218" s="24"/>
    </row>
    <row r="49219" spans="8:8" ht="15" customHeight="1">
      <c r="H49219" s="24"/>
    </row>
    <row r="49220" spans="8:8" ht="15" customHeight="1">
      <c r="H49220" s="24"/>
    </row>
    <row r="49221" spans="8:8" ht="15" customHeight="1">
      <c r="H49221" s="24"/>
    </row>
    <row r="49222" spans="8:8" ht="15" customHeight="1">
      <c r="H49222" s="24"/>
    </row>
    <row r="49223" spans="8:8" ht="15" customHeight="1">
      <c r="H49223" s="24"/>
    </row>
    <row r="49224" spans="8:8" ht="15" customHeight="1">
      <c r="H49224" s="24"/>
    </row>
    <row r="49225" spans="8:8" ht="15" customHeight="1">
      <c r="H49225" s="24"/>
    </row>
    <row r="49226" spans="8:8" ht="15" customHeight="1">
      <c r="H49226" s="24"/>
    </row>
    <row r="49227" spans="8:8" ht="15" customHeight="1">
      <c r="H49227" s="24"/>
    </row>
    <row r="49228" spans="8:8" ht="15" customHeight="1">
      <c r="H49228" s="24"/>
    </row>
    <row r="49229" spans="8:8" ht="15" customHeight="1">
      <c r="H49229" s="24"/>
    </row>
    <row r="49230" spans="8:8" ht="15" customHeight="1">
      <c r="H49230" s="24"/>
    </row>
    <row r="49231" spans="8:8" ht="15" customHeight="1">
      <c r="H49231" s="24"/>
    </row>
    <row r="49232" spans="8:8" ht="15" customHeight="1">
      <c r="H49232" s="24"/>
    </row>
    <row r="49233" spans="8:8" ht="15" customHeight="1">
      <c r="H49233" s="24"/>
    </row>
    <row r="49234" spans="8:8" ht="15" customHeight="1">
      <c r="H49234" s="24"/>
    </row>
    <row r="49235" spans="8:8" ht="15" customHeight="1">
      <c r="H49235" s="24"/>
    </row>
    <row r="49236" spans="8:8" ht="15" customHeight="1">
      <c r="H49236" s="24"/>
    </row>
    <row r="49237" spans="8:8" ht="15" customHeight="1">
      <c r="H49237" s="24"/>
    </row>
    <row r="49238" spans="8:8" ht="15" customHeight="1">
      <c r="H49238" s="24"/>
    </row>
    <row r="49239" spans="8:8" ht="15" customHeight="1">
      <c r="H49239" s="24"/>
    </row>
    <row r="49240" spans="8:8" ht="15" customHeight="1">
      <c r="H49240" s="24"/>
    </row>
    <row r="49241" spans="8:8" ht="15" customHeight="1">
      <c r="H49241" s="24"/>
    </row>
    <row r="49242" spans="8:8" ht="15" customHeight="1">
      <c r="H49242" s="24"/>
    </row>
    <row r="49243" spans="8:8" ht="15" customHeight="1">
      <c r="H49243" s="24"/>
    </row>
    <row r="49244" spans="8:8" ht="15" customHeight="1">
      <c r="H49244" s="24"/>
    </row>
    <row r="49245" spans="8:8" ht="15" customHeight="1">
      <c r="H49245" s="24"/>
    </row>
    <row r="49246" spans="8:8" ht="15" customHeight="1">
      <c r="H49246" s="24"/>
    </row>
    <row r="49247" spans="8:8" ht="15" customHeight="1">
      <c r="H49247" s="24"/>
    </row>
    <row r="49248" spans="8:8" ht="15" customHeight="1">
      <c r="H49248" s="24"/>
    </row>
    <row r="49249" spans="8:8" ht="15" customHeight="1">
      <c r="H49249" s="24"/>
    </row>
    <row r="49250" spans="8:8" ht="15" customHeight="1">
      <c r="H49250" s="24"/>
    </row>
    <row r="49251" spans="8:8" ht="15" customHeight="1">
      <c r="H49251" s="24"/>
    </row>
    <row r="49252" spans="8:8" ht="15" customHeight="1">
      <c r="H49252" s="24"/>
    </row>
    <row r="49253" spans="8:8" ht="15" customHeight="1">
      <c r="H49253" s="24"/>
    </row>
    <row r="49254" spans="8:8" ht="15" customHeight="1">
      <c r="H49254" s="24"/>
    </row>
    <row r="49255" spans="8:8" ht="15" customHeight="1">
      <c r="H49255" s="24"/>
    </row>
    <row r="49256" spans="8:8" ht="15" customHeight="1">
      <c r="H49256" s="24"/>
    </row>
    <row r="49257" spans="8:8" ht="15" customHeight="1">
      <c r="H49257" s="24"/>
    </row>
    <row r="49258" spans="8:8" ht="15" customHeight="1">
      <c r="H49258" s="24"/>
    </row>
    <row r="49259" spans="8:8" ht="15" customHeight="1">
      <c r="H49259" s="24"/>
    </row>
    <row r="49260" spans="8:8" ht="15" customHeight="1">
      <c r="H49260" s="24"/>
    </row>
    <row r="49261" spans="8:8" ht="15" customHeight="1">
      <c r="H49261" s="24"/>
    </row>
    <row r="49262" spans="8:8" ht="15" customHeight="1">
      <c r="H49262" s="24"/>
    </row>
    <row r="49263" spans="8:8" ht="15" customHeight="1">
      <c r="H49263" s="24"/>
    </row>
    <row r="49264" spans="8:8" ht="15" customHeight="1">
      <c r="H49264" s="24"/>
    </row>
    <row r="49265" spans="8:8" ht="15" customHeight="1">
      <c r="H49265" s="24"/>
    </row>
    <row r="49266" spans="8:8" ht="15" customHeight="1">
      <c r="H49266" s="24"/>
    </row>
    <row r="49267" spans="8:8" ht="15" customHeight="1">
      <c r="H49267" s="24"/>
    </row>
    <row r="49268" spans="8:8" ht="15" customHeight="1">
      <c r="H49268" s="24"/>
    </row>
    <row r="49269" spans="8:8" ht="15" customHeight="1">
      <c r="H49269" s="24"/>
    </row>
    <row r="49270" spans="8:8" ht="15" customHeight="1">
      <c r="H49270" s="24"/>
    </row>
    <row r="49271" spans="8:8" ht="15" customHeight="1">
      <c r="H49271" s="24"/>
    </row>
    <row r="49272" spans="8:8" ht="15" customHeight="1">
      <c r="H49272" s="24"/>
    </row>
    <row r="49273" spans="8:8" ht="15" customHeight="1">
      <c r="H49273" s="24"/>
    </row>
    <row r="49274" spans="8:8" ht="15" customHeight="1">
      <c r="H49274" s="24"/>
    </row>
    <row r="49275" spans="8:8" ht="15" customHeight="1">
      <c r="H49275" s="24"/>
    </row>
    <row r="49276" spans="8:8" ht="15" customHeight="1">
      <c r="H49276" s="24"/>
    </row>
    <row r="49277" spans="8:8" ht="15" customHeight="1">
      <c r="H49277" s="24"/>
    </row>
    <row r="49278" spans="8:8" ht="15" customHeight="1">
      <c r="H49278" s="24"/>
    </row>
    <row r="49279" spans="8:8" ht="15" customHeight="1">
      <c r="H49279" s="24"/>
    </row>
    <row r="49280" spans="8:8" ht="15" customHeight="1">
      <c r="H49280" s="24"/>
    </row>
    <row r="49281" spans="8:8" ht="15" customHeight="1">
      <c r="H49281" s="24"/>
    </row>
    <row r="49282" spans="8:8" ht="15" customHeight="1">
      <c r="H49282" s="24"/>
    </row>
    <row r="49283" spans="8:8" ht="15" customHeight="1">
      <c r="H49283" s="24"/>
    </row>
    <row r="49284" spans="8:8" ht="15" customHeight="1">
      <c r="H49284" s="24"/>
    </row>
    <row r="49285" spans="8:8" ht="15" customHeight="1">
      <c r="H49285" s="24"/>
    </row>
    <row r="49286" spans="8:8" ht="15" customHeight="1">
      <c r="H49286" s="24"/>
    </row>
    <row r="49287" spans="8:8" ht="15" customHeight="1">
      <c r="H49287" s="24"/>
    </row>
    <row r="49288" spans="8:8" ht="15" customHeight="1">
      <c r="H49288" s="24"/>
    </row>
    <row r="49289" spans="8:8" ht="15" customHeight="1">
      <c r="H49289" s="24"/>
    </row>
    <row r="49290" spans="8:8" ht="15" customHeight="1">
      <c r="H49290" s="24"/>
    </row>
    <row r="49291" spans="8:8" ht="15" customHeight="1">
      <c r="H49291" s="24"/>
    </row>
    <row r="49292" spans="8:8" ht="15" customHeight="1">
      <c r="H49292" s="24"/>
    </row>
    <row r="49293" spans="8:8" ht="15" customHeight="1">
      <c r="H49293" s="24"/>
    </row>
    <row r="49294" spans="8:8" ht="15" customHeight="1">
      <c r="H49294" s="24"/>
    </row>
    <row r="49295" spans="8:8" ht="15" customHeight="1">
      <c r="H49295" s="24"/>
    </row>
    <row r="49296" spans="8:8" ht="15" customHeight="1">
      <c r="H49296" s="24"/>
    </row>
    <row r="49297" spans="8:8" ht="15" customHeight="1">
      <c r="H49297" s="24"/>
    </row>
    <row r="49298" spans="8:8" ht="15" customHeight="1">
      <c r="H49298" s="24"/>
    </row>
    <row r="49299" spans="8:8" ht="15" customHeight="1">
      <c r="H49299" s="24"/>
    </row>
    <row r="49300" spans="8:8" ht="15" customHeight="1">
      <c r="H49300" s="24"/>
    </row>
    <row r="49301" spans="8:8" ht="15" customHeight="1">
      <c r="H49301" s="24"/>
    </row>
    <row r="49302" spans="8:8" ht="15" customHeight="1">
      <c r="H49302" s="24"/>
    </row>
    <row r="49303" spans="8:8" ht="15" customHeight="1">
      <c r="H49303" s="24"/>
    </row>
    <row r="49304" spans="8:8" ht="15" customHeight="1">
      <c r="H49304" s="24"/>
    </row>
    <row r="49305" spans="8:8" ht="15" customHeight="1">
      <c r="H49305" s="24"/>
    </row>
    <row r="49306" spans="8:8" ht="15" customHeight="1">
      <c r="H49306" s="24"/>
    </row>
    <row r="49307" spans="8:8" ht="15" customHeight="1">
      <c r="H49307" s="24"/>
    </row>
    <row r="49308" spans="8:8" ht="15" customHeight="1">
      <c r="H49308" s="24"/>
    </row>
    <row r="49309" spans="8:8" ht="15" customHeight="1">
      <c r="H49309" s="24"/>
    </row>
    <row r="49310" spans="8:8" ht="15" customHeight="1">
      <c r="H49310" s="24"/>
    </row>
    <row r="49311" spans="8:8" ht="15" customHeight="1">
      <c r="H49311" s="24"/>
    </row>
    <row r="49312" spans="8:8" ht="15" customHeight="1">
      <c r="H49312" s="24"/>
    </row>
    <row r="49313" spans="8:8" ht="15" customHeight="1">
      <c r="H49313" s="24"/>
    </row>
    <row r="49314" spans="8:8" ht="15" customHeight="1">
      <c r="H49314" s="24"/>
    </row>
    <row r="49315" spans="8:8" ht="15" customHeight="1">
      <c r="H49315" s="24"/>
    </row>
    <row r="49316" spans="8:8" ht="15" customHeight="1">
      <c r="H49316" s="24"/>
    </row>
    <row r="49317" spans="8:8" ht="15" customHeight="1">
      <c r="H49317" s="24"/>
    </row>
    <row r="49318" spans="8:8" ht="15" customHeight="1">
      <c r="H49318" s="24"/>
    </row>
    <row r="49319" spans="8:8" ht="15" customHeight="1">
      <c r="H49319" s="24"/>
    </row>
    <row r="49320" spans="8:8" ht="15" customHeight="1">
      <c r="H49320" s="24"/>
    </row>
    <row r="49321" spans="8:8" ht="15" customHeight="1">
      <c r="H49321" s="24"/>
    </row>
    <row r="49322" spans="8:8" ht="15" customHeight="1">
      <c r="H49322" s="24"/>
    </row>
    <row r="49323" spans="8:8" ht="15" customHeight="1">
      <c r="H49323" s="24"/>
    </row>
    <row r="49324" spans="8:8" ht="15" customHeight="1">
      <c r="H49324" s="24"/>
    </row>
    <row r="49325" spans="8:8" ht="15" customHeight="1">
      <c r="H49325" s="24"/>
    </row>
    <row r="49326" spans="8:8" ht="15" customHeight="1">
      <c r="H49326" s="24"/>
    </row>
    <row r="49327" spans="8:8" ht="15" customHeight="1">
      <c r="H49327" s="24"/>
    </row>
    <row r="49328" spans="8:8" ht="15" customHeight="1">
      <c r="H49328" s="24"/>
    </row>
    <row r="49329" spans="8:8" ht="15" customHeight="1">
      <c r="H49329" s="24"/>
    </row>
    <row r="49330" spans="8:8" ht="15" customHeight="1">
      <c r="H49330" s="24"/>
    </row>
    <row r="49331" spans="8:8" ht="15" customHeight="1">
      <c r="H49331" s="24"/>
    </row>
    <row r="49332" spans="8:8" ht="15" customHeight="1">
      <c r="H49332" s="24"/>
    </row>
    <row r="49333" spans="8:8" ht="15" customHeight="1">
      <c r="H49333" s="24"/>
    </row>
    <row r="49334" spans="8:8" ht="15" customHeight="1">
      <c r="H49334" s="24"/>
    </row>
    <row r="49335" spans="8:8" ht="15" customHeight="1">
      <c r="H49335" s="24"/>
    </row>
    <row r="49336" spans="8:8" ht="15" customHeight="1">
      <c r="H49336" s="24"/>
    </row>
    <row r="49337" spans="8:8" ht="15" customHeight="1">
      <c r="H49337" s="24"/>
    </row>
    <row r="49338" spans="8:8" ht="15" customHeight="1">
      <c r="H49338" s="24"/>
    </row>
    <row r="49339" spans="8:8" ht="15" customHeight="1">
      <c r="H49339" s="24"/>
    </row>
    <row r="49340" spans="8:8" ht="15" customHeight="1">
      <c r="H49340" s="24"/>
    </row>
    <row r="49341" spans="8:8" ht="15" customHeight="1">
      <c r="H49341" s="24"/>
    </row>
    <row r="49342" spans="8:8" ht="15" customHeight="1">
      <c r="H49342" s="24"/>
    </row>
    <row r="49343" spans="8:8" ht="15" customHeight="1">
      <c r="H49343" s="24"/>
    </row>
    <row r="49344" spans="8:8" ht="15" customHeight="1">
      <c r="H49344" s="24"/>
    </row>
    <row r="49345" spans="8:8" ht="15" customHeight="1">
      <c r="H49345" s="24"/>
    </row>
    <row r="49346" spans="8:8" ht="15" customHeight="1">
      <c r="H49346" s="24"/>
    </row>
    <row r="49347" spans="8:8" ht="15" customHeight="1">
      <c r="H49347" s="24"/>
    </row>
    <row r="49348" spans="8:8" ht="15" customHeight="1">
      <c r="H49348" s="24"/>
    </row>
    <row r="49349" spans="8:8" ht="15" customHeight="1">
      <c r="H49349" s="24"/>
    </row>
    <row r="49350" spans="8:8" ht="15" customHeight="1">
      <c r="H49350" s="24"/>
    </row>
    <row r="49351" spans="8:8" ht="15" customHeight="1">
      <c r="H49351" s="24"/>
    </row>
    <row r="49352" spans="8:8" ht="15" customHeight="1">
      <c r="H49352" s="24"/>
    </row>
    <row r="49353" spans="8:8" ht="15" customHeight="1">
      <c r="H49353" s="24"/>
    </row>
    <row r="49354" spans="8:8" ht="15" customHeight="1">
      <c r="H49354" s="24"/>
    </row>
    <row r="49355" spans="8:8" ht="15" customHeight="1">
      <c r="H49355" s="24"/>
    </row>
    <row r="49356" spans="8:8" ht="15" customHeight="1">
      <c r="H49356" s="24"/>
    </row>
    <row r="49357" spans="8:8" ht="15" customHeight="1">
      <c r="H49357" s="24"/>
    </row>
    <row r="49358" spans="8:8" ht="15" customHeight="1">
      <c r="H49358" s="24"/>
    </row>
    <row r="49359" spans="8:8" ht="15" customHeight="1">
      <c r="H49359" s="24"/>
    </row>
    <row r="49360" spans="8:8" ht="15" customHeight="1">
      <c r="H49360" s="24"/>
    </row>
    <row r="49361" spans="8:8" ht="15" customHeight="1">
      <c r="H49361" s="24"/>
    </row>
    <row r="49362" spans="8:8" ht="15" customHeight="1">
      <c r="H49362" s="24"/>
    </row>
    <row r="49363" spans="8:8" ht="15" customHeight="1">
      <c r="H49363" s="24"/>
    </row>
    <row r="49364" spans="8:8" ht="15" customHeight="1">
      <c r="H49364" s="24"/>
    </row>
    <row r="49365" spans="8:8" ht="15" customHeight="1">
      <c r="H49365" s="24"/>
    </row>
    <row r="49366" spans="8:8" ht="15" customHeight="1">
      <c r="H49366" s="24"/>
    </row>
    <row r="49367" spans="8:8" ht="15" customHeight="1">
      <c r="H49367" s="24"/>
    </row>
    <row r="49368" spans="8:8" ht="15" customHeight="1">
      <c r="H49368" s="24"/>
    </row>
    <row r="49369" spans="8:8" ht="15" customHeight="1">
      <c r="H49369" s="24"/>
    </row>
    <row r="49370" spans="8:8" ht="15" customHeight="1">
      <c r="H49370" s="24"/>
    </row>
    <row r="49371" spans="8:8" ht="15" customHeight="1">
      <c r="H49371" s="24"/>
    </row>
    <row r="49372" spans="8:8" ht="15" customHeight="1">
      <c r="H49372" s="24"/>
    </row>
    <row r="49373" spans="8:8" ht="15" customHeight="1">
      <c r="H49373" s="24"/>
    </row>
    <row r="49374" spans="8:8" ht="15" customHeight="1">
      <c r="H49374" s="24"/>
    </row>
    <row r="49375" spans="8:8" ht="15" customHeight="1">
      <c r="H49375" s="24"/>
    </row>
    <row r="49376" spans="8:8" ht="15" customHeight="1">
      <c r="H49376" s="24"/>
    </row>
    <row r="49377" spans="8:8" ht="15" customHeight="1">
      <c r="H49377" s="24"/>
    </row>
    <row r="49378" spans="8:8" ht="15" customHeight="1">
      <c r="H49378" s="24"/>
    </row>
    <row r="49379" spans="8:8" ht="15" customHeight="1">
      <c r="H49379" s="24"/>
    </row>
    <row r="49380" spans="8:8" ht="15" customHeight="1">
      <c r="H49380" s="24"/>
    </row>
    <row r="49381" spans="8:8" ht="15" customHeight="1">
      <c r="H49381" s="24"/>
    </row>
    <row r="49382" spans="8:8" ht="15" customHeight="1">
      <c r="H49382" s="24"/>
    </row>
    <row r="49383" spans="8:8" ht="15" customHeight="1">
      <c r="H49383" s="24"/>
    </row>
    <row r="49384" spans="8:8" ht="15" customHeight="1">
      <c r="H49384" s="24"/>
    </row>
    <row r="49385" spans="8:8" ht="15" customHeight="1">
      <c r="H49385" s="24"/>
    </row>
    <row r="49386" spans="8:8" ht="15" customHeight="1">
      <c r="H49386" s="24"/>
    </row>
    <row r="49387" spans="8:8" ht="15" customHeight="1">
      <c r="H49387" s="24"/>
    </row>
    <row r="49388" spans="8:8" ht="15" customHeight="1">
      <c r="H49388" s="24"/>
    </row>
    <row r="49389" spans="8:8" ht="15" customHeight="1">
      <c r="H49389" s="24"/>
    </row>
    <row r="49390" spans="8:8" ht="15" customHeight="1">
      <c r="H49390" s="24"/>
    </row>
    <row r="49391" spans="8:8" ht="15" customHeight="1">
      <c r="H49391" s="24"/>
    </row>
    <row r="49392" spans="8:8" ht="15" customHeight="1">
      <c r="H49392" s="24"/>
    </row>
    <row r="49393" spans="8:8" ht="15" customHeight="1">
      <c r="H49393" s="24"/>
    </row>
    <row r="49394" spans="8:8" ht="15" customHeight="1">
      <c r="H49394" s="24"/>
    </row>
    <row r="49395" spans="8:8" ht="15" customHeight="1">
      <c r="H49395" s="24"/>
    </row>
    <row r="49396" spans="8:8" ht="15" customHeight="1">
      <c r="H49396" s="24"/>
    </row>
    <row r="49397" spans="8:8" ht="15" customHeight="1">
      <c r="H49397" s="24"/>
    </row>
    <row r="49398" spans="8:8" ht="15" customHeight="1">
      <c r="H49398" s="24"/>
    </row>
    <row r="49399" spans="8:8" ht="15" customHeight="1">
      <c r="H49399" s="24"/>
    </row>
    <row r="49400" spans="8:8" ht="15" customHeight="1">
      <c r="H49400" s="24"/>
    </row>
    <row r="49401" spans="8:8" ht="15" customHeight="1">
      <c r="H49401" s="24"/>
    </row>
    <row r="49402" spans="8:8" ht="15" customHeight="1">
      <c r="H49402" s="24"/>
    </row>
    <row r="49403" spans="8:8" ht="15" customHeight="1">
      <c r="H49403" s="24"/>
    </row>
    <row r="49404" spans="8:8" ht="15" customHeight="1">
      <c r="H49404" s="24"/>
    </row>
    <row r="49405" spans="8:8" ht="15" customHeight="1">
      <c r="H49405" s="24"/>
    </row>
    <row r="49406" spans="8:8" ht="15" customHeight="1">
      <c r="H49406" s="24"/>
    </row>
    <row r="49407" spans="8:8" ht="15" customHeight="1">
      <c r="H49407" s="24"/>
    </row>
    <row r="49408" spans="8:8" ht="15" customHeight="1">
      <c r="H49408" s="24"/>
    </row>
    <row r="49409" spans="8:8" ht="15" customHeight="1">
      <c r="H49409" s="24"/>
    </row>
    <row r="49410" spans="8:8" ht="15" customHeight="1">
      <c r="H49410" s="24"/>
    </row>
    <row r="49411" spans="8:8" ht="15" customHeight="1">
      <c r="H49411" s="24"/>
    </row>
    <row r="49412" spans="8:8" ht="15" customHeight="1">
      <c r="H49412" s="24"/>
    </row>
    <row r="49413" spans="8:8" ht="15" customHeight="1">
      <c r="H49413" s="24"/>
    </row>
    <row r="49414" spans="8:8" ht="15" customHeight="1">
      <c r="H49414" s="24"/>
    </row>
    <row r="49415" spans="8:8" ht="15" customHeight="1">
      <c r="H49415" s="24"/>
    </row>
    <row r="49416" spans="8:8" ht="15" customHeight="1">
      <c r="H49416" s="24"/>
    </row>
    <row r="49417" spans="8:8" ht="15" customHeight="1">
      <c r="H49417" s="24"/>
    </row>
    <row r="49418" spans="8:8" ht="15" customHeight="1">
      <c r="H49418" s="24"/>
    </row>
    <row r="49419" spans="8:8" ht="15" customHeight="1">
      <c r="H49419" s="24"/>
    </row>
    <row r="49420" spans="8:8" ht="15" customHeight="1">
      <c r="H49420" s="24"/>
    </row>
    <row r="49421" spans="8:8" ht="15" customHeight="1">
      <c r="H49421" s="24"/>
    </row>
    <row r="49422" spans="8:8" ht="15" customHeight="1">
      <c r="H49422" s="24"/>
    </row>
    <row r="49423" spans="8:8" ht="15" customHeight="1">
      <c r="H49423" s="24"/>
    </row>
    <row r="49424" spans="8:8" ht="15" customHeight="1">
      <c r="H49424" s="24"/>
    </row>
    <row r="49425" spans="8:8" ht="15" customHeight="1">
      <c r="H49425" s="24"/>
    </row>
    <row r="49426" spans="8:8" ht="15" customHeight="1">
      <c r="H49426" s="24"/>
    </row>
    <row r="49427" spans="8:8" ht="15" customHeight="1">
      <c r="H49427" s="24"/>
    </row>
    <row r="49428" spans="8:8" ht="15" customHeight="1">
      <c r="H49428" s="24"/>
    </row>
    <row r="49429" spans="8:8" ht="15" customHeight="1">
      <c r="H49429" s="24"/>
    </row>
    <row r="49430" spans="8:8" ht="15" customHeight="1">
      <c r="H49430" s="24"/>
    </row>
    <row r="49431" spans="8:8" ht="15" customHeight="1">
      <c r="H49431" s="24"/>
    </row>
    <row r="49432" spans="8:8" ht="15" customHeight="1">
      <c r="H49432" s="24"/>
    </row>
    <row r="49433" spans="8:8" ht="15" customHeight="1">
      <c r="H49433" s="24"/>
    </row>
    <row r="49434" spans="8:8" ht="15" customHeight="1">
      <c r="H49434" s="24"/>
    </row>
    <row r="49435" spans="8:8" ht="15" customHeight="1">
      <c r="H49435" s="24"/>
    </row>
    <row r="49436" spans="8:8" ht="15" customHeight="1">
      <c r="H49436" s="24"/>
    </row>
    <row r="49437" spans="8:8" ht="15" customHeight="1">
      <c r="H49437" s="24"/>
    </row>
    <row r="49438" spans="8:8" ht="15" customHeight="1">
      <c r="H49438" s="24"/>
    </row>
    <row r="49439" spans="8:8" ht="15" customHeight="1">
      <c r="H49439" s="24"/>
    </row>
    <row r="49440" spans="8:8" ht="15" customHeight="1">
      <c r="H49440" s="24"/>
    </row>
    <row r="49441" spans="8:8" ht="15" customHeight="1">
      <c r="H49441" s="24"/>
    </row>
    <row r="49442" spans="8:8" ht="15" customHeight="1">
      <c r="H49442" s="24"/>
    </row>
    <row r="49443" spans="8:8" ht="15" customHeight="1">
      <c r="H49443" s="24"/>
    </row>
    <row r="49444" spans="8:8" ht="15" customHeight="1">
      <c r="H49444" s="24"/>
    </row>
    <row r="49445" spans="8:8" ht="15" customHeight="1">
      <c r="H49445" s="24"/>
    </row>
    <row r="49446" spans="8:8" ht="15" customHeight="1">
      <c r="H49446" s="24"/>
    </row>
    <row r="49447" spans="8:8" ht="15" customHeight="1">
      <c r="H49447" s="24"/>
    </row>
    <row r="49448" spans="8:8" ht="15" customHeight="1">
      <c r="H49448" s="24"/>
    </row>
    <row r="49449" spans="8:8" ht="15" customHeight="1">
      <c r="H49449" s="24"/>
    </row>
    <row r="49450" spans="8:8" ht="15" customHeight="1">
      <c r="H49450" s="24"/>
    </row>
    <row r="49451" spans="8:8" ht="15" customHeight="1">
      <c r="H49451" s="24"/>
    </row>
    <row r="49452" spans="8:8" ht="15" customHeight="1">
      <c r="H49452" s="24"/>
    </row>
    <row r="49453" spans="8:8" ht="15" customHeight="1">
      <c r="H49453" s="24"/>
    </row>
    <row r="49454" spans="8:8" ht="15" customHeight="1">
      <c r="H49454" s="24"/>
    </row>
    <row r="49455" spans="8:8" ht="15" customHeight="1">
      <c r="H49455" s="24"/>
    </row>
    <row r="49456" spans="8:8" ht="15" customHeight="1">
      <c r="H49456" s="24"/>
    </row>
    <row r="49457" spans="8:8" ht="15" customHeight="1">
      <c r="H49457" s="24"/>
    </row>
    <row r="49458" spans="8:8" ht="15" customHeight="1">
      <c r="H49458" s="24"/>
    </row>
    <row r="49459" spans="8:8" ht="15" customHeight="1">
      <c r="H49459" s="24"/>
    </row>
    <row r="49460" spans="8:8" ht="15" customHeight="1">
      <c r="H49460" s="24"/>
    </row>
    <row r="49461" spans="8:8" ht="15" customHeight="1">
      <c r="H49461" s="24"/>
    </row>
    <row r="49462" spans="8:8" ht="15" customHeight="1">
      <c r="H49462" s="24"/>
    </row>
    <row r="49463" spans="8:8" ht="15" customHeight="1">
      <c r="H49463" s="24"/>
    </row>
    <row r="49464" spans="8:8" ht="15" customHeight="1">
      <c r="H49464" s="24"/>
    </row>
    <row r="49465" spans="8:8" ht="15" customHeight="1">
      <c r="H49465" s="24"/>
    </row>
    <row r="49466" spans="8:8" ht="15" customHeight="1">
      <c r="H49466" s="24"/>
    </row>
    <row r="49467" spans="8:8" ht="15" customHeight="1">
      <c r="H49467" s="24"/>
    </row>
    <row r="49468" spans="8:8" ht="15" customHeight="1">
      <c r="H49468" s="24"/>
    </row>
    <row r="49469" spans="8:8" ht="15" customHeight="1">
      <c r="H49469" s="24"/>
    </row>
    <row r="49470" spans="8:8" ht="15" customHeight="1">
      <c r="H49470" s="24"/>
    </row>
    <row r="49471" spans="8:8" ht="15" customHeight="1">
      <c r="H49471" s="24"/>
    </row>
    <row r="49472" spans="8:8" ht="15" customHeight="1">
      <c r="H49472" s="24"/>
    </row>
    <row r="49473" spans="8:8" ht="15" customHeight="1">
      <c r="H49473" s="24"/>
    </row>
    <row r="49474" spans="8:8" ht="15" customHeight="1">
      <c r="H49474" s="24"/>
    </row>
    <row r="49475" spans="8:8" ht="15" customHeight="1">
      <c r="H49475" s="24"/>
    </row>
    <row r="49476" spans="8:8" ht="15" customHeight="1">
      <c r="H49476" s="24"/>
    </row>
    <row r="49477" spans="8:8" ht="15" customHeight="1">
      <c r="H49477" s="24"/>
    </row>
    <row r="49478" spans="8:8" ht="15" customHeight="1">
      <c r="H49478" s="24"/>
    </row>
    <row r="49479" spans="8:8" ht="15" customHeight="1">
      <c r="H49479" s="24"/>
    </row>
    <row r="49480" spans="8:8" ht="15" customHeight="1">
      <c r="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H49485" s="24"/>
    </row>
    <row r="49486" spans="8:8" ht="15" customHeight="1">
      <c r="H49486" s="24"/>
    </row>
    <row r="49487" spans="8:8" ht="15" customHeight="1">
      <c r="H49487" s="24"/>
    </row>
    <row r="49488" spans="8:8" ht="15" customHeight="1">
      <c r="H49488" s="24"/>
    </row>
    <row r="49489" spans="8:8" ht="15" customHeight="1">
      <c r="H49489" s="24"/>
    </row>
    <row r="49490" spans="8:8" ht="15" customHeight="1">
      <c r="H49490" s="24"/>
    </row>
    <row r="49491" spans="8:8" ht="15" customHeight="1">
      <c r="H49491" s="24"/>
    </row>
    <row r="49492" spans="8:8" ht="15" customHeight="1">
      <c r="H49492" s="24"/>
    </row>
    <row r="49493" spans="8:8" ht="15" customHeight="1">
      <c r="H49493" s="24"/>
    </row>
    <row r="49494" spans="8:8" ht="15" customHeight="1">
      <c r="H49494" s="24"/>
    </row>
    <row r="49495" spans="8:8" ht="15" customHeight="1">
      <c r="H49495" s="24"/>
    </row>
    <row r="49496" spans="8:8" ht="15" customHeight="1">
      <c r="H49496" s="24"/>
    </row>
    <row r="49497" spans="8:8" ht="15" customHeight="1">
      <c r="H49497" s="24"/>
    </row>
    <row r="49498" spans="8:8" ht="15" customHeight="1">
      <c r="H49498" s="24"/>
    </row>
    <row r="49499" spans="8:8" ht="15" customHeight="1">
      <c r="H49499" s="24"/>
    </row>
    <row r="49500" spans="8:8" ht="15" customHeight="1">
      <c r="H49500" s="24"/>
    </row>
    <row r="49501" spans="8:8" ht="15" customHeight="1">
      <c r="H49501" s="24"/>
    </row>
    <row r="49502" spans="8:8" ht="15" customHeight="1">
      <c r="H49502" s="24"/>
    </row>
    <row r="49503" spans="8:8" ht="15" customHeight="1">
      <c r="H49503" s="24"/>
    </row>
    <row r="49504" spans="8:8" ht="15" customHeight="1">
      <c r="H49504" s="24"/>
    </row>
    <row r="49505" spans="8:8" ht="15" customHeight="1">
      <c r="H49505" s="24"/>
    </row>
    <row r="49506" spans="8:8" ht="15" customHeight="1">
      <c r="H49506" s="24"/>
    </row>
    <row r="49507" spans="8:8" ht="15" customHeight="1">
      <c r="H49507" s="24"/>
    </row>
    <row r="49508" spans="8:8" ht="15" customHeight="1">
      <c r="H49508" s="24"/>
    </row>
    <row r="49509" spans="8:8" ht="15" customHeight="1">
      <c r="H49509" s="24"/>
    </row>
    <row r="49510" spans="8:8" ht="15" customHeight="1">
      <c r="H49510" s="24"/>
    </row>
    <row r="49511" spans="8:8" ht="15" customHeight="1">
      <c r="H49511" s="24"/>
    </row>
    <row r="49512" spans="8:8" ht="15" customHeight="1">
      <c r="H49512" s="24"/>
    </row>
    <row r="49513" spans="8:8" ht="15" customHeight="1">
      <c r="H49513" s="24"/>
    </row>
    <row r="49514" spans="8:8" ht="15" customHeight="1">
      <c r="H49514" s="24"/>
    </row>
    <row r="49515" spans="8:8" ht="15" customHeight="1">
      <c r="H49515" s="24"/>
    </row>
    <row r="49516" spans="8:8" ht="15" customHeight="1">
      <c r="H49516" s="24"/>
    </row>
    <row r="49517" spans="8:8" ht="15" customHeight="1">
      <c r="H49517" s="24"/>
    </row>
    <row r="49518" spans="8:8" ht="15" customHeight="1">
      <c r="H49518" s="24"/>
    </row>
    <row r="49519" spans="8:8" ht="15" customHeight="1">
      <c r="H49519" s="24"/>
    </row>
    <row r="49520" spans="8:8" ht="15" customHeight="1">
      <c r="H49520" s="24"/>
    </row>
    <row r="49521" spans="8:8" ht="15" customHeight="1">
      <c r="H49521" s="24"/>
    </row>
    <row r="49522" spans="8:8" ht="15" customHeight="1">
      <c r="H49522" s="24"/>
    </row>
    <row r="49523" spans="8:8" ht="15" customHeight="1">
      <c r="H49523" s="24"/>
    </row>
    <row r="49524" spans="8:8" ht="15" customHeight="1">
      <c r="H49524" s="24"/>
    </row>
    <row r="49525" spans="8:8" ht="15" customHeight="1">
      <c r="H49525" s="24"/>
    </row>
    <row r="49526" spans="8:8" ht="15" customHeight="1">
      <c r="H49526" s="24"/>
    </row>
    <row r="49527" spans="8:8" ht="15" customHeight="1">
      <c r="H49527" s="24"/>
    </row>
    <row r="49528" spans="8:8" ht="15" customHeight="1">
      <c r="H49528" s="24"/>
    </row>
    <row r="49529" spans="8:8" ht="15" customHeight="1">
      <c r="H49529" s="24"/>
    </row>
    <row r="49530" spans="8:8" ht="15" customHeight="1">
      <c r="H49530" s="24"/>
    </row>
    <row r="49531" spans="8:8" ht="15" customHeight="1">
      <c r="H49531" s="24"/>
    </row>
    <row r="49532" spans="8:8" ht="15" customHeight="1">
      <c r="H49532" s="24"/>
    </row>
    <row r="49533" spans="8:8" ht="15" customHeight="1">
      <c r="H49533" s="24"/>
    </row>
    <row r="49534" spans="8:8" ht="15" customHeight="1">
      <c r="H49534" s="24"/>
    </row>
    <row r="49535" spans="8:8" ht="15" customHeight="1">
      <c r="H49535" s="24"/>
    </row>
    <row r="49536" spans="8:8" ht="15" customHeight="1">
      <c r="H49536" s="24"/>
    </row>
    <row r="49537" spans="8:8" ht="15" customHeight="1">
      <c r="H49537" s="24"/>
    </row>
    <row r="49538" spans="8:8" ht="15" customHeight="1">
      <c r="H49538" s="24"/>
    </row>
    <row r="49539" spans="8:8" ht="15" customHeight="1">
      <c r="H49539" s="24"/>
    </row>
    <row r="49540" spans="8:8" ht="15" customHeight="1">
      <c r="H49540" s="24"/>
    </row>
    <row r="49541" spans="8:8" ht="15" customHeight="1">
      <c r="H49541" s="24"/>
    </row>
    <row r="49542" spans="8:8" ht="15" customHeight="1">
      <c r="H49542" s="24"/>
    </row>
    <row r="49543" spans="8:8" ht="15" customHeight="1">
      <c r="H49543" s="24"/>
    </row>
    <row r="49544" spans="8:8" ht="15" customHeight="1">
      <c r="H49544" s="24"/>
    </row>
    <row r="49545" spans="8:8" ht="15" customHeight="1">
      <c r="H49545" s="24"/>
    </row>
    <row r="49546" spans="8:8" ht="15" customHeight="1">
      <c r="H49546" s="24"/>
    </row>
    <row r="49547" spans="8:8" ht="15" customHeight="1">
      <c r="H49547" s="24"/>
    </row>
    <row r="49548" spans="8:8" ht="15" customHeight="1">
      <c r="H49548" s="24"/>
    </row>
    <row r="49549" spans="8:8" ht="15" customHeight="1">
      <c r="H49549" s="24"/>
    </row>
    <row r="49550" spans="8:8" ht="15" customHeight="1">
      <c r="H49550" s="24"/>
    </row>
    <row r="49551" spans="8:8" ht="15" customHeight="1">
      <c r="H49551" s="24"/>
    </row>
    <row r="49552" spans="8:8" ht="15" customHeight="1">
      <c r="H49552" s="24"/>
    </row>
    <row r="49553" spans="8:8" ht="15" customHeight="1">
      <c r="H49553" s="24"/>
    </row>
    <row r="49554" spans="8:8" ht="15" customHeight="1">
      <c r="H49554" s="24"/>
    </row>
    <row r="49555" spans="8:8" ht="15" customHeight="1">
      <c r="H49555" s="24"/>
    </row>
    <row r="49556" spans="8:8" ht="15" customHeight="1">
      <c r="H49556" s="24"/>
    </row>
    <row r="49557" spans="8:8" ht="15" customHeight="1">
      <c r="H49557" s="24"/>
    </row>
    <row r="49558" spans="8:8" ht="15" customHeight="1">
      <c r="H49558" s="24"/>
    </row>
    <row r="49559" spans="8:8" ht="15" customHeight="1">
      <c r="H49559" s="24"/>
    </row>
    <row r="49560" spans="8:8" ht="15" customHeight="1">
      <c r="H49560" s="24"/>
    </row>
    <row r="49561" spans="8:8" ht="15" customHeight="1">
      <c r="H49561" s="24"/>
    </row>
    <row r="49562" spans="8:8" ht="15" customHeight="1">
      <c r="H49562" s="24"/>
    </row>
    <row r="49563" spans="8:8" ht="15" customHeight="1">
      <c r="H49563" s="24"/>
    </row>
    <row r="49564" spans="8:8" ht="15" customHeight="1">
      <c r="H49564" s="24"/>
    </row>
    <row r="49565" spans="8:8" ht="15" customHeight="1">
      <c r="H49565" s="24"/>
    </row>
    <row r="49566" spans="8:8" ht="15" customHeight="1">
      <c r="H49566" s="24"/>
    </row>
    <row r="49567" spans="8:8" ht="15" customHeight="1">
      <c r="H49567" s="24"/>
    </row>
    <row r="49568" spans="8:8" ht="15" customHeight="1">
      <c r="H49568" s="24"/>
    </row>
    <row r="49569" spans="8:8" ht="15" customHeight="1">
      <c r="H49569" s="24"/>
    </row>
    <row r="49570" spans="8:8" ht="15" customHeight="1">
      <c r="H49570" s="24"/>
    </row>
    <row r="49571" spans="8:8" ht="15" customHeight="1">
      <c r="H49571" s="24"/>
    </row>
    <row r="49572" spans="8:8" ht="15" customHeight="1">
      <c r="H49572" s="24"/>
    </row>
    <row r="49573" spans="8:8" ht="15" customHeight="1">
      <c r="H49573" s="24"/>
    </row>
    <row r="49574" spans="8:8" ht="15" customHeight="1">
      <c r="H49574" s="24"/>
    </row>
    <row r="49575" spans="8:8" ht="15" customHeight="1">
      <c r="H49575" s="24"/>
    </row>
    <row r="49576" spans="8:8" ht="15" customHeight="1">
      <c r="H49576" s="24"/>
    </row>
    <row r="49577" spans="8:8" ht="15" customHeight="1">
      <c r="H49577" s="24"/>
    </row>
    <row r="49578" spans="8:8" ht="15" customHeight="1">
      <c r="H49578" s="24"/>
    </row>
    <row r="49579" spans="8:8" ht="15" customHeight="1">
      <c r="H49579" s="24"/>
    </row>
    <row r="49580" spans="8:8" ht="15" customHeight="1">
      <c r="H49580" s="24"/>
    </row>
    <row r="49581" spans="8:8" ht="15" customHeight="1">
      <c r="H49581" s="24"/>
    </row>
    <row r="49582" spans="8:8" ht="15" customHeight="1">
      <c r="H49582" s="24"/>
    </row>
    <row r="49583" spans="8:8" ht="15" customHeight="1">
      <c r="H49583" s="24"/>
    </row>
    <row r="49584" spans="8:8" ht="15" customHeight="1">
      <c r="H49584" s="24"/>
    </row>
    <row r="49585" spans="8:8" ht="15" customHeight="1">
      <c r="H49585" s="24"/>
    </row>
    <row r="49586" spans="8:8" ht="15" customHeight="1">
      <c r="H49586" s="24"/>
    </row>
    <row r="49587" spans="8:8" ht="15" customHeight="1">
      <c r="H49587" s="24"/>
    </row>
    <row r="49588" spans="8:8" ht="15" customHeight="1">
      <c r="H49588" s="24"/>
    </row>
    <row r="49589" spans="8:8" ht="15" customHeight="1">
      <c r="H49589" s="24"/>
    </row>
    <row r="49590" spans="8:8" ht="15" customHeight="1">
      <c r="H49590" s="24"/>
    </row>
    <row r="49591" spans="8:8" ht="15" customHeight="1">
      <c r="H49591" s="24"/>
    </row>
    <row r="49592" spans="8:8" ht="15" customHeight="1">
      <c r="H49592" s="24"/>
    </row>
    <row r="49593" spans="8:8" ht="15" customHeight="1">
      <c r="H49593" s="24"/>
    </row>
    <row r="49594" spans="8:8" ht="15" customHeight="1">
      <c r="H49594" s="24"/>
    </row>
    <row r="49595" spans="8:8" ht="15" customHeight="1">
      <c r="H49595" s="24"/>
    </row>
    <row r="49596" spans="8:8" ht="15" customHeight="1">
      <c r="H49596" s="24"/>
    </row>
    <row r="49597" spans="8:8" ht="15" customHeight="1">
      <c r="H49597" s="24"/>
    </row>
    <row r="49598" spans="8:8" ht="15" customHeight="1">
      <c r="H49598" s="24"/>
    </row>
    <row r="49599" spans="8:8" ht="15" customHeight="1">
      <c r="H49599" s="24"/>
    </row>
    <row r="49600" spans="8:8" ht="15" customHeight="1">
      <c r="H49600" s="24"/>
    </row>
    <row r="49601" spans="8:8" ht="15" customHeight="1">
      <c r="H49601" s="24"/>
    </row>
    <row r="49602" spans="8:8" ht="15" customHeight="1">
      <c r="H49602" s="24"/>
    </row>
    <row r="49603" spans="8:8" ht="15" customHeight="1">
      <c r="H49603" s="24"/>
    </row>
    <row r="49604" spans="8:8" ht="15" customHeight="1">
      <c r="H49604" s="24"/>
    </row>
    <row r="49605" spans="8:8" ht="15" customHeight="1">
      <c r="H49605" s="24"/>
    </row>
    <row r="49606" spans="8:8" ht="15" customHeight="1">
      <c r="H49606" s="24"/>
    </row>
    <row r="49607" spans="8:8" ht="15" customHeight="1">
      <c r="H49607" s="24"/>
    </row>
    <row r="49608" spans="8:8" ht="15" customHeight="1">
      <c r="H49608" s="24"/>
    </row>
    <row r="49609" spans="8:8" ht="15" customHeight="1">
      <c r="H49609" s="24"/>
    </row>
    <row r="49610" spans="8:8" ht="15" customHeight="1">
      <c r="H49610" s="24"/>
    </row>
    <row r="49611" spans="8:8" ht="15" customHeight="1">
      <c r="H49611" s="24"/>
    </row>
    <row r="49612" spans="8:8" ht="15" customHeight="1">
      <c r="H49612" s="24"/>
    </row>
    <row r="49613" spans="8:8" ht="15" customHeight="1">
      <c r="H49613" s="24"/>
    </row>
    <row r="49614" spans="8:8" ht="15" customHeight="1">
      <c r="H49614" s="24"/>
    </row>
    <row r="49615" spans="8:8" ht="15" customHeight="1">
      <c r="H49615" s="24"/>
    </row>
    <row r="49616" spans="8:8" ht="15" customHeight="1">
      <c r="H49616" s="24"/>
    </row>
    <row r="49617" spans="8:8" ht="15" customHeight="1">
      <c r="H49617" s="24"/>
    </row>
    <row r="49618" spans="8:8" ht="15" customHeight="1">
      <c r="H49618" s="24"/>
    </row>
    <row r="49619" spans="8:8" ht="15" customHeight="1">
      <c r="H49619" s="24"/>
    </row>
    <row r="49620" spans="8:8" ht="15" customHeight="1">
      <c r="H49620" s="24"/>
    </row>
    <row r="49621" spans="8:8" ht="15" customHeight="1">
      <c r="H49621" s="24"/>
    </row>
    <row r="49622" spans="8:8" ht="15" customHeight="1">
      <c r="H49622" s="24"/>
    </row>
    <row r="49623" spans="8:8" ht="15" customHeight="1">
      <c r="H49623" s="24"/>
    </row>
    <row r="49624" spans="8:8" ht="15" customHeight="1">
      <c r="H49624" s="24"/>
    </row>
    <row r="49625" spans="8:8" ht="15" customHeight="1">
      <c r="H49625" s="24"/>
    </row>
    <row r="49626" spans="8:8" ht="15" customHeight="1">
      <c r="H49626" s="24"/>
    </row>
    <row r="49627" spans="8:8" ht="15" customHeight="1">
      <c r="H49627" s="24"/>
    </row>
    <row r="49628" spans="8:8" ht="15" customHeight="1">
      <c r="H49628" s="24"/>
    </row>
    <row r="49629" spans="8:8" ht="15" customHeight="1">
      <c r="H49629" s="24"/>
    </row>
    <row r="49630" spans="8:8" ht="15" customHeight="1">
      <c r="H49630" s="24"/>
    </row>
    <row r="49631" spans="8:8" ht="15" customHeight="1">
      <c r="H49631" s="24"/>
    </row>
    <row r="49632" spans="8:8" ht="15" customHeight="1">
      <c r="H49632" s="24"/>
    </row>
    <row r="49633" spans="8:8" ht="15" customHeight="1">
      <c r="H49633" s="24"/>
    </row>
    <row r="49634" spans="8:8" ht="15" customHeight="1">
      <c r="H49634" s="24"/>
    </row>
    <row r="49635" spans="8:8" ht="15" customHeight="1">
      <c r="H49635" s="24"/>
    </row>
    <row r="49636" spans="8:8" ht="15" customHeight="1">
      <c r="H49636" s="24"/>
    </row>
    <row r="49637" spans="8:8" ht="15" customHeight="1">
      <c r="H49637" s="24"/>
    </row>
    <row r="49638" spans="8:8" ht="15" customHeight="1">
      <c r="H49638" s="24"/>
    </row>
    <row r="49639" spans="8:8" ht="15" customHeight="1">
      <c r="H49639" s="24"/>
    </row>
    <row r="49640" spans="8:8" ht="15" customHeight="1">
      <c r="H49640" s="24"/>
    </row>
    <row r="49641" spans="8:8" ht="15" customHeight="1">
      <c r="H49641" s="24"/>
    </row>
    <row r="49642" spans="8:8" ht="15" customHeight="1">
      <c r="H49642" s="24"/>
    </row>
    <row r="49643" spans="8:8" ht="15" customHeight="1">
      <c r="H49643" s="24"/>
    </row>
    <row r="49644" spans="8:8" ht="15" customHeight="1">
      <c r="H49644" s="24"/>
    </row>
    <row r="49645" spans="8:8" ht="15" customHeight="1">
      <c r="H49645" s="24"/>
    </row>
    <row r="49646" spans="8:8" ht="15" customHeight="1">
      <c r="H49646" s="24"/>
    </row>
    <row r="49647" spans="8:8" ht="15" customHeight="1">
      <c r="H49647" s="24"/>
    </row>
    <row r="49648" spans="8:8" ht="15" customHeight="1">
      <c r="H49648" s="24"/>
    </row>
    <row r="49649" spans="8:8" ht="15" customHeight="1">
      <c r="H49649" s="24"/>
    </row>
    <row r="49650" spans="8:8" ht="15" customHeight="1">
      <c r="H49650" s="24"/>
    </row>
    <row r="49651" spans="8:8" ht="15" customHeight="1">
      <c r="H49651" s="24"/>
    </row>
    <row r="49652" spans="8:8" ht="15" customHeight="1">
      <c r="H49652" s="24"/>
    </row>
    <row r="49653" spans="8:8" ht="15" customHeight="1">
      <c r="H49653" s="24"/>
    </row>
    <row r="49654" spans="8:8" ht="15" customHeight="1">
      <c r="H49654" s="24"/>
    </row>
    <row r="49655" spans="8:8" ht="15" customHeight="1">
      <c r="H49655" s="24"/>
    </row>
    <row r="49656" spans="8:8" ht="15" customHeight="1">
      <c r="H49656" s="24"/>
    </row>
    <row r="49657" spans="8:8" ht="15" customHeight="1">
      <c r="H49657" s="24"/>
    </row>
    <row r="49658" spans="8:8" ht="15" customHeight="1">
      <c r="H49658" s="24"/>
    </row>
    <row r="49659" spans="8:8" ht="15" customHeight="1">
      <c r="H49659" s="24"/>
    </row>
    <row r="49660" spans="8:8" ht="15" customHeight="1">
      <c r="H49660" s="24"/>
    </row>
    <row r="49661" spans="8:8" ht="15" customHeight="1">
      <c r="H49661" s="24"/>
    </row>
    <row r="49662" spans="8:8" ht="15" customHeight="1">
      <c r="H49662" s="24"/>
    </row>
    <row r="49663" spans="8:8" ht="15" customHeight="1">
      <c r="H49663" s="24"/>
    </row>
    <row r="49664" spans="8:8" ht="15" customHeight="1">
      <c r="H49664" s="24"/>
    </row>
    <row r="49665" spans="8:8" ht="15" customHeight="1">
      <c r="H49665" s="24"/>
    </row>
    <row r="49666" spans="8:8" ht="15" customHeight="1">
      <c r="H49666" s="24"/>
    </row>
    <row r="49667" spans="8:8" ht="15" customHeight="1">
      <c r="H49667" s="24"/>
    </row>
    <row r="49668" spans="8:8" ht="15" customHeight="1">
      <c r="H49668" s="24"/>
    </row>
    <row r="49669" spans="8:8" ht="15" customHeight="1">
      <c r="H49669" s="24"/>
    </row>
    <row r="49670" spans="8:8" ht="15" customHeight="1">
      <c r="H49670" s="24"/>
    </row>
    <row r="49671" spans="8:8" ht="15" customHeight="1">
      <c r="H49671" s="24"/>
    </row>
    <row r="49672" spans="8:8" ht="15" customHeight="1">
      <c r="H49672" s="24"/>
    </row>
    <row r="49673" spans="8:8" ht="15" customHeight="1">
      <c r="H49673" s="24"/>
    </row>
    <row r="49674" spans="8:8" ht="15" customHeight="1">
      <c r="H49674" s="24"/>
    </row>
    <row r="49675" spans="8:8" ht="15" customHeight="1">
      <c r="H49675" s="24"/>
    </row>
    <row r="49676" spans="8:8" ht="15" customHeight="1">
      <c r="H49676" s="24"/>
    </row>
    <row r="49677" spans="8:8" ht="15" customHeight="1">
      <c r="H49677" s="24"/>
    </row>
    <row r="49678" spans="8:8" ht="15" customHeight="1">
      <c r="H49678" s="24"/>
    </row>
    <row r="49679" spans="8:8" ht="15" customHeight="1">
      <c r="H49679" s="24"/>
    </row>
    <row r="49680" spans="8:8" ht="15" customHeight="1">
      <c r="H49680" s="24"/>
    </row>
    <row r="49681" spans="8:8" ht="15" customHeight="1">
      <c r="H49681" s="24"/>
    </row>
    <row r="49682" spans="8:8" ht="15" customHeight="1">
      <c r="H49682" s="24"/>
    </row>
    <row r="49683" spans="8:8" ht="15" customHeight="1">
      <c r="H49683" s="24"/>
    </row>
    <row r="49684" spans="8:8" ht="15" customHeight="1">
      <c r="H49684" s="24"/>
    </row>
    <row r="49685" spans="8:8" ht="15" customHeight="1">
      <c r="H49685" s="24"/>
    </row>
    <row r="49686" spans="8:8" ht="15" customHeight="1">
      <c r="H49686" s="24"/>
    </row>
    <row r="49687" spans="8:8" ht="15" customHeight="1">
      <c r="H49687" s="24"/>
    </row>
    <row r="49688" spans="8:8" ht="15" customHeight="1">
      <c r="H49688" s="24"/>
    </row>
    <row r="49689" spans="8:8" ht="15" customHeight="1">
      <c r="H49689" s="24"/>
    </row>
    <row r="49690" spans="8:8" ht="15" customHeight="1">
      <c r="H49690" s="24"/>
    </row>
    <row r="49691" spans="8:8" ht="15" customHeight="1">
      <c r="H49691" s="24"/>
    </row>
    <row r="49692" spans="8:8" ht="15" customHeight="1">
      <c r="H49692" s="24"/>
    </row>
    <row r="49693" spans="8:8" ht="15" customHeight="1">
      <c r="H49693" s="24"/>
    </row>
    <row r="49694" spans="8:8" ht="15" customHeight="1">
      <c r="H49694" s="24"/>
    </row>
    <row r="49695" spans="8:8" ht="15" customHeight="1">
      <c r="H49695" s="24"/>
    </row>
    <row r="49696" spans="8:8" ht="15" customHeight="1">
      <c r="H49696" s="24"/>
    </row>
    <row r="49697" spans="8:8" ht="15" customHeight="1">
      <c r="H49697" s="24"/>
    </row>
    <row r="49698" spans="8:8" ht="15" customHeight="1">
      <c r="H49698" s="24"/>
    </row>
    <row r="49699" spans="8:8" ht="15" customHeight="1">
      <c r="H49699" s="24"/>
    </row>
    <row r="49700" spans="8:8" ht="15" customHeight="1">
      <c r="H49700" s="24"/>
    </row>
    <row r="49701" spans="8:8" ht="15" customHeight="1">
      <c r="H49701" s="24"/>
    </row>
    <row r="49702" spans="8:8" ht="15" customHeight="1">
      <c r="H49702" s="24"/>
    </row>
    <row r="49703" spans="8:8" ht="15" customHeight="1">
      <c r="H49703" s="24"/>
    </row>
    <row r="49704" spans="8:8" ht="15" customHeight="1">
      <c r="H49704" s="24"/>
    </row>
    <row r="49705" spans="8:8" ht="15" customHeight="1">
      <c r="H49705" s="24"/>
    </row>
    <row r="49706" spans="8:8" ht="15" customHeight="1">
      <c r="H49706" s="24"/>
    </row>
    <row r="49707" spans="8:8" ht="15" customHeight="1">
      <c r="H49707" s="24"/>
    </row>
    <row r="49708" spans="8:8" ht="15" customHeight="1">
      <c r="H49708" s="24"/>
    </row>
    <row r="49709" spans="8:8" ht="15" customHeight="1">
      <c r="H49709" s="24"/>
    </row>
    <row r="49710" spans="8:8" ht="15" customHeight="1">
      <c r="H49710" s="24"/>
    </row>
    <row r="49711" spans="8:8" ht="15" customHeight="1">
      <c r="H49711" s="24"/>
    </row>
    <row r="49712" spans="8:8" ht="15" customHeight="1">
      <c r="H49712" s="24"/>
    </row>
    <row r="49713" spans="8:8" ht="15" customHeight="1">
      <c r="H49713" s="24"/>
    </row>
    <row r="49714" spans="8:8" ht="15" customHeight="1">
      <c r="H49714" s="24"/>
    </row>
    <row r="49715" spans="8:8" ht="15" customHeight="1">
      <c r="H49715" s="24"/>
    </row>
    <row r="49716" spans="8:8" ht="15" customHeight="1">
      <c r="H49716" s="24"/>
    </row>
    <row r="49717" spans="8:8" ht="15" customHeight="1">
      <c r="H49717" s="24"/>
    </row>
    <row r="49718" spans="8:8" ht="15" customHeight="1">
      <c r="H49718" s="24"/>
    </row>
    <row r="49719" spans="8:8" ht="15" customHeight="1">
      <c r="H49719" s="24"/>
    </row>
    <row r="49720" spans="8:8" ht="15" customHeight="1">
      <c r="H49720" s="24"/>
    </row>
    <row r="49721" spans="8:8" ht="15" customHeight="1">
      <c r="H49721" s="24"/>
    </row>
    <row r="49722" spans="8:8" ht="15" customHeight="1">
      <c r="H49722" s="24"/>
    </row>
    <row r="49723" spans="8:8" ht="15" customHeight="1">
      <c r="H49723" s="24"/>
    </row>
    <row r="49724" spans="8:8" ht="15" customHeight="1">
      <c r="H49724" s="24"/>
    </row>
    <row r="49725" spans="8:8" ht="15" customHeight="1">
      <c r="H49725" s="24"/>
    </row>
    <row r="49726" spans="8:8" ht="15" customHeight="1">
      <c r="H49726" s="24"/>
    </row>
    <row r="49727" spans="8:8" ht="15" customHeight="1">
      <c r="H49727" s="24"/>
    </row>
    <row r="49728" spans="8:8" ht="15" customHeight="1">
      <c r="H49728" s="24"/>
    </row>
    <row r="49729" spans="8:8" ht="15" customHeight="1">
      <c r="H49729" s="24"/>
    </row>
    <row r="49730" spans="8:8" ht="15" customHeight="1">
      <c r="H49730" s="24"/>
    </row>
    <row r="49731" spans="8:8" ht="15" customHeight="1">
      <c r="H49731" s="24"/>
    </row>
    <row r="49732" spans="8:8" ht="15" customHeight="1">
      <c r="H49732" s="24"/>
    </row>
    <row r="49733" spans="8:8" ht="15" customHeight="1">
      <c r="H49733" s="24"/>
    </row>
    <row r="49734" spans="8:8" ht="15" customHeight="1">
      <c r="H49734" s="24"/>
    </row>
    <row r="49735" spans="8:8" ht="15" customHeight="1">
      <c r="H49735" s="24"/>
    </row>
    <row r="49736" spans="8:8" ht="15" customHeight="1">
      <c r="H49736" s="24"/>
    </row>
    <row r="49737" spans="8:8" ht="15" customHeight="1">
      <c r="H49737" s="24"/>
    </row>
    <row r="49738" spans="8:8" ht="15" customHeight="1">
      <c r="H49738" s="24"/>
    </row>
    <row r="49739" spans="8:8" ht="15" customHeight="1">
      <c r="H49739" s="24"/>
    </row>
    <row r="49740" spans="8:8" ht="15" customHeight="1">
      <c r="H49740" s="24"/>
    </row>
    <row r="49741" spans="8:8" ht="15" customHeight="1">
      <c r="H49741" s="24"/>
    </row>
    <row r="49742" spans="8:8" ht="15" customHeight="1">
      <c r="H49742" s="24"/>
    </row>
    <row r="49743" spans="8:8" ht="15" customHeight="1">
      <c r="H49743" s="24"/>
    </row>
    <row r="49744" spans="8:8" ht="15" customHeight="1">
      <c r="H49744" s="24"/>
    </row>
    <row r="49745" spans="8:8" ht="15" customHeight="1">
      <c r="H49745" s="24"/>
    </row>
    <row r="49746" spans="8:8" ht="15" customHeight="1">
      <c r="H49746" s="24"/>
    </row>
    <row r="49747" spans="8:8" ht="15" customHeight="1">
      <c r="H49747" s="24"/>
    </row>
    <row r="49748" spans="8:8" ht="15" customHeight="1">
      <c r="H49748" s="24"/>
    </row>
    <row r="49749" spans="8:8" ht="15" customHeight="1">
      <c r="H49749" s="24"/>
    </row>
    <row r="49750" spans="8:8" ht="15" customHeight="1">
      <c r="H49750" s="24"/>
    </row>
    <row r="49751" spans="8:8" ht="15" customHeight="1">
      <c r="H49751" s="24"/>
    </row>
    <row r="49752" spans="8:8" ht="15" customHeight="1">
      <c r="H49752" s="24"/>
    </row>
    <row r="49753" spans="8:8" ht="15" customHeight="1">
      <c r="H49753" s="24"/>
    </row>
    <row r="49754" spans="8:8" ht="15" customHeight="1">
      <c r="H49754" s="24"/>
    </row>
    <row r="49755" spans="8:8" ht="15" customHeight="1">
      <c r="H49755" s="24"/>
    </row>
    <row r="49756" spans="8:8" ht="15" customHeight="1">
      <c r="H49756" s="24"/>
    </row>
    <row r="49757" spans="8:8" ht="15" customHeight="1">
      <c r="H49757" s="24"/>
    </row>
    <row r="49758" spans="8:8" ht="15" customHeight="1">
      <c r="H49758" s="24"/>
    </row>
    <row r="49759" spans="8:8" ht="15" customHeight="1">
      <c r="H49759" s="24"/>
    </row>
    <row r="49760" spans="8:8" ht="15" customHeight="1">
      <c r="H49760" s="24"/>
    </row>
    <row r="49761" spans="8:8" ht="15" customHeight="1">
      <c r="H49761" s="24"/>
    </row>
    <row r="49762" spans="8:8" ht="15" customHeight="1">
      <c r="H49762" s="24"/>
    </row>
    <row r="49763" spans="8:8" ht="15" customHeight="1">
      <c r="H49763" s="24"/>
    </row>
    <row r="49764" spans="8:8" ht="15" customHeight="1">
      <c r="H49764" s="24"/>
    </row>
    <row r="49765" spans="8:8" ht="15" customHeight="1">
      <c r="H49765" s="24"/>
    </row>
    <row r="49766" spans="8:8" ht="15" customHeight="1">
      <c r="H49766" s="24"/>
    </row>
    <row r="49767" spans="8:8" ht="15" customHeight="1">
      <c r="H49767" s="24"/>
    </row>
    <row r="49768" spans="8:8" ht="15" customHeight="1">
      <c r="H49768" s="24"/>
    </row>
    <row r="49769" spans="8:8" ht="15" customHeight="1">
      <c r="H49769" s="24"/>
    </row>
    <row r="49770" spans="8:8" ht="15" customHeight="1">
      <c r="H49770" s="24"/>
    </row>
    <row r="49771" spans="8:8" ht="15" customHeight="1">
      <c r="H49771" s="24"/>
    </row>
    <row r="49772" spans="8:8" ht="15" customHeight="1">
      <c r="H49772" s="24"/>
    </row>
    <row r="49773" spans="8:8" ht="15" customHeight="1">
      <c r="H49773" s="24"/>
    </row>
    <row r="49774" spans="8:8" ht="15" customHeight="1">
      <c r="H49774" s="24"/>
    </row>
    <row r="49775" spans="8:8" ht="15" customHeight="1">
      <c r="H49775" s="24"/>
    </row>
    <row r="49776" spans="8:8" ht="15" customHeight="1">
      <c r="H49776" s="24"/>
    </row>
    <row r="49777" spans="8:8" ht="15" customHeight="1">
      <c r="H49777" s="24"/>
    </row>
    <row r="49778" spans="8:8" ht="15" customHeight="1">
      <c r="H49778" s="24"/>
    </row>
    <row r="49779" spans="8:8" ht="15" customHeight="1">
      <c r="H49779" s="24"/>
    </row>
    <row r="49780" spans="8:8" ht="15" customHeight="1">
      <c r="H49780" s="24"/>
    </row>
    <row r="49781" spans="8:8" ht="15" customHeight="1">
      <c r="H49781" s="24"/>
    </row>
    <row r="49782" spans="8:8" ht="15" customHeight="1">
      <c r="H49782" s="24"/>
    </row>
    <row r="49783" spans="8:8" ht="15" customHeight="1">
      <c r="H49783" s="24"/>
    </row>
    <row r="49784" spans="8:8" ht="15" customHeight="1">
      <c r="H49784" s="24"/>
    </row>
    <row r="49785" spans="8:8" ht="15" customHeight="1">
      <c r="H49785" s="24"/>
    </row>
    <row r="49786" spans="8:8" ht="15" customHeight="1">
      <c r="H49786" s="24"/>
    </row>
    <row r="49787" spans="8:8" ht="15" customHeight="1">
      <c r="H49787" s="24"/>
    </row>
    <row r="49788" spans="8:8" ht="15" customHeight="1">
      <c r="H49788" s="24"/>
    </row>
    <row r="49789" spans="8:8" ht="15" customHeight="1">
      <c r="H49789" s="24"/>
    </row>
    <row r="49790" spans="8:8" ht="15" customHeight="1">
      <c r="H49790" s="24"/>
    </row>
    <row r="49791" spans="8:8" ht="15" customHeight="1">
      <c r="H49791" s="24"/>
    </row>
    <row r="49792" spans="8:8" ht="15" customHeight="1">
      <c r="H49792" s="24"/>
    </row>
    <row r="49793" spans="8:8" ht="15" customHeight="1">
      <c r="H49793" s="24"/>
    </row>
    <row r="49794" spans="8:8" ht="15" customHeight="1">
      <c r="H49794" s="24"/>
    </row>
    <row r="49795" spans="8:8" ht="15" customHeight="1">
      <c r="H49795" s="24"/>
    </row>
    <row r="49796" spans="8:8" ht="15" customHeight="1">
      <c r="H49796" s="24"/>
    </row>
    <row r="49797" spans="8:8" ht="15" customHeight="1">
      <c r="H49797" s="24"/>
    </row>
    <row r="49798" spans="8:8" ht="15" customHeight="1">
      <c r="H49798" s="24"/>
    </row>
    <row r="49799" spans="8:8" ht="15" customHeight="1">
      <c r="H49799" s="24"/>
    </row>
    <row r="49800" spans="8:8" ht="15" customHeight="1">
      <c r="H49800" s="24"/>
    </row>
    <row r="49801" spans="8:8" ht="15" customHeight="1">
      <c r="H49801" s="24"/>
    </row>
    <row r="49802" spans="8:8" ht="15" customHeight="1">
      <c r="H49802" s="24"/>
    </row>
    <row r="49803" spans="8:8" ht="15" customHeight="1">
      <c r="H49803" s="24"/>
    </row>
    <row r="49804" spans="8:8" ht="15" customHeight="1">
      <c r="H49804" s="24"/>
    </row>
    <row r="49805" spans="8:8" ht="15" customHeight="1">
      <c r="H49805" s="24"/>
    </row>
    <row r="49806" spans="8:8" ht="15" customHeight="1">
      <c r="H49806" s="24"/>
    </row>
    <row r="49807" spans="8:8" ht="15" customHeight="1">
      <c r="H49807" s="24"/>
    </row>
    <row r="49808" spans="8:8" ht="15" customHeight="1">
      <c r="H49808" s="24"/>
    </row>
    <row r="49809" spans="8:8" ht="15" customHeight="1">
      <c r="H49809" s="24"/>
    </row>
    <row r="49810" spans="8:8" ht="15" customHeight="1">
      <c r="H49810" s="24"/>
    </row>
    <row r="49811" spans="8:8" ht="15" customHeight="1">
      <c r="H49811" s="24"/>
    </row>
    <row r="49812" spans="8:8" ht="15" customHeight="1">
      <c r="H49812" s="24"/>
    </row>
    <row r="49813" spans="8:8" ht="15" customHeight="1">
      <c r="H49813" s="24"/>
    </row>
    <row r="49814" spans="8:8" ht="15" customHeight="1">
      <c r="H49814" s="24"/>
    </row>
    <row r="49815" spans="8:8" ht="15" customHeight="1">
      <c r="H49815" s="24"/>
    </row>
    <row r="49816" spans="8:8" ht="15" customHeight="1">
      <c r="H49816" s="24"/>
    </row>
    <row r="49817" spans="8:8" ht="15" customHeight="1">
      <c r="H49817" s="24"/>
    </row>
    <row r="49818" spans="8:8" ht="15" customHeight="1">
      <c r="H49818" s="24"/>
    </row>
    <row r="49819" spans="8:8" ht="15" customHeight="1">
      <c r="H49819" s="24"/>
    </row>
    <row r="49820" spans="8:8" ht="15" customHeight="1">
      <c r="H49820" s="24"/>
    </row>
    <row r="49821" spans="8:8" ht="15" customHeight="1">
      <c r="H49821" s="24"/>
    </row>
    <row r="49822" spans="8:8" ht="15" customHeight="1">
      <c r="H49822" s="24"/>
    </row>
    <row r="49823" spans="8:8" ht="15" customHeight="1">
      <c r="H49823" s="24"/>
    </row>
    <row r="49824" spans="8:8" ht="15" customHeight="1">
      <c r="H49824" s="24"/>
    </row>
    <row r="49825" spans="8:8" ht="15" customHeight="1">
      <c r="H49825" s="24"/>
    </row>
    <row r="49826" spans="8:8" ht="15" customHeight="1">
      <c r="H49826" s="24"/>
    </row>
    <row r="49827" spans="8:8" ht="15" customHeight="1">
      <c r="H49827" s="24"/>
    </row>
    <row r="49828" spans="8:8" ht="15" customHeight="1">
      <c r="H49828" s="24"/>
    </row>
    <row r="49829" spans="8:8" ht="15" customHeight="1">
      <c r="H49829" s="24"/>
    </row>
    <row r="49830" spans="8:8" ht="15" customHeight="1">
      <c r="H49830" s="24"/>
    </row>
    <row r="49831" spans="8:8" ht="15" customHeight="1">
      <c r="H49831" s="24"/>
    </row>
    <row r="49832" spans="8:8" ht="15" customHeight="1">
      <c r="H49832" s="24"/>
    </row>
    <row r="49833" spans="8:8" ht="15" customHeight="1">
      <c r="H49833" s="24"/>
    </row>
    <row r="49834" spans="8:8" ht="15" customHeight="1">
      <c r="H49834" s="24"/>
    </row>
    <row r="49835" spans="8:8" ht="15" customHeight="1">
      <c r="H49835" s="24"/>
    </row>
    <row r="49836" spans="8:8" ht="15" customHeight="1">
      <c r="H49836" s="24"/>
    </row>
    <row r="49837" spans="8:8" ht="15" customHeight="1">
      <c r="H49837" s="24"/>
    </row>
    <row r="49838" spans="8:8" ht="15" customHeight="1">
      <c r="H49838" s="24"/>
    </row>
    <row r="49839" spans="8:8" ht="15" customHeight="1">
      <c r="H49839" s="24"/>
    </row>
    <row r="49840" spans="8:8" ht="15" customHeight="1">
      <c r="H49840" s="24"/>
    </row>
    <row r="49841" spans="8:8" ht="15" customHeight="1">
      <c r="H49841" s="24"/>
    </row>
    <row r="49842" spans="8:8" ht="15" customHeight="1">
      <c r="H49842" s="24"/>
    </row>
    <row r="49843" spans="8:8" ht="15" customHeight="1">
      <c r="H49843" s="24"/>
    </row>
    <row r="49844" spans="8:8" ht="15" customHeight="1">
      <c r="H49844" s="24"/>
    </row>
    <row r="49845" spans="8:8" ht="15" customHeight="1">
      <c r="H49845" s="24"/>
    </row>
    <row r="49846" spans="8:8" ht="15" customHeight="1">
      <c r="H49846" s="24"/>
    </row>
    <row r="49847" spans="8:8" ht="15" customHeight="1">
      <c r="H49847" s="24"/>
    </row>
    <row r="49848" spans="8:8" ht="15" customHeight="1">
      <c r="H49848" s="24"/>
    </row>
    <row r="49849" spans="8:8" ht="15" customHeight="1">
      <c r="H49849" s="24"/>
    </row>
    <row r="49850" spans="8:8" ht="15" customHeight="1">
      <c r="H49850" s="24"/>
    </row>
    <row r="49851" spans="8:8" ht="15" customHeight="1">
      <c r="H49851" s="24"/>
    </row>
    <row r="49852" spans="8:8" ht="15" customHeight="1">
      <c r="H49852" s="24"/>
    </row>
    <row r="49853" spans="8:8" ht="15" customHeight="1">
      <c r="H49853" s="24"/>
    </row>
    <row r="49854" spans="8:8" ht="15" customHeight="1">
      <c r="H49854" s="24"/>
    </row>
    <row r="49855" spans="8:8" ht="15" customHeight="1">
      <c r="H49855" s="24"/>
    </row>
    <row r="49856" spans="8:8" ht="15" customHeight="1">
      <c r="H49856" s="24"/>
    </row>
    <row r="49857" spans="8:8" ht="15" customHeight="1">
      <c r="H49857" s="24"/>
    </row>
    <row r="49858" spans="8:8" ht="15" customHeight="1">
      <c r="H49858" s="24"/>
    </row>
    <row r="49859" spans="8:8" ht="15" customHeight="1">
      <c r="H49859" s="24"/>
    </row>
    <row r="49860" spans="8:8" ht="15" customHeight="1">
      <c r="H49860" s="24"/>
    </row>
    <row r="49861" spans="8:8" ht="15" customHeight="1">
      <c r="H49861" s="24"/>
    </row>
    <row r="49862" spans="8:8" ht="15" customHeight="1">
      <c r="H49862" s="24"/>
    </row>
    <row r="49863" spans="8:8" ht="15" customHeight="1">
      <c r="H49863" s="24"/>
    </row>
    <row r="49864" spans="8:8" ht="15" customHeight="1">
      <c r="H49864" s="24"/>
    </row>
    <row r="49865" spans="8:8" ht="15" customHeight="1">
      <c r="H49865" s="24"/>
    </row>
    <row r="49866" spans="8:8" ht="15" customHeight="1">
      <c r="H49866" s="24"/>
    </row>
    <row r="49867" spans="8:8" ht="15" customHeight="1">
      <c r="H49867" s="24"/>
    </row>
    <row r="49868" spans="8:8" ht="15" customHeight="1">
      <c r="H49868" s="24"/>
    </row>
    <row r="49869" spans="8:8" ht="15" customHeight="1">
      <c r="H49869" s="24"/>
    </row>
    <row r="49870" spans="8:8" ht="15" customHeight="1">
      <c r="H49870" s="24"/>
    </row>
    <row r="49871" spans="8:8" ht="15" customHeight="1">
      <c r="H49871" s="24"/>
    </row>
    <row r="49872" spans="8:8" ht="15" customHeight="1">
      <c r="H49872" s="24"/>
    </row>
    <row r="49873" spans="8:8" ht="15" customHeight="1">
      <c r="H49873" s="24"/>
    </row>
    <row r="49874" spans="8:8" ht="15" customHeight="1">
      <c r="H49874" s="24"/>
    </row>
    <row r="49875" spans="8:8" ht="15" customHeight="1">
      <c r="H49875" s="24"/>
    </row>
    <row r="49876" spans="8:8" ht="15" customHeight="1">
      <c r="H49876" s="24"/>
    </row>
    <row r="49877" spans="8:8" ht="15" customHeight="1">
      <c r="H49877" s="24"/>
    </row>
    <row r="49878" spans="8:8" ht="15" customHeight="1">
      <c r="H49878" s="24"/>
    </row>
    <row r="49879" spans="8:8" ht="15" customHeight="1">
      <c r="H49879" s="24"/>
    </row>
    <row r="49880" spans="8:8" ht="15" customHeight="1">
      <c r="H49880" s="24"/>
    </row>
    <row r="49881" spans="8:8" ht="15" customHeight="1">
      <c r="H49881" s="24"/>
    </row>
    <row r="49882" spans="8:8" ht="15" customHeight="1">
      <c r="H49882" s="24"/>
    </row>
    <row r="49883" spans="8:8" ht="15" customHeight="1">
      <c r="H49883" s="24"/>
    </row>
    <row r="49884" spans="8:8" ht="15" customHeight="1">
      <c r="H49884" s="24"/>
    </row>
    <row r="49885" spans="8:8" ht="15" customHeight="1">
      <c r="H49885" s="24"/>
    </row>
    <row r="49886" spans="8:8" ht="15" customHeight="1">
      <c r="H49886" s="24"/>
    </row>
    <row r="49887" spans="8:8" ht="15" customHeight="1">
      <c r="H49887" s="24"/>
    </row>
    <row r="49888" spans="8:8" ht="15" customHeight="1">
      <c r="H49888" s="24"/>
    </row>
    <row r="49889" spans="8:8" ht="15" customHeight="1">
      <c r="H49889" s="24"/>
    </row>
    <row r="49890" spans="8:8" ht="15" customHeight="1">
      <c r="H49890" s="24"/>
    </row>
    <row r="49891" spans="8:8" ht="15" customHeight="1">
      <c r="H49891" s="24"/>
    </row>
    <row r="49892" spans="8:8" ht="15" customHeight="1">
      <c r="H49892" s="24"/>
    </row>
    <row r="49893" spans="8:8" ht="15" customHeight="1">
      <c r="H49893" s="24"/>
    </row>
    <row r="49894" spans="8:8" ht="15" customHeight="1">
      <c r="H49894" s="24"/>
    </row>
    <row r="49895" spans="8:8" ht="15" customHeight="1">
      <c r="H49895" s="24"/>
    </row>
    <row r="49896" spans="8:8" ht="15" customHeight="1">
      <c r="H49896" s="24"/>
    </row>
    <row r="49897" spans="8:8" ht="15" customHeight="1">
      <c r="H49897" s="24"/>
    </row>
    <row r="49898" spans="8:8" ht="15" customHeight="1">
      <c r="H49898" s="24"/>
    </row>
    <row r="49899" spans="8:8" ht="15" customHeight="1">
      <c r="H49899" s="24"/>
    </row>
    <row r="49900" spans="8:8" ht="15" customHeight="1">
      <c r="H49900" s="24"/>
    </row>
    <row r="49901" spans="8:8" ht="15" customHeight="1">
      <c r="H49901" s="24"/>
    </row>
    <row r="49902" spans="8:8" ht="15" customHeight="1">
      <c r="H49902" s="24"/>
    </row>
    <row r="49903" spans="8:8" ht="15" customHeight="1">
      <c r="H49903" s="24"/>
    </row>
    <row r="49904" spans="8:8" ht="15" customHeight="1">
      <c r="H49904" s="24"/>
    </row>
    <row r="49905" spans="8:8" ht="15" customHeight="1">
      <c r="H49905" s="24"/>
    </row>
    <row r="49906" spans="8:8" ht="15" customHeight="1">
      <c r="H49906" s="24"/>
    </row>
    <row r="49907" spans="8:8" ht="15" customHeight="1">
      <c r="H49907" s="24"/>
    </row>
    <row r="49908" spans="8:8" ht="15" customHeight="1">
      <c r="H49908" s="24"/>
    </row>
    <row r="49909" spans="8:8" ht="15" customHeight="1">
      <c r="H49909" s="24"/>
    </row>
    <row r="49910" spans="8:8" ht="15" customHeight="1">
      <c r="H49910" s="24"/>
    </row>
    <row r="49911" spans="8:8" ht="15" customHeight="1">
      <c r="H49911" s="24"/>
    </row>
    <row r="49912" spans="8:8" ht="15" customHeight="1">
      <c r="H49912" s="24"/>
    </row>
    <row r="49913" spans="8:8" ht="15" customHeight="1">
      <c r="H49913" s="24"/>
    </row>
    <row r="49914" spans="8:8" ht="15" customHeight="1">
      <c r="H49914" s="24"/>
    </row>
    <row r="49915" spans="8:8" ht="15" customHeight="1">
      <c r="H49915" s="24"/>
    </row>
    <row r="49916" spans="8:8" ht="15" customHeight="1">
      <c r="H49916" s="24"/>
    </row>
    <row r="49917" spans="8:8" ht="15" customHeight="1">
      <c r="H49917" s="24"/>
    </row>
    <row r="49918" spans="8:8" ht="15" customHeight="1">
      <c r="H49918" s="24"/>
    </row>
    <row r="49919" spans="8:8" ht="15" customHeight="1">
      <c r="H49919" s="24"/>
    </row>
    <row r="49920" spans="8:8" ht="15" customHeight="1">
      <c r="H49920" s="24"/>
    </row>
    <row r="49921" spans="8:8" ht="15" customHeight="1">
      <c r="H49921" s="24"/>
    </row>
    <row r="49922" spans="8:8" ht="15" customHeight="1">
      <c r="H49922" s="24"/>
    </row>
    <row r="49923" spans="8:8" ht="15" customHeight="1">
      <c r="H49923" s="24"/>
    </row>
    <row r="49924" spans="8:8" ht="15" customHeight="1">
      <c r="H49924" s="24"/>
    </row>
    <row r="49925" spans="8:8" ht="15" customHeight="1">
      <c r="H49925" s="24"/>
    </row>
    <row r="49926" spans="8:8" ht="15" customHeight="1">
      <c r="H49926" s="24"/>
    </row>
    <row r="49927" spans="8:8" ht="15" customHeight="1">
      <c r="H49927" s="24"/>
    </row>
    <row r="49928" spans="8:8" ht="15" customHeight="1">
      <c r="H49928" s="24"/>
    </row>
    <row r="49929" spans="8:8" ht="15" customHeight="1">
      <c r="H49929" s="24"/>
    </row>
    <row r="49930" spans="8:8" ht="15" customHeight="1">
      <c r="H49930" s="24"/>
    </row>
    <row r="49931" spans="8:8" ht="15" customHeight="1">
      <c r="H49931" s="24"/>
    </row>
    <row r="49932" spans="8:8" ht="15" customHeight="1">
      <c r="H49932" s="24"/>
    </row>
    <row r="49933" spans="8:8" ht="15" customHeight="1">
      <c r="H49933" s="24"/>
    </row>
    <row r="49934" spans="8:8" ht="15" customHeight="1">
      <c r="H49934" s="24"/>
    </row>
    <row r="49935" spans="8:8" ht="15" customHeight="1">
      <c r="H49935" s="24"/>
    </row>
    <row r="49936" spans="8:8" ht="15" customHeight="1">
      <c r="H49936" s="24"/>
    </row>
    <row r="49937" spans="8:8" ht="15" customHeight="1">
      <c r="H49937" s="24"/>
    </row>
    <row r="49938" spans="8:8" ht="15" customHeight="1">
      <c r="H49938" s="24"/>
    </row>
    <row r="49939" spans="8:8" ht="15" customHeight="1">
      <c r="H49939" s="24"/>
    </row>
    <row r="49940" spans="8:8" ht="15" customHeight="1">
      <c r="H49940" s="24"/>
    </row>
    <row r="49941" spans="8:8" ht="15" customHeight="1">
      <c r="H49941" s="24"/>
    </row>
    <row r="49942" spans="8:8" ht="15" customHeight="1">
      <c r="H49942" s="24"/>
    </row>
    <row r="49943" spans="8:8" ht="15" customHeight="1">
      <c r="H49943" s="24"/>
    </row>
    <row r="49944" spans="8:8" ht="15" customHeight="1">
      <c r="H49944" s="24"/>
    </row>
    <row r="49945" spans="8:8" ht="15" customHeight="1">
      <c r="H49945" s="24"/>
    </row>
    <row r="49946" spans="8:8" ht="15" customHeight="1">
      <c r="H49946" s="24"/>
    </row>
    <row r="49947" spans="8:8" ht="15" customHeight="1">
      <c r="H49947" s="24"/>
    </row>
    <row r="49948" spans="8:8" ht="15" customHeight="1">
      <c r="H49948" s="24"/>
    </row>
    <row r="49949" spans="8:8" ht="15" customHeight="1">
      <c r="H49949" s="24"/>
    </row>
    <row r="49950" spans="8:8" ht="15" customHeight="1">
      <c r="H49950" s="24"/>
    </row>
    <row r="49951" spans="8:8" ht="15" customHeight="1">
      <c r="H49951" s="24"/>
    </row>
    <row r="49952" spans="8:8" ht="15" customHeight="1">
      <c r="H49952" s="24"/>
    </row>
    <row r="49953" spans="8:8" ht="15" customHeight="1">
      <c r="H49953" s="24"/>
    </row>
    <row r="49954" spans="8:8" ht="15" customHeight="1">
      <c r="H49954" s="24"/>
    </row>
    <row r="49955" spans="8:8" ht="15" customHeight="1">
      <c r="H49955" s="24"/>
    </row>
    <row r="49956" spans="8:8" ht="15" customHeight="1">
      <c r="H49956" s="24"/>
    </row>
    <row r="49957" spans="8:8" ht="15" customHeight="1">
      <c r="H49957" s="24"/>
    </row>
    <row r="49958" spans="8:8" ht="15" customHeight="1">
      <c r="H49958" s="24"/>
    </row>
    <row r="49959" spans="8:8" ht="15" customHeight="1">
      <c r="H49959" s="24"/>
    </row>
    <row r="49960" spans="8:8" ht="15" customHeight="1">
      <c r="H49960" s="24"/>
    </row>
    <row r="49961" spans="8:8" ht="15" customHeight="1">
      <c r="H49961" s="24"/>
    </row>
    <row r="49962" spans="8:8" ht="15" customHeight="1">
      <c r="H49962" s="24"/>
    </row>
    <row r="49963" spans="8:8" ht="15" customHeight="1">
      <c r="H49963" s="24"/>
    </row>
    <row r="49964" spans="8:8" ht="15" customHeight="1">
      <c r="H49964" s="24"/>
    </row>
    <row r="49965" spans="8:8" ht="15" customHeight="1">
      <c r="H49965" s="24"/>
    </row>
    <row r="49966" spans="8:8" ht="15" customHeight="1">
      <c r="H49966" s="24"/>
    </row>
    <row r="49967" spans="8:8" ht="15" customHeight="1">
      <c r="H49967" s="24"/>
    </row>
    <row r="49968" spans="8:8" ht="15" customHeight="1">
      <c r="H49968" s="24"/>
    </row>
    <row r="49969" spans="8:8" ht="15" customHeight="1">
      <c r="H49969" s="24"/>
    </row>
    <row r="49970" spans="8:8" ht="15" customHeight="1">
      <c r="H49970" s="24"/>
    </row>
    <row r="49971" spans="8:8" ht="15" customHeight="1">
      <c r="H49971" s="24"/>
    </row>
    <row r="49972" spans="8:8" ht="15" customHeight="1">
      <c r="H49972" s="24"/>
    </row>
    <row r="49973" spans="8:8" ht="15" customHeight="1">
      <c r="H49973" s="24"/>
    </row>
    <row r="49974" spans="8:8" ht="15" customHeight="1">
      <c r="H49974" s="24"/>
    </row>
    <row r="49975" spans="8:8" ht="15" customHeight="1">
      <c r="H49975" s="24"/>
    </row>
    <row r="49976" spans="8:8" ht="15" customHeight="1">
      <c r="H49976" s="24"/>
    </row>
    <row r="49977" spans="8:8" ht="15" customHeight="1">
      <c r="H49977" s="24"/>
    </row>
    <row r="49978" spans="8:8" ht="15" customHeight="1">
      <c r="H49978" s="24"/>
    </row>
    <row r="49979" spans="8:8" ht="15" customHeight="1">
      <c r="H49979" s="24"/>
    </row>
    <row r="49980" spans="8:8" ht="15" customHeight="1">
      <c r="H49980" s="24"/>
    </row>
    <row r="49981" spans="8:8" ht="15" customHeight="1">
      <c r="H49981" s="24"/>
    </row>
    <row r="49982" spans="8:8" ht="15" customHeight="1">
      <c r="H49982" s="24"/>
    </row>
    <row r="49983" spans="8:8" ht="15" customHeight="1">
      <c r="H49983" s="24"/>
    </row>
    <row r="49984" spans="8:8" ht="15" customHeight="1">
      <c r="H49984" s="24"/>
    </row>
    <row r="49985" spans="8:8" ht="15" customHeight="1">
      <c r="H49985" s="24"/>
    </row>
    <row r="49986" spans="8:8" ht="15" customHeight="1">
      <c r="H49986" s="24"/>
    </row>
    <row r="49987" spans="8:8" ht="15" customHeight="1">
      <c r="H49987" s="24"/>
    </row>
    <row r="49988" spans="8:8" ht="15" customHeight="1">
      <c r="H49988" s="24"/>
    </row>
    <row r="49989" spans="8:8" ht="15" customHeight="1">
      <c r="H49989" s="24"/>
    </row>
    <row r="49990" spans="8:8" ht="15" customHeight="1">
      <c r="H49990" s="24"/>
    </row>
    <row r="49991" spans="8:8" ht="15" customHeight="1">
      <c r="H49991" s="24"/>
    </row>
    <row r="49992" spans="8:8" ht="15" customHeight="1">
      <c r="H49992" s="24"/>
    </row>
    <row r="49993" spans="8:8" ht="15" customHeight="1">
      <c r="H49993" s="24"/>
    </row>
    <row r="49994" spans="8:8" ht="15" customHeight="1">
      <c r="H49994" s="24"/>
    </row>
    <row r="49995" spans="8:8" ht="15" customHeight="1">
      <c r="H49995" s="24"/>
    </row>
    <row r="49996" spans="8:8" ht="15" customHeight="1">
      <c r="H49996" s="24"/>
    </row>
    <row r="49997" spans="8:8" ht="15" customHeight="1">
      <c r="H49997" s="24"/>
    </row>
    <row r="49998" spans="8:8" ht="15" customHeight="1">
      <c r="H49998" s="24"/>
    </row>
    <row r="49999" spans="8:8" ht="15" customHeight="1">
      <c r="H49999" s="24"/>
    </row>
    <row r="50000" spans="8:8" ht="15" customHeight="1">
      <c r="H50000" s="24"/>
    </row>
    <row r="50001" spans="8:8" ht="15" customHeight="1">
      <c r="H50001" s="24"/>
    </row>
    <row r="50002" spans="8:8" ht="15" customHeight="1">
      <c r="H50002" s="24"/>
    </row>
    <row r="50003" spans="8:8" ht="15" customHeight="1">
      <c r="H50003" s="24"/>
    </row>
    <row r="50004" spans="8:8" ht="15" customHeight="1">
      <c r="H50004" s="24"/>
    </row>
    <row r="50005" spans="8:8" ht="15" customHeight="1">
      <c r="H50005" s="24"/>
    </row>
    <row r="50006" spans="8:8" ht="15" customHeight="1">
      <c r="H50006" s="24"/>
    </row>
    <row r="50007" spans="8:8" ht="15" customHeight="1">
      <c r="H50007" s="24"/>
    </row>
    <row r="50008" spans="8:8" ht="15" customHeight="1">
      <c r="H50008" s="24"/>
    </row>
    <row r="50009" spans="8:8" ht="15" customHeight="1">
      <c r="H50009" s="24"/>
    </row>
    <row r="50010" spans="8:8" ht="15" customHeight="1">
      <c r="H50010" s="24"/>
    </row>
    <row r="50011" spans="8:8" ht="15" customHeight="1">
      <c r="H50011" s="24"/>
    </row>
    <row r="50012" spans="8:8" ht="15" customHeight="1">
      <c r="H50012" s="24"/>
    </row>
    <row r="50013" spans="8:8" ht="15" customHeight="1">
      <c r="H50013" s="24"/>
    </row>
    <row r="50014" spans="8:8" ht="15" customHeight="1">
      <c r="H50014" s="24"/>
    </row>
    <row r="50015" spans="8:8" ht="15" customHeight="1">
      <c r="H50015" s="24"/>
    </row>
    <row r="50016" spans="8:8" ht="15" customHeight="1">
      <c r="H50016" s="24"/>
    </row>
    <row r="50017" spans="8:8" ht="15" customHeight="1">
      <c r="H50017" s="24"/>
    </row>
    <row r="50018" spans="8:8" ht="15" customHeight="1">
      <c r="H50018" s="24"/>
    </row>
    <row r="50019" spans="8:8" ht="15" customHeight="1">
      <c r="H50019" s="24"/>
    </row>
    <row r="50020" spans="8:8" ht="15" customHeight="1">
      <c r="H50020" s="24"/>
    </row>
    <row r="50021" spans="8:8" ht="15" customHeight="1">
      <c r="H50021" s="24"/>
    </row>
    <row r="50022" spans="8:8" ht="15" customHeight="1">
      <c r="H50022" s="24"/>
    </row>
    <row r="50023" spans="8:8" ht="15" customHeight="1">
      <c r="H50023" s="24"/>
    </row>
    <row r="50024" spans="8:8" ht="15" customHeight="1">
      <c r="H50024" s="24"/>
    </row>
    <row r="50025" spans="8:8" ht="15" customHeight="1">
      <c r="H50025" s="24"/>
    </row>
    <row r="50026" spans="8:8" ht="15" customHeight="1">
      <c r="H50026" s="24"/>
    </row>
    <row r="50027" spans="8:8" ht="15" customHeight="1">
      <c r="H50027" s="24"/>
    </row>
    <row r="50028" spans="8:8" ht="15" customHeight="1">
      <c r="H50028" s="24"/>
    </row>
    <row r="50029" spans="8:8" ht="15" customHeight="1">
      <c r="H50029" s="24"/>
    </row>
    <row r="50030" spans="8:8" ht="15" customHeight="1">
      <c r="H50030" s="24"/>
    </row>
    <row r="50031" spans="8:8" ht="15" customHeight="1">
      <c r="H50031" s="24"/>
    </row>
    <row r="50032" spans="8:8" ht="15" customHeight="1">
      <c r="H50032" s="24"/>
    </row>
    <row r="50033" spans="8:8" ht="15" customHeight="1">
      <c r="H50033" s="24"/>
    </row>
    <row r="50034" spans="8:8" ht="15" customHeight="1">
      <c r="H50034" s="24"/>
    </row>
    <row r="50035" spans="8:8" ht="15" customHeight="1">
      <c r="H50035" s="24"/>
    </row>
    <row r="50036" spans="8:8" ht="15" customHeight="1">
      <c r="H50036" s="24"/>
    </row>
    <row r="50037" spans="8:8" ht="15" customHeight="1">
      <c r="H50037" s="24"/>
    </row>
    <row r="50038" spans="8:8" ht="15" customHeight="1">
      <c r="H50038" s="24"/>
    </row>
    <row r="50039" spans="8:8" ht="15" customHeight="1">
      <c r="H50039" s="24"/>
    </row>
    <row r="50040" spans="8:8" ht="15" customHeight="1">
      <c r="H50040" s="24"/>
    </row>
    <row r="50041" spans="8:8" ht="15" customHeight="1">
      <c r="H50041" s="24"/>
    </row>
    <row r="50042" spans="8:8" ht="15" customHeight="1">
      <c r="H50042" s="24"/>
    </row>
    <row r="50043" spans="8:8" ht="15" customHeight="1">
      <c r="H50043" s="24"/>
    </row>
    <row r="50044" spans="8:8" ht="15" customHeight="1">
      <c r="H50044" s="24"/>
    </row>
    <row r="50045" spans="8:8" ht="15" customHeight="1">
      <c r="H50045" s="24"/>
    </row>
    <row r="50046" spans="8:8" ht="15" customHeight="1">
      <c r="H50046" s="24"/>
    </row>
    <row r="50047" spans="8:8" ht="15" customHeight="1">
      <c r="H50047" s="24"/>
    </row>
    <row r="50048" spans="8:8" ht="15" customHeight="1">
      <c r="H50048" s="24"/>
    </row>
    <row r="50049" spans="8:8" ht="15" customHeight="1">
      <c r="H50049" s="24"/>
    </row>
    <row r="50050" spans="8:8" ht="15" customHeight="1">
      <c r="H50050" s="24"/>
    </row>
    <row r="50051" spans="8:8" ht="15" customHeight="1">
      <c r="H50051" s="24"/>
    </row>
    <row r="50052" spans="8:8" ht="15" customHeight="1">
      <c r="H50052" s="24"/>
    </row>
    <row r="50053" spans="8:8" ht="15" customHeight="1">
      <c r="H50053" s="24"/>
    </row>
    <row r="50054" spans="8:8" ht="15" customHeight="1">
      <c r="H50054" s="24"/>
    </row>
    <row r="50055" spans="8:8" ht="15" customHeight="1">
      <c r="H50055" s="24"/>
    </row>
    <row r="50056" spans="8:8" ht="15" customHeight="1">
      <c r="H50056" s="24"/>
    </row>
    <row r="50057" spans="8:8" ht="15" customHeight="1">
      <c r="H50057" s="24"/>
    </row>
    <row r="50058" spans="8:8" ht="15" customHeight="1">
      <c r="H50058" s="24"/>
    </row>
    <row r="50059" spans="8:8" ht="15" customHeight="1">
      <c r="H50059" s="24"/>
    </row>
    <row r="50060" spans="8:8" ht="15" customHeight="1">
      <c r="H50060" s="24"/>
    </row>
    <row r="50061" spans="8:8" ht="15" customHeight="1">
      <c r="H50061" s="24"/>
    </row>
    <row r="50062" spans="8:8" ht="15" customHeight="1">
      <c r="H50062" s="24"/>
    </row>
    <row r="50063" spans="8:8" ht="15" customHeight="1">
      <c r="H50063" s="24"/>
    </row>
    <row r="50064" spans="8:8" ht="15" customHeight="1">
      <c r="H50064" s="24"/>
    </row>
    <row r="50065" spans="8:8" ht="15" customHeight="1">
      <c r="H50065" s="24"/>
    </row>
    <row r="50066" spans="8:8" ht="15" customHeight="1">
      <c r="H50066" s="24"/>
    </row>
    <row r="50067" spans="8:8" ht="15" customHeight="1">
      <c r="H50067" s="24"/>
    </row>
    <row r="50068" spans="8:8" ht="15" customHeight="1">
      <c r="H50068" s="24"/>
    </row>
    <row r="50069" spans="8:8" ht="15" customHeight="1">
      <c r="H50069" s="24"/>
    </row>
    <row r="50070" spans="8:8" ht="15" customHeight="1">
      <c r="H50070" s="24"/>
    </row>
    <row r="50071" spans="8:8" ht="15" customHeight="1">
      <c r="H50071" s="24"/>
    </row>
    <row r="50072" spans="8:8" ht="15" customHeight="1">
      <c r="H50072" s="24"/>
    </row>
    <row r="50073" spans="8:8" ht="15" customHeight="1">
      <c r="H50073" s="24"/>
    </row>
    <row r="50074" spans="8:8" ht="15" customHeight="1">
      <c r="H50074" s="24"/>
    </row>
    <row r="50075" spans="8:8" ht="15" customHeight="1">
      <c r="H50075" s="24"/>
    </row>
    <row r="50076" spans="8:8" ht="15" customHeight="1">
      <c r="H50076" s="24"/>
    </row>
    <row r="50077" spans="8:8" ht="15" customHeight="1">
      <c r="H50077" s="24"/>
    </row>
    <row r="50078" spans="8:8" ht="15" customHeight="1">
      <c r="H50078" s="24"/>
    </row>
    <row r="50079" spans="8:8" ht="15" customHeight="1">
      <c r="H50079" s="24"/>
    </row>
    <row r="50080" spans="8:8" ht="15" customHeight="1">
      <c r="H50080" s="24"/>
    </row>
    <row r="50081" spans="8:8" ht="15" customHeight="1">
      <c r="H50081" s="24"/>
    </row>
    <row r="50082" spans="8:8" ht="15" customHeight="1">
      <c r="H50082" s="24"/>
    </row>
    <row r="50083" spans="8:8" ht="15" customHeight="1">
      <c r="H50083" s="24"/>
    </row>
    <row r="50084" spans="8:8" ht="15" customHeight="1">
      <c r="H50084" s="24"/>
    </row>
    <row r="50085" spans="8:8" ht="15" customHeight="1">
      <c r="H50085" s="24"/>
    </row>
    <row r="50086" spans="8:8" ht="15" customHeight="1">
      <c r="H50086" s="24"/>
    </row>
    <row r="50087" spans="8:8" ht="15" customHeight="1">
      <c r="H50087" s="24"/>
    </row>
    <row r="50088" spans="8:8" ht="15" customHeight="1">
      <c r="H50088" s="24"/>
    </row>
    <row r="50089" spans="8:8" ht="15" customHeight="1">
      <c r="H50089" s="24"/>
    </row>
    <row r="50090" spans="8:8" ht="15" customHeight="1">
      <c r="H50090" s="24"/>
    </row>
    <row r="50091" spans="8:8" ht="15" customHeight="1">
      <c r="H50091" s="24"/>
    </row>
    <row r="50092" spans="8:8" ht="15" customHeight="1">
      <c r="H50092" s="24"/>
    </row>
    <row r="50093" spans="8:8" ht="15" customHeight="1">
      <c r="H50093" s="24"/>
    </row>
    <row r="50094" spans="8:8" ht="15" customHeight="1">
      <c r="H50094" s="24"/>
    </row>
    <row r="50095" spans="8:8" ht="15" customHeight="1">
      <c r="H50095" s="24"/>
    </row>
    <row r="50096" spans="8:8" ht="15" customHeight="1">
      <c r="H50096" s="24"/>
    </row>
    <row r="50097" spans="8:8" ht="15" customHeight="1">
      <c r="H50097" s="24"/>
    </row>
    <row r="50098" spans="8:8" ht="15" customHeight="1">
      <c r="H50098" s="24"/>
    </row>
    <row r="50099" spans="8:8" ht="15" customHeight="1">
      <c r="H50099" s="24"/>
    </row>
    <row r="50100" spans="8:8" ht="15" customHeight="1">
      <c r="H50100" s="24"/>
    </row>
    <row r="50101" spans="8:8" ht="15" customHeight="1">
      <c r="H50101" s="24"/>
    </row>
    <row r="50102" spans="8:8" ht="15" customHeight="1">
      <c r="H50102" s="24"/>
    </row>
    <row r="50103" spans="8:8" ht="15" customHeight="1">
      <c r="H50103" s="24"/>
    </row>
    <row r="50104" spans="8:8" ht="15" customHeight="1">
      <c r="H50104" s="24"/>
    </row>
    <row r="50105" spans="8:8" ht="15" customHeight="1">
      <c r="H50105" s="24"/>
    </row>
    <row r="50106" spans="8:8" ht="15" customHeight="1">
      <c r="H50106" s="24"/>
    </row>
    <row r="50107" spans="8:8" ht="15" customHeight="1">
      <c r="H50107" s="24"/>
    </row>
    <row r="50108" spans="8:8" ht="15" customHeight="1">
      <c r="H50108" s="24"/>
    </row>
    <row r="50109" spans="8:8" ht="15" customHeight="1">
      <c r="H50109" s="24"/>
    </row>
    <row r="50110" spans="8:8" ht="15" customHeight="1">
      <c r="H50110" s="24"/>
    </row>
    <row r="50111" spans="8:8" ht="15" customHeight="1">
      <c r="H50111" s="24"/>
    </row>
    <row r="50112" spans="8:8" ht="15" customHeight="1">
      <c r="H50112" s="24"/>
    </row>
    <row r="50113" spans="8:8" ht="15" customHeight="1">
      <c r="H50113" s="24"/>
    </row>
    <row r="50114" spans="8:8" ht="15" customHeight="1">
      <c r="H50114" s="24"/>
    </row>
    <row r="50115" spans="8:8" ht="15" customHeight="1">
      <c r="H50115" s="24"/>
    </row>
    <row r="50116" spans="8:8" ht="15" customHeight="1">
      <c r="H50116" s="24"/>
    </row>
    <row r="50117" spans="8:8" ht="15" customHeight="1">
      <c r="H50117" s="24"/>
    </row>
    <row r="50118" spans="8:8" ht="15" customHeight="1">
      <c r="H50118" s="24"/>
    </row>
    <row r="50119" spans="8:8" ht="15" customHeight="1">
      <c r="H50119" s="24"/>
    </row>
    <row r="50120" spans="8:8" ht="15" customHeight="1">
      <c r="H50120" s="24"/>
    </row>
    <row r="50121" spans="8:8" ht="15" customHeight="1">
      <c r="H50121" s="24"/>
    </row>
    <row r="50122" spans="8:8" ht="15" customHeight="1">
      <c r="H50122" s="24"/>
    </row>
    <row r="50123" spans="8:8" ht="15" customHeight="1">
      <c r="H50123" s="24"/>
    </row>
    <row r="50124" spans="8:8" ht="15" customHeight="1">
      <c r="H50124" s="24"/>
    </row>
    <row r="50125" spans="8:8" ht="15" customHeight="1">
      <c r="H50125" s="24"/>
    </row>
    <row r="50126" spans="8:8" ht="15" customHeight="1">
      <c r="H50126" s="24"/>
    </row>
    <row r="50127" spans="8:8" ht="15" customHeight="1">
      <c r="H50127" s="24"/>
    </row>
    <row r="50128" spans="8:8" ht="15" customHeight="1">
      <c r="H50128" s="24"/>
    </row>
    <row r="50129" spans="8:8" ht="15" customHeight="1">
      <c r="H50129" s="24"/>
    </row>
    <row r="50130" spans="8:8" ht="15" customHeight="1">
      <c r="H50130" s="24"/>
    </row>
    <row r="50131" spans="8:8" ht="15" customHeight="1">
      <c r="H50131" s="24"/>
    </row>
    <row r="50132" spans="8:8" ht="15" customHeight="1">
      <c r="H50132" s="24"/>
    </row>
    <row r="50133" spans="8:8" ht="15" customHeight="1">
      <c r="H50133" s="24"/>
    </row>
    <row r="50134" spans="8:8" ht="15" customHeight="1">
      <c r="H50134" s="24"/>
    </row>
    <row r="50135" spans="8:8" ht="15" customHeight="1">
      <c r="H50135" s="24"/>
    </row>
    <row r="50136" spans="8:8" ht="15" customHeight="1">
      <c r="H50136" s="24"/>
    </row>
    <row r="50137" spans="8:8" ht="15" customHeight="1">
      <c r="H50137" s="24"/>
    </row>
    <row r="50138" spans="8:8" ht="15" customHeight="1">
      <c r="H50138" s="24"/>
    </row>
    <row r="50139" spans="8:8" ht="15" customHeight="1">
      <c r="H50139" s="24"/>
    </row>
    <row r="50140" spans="8:8" ht="15" customHeight="1">
      <c r="H50140" s="24"/>
    </row>
    <row r="50141" spans="8:8" ht="15" customHeight="1">
      <c r="H50141" s="24"/>
    </row>
    <row r="50142" spans="8:8" ht="15" customHeight="1">
      <c r="H50142" s="24"/>
    </row>
    <row r="50143" spans="8:8" ht="15" customHeight="1">
      <c r="H50143" s="24"/>
    </row>
    <row r="50144" spans="8:8" ht="15" customHeight="1">
      <c r="H50144" s="24"/>
    </row>
    <row r="50145" spans="8:8" ht="15" customHeight="1">
      <c r="H50145" s="24"/>
    </row>
    <row r="50146" spans="8:8" ht="15" customHeight="1">
      <c r="H50146" s="24"/>
    </row>
    <row r="50147" spans="8:8" ht="15" customHeight="1">
      <c r="H50147" s="24"/>
    </row>
    <row r="50148" spans="8:8" ht="15" customHeight="1">
      <c r="H50148" s="24"/>
    </row>
    <row r="50149" spans="8:8" ht="15" customHeight="1">
      <c r="H50149" s="24"/>
    </row>
    <row r="50150" spans="8:8" ht="15" customHeight="1">
      <c r="H50150" s="24"/>
    </row>
    <row r="50151" spans="8:8" ht="15" customHeight="1">
      <c r="H50151" s="24"/>
    </row>
    <row r="50152" spans="8:8" ht="15" customHeight="1">
      <c r="H50152" s="24"/>
    </row>
    <row r="50153" spans="8:8" ht="15" customHeight="1">
      <c r="H50153" s="24"/>
    </row>
    <row r="50154" spans="8:8" ht="15" customHeight="1">
      <c r="H50154" s="24"/>
    </row>
    <row r="50155" spans="8:8" ht="15" customHeight="1">
      <c r="H50155" s="24"/>
    </row>
    <row r="50156" spans="8:8" ht="15" customHeight="1">
      <c r="H50156" s="24"/>
    </row>
    <row r="50157" spans="8:8" ht="15" customHeight="1">
      <c r="H50157" s="24"/>
    </row>
    <row r="50158" spans="8:8" ht="15" customHeight="1">
      <c r="H50158" s="24"/>
    </row>
    <row r="50159" spans="8:8" ht="15" customHeight="1">
      <c r="H50159" s="24"/>
    </row>
    <row r="50160" spans="8:8" ht="15" customHeight="1">
      <c r="H50160" s="24"/>
    </row>
    <row r="50161" spans="8:8" ht="15" customHeight="1">
      <c r="H50161" s="24"/>
    </row>
    <row r="50162" spans="8:8" ht="15" customHeight="1">
      <c r="H50162" s="24"/>
    </row>
    <row r="50163" spans="8:8" ht="15" customHeight="1">
      <c r="H50163" s="24"/>
    </row>
    <row r="50164" spans="8:8" ht="15" customHeight="1">
      <c r="H50164" s="24"/>
    </row>
    <row r="50165" spans="8:8" ht="15" customHeight="1">
      <c r="H50165" s="24"/>
    </row>
    <row r="50166" spans="8:8" ht="15" customHeight="1">
      <c r="H50166" s="24"/>
    </row>
    <row r="50167" spans="8:8" ht="15" customHeight="1">
      <c r="H50167" s="24"/>
    </row>
    <row r="50168" spans="8:8" ht="15" customHeight="1">
      <c r="H50168" s="24"/>
    </row>
    <row r="50169" spans="8:8" ht="15" customHeight="1">
      <c r="H50169" s="24"/>
    </row>
    <row r="50170" spans="8:8" ht="15" customHeight="1">
      <c r="H50170" s="24"/>
    </row>
    <row r="50171" spans="8:8" ht="15" customHeight="1">
      <c r="H50171" s="24"/>
    </row>
    <row r="50172" spans="8:8" ht="15" customHeight="1">
      <c r="H50172" s="24"/>
    </row>
    <row r="50173" spans="8:8" ht="15" customHeight="1">
      <c r="H50173" s="24"/>
    </row>
    <row r="50174" spans="8:8" ht="15" customHeight="1">
      <c r="H50174" s="24"/>
    </row>
    <row r="50175" spans="8:8" ht="15" customHeight="1">
      <c r="H50175" s="24"/>
    </row>
    <row r="50176" spans="8:8" ht="15" customHeight="1">
      <c r="H50176" s="24"/>
    </row>
    <row r="50177" spans="8:8" ht="15" customHeight="1">
      <c r="H50177" s="24"/>
    </row>
    <row r="50178" spans="8:8" ht="15" customHeight="1">
      <c r="H50178" s="24"/>
    </row>
    <row r="50179" spans="8:8" ht="15" customHeight="1">
      <c r="H50179" s="24"/>
    </row>
    <row r="50180" spans="8:8" ht="15" customHeight="1">
      <c r="H50180" s="24"/>
    </row>
    <row r="50181" spans="8:8" ht="15" customHeight="1">
      <c r="H50181" s="24"/>
    </row>
    <row r="50182" spans="8:8" ht="15" customHeight="1">
      <c r="H50182" s="24"/>
    </row>
    <row r="50183" spans="8:8" ht="15" customHeight="1">
      <c r="H50183" s="24"/>
    </row>
    <row r="50184" spans="8:8" ht="15" customHeight="1">
      <c r="H50184" s="24"/>
    </row>
    <row r="50185" spans="8:8" ht="15" customHeight="1">
      <c r="H50185" s="24"/>
    </row>
    <row r="50186" spans="8:8" ht="15" customHeight="1">
      <c r="H50186" s="24"/>
    </row>
    <row r="50187" spans="8:8" ht="15" customHeight="1">
      <c r="H50187" s="24"/>
    </row>
    <row r="50188" spans="8:8" ht="15" customHeight="1">
      <c r="H50188" s="24"/>
    </row>
    <row r="50189" spans="8:8" ht="15" customHeight="1">
      <c r="H50189" s="24"/>
    </row>
    <row r="50190" spans="8:8" ht="15" customHeight="1">
      <c r="H50190" s="24"/>
    </row>
    <row r="50191" spans="8:8" ht="15" customHeight="1">
      <c r="H50191" s="24"/>
    </row>
    <row r="50192" spans="8:8" ht="15" customHeight="1">
      <c r="H50192" s="24"/>
    </row>
    <row r="50193" spans="8:8" ht="15" customHeight="1">
      <c r="H50193" s="24"/>
    </row>
    <row r="50194" spans="8:8" ht="15" customHeight="1">
      <c r="H50194" s="24"/>
    </row>
    <row r="50195" spans="8:8" ht="15" customHeight="1">
      <c r="H50195" s="24"/>
    </row>
    <row r="50196" spans="8:8" ht="15" customHeight="1">
      <c r="H50196" s="24"/>
    </row>
    <row r="50197" spans="8:8" ht="15" customHeight="1">
      <c r="H50197" s="24"/>
    </row>
    <row r="50198" spans="8:8" ht="15" customHeight="1">
      <c r="H50198" s="24"/>
    </row>
    <row r="50199" spans="8:8" ht="15" customHeight="1">
      <c r="H50199" s="24"/>
    </row>
    <row r="50200" spans="8:8" ht="15" customHeight="1">
      <c r="H50200" s="24"/>
    </row>
    <row r="50201" spans="8:8" ht="15" customHeight="1">
      <c r="H50201" s="24"/>
    </row>
    <row r="50202" spans="8:8" ht="15" customHeight="1">
      <c r="H50202" s="24"/>
    </row>
    <row r="50203" spans="8:8" ht="15" customHeight="1">
      <c r="H50203" s="24"/>
    </row>
    <row r="50204" spans="8:8" ht="15" customHeight="1">
      <c r="H50204" s="24"/>
    </row>
    <row r="50205" spans="8:8" ht="15" customHeight="1">
      <c r="H50205" s="24"/>
    </row>
    <row r="50206" spans="8:8" ht="15" customHeight="1">
      <c r="H50206" s="24"/>
    </row>
    <row r="50207" spans="8:8" ht="15" customHeight="1">
      <c r="H50207" s="24"/>
    </row>
    <row r="50208" spans="8:8" ht="15" customHeight="1">
      <c r="H50208" s="24"/>
    </row>
    <row r="50209" spans="8:8" ht="15" customHeight="1">
      <c r="H50209" s="24"/>
    </row>
    <row r="50210" spans="8:8" ht="15" customHeight="1">
      <c r="H50210" s="24"/>
    </row>
    <row r="50211" spans="8:8" ht="15" customHeight="1">
      <c r="H50211" s="24"/>
    </row>
    <row r="50212" spans="8:8" ht="15" customHeight="1">
      <c r="H50212" s="24"/>
    </row>
    <row r="50213" spans="8:8" ht="15" customHeight="1">
      <c r="H50213" s="24"/>
    </row>
    <row r="50214" spans="8:8" ht="15" customHeight="1">
      <c r="H50214" s="24"/>
    </row>
    <row r="50215" spans="8:8" ht="15" customHeight="1">
      <c r="H50215" s="24"/>
    </row>
    <row r="50216" spans="8:8" ht="15" customHeight="1">
      <c r="H50216" s="24"/>
    </row>
    <row r="50217" spans="8:8" ht="15" customHeight="1">
      <c r="H50217" s="24"/>
    </row>
    <row r="50218" spans="8:8" ht="15" customHeight="1">
      <c r="H50218" s="24"/>
    </row>
    <row r="50219" spans="8:8" ht="15" customHeight="1">
      <c r="H50219" s="24"/>
    </row>
    <row r="50220" spans="8:8" ht="15" customHeight="1">
      <c r="H50220" s="24"/>
    </row>
    <row r="50221" spans="8:8" ht="15" customHeight="1">
      <c r="H50221" s="24"/>
    </row>
    <row r="50222" spans="8:8" ht="15" customHeight="1">
      <c r="H50222" s="24"/>
    </row>
    <row r="50223" spans="8:8" ht="15" customHeight="1">
      <c r="H50223" s="24"/>
    </row>
    <row r="50224" spans="8:8" ht="15" customHeight="1">
      <c r="H50224" s="24"/>
    </row>
    <row r="50225" spans="8:8" ht="15" customHeight="1">
      <c r="H50225" s="24"/>
    </row>
    <row r="50226" spans="8:8" ht="15" customHeight="1">
      <c r="H50226" s="24"/>
    </row>
    <row r="50227" spans="8:8" ht="15" customHeight="1">
      <c r="H50227" s="24"/>
    </row>
    <row r="50228" spans="8:8" ht="15" customHeight="1">
      <c r="H50228" s="24"/>
    </row>
    <row r="50229" spans="8:8" ht="15" customHeight="1">
      <c r="H50229" s="24"/>
    </row>
    <row r="50230" spans="8:8" ht="15" customHeight="1">
      <c r="H50230" s="24"/>
    </row>
    <row r="50231" spans="8:8" ht="15" customHeight="1">
      <c r="H50231" s="24"/>
    </row>
    <row r="50232" spans="8:8" ht="15" customHeight="1">
      <c r="H50232" s="24"/>
    </row>
    <row r="50233" spans="8:8" ht="15" customHeight="1">
      <c r="H50233" s="24"/>
    </row>
    <row r="50234" spans="8:8" ht="15" customHeight="1">
      <c r="H50234" s="24"/>
    </row>
    <row r="50235" spans="8:8" ht="15" customHeight="1">
      <c r="H50235" s="24"/>
    </row>
    <row r="50236" spans="8:8" ht="15" customHeight="1">
      <c r="H50236" s="24"/>
    </row>
    <row r="50237" spans="8:8" ht="15" customHeight="1">
      <c r="H50237" s="24"/>
    </row>
    <row r="50238" spans="8:8" ht="15" customHeight="1">
      <c r="H50238" s="24"/>
    </row>
    <row r="50239" spans="8:8" ht="15" customHeight="1">
      <c r="H50239" s="24"/>
    </row>
    <row r="50240" spans="8:8" ht="15" customHeight="1">
      <c r="H50240" s="24"/>
    </row>
    <row r="50241" spans="8:8" ht="15" customHeight="1">
      <c r="H50241" s="24"/>
    </row>
    <row r="50242" spans="8:8" ht="15" customHeight="1">
      <c r="H50242" s="24"/>
    </row>
    <row r="50243" spans="8:8" ht="15" customHeight="1">
      <c r="H50243" s="24"/>
    </row>
    <row r="50244" spans="8:8" ht="15" customHeight="1">
      <c r="H50244" s="24"/>
    </row>
    <row r="50245" spans="8:8" ht="15" customHeight="1">
      <c r="H50245" s="24"/>
    </row>
    <row r="50246" spans="8:8" ht="15" customHeight="1">
      <c r="H50246" s="24"/>
    </row>
    <row r="50247" spans="8:8" ht="15" customHeight="1">
      <c r="H50247" s="24"/>
    </row>
    <row r="50248" spans="8:8" ht="15" customHeight="1">
      <c r="H50248" s="24"/>
    </row>
    <row r="50249" spans="8:8" ht="15" customHeight="1">
      <c r="H50249" s="24"/>
    </row>
    <row r="50250" spans="8:8" ht="15" customHeight="1">
      <c r="H50250" s="24"/>
    </row>
    <row r="50251" spans="8:8" ht="15" customHeight="1">
      <c r="H50251" s="24"/>
    </row>
    <row r="50252" spans="8:8" ht="15" customHeight="1">
      <c r="H50252" s="24"/>
    </row>
    <row r="50253" spans="8:8" ht="15" customHeight="1">
      <c r="H50253" s="24"/>
    </row>
    <row r="50254" spans="8:8" ht="15" customHeight="1">
      <c r="H50254" s="24"/>
    </row>
    <row r="50255" spans="8:8" ht="15" customHeight="1">
      <c r="H50255" s="24"/>
    </row>
    <row r="50256" spans="8:8" ht="15" customHeight="1">
      <c r="H50256" s="24"/>
    </row>
    <row r="50257" spans="8:8" ht="15" customHeight="1">
      <c r="H50257" s="24"/>
    </row>
    <row r="50258" spans="8:8" ht="15" customHeight="1">
      <c r="H50258" s="24"/>
    </row>
    <row r="50259" spans="8:8" ht="15" customHeight="1">
      <c r="H50259" s="24"/>
    </row>
    <row r="50260" spans="8:8" ht="15" customHeight="1">
      <c r="H50260" s="24"/>
    </row>
    <row r="50261" spans="8:8" ht="15" customHeight="1">
      <c r="H50261" s="24"/>
    </row>
    <row r="50262" spans="8:8" ht="15" customHeight="1">
      <c r="H50262" s="24"/>
    </row>
    <row r="50263" spans="8:8" ht="15" customHeight="1">
      <c r="H50263" s="24"/>
    </row>
    <row r="50264" spans="8:8" ht="15" customHeight="1">
      <c r="H50264" s="24"/>
    </row>
    <row r="50265" spans="8:8" ht="15" customHeight="1">
      <c r="H50265" s="24"/>
    </row>
    <row r="50266" spans="8:8" ht="15" customHeight="1">
      <c r="H50266" s="24"/>
    </row>
    <row r="50267" spans="8:8" ht="15" customHeight="1">
      <c r="H50267" s="24"/>
    </row>
    <row r="50268" spans="8:8" ht="15" customHeight="1">
      <c r="H50268" s="24"/>
    </row>
    <row r="50269" spans="8:8" ht="15" customHeight="1">
      <c r="H50269" s="24"/>
    </row>
    <row r="50270" spans="8:8" ht="15" customHeight="1">
      <c r="H50270" s="24"/>
    </row>
    <row r="50271" spans="8:8" ht="15" customHeight="1">
      <c r="H50271" s="24"/>
    </row>
    <row r="50272" spans="8:8" ht="15" customHeight="1">
      <c r="H50272" s="24"/>
    </row>
    <row r="50273" spans="8:8" ht="15" customHeight="1">
      <c r="H50273" s="24"/>
    </row>
    <row r="50274" spans="8:8" ht="15" customHeight="1">
      <c r="H50274" s="24"/>
    </row>
    <row r="50275" spans="8:8" ht="15" customHeight="1">
      <c r="H50275" s="24"/>
    </row>
    <row r="50276" spans="8:8" ht="15" customHeight="1">
      <c r="H50276" s="24"/>
    </row>
    <row r="50277" spans="8:8" ht="15" customHeight="1">
      <c r="H50277" s="24"/>
    </row>
    <row r="50278" spans="8:8" ht="15" customHeight="1">
      <c r="H50278" s="24"/>
    </row>
    <row r="50279" spans="8:8" ht="15" customHeight="1">
      <c r="H50279" s="24"/>
    </row>
    <row r="50280" spans="8:8" ht="15" customHeight="1">
      <c r="H50280" s="24"/>
    </row>
    <row r="50281" spans="8:8" ht="15" customHeight="1">
      <c r="H50281" s="24"/>
    </row>
    <row r="50282" spans="8:8" ht="15" customHeight="1">
      <c r="H50282" s="24"/>
    </row>
    <row r="50283" spans="8:8" ht="15" customHeight="1">
      <c r="H50283" s="24"/>
    </row>
    <row r="50284" spans="8:8" ht="15" customHeight="1">
      <c r="H50284" s="24"/>
    </row>
    <row r="50285" spans="8:8" ht="15" customHeight="1">
      <c r="H50285" s="24"/>
    </row>
    <row r="50286" spans="8:8" ht="15" customHeight="1">
      <c r="H50286" s="24"/>
    </row>
    <row r="50287" spans="8:8" ht="15" customHeight="1">
      <c r="H50287" s="24"/>
    </row>
    <row r="50288" spans="8:8" ht="15" customHeight="1">
      <c r="H50288" s="24"/>
    </row>
    <row r="50289" spans="8:8" ht="15" customHeight="1">
      <c r="H50289" s="24"/>
    </row>
    <row r="50290" spans="8:8" ht="15" customHeight="1">
      <c r="H50290" s="24"/>
    </row>
    <row r="50291" spans="8:8" ht="15" customHeight="1">
      <c r="H50291" s="24"/>
    </row>
    <row r="50292" spans="8:8" ht="15" customHeight="1">
      <c r="H50292" s="24"/>
    </row>
    <row r="50293" spans="8:8" ht="15" customHeight="1">
      <c r="H50293" s="24"/>
    </row>
    <row r="50294" spans="8:8" ht="15" customHeight="1">
      <c r="H50294" s="24"/>
    </row>
    <row r="50295" spans="8:8" ht="15" customHeight="1">
      <c r="H50295" s="24"/>
    </row>
    <row r="50296" spans="8:8" ht="15" customHeight="1">
      <c r="H50296" s="24"/>
    </row>
    <row r="50297" spans="8:8" ht="15" customHeight="1">
      <c r="H50297" s="24"/>
    </row>
    <row r="50298" spans="8:8" ht="15" customHeight="1">
      <c r="H50298" s="24"/>
    </row>
    <row r="50299" spans="8:8" ht="15" customHeight="1">
      <c r="H50299" s="24"/>
    </row>
    <row r="50300" spans="8:8" ht="15" customHeight="1">
      <c r="H50300" s="24"/>
    </row>
    <row r="50301" spans="8:8" ht="15" customHeight="1">
      <c r="H50301" s="24"/>
    </row>
    <row r="50302" spans="8:8" ht="15" customHeight="1">
      <c r="H50302" s="24"/>
    </row>
    <row r="50303" spans="8:8" ht="15" customHeight="1">
      <c r="H50303" s="24"/>
    </row>
    <row r="50304" spans="8:8" ht="15" customHeight="1">
      <c r="H50304" s="24"/>
    </row>
    <row r="50305" spans="8:8" ht="15" customHeight="1">
      <c r="H50305" s="24"/>
    </row>
    <row r="50306" spans="8:8" ht="15" customHeight="1">
      <c r="H50306" s="24"/>
    </row>
    <row r="50307" spans="8:8" ht="15" customHeight="1">
      <c r="H50307" s="24"/>
    </row>
    <row r="50308" spans="8:8" ht="15" customHeight="1">
      <c r="H50308" s="24"/>
    </row>
    <row r="50309" spans="8:8" ht="15" customHeight="1">
      <c r="H50309" s="24"/>
    </row>
    <row r="50310" spans="8:8" ht="15" customHeight="1">
      <c r="H50310" s="24"/>
    </row>
    <row r="50311" spans="8:8" ht="15" customHeight="1">
      <c r="H50311" s="24"/>
    </row>
    <row r="50312" spans="8:8" ht="15" customHeight="1">
      <c r="H50312" s="24"/>
    </row>
    <row r="50313" spans="8:8" ht="15" customHeight="1">
      <c r="H50313" s="24"/>
    </row>
    <row r="50314" spans="8:8" ht="15" customHeight="1">
      <c r="H50314" s="24"/>
    </row>
    <row r="50315" spans="8:8" ht="15" customHeight="1">
      <c r="H50315" s="24"/>
    </row>
    <row r="50316" spans="8:8" ht="15" customHeight="1">
      <c r="H50316" s="24"/>
    </row>
    <row r="50317" spans="8:8" ht="15" customHeight="1">
      <c r="H50317" s="24"/>
    </row>
    <row r="50318" spans="8:8" ht="15" customHeight="1">
      <c r="H50318" s="24"/>
    </row>
    <row r="50319" spans="8:8" ht="15" customHeight="1">
      <c r="H50319" s="24"/>
    </row>
    <row r="50320" spans="8:8" ht="15" customHeight="1">
      <c r="H50320" s="24"/>
    </row>
    <row r="50321" spans="8:8" ht="15" customHeight="1">
      <c r="H50321" s="24"/>
    </row>
    <row r="50322" spans="8:8" ht="15" customHeight="1">
      <c r="H50322" s="24"/>
    </row>
    <row r="50323" spans="8:8" ht="15" customHeight="1">
      <c r="H50323" s="24"/>
    </row>
    <row r="50324" spans="8:8" ht="15" customHeight="1">
      <c r="H50324" s="24"/>
    </row>
    <row r="50325" spans="8:8" ht="15" customHeight="1">
      <c r="H50325" s="24"/>
    </row>
    <row r="50326" spans="8:8" ht="15" customHeight="1">
      <c r="H50326" s="24"/>
    </row>
    <row r="50327" spans="8:8" ht="15" customHeight="1">
      <c r="H50327" s="24"/>
    </row>
    <row r="50328" spans="8:8" ht="15" customHeight="1">
      <c r="H50328" s="24"/>
    </row>
    <row r="50329" spans="8:8" ht="15" customHeight="1">
      <c r="H50329" s="24"/>
    </row>
    <row r="50330" spans="8:8" ht="15" customHeight="1">
      <c r="H50330" s="24"/>
    </row>
    <row r="50331" spans="8:8" ht="15" customHeight="1">
      <c r="H50331" s="24"/>
    </row>
    <row r="50332" spans="8:8" ht="15" customHeight="1">
      <c r="H50332" s="24"/>
    </row>
    <row r="50333" spans="8:8" ht="15" customHeight="1">
      <c r="H50333" s="24"/>
    </row>
    <row r="50334" spans="8:8" ht="15" customHeight="1">
      <c r="H50334" s="24"/>
    </row>
    <row r="50335" spans="8:8" ht="15" customHeight="1">
      <c r="H50335" s="24"/>
    </row>
    <row r="50336" spans="8:8" ht="15" customHeight="1">
      <c r="H50336" s="24"/>
    </row>
    <row r="50337" spans="8:8" ht="15" customHeight="1">
      <c r="H50337" s="24"/>
    </row>
    <row r="50338" spans="8:8" ht="15" customHeight="1">
      <c r="H50338" s="24"/>
    </row>
    <row r="50339" spans="8:8" ht="15" customHeight="1">
      <c r="H50339" s="24"/>
    </row>
    <row r="50340" spans="8:8" ht="15" customHeight="1">
      <c r="H50340" s="24"/>
    </row>
    <row r="50341" spans="8:8" ht="15" customHeight="1">
      <c r="H50341" s="24"/>
    </row>
    <row r="50342" spans="8:8" ht="15" customHeight="1">
      <c r="H50342" s="24"/>
    </row>
    <row r="50343" spans="8:8" ht="15" customHeight="1">
      <c r="H50343" s="24"/>
    </row>
    <row r="50344" spans="8:8" ht="15" customHeight="1">
      <c r="H50344" s="24"/>
    </row>
    <row r="50345" spans="8:8" ht="15" customHeight="1">
      <c r="H50345" s="24"/>
    </row>
    <row r="50346" spans="8:8" ht="15" customHeight="1">
      <c r="H50346" s="24"/>
    </row>
    <row r="50347" spans="8:8" ht="15" customHeight="1">
      <c r="H50347" s="24"/>
    </row>
    <row r="50348" spans="8:8" ht="15" customHeight="1">
      <c r="H50348" s="24"/>
    </row>
    <row r="50349" spans="8:8" ht="15" customHeight="1">
      <c r="H50349" s="24"/>
    </row>
    <row r="50350" spans="8:8" ht="15" customHeight="1">
      <c r="H50350" s="24"/>
    </row>
    <row r="50351" spans="8:8" ht="15" customHeight="1">
      <c r="H50351" s="24"/>
    </row>
    <row r="50352" spans="8:8" ht="15" customHeight="1">
      <c r="H50352" s="24"/>
    </row>
    <row r="50353" spans="8:8" ht="15" customHeight="1">
      <c r="H50353" s="24"/>
    </row>
    <row r="50354" spans="8:8" ht="15" customHeight="1">
      <c r="H50354" s="24"/>
    </row>
    <row r="50355" spans="8:8" ht="15" customHeight="1">
      <c r="H50355" s="24"/>
    </row>
    <row r="50356" spans="8:8" ht="15" customHeight="1">
      <c r="H50356" s="24"/>
    </row>
    <row r="50357" spans="8:8" ht="15" customHeight="1">
      <c r="H50357" s="24"/>
    </row>
    <row r="50358" spans="8:8" ht="15" customHeight="1">
      <c r="H50358" s="24"/>
    </row>
    <row r="50359" spans="8:8" ht="15" customHeight="1">
      <c r="H50359" s="24"/>
    </row>
    <row r="50360" spans="8:8" ht="15" customHeight="1">
      <c r="H50360" s="24"/>
    </row>
    <row r="50361" spans="8:8" ht="15" customHeight="1">
      <c r="H50361" s="24"/>
    </row>
    <row r="50362" spans="8:8" ht="15" customHeight="1">
      <c r="H50362" s="24"/>
    </row>
    <row r="50363" spans="8:8" ht="15" customHeight="1">
      <c r="H50363" s="24"/>
    </row>
    <row r="50364" spans="8:8" ht="15" customHeight="1">
      <c r="H50364" s="24"/>
    </row>
    <row r="50365" spans="8:8" ht="15" customHeight="1">
      <c r="H50365" s="24"/>
    </row>
    <row r="50366" spans="8:8" ht="15" customHeight="1">
      <c r="H50366" s="24"/>
    </row>
    <row r="50367" spans="8:8" ht="15" customHeight="1">
      <c r="H50367" s="24"/>
    </row>
    <row r="50368" spans="8:8" ht="15" customHeight="1">
      <c r="H50368" s="24"/>
    </row>
    <row r="50369" spans="8:8" ht="15" customHeight="1">
      <c r="H50369" s="24"/>
    </row>
    <row r="50370" spans="8:8" ht="15" customHeight="1">
      <c r="H50370" s="24"/>
    </row>
    <row r="50371" spans="8:8" ht="15" customHeight="1">
      <c r="H50371" s="24"/>
    </row>
    <row r="50372" spans="8:8" ht="15" customHeight="1">
      <c r="H50372" s="24"/>
    </row>
    <row r="50373" spans="8:8" ht="15" customHeight="1">
      <c r="H50373" s="24"/>
    </row>
    <row r="50374" spans="8:8" ht="15" customHeight="1">
      <c r="H50374" s="24"/>
    </row>
    <row r="50375" spans="8:8" ht="15" customHeight="1">
      <c r="H50375" s="24"/>
    </row>
    <row r="50376" spans="8:8" ht="15" customHeight="1">
      <c r="H50376" s="24"/>
    </row>
    <row r="50377" spans="8:8" ht="15" customHeight="1">
      <c r="H50377" s="24"/>
    </row>
    <row r="50378" spans="8:8" ht="15" customHeight="1">
      <c r="H50378" s="24"/>
    </row>
    <row r="50379" spans="8:8" ht="15" customHeight="1">
      <c r="H50379" s="24"/>
    </row>
    <row r="50380" spans="8:8" ht="15" customHeight="1">
      <c r="H50380" s="24"/>
    </row>
    <row r="50381" spans="8:8" ht="15" customHeight="1">
      <c r="H50381" s="24"/>
    </row>
    <row r="50382" spans="8:8" ht="15" customHeight="1">
      <c r="H50382" s="24"/>
    </row>
    <row r="50383" spans="8:8" ht="15" customHeight="1">
      <c r="H50383" s="24"/>
    </row>
    <row r="50384" spans="8:8" ht="15" customHeight="1">
      <c r="H50384" s="24"/>
    </row>
    <row r="50385" spans="8:8" ht="15" customHeight="1">
      <c r="H50385" s="24"/>
    </row>
    <row r="50386" spans="8:8" ht="15" customHeight="1">
      <c r="H50386" s="24"/>
    </row>
    <row r="50387" spans="8:8" ht="15" customHeight="1">
      <c r="H50387" s="24"/>
    </row>
    <row r="50388" spans="8:8" ht="15" customHeight="1">
      <c r="H50388" s="24"/>
    </row>
    <row r="50389" spans="8:8" ht="15" customHeight="1">
      <c r="H50389" s="24"/>
    </row>
    <row r="50390" spans="8:8" ht="15" customHeight="1">
      <c r="H50390" s="24"/>
    </row>
    <row r="50391" spans="8:8" ht="15" customHeight="1">
      <c r="H50391" s="24"/>
    </row>
    <row r="50392" spans="8:8" ht="15" customHeight="1">
      <c r="H50392" s="24"/>
    </row>
    <row r="50393" spans="8:8" ht="15" customHeight="1">
      <c r="H50393" s="24"/>
    </row>
    <row r="50394" spans="8:8" ht="15" customHeight="1">
      <c r="H50394" s="24"/>
    </row>
    <row r="50395" spans="8:8" ht="15" customHeight="1">
      <c r="H50395" s="24"/>
    </row>
    <row r="50396" spans="8:8" ht="15" customHeight="1">
      <c r="H50396" s="24"/>
    </row>
    <row r="50397" spans="8:8" ht="15" customHeight="1">
      <c r="H50397" s="24"/>
    </row>
    <row r="50398" spans="8:8" ht="15" customHeight="1">
      <c r="H50398" s="24"/>
    </row>
    <row r="50399" spans="8:8" ht="15" customHeight="1">
      <c r="H50399" s="24"/>
    </row>
    <row r="50400" spans="8:8" ht="15" customHeight="1">
      <c r="H50400" s="24"/>
    </row>
    <row r="50401" spans="8:8" ht="15" customHeight="1">
      <c r="H50401" s="24"/>
    </row>
    <row r="50402" spans="8:8" ht="15" customHeight="1">
      <c r="H50402" s="24"/>
    </row>
    <row r="50403" spans="8:8" ht="15" customHeight="1">
      <c r="H50403" s="24"/>
    </row>
    <row r="50404" spans="8:8" ht="15" customHeight="1">
      <c r="H50404" s="24"/>
    </row>
    <row r="50405" spans="8:8" ht="15" customHeight="1">
      <c r="H50405" s="24"/>
    </row>
    <row r="50406" spans="8:8" ht="15" customHeight="1">
      <c r="H50406" s="24"/>
    </row>
    <row r="50407" spans="8:8" ht="15" customHeight="1">
      <c r="H50407" s="24"/>
    </row>
    <row r="50408" spans="8:8" ht="15" customHeight="1">
      <c r="H50408" s="24"/>
    </row>
    <row r="50409" spans="8:8" ht="15" customHeight="1">
      <c r="H50409" s="24"/>
    </row>
    <row r="50410" spans="8:8" ht="15" customHeight="1">
      <c r="H50410" s="24"/>
    </row>
    <row r="50411" spans="8:8" ht="15" customHeight="1">
      <c r="H50411" s="24"/>
    </row>
    <row r="50412" spans="8:8" ht="15" customHeight="1">
      <c r="H50412" s="24"/>
    </row>
    <row r="50413" spans="8:8" ht="15" customHeight="1">
      <c r="H50413" s="24"/>
    </row>
    <row r="50414" spans="8:8" ht="15" customHeight="1">
      <c r="H50414" s="24"/>
    </row>
    <row r="50415" spans="8:8" ht="15" customHeight="1">
      <c r="H50415" s="24"/>
    </row>
    <row r="50416" spans="8:8" ht="15" customHeight="1">
      <c r="H50416" s="24"/>
    </row>
    <row r="50417" spans="8:8" ht="15" customHeight="1">
      <c r="H50417" s="24"/>
    </row>
    <row r="50418" spans="8:8" ht="15" customHeight="1">
      <c r="H50418" s="24"/>
    </row>
    <row r="50419" spans="8:8" ht="15" customHeight="1">
      <c r="H50419" s="24"/>
    </row>
    <row r="50420" spans="8:8" ht="15" customHeight="1">
      <c r="H50420" s="24"/>
    </row>
    <row r="50421" spans="8:8" ht="15" customHeight="1">
      <c r="H50421" s="24"/>
    </row>
    <row r="50422" spans="8:8" ht="15" customHeight="1">
      <c r="H50422" s="24"/>
    </row>
    <row r="50423" spans="8:8" ht="15" customHeight="1">
      <c r="H50423" s="24"/>
    </row>
    <row r="50424" spans="8:8" ht="15" customHeight="1">
      <c r="H50424" s="24"/>
    </row>
    <row r="50425" spans="8:8" ht="15" customHeight="1">
      <c r="H50425" s="24"/>
    </row>
    <row r="50426" spans="8:8" ht="15" customHeight="1">
      <c r="H50426" s="24"/>
    </row>
    <row r="50427" spans="8:8" ht="15" customHeight="1">
      <c r="H50427" s="24"/>
    </row>
    <row r="50428" spans="8:8" ht="15" customHeight="1">
      <c r="H50428" s="24"/>
    </row>
    <row r="50429" spans="8:8" ht="15" customHeight="1">
      <c r="H50429" s="24"/>
    </row>
    <row r="50430" spans="8:8" ht="15" customHeight="1">
      <c r="H50430" s="24"/>
    </row>
    <row r="50431" spans="8:8" ht="15" customHeight="1">
      <c r="H50431" s="24"/>
    </row>
    <row r="50432" spans="8:8" ht="15" customHeight="1">
      <c r="H50432" s="24"/>
    </row>
    <row r="50433" spans="8:8" ht="15" customHeight="1">
      <c r="H50433" s="24"/>
    </row>
    <row r="50434" spans="8:8" ht="15" customHeight="1">
      <c r="H50434" s="24"/>
    </row>
    <row r="50435" spans="8:8" ht="15" customHeight="1">
      <c r="H50435" s="24"/>
    </row>
    <row r="50436" spans="8:8" ht="15" customHeight="1">
      <c r="H50436" s="24"/>
    </row>
    <row r="50437" spans="8:8" ht="15" customHeight="1">
      <c r="H50437" s="24"/>
    </row>
    <row r="50438" spans="8:8" ht="15" customHeight="1">
      <c r="H50438" s="24"/>
    </row>
    <row r="50439" spans="8:8" ht="15" customHeight="1">
      <c r="H50439" s="24"/>
    </row>
    <row r="50440" spans="8:8" ht="15" customHeight="1">
      <c r="H50440" s="24"/>
    </row>
    <row r="50441" spans="8:8" ht="15" customHeight="1">
      <c r="H50441" s="24"/>
    </row>
    <row r="50442" spans="8:8" ht="15" customHeight="1">
      <c r="H50442" s="24"/>
    </row>
    <row r="50443" spans="8:8" ht="15" customHeight="1">
      <c r="H50443" s="24"/>
    </row>
    <row r="50444" spans="8:8" ht="15" customHeight="1">
      <c r="H50444" s="24"/>
    </row>
    <row r="50445" spans="8:8" ht="15" customHeight="1">
      <c r="H50445" s="24"/>
    </row>
    <row r="50446" spans="8:8" ht="15" customHeight="1">
      <c r="H50446" s="24"/>
    </row>
    <row r="50447" spans="8:8" ht="15" customHeight="1">
      <c r="H50447" s="24"/>
    </row>
    <row r="50448" spans="8:8" ht="15" customHeight="1">
      <c r="H50448" s="24"/>
    </row>
    <row r="50449" spans="8:8" ht="15" customHeight="1">
      <c r="H50449" s="24"/>
    </row>
    <row r="50450" spans="8:8" ht="15" customHeight="1">
      <c r="H50450" s="24"/>
    </row>
    <row r="50451" spans="8:8" ht="15" customHeight="1">
      <c r="H50451" s="24"/>
    </row>
    <row r="50452" spans="8:8" ht="15" customHeight="1">
      <c r="H50452" s="24"/>
    </row>
    <row r="50453" spans="8:8" ht="15" customHeight="1">
      <c r="H50453" s="24"/>
    </row>
    <row r="50454" spans="8:8" ht="15" customHeight="1">
      <c r="H50454" s="24"/>
    </row>
    <row r="50455" spans="8:8" ht="15" customHeight="1">
      <c r="H50455" s="24"/>
    </row>
    <row r="50456" spans="8:8" ht="15" customHeight="1">
      <c r="H50456" s="24"/>
    </row>
    <row r="50457" spans="8:8" ht="15" customHeight="1">
      <c r="H50457" s="24"/>
    </row>
    <row r="50458" spans="8:8" ht="15" customHeight="1">
      <c r="H50458" s="24"/>
    </row>
    <row r="50459" spans="8:8" ht="15" customHeight="1">
      <c r="H50459" s="24"/>
    </row>
    <row r="50460" spans="8:8" ht="15" customHeight="1">
      <c r="H50460" s="24"/>
    </row>
    <row r="50461" spans="8:8" ht="15" customHeight="1">
      <c r="H50461" s="24"/>
    </row>
    <row r="50462" spans="8:8" ht="15" customHeight="1">
      <c r="H50462" s="24"/>
    </row>
    <row r="50463" spans="8:8" ht="15" customHeight="1">
      <c r="H50463" s="24"/>
    </row>
    <row r="50464" spans="8:8" ht="15" customHeight="1">
      <c r="H50464" s="24"/>
    </row>
    <row r="50465" spans="8:8" ht="15" customHeight="1">
      <c r="H50465" s="24"/>
    </row>
    <row r="50466" spans="8:8" ht="15" customHeight="1">
      <c r="H50466" s="24"/>
    </row>
    <row r="50467" spans="8:8" ht="15" customHeight="1">
      <c r="H50467" s="24"/>
    </row>
    <row r="50468" spans="8:8" ht="15" customHeight="1">
      <c r="H50468" s="24"/>
    </row>
    <row r="50469" spans="8:8" ht="15" customHeight="1">
      <c r="H50469" s="24"/>
    </row>
    <row r="50470" spans="8:8" ht="15" customHeight="1">
      <c r="H50470" s="24"/>
    </row>
    <row r="50471" spans="8:8" ht="15" customHeight="1">
      <c r="H50471" s="24"/>
    </row>
    <row r="50472" spans="8:8" ht="15" customHeight="1">
      <c r="H50472" s="24"/>
    </row>
    <row r="50473" spans="8:8" ht="15" customHeight="1">
      <c r="H50473" s="24"/>
    </row>
    <row r="50474" spans="8:8" ht="15" customHeight="1">
      <c r="H50474" s="24"/>
    </row>
    <row r="50475" spans="8:8" ht="15" customHeight="1">
      <c r="H50475" s="24"/>
    </row>
    <row r="50476" spans="8:8" ht="15" customHeight="1">
      <c r="H50476" s="24"/>
    </row>
    <row r="50477" spans="8:8" ht="15" customHeight="1">
      <c r="H50477" s="24"/>
    </row>
    <row r="50478" spans="8:8" ht="15" customHeight="1">
      <c r="H50478" s="24"/>
    </row>
    <row r="50479" spans="8:8" ht="15" customHeight="1">
      <c r="H50479" s="24"/>
    </row>
    <row r="50480" spans="8:8" ht="15" customHeight="1">
      <c r="H50480" s="24"/>
    </row>
    <row r="50481" spans="8:8" ht="15" customHeight="1">
      <c r="H50481" s="24"/>
    </row>
    <row r="50482" spans="8:8" ht="15" customHeight="1">
      <c r="H50482" s="24"/>
    </row>
    <row r="50483" spans="8:8" ht="15" customHeight="1">
      <c r="H50483" s="24"/>
    </row>
    <row r="50484" spans="8:8" ht="15" customHeight="1">
      <c r="H50484" s="24"/>
    </row>
    <row r="50485" spans="8:8" ht="15" customHeight="1">
      <c r="H50485" s="24"/>
    </row>
    <row r="50486" spans="8:8" ht="15" customHeight="1">
      <c r="H50486" s="24"/>
    </row>
    <row r="50487" spans="8:8" ht="15" customHeight="1">
      <c r="H50487" s="24"/>
    </row>
    <row r="50488" spans="8:8" ht="15" customHeight="1">
      <c r="H50488" s="24"/>
    </row>
    <row r="50489" spans="8:8" ht="15" customHeight="1">
      <c r="H50489" s="24"/>
    </row>
    <row r="50490" spans="8:8" ht="15" customHeight="1">
      <c r="H50490" s="24"/>
    </row>
    <row r="50491" spans="8:8" ht="15" customHeight="1">
      <c r="H50491" s="24"/>
    </row>
    <row r="50492" spans="8:8" ht="15" customHeight="1">
      <c r="H50492" s="24"/>
    </row>
    <row r="50493" spans="8:8" ht="15" customHeight="1">
      <c r="H50493" s="24"/>
    </row>
    <row r="50494" spans="8:8" ht="15" customHeight="1">
      <c r="H50494" s="24"/>
    </row>
    <row r="50495" spans="8:8" ht="15" customHeight="1">
      <c r="H50495" s="24"/>
    </row>
    <row r="50496" spans="8:8" ht="15" customHeight="1">
      <c r="H50496" s="24"/>
    </row>
    <row r="50497" spans="8:8" ht="15" customHeight="1">
      <c r="H50497" s="24"/>
    </row>
    <row r="50498" spans="8:8" ht="15" customHeight="1">
      <c r="H50498" s="24"/>
    </row>
    <row r="50499" spans="8:8" ht="15" customHeight="1">
      <c r="H50499" s="24"/>
    </row>
    <row r="50500" spans="8:8" ht="15" customHeight="1">
      <c r="H50500" s="24"/>
    </row>
    <row r="50501" spans="8:8" ht="15" customHeight="1">
      <c r="H50501" s="24"/>
    </row>
    <row r="50502" spans="8:8" ht="15" customHeight="1">
      <c r="H50502" s="24"/>
    </row>
    <row r="50503" spans="8:8" ht="15" customHeight="1">
      <c r="H50503" s="24"/>
    </row>
    <row r="50504" spans="8:8" ht="15" customHeight="1">
      <c r="H50504" s="24"/>
    </row>
    <row r="50505" spans="8:8" ht="15" customHeight="1">
      <c r="H50505" s="24"/>
    </row>
    <row r="50506" spans="8:8" ht="15" customHeight="1">
      <c r="H50506" s="24"/>
    </row>
    <row r="50507" spans="8:8" ht="15" customHeight="1">
      <c r="H50507" s="24"/>
    </row>
    <row r="50508" spans="8:8" ht="15" customHeight="1">
      <c r="H50508" s="24"/>
    </row>
    <row r="50509" spans="8:8" ht="15" customHeight="1">
      <c r="H50509" s="24"/>
    </row>
    <row r="50510" spans="8:8" ht="15" customHeight="1">
      <c r="H50510" s="24"/>
    </row>
    <row r="50511" spans="8:8" ht="15" customHeight="1">
      <c r="H50511" s="24"/>
    </row>
    <row r="50512" spans="8:8" ht="15" customHeight="1">
      <c r="H50512" s="24"/>
    </row>
    <row r="50513" spans="8:8" ht="15" customHeight="1">
      <c r="H50513" s="24"/>
    </row>
    <row r="50514" spans="8:8" ht="15" customHeight="1">
      <c r="H50514" s="24"/>
    </row>
    <row r="50515" spans="8:8" ht="15" customHeight="1">
      <c r="H50515" s="24"/>
    </row>
    <row r="50516" spans="8:8" ht="15" customHeight="1">
      <c r="H50516" s="24"/>
    </row>
    <row r="50517" spans="8:8" ht="15" customHeight="1">
      <c r="H50517" s="24"/>
    </row>
    <row r="50518" spans="8:8" ht="15" customHeight="1">
      <c r="H50518" s="24"/>
    </row>
    <row r="50519" spans="8:8" ht="15" customHeight="1">
      <c r="H50519" s="24"/>
    </row>
    <row r="50520" spans="8:8" ht="15" customHeight="1">
      <c r="H50520" s="24"/>
    </row>
    <row r="50521" spans="8:8" ht="15" customHeight="1">
      <c r="H50521" s="24"/>
    </row>
    <row r="50522" spans="8:8" ht="15" customHeight="1">
      <c r="H50522" s="24"/>
    </row>
    <row r="50523" spans="8:8" ht="15" customHeight="1">
      <c r="H50523" s="24"/>
    </row>
    <row r="50524" spans="8:8" ht="15" customHeight="1">
      <c r="H50524" s="24"/>
    </row>
    <row r="50525" spans="8:8" ht="15" customHeight="1">
      <c r="H50525" s="24"/>
    </row>
    <row r="50526" spans="8:8" ht="15" customHeight="1">
      <c r="H50526" s="24"/>
    </row>
    <row r="50527" spans="8:8" ht="15" customHeight="1">
      <c r="H50527" s="24"/>
    </row>
    <row r="50528" spans="8:8" ht="15" customHeight="1">
      <c r="H50528" s="24"/>
    </row>
    <row r="50529" spans="8:8" ht="15" customHeight="1">
      <c r="H50529" s="24"/>
    </row>
    <row r="50530" spans="8:8" ht="15" customHeight="1">
      <c r="H50530" s="24"/>
    </row>
    <row r="50531" spans="8:8" ht="15" customHeight="1">
      <c r="H50531" s="24"/>
    </row>
    <row r="50532" spans="8:8" ht="15" customHeight="1">
      <c r="H50532" s="24"/>
    </row>
    <row r="50533" spans="8:8" ht="15" customHeight="1">
      <c r="H50533" s="24"/>
    </row>
    <row r="50534" spans="8:8" ht="15" customHeight="1">
      <c r="H50534" s="24"/>
    </row>
    <row r="50535" spans="8:8" ht="15" customHeight="1">
      <c r="H50535" s="24"/>
    </row>
    <row r="50536" spans="8:8" ht="15" customHeight="1">
      <c r="H50536" s="24"/>
    </row>
    <row r="50537" spans="8:8" ht="15" customHeight="1">
      <c r="H50537" s="24"/>
    </row>
    <row r="50538" spans="8:8" ht="15" customHeight="1">
      <c r="H50538" s="24"/>
    </row>
    <row r="50539" spans="8:8" ht="15" customHeight="1">
      <c r="H50539" s="24"/>
    </row>
    <row r="50540" spans="8:8" ht="15" customHeight="1">
      <c r="H50540" s="24"/>
    </row>
    <row r="50541" spans="8:8" ht="15" customHeight="1">
      <c r="H50541" s="24"/>
    </row>
    <row r="50542" spans="8:8" ht="15" customHeight="1">
      <c r="H50542" s="24"/>
    </row>
    <row r="50543" spans="8:8" ht="15" customHeight="1">
      <c r="H50543" s="24"/>
    </row>
    <row r="50544" spans="8:8" ht="15" customHeight="1">
      <c r="H50544" s="24"/>
    </row>
    <row r="50545" spans="8:8" ht="15" customHeight="1">
      <c r="H50545" s="24"/>
    </row>
    <row r="50546" spans="8:8" ht="15" customHeight="1">
      <c r="H50546" s="24"/>
    </row>
    <row r="50547" spans="8:8" ht="15" customHeight="1">
      <c r="H50547" s="24"/>
    </row>
    <row r="50548" spans="8:8" ht="15" customHeight="1">
      <c r="H50548" s="24"/>
    </row>
    <row r="50549" spans="8:8" ht="15" customHeight="1">
      <c r="H50549" s="24"/>
    </row>
    <row r="50550" spans="8:8" ht="15" customHeight="1">
      <c r="H50550" s="24"/>
    </row>
    <row r="50551" spans="8:8" ht="15" customHeight="1">
      <c r="H50551" s="24"/>
    </row>
    <row r="50552" spans="8:8" ht="15" customHeight="1">
      <c r="H50552" s="24"/>
    </row>
    <row r="50553" spans="8:8" ht="15" customHeight="1">
      <c r="H50553" s="24"/>
    </row>
    <row r="50554" spans="8:8" ht="15" customHeight="1">
      <c r="H50554" s="24"/>
    </row>
    <row r="50555" spans="8:8" ht="15" customHeight="1">
      <c r="H50555" s="24"/>
    </row>
    <row r="50556" spans="8:8" ht="15" customHeight="1">
      <c r="H50556" s="24"/>
    </row>
    <row r="50557" spans="8:8" ht="15" customHeight="1">
      <c r="H50557" s="24"/>
    </row>
    <row r="50558" spans="8:8" ht="15" customHeight="1">
      <c r="H50558" s="24"/>
    </row>
    <row r="50559" spans="8:8" ht="15" customHeight="1">
      <c r="H50559" s="24"/>
    </row>
    <row r="50560" spans="8:8" ht="15" customHeight="1">
      <c r="H50560" s="24"/>
    </row>
    <row r="50561" spans="8:8" ht="15" customHeight="1">
      <c r="H50561" s="24"/>
    </row>
    <row r="50562" spans="8:8" ht="15" customHeight="1">
      <c r="H50562" s="24"/>
    </row>
    <row r="50563" spans="8:8" ht="15" customHeight="1">
      <c r="H50563" s="24"/>
    </row>
    <row r="50564" spans="8:8" ht="15" customHeight="1">
      <c r="H50564" s="24"/>
    </row>
    <row r="50565" spans="8:8" ht="15" customHeight="1">
      <c r="H50565" s="24"/>
    </row>
    <row r="50566" spans="8:8" ht="15" customHeight="1">
      <c r="H50566" s="24"/>
    </row>
    <row r="50567" spans="8:8" ht="15" customHeight="1">
      <c r="H50567" s="24"/>
    </row>
    <row r="50568" spans="8:8" ht="15" customHeight="1">
      <c r="H50568" s="24"/>
    </row>
    <row r="50569" spans="8:8" ht="15" customHeight="1">
      <c r="H50569" s="24"/>
    </row>
    <row r="50570" spans="8:8" ht="15" customHeight="1">
      <c r="H50570" s="24"/>
    </row>
    <row r="50571" spans="8:8" ht="15" customHeight="1">
      <c r="H50571" s="24"/>
    </row>
    <row r="50572" spans="8:8" ht="15" customHeight="1">
      <c r="H50572" s="24"/>
    </row>
    <row r="50573" spans="8:8" ht="15" customHeight="1">
      <c r="H50573" s="24"/>
    </row>
    <row r="50574" spans="8:8" ht="15" customHeight="1">
      <c r="H50574" s="24"/>
    </row>
    <row r="50575" spans="8:8" ht="15" customHeight="1">
      <c r="H50575" s="24"/>
    </row>
    <row r="50576" spans="8:8" ht="15" customHeight="1">
      <c r="H50576" s="24"/>
    </row>
    <row r="50577" spans="8:8" ht="15" customHeight="1">
      <c r="H50577" s="24"/>
    </row>
    <row r="50578" spans="8:8" ht="15" customHeight="1">
      <c r="H50578" s="24"/>
    </row>
    <row r="50579" spans="8:8" ht="15" customHeight="1">
      <c r="H50579" s="24"/>
    </row>
    <row r="50580" spans="8:8" ht="15" customHeight="1">
      <c r="H50580" s="24"/>
    </row>
    <row r="50581" spans="8:8" ht="15" customHeight="1">
      <c r="H50581" s="24"/>
    </row>
    <row r="50582" spans="8:8" ht="15" customHeight="1">
      <c r="H50582" s="24"/>
    </row>
    <row r="50583" spans="8:8" ht="15" customHeight="1">
      <c r="H50583" s="24"/>
    </row>
    <row r="50584" spans="8:8" ht="15" customHeight="1">
      <c r="H50584" s="24"/>
    </row>
    <row r="50585" spans="8:8" ht="15" customHeight="1">
      <c r="H50585" s="24"/>
    </row>
    <row r="50586" spans="8:8" ht="15" customHeight="1">
      <c r="H50586" s="24"/>
    </row>
    <row r="50587" spans="8:8" ht="15" customHeight="1">
      <c r="H50587" s="24"/>
    </row>
    <row r="50588" spans="8:8" ht="15" customHeight="1">
      <c r="H50588" s="24"/>
    </row>
    <row r="50589" spans="8:8" ht="15" customHeight="1">
      <c r="H50589" s="24"/>
    </row>
    <row r="50590" spans="8:8" ht="15" customHeight="1">
      <c r="H50590" s="24"/>
    </row>
    <row r="50591" spans="8:8" ht="15" customHeight="1">
      <c r="H50591" s="24"/>
    </row>
    <row r="50592" spans="8:8" ht="15" customHeight="1">
      <c r="H50592" s="24"/>
    </row>
    <row r="50593" spans="8:8" ht="15" customHeight="1">
      <c r="H50593" s="24"/>
    </row>
    <row r="50594" spans="8:8" ht="15" customHeight="1">
      <c r="H50594" s="24"/>
    </row>
    <row r="50595" spans="8:8" ht="15" customHeight="1">
      <c r="H50595" s="24"/>
    </row>
    <row r="50596" spans="8:8" ht="15" customHeight="1">
      <c r="H50596" s="24"/>
    </row>
    <row r="50597" spans="8:8" ht="15" customHeight="1">
      <c r="H50597" s="24"/>
    </row>
    <row r="50598" spans="8:8" ht="15" customHeight="1">
      <c r="H50598" s="24"/>
    </row>
    <row r="50599" spans="8:8" ht="15" customHeight="1">
      <c r="H50599" s="24"/>
    </row>
    <row r="50600" spans="8:8" ht="15" customHeight="1">
      <c r="H50600" s="24"/>
    </row>
    <row r="50601" spans="8:8" ht="15" customHeight="1">
      <c r="H50601" s="24"/>
    </row>
    <row r="50602" spans="8:8" ht="15" customHeight="1">
      <c r="H50602" s="24"/>
    </row>
    <row r="50603" spans="8:8" ht="15" customHeight="1">
      <c r="H50603" s="24"/>
    </row>
    <row r="50604" spans="8:8" ht="15" customHeight="1">
      <c r="H50604" s="24"/>
    </row>
    <row r="50605" spans="8:8" ht="15" customHeight="1">
      <c r="H50605" s="24"/>
    </row>
    <row r="50606" spans="8:8" ht="15" customHeight="1">
      <c r="H50606" s="24"/>
    </row>
    <row r="50607" spans="8:8" ht="15" customHeight="1">
      <c r="H50607" s="24"/>
    </row>
    <row r="50608" spans="8:8" ht="15" customHeight="1">
      <c r="H50608" s="24"/>
    </row>
    <row r="50609" spans="8:8" ht="15" customHeight="1">
      <c r="H50609" s="24"/>
    </row>
    <row r="50610" spans="8:8" ht="15" customHeight="1">
      <c r="H50610" s="24"/>
    </row>
    <row r="50611" spans="8:8" ht="15" customHeight="1">
      <c r="H50611" s="24"/>
    </row>
    <row r="50612" spans="8:8" ht="15" customHeight="1">
      <c r="H50612" s="24"/>
    </row>
    <row r="50613" spans="8:8" ht="15" customHeight="1">
      <c r="H50613" s="24"/>
    </row>
    <row r="50614" spans="8:8" ht="15" customHeight="1">
      <c r="H50614" s="24"/>
    </row>
    <row r="50615" spans="8:8" ht="15" customHeight="1">
      <c r="H50615" s="24"/>
    </row>
    <row r="50616" spans="8:8" ht="15" customHeight="1">
      <c r="H50616" s="24"/>
    </row>
    <row r="50617" spans="8:8" ht="15" customHeight="1">
      <c r="H50617" s="24"/>
    </row>
    <row r="50618" spans="8:8" ht="15" customHeight="1">
      <c r="H50618" s="24"/>
    </row>
    <row r="50619" spans="8:8" ht="15" customHeight="1">
      <c r="H50619" s="24"/>
    </row>
    <row r="50620" spans="8:8" ht="15" customHeight="1">
      <c r="H50620" s="24"/>
    </row>
    <row r="50621" spans="8:8" ht="15" customHeight="1">
      <c r="H50621" s="24"/>
    </row>
    <row r="50622" spans="8:8" ht="15" customHeight="1">
      <c r="H50622" s="24"/>
    </row>
    <row r="50623" spans="8:8" ht="15" customHeight="1">
      <c r="H50623" s="24"/>
    </row>
    <row r="50624" spans="8:8" ht="15" customHeight="1">
      <c r="H50624" s="24"/>
    </row>
    <row r="50625" spans="8:8" ht="15" customHeight="1">
      <c r="H50625" s="24"/>
    </row>
    <row r="50626" spans="8:8" ht="15" customHeight="1">
      <c r="H50626" s="24"/>
    </row>
    <row r="50627" spans="8:8" ht="15" customHeight="1">
      <c r="H50627" s="24"/>
    </row>
    <row r="50628" spans="8:8" ht="15" customHeight="1">
      <c r="H50628" s="24"/>
    </row>
    <row r="50629" spans="8:8" ht="15" customHeight="1">
      <c r="H50629" s="24"/>
    </row>
    <row r="50630" spans="8:8" ht="15" customHeight="1">
      <c r="H50630" s="24"/>
    </row>
    <row r="50631" spans="8:8" ht="15" customHeight="1">
      <c r="H50631" s="24"/>
    </row>
    <row r="50632" spans="8:8" ht="15" customHeight="1">
      <c r="H50632" s="24"/>
    </row>
    <row r="50633" spans="8:8" ht="15" customHeight="1">
      <c r="H50633" s="24"/>
    </row>
    <row r="50634" spans="8:8" ht="15" customHeight="1">
      <c r="H50634" s="24"/>
    </row>
    <row r="50635" spans="8:8" ht="15" customHeight="1">
      <c r="H50635" s="24"/>
    </row>
    <row r="50636" spans="8:8" ht="15" customHeight="1">
      <c r="H50636" s="24"/>
    </row>
    <row r="50637" spans="8:8" ht="15" customHeight="1">
      <c r="H50637" s="24"/>
    </row>
    <row r="50638" spans="8:8" ht="15" customHeight="1">
      <c r="H50638" s="24"/>
    </row>
    <row r="50639" spans="8:8" ht="15" customHeight="1">
      <c r="H50639" s="24"/>
    </row>
    <row r="50640" spans="8:8" ht="15" customHeight="1">
      <c r="H50640" s="24"/>
    </row>
    <row r="50641" spans="8:8" ht="15" customHeight="1">
      <c r="H50641" s="24"/>
    </row>
    <row r="50642" spans="8:8" ht="15" customHeight="1">
      <c r="H50642" s="24"/>
    </row>
    <row r="50643" spans="8:8" ht="15" customHeight="1">
      <c r="H50643" s="24"/>
    </row>
    <row r="50644" spans="8:8" ht="15" customHeight="1">
      <c r="H50644" s="24"/>
    </row>
    <row r="50645" spans="8:8" ht="15" customHeight="1">
      <c r="H50645" s="24"/>
    </row>
    <row r="50646" spans="8:8" ht="15" customHeight="1">
      <c r="H50646" s="24"/>
    </row>
    <row r="50647" spans="8:8" ht="15" customHeight="1">
      <c r="H50647" s="24"/>
    </row>
    <row r="50648" spans="8:8" ht="15" customHeight="1">
      <c r="H50648" s="24"/>
    </row>
    <row r="50649" spans="8:8" ht="15" customHeight="1">
      <c r="H50649" s="24"/>
    </row>
    <row r="50650" spans="8:8" ht="15" customHeight="1">
      <c r="H50650" s="24"/>
    </row>
    <row r="50651" spans="8:8" ht="15" customHeight="1">
      <c r="H50651" s="24"/>
    </row>
    <row r="50652" spans="8:8" ht="15" customHeight="1">
      <c r="H50652" s="24"/>
    </row>
    <row r="50653" spans="8:8" ht="15" customHeight="1">
      <c r="H50653" s="24"/>
    </row>
    <row r="50654" spans="8:8" ht="15" customHeight="1">
      <c r="H50654" s="24"/>
    </row>
    <row r="50655" spans="8:8" ht="15" customHeight="1">
      <c r="H50655" s="24"/>
    </row>
    <row r="50656" spans="8:8" ht="15" customHeight="1">
      <c r="H50656" s="24"/>
    </row>
    <row r="50657" spans="8:8" ht="15" customHeight="1">
      <c r="H50657" s="24"/>
    </row>
    <row r="50658" spans="8:8" ht="15" customHeight="1">
      <c r="H50658" s="24"/>
    </row>
    <row r="50659" spans="8:8" ht="15" customHeight="1">
      <c r="H50659" s="24"/>
    </row>
    <row r="50660" spans="8:8" ht="15" customHeight="1">
      <c r="H50660" s="24"/>
    </row>
    <row r="50661" spans="8:8" ht="15" customHeight="1">
      <c r="H50661" s="24"/>
    </row>
    <row r="50662" spans="8:8" ht="15" customHeight="1">
      <c r="H50662" s="24"/>
    </row>
    <row r="50663" spans="8:8" ht="15" customHeight="1">
      <c r="H50663" s="24"/>
    </row>
    <row r="50664" spans="8:8" ht="15" customHeight="1">
      <c r="H50664" s="24"/>
    </row>
    <row r="50665" spans="8:8" ht="15" customHeight="1">
      <c r="H50665" s="24"/>
    </row>
    <row r="50666" spans="8:8" ht="15" customHeight="1">
      <c r="H50666" s="24"/>
    </row>
    <row r="50667" spans="8:8" ht="15" customHeight="1">
      <c r="H50667" s="24"/>
    </row>
    <row r="50668" spans="8:8" ht="15" customHeight="1">
      <c r="H50668" s="24"/>
    </row>
    <row r="50669" spans="8:8" ht="15" customHeight="1">
      <c r="H50669" s="24"/>
    </row>
    <row r="50670" spans="8:8" ht="15" customHeight="1">
      <c r="H50670" s="24"/>
    </row>
    <row r="50671" spans="8:8" ht="15" customHeight="1">
      <c r="H50671" s="24"/>
    </row>
    <row r="50672" spans="8:8" ht="15" customHeight="1">
      <c r="H50672" s="24"/>
    </row>
    <row r="50673" spans="8:8" ht="15" customHeight="1">
      <c r="H50673" s="24"/>
    </row>
    <row r="50674" spans="8:8" ht="15" customHeight="1">
      <c r="H50674" s="24"/>
    </row>
    <row r="50675" spans="8:8" ht="15" customHeight="1">
      <c r="H50675" s="24"/>
    </row>
    <row r="50676" spans="8:8" ht="15" customHeight="1">
      <c r="H50676" s="24"/>
    </row>
    <row r="50677" spans="8:8" ht="15" customHeight="1">
      <c r="H50677" s="24"/>
    </row>
    <row r="50678" spans="8:8" ht="15" customHeight="1">
      <c r="H50678" s="24"/>
    </row>
    <row r="50679" spans="8:8" ht="15" customHeight="1">
      <c r="H50679" s="24"/>
    </row>
    <row r="50680" spans="8:8" ht="15" customHeight="1">
      <c r="H50680" s="24"/>
    </row>
    <row r="50681" spans="8:8" ht="15" customHeight="1">
      <c r="H50681" s="24"/>
    </row>
    <row r="50682" spans="8:8" ht="15" customHeight="1">
      <c r="H50682" s="24"/>
    </row>
    <row r="50683" spans="8:8" ht="15" customHeight="1">
      <c r="H50683" s="24"/>
    </row>
    <row r="50684" spans="8:8" ht="15" customHeight="1">
      <c r="H50684" s="24"/>
    </row>
    <row r="50685" spans="8:8" ht="15" customHeight="1">
      <c r="H50685" s="24"/>
    </row>
    <row r="50686" spans="8:8" ht="15" customHeight="1">
      <c r="H50686" s="24"/>
    </row>
    <row r="50687" spans="8:8" ht="15" customHeight="1">
      <c r="H50687" s="24"/>
    </row>
    <row r="50688" spans="8:8" ht="15" customHeight="1">
      <c r="H50688" s="24"/>
    </row>
    <row r="50689" spans="8:8" ht="15" customHeight="1">
      <c r="H50689" s="24"/>
    </row>
    <row r="50690" spans="8:8" ht="15" customHeight="1">
      <c r="H50690" s="24"/>
    </row>
    <row r="50691" spans="8:8" ht="15" customHeight="1">
      <c r="H50691" s="24"/>
    </row>
    <row r="50692" spans="8:8" ht="15" customHeight="1">
      <c r="H50692" s="24"/>
    </row>
    <row r="50693" spans="8:8" ht="15" customHeight="1">
      <c r="H50693" s="24"/>
    </row>
    <row r="50694" spans="8:8" ht="15" customHeight="1">
      <c r="H50694" s="24"/>
    </row>
    <row r="50695" spans="8:8" ht="15" customHeight="1">
      <c r="H50695" s="24"/>
    </row>
    <row r="50696" spans="8:8" ht="15" customHeight="1">
      <c r="H50696" s="24"/>
    </row>
    <row r="50697" spans="8:8" ht="15" customHeight="1">
      <c r="H50697" s="24"/>
    </row>
    <row r="50698" spans="8:8" ht="15" customHeight="1">
      <c r="H50698" s="24"/>
    </row>
    <row r="50699" spans="8:8" ht="15" customHeight="1">
      <c r="H50699" s="24"/>
    </row>
    <row r="50700" spans="8:8" ht="15" customHeight="1">
      <c r="H50700" s="24"/>
    </row>
    <row r="50701" spans="8:8" ht="15" customHeight="1">
      <c r="H50701" s="24"/>
    </row>
    <row r="50702" spans="8:8" ht="15" customHeight="1">
      <c r="H50702" s="24"/>
    </row>
    <row r="50703" spans="8:8" ht="15" customHeight="1">
      <c r="H50703" s="24"/>
    </row>
    <row r="50704" spans="8:8" ht="15" customHeight="1">
      <c r="H50704" s="24"/>
    </row>
    <row r="50705" spans="8:8" ht="15" customHeight="1">
      <c r="H50705" s="24"/>
    </row>
    <row r="50706" spans="8:8" ht="15" customHeight="1">
      <c r="H50706" s="24"/>
    </row>
    <row r="50707" spans="8:8" ht="15" customHeight="1">
      <c r="H50707" s="24"/>
    </row>
    <row r="50708" spans="8:8" ht="15" customHeight="1">
      <c r="H50708" s="24"/>
    </row>
    <row r="50709" spans="8:8" ht="15" customHeight="1">
      <c r="H50709" s="24"/>
    </row>
    <row r="50710" spans="8:8" ht="15" customHeight="1">
      <c r="H50710" s="24"/>
    </row>
    <row r="50711" spans="8:8" ht="15" customHeight="1">
      <c r="H50711" s="24"/>
    </row>
    <row r="50712" spans="8:8" ht="15" customHeight="1">
      <c r="H50712" s="24"/>
    </row>
    <row r="50713" spans="8:8" ht="15" customHeight="1">
      <c r="H50713" s="24"/>
    </row>
    <row r="50714" spans="8:8" ht="15" customHeight="1">
      <c r="H50714" s="24"/>
    </row>
    <row r="50715" spans="8:8" ht="15" customHeight="1">
      <c r="H50715" s="24"/>
    </row>
    <row r="50716" spans="8:8" ht="15" customHeight="1">
      <c r="H50716" s="24"/>
    </row>
    <row r="50717" spans="8:8" ht="15" customHeight="1">
      <c r="H50717" s="24"/>
    </row>
    <row r="50718" spans="8:8" ht="15" customHeight="1">
      <c r="H50718" s="24"/>
    </row>
    <row r="50719" spans="8:8" ht="15" customHeight="1">
      <c r="H50719" s="24"/>
    </row>
    <row r="50720" spans="8:8" ht="15" customHeight="1">
      <c r="H50720" s="24"/>
    </row>
    <row r="50721" spans="8:8" ht="15" customHeight="1">
      <c r="H50721" s="24"/>
    </row>
    <row r="50722" spans="8:8" ht="15" customHeight="1">
      <c r="H50722" s="24"/>
    </row>
    <row r="50723" spans="8:8" ht="15" customHeight="1">
      <c r="H50723" s="24"/>
    </row>
    <row r="50724" spans="8:8" ht="15" customHeight="1">
      <c r="H50724" s="24"/>
    </row>
    <row r="50725" spans="8:8" ht="15" customHeight="1">
      <c r="H50725" s="24"/>
    </row>
    <row r="50726" spans="8:8" ht="15" customHeight="1">
      <c r="H50726" s="24"/>
    </row>
    <row r="50727" spans="8:8" ht="15" customHeight="1">
      <c r="H50727" s="24"/>
    </row>
    <row r="50728" spans="8:8" ht="15" customHeight="1">
      <c r="H50728" s="24"/>
    </row>
    <row r="50729" spans="8:8" ht="15" customHeight="1">
      <c r="H50729" s="24"/>
    </row>
    <row r="50730" spans="8:8" ht="15" customHeight="1">
      <c r="H50730" s="24"/>
    </row>
    <row r="50731" spans="8:8" ht="15" customHeight="1">
      <c r="H50731" s="24"/>
    </row>
    <row r="50732" spans="8:8" ht="15" customHeight="1">
      <c r="H50732" s="24"/>
    </row>
    <row r="50733" spans="8:8" ht="15" customHeight="1">
      <c r="H50733" s="24"/>
    </row>
    <row r="50734" spans="8:8" ht="15" customHeight="1">
      <c r="H50734" s="24"/>
    </row>
    <row r="50735" spans="8:8" ht="15" customHeight="1">
      <c r="H50735" s="24"/>
    </row>
    <row r="50736" spans="8:8" ht="15" customHeight="1">
      <c r="H50736" s="24"/>
    </row>
    <row r="50737" spans="8:8" ht="15" customHeight="1">
      <c r="H50737" s="24"/>
    </row>
    <row r="50738" spans="8:8" ht="15" customHeight="1">
      <c r="H50738" s="24"/>
    </row>
    <row r="50739" spans="8:8" ht="15" customHeight="1">
      <c r="H50739" s="24"/>
    </row>
    <row r="50740" spans="8:8" ht="15" customHeight="1">
      <c r="H50740" s="24"/>
    </row>
    <row r="50741" spans="8:8" ht="15" customHeight="1">
      <c r="H50741" s="24"/>
    </row>
    <row r="50742" spans="8:8" ht="15" customHeight="1">
      <c r="H50742" s="24"/>
    </row>
    <row r="50743" spans="8:8" ht="15" customHeight="1">
      <c r="H50743" s="24"/>
    </row>
    <row r="50744" spans="8:8" ht="15" customHeight="1">
      <c r="H50744" s="24"/>
    </row>
    <row r="50745" spans="8:8" ht="15" customHeight="1">
      <c r="H50745" s="24"/>
    </row>
    <row r="50746" spans="8:8" ht="15" customHeight="1">
      <c r="H50746" s="24"/>
    </row>
    <row r="50747" spans="8:8" ht="15" customHeight="1">
      <c r="H50747" s="24"/>
    </row>
    <row r="50748" spans="8:8" ht="15" customHeight="1">
      <c r="H50748" s="24"/>
    </row>
    <row r="50749" spans="8:8" ht="15" customHeight="1">
      <c r="H50749" s="24"/>
    </row>
    <row r="50750" spans="8:8" ht="15" customHeight="1">
      <c r="H50750" s="24"/>
    </row>
    <row r="50751" spans="8:8" ht="15" customHeight="1">
      <c r="H50751" s="24"/>
    </row>
    <row r="50752" spans="8:8" ht="15" customHeight="1">
      <c r="H50752" s="24"/>
    </row>
    <row r="50753" spans="8:8" ht="15" customHeight="1">
      <c r="H50753" s="24"/>
    </row>
    <row r="50754" spans="8:8" ht="15" customHeight="1">
      <c r="H50754" s="24"/>
    </row>
    <row r="50755" spans="8:8" ht="15" customHeight="1">
      <c r="H50755" s="24"/>
    </row>
    <row r="50756" spans="8:8" ht="15" customHeight="1">
      <c r="H50756" s="24"/>
    </row>
    <row r="50757" spans="8:8" ht="15" customHeight="1">
      <c r="H50757" s="24"/>
    </row>
    <row r="50758" spans="8:8" ht="15" customHeight="1">
      <c r="H50758" s="24"/>
    </row>
    <row r="50759" spans="8:8" ht="15" customHeight="1">
      <c r="H50759" s="24"/>
    </row>
    <row r="50760" spans="8:8" ht="15" customHeight="1">
      <c r="H50760" s="24"/>
    </row>
    <row r="50761" spans="8:8" ht="15" customHeight="1">
      <c r="H50761" s="24"/>
    </row>
    <row r="50762" spans="8:8" ht="15" customHeight="1">
      <c r="H50762" s="24"/>
    </row>
    <row r="50763" spans="8:8" ht="15" customHeight="1">
      <c r="H50763" s="24"/>
    </row>
    <row r="50764" spans="8:8" ht="15" customHeight="1">
      <c r="H50764" s="24"/>
    </row>
    <row r="50765" spans="8:8" ht="15" customHeight="1">
      <c r="H50765" s="24"/>
    </row>
    <row r="50766" spans="8:8" ht="15" customHeight="1">
      <c r="H50766" s="24"/>
    </row>
    <row r="50767" spans="8:8" ht="15" customHeight="1">
      <c r="H50767" s="24"/>
    </row>
    <row r="50768" spans="8:8" ht="15" customHeight="1">
      <c r="H50768" s="24"/>
    </row>
    <row r="50769" spans="8:8" ht="15" customHeight="1">
      <c r="H50769" s="24"/>
    </row>
    <row r="50770" spans="8:8" ht="15" customHeight="1">
      <c r="H50770" s="24"/>
    </row>
    <row r="50771" spans="8:8" ht="15" customHeight="1">
      <c r="H50771" s="24"/>
    </row>
    <row r="50772" spans="8:8" ht="15" customHeight="1">
      <c r="H50772" s="24"/>
    </row>
    <row r="50773" spans="8:8" ht="15" customHeight="1">
      <c r="H50773" s="24"/>
    </row>
    <row r="50774" spans="8:8" ht="15" customHeight="1">
      <c r="H50774" s="24"/>
    </row>
    <row r="50775" spans="8:8" ht="15" customHeight="1">
      <c r="H50775" s="24"/>
    </row>
    <row r="50776" spans="8:8" ht="15" customHeight="1">
      <c r="H50776" s="24"/>
    </row>
    <row r="50777" spans="8:8" ht="15" customHeight="1">
      <c r="H50777" s="24"/>
    </row>
    <row r="50778" spans="8:8" ht="15" customHeight="1">
      <c r="H50778" s="24"/>
    </row>
    <row r="50779" spans="8:8" ht="15" customHeight="1">
      <c r="H50779" s="24"/>
    </row>
    <row r="50780" spans="8:8" ht="15" customHeight="1">
      <c r="H50780" s="24"/>
    </row>
    <row r="50781" spans="8:8" ht="15" customHeight="1">
      <c r="H50781" s="24"/>
    </row>
    <row r="50782" spans="8:8" ht="15" customHeight="1">
      <c r="H50782" s="24"/>
    </row>
    <row r="50783" spans="8:8" ht="15" customHeight="1">
      <c r="H50783" s="24"/>
    </row>
    <row r="50784" spans="8:8" ht="15" customHeight="1">
      <c r="H50784" s="24"/>
    </row>
    <row r="50785" spans="8:8" ht="15" customHeight="1">
      <c r="H50785" s="24"/>
    </row>
    <row r="50786" spans="8:8" ht="15" customHeight="1">
      <c r="H50786" s="24"/>
    </row>
    <row r="50787" spans="8:8" ht="15" customHeight="1">
      <c r="H50787" s="24"/>
    </row>
    <row r="50788" spans="8:8" ht="15" customHeight="1">
      <c r="H50788" s="24"/>
    </row>
    <row r="50789" spans="8:8" ht="15" customHeight="1">
      <c r="H50789" s="24"/>
    </row>
    <row r="50790" spans="8:8" ht="15" customHeight="1">
      <c r="H50790" s="24"/>
    </row>
    <row r="50791" spans="8:8" ht="15" customHeight="1">
      <c r="H50791" s="24"/>
    </row>
    <row r="50792" spans="8:8" ht="15" customHeight="1">
      <c r="H50792" s="24"/>
    </row>
    <row r="50793" spans="8:8" ht="15" customHeight="1">
      <c r="H50793" s="24"/>
    </row>
    <row r="50794" spans="8:8" ht="15" customHeight="1">
      <c r="H50794" s="24"/>
    </row>
    <row r="50795" spans="8:8" ht="15" customHeight="1">
      <c r="H50795" s="24"/>
    </row>
    <row r="50796" spans="8:8" ht="15" customHeight="1">
      <c r="H50796" s="24"/>
    </row>
    <row r="50797" spans="8:8" ht="15" customHeight="1">
      <c r="H50797" s="24"/>
    </row>
    <row r="50798" spans="8:8" ht="15" customHeight="1">
      <c r="H50798" s="24"/>
    </row>
    <row r="50799" spans="8:8" ht="15" customHeight="1">
      <c r="H50799" s="24"/>
    </row>
    <row r="50800" spans="8:8" ht="15" customHeight="1">
      <c r="H50800" s="24"/>
    </row>
    <row r="50801" spans="8:8" ht="15" customHeight="1">
      <c r="H50801" s="24"/>
    </row>
    <row r="50802" spans="8:8" ht="15" customHeight="1">
      <c r="H50802" s="24"/>
    </row>
    <row r="50803" spans="8:8" ht="15" customHeight="1">
      <c r="H50803" s="24"/>
    </row>
    <row r="50804" spans="8:8" ht="15" customHeight="1">
      <c r="H50804" s="24"/>
    </row>
    <row r="50805" spans="8:8" ht="15" customHeight="1">
      <c r="H50805" s="24"/>
    </row>
    <row r="50806" spans="8:8" ht="15" customHeight="1">
      <c r="H50806" s="24"/>
    </row>
    <row r="50807" spans="8:8" ht="15" customHeight="1">
      <c r="H50807" s="24"/>
    </row>
    <row r="50808" spans="8:8" ht="15" customHeight="1">
      <c r="H50808" s="24"/>
    </row>
    <row r="50809" spans="8:8" ht="15" customHeight="1">
      <c r="H50809" s="24"/>
    </row>
    <row r="50810" spans="8:8" ht="15" customHeight="1">
      <c r="H50810" s="24"/>
    </row>
    <row r="50811" spans="8:8" ht="15" customHeight="1">
      <c r="H50811" s="24"/>
    </row>
    <row r="50812" spans="8:8" ht="15" customHeight="1">
      <c r="H50812" s="24"/>
    </row>
    <row r="50813" spans="8:8" ht="15" customHeight="1">
      <c r="H50813" s="24"/>
    </row>
    <row r="50814" spans="8:8" ht="15" customHeight="1">
      <c r="H50814" s="24"/>
    </row>
    <row r="50815" spans="8:8" ht="15" customHeight="1">
      <c r="H50815" s="24"/>
    </row>
    <row r="50816" spans="8:8" ht="15" customHeight="1">
      <c r="H50816" s="24"/>
    </row>
    <row r="50817" spans="8:8" ht="15" customHeight="1">
      <c r="H50817" s="24"/>
    </row>
    <row r="50818" spans="8:8" ht="15" customHeight="1">
      <c r="H50818" s="24"/>
    </row>
    <row r="50819" spans="8:8" ht="15" customHeight="1">
      <c r="H50819" s="24"/>
    </row>
    <row r="50820" spans="8:8" ht="15" customHeight="1">
      <c r="H50820" s="24"/>
    </row>
    <row r="50821" spans="8:8" ht="15" customHeight="1">
      <c r="H50821" s="24"/>
    </row>
    <row r="50822" spans="8:8" ht="15" customHeight="1">
      <c r="H50822" s="24"/>
    </row>
    <row r="50823" spans="8:8" ht="15" customHeight="1">
      <c r="H50823" s="24"/>
    </row>
    <row r="50824" spans="8:8" ht="15" customHeight="1">
      <c r="H50824" s="24"/>
    </row>
    <row r="50825" spans="8:8" ht="15" customHeight="1">
      <c r="H50825" s="24"/>
    </row>
    <row r="50826" spans="8:8" ht="15" customHeight="1">
      <c r="H50826" s="24"/>
    </row>
    <row r="50827" spans="8:8" ht="15" customHeight="1">
      <c r="H50827" s="24"/>
    </row>
    <row r="50828" spans="8:8" ht="15" customHeight="1">
      <c r="H50828" s="24"/>
    </row>
    <row r="50829" spans="8:8" ht="15" customHeight="1">
      <c r="H50829" s="24"/>
    </row>
    <row r="50830" spans="8:8" ht="15" customHeight="1">
      <c r="H50830" s="24"/>
    </row>
    <row r="50831" spans="8:8" ht="15" customHeight="1">
      <c r="H50831" s="24"/>
    </row>
    <row r="50832" spans="8:8" ht="15" customHeight="1">
      <c r="H50832" s="24"/>
    </row>
    <row r="50833" spans="8:8" ht="15" customHeight="1">
      <c r="H50833" s="24"/>
    </row>
    <row r="50834" spans="8:8" ht="15" customHeight="1">
      <c r="H50834" s="24"/>
    </row>
    <row r="50835" spans="8:8" ht="15" customHeight="1">
      <c r="H50835" s="24"/>
    </row>
    <row r="50836" spans="8:8" ht="15" customHeight="1">
      <c r="H50836" s="24"/>
    </row>
    <row r="50837" spans="8:8" ht="15" customHeight="1">
      <c r="H50837" s="24"/>
    </row>
    <row r="50838" spans="8:8" ht="15" customHeight="1">
      <c r="H50838" s="24"/>
    </row>
    <row r="50839" spans="8:8" ht="15" customHeight="1">
      <c r="H50839" s="24"/>
    </row>
    <row r="50840" spans="8:8" ht="15" customHeight="1">
      <c r="H50840" s="24"/>
    </row>
    <row r="50841" spans="8:8" ht="15" customHeight="1">
      <c r="H50841" s="24"/>
    </row>
    <row r="50842" spans="8:8" ht="15" customHeight="1">
      <c r="H50842" s="24"/>
    </row>
    <row r="50843" spans="8:8" ht="15" customHeight="1">
      <c r="H50843" s="24"/>
    </row>
    <row r="50844" spans="8:8" ht="15" customHeight="1">
      <c r="H50844" s="24"/>
    </row>
    <row r="50845" spans="8:8" ht="15" customHeight="1">
      <c r="H50845" s="24"/>
    </row>
    <row r="50846" spans="8:8" ht="15" customHeight="1">
      <c r="H50846" s="24"/>
    </row>
    <row r="50847" spans="8:8" ht="15" customHeight="1">
      <c r="H50847" s="24"/>
    </row>
    <row r="50848" spans="8:8" ht="15" customHeight="1">
      <c r="H50848" s="24"/>
    </row>
    <row r="50849" spans="8:8" ht="15" customHeight="1">
      <c r="H50849" s="24"/>
    </row>
    <row r="50850" spans="8:8" ht="15" customHeight="1">
      <c r="H50850" s="24"/>
    </row>
    <row r="50851" spans="8:8" ht="15" customHeight="1">
      <c r="H50851" s="24"/>
    </row>
    <row r="50852" spans="8:8" ht="15" customHeight="1">
      <c r="H50852" s="24"/>
    </row>
    <row r="50853" spans="8:8" ht="15" customHeight="1">
      <c r="H50853" s="24"/>
    </row>
    <row r="50854" spans="8:8" ht="15" customHeight="1">
      <c r="H50854" s="24"/>
    </row>
    <row r="50855" spans="8:8" ht="15" customHeight="1">
      <c r="H50855" s="24"/>
    </row>
    <row r="50856" spans="8:8" ht="15" customHeight="1">
      <c r="H50856" s="24"/>
    </row>
    <row r="50857" spans="8:8" ht="15" customHeight="1">
      <c r="H50857" s="24"/>
    </row>
    <row r="50858" spans="8:8" ht="15" customHeight="1">
      <c r="H50858" s="24"/>
    </row>
    <row r="50859" spans="8:8" ht="15" customHeight="1">
      <c r="H50859" s="24"/>
    </row>
    <row r="50860" spans="8:8" ht="15" customHeight="1">
      <c r="H50860" s="24"/>
    </row>
    <row r="50861" spans="8:8" ht="15" customHeight="1">
      <c r="H50861" s="24"/>
    </row>
    <row r="50862" spans="8:8" ht="15" customHeight="1">
      <c r="H50862" s="24"/>
    </row>
    <row r="50863" spans="8:8" ht="15" customHeight="1">
      <c r="H50863" s="24"/>
    </row>
    <row r="50864" spans="8:8" ht="15" customHeight="1">
      <c r="H50864" s="24"/>
    </row>
    <row r="50865" spans="8:8" ht="15" customHeight="1">
      <c r="H50865" s="24"/>
    </row>
    <row r="50866" spans="8:8" ht="15" customHeight="1">
      <c r="H50866" s="24"/>
    </row>
    <row r="50867" spans="8:8" ht="15" customHeight="1">
      <c r="H50867" s="24"/>
    </row>
    <row r="50868" spans="8:8" ht="15" customHeight="1">
      <c r="H50868" s="24"/>
    </row>
    <row r="50869" spans="8:8" ht="15" customHeight="1">
      <c r="H50869" s="24"/>
    </row>
    <row r="50870" spans="8:8" ht="15" customHeight="1">
      <c r="H50870" s="24"/>
    </row>
    <row r="50871" spans="8:8" ht="15" customHeight="1">
      <c r="H50871" s="24"/>
    </row>
    <row r="50872" spans="8:8" ht="15" customHeight="1">
      <c r="H50872" s="24"/>
    </row>
    <row r="50873" spans="8:8" ht="15" customHeight="1">
      <c r="H50873" s="24"/>
    </row>
    <row r="50874" spans="8:8" ht="15" customHeight="1">
      <c r="H50874" s="24"/>
    </row>
    <row r="50875" spans="8:8" ht="15" customHeight="1">
      <c r="H50875" s="24"/>
    </row>
    <row r="50876" spans="8:8" ht="15" customHeight="1">
      <c r="H50876" s="24"/>
    </row>
    <row r="50877" spans="8:8" ht="15" customHeight="1">
      <c r="H50877" s="24"/>
    </row>
    <row r="50878" spans="8:8" ht="15" customHeight="1">
      <c r="H50878" s="24"/>
    </row>
    <row r="50879" spans="8:8" ht="15" customHeight="1">
      <c r="H50879" s="24"/>
    </row>
    <row r="50880" spans="8:8" ht="15" customHeight="1">
      <c r="H50880" s="24"/>
    </row>
    <row r="50881" spans="8:8" ht="15" customHeight="1">
      <c r="H50881" s="24"/>
    </row>
    <row r="50882" spans="8:8" ht="15" customHeight="1">
      <c r="H50882" s="24"/>
    </row>
    <row r="50883" spans="8:8" ht="15" customHeight="1">
      <c r="H50883" s="24"/>
    </row>
    <row r="50884" spans="8:8" ht="15" customHeight="1">
      <c r="H50884" s="24"/>
    </row>
    <row r="50885" spans="8:8" ht="15" customHeight="1">
      <c r="H50885" s="24"/>
    </row>
    <row r="50886" spans="8:8" ht="15" customHeight="1">
      <c r="H50886" s="24"/>
    </row>
    <row r="50887" spans="8:8" ht="15" customHeight="1">
      <c r="H50887" s="24"/>
    </row>
    <row r="50888" spans="8:8" ht="15" customHeight="1">
      <c r="H50888" s="24"/>
    </row>
    <row r="50889" spans="8:8" ht="15" customHeight="1">
      <c r="H50889" s="24"/>
    </row>
    <row r="50890" spans="8:8" ht="15" customHeight="1">
      <c r="H50890" s="24"/>
    </row>
    <row r="50891" spans="8:8" ht="15" customHeight="1">
      <c r="H50891" s="24"/>
    </row>
    <row r="50892" spans="8:8" ht="15" customHeight="1">
      <c r="H50892" s="24"/>
    </row>
    <row r="50893" spans="8:8" ht="15" customHeight="1">
      <c r="H50893" s="24"/>
    </row>
    <row r="50894" spans="8:8" ht="15" customHeight="1">
      <c r="H50894" s="24"/>
    </row>
    <row r="50895" spans="8:8" ht="15" customHeight="1">
      <c r="H50895" s="24"/>
    </row>
    <row r="50896" spans="8:8" ht="15" customHeight="1">
      <c r="H50896" s="24"/>
    </row>
    <row r="50897" spans="8:8" ht="15" customHeight="1">
      <c r="H50897" s="24"/>
    </row>
    <row r="50898" spans="8:8" ht="15" customHeight="1">
      <c r="H50898" s="24"/>
    </row>
    <row r="50899" spans="8:8" ht="15" customHeight="1">
      <c r="H50899" s="24"/>
    </row>
    <row r="50900" spans="8:8" ht="15" customHeight="1">
      <c r="H50900" s="24"/>
    </row>
    <row r="50901" spans="8:8" ht="15" customHeight="1">
      <c r="H50901" s="24"/>
    </row>
    <row r="50902" spans="8:8" ht="15" customHeight="1">
      <c r="H50902" s="24"/>
    </row>
    <row r="50903" spans="8:8" ht="15" customHeight="1">
      <c r="H50903" s="24"/>
    </row>
    <row r="50904" spans="8:8" ht="15" customHeight="1">
      <c r="H50904" s="24"/>
    </row>
    <row r="50905" spans="8:8" ht="15" customHeight="1">
      <c r="H50905" s="24"/>
    </row>
    <row r="50906" spans="8:8" ht="15" customHeight="1">
      <c r="H50906" s="24"/>
    </row>
    <row r="50907" spans="8:8" ht="15" customHeight="1">
      <c r="H50907" s="24"/>
    </row>
    <row r="50908" spans="8:8" ht="15" customHeight="1">
      <c r="H50908" s="24"/>
    </row>
    <row r="50909" spans="8:8" ht="15" customHeight="1">
      <c r="H50909" s="24"/>
    </row>
    <row r="50910" spans="8:8" ht="15" customHeight="1">
      <c r="H50910" s="24"/>
    </row>
    <row r="50911" spans="8:8" ht="15" customHeight="1">
      <c r="H50911" s="24"/>
    </row>
    <row r="50912" spans="8:8" ht="15" customHeight="1">
      <c r="H50912" s="24"/>
    </row>
    <row r="50913" spans="8:8" ht="15" customHeight="1">
      <c r="H50913" s="24"/>
    </row>
    <row r="50914" spans="8:8" ht="15" customHeight="1">
      <c r="H50914" s="24"/>
    </row>
    <row r="50915" spans="8:8" ht="15" customHeight="1">
      <c r="H50915" s="24"/>
    </row>
    <row r="50916" spans="8:8" ht="15" customHeight="1">
      <c r="H50916" s="24"/>
    </row>
    <row r="50917" spans="8:8" ht="15" customHeight="1">
      <c r="H50917" s="24"/>
    </row>
    <row r="50918" spans="8:8" ht="15" customHeight="1">
      <c r="H50918" s="24"/>
    </row>
    <row r="50919" spans="8:8" ht="15" customHeight="1">
      <c r="H50919" s="24"/>
    </row>
    <row r="50920" spans="8:8" ht="15" customHeight="1">
      <c r="H50920" s="24"/>
    </row>
    <row r="50921" spans="8:8" ht="15" customHeight="1">
      <c r="H50921" s="24"/>
    </row>
    <row r="50922" spans="8:8" ht="15" customHeight="1">
      <c r="H50922" s="24"/>
    </row>
    <row r="50923" spans="8:8" ht="15" customHeight="1">
      <c r="H50923" s="24"/>
    </row>
    <row r="50924" spans="8:8" ht="15" customHeight="1">
      <c r="H50924" s="24"/>
    </row>
    <row r="50925" spans="8:8" ht="15" customHeight="1">
      <c r="H50925" s="24"/>
    </row>
    <row r="50926" spans="8:8" ht="15" customHeight="1">
      <c r="H50926" s="24"/>
    </row>
    <row r="50927" spans="8:8" ht="15" customHeight="1">
      <c r="H50927" s="24"/>
    </row>
    <row r="50928" spans="8:8" ht="15" customHeight="1">
      <c r="H50928" s="24"/>
    </row>
    <row r="50929" spans="8:8" ht="15" customHeight="1">
      <c r="H50929" s="24"/>
    </row>
    <row r="50930" spans="8:8" ht="15" customHeight="1">
      <c r="H50930" s="24"/>
    </row>
    <row r="50931" spans="8:8" ht="15" customHeight="1">
      <c r="H50931" s="24"/>
    </row>
    <row r="50932" spans="8:8" ht="15" customHeight="1">
      <c r="H50932" s="24"/>
    </row>
    <row r="50933" spans="8:8" ht="15" customHeight="1">
      <c r="H50933" s="24"/>
    </row>
    <row r="50934" spans="8:8" ht="15" customHeight="1">
      <c r="H50934" s="24"/>
    </row>
    <row r="50935" spans="8:8" ht="15" customHeight="1">
      <c r="H50935" s="24"/>
    </row>
    <row r="50936" spans="8:8" ht="15" customHeight="1">
      <c r="H50936" s="24"/>
    </row>
    <row r="50937" spans="8:8" ht="15" customHeight="1">
      <c r="H50937" s="24"/>
    </row>
    <row r="50938" spans="8:8" ht="15" customHeight="1">
      <c r="H50938" s="24"/>
    </row>
    <row r="50939" spans="8:8" ht="15" customHeight="1">
      <c r="H50939" s="24"/>
    </row>
    <row r="50940" spans="8:8" ht="15" customHeight="1">
      <c r="H50940" s="24"/>
    </row>
    <row r="50941" spans="8:8" ht="15" customHeight="1">
      <c r="H50941" s="24"/>
    </row>
    <row r="50942" spans="8:8" ht="15" customHeight="1">
      <c r="H50942" s="24"/>
    </row>
    <row r="50943" spans="8:8" ht="15" customHeight="1">
      <c r="H50943" s="24"/>
    </row>
    <row r="50944" spans="8:8" ht="15" customHeight="1">
      <c r="H50944" s="24"/>
    </row>
    <row r="50945" spans="8:8" ht="15" customHeight="1">
      <c r="H50945" s="24"/>
    </row>
    <row r="50946" spans="8:8" ht="15" customHeight="1">
      <c r="H50946" s="24"/>
    </row>
    <row r="50947" spans="8:8" ht="15" customHeight="1">
      <c r="H50947" s="24"/>
    </row>
    <row r="50948" spans="8:8" ht="15" customHeight="1">
      <c r="H50948" s="24"/>
    </row>
    <row r="50949" spans="8:8" ht="15" customHeight="1">
      <c r="H50949" s="24"/>
    </row>
    <row r="50950" spans="8:8" ht="15" customHeight="1">
      <c r="H50950" s="24"/>
    </row>
    <row r="50951" spans="8:8" ht="15" customHeight="1">
      <c r="H50951" s="24"/>
    </row>
    <row r="50952" spans="8:8" ht="15" customHeight="1">
      <c r="H50952" s="24"/>
    </row>
    <row r="50953" spans="8:8" ht="15" customHeight="1">
      <c r="H50953" s="24"/>
    </row>
    <row r="50954" spans="8:8" ht="15" customHeight="1">
      <c r="H50954" s="24"/>
    </row>
    <row r="50955" spans="8:8" ht="15" customHeight="1">
      <c r="H50955" s="24"/>
    </row>
    <row r="50956" spans="8:8" ht="15" customHeight="1">
      <c r="H50956" s="24"/>
    </row>
    <row r="50957" spans="8:8" ht="15" customHeight="1">
      <c r="H50957" s="24"/>
    </row>
    <row r="50958" spans="8:8" ht="15" customHeight="1">
      <c r="H50958" s="24"/>
    </row>
    <row r="50959" spans="8:8" ht="15" customHeight="1">
      <c r="H50959" s="24"/>
    </row>
    <row r="50960" spans="8:8" ht="15" customHeight="1">
      <c r="H50960" s="24"/>
    </row>
    <row r="50961" spans="8:8" ht="15" customHeight="1">
      <c r="H50961" s="24"/>
    </row>
    <row r="50962" spans="8:8" ht="15" customHeight="1">
      <c r="H50962" s="24"/>
    </row>
    <row r="50963" spans="8:8" ht="15" customHeight="1">
      <c r="H50963" s="24"/>
    </row>
    <row r="50964" spans="8:8" ht="15" customHeight="1">
      <c r="H50964" s="24"/>
    </row>
    <row r="50965" spans="8:8" ht="15" customHeight="1">
      <c r="H50965" s="24"/>
    </row>
    <row r="50966" spans="8:8" ht="15" customHeight="1">
      <c r="H50966" s="24"/>
    </row>
    <row r="50967" spans="8:8" ht="15" customHeight="1">
      <c r="H50967" s="24"/>
    </row>
    <row r="50968" spans="8:8" ht="15" customHeight="1">
      <c r="H50968" s="24"/>
    </row>
    <row r="50969" spans="8:8" ht="15" customHeight="1">
      <c r="H50969" s="24"/>
    </row>
    <row r="50970" spans="8:8" ht="15" customHeight="1">
      <c r="H50970" s="24"/>
    </row>
    <row r="50971" spans="8:8" ht="15" customHeight="1">
      <c r="H50971" s="24"/>
    </row>
    <row r="50972" spans="8:8" ht="15" customHeight="1">
      <c r="H50972" s="24"/>
    </row>
    <row r="50973" spans="8:8" ht="15" customHeight="1">
      <c r="H50973" s="24"/>
    </row>
    <row r="50974" spans="8:8" ht="15" customHeight="1">
      <c r="H50974" s="24"/>
    </row>
    <row r="50975" spans="8:8" ht="15" customHeight="1">
      <c r="H50975" s="24"/>
    </row>
    <row r="50976" spans="8:8" ht="15" customHeight="1">
      <c r="H50976" s="24"/>
    </row>
    <row r="50977" spans="8:8" ht="15" customHeight="1">
      <c r="H50977" s="24"/>
    </row>
    <row r="50978" spans="8:8" ht="15" customHeight="1">
      <c r="H50978" s="24"/>
    </row>
    <row r="50979" spans="8:8" ht="15" customHeight="1">
      <c r="H50979" s="24"/>
    </row>
    <row r="50980" spans="8:8" ht="15" customHeight="1">
      <c r="H50980" s="24"/>
    </row>
    <row r="50981" spans="8:8" ht="15" customHeight="1">
      <c r="H50981" s="24"/>
    </row>
    <row r="50982" spans="8:8" ht="15" customHeight="1">
      <c r="H50982" s="24"/>
    </row>
    <row r="50983" spans="8:8" ht="15" customHeight="1">
      <c r="H50983" s="24"/>
    </row>
    <row r="50984" spans="8:8" ht="15" customHeight="1">
      <c r="H50984" s="24"/>
    </row>
    <row r="50985" spans="8:8" ht="15" customHeight="1">
      <c r="H50985" s="24"/>
    </row>
    <row r="50986" spans="8:8" ht="15" customHeight="1">
      <c r="H50986" s="24"/>
    </row>
    <row r="50987" spans="8:8" ht="15" customHeight="1">
      <c r="H50987" s="24"/>
    </row>
    <row r="50988" spans="8:8" ht="15" customHeight="1">
      <c r="H50988" s="24"/>
    </row>
    <row r="50989" spans="8:8" ht="15" customHeight="1">
      <c r="H50989" s="24"/>
    </row>
    <row r="50990" spans="8:8" ht="15" customHeight="1">
      <c r="H50990" s="24"/>
    </row>
    <row r="50991" spans="8:8" ht="15" customHeight="1">
      <c r="H50991" s="24"/>
    </row>
    <row r="50992" spans="8:8" ht="15" customHeight="1">
      <c r="H50992" s="24"/>
    </row>
    <row r="50993" spans="8:8" ht="15" customHeight="1">
      <c r="H50993" s="24"/>
    </row>
    <row r="50994" spans="8:8" ht="15" customHeight="1">
      <c r="H50994" s="24"/>
    </row>
    <row r="50995" spans="8:8" ht="15" customHeight="1">
      <c r="H50995" s="24"/>
    </row>
    <row r="50996" spans="8:8" ht="15" customHeight="1">
      <c r="H50996" s="24"/>
    </row>
    <row r="50997" spans="8:8" ht="15" customHeight="1">
      <c r="H50997" s="24"/>
    </row>
    <row r="50998" spans="8:8" ht="15" customHeight="1">
      <c r="H50998" s="24"/>
    </row>
    <row r="50999" spans="8:8" ht="15" customHeight="1">
      <c r="H50999" s="24"/>
    </row>
    <row r="51000" spans="8:8" ht="15" customHeight="1">
      <c r="H51000" s="24"/>
    </row>
    <row r="51001" spans="8:8" ht="15" customHeight="1">
      <c r="H51001" s="24"/>
    </row>
    <row r="51002" spans="8:8" ht="15" customHeight="1">
      <c r="H51002" s="24"/>
    </row>
    <row r="51003" spans="8:8" ht="15" customHeight="1">
      <c r="H51003" s="24"/>
    </row>
    <row r="51004" spans="8:8" ht="15" customHeight="1">
      <c r="H51004" s="24"/>
    </row>
    <row r="51005" spans="8:8" ht="15" customHeight="1">
      <c r="H51005" s="24"/>
    </row>
    <row r="51006" spans="8:8" ht="15" customHeight="1">
      <c r="H51006" s="24"/>
    </row>
    <row r="51007" spans="8:8" ht="15" customHeight="1">
      <c r="H51007" s="24"/>
    </row>
    <row r="51008" spans="8:8" ht="15" customHeight="1">
      <c r="H51008" s="24"/>
    </row>
    <row r="51009" spans="8:8" ht="15" customHeight="1">
      <c r="H51009" s="24"/>
    </row>
    <row r="51010" spans="8:8" ht="15" customHeight="1">
      <c r="H51010" s="24"/>
    </row>
    <row r="51011" spans="8:8" ht="15" customHeight="1">
      <c r="H51011" s="24"/>
    </row>
    <row r="51012" spans="8:8" ht="15" customHeight="1">
      <c r="H51012" s="24"/>
    </row>
    <row r="51013" spans="8:8" ht="15" customHeight="1">
      <c r="H51013" s="24"/>
    </row>
    <row r="51014" spans="8:8" ht="15" customHeight="1">
      <c r="H51014" s="24"/>
    </row>
    <row r="51015" spans="8:8" ht="15" customHeight="1">
      <c r="H51015" s="24"/>
    </row>
    <row r="51016" spans="8:8" ht="15" customHeight="1">
      <c r="H51016" s="24"/>
    </row>
    <row r="51017" spans="8:8" ht="15" customHeight="1">
      <c r="H51017" s="24"/>
    </row>
    <row r="51018" spans="8:8" ht="15" customHeight="1">
      <c r="H51018" s="24"/>
    </row>
    <row r="51019" spans="8:8" ht="15" customHeight="1">
      <c r="H51019" s="24"/>
    </row>
    <row r="51020" spans="8:8" ht="15" customHeight="1">
      <c r="H51020" s="24"/>
    </row>
    <row r="51021" spans="8:8" ht="15" customHeight="1">
      <c r="H51021" s="24"/>
    </row>
    <row r="51022" spans="8:8" ht="15" customHeight="1">
      <c r="H51022" s="24"/>
    </row>
    <row r="51023" spans="8:8" ht="15" customHeight="1">
      <c r="H51023" s="24"/>
    </row>
    <row r="51024" spans="8:8" ht="15" customHeight="1">
      <c r="H51024" s="24"/>
    </row>
    <row r="51025" spans="8:8" ht="15" customHeight="1">
      <c r="H51025" s="24"/>
    </row>
    <row r="51026" spans="8:8" ht="15" customHeight="1">
      <c r="H51026" s="24"/>
    </row>
    <row r="51027" spans="8:8" ht="15" customHeight="1">
      <c r="H51027" s="24"/>
    </row>
    <row r="51028" spans="8:8" ht="15" customHeight="1">
      <c r="H51028" s="24"/>
    </row>
    <row r="51029" spans="8:8" ht="15" customHeight="1">
      <c r="H51029" s="24"/>
    </row>
    <row r="51030" spans="8:8" ht="15" customHeight="1">
      <c r="H51030" s="24"/>
    </row>
    <row r="51031" spans="8:8" ht="15" customHeight="1">
      <c r="H51031" s="24"/>
    </row>
    <row r="51032" spans="8:8" ht="15" customHeight="1">
      <c r="H51032" s="24"/>
    </row>
    <row r="51033" spans="8:8" ht="15" customHeight="1">
      <c r="H51033" s="24"/>
    </row>
    <row r="51034" spans="8:8" ht="15" customHeight="1">
      <c r="H51034" s="24"/>
    </row>
    <row r="51035" spans="8:8" ht="15" customHeight="1">
      <c r="H51035" s="24"/>
    </row>
    <row r="51036" spans="8:8" ht="15" customHeight="1">
      <c r="H51036" s="24"/>
    </row>
    <row r="51037" spans="8:8" ht="15" customHeight="1">
      <c r="H51037" s="24"/>
    </row>
    <row r="51038" spans="8:8" ht="15" customHeight="1">
      <c r="H51038" s="24"/>
    </row>
    <row r="51039" spans="8:8" ht="15" customHeight="1">
      <c r="H51039" s="24"/>
    </row>
    <row r="51040" spans="8:8" ht="15" customHeight="1">
      <c r="H51040" s="24"/>
    </row>
    <row r="51041" spans="8:8" ht="15" customHeight="1">
      <c r="H51041" s="24"/>
    </row>
    <row r="51042" spans="8:8" ht="15" customHeight="1">
      <c r="H51042" s="24"/>
    </row>
    <row r="51043" spans="8:8" ht="15" customHeight="1">
      <c r="H51043" s="24"/>
    </row>
    <row r="51044" spans="8:8" ht="15" customHeight="1">
      <c r="H51044" s="24"/>
    </row>
    <row r="51045" spans="8:8" ht="15" customHeight="1">
      <c r="H51045" s="24"/>
    </row>
    <row r="51046" spans="8:8" ht="15" customHeight="1">
      <c r="H51046" s="24"/>
    </row>
    <row r="51047" spans="8:8" ht="15" customHeight="1">
      <c r="H51047" s="24"/>
    </row>
    <row r="51048" spans="8:8" ht="15" customHeight="1">
      <c r="H51048" s="24"/>
    </row>
    <row r="51049" spans="8:8" ht="15" customHeight="1">
      <c r="H51049" s="24"/>
    </row>
    <row r="51050" spans="8:8" ht="15" customHeight="1">
      <c r="H51050" s="24"/>
    </row>
    <row r="51051" spans="8:8" ht="15" customHeight="1">
      <c r="H51051" s="24"/>
    </row>
    <row r="51052" spans="8:8" ht="15" customHeight="1">
      <c r="H51052" s="24"/>
    </row>
    <row r="51053" spans="8:8" ht="15" customHeight="1">
      <c r="H51053" s="24"/>
    </row>
    <row r="51054" spans="8:8" ht="15" customHeight="1">
      <c r="H51054" s="24"/>
    </row>
    <row r="51055" spans="8:8" ht="15" customHeight="1">
      <c r="H51055" s="24"/>
    </row>
    <row r="51056" spans="8:8" ht="15" customHeight="1">
      <c r="H51056" s="24"/>
    </row>
    <row r="51057" spans="8:8" ht="15" customHeight="1">
      <c r="H51057" s="24"/>
    </row>
    <row r="51058" spans="8:8" ht="15" customHeight="1">
      <c r="H51058" s="24"/>
    </row>
    <row r="51059" spans="8:8" ht="15" customHeight="1">
      <c r="H51059" s="24"/>
    </row>
    <row r="51060" spans="8:8" ht="15" customHeight="1">
      <c r="H51060" s="24"/>
    </row>
    <row r="51061" spans="8:8" ht="15" customHeight="1">
      <c r="H51061" s="24"/>
    </row>
    <row r="51062" spans="8:8" ht="15" customHeight="1">
      <c r="H51062" s="24"/>
    </row>
    <row r="51063" spans="8:8" ht="15" customHeight="1">
      <c r="H51063" s="24"/>
    </row>
    <row r="51064" spans="8:8" ht="15" customHeight="1">
      <c r="H51064" s="24"/>
    </row>
    <row r="51065" spans="8:8" ht="15" customHeight="1">
      <c r="H51065" s="24"/>
    </row>
    <row r="51066" spans="8:8" ht="15" customHeight="1">
      <c r="H51066" s="24"/>
    </row>
    <row r="51067" spans="8:8" ht="15" customHeight="1">
      <c r="H51067" s="24"/>
    </row>
    <row r="51068" spans="8:8" ht="15" customHeight="1">
      <c r="H51068" s="24"/>
    </row>
    <row r="51069" spans="8:8" ht="15" customHeight="1">
      <c r="H51069" s="24"/>
    </row>
    <row r="51070" spans="8:8" ht="15" customHeight="1">
      <c r="H51070" s="24"/>
    </row>
    <row r="51071" spans="8:8" ht="15" customHeight="1">
      <c r="H51071" s="24"/>
    </row>
    <row r="51072" spans="8:8" ht="15" customHeight="1">
      <c r="H51072" s="24"/>
    </row>
    <row r="51073" spans="8:8" ht="15" customHeight="1">
      <c r="H51073" s="24"/>
    </row>
    <row r="51074" spans="8:8" ht="15" customHeight="1">
      <c r="H51074" s="24"/>
    </row>
    <row r="51075" spans="8:8" ht="15" customHeight="1">
      <c r="H51075" s="24"/>
    </row>
    <row r="51076" spans="8:8" ht="15" customHeight="1">
      <c r="H51076" s="24"/>
    </row>
    <row r="51077" spans="8:8" ht="15" customHeight="1">
      <c r="H51077" s="24"/>
    </row>
    <row r="51078" spans="8:8" ht="15" customHeight="1">
      <c r="H51078" s="24"/>
    </row>
    <row r="51079" spans="8:8" ht="15" customHeight="1">
      <c r="H51079" s="24"/>
    </row>
    <row r="51080" spans="8:8" ht="15" customHeight="1">
      <c r="H51080" s="24"/>
    </row>
    <row r="51081" spans="8:8" ht="15" customHeight="1">
      <c r="H51081" s="24"/>
    </row>
    <row r="51082" spans="8:8" ht="15" customHeight="1">
      <c r="H51082" s="24"/>
    </row>
    <row r="51083" spans="8:8" ht="15" customHeight="1">
      <c r="H51083" s="24"/>
    </row>
    <row r="51084" spans="8:8" ht="15" customHeight="1">
      <c r="H51084" s="24"/>
    </row>
    <row r="51085" spans="8:8" ht="15" customHeight="1">
      <c r="H51085" s="24"/>
    </row>
    <row r="51086" spans="8:8" ht="15" customHeight="1">
      <c r="H51086" s="24"/>
    </row>
    <row r="51087" spans="8:8" ht="15" customHeight="1">
      <c r="H51087" s="24"/>
    </row>
    <row r="51088" spans="8:8" ht="15" customHeight="1">
      <c r="H51088" s="24"/>
    </row>
    <row r="51089" spans="8:8" ht="15" customHeight="1">
      <c r="H51089" s="24"/>
    </row>
    <row r="51090" spans="8:8" ht="15" customHeight="1">
      <c r="H51090" s="24"/>
    </row>
    <row r="51091" spans="8:8" ht="15" customHeight="1">
      <c r="H51091" s="24"/>
    </row>
    <row r="51092" spans="8:8" ht="15" customHeight="1">
      <c r="H51092" s="24"/>
    </row>
    <row r="51093" spans="8:8" ht="15" customHeight="1">
      <c r="H51093" s="24"/>
    </row>
    <row r="51094" spans="8:8" ht="15" customHeight="1">
      <c r="H51094" s="24"/>
    </row>
    <row r="51095" spans="8:8" ht="15" customHeight="1">
      <c r="H51095" s="24"/>
    </row>
    <row r="51096" spans="8:8" ht="15" customHeight="1">
      <c r="H51096" s="24"/>
    </row>
    <row r="51097" spans="8:8" ht="15" customHeight="1">
      <c r="H51097" s="24"/>
    </row>
    <row r="51098" spans="8:8" ht="15" customHeight="1">
      <c r="H51098" s="24"/>
    </row>
    <row r="51099" spans="8:8" ht="15" customHeight="1">
      <c r="H51099" s="24"/>
    </row>
    <row r="51100" spans="8:8" ht="15" customHeight="1">
      <c r="H51100" s="24"/>
    </row>
    <row r="51101" spans="8:8" ht="15" customHeight="1">
      <c r="H51101" s="24"/>
    </row>
    <row r="51102" spans="8:8" ht="15" customHeight="1">
      <c r="H51102" s="24"/>
    </row>
    <row r="51103" spans="8:8" ht="15" customHeight="1">
      <c r="H51103" s="24"/>
    </row>
    <row r="51104" spans="8:8" ht="15" customHeight="1">
      <c r="H51104" s="24"/>
    </row>
    <row r="51105" spans="8:8" ht="15" customHeight="1">
      <c r="H51105" s="24"/>
    </row>
    <row r="51106" spans="8:8" ht="15" customHeight="1">
      <c r="H51106" s="24"/>
    </row>
    <row r="51107" spans="8:8" ht="15" customHeight="1">
      <c r="H51107" s="24"/>
    </row>
    <row r="51108" spans="8:8" ht="15" customHeight="1">
      <c r="H51108" s="24"/>
    </row>
    <row r="51109" spans="8:8" ht="15" customHeight="1">
      <c r="H51109" s="24"/>
    </row>
    <row r="51110" spans="8:8" ht="15" customHeight="1">
      <c r="H51110" s="24"/>
    </row>
    <row r="51111" spans="8:8" ht="15" customHeight="1">
      <c r="H51111" s="24"/>
    </row>
    <row r="51112" spans="8:8" ht="15" customHeight="1">
      <c r="H51112" s="24"/>
    </row>
    <row r="51113" spans="8:8" ht="15" customHeight="1">
      <c r="H51113" s="24"/>
    </row>
    <row r="51114" spans="8:8" ht="15" customHeight="1">
      <c r="H51114" s="24"/>
    </row>
    <row r="51115" spans="8:8" ht="15" customHeight="1">
      <c r="H51115" s="24"/>
    </row>
    <row r="51116" spans="8:8" ht="15" customHeight="1">
      <c r="H51116" s="24"/>
    </row>
    <row r="51117" spans="8:8" ht="15" customHeight="1">
      <c r="H51117" s="24"/>
    </row>
    <row r="51118" spans="8:8" ht="15" customHeight="1">
      <c r="H51118" s="24"/>
    </row>
    <row r="51119" spans="8:8" ht="15" customHeight="1">
      <c r="H51119" s="24"/>
    </row>
    <row r="51120" spans="8:8" ht="15" customHeight="1">
      <c r="H51120" s="24"/>
    </row>
    <row r="51121" spans="8:8" ht="15" customHeight="1">
      <c r="H51121" s="24"/>
    </row>
    <row r="51122" spans="8:8" ht="15" customHeight="1">
      <c r="H51122" s="24"/>
    </row>
    <row r="51123" spans="8:8" ht="15" customHeight="1">
      <c r="H51123" s="24"/>
    </row>
    <row r="51124" spans="8:8" ht="15" customHeight="1">
      <c r="H51124" s="24"/>
    </row>
    <row r="51125" spans="8:8" ht="15" customHeight="1">
      <c r="H51125" s="24"/>
    </row>
    <row r="51126" spans="8:8" ht="15" customHeight="1">
      <c r="H51126" s="24"/>
    </row>
    <row r="51127" spans="8:8" ht="15" customHeight="1">
      <c r="H51127" s="24"/>
    </row>
    <row r="51128" spans="8:8" ht="15" customHeight="1">
      <c r="H51128" s="24"/>
    </row>
    <row r="51129" spans="8:8" ht="15" customHeight="1">
      <c r="H51129" s="24"/>
    </row>
    <row r="51130" spans="8:8" ht="15" customHeight="1">
      <c r="H51130" s="24"/>
    </row>
    <row r="51131" spans="8:8" ht="15" customHeight="1">
      <c r="H51131" s="24"/>
    </row>
    <row r="51132" spans="8:8" ht="15" customHeight="1">
      <c r="H51132" s="24"/>
    </row>
    <row r="51133" spans="8:8" ht="15" customHeight="1">
      <c r="H51133" s="24"/>
    </row>
    <row r="51134" spans="8:8" ht="15" customHeight="1">
      <c r="H51134" s="24"/>
    </row>
    <row r="51135" spans="8:8" ht="15" customHeight="1">
      <c r="H51135" s="24"/>
    </row>
    <row r="51136" spans="8:8" ht="15" customHeight="1">
      <c r="H51136" s="24"/>
    </row>
    <row r="51137" spans="8:8" ht="15" customHeight="1">
      <c r="H51137" s="24"/>
    </row>
    <row r="51138" spans="8:8" ht="15" customHeight="1">
      <c r="H51138" s="24"/>
    </row>
    <row r="51139" spans="8:8" ht="15" customHeight="1">
      <c r="H51139" s="24"/>
    </row>
    <row r="51140" spans="8:8" ht="15" customHeight="1">
      <c r="H51140" s="24"/>
    </row>
    <row r="51141" spans="8:8" ht="15" customHeight="1">
      <c r="H51141" s="24"/>
    </row>
    <row r="51142" spans="8:8" ht="15" customHeight="1">
      <c r="H51142" s="24"/>
    </row>
    <row r="51143" spans="8:8" ht="15" customHeight="1">
      <c r="H51143" s="24"/>
    </row>
    <row r="51144" spans="8:8" ht="15" customHeight="1">
      <c r="H51144" s="24"/>
    </row>
    <row r="51145" spans="8:8" ht="15" customHeight="1">
      <c r="H51145" s="24"/>
    </row>
    <row r="51146" spans="8:8" ht="15" customHeight="1">
      <c r="H51146" s="24"/>
    </row>
    <row r="51147" spans="8:8" ht="15" customHeight="1">
      <c r="H51147" s="24"/>
    </row>
    <row r="51148" spans="8:8" ht="15" customHeight="1">
      <c r="H51148" s="24"/>
    </row>
    <row r="51149" spans="8:8" ht="15" customHeight="1">
      <c r="H51149" s="24"/>
    </row>
    <row r="51150" spans="8:8" ht="15" customHeight="1">
      <c r="H51150" s="24"/>
    </row>
    <row r="51151" spans="8:8" ht="15" customHeight="1">
      <c r="H51151" s="24"/>
    </row>
    <row r="51152" spans="8:8" ht="15" customHeight="1">
      <c r="H51152" s="24"/>
    </row>
    <row r="51153" spans="8:8" ht="15" customHeight="1">
      <c r="H51153" s="24"/>
    </row>
    <row r="51154" spans="8:8" ht="15" customHeight="1">
      <c r="H51154" s="24"/>
    </row>
    <row r="51155" spans="8:8" ht="15" customHeight="1">
      <c r="H51155" s="24"/>
    </row>
    <row r="51156" spans="8:8" ht="15" customHeight="1">
      <c r="H51156" s="24"/>
    </row>
    <row r="51157" spans="8:8" ht="15" customHeight="1">
      <c r="H51157" s="24"/>
    </row>
    <row r="51158" spans="8:8" ht="15" customHeight="1">
      <c r="H51158" s="24"/>
    </row>
    <row r="51159" spans="8:8" ht="15" customHeight="1">
      <c r="H51159" s="24"/>
    </row>
    <row r="51160" spans="8:8" ht="15" customHeight="1">
      <c r="H51160" s="24"/>
    </row>
    <row r="51161" spans="8:8" ht="15" customHeight="1">
      <c r="H51161" s="24"/>
    </row>
    <row r="51162" spans="8:8" ht="15" customHeight="1">
      <c r="H51162" s="24"/>
    </row>
    <row r="51163" spans="8:8" ht="15" customHeight="1">
      <c r="H51163" s="24"/>
    </row>
    <row r="51164" spans="8:8" ht="15" customHeight="1">
      <c r="H51164" s="24"/>
    </row>
    <row r="51165" spans="8:8" ht="15" customHeight="1">
      <c r="H51165" s="24"/>
    </row>
    <row r="51166" spans="8:8" ht="15" customHeight="1">
      <c r="H51166" s="24"/>
    </row>
    <row r="51167" spans="8:8" ht="15" customHeight="1">
      <c r="H51167" s="24"/>
    </row>
    <row r="51168" spans="8:8" ht="15" customHeight="1">
      <c r="H51168" s="24"/>
    </row>
    <row r="51169" spans="8:8" ht="15" customHeight="1">
      <c r="H51169" s="24"/>
    </row>
    <row r="51170" spans="8:8" ht="15" customHeight="1">
      <c r="H51170" s="24"/>
    </row>
    <row r="51171" spans="8:8" ht="15" customHeight="1">
      <c r="H51171" s="24"/>
    </row>
    <row r="51172" spans="8:8" ht="15" customHeight="1">
      <c r="H51172" s="24"/>
    </row>
    <row r="51173" spans="8:8" ht="15" customHeight="1">
      <c r="H51173" s="24"/>
    </row>
    <row r="51174" spans="8:8" ht="15" customHeight="1">
      <c r="H51174" s="24"/>
    </row>
    <row r="51175" spans="8:8" ht="15" customHeight="1">
      <c r="H51175" s="24"/>
    </row>
    <row r="51176" spans="8:8" ht="15" customHeight="1">
      <c r="H51176" s="24"/>
    </row>
    <row r="51177" spans="8:8" ht="15" customHeight="1">
      <c r="H51177" s="24"/>
    </row>
    <row r="51178" spans="8:8" ht="15" customHeight="1">
      <c r="H51178" s="24"/>
    </row>
    <row r="51179" spans="8:8" ht="15" customHeight="1">
      <c r="H51179" s="24"/>
    </row>
    <row r="51180" spans="8:8" ht="15" customHeight="1">
      <c r="H51180" s="24"/>
    </row>
    <row r="51181" spans="8:8" ht="15" customHeight="1">
      <c r="H51181" s="24"/>
    </row>
    <row r="51182" spans="8:8" ht="15" customHeight="1">
      <c r="H51182" s="24"/>
    </row>
    <row r="51183" spans="8:8" ht="15" customHeight="1">
      <c r="H51183" s="24"/>
    </row>
    <row r="51184" spans="8:8" ht="15" customHeight="1">
      <c r="H51184" s="24"/>
    </row>
    <row r="51185" spans="8:8" ht="15" customHeight="1">
      <c r="H51185" s="24"/>
    </row>
    <row r="51186" spans="8:8" ht="15" customHeight="1">
      <c r="H51186" s="24"/>
    </row>
    <row r="51187" spans="8:8" ht="15" customHeight="1">
      <c r="H51187" s="24"/>
    </row>
    <row r="51188" spans="8:8" ht="15" customHeight="1">
      <c r="H51188" s="24"/>
    </row>
    <row r="51189" spans="8:8" ht="15" customHeight="1">
      <c r="H51189" s="24"/>
    </row>
    <row r="51190" spans="8:8" ht="15" customHeight="1">
      <c r="H51190" s="24"/>
    </row>
    <row r="51191" spans="8:8" ht="15" customHeight="1">
      <c r="H51191" s="24"/>
    </row>
    <row r="51192" spans="8:8" ht="15" customHeight="1">
      <c r="H51192" s="24"/>
    </row>
    <row r="51193" spans="8:8" ht="15" customHeight="1">
      <c r="H51193" s="24"/>
    </row>
    <row r="51194" spans="8:8" ht="15" customHeight="1">
      <c r="H51194" s="24"/>
    </row>
    <row r="51195" spans="8:8" ht="15" customHeight="1">
      <c r="H51195" s="24"/>
    </row>
    <row r="51196" spans="8:8" ht="15" customHeight="1">
      <c r="H51196" s="24"/>
    </row>
    <row r="51197" spans="8:8" ht="15" customHeight="1">
      <c r="H51197" s="24"/>
    </row>
    <row r="51198" spans="8:8" ht="15" customHeight="1">
      <c r="H51198" s="24"/>
    </row>
    <row r="51199" spans="8:8" ht="15" customHeight="1">
      <c r="H51199" s="24"/>
    </row>
    <row r="51200" spans="8:8" ht="15" customHeight="1">
      <c r="H51200" s="24"/>
    </row>
    <row r="51201" spans="8:8" ht="15" customHeight="1">
      <c r="H51201" s="24"/>
    </row>
    <row r="51202" spans="8:8" ht="15" customHeight="1">
      <c r="H51202" s="24"/>
    </row>
    <row r="51203" spans="8:8" ht="15" customHeight="1">
      <c r="H51203" s="24"/>
    </row>
    <row r="51204" spans="8:8" ht="15" customHeight="1">
      <c r="H51204" s="24"/>
    </row>
    <row r="51205" spans="8:8" ht="15" customHeight="1">
      <c r="H51205" s="24"/>
    </row>
    <row r="51206" spans="8:8" ht="15" customHeight="1">
      <c r="H51206" s="24"/>
    </row>
    <row r="51207" spans="8:8" ht="15" customHeight="1">
      <c r="H51207" s="24"/>
    </row>
    <row r="51208" spans="8:8" ht="15" customHeight="1">
      <c r="H51208" s="24"/>
    </row>
    <row r="51209" spans="8:8" ht="15" customHeight="1">
      <c r="H51209" s="24"/>
    </row>
    <row r="51210" spans="8:8" ht="15" customHeight="1">
      <c r="H51210" s="24"/>
    </row>
    <row r="51211" spans="8:8" ht="15" customHeight="1">
      <c r="H51211" s="24"/>
    </row>
    <row r="51212" spans="8:8" ht="15" customHeight="1">
      <c r="H51212" s="24"/>
    </row>
    <row r="51213" spans="8:8" ht="15" customHeight="1">
      <c r="H51213" s="24"/>
    </row>
    <row r="51214" spans="8:8" ht="15" customHeight="1">
      <c r="H51214" s="24"/>
    </row>
    <row r="51215" spans="8:8" ht="15" customHeight="1">
      <c r="H51215" s="24"/>
    </row>
    <row r="51216" spans="8:8" ht="15" customHeight="1">
      <c r="H51216" s="24"/>
    </row>
    <row r="51217" spans="8:8" ht="15" customHeight="1">
      <c r="H51217" s="24"/>
    </row>
    <row r="51218" spans="8:8" ht="15" customHeight="1">
      <c r="H51218" s="24"/>
    </row>
    <row r="51219" spans="8:8" ht="15" customHeight="1">
      <c r="H51219" s="24"/>
    </row>
    <row r="51220" spans="8:8" ht="15" customHeight="1">
      <c r="H51220" s="24"/>
    </row>
    <row r="51221" spans="8:8" ht="15" customHeight="1">
      <c r="H51221" s="24"/>
    </row>
    <row r="51222" spans="8:8" ht="15" customHeight="1">
      <c r="H51222" s="24"/>
    </row>
    <row r="51223" spans="8:8" ht="15" customHeight="1">
      <c r="H51223" s="24"/>
    </row>
    <row r="51224" spans="8:8" ht="15" customHeight="1">
      <c r="H51224" s="24"/>
    </row>
    <row r="51225" spans="8:8" ht="15" customHeight="1">
      <c r="H51225" s="24"/>
    </row>
    <row r="51226" spans="8:8" ht="15" customHeight="1">
      <c r="H51226" s="24"/>
    </row>
    <row r="51227" spans="8:8" ht="15" customHeight="1">
      <c r="H51227" s="24"/>
    </row>
    <row r="51228" spans="8:8" ht="15" customHeight="1">
      <c r="H51228" s="24"/>
    </row>
    <row r="51229" spans="8:8" ht="15" customHeight="1">
      <c r="H51229" s="24"/>
    </row>
    <row r="51230" spans="8:8" ht="15" customHeight="1">
      <c r="H51230" s="24"/>
    </row>
    <row r="51231" spans="8:8" ht="15" customHeight="1">
      <c r="H51231" s="24"/>
    </row>
    <row r="51232" spans="8:8" ht="15" customHeight="1">
      <c r="H51232" s="24"/>
    </row>
    <row r="51233" spans="8:8" ht="15" customHeight="1">
      <c r="H51233" s="24"/>
    </row>
    <row r="51234" spans="8:8" ht="15" customHeight="1">
      <c r="H51234" s="24"/>
    </row>
    <row r="51235" spans="8:8" ht="15" customHeight="1">
      <c r="H51235" s="24"/>
    </row>
    <row r="51236" spans="8:8" ht="15" customHeight="1">
      <c r="H51236" s="24"/>
    </row>
    <row r="51237" spans="8:8" ht="15" customHeight="1">
      <c r="H51237" s="24"/>
    </row>
    <row r="51238" spans="8:8" ht="15" customHeight="1">
      <c r="H51238" s="24"/>
    </row>
    <row r="51239" spans="8:8" ht="15" customHeight="1">
      <c r="H51239" s="24"/>
    </row>
    <row r="51240" spans="8:8" ht="15" customHeight="1">
      <c r="H51240" s="24"/>
    </row>
    <row r="51241" spans="8:8" ht="15" customHeight="1">
      <c r="H51241" s="24"/>
    </row>
    <row r="51242" spans="8:8" ht="15" customHeight="1">
      <c r="H51242" s="24"/>
    </row>
    <row r="51243" spans="8:8" ht="15" customHeight="1">
      <c r="H51243" s="24"/>
    </row>
    <row r="51244" spans="8:8" ht="15" customHeight="1">
      <c r="H51244" s="24"/>
    </row>
    <row r="51245" spans="8:8" ht="15" customHeight="1">
      <c r="H51245" s="24"/>
    </row>
    <row r="51246" spans="8:8" ht="15" customHeight="1">
      <c r="H51246" s="24"/>
    </row>
    <row r="51247" spans="8:8" ht="15" customHeight="1">
      <c r="H51247" s="24"/>
    </row>
    <row r="51248" spans="8:8" ht="15" customHeight="1">
      <c r="H51248" s="24"/>
    </row>
    <row r="51249" spans="8:8" ht="15" customHeight="1">
      <c r="H51249" s="24"/>
    </row>
    <row r="51250" spans="8:8" ht="15" customHeight="1">
      <c r="H51250" s="24"/>
    </row>
    <row r="51251" spans="8:8" ht="15" customHeight="1">
      <c r="H51251" s="24"/>
    </row>
    <row r="51252" spans="8:8" ht="15" customHeight="1">
      <c r="H51252" s="24"/>
    </row>
    <row r="51253" spans="8:8" ht="15" customHeight="1">
      <c r="H51253" s="24"/>
    </row>
    <row r="51254" spans="8:8" ht="15" customHeight="1">
      <c r="H51254" s="24"/>
    </row>
    <row r="51255" spans="8:8" ht="15" customHeight="1">
      <c r="H51255" s="24"/>
    </row>
    <row r="51256" spans="8:8" ht="15" customHeight="1">
      <c r="H51256" s="24"/>
    </row>
    <row r="51257" spans="8:8" ht="15" customHeight="1">
      <c r="H51257" s="24"/>
    </row>
    <row r="51258" spans="8:8" ht="15" customHeight="1">
      <c r="H51258" s="24"/>
    </row>
    <row r="51259" spans="8:8" ht="15" customHeight="1">
      <c r="H51259" s="24"/>
    </row>
    <row r="51260" spans="8:8" ht="15" customHeight="1">
      <c r="H51260" s="24"/>
    </row>
    <row r="51261" spans="8:8" ht="15" customHeight="1">
      <c r="H51261" s="24"/>
    </row>
    <row r="51262" spans="8:8" ht="15" customHeight="1">
      <c r="H51262" s="24"/>
    </row>
    <row r="51263" spans="8:8" ht="15" customHeight="1">
      <c r="H51263" s="24"/>
    </row>
    <row r="51264" spans="8:8" ht="15" customHeight="1">
      <c r="H51264" s="24"/>
    </row>
    <row r="51265" spans="8:8" ht="15" customHeight="1">
      <c r="H51265" s="24"/>
    </row>
    <row r="51266" spans="8:8" ht="15" customHeight="1">
      <c r="H51266" s="24"/>
    </row>
    <row r="51267" spans="8:8" ht="15" customHeight="1">
      <c r="H51267" s="24"/>
    </row>
    <row r="51268" spans="8:8" ht="15" customHeight="1">
      <c r="H51268" s="24"/>
    </row>
    <row r="51269" spans="8:8" ht="15" customHeight="1">
      <c r="H51269" s="24"/>
    </row>
    <row r="51270" spans="8:8" ht="15" customHeight="1">
      <c r="H51270" s="24"/>
    </row>
    <row r="51271" spans="8:8" ht="15" customHeight="1">
      <c r="H51271" s="24"/>
    </row>
    <row r="51272" spans="8:8" ht="15" customHeight="1">
      <c r="H51272" s="24"/>
    </row>
    <row r="51273" spans="8:8" ht="15" customHeight="1">
      <c r="H51273" s="24"/>
    </row>
    <row r="51274" spans="8:8" ht="15" customHeight="1">
      <c r="H51274" s="24"/>
    </row>
    <row r="51275" spans="8:8" ht="15" customHeight="1">
      <c r="H51275" s="24"/>
    </row>
    <row r="51276" spans="8:8" ht="15" customHeight="1">
      <c r="H51276" s="24"/>
    </row>
    <row r="51277" spans="8:8" ht="15" customHeight="1">
      <c r="H51277" s="24"/>
    </row>
    <row r="51278" spans="8:8" ht="15" customHeight="1">
      <c r="H51278" s="24"/>
    </row>
    <row r="51279" spans="8:8" ht="15" customHeight="1">
      <c r="H51279" s="24"/>
    </row>
    <row r="51280" spans="8:8" ht="15" customHeight="1">
      <c r="H51280" s="24"/>
    </row>
    <row r="51281" spans="8:8" ht="15" customHeight="1">
      <c r="H51281" s="24"/>
    </row>
    <row r="51282" spans="8:8" ht="15" customHeight="1">
      <c r="H51282" s="24"/>
    </row>
    <row r="51283" spans="8:8" ht="15" customHeight="1">
      <c r="H51283" s="24"/>
    </row>
    <row r="51284" spans="8:8" ht="15" customHeight="1">
      <c r="H51284" s="24"/>
    </row>
    <row r="51285" spans="8:8" ht="15" customHeight="1">
      <c r="H51285" s="24"/>
    </row>
    <row r="51286" spans="8:8" ht="15" customHeight="1">
      <c r="H51286" s="24"/>
    </row>
    <row r="51287" spans="8:8" ht="15" customHeight="1">
      <c r="H51287" s="24"/>
    </row>
    <row r="51288" spans="8:8" ht="15" customHeight="1">
      <c r="H51288" s="24"/>
    </row>
    <row r="51289" spans="8:8" ht="15" customHeight="1">
      <c r="H51289" s="24"/>
    </row>
    <row r="51290" spans="8:8" ht="15" customHeight="1">
      <c r="H51290" s="24"/>
    </row>
    <row r="51291" spans="8:8" ht="15" customHeight="1">
      <c r="H51291" s="24"/>
    </row>
    <row r="51292" spans="8:8" ht="15" customHeight="1">
      <c r="H51292" s="24"/>
    </row>
    <row r="51293" spans="8:8" ht="15" customHeight="1">
      <c r="H51293" s="24"/>
    </row>
    <row r="51294" spans="8:8" ht="15" customHeight="1">
      <c r="H51294" s="24"/>
    </row>
    <row r="51295" spans="8:8" ht="15" customHeight="1">
      <c r="H51295" s="24"/>
    </row>
    <row r="51296" spans="8:8" ht="15" customHeight="1">
      <c r="H51296" s="24"/>
    </row>
    <row r="51297" spans="8:8" ht="15" customHeight="1">
      <c r="H51297" s="24"/>
    </row>
    <row r="51298" spans="8:8" ht="15" customHeight="1">
      <c r="H51298" s="24"/>
    </row>
    <row r="51299" spans="8:8" ht="15" customHeight="1">
      <c r="H51299" s="24"/>
    </row>
    <row r="51300" spans="8:8" ht="15" customHeight="1">
      <c r="H51300" s="24"/>
    </row>
    <row r="51301" spans="8:8" ht="15" customHeight="1">
      <c r="H51301" s="24"/>
    </row>
    <row r="51302" spans="8:8" ht="15" customHeight="1">
      <c r="H51302" s="24"/>
    </row>
    <row r="51303" spans="8:8" ht="15" customHeight="1">
      <c r="H51303" s="24"/>
    </row>
    <row r="51304" spans="8:8" ht="15" customHeight="1">
      <c r="H51304" s="24"/>
    </row>
    <row r="51305" spans="8:8" ht="15" customHeight="1">
      <c r="H51305" s="24"/>
    </row>
    <row r="51306" spans="8:8" ht="15" customHeight="1">
      <c r="H51306" s="24"/>
    </row>
    <row r="51307" spans="8:8" ht="15" customHeight="1">
      <c r="H51307" s="24"/>
    </row>
    <row r="51308" spans="8:8" ht="15" customHeight="1">
      <c r="H51308" s="24"/>
    </row>
    <row r="51309" spans="8:8" ht="15" customHeight="1">
      <c r="H51309" s="24"/>
    </row>
    <row r="51310" spans="8:8" ht="15" customHeight="1">
      <c r="H51310" s="24"/>
    </row>
    <row r="51311" spans="8:8" ht="15" customHeight="1">
      <c r="H51311" s="24"/>
    </row>
    <row r="51312" spans="8:8" ht="15" customHeight="1">
      <c r="H51312" s="24"/>
    </row>
    <row r="51313" spans="8:8" ht="15" customHeight="1">
      <c r="H51313" s="24"/>
    </row>
    <row r="51314" spans="8:8" ht="15" customHeight="1">
      <c r="H51314" s="24"/>
    </row>
    <row r="51315" spans="8:8" ht="15" customHeight="1">
      <c r="H51315" s="24"/>
    </row>
    <row r="51316" spans="8:8" ht="15" customHeight="1">
      <c r="H51316" s="24"/>
    </row>
    <row r="51317" spans="8:8" ht="15" customHeight="1">
      <c r="H51317" s="24"/>
    </row>
    <row r="51318" spans="8:8" ht="15" customHeight="1">
      <c r="H51318" s="24"/>
    </row>
    <row r="51319" spans="8:8" ht="15" customHeight="1">
      <c r="H51319" s="24"/>
    </row>
    <row r="51320" spans="8:8" ht="15" customHeight="1">
      <c r="H51320" s="24"/>
    </row>
    <row r="51321" spans="8:8" ht="15" customHeight="1">
      <c r="H51321" s="24"/>
    </row>
    <row r="51322" spans="8:8" ht="15" customHeight="1">
      <c r="H51322" s="24"/>
    </row>
    <row r="51323" spans="8:8" ht="15" customHeight="1">
      <c r="H51323" s="24"/>
    </row>
    <row r="51324" spans="8:8" ht="15" customHeight="1">
      <c r="H51324" s="24"/>
    </row>
    <row r="51325" spans="8:8" ht="15" customHeight="1">
      <c r="H51325" s="24"/>
    </row>
    <row r="51326" spans="8:8" ht="15" customHeight="1">
      <c r="H51326" s="24"/>
    </row>
    <row r="51327" spans="8:8" ht="15" customHeight="1">
      <c r="H51327" s="24"/>
    </row>
    <row r="51328" spans="8:8" ht="15" customHeight="1">
      <c r="H51328" s="24"/>
    </row>
    <row r="51329" spans="8:8" ht="15" customHeight="1">
      <c r="H51329" s="24"/>
    </row>
    <row r="51330" spans="8:8" ht="15" customHeight="1">
      <c r="H51330" s="24"/>
    </row>
    <row r="51331" spans="8:8" ht="15" customHeight="1">
      <c r="H51331" s="24"/>
    </row>
    <row r="51332" spans="8:8" ht="15" customHeight="1">
      <c r="H51332" s="24"/>
    </row>
    <row r="51333" spans="8:8" ht="15" customHeight="1">
      <c r="H51333" s="24"/>
    </row>
    <row r="51334" spans="8:8" ht="15" customHeight="1">
      <c r="H51334" s="24"/>
    </row>
    <row r="51335" spans="8:8" ht="15" customHeight="1">
      <c r="H51335" s="24"/>
    </row>
    <row r="51336" spans="8:8" ht="15" customHeight="1">
      <c r="H51336" s="24"/>
    </row>
    <row r="51337" spans="8:8" ht="15" customHeight="1">
      <c r="H51337" s="24"/>
    </row>
    <row r="51338" spans="8:8" ht="15" customHeight="1">
      <c r="H51338" s="24"/>
    </row>
    <row r="51339" spans="8:8" ht="15" customHeight="1">
      <c r="H51339" s="24"/>
    </row>
    <row r="51340" spans="8:8" ht="15" customHeight="1">
      <c r="H51340" s="24"/>
    </row>
    <row r="51341" spans="8:8" ht="15" customHeight="1">
      <c r="H51341" s="24"/>
    </row>
    <row r="51342" spans="8:8" ht="15" customHeight="1">
      <c r="H51342" s="24"/>
    </row>
    <row r="51343" spans="8:8" ht="15" customHeight="1">
      <c r="H51343" s="24"/>
    </row>
    <row r="51344" spans="8:8" ht="15" customHeight="1">
      <c r="H51344" s="24"/>
    </row>
    <row r="51345" spans="8:8" ht="15" customHeight="1">
      <c r="H51345" s="24"/>
    </row>
    <row r="51346" spans="8:8" ht="15" customHeight="1">
      <c r="H51346" s="24"/>
    </row>
    <row r="51347" spans="8:8" ht="15" customHeight="1">
      <c r="H51347" s="24"/>
    </row>
    <row r="51348" spans="8:8" ht="15" customHeight="1">
      <c r="H51348" s="24"/>
    </row>
    <row r="51349" spans="8:8" ht="15" customHeight="1">
      <c r="H51349" s="24"/>
    </row>
    <row r="51350" spans="8:8" ht="15" customHeight="1">
      <c r="H51350" s="24"/>
    </row>
    <row r="51351" spans="8:8" ht="15" customHeight="1">
      <c r="H51351" s="24"/>
    </row>
    <row r="51352" spans="8:8" ht="15" customHeight="1">
      <c r="H51352" s="24"/>
    </row>
    <row r="51353" spans="8:8" ht="15" customHeight="1">
      <c r="H51353" s="24"/>
    </row>
    <row r="51354" spans="8:8" ht="15" customHeight="1">
      <c r="H51354" s="24"/>
    </row>
    <row r="51355" spans="8:8" ht="15" customHeight="1">
      <c r="H51355" s="24"/>
    </row>
    <row r="51356" spans="8:8" ht="15" customHeight="1">
      <c r="H51356" s="24"/>
    </row>
    <row r="51357" spans="8:8" ht="15" customHeight="1">
      <c r="H51357" s="24"/>
    </row>
    <row r="51358" spans="8:8" ht="15" customHeight="1">
      <c r="H51358" s="24"/>
    </row>
    <row r="51359" spans="8:8" ht="15" customHeight="1">
      <c r="H51359" s="24"/>
    </row>
    <row r="51360" spans="8:8" ht="15" customHeight="1">
      <c r="H51360" s="24"/>
    </row>
    <row r="51361" spans="8:8" ht="15" customHeight="1">
      <c r="H51361" s="24"/>
    </row>
    <row r="51362" spans="8:8" ht="15" customHeight="1">
      <c r="H51362" s="24"/>
    </row>
    <row r="51363" spans="8:8" ht="15" customHeight="1">
      <c r="H51363" s="24"/>
    </row>
    <row r="51364" spans="8:8" ht="15" customHeight="1">
      <c r="H51364" s="24"/>
    </row>
    <row r="51365" spans="8:8" ht="15" customHeight="1">
      <c r="H51365" s="24"/>
    </row>
    <row r="51366" spans="8:8" ht="15" customHeight="1">
      <c r="H51366" s="24"/>
    </row>
    <row r="51367" spans="8:8" ht="15" customHeight="1">
      <c r="H51367" s="24"/>
    </row>
    <row r="51368" spans="8:8" ht="15" customHeight="1">
      <c r="H51368" s="24"/>
    </row>
    <row r="51369" spans="8:8" ht="15" customHeight="1">
      <c r="H51369" s="24"/>
    </row>
    <row r="51370" spans="8:8" ht="15" customHeight="1">
      <c r="H51370" s="24"/>
    </row>
    <row r="51371" spans="8:8" ht="15" customHeight="1">
      <c r="H51371" s="24"/>
    </row>
    <row r="51372" spans="8:8" ht="15" customHeight="1">
      <c r="H51372" s="24"/>
    </row>
    <row r="51373" spans="8:8" ht="15" customHeight="1">
      <c r="H51373" s="24"/>
    </row>
    <row r="51374" spans="8:8" ht="15" customHeight="1">
      <c r="H51374" s="24"/>
    </row>
    <row r="51375" spans="8:8" ht="15" customHeight="1">
      <c r="H51375" s="24"/>
    </row>
    <row r="51376" spans="8:8" ht="15" customHeight="1">
      <c r="H51376" s="24"/>
    </row>
    <row r="51377" spans="8:8" ht="15" customHeight="1">
      <c r="H51377" s="24"/>
    </row>
    <row r="51378" spans="8:8" ht="15" customHeight="1">
      <c r="H51378" s="24"/>
    </row>
    <row r="51379" spans="8:8" ht="15" customHeight="1">
      <c r="H51379" s="24"/>
    </row>
    <row r="51380" spans="8:8" ht="15" customHeight="1">
      <c r="H51380" s="24"/>
    </row>
    <row r="51381" spans="8:8" ht="15" customHeight="1">
      <c r="H51381" s="24"/>
    </row>
    <row r="51382" spans="8:8" ht="15" customHeight="1">
      <c r="H51382" s="24"/>
    </row>
    <row r="51383" spans="8:8" ht="15" customHeight="1">
      <c r="H51383" s="24"/>
    </row>
    <row r="51384" spans="8:8" ht="15" customHeight="1">
      <c r="H51384" s="24"/>
    </row>
    <row r="51385" spans="8:8" ht="15" customHeight="1">
      <c r="H51385" s="24"/>
    </row>
    <row r="51386" spans="8:8" ht="15" customHeight="1">
      <c r="H51386" s="24"/>
    </row>
    <row r="51387" spans="8:8" ht="15" customHeight="1">
      <c r="H51387" s="24"/>
    </row>
    <row r="51388" spans="8:8" ht="15" customHeight="1">
      <c r="H51388" s="24"/>
    </row>
    <row r="51389" spans="8:8" ht="15" customHeight="1">
      <c r="H51389" s="24"/>
    </row>
    <row r="51390" spans="8:8" ht="15" customHeight="1">
      <c r="H51390" s="24"/>
    </row>
    <row r="51391" spans="8:8" ht="15" customHeight="1">
      <c r="H51391" s="24"/>
    </row>
    <row r="51392" spans="8:8" ht="15" customHeight="1">
      <c r="H51392" s="24"/>
    </row>
    <row r="51393" spans="8:8" ht="15" customHeight="1">
      <c r="H51393" s="24"/>
    </row>
    <row r="51394" spans="8:8" ht="15" customHeight="1">
      <c r="H51394" s="24"/>
    </row>
    <row r="51395" spans="8:8" ht="15" customHeight="1">
      <c r="H51395" s="24"/>
    </row>
    <row r="51396" spans="8:8" ht="15" customHeight="1">
      <c r="H51396" s="24"/>
    </row>
    <row r="51397" spans="8:8" ht="15" customHeight="1">
      <c r="H51397" s="24"/>
    </row>
    <row r="51398" spans="8:8" ht="15" customHeight="1">
      <c r="H51398" s="24"/>
    </row>
    <row r="51399" spans="8:8" ht="15" customHeight="1">
      <c r="H51399" s="24"/>
    </row>
    <row r="51400" spans="8:8" ht="15" customHeight="1">
      <c r="H51400" s="24"/>
    </row>
    <row r="51401" spans="8:8" ht="15" customHeight="1">
      <c r="H51401" s="24"/>
    </row>
    <row r="51402" spans="8:8" ht="15" customHeight="1">
      <c r="H51402" s="24"/>
    </row>
    <row r="51403" spans="8:8" ht="15" customHeight="1">
      <c r="H51403" s="24"/>
    </row>
    <row r="51404" spans="8:8" ht="15" customHeight="1">
      <c r="H51404" s="24"/>
    </row>
    <row r="51405" spans="8:8" ht="15" customHeight="1">
      <c r="H51405" s="24"/>
    </row>
    <row r="51406" spans="8:8" ht="15" customHeight="1">
      <c r="H51406" s="24"/>
    </row>
    <row r="51407" spans="8:8" ht="15" customHeight="1">
      <c r="H51407" s="24"/>
    </row>
    <row r="51408" spans="8:8" ht="15" customHeight="1">
      <c r="H51408" s="24"/>
    </row>
    <row r="51409" spans="8:8" ht="15" customHeight="1">
      <c r="H51409" s="24"/>
    </row>
    <row r="51410" spans="8:8" ht="15" customHeight="1">
      <c r="H51410" s="24"/>
    </row>
    <row r="51411" spans="8:8" ht="15" customHeight="1">
      <c r="H51411" s="24"/>
    </row>
    <row r="51412" spans="8:8" ht="15" customHeight="1">
      <c r="H51412" s="24"/>
    </row>
    <row r="51413" spans="8:8" ht="15" customHeight="1">
      <c r="H51413" s="24"/>
    </row>
    <row r="51414" spans="8:8" ht="15" customHeight="1">
      <c r="H51414" s="24"/>
    </row>
    <row r="51415" spans="8:8" ht="15" customHeight="1">
      <c r="H51415" s="24"/>
    </row>
    <row r="51416" spans="8:8" ht="15" customHeight="1">
      <c r="H51416" s="24"/>
    </row>
    <row r="51417" spans="8:8" ht="15" customHeight="1">
      <c r="H51417" s="24"/>
    </row>
    <row r="51418" spans="8:8" ht="15" customHeight="1">
      <c r="H51418" s="24"/>
    </row>
    <row r="51419" spans="8:8" ht="15" customHeight="1">
      <c r="H51419" s="24"/>
    </row>
    <row r="51420" spans="8:8" ht="15" customHeight="1">
      <c r="H51420" s="24"/>
    </row>
    <row r="51421" spans="8:8" ht="15" customHeight="1">
      <c r="H51421" s="24"/>
    </row>
    <row r="51422" spans="8:8" ht="15" customHeight="1">
      <c r="H51422" s="24"/>
    </row>
    <row r="51423" spans="8:8" ht="15" customHeight="1">
      <c r="H51423" s="24"/>
    </row>
    <row r="51424" spans="8:8" ht="15" customHeight="1">
      <c r="H51424" s="24"/>
    </row>
    <row r="51425" spans="8:8" ht="15" customHeight="1">
      <c r="H51425" s="24"/>
    </row>
    <row r="51426" spans="8:8" ht="15" customHeight="1">
      <c r="H51426" s="24"/>
    </row>
    <row r="51427" spans="8:8" ht="15" customHeight="1">
      <c r="H51427" s="24"/>
    </row>
    <row r="51428" spans="8:8" ht="15" customHeight="1">
      <c r="H51428" s="24"/>
    </row>
    <row r="51429" spans="8:8" ht="15" customHeight="1">
      <c r="H51429" s="24"/>
    </row>
    <row r="51430" spans="8:8" ht="15" customHeight="1">
      <c r="H51430" s="24"/>
    </row>
    <row r="51431" spans="8:8" ht="15" customHeight="1">
      <c r="H51431" s="24"/>
    </row>
    <row r="51432" spans="8:8" ht="15" customHeight="1">
      <c r="H51432" s="24"/>
    </row>
    <row r="51433" spans="8:8" ht="15" customHeight="1">
      <c r="H51433" s="24"/>
    </row>
    <row r="51434" spans="8:8" ht="15" customHeight="1">
      <c r="H51434" s="24"/>
    </row>
    <row r="51435" spans="8:8" ht="15" customHeight="1">
      <c r="H51435" s="24"/>
    </row>
    <row r="51436" spans="8:8" ht="15" customHeight="1">
      <c r="H51436" s="24"/>
    </row>
    <row r="51437" spans="8:8" ht="15" customHeight="1">
      <c r="H51437" s="24"/>
    </row>
    <row r="51438" spans="8:8" ht="15" customHeight="1">
      <c r="H51438" s="24"/>
    </row>
    <row r="51439" spans="8:8" ht="15" customHeight="1">
      <c r="H51439" s="24"/>
    </row>
    <row r="51440" spans="8:8" ht="15" customHeight="1">
      <c r="H51440" s="24"/>
    </row>
    <row r="51441" spans="8:8" ht="15" customHeight="1">
      <c r="H51441" s="24"/>
    </row>
    <row r="51442" spans="8:8" ht="15" customHeight="1">
      <c r="H51442" s="24"/>
    </row>
    <row r="51443" spans="8:8" ht="15" customHeight="1">
      <c r="H51443" s="24"/>
    </row>
    <row r="51444" spans="8:8" ht="15" customHeight="1">
      <c r="H51444" s="24"/>
    </row>
    <row r="51445" spans="8:8" ht="15" customHeight="1">
      <c r="H51445" s="24"/>
    </row>
    <row r="51446" spans="8:8" ht="15" customHeight="1">
      <c r="H51446" s="24"/>
    </row>
    <row r="51447" spans="8:8" ht="15" customHeight="1">
      <c r="H51447" s="24"/>
    </row>
    <row r="51448" spans="8:8" ht="15" customHeight="1">
      <c r="H51448" s="24"/>
    </row>
    <row r="51449" spans="8:8" ht="15" customHeight="1">
      <c r="H51449" s="24"/>
    </row>
    <row r="51450" spans="8:8" ht="15" customHeight="1">
      <c r="H51450" s="24"/>
    </row>
    <row r="51451" spans="8:8" ht="15" customHeight="1">
      <c r="H51451" s="24"/>
    </row>
    <row r="51452" spans="8:8" ht="15" customHeight="1">
      <c r="H51452" s="24"/>
    </row>
    <row r="51453" spans="8:8" ht="15" customHeight="1">
      <c r="H51453" s="24"/>
    </row>
    <row r="51454" spans="8:8" ht="15" customHeight="1">
      <c r="H51454" s="24"/>
    </row>
    <row r="51455" spans="8:8" ht="15" customHeight="1">
      <c r="H51455" s="24"/>
    </row>
    <row r="51456" spans="8:8" ht="15" customHeight="1">
      <c r="H51456" s="24"/>
    </row>
    <row r="51457" spans="8:8" ht="15" customHeight="1">
      <c r="H51457" s="24"/>
    </row>
    <row r="51458" spans="8:8" ht="15" customHeight="1">
      <c r="H51458" s="24"/>
    </row>
    <row r="51459" spans="8:8" ht="15" customHeight="1">
      <c r="H51459" s="24"/>
    </row>
    <row r="51460" spans="8:8" ht="15" customHeight="1">
      <c r="H51460" s="24"/>
    </row>
    <row r="51461" spans="8:8" ht="15" customHeight="1">
      <c r="H51461" s="24"/>
    </row>
    <row r="51462" spans="8:8" ht="15" customHeight="1">
      <c r="H51462" s="24"/>
    </row>
    <row r="51463" spans="8:8" ht="15" customHeight="1">
      <c r="H51463" s="24"/>
    </row>
    <row r="51464" spans="8:8" ht="15" customHeight="1">
      <c r="H51464" s="24"/>
    </row>
    <row r="51465" spans="8:8" ht="15" customHeight="1">
      <c r="H51465" s="24"/>
    </row>
    <row r="51466" spans="8:8" ht="15" customHeight="1">
      <c r="H51466" s="24"/>
    </row>
    <row r="51467" spans="8:8" ht="15" customHeight="1">
      <c r="H51467" s="24"/>
    </row>
    <row r="51468" spans="8:8" ht="15" customHeight="1">
      <c r="H51468" s="24"/>
    </row>
    <row r="51469" spans="8:8" ht="15" customHeight="1">
      <c r="H51469" s="24"/>
    </row>
    <row r="51470" spans="8:8" ht="15" customHeight="1">
      <c r="H51470" s="24"/>
    </row>
    <row r="51471" spans="8:8" ht="15" customHeight="1">
      <c r="H51471" s="24"/>
    </row>
    <row r="51472" spans="8:8" ht="15" customHeight="1">
      <c r="H51472" s="24"/>
    </row>
    <row r="51473" spans="8:8" ht="15" customHeight="1">
      <c r="H51473" s="24"/>
    </row>
    <row r="51474" spans="8:8" ht="15" customHeight="1">
      <c r="H51474" s="24"/>
    </row>
    <row r="51475" spans="8:8" ht="15" customHeight="1">
      <c r="H51475" s="24"/>
    </row>
    <row r="51476" spans="8:8" ht="15" customHeight="1">
      <c r="H51476" s="24"/>
    </row>
    <row r="51477" spans="8:8" ht="15" customHeight="1">
      <c r="H51477" s="24"/>
    </row>
    <row r="51478" spans="8:8" ht="15" customHeight="1">
      <c r="H51478" s="24"/>
    </row>
    <row r="51479" spans="8:8" ht="15" customHeight="1">
      <c r="H51479" s="24"/>
    </row>
    <row r="51480" spans="8:8" ht="15" customHeight="1">
      <c r="H51480" s="24"/>
    </row>
    <row r="51481" spans="8:8" ht="15" customHeight="1">
      <c r="H51481" s="24"/>
    </row>
    <row r="51482" spans="8:8" ht="15" customHeight="1">
      <c r="H51482" s="24"/>
    </row>
    <row r="51483" spans="8:8" ht="15" customHeight="1">
      <c r="H51483" s="24"/>
    </row>
    <row r="51484" spans="8:8" ht="15" customHeight="1">
      <c r="H51484" s="24"/>
    </row>
    <row r="51485" spans="8:8" ht="15" customHeight="1">
      <c r="H51485" s="24"/>
    </row>
    <row r="51486" spans="8:8" ht="15" customHeight="1">
      <c r="H51486" s="24"/>
    </row>
    <row r="51487" spans="8:8" ht="15" customHeight="1">
      <c r="H51487" s="24"/>
    </row>
    <row r="51488" spans="8:8" ht="15" customHeight="1">
      <c r="H51488" s="24"/>
    </row>
    <row r="51489" spans="8:8" ht="15" customHeight="1">
      <c r="H51489" s="24"/>
    </row>
    <row r="51490" spans="8:8" ht="15" customHeight="1">
      <c r="H51490" s="24"/>
    </row>
    <row r="51491" spans="8:8" ht="15" customHeight="1">
      <c r="H51491" s="24"/>
    </row>
    <row r="51492" spans="8:8" ht="15" customHeight="1">
      <c r="H51492" s="24"/>
    </row>
    <row r="51493" spans="8:8" ht="15" customHeight="1">
      <c r="H51493" s="24"/>
    </row>
    <row r="51494" spans="8:8" ht="15" customHeight="1">
      <c r="H51494" s="24"/>
    </row>
    <row r="51495" spans="8:8" ht="15" customHeight="1">
      <c r="H51495" s="24"/>
    </row>
    <row r="51496" spans="8:8" ht="15" customHeight="1">
      <c r="H51496" s="24"/>
    </row>
    <row r="51497" spans="8:8" ht="15" customHeight="1">
      <c r="H51497" s="24"/>
    </row>
    <row r="51498" spans="8:8" ht="15" customHeight="1">
      <c r="H51498" s="24"/>
    </row>
    <row r="51499" spans="8:8" ht="15" customHeight="1">
      <c r="H51499" s="24"/>
    </row>
    <row r="51500" spans="8:8" ht="15" customHeight="1">
      <c r="H51500" s="24"/>
    </row>
    <row r="51501" spans="8:8" ht="15" customHeight="1">
      <c r="H51501" s="24"/>
    </row>
    <row r="51502" spans="8:8" ht="15" customHeight="1">
      <c r="H51502" s="24"/>
    </row>
    <row r="51503" spans="8:8" ht="15" customHeight="1">
      <c r="H51503" s="24"/>
    </row>
    <row r="51504" spans="8:8" ht="15" customHeight="1">
      <c r="H51504" s="24"/>
    </row>
    <row r="51505" spans="8:8" ht="15" customHeight="1">
      <c r="H51505" s="24"/>
    </row>
    <row r="51506" spans="8:8" ht="15" customHeight="1">
      <c r="H51506" s="24"/>
    </row>
    <row r="51507" spans="8:8" ht="15" customHeight="1">
      <c r="H51507" s="24"/>
    </row>
    <row r="51508" spans="8:8" ht="15" customHeight="1">
      <c r="H51508" s="24"/>
    </row>
    <row r="51509" spans="8:8" ht="15" customHeight="1">
      <c r="H51509" s="24"/>
    </row>
    <row r="51510" spans="8:8" ht="15" customHeight="1">
      <c r="H51510" s="24"/>
    </row>
    <row r="51511" spans="8:8" ht="15" customHeight="1">
      <c r="H51511" s="24"/>
    </row>
    <row r="51512" spans="8:8" ht="15" customHeight="1">
      <c r="H51512" s="24"/>
    </row>
    <row r="51513" spans="8:8" ht="15" customHeight="1">
      <c r="H51513" s="24"/>
    </row>
    <row r="51514" spans="8:8" ht="15" customHeight="1">
      <c r="H51514" s="24"/>
    </row>
    <row r="51515" spans="8:8" ht="15" customHeight="1">
      <c r="H51515" s="24"/>
    </row>
    <row r="51516" spans="8:8" ht="15" customHeight="1">
      <c r="H51516" s="24"/>
    </row>
    <row r="51517" spans="8:8" ht="15" customHeight="1">
      <c r="H51517" s="24"/>
    </row>
    <row r="51518" spans="8:8" ht="15" customHeight="1">
      <c r="H51518" s="24"/>
    </row>
    <row r="51519" spans="8:8" ht="15" customHeight="1">
      <c r="H51519" s="24"/>
    </row>
    <row r="51520" spans="8:8" ht="15" customHeight="1">
      <c r="H51520" s="24"/>
    </row>
    <row r="51521" spans="8:8" ht="15" customHeight="1">
      <c r="H51521" s="24"/>
    </row>
    <row r="51522" spans="8:8" ht="15" customHeight="1">
      <c r="H51522" s="24"/>
    </row>
    <row r="51523" spans="8:8" ht="15" customHeight="1">
      <c r="H51523" s="24"/>
    </row>
    <row r="51524" spans="8:8" ht="15" customHeight="1">
      <c r="H51524" s="24"/>
    </row>
    <row r="51525" spans="8:8" ht="15" customHeight="1">
      <c r="H51525" s="24"/>
    </row>
    <row r="51526" spans="8:8" ht="15" customHeight="1">
      <c r="H51526" s="24"/>
    </row>
    <row r="51527" spans="8:8" ht="15" customHeight="1">
      <c r="H51527" s="24"/>
    </row>
    <row r="51528" spans="8:8" ht="15" customHeight="1">
      <c r="H51528" s="24"/>
    </row>
    <row r="51529" spans="8:8" ht="15" customHeight="1">
      <c r="H51529" s="24"/>
    </row>
    <row r="51530" spans="8:8" ht="15" customHeight="1">
      <c r="H51530" s="24"/>
    </row>
    <row r="51531" spans="8:8" ht="15" customHeight="1">
      <c r="H51531" s="24"/>
    </row>
    <row r="51532" spans="8:8" ht="15" customHeight="1">
      <c r="H51532" s="24"/>
    </row>
    <row r="51533" spans="8:8" ht="15" customHeight="1">
      <c r="H51533" s="24"/>
    </row>
    <row r="51534" spans="8:8" ht="15" customHeight="1">
      <c r="H51534" s="24"/>
    </row>
    <row r="51535" spans="8:8" ht="15" customHeight="1">
      <c r="H51535" s="24"/>
    </row>
    <row r="51536" spans="8:8" ht="15" customHeight="1">
      <c r="H51536" s="24"/>
    </row>
    <row r="51537" spans="8:8" ht="15" customHeight="1">
      <c r="H51537" s="24"/>
    </row>
    <row r="51538" spans="8:8" ht="15" customHeight="1">
      <c r="H51538" s="24"/>
    </row>
    <row r="51539" spans="8:8" ht="15" customHeight="1">
      <c r="H51539" s="24"/>
    </row>
    <row r="51540" spans="8:8" ht="15" customHeight="1">
      <c r="H51540" s="24"/>
    </row>
    <row r="51541" spans="8:8" ht="15" customHeight="1">
      <c r="H51541" s="24"/>
    </row>
    <row r="51542" spans="8:8" ht="15" customHeight="1">
      <c r="H51542" s="24"/>
    </row>
    <row r="51543" spans="8:8" ht="15" customHeight="1">
      <c r="H51543" s="24"/>
    </row>
    <row r="51544" spans="8:8" ht="15" customHeight="1">
      <c r="H51544" s="24"/>
    </row>
    <row r="51545" spans="8:8" ht="15" customHeight="1">
      <c r="H51545" s="24"/>
    </row>
    <row r="51546" spans="8:8" ht="15" customHeight="1">
      <c r="H51546" s="24"/>
    </row>
    <row r="51547" spans="8:8" ht="15" customHeight="1">
      <c r="H51547" s="24"/>
    </row>
    <row r="51548" spans="8:8" ht="15" customHeight="1">
      <c r="H51548" s="24"/>
    </row>
    <row r="51549" spans="8:8" ht="15" customHeight="1">
      <c r="H51549" s="24"/>
    </row>
    <row r="51550" spans="8:8" ht="15" customHeight="1">
      <c r="H51550" s="24"/>
    </row>
    <row r="51551" spans="8:8" ht="15" customHeight="1">
      <c r="H51551" s="24"/>
    </row>
    <row r="51552" spans="8:8" ht="15" customHeight="1">
      <c r="H51552" s="24"/>
    </row>
    <row r="51553" spans="8:8" ht="15" customHeight="1">
      <c r="H51553" s="24"/>
    </row>
    <row r="51554" spans="8:8" ht="15" customHeight="1">
      <c r="H51554" s="24"/>
    </row>
    <row r="51555" spans="8:8" ht="15" customHeight="1">
      <c r="H51555" s="24"/>
    </row>
    <row r="51556" spans="8:8" ht="15" customHeight="1">
      <c r="H51556" s="24"/>
    </row>
    <row r="51557" spans="8:8" ht="15" customHeight="1">
      <c r="H51557" s="24"/>
    </row>
    <row r="51558" spans="8:8" ht="15" customHeight="1">
      <c r="H51558" s="24"/>
    </row>
    <row r="51559" spans="8:8" ht="15" customHeight="1">
      <c r="H51559" s="24"/>
    </row>
    <row r="51560" spans="8:8" ht="15" customHeight="1">
      <c r="H51560" s="24"/>
    </row>
    <row r="51561" spans="8:8" ht="15" customHeight="1">
      <c r="H51561" s="24"/>
    </row>
    <row r="51562" spans="8:8" ht="15" customHeight="1">
      <c r="H51562" s="24"/>
    </row>
    <row r="51563" spans="8:8" ht="15" customHeight="1">
      <c r="H51563" s="24"/>
    </row>
    <row r="51564" spans="8:8" ht="15" customHeight="1">
      <c r="H51564" s="24"/>
    </row>
    <row r="51565" spans="8:8" ht="15" customHeight="1">
      <c r="H51565" s="24"/>
    </row>
    <row r="51566" spans="8:8" ht="15" customHeight="1">
      <c r="H51566" s="24"/>
    </row>
    <row r="51567" spans="8:8" ht="15" customHeight="1">
      <c r="H51567" s="24"/>
    </row>
    <row r="51568" spans="8:8" ht="15" customHeight="1">
      <c r="H51568" s="24"/>
    </row>
    <row r="51569" spans="8:8" ht="15" customHeight="1">
      <c r="H51569" s="24"/>
    </row>
    <row r="51570" spans="8:8" ht="15" customHeight="1">
      <c r="H51570" s="24"/>
    </row>
    <row r="51571" spans="8:8" ht="15" customHeight="1">
      <c r="H51571" s="24"/>
    </row>
    <row r="51572" spans="8:8" ht="15" customHeight="1">
      <c r="H51572" s="24"/>
    </row>
    <row r="51573" spans="8:8" ht="15" customHeight="1">
      <c r="H51573" s="24"/>
    </row>
    <row r="51574" spans="8:8" ht="15" customHeight="1">
      <c r="H51574" s="24"/>
    </row>
    <row r="51575" spans="8:8" ht="15" customHeight="1">
      <c r="H51575" s="24"/>
    </row>
    <row r="51576" spans="8:8" ht="15" customHeight="1">
      <c r="H51576" s="24"/>
    </row>
    <row r="51577" spans="8:8" ht="15" customHeight="1">
      <c r="H51577" s="24"/>
    </row>
    <row r="51578" spans="8:8" ht="15" customHeight="1">
      <c r="H51578" s="24"/>
    </row>
    <row r="51579" spans="8:8" ht="15" customHeight="1">
      <c r="H51579" s="24"/>
    </row>
    <row r="51580" spans="8:8" ht="15" customHeight="1">
      <c r="H51580" s="24"/>
    </row>
    <row r="51581" spans="8:8" ht="15" customHeight="1">
      <c r="H51581" s="24"/>
    </row>
    <row r="51582" spans="8:8" ht="15" customHeight="1">
      <c r="H51582" s="24"/>
    </row>
    <row r="51583" spans="8:8" ht="15" customHeight="1">
      <c r="H51583" s="24"/>
    </row>
    <row r="51584" spans="8:8" ht="15" customHeight="1">
      <c r="H51584" s="24"/>
    </row>
    <row r="51585" spans="8:8" ht="15" customHeight="1">
      <c r="H51585" s="24"/>
    </row>
    <row r="51586" spans="8:8" ht="15" customHeight="1">
      <c r="H51586" s="24"/>
    </row>
    <row r="51587" spans="8:8" ht="15" customHeight="1">
      <c r="H51587" s="24"/>
    </row>
    <row r="51588" spans="8:8" ht="15" customHeight="1">
      <c r="H51588" s="24"/>
    </row>
    <row r="51589" spans="8:8" ht="15" customHeight="1">
      <c r="H51589" s="24"/>
    </row>
    <row r="51590" spans="8:8" ht="15" customHeight="1">
      <c r="H51590" s="24"/>
    </row>
    <row r="51591" spans="8:8" ht="15" customHeight="1">
      <c r="H51591" s="24"/>
    </row>
    <row r="51592" spans="8:8" ht="15" customHeight="1">
      <c r="H51592" s="24"/>
    </row>
    <row r="51593" spans="8:8" ht="15" customHeight="1">
      <c r="H51593" s="24"/>
    </row>
    <row r="51594" spans="8:8" ht="15" customHeight="1">
      <c r="H51594" s="24"/>
    </row>
    <row r="51595" spans="8:8" ht="15" customHeight="1">
      <c r="H51595" s="24"/>
    </row>
    <row r="51596" spans="8:8" ht="15" customHeight="1">
      <c r="H51596" s="24"/>
    </row>
    <row r="51597" spans="8:8" ht="15" customHeight="1">
      <c r="H51597" s="24"/>
    </row>
    <row r="51598" spans="8:8" ht="15" customHeight="1">
      <c r="H51598" s="24"/>
    </row>
    <row r="51599" spans="8:8" ht="15" customHeight="1">
      <c r="H51599" s="24"/>
    </row>
    <row r="51600" spans="8:8" ht="15" customHeight="1">
      <c r="H51600" s="24"/>
    </row>
    <row r="51601" spans="8:8" ht="15" customHeight="1">
      <c r="H51601" s="24"/>
    </row>
    <row r="51602" spans="8:8" ht="15" customHeight="1">
      <c r="H51602" s="24"/>
    </row>
    <row r="51603" spans="8:8" ht="15" customHeight="1">
      <c r="H51603" s="24"/>
    </row>
    <row r="51604" spans="8:8" ht="15" customHeight="1">
      <c r="H51604" s="24"/>
    </row>
    <row r="51605" spans="8:8" ht="15" customHeight="1">
      <c r="H51605" s="24"/>
    </row>
    <row r="51606" spans="8:8" ht="15" customHeight="1">
      <c r="H51606" s="24"/>
    </row>
    <row r="51607" spans="8:8" ht="15" customHeight="1">
      <c r="H51607" s="24"/>
    </row>
    <row r="51608" spans="8:8" ht="15" customHeight="1">
      <c r="H51608" s="24"/>
    </row>
    <row r="51609" spans="8:8" ht="15" customHeight="1">
      <c r="H51609" s="24"/>
    </row>
    <row r="51610" spans="8:8" ht="15" customHeight="1">
      <c r="H51610" s="24"/>
    </row>
    <row r="51611" spans="8:8" ht="15" customHeight="1">
      <c r="H51611" s="24"/>
    </row>
    <row r="51612" spans="8:8" ht="15" customHeight="1">
      <c r="H51612" s="24"/>
    </row>
    <row r="51613" spans="8:8" ht="15" customHeight="1">
      <c r="H51613" s="24"/>
    </row>
    <row r="51614" spans="8:8" ht="15" customHeight="1">
      <c r="H51614" s="24"/>
    </row>
    <row r="51615" spans="8:8" ht="15" customHeight="1">
      <c r="H51615" s="24"/>
    </row>
    <row r="51616" spans="8:8" ht="15" customHeight="1">
      <c r="H51616" s="24"/>
    </row>
    <row r="51617" spans="8:8" ht="15" customHeight="1">
      <c r="H51617" s="24"/>
    </row>
    <row r="51618" spans="8:8" ht="15" customHeight="1">
      <c r="H51618" s="24"/>
    </row>
    <row r="51619" spans="8:8" ht="15" customHeight="1">
      <c r="H51619" s="24"/>
    </row>
    <row r="51620" spans="8:8" ht="15" customHeight="1">
      <c r="H51620" s="24"/>
    </row>
    <row r="51621" spans="8:8" ht="15" customHeight="1">
      <c r="H51621" s="24"/>
    </row>
    <row r="51622" spans="8:8" ht="15" customHeight="1">
      <c r="H51622" s="24"/>
    </row>
    <row r="51623" spans="8:8" ht="15" customHeight="1">
      <c r="H51623" s="24"/>
    </row>
    <row r="51624" spans="8:8" ht="15" customHeight="1">
      <c r="H51624" s="24"/>
    </row>
    <row r="51625" spans="8:8" ht="15" customHeight="1">
      <c r="H51625" s="24"/>
    </row>
    <row r="51626" spans="8:8" ht="15" customHeight="1">
      <c r="H51626" s="24"/>
    </row>
    <row r="51627" spans="8:8" ht="15" customHeight="1">
      <c r="H51627" s="24"/>
    </row>
    <row r="51628" spans="8:8" ht="15" customHeight="1">
      <c r="H51628" s="24"/>
    </row>
    <row r="51629" spans="8:8" ht="15" customHeight="1">
      <c r="H51629" s="24"/>
    </row>
    <row r="51630" spans="8:8" ht="15" customHeight="1">
      <c r="H51630" s="24"/>
    </row>
    <row r="51631" spans="8:8" ht="15" customHeight="1">
      <c r="H51631" s="24"/>
    </row>
    <row r="51632" spans="8:8" ht="15" customHeight="1">
      <c r="H51632" s="24"/>
    </row>
    <row r="51633" spans="8:8" ht="15" customHeight="1">
      <c r="H51633" s="24"/>
    </row>
    <row r="51634" spans="8:8" ht="15" customHeight="1">
      <c r="H51634" s="24"/>
    </row>
    <row r="51635" spans="8:8" ht="15" customHeight="1">
      <c r="H51635" s="24"/>
    </row>
    <row r="51636" spans="8:8" ht="15" customHeight="1">
      <c r="H51636" s="24"/>
    </row>
    <row r="51637" spans="8:8" ht="15" customHeight="1">
      <c r="H51637" s="24"/>
    </row>
    <row r="51638" spans="8:8" ht="15" customHeight="1">
      <c r="H51638" s="24"/>
    </row>
    <row r="51639" spans="8:8" ht="15" customHeight="1">
      <c r="H51639" s="24"/>
    </row>
    <row r="51640" spans="8:8" ht="15" customHeight="1">
      <c r="H51640" s="24"/>
    </row>
    <row r="51641" spans="8:8" ht="15" customHeight="1">
      <c r="H51641" s="24"/>
    </row>
    <row r="51642" spans="8:8" ht="15" customHeight="1">
      <c r="H51642" s="24"/>
    </row>
    <row r="51643" spans="8:8" ht="15" customHeight="1">
      <c r="H51643" s="24"/>
    </row>
    <row r="51644" spans="8:8" ht="15" customHeight="1">
      <c r="H51644" s="24"/>
    </row>
    <row r="51645" spans="8:8" ht="15" customHeight="1">
      <c r="H51645" s="24"/>
    </row>
    <row r="51646" spans="8:8" ht="15" customHeight="1">
      <c r="H51646" s="24"/>
    </row>
    <row r="51647" spans="8:8" ht="15" customHeight="1">
      <c r="H51647" s="24"/>
    </row>
    <row r="51648" spans="8:8" ht="15" customHeight="1">
      <c r="H51648" s="24"/>
    </row>
    <row r="51649" spans="8:8" ht="15" customHeight="1">
      <c r="H51649" s="24"/>
    </row>
    <row r="51650" spans="8:8" ht="15" customHeight="1">
      <c r="H51650" s="24"/>
    </row>
    <row r="51651" spans="8:8" ht="15" customHeight="1">
      <c r="H51651" s="24"/>
    </row>
    <row r="51652" spans="8:8" ht="15" customHeight="1">
      <c r="H51652" s="24"/>
    </row>
    <row r="51653" spans="8:8" ht="15" customHeight="1">
      <c r="H51653" s="24"/>
    </row>
    <row r="51654" spans="8:8" ht="15" customHeight="1">
      <c r="H51654" s="24"/>
    </row>
    <row r="51655" spans="8:8" ht="15" customHeight="1">
      <c r="H51655" s="24"/>
    </row>
    <row r="51656" spans="8:8" ht="15" customHeight="1">
      <c r="H51656" s="24"/>
    </row>
    <row r="51657" spans="8:8" ht="15" customHeight="1">
      <c r="H51657" s="24"/>
    </row>
    <row r="51658" spans="8:8" ht="15" customHeight="1">
      <c r="H51658" s="24"/>
    </row>
    <row r="51659" spans="8:8" ht="15" customHeight="1">
      <c r="H51659" s="24"/>
    </row>
    <row r="51660" spans="8:8" ht="15" customHeight="1">
      <c r="H51660" s="24"/>
    </row>
    <row r="51661" spans="8:8" ht="15" customHeight="1">
      <c r="H51661" s="24"/>
    </row>
    <row r="51662" spans="8:8" ht="15" customHeight="1">
      <c r="H51662" s="24"/>
    </row>
    <row r="51663" spans="8:8" ht="15" customHeight="1">
      <c r="H51663" s="24"/>
    </row>
    <row r="51664" spans="8:8" ht="15" customHeight="1">
      <c r="H51664" s="24"/>
    </row>
    <row r="51665" spans="8:8" ht="15" customHeight="1">
      <c r="H51665" s="24"/>
    </row>
    <row r="51666" spans="8:8" ht="15" customHeight="1">
      <c r="H51666" s="24"/>
    </row>
    <row r="51667" spans="8:8" ht="15" customHeight="1">
      <c r="H51667" s="24"/>
    </row>
    <row r="51668" spans="8:8" ht="15" customHeight="1">
      <c r="H51668" s="24"/>
    </row>
    <row r="51669" spans="8:8" ht="15" customHeight="1">
      <c r="H51669" s="24"/>
    </row>
    <row r="51670" spans="8:8" ht="15" customHeight="1">
      <c r="H51670" s="24"/>
    </row>
    <row r="51671" spans="8:8" ht="15" customHeight="1">
      <c r="H51671" s="24"/>
    </row>
    <row r="51672" spans="8:8" ht="15" customHeight="1">
      <c r="H51672" s="24"/>
    </row>
    <row r="51673" spans="8:8" ht="15" customHeight="1">
      <c r="H51673" s="24"/>
    </row>
    <row r="51674" spans="8:8" ht="15" customHeight="1">
      <c r="H51674" s="24"/>
    </row>
    <row r="51675" spans="8:8" ht="15" customHeight="1">
      <c r="H51675" s="24"/>
    </row>
    <row r="51676" spans="8:8" ht="15" customHeight="1">
      <c r="H51676" s="24"/>
    </row>
    <row r="51677" spans="8:8" ht="15" customHeight="1">
      <c r="H51677" s="24"/>
    </row>
    <row r="51678" spans="8:8" ht="15" customHeight="1">
      <c r="H51678" s="24"/>
    </row>
    <row r="51679" spans="8:8" ht="15" customHeight="1">
      <c r="H51679" s="24"/>
    </row>
    <row r="51680" spans="8:8" ht="15" customHeight="1">
      <c r="H51680" s="24"/>
    </row>
    <row r="51681" spans="8:8" ht="15" customHeight="1">
      <c r="H51681" s="24"/>
    </row>
    <row r="51682" spans="8:8" ht="15" customHeight="1">
      <c r="H51682" s="24"/>
    </row>
    <row r="51683" spans="8:8" ht="15" customHeight="1">
      <c r="H51683" s="24"/>
    </row>
    <row r="51684" spans="8:8" ht="15" customHeight="1">
      <c r="H51684" s="24"/>
    </row>
    <row r="51685" spans="8:8" ht="15" customHeight="1">
      <c r="H51685" s="24"/>
    </row>
    <row r="51686" spans="8:8" ht="15" customHeight="1">
      <c r="H51686" s="24"/>
    </row>
    <row r="51687" spans="8:8" ht="15" customHeight="1">
      <c r="H51687" s="24"/>
    </row>
    <row r="51688" spans="8:8" ht="15" customHeight="1">
      <c r="H51688" s="24"/>
    </row>
    <row r="51689" spans="8:8" ht="15" customHeight="1">
      <c r="H51689" s="24"/>
    </row>
    <row r="51690" spans="8:8" ht="15" customHeight="1">
      <c r="H51690" s="24"/>
    </row>
    <row r="51691" spans="8:8" ht="15" customHeight="1">
      <c r="H51691" s="24"/>
    </row>
    <row r="51692" spans="8:8" ht="15" customHeight="1">
      <c r="H51692" s="24"/>
    </row>
    <row r="51693" spans="8:8" ht="15" customHeight="1">
      <c r="H51693" s="24"/>
    </row>
    <row r="51694" spans="8:8" ht="15" customHeight="1">
      <c r="H51694" s="24"/>
    </row>
    <row r="51695" spans="8:8" ht="15" customHeight="1">
      <c r="H51695" s="24"/>
    </row>
    <row r="51696" spans="8:8" ht="15" customHeight="1">
      <c r="H51696" s="24"/>
    </row>
    <row r="51697" spans="8:8" ht="15" customHeight="1">
      <c r="H51697" s="24"/>
    </row>
    <row r="51698" spans="8:8" ht="15" customHeight="1">
      <c r="H51698" s="24"/>
    </row>
    <row r="51699" spans="8:8" ht="15" customHeight="1">
      <c r="H51699" s="24"/>
    </row>
    <row r="51700" spans="8:8" ht="15" customHeight="1">
      <c r="H51700" s="24"/>
    </row>
    <row r="51701" spans="8:8" ht="15" customHeight="1">
      <c r="H51701" s="24"/>
    </row>
    <row r="51702" spans="8:8" ht="15" customHeight="1">
      <c r="H51702" s="24"/>
    </row>
    <row r="51703" spans="8:8" ht="15" customHeight="1">
      <c r="H51703" s="24"/>
    </row>
    <row r="51704" spans="8:8" ht="15" customHeight="1">
      <c r="H51704" s="24"/>
    </row>
    <row r="51705" spans="8:8" ht="15" customHeight="1">
      <c r="H51705" s="24"/>
    </row>
    <row r="51706" spans="8:8" ht="15" customHeight="1">
      <c r="H51706" s="24"/>
    </row>
    <row r="51707" spans="8:8" ht="15" customHeight="1">
      <c r="H51707" s="24"/>
    </row>
    <row r="51708" spans="8:8" ht="15" customHeight="1">
      <c r="H51708" s="24"/>
    </row>
    <row r="51709" spans="8:8" ht="15" customHeight="1">
      <c r="H51709" s="24"/>
    </row>
    <row r="51710" spans="8:8" ht="15" customHeight="1">
      <c r="H51710" s="24"/>
    </row>
    <row r="51711" spans="8:8" ht="15" customHeight="1">
      <c r="H51711" s="24"/>
    </row>
    <row r="51712" spans="8:8" ht="15" customHeight="1">
      <c r="H51712" s="24"/>
    </row>
    <row r="51713" spans="8:8" ht="15" customHeight="1">
      <c r="H51713" s="24"/>
    </row>
    <row r="51714" spans="8:8" ht="15" customHeight="1">
      <c r="H51714" s="24"/>
    </row>
    <row r="51715" spans="8:8" ht="15" customHeight="1">
      <c r="H51715" s="24"/>
    </row>
    <row r="51716" spans="8:8" ht="15" customHeight="1">
      <c r="H51716" s="24"/>
    </row>
    <row r="51717" spans="8:8" ht="15" customHeight="1">
      <c r="H51717" s="24"/>
    </row>
    <row r="51718" spans="8:8" ht="15" customHeight="1">
      <c r="H51718" s="24"/>
    </row>
    <row r="51719" spans="8:8" ht="15" customHeight="1">
      <c r="H51719" s="24"/>
    </row>
    <row r="51720" spans="8:8" ht="15" customHeight="1">
      <c r="H51720" s="24"/>
    </row>
    <row r="51721" spans="8:8" ht="15" customHeight="1">
      <c r="H51721" s="24"/>
    </row>
    <row r="51722" spans="8:8" ht="15" customHeight="1">
      <c r="H51722" s="24"/>
    </row>
    <row r="51723" spans="8:8" ht="15" customHeight="1">
      <c r="H51723" s="24"/>
    </row>
    <row r="51724" spans="8:8" ht="15" customHeight="1">
      <c r="H51724" s="24"/>
    </row>
    <row r="51725" spans="8:8" ht="15" customHeight="1">
      <c r="H51725" s="24"/>
    </row>
    <row r="51726" spans="8:8" ht="15" customHeight="1">
      <c r="H51726" s="24"/>
    </row>
    <row r="51727" spans="8:8" ht="15" customHeight="1">
      <c r="H51727" s="24"/>
    </row>
    <row r="51728" spans="8:8" ht="15" customHeight="1">
      <c r="H51728" s="24"/>
    </row>
    <row r="51729" spans="8:8" ht="15" customHeight="1">
      <c r="H51729" s="24"/>
    </row>
    <row r="51730" spans="8:8" ht="15" customHeight="1">
      <c r="H51730" s="24"/>
    </row>
    <row r="51731" spans="8:8" ht="15" customHeight="1">
      <c r="H51731" s="24"/>
    </row>
    <row r="51732" spans="8:8" ht="15" customHeight="1">
      <c r="H51732" s="24"/>
    </row>
    <row r="51733" spans="8:8" ht="15" customHeight="1">
      <c r="H51733" s="24"/>
    </row>
    <row r="51734" spans="8:8" ht="15" customHeight="1">
      <c r="H51734" s="24"/>
    </row>
    <row r="51735" spans="8:8" ht="15" customHeight="1">
      <c r="H51735" s="24"/>
    </row>
    <row r="51736" spans="8:8" ht="15" customHeight="1">
      <c r="H51736" s="24"/>
    </row>
    <row r="51737" spans="8:8" ht="15" customHeight="1">
      <c r="H51737" s="24"/>
    </row>
    <row r="51738" spans="8:8" ht="15" customHeight="1">
      <c r="H51738" s="24"/>
    </row>
    <row r="51739" spans="8:8" ht="15" customHeight="1">
      <c r="H51739" s="24"/>
    </row>
    <row r="51740" spans="8:8" ht="15" customHeight="1">
      <c r="H51740" s="24"/>
    </row>
    <row r="51741" spans="8:8" ht="15" customHeight="1">
      <c r="H51741" s="24"/>
    </row>
    <row r="51742" spans="8:8" ht="15" customHeight="1">
      <c r="H51742" s="24"/>
    </row>
    <row r="51743" spans="8:8" ht="15" customHeight="1">
      <c r="H51743" s="24"/>
    </row>
    <row r="51744" spans="8:8" ht="15" customHeight="1">
      <c r="H51744" s="24"/>
    </row>
    <row r="51745" spans="8:8" ht="15" customHeight="1">
      <c r="H51745" s="24"/>
    </row>
    <row r="51746" spans="8:8" ht="15" customHeight="1">
      <c r="H51746" s="24"/>
    </row>
    <row r="51747" spans="8:8" ht="15" customHeight="1">
      <c r="H51747" s="24"/>
    </row>
    <row r="51748" spans="8:8" ht="15" customHeight="1">
      <c r="H51748" s="24"/>
    </row>
    <row r="51749" spans="8:8" ht="15" customHeight="1">
      <c r="H51749" s="24"/>
    </row>
    <row r="51750" spans="8:8" ht="15" customHeight="1">
      <c r="H51750" s="24"/>
    </row>
    <row r="51751" spans="8:8" ht="15" customHeight="1">
      <c r="H51751" s="24"/>
    </row>
    <row r="51752" spans="8:8" ht="15" customHeight="1">
      <c r="H51752" s="24"/>
    </row>
    <row r="51753" spans="8:8" ht="15" customHeight="1">
      <c r="H51753" s="24"/>
    </row>
    <row r="51754" spans="8:8" ht="15" customHeight="1">
      <c r="H51754" s="24"/>
    </row>
    <row r="51755" spans="8:8" ht="15" customHeight="1">
      <c r="H51755" s="24"/>
    </row>
    <row r="51756" spans="8:8" ht="15" customHeight="1">
      <c r="H51756" s="24"/>
    </row>
    <row r="51757" spans="8:8" ht="15" customHeight="1">
      <c r="H51757" s="24"/>
    </row>
    <row r="51758" spans="8:8" ht="15" customHeight="1">
      <c r="H51758" s="24"/>
    </row>
    <row r="51759" spans="8:8" ht="15" customHeight="1">
      <c r="H51759" s="24"/>
    </row>
    <row r="51760" spans="8:8" ht="15" customHeight="1">
      <c r="H51760" s="24"/>
    </row>
    <row r="51761" spans="8:8" ht="15" customHeight="1">
      <c r="H51761" s="24"/>
    </row>
    <row r="51762" spans="8:8" ht="15" customHeight="1">
      <c r="H51762" s="24"/>
    </row>
    <row r="51763" spans="8:8" ht="15" customHeight="1">
      <c r="H51763" s="24"/>
    </row>
    <row r="51764" spans="8:8" ht="15" customHeight="1">
      <c r="H51764" s="24"/>
    </row>
    <row r="51765" spans="8:8" ht="15" customHeight="1">
      <c r="H51765" s="24"/>
    </row>
    <row r="51766" spans="8:8" ht="15" customHeight="1">
      <c r="H51766" s="24"/>
    </row>
    <row r="51767" spans="8:8" ht="15" customHeight="1">
      <c r="H51767" s="24"/>
    </row>
    <row r="51768" spans="8:8" ht="15" customHeight="1">
      <c r="H51768" s="24"/>
    </row>
    <row r="51769" spans="8:8" ht="15" customHeight="1">
      <c r="H51769" s="24"/>
    </row>
    <row r="51770" spans="8:8" ht="15" customHeight="1">
      <c r="H51770" s="24"/>
    </row>
    <row r="51771" spans="8:8" ht="15" customHeight="1">
      <c r="H51771" s="24"/>
    </row>
    <row r="51772" spans="8:8" ht="15" customHeight="1">
      <c r="H51772" s="24"/>
    </row>
    <row r="51773" spans="8:8" ht="15" customHeight="1">
      <c r="H51773" s="24"/>
    </row>
    <row r="51774" spans="8:8" ht="15" customHeight="1">
      <c r="H51774" s="24"/>
    </row>
    <row r="51775" spans="8:8" ht="15" customHeight="1">
      <c r="H51775" s="24"/>
    </row>
    <row r="51776" spans="8:8" ht="15" customHeight="1">
      <c r="H51776" s="24"/>
    </row>
    <row r="51777" spans="8:8" ht="15" customHeight="1">
      <c r="H51777" s="24"/>
    </row>
    <row r="51778" spans="8:8" ht="15" customHeight="1">
      <c r="H51778" s="24"/>
    </row>
    <row r="51779" spans="8:8" ht="15" customHeight="1">
      <c r="H51779" s="24"/>
    </row>
    <row r="51780" spans="8:8" ht="15" customHeight="1">
      <c r="H51780" s="24"/>
    </row>
    <row r="51781" spans="8:8" ht="15" customHeight="1">
      <c r="H51781" s="24"/>
    </row>
    <row r="51782" spans="8:8" ht="15" customHeight="1">
      <c r="H51782" s="24"/>
    </row>
    <row r="51783" spans="8:8" ht="15" customHeight="1">
      <c r="H51783" s="24"/>
    </row>
    <row r="51784" spans="8:8" ht="15" customHeight="1">
      <c r="H51784" s="24"/>
    </row>
    <row r="51785" spans="8:8" ht="15" customHeight="1">
      <c r="H51785" s="24"/>
    </row>
    <row r="51786" spans="8:8" ht="15" customHeight="1">
      <c r="H51786" s="24"/>
    </row>
    <row r="51787" spans="8:8" ht="15" customHeight="1">
      <c r="H51787" s="24"/>
    </row>
    <row r="51788" spans="8:8" ht="15" customHeight="1">
      <c r="H51788" s="24"/>
    </row>
    <row r="51789" spans="8:8" ht="15" customHeight="1">
      <c r="H51789" s="24"/>
    </row>
    <row r="51790" spans="8:8" ht="15" customHeight="1">
      <c r="H51790" s="24"/>
    </row>
    <row r="51791" spans="8:8" ht="15" customHeight="1">
      <c r="H51791" s="24"/>
    </row>
    <row r="51792" spans="8:8" ht="15" customHeight="1">
      <c r="H51792" s="24"/>
    </row>
    <row r="51793" spans="8:8" ht="15" customHeight="1">
      <c r="H51793" s="24"/>
    </row>
    <row r="51794" spans="8:8" ht="15" customHeight="1">
      <c r="H51794" s="24"/>
    </row>
    <row r="51795" spans="8:8" ht="15" customHeight="1">
      <c r="H51795" s="24"/>
    </row>
    <row r="51796" spans="8:8" ht="15" customHeight="1">
      <c r="H51796" s="24"/>
    </row>
    <row r="51797" spans="8:8" ht="15" customHeight="1">
      <c r="H51797" s="24"/>
    </row>
    <row r="51798" spans="8:8" ht="15" customHeight="1">
      <c r="H51798" s="24"/>
    </row>
    <row r="51799" spans="8:8" ht="15" customHeight="1">
      <c r="H51799" s="24"/>
    </row>
    <row r="51800" spans="8:8" ht="15" customHeight="1">
      <c r="H51800" s="24"/>
    </row>
    <row r="51801" spans="8:8" ht="15" customHeight="1">
      <c r="H51801" s="24"/>
    </row>
    <row r="51802" spans="8:8" ht="15" customHeight="1">
      <c r="H51802" s="24"/>
    </row>
    <row r="51803" spans="8:8" ht="15" customHeight="1">
      <c r="H51803" s="24"/>
    </row>
    <row r="51804" spans="8:8" ht="15" customHeight="1">
      <c r="H51804" s="24"/>
    </row>
    <row r="51805" spans="8:8" ht="15" customHeight="1">
      <c r="H51805" s="24"/>
    </row>
    <row r="51806" spans="8:8" ht="15" customHeight="1">
      <c r="H51806" s="24"/>
    </row>
    <row r="51807" spans="8:8" ht="15" customHeight="1">
      <c r="H51807" s="24"/>
    </row>
    <row r="51808" spans="8:8" ht="15" customHeight="1">
      <c r="H51808" s="24"/>
    </row>
    <row r="51809" spans="8:8" ht="15" customHeight="1">
      <c r="H51809" s="24"/>
    </row>
    <row r="51810" spans="8:8" ht="15" customHeight="1">
      <c r="H51810" s="24"/>
    </row>
    <row r="51811" spans="8:8" ht="15" customHeight="1">
      <c r="H51811" s="24"/>
    </row>
    <row r="51812" spans="8:8" ht="15" customHeight="1">
      <c r="H51812" s="24"/>
    </row>
    <row r="51813" spans="8:8" ht="15" customHeight="1">
      <c r="H51813" s="24"/>
    </row>
    <row r="51814" spans="8:8" ht="15" customHeight="1">
      <c r="H51814" s="24"/>
    </row>
    <row r="51815" spans="8:8" ht="15" customHeight="1">
      <c r="H51815" s="24"/>
    </row>
    <row r="51816" spans="8:8" ht="15" customHeight="1">
      <c r="H51816" s="24"/>
    </row>
    <row r="51817" spans="8:8" ht="15" customHeight="1">
      <c r="H51817" s="24"/>
    </row>
    <row r="51818" spans="8:8" ht="15" customHeight="1">
      <c r="H51818" s="24"/>
    </row>
    <row r="51819" spans="8:8" ht="15" customHeight="1">
      <c r="H51819" s="24"/>
    </row>
    <row r="51820" spans="8:8" ht="15" customHeight="1">
      <c r="H51820" s="24"/>
    </row>
    <row r="51821" spans="8:8" ht="15" customHeight="1">
      <c r="H51821" s="24"/>
    </row>
    <row r="51822" spans="8:8" ht="15" customHeight="1">
      <c r="H51822" s="24"/>
    </row>
    <row r="51823" spans="8:8" ht="15" customHeight="1">
      <c r="H51823" s="24"/>
    </row>
    <row r="51824" spans="8:8" ht="15" customHeight="1">
      <c r="H51824" s="24"/>
    </row>
    <row r="51825" spans="8:8" ht="15" customHeight="1">
      <c r="H51825" s="24"/>
    </row>
    <row r="51826" spans="8:8" ht="15" customHeight="1">
      <c r="H51826" s="24"/>
    </row>
    <row r="51827" spans="8:8" ht="15" customHeight="1">
      <c r="H51827" s="24"/>
    </row>
    <row r="51828" spans="8:8" ht="15" customHeight="1">
      <c r="H51828" s="24"/>
    </row>
    <row r="51829" spans="8:8" ht="15" customHeight="1">
      <c r="H51829" s="24"/>
    </row>
    <row r="51830" spans="8:8" ht="15" customHeight="1">
      <c r="H51830" s="24"/>
    </row>
    <row r="51831" spans="8:8" ht="15" customHeight="1">
      <c r="H51831" s="24"/>
    </row>
    <row r="51832" spans="8:8" ht="15" customHeight="1">
      <c r="H51832" s="24"/>
    </row>
    <row r="51833" spans="8:8" ht="15" customHeight="1">
      <c r="H51833" s="24"/>
    </row>
    <row r="51834" spans="8:8" ht="15" customHeight="1">
      <c r="H51834" s="24"/>
    </row>
    <row r="51835" spans="8:8" ht="15" customHeight="1">
      <c r="H51835" s="24"/>
    </row>
    <row r="51836" spans="8:8" ht="15" customHeight="1">
      <c r="H51836" s="24"/>
    </row>
    <row r="51837" spans="8:8" ht="15" customHeight="1">
      <c r="H51837" s="24"/>
    </row>
    <row r="51838" spans="8:8" ht="15" customHeight="1">
      <c r="H51838" s="24"/>
    </row>
    <row r="51839" spans="8:8" ht="15" customHeight="1">
      <c r="H51839" s="24"/>
    </row>
    <row r="51840" spans="8:8" ht="15" customHeight="1">
      <c r="H51840" s="24"/>
    </row>
    <row r="51841" spans="8:8" ht="15" customHeight="1">
      <c r="H51841" s="24"/>
    </row>
    <row r="51842" spans="8:8" ht="15" customHeight="1">
      <c r="H51842" s="24"/>
    </row>
    <row r="51843" spans="8:8" ht="15" customHeight="1">
      <c r="H51843" s="24"/>
    </row>
    <row r="51844" spans="8:8" ht="15" customHeight="1">
      <c r="H51844" s="24"/>
    </row>
    <row r="51845" spans="8:8" ht="15" customHeight="1">
      <c r="H51845" s="24"/>
    </row>
    <row r="51846" spans="8:8" ht="15" customHeight="1">
      <c r="H51846" s="24"/>
    </row>
    <row r="51847" spans="8:8" ht="15" customHeight="1">
      <c r="H51847" s="24"/>
    </row>
    <row r="51848" spans="8:8" ht="15" customHeight="1">
      <c r="H51848" s="24"/>
    </row>
    <row r="51849" spans="8:8" ht="15" customHeight="1">
      <c r="H51849" s="24"/>
    </row>
    <row r="51850" spans="8:8" ht="15" customHeight="1">
      <c r="H51850" s="24"/>
    </row>
    <row r="51851" spans="8:8" ht="15" customHeight="1">
      <c r="H51851" s="24"/>
    </row>
    <row r="51852" spans="8:8" ht="15" customHeight="1">
      <c r="H51852" s="24"/>
    </row>
    <row r="51853" spans="8:8" ht="15" customHeight="1">
      <c r="H51853" s="24"/>
    </row>
    <row r="51854" spans="8:8" ht="15" customHeight="1">
      <c r="H51854" s="24"/>
    </row>
    <row r="51855" spans="8:8" ht="15" customHeight="1">
      <c r="H51855" s="24"/>
    </row>
    <row r="51856" spans="8:8" ht="15" customHeight="1">
      <c r="H51856" s="24"/>
    </row>
    <row r="51857" spans="8:8" ht="15" customHeight="1">
      <c r="H51857" s="24"/>
    </row>
    <row r="51858" spans="8:8" ht="15" customHeight="1">
      <c r="H51858" s="24"/>
    </row>
    <row r="51859" spans="8:8" ht="15" customHeight="1">
      <c r="H51859" s="24"/>
    </row>
    <row r="51860" spans="8:8" ht="15" customHeight="1">
      <c r="H51860" s="24"/>
    </row>
    <row r="51861" spans="8:8" ht="15" customHeight="1">
      <c r="H51861" s="24"/>
    </row>
    <row r="51862" spans="8:8" ht="15" customHeight="1">
      <c r="H51862" s="24"/>
    </row>
    <row r="51863" spans="8:8" ht="15" customHeight="1">
      <c r="H51863" s="24"/>
    </row>
    <row r="51864" spans="8:8" ht="15" customHeight="1">
      <c r="H51864" s="24"/>
    </row>
    <row r="51865" spans="8:8" ht="15" customHeight="1">
      <c r="H51865" s="24"/>
    </row>
    <row r="51866" spans="8:8" ht="15" customHeight="1">
      <c r="H51866" s="24"/>
    </row>
    <row r="51867" spans="8:8" ht="15" customHeight="1">
      <c r="H51867" s="24"/>
    </row>
    <row r="51868" spans="8:8" ht="15" customHeight="1">
      <c r="H51868" s="24"/>
    </row>
    <row r="51869" spans="8:8" ht="15" customHeight="1">
      <c r="H51869" s="24"/>
    </row>
    <row r="51870" spans="8:8" ht="15" customHeight="1">
      <c r="H51870" s="24"/>
    </row>
    <row r="51871" spans="8:8" ht="15" customHeight="1">
      <c r="H51871" s="24"/>
    </row>
    <row r="51872" spans="8:8" ht="15" customHeight="1">
      <c r="H51872" s="24"/>
    </row>
    <row r="51873" spans="8:8" ht="15" customHeight="1">
      <c r="H51873" s="24"/>
    </row>
    <row r="51874" spans="8:8" ht="15" customHeight="1">
      <c r="H51874" s="24"/>
    </row>
    <row r="51875" spans="8:8" ht="15" customHeight="1">
      <c r="H51875" s="24"/>
    </row>
    <row r="51876" spans="8:8" ht="15" customHeight="1">
      <c r="H51876" s="24"/>
    </row>
    <row r="51877" spans="8:8" ht="15" customHeight="1">
      <c r="H51877" s="24"/>
    </row>
    <row r="51878" spans="8:8" ht="15" customHeight="1">
      <c r="H51878" s="24"/>
    </row>
    <row r="51879" spans="8:8" ht="15" customHeight="1">
      <c r="H51879" s="24"/>
    </row>
    <row r="51880" spans="8:8" ht="15" customHeight="1">
      <c r="H51880" s="24"/>
    </row>
    <row r="51881" spans="8:8" ht="15" customHeight="1">
      <c r="H51881" s="24"/>
    </row>
    <row r="51882" spans="8:8" ht="15" customHeight="1">
      <c r="H51882" s="24"/>
    </row>
    <row r="51883" spans="8:8" ht="15" customHeight="1">
      <c r="H51883" s="24"/>
    </row>
    <row r="51884" spans="8:8" ht="15" customHeight="1">
      <c r="H51884" s="24"/>
    </row>
    <row r="51885" spans="8:8" ht="15" customHeight="1">
      <c r="H51885" s="24"/>
    </row>
    <row r="51886" spans="8:8" ht="15" customHeight="1">
      <c r="H51886" s="24"/>
    </row>
    <row r="51887" spans="8:8" ht="15" customHeight="1">
      <c r="H51887" s="24"/>
    </row>
    <row r="51888" spans="8:8" ht="15" customHeight="1">
      <c r="H51888" s="24"/>
    </row>
    <row r="51889" spans="8:8" ht="15" customHeight="1">
      <c r="H51889" s="24"/>
    </row>
    <row r="51890" spans="8:8" ht="15" customHeight="1">
      <c r="H51890" s="24"/>
    </row>
    <row r="51891" spans="8:8" ht="15" customHeight="1">
      <c r="H51891" s="24"/>
    </row>
    <row r="51892" spans="8:8" ht="15" customHeight="1">
      <c r="H51892" s="24"/>
    </row>
    <row r="51893" spans="8:8" ht="15" customHeight="1">
      <c r="H51893" s="24"/>
    </row>
    <row r="51894" spans="8:8" ht="15" customHeight="1">
      <c r="H51894" s="24"/>
    </row>
    <row r="51895" spans="8:8" ht="15" customHeight="1">
      <c r="H51895" s="24"/>
    </row>
    <row r="51896" spans="8:8" ht="15" customHeight="1">
      <c r="H51896" s="24"/>
    </row>
    <row r="51897" spans="8:8" ht="15" customHeight="1">
      <c r="H51897" s="24"/>
    </row>
    <row r="51898" spans="8:8" ht="15" customHeight="1">
      <c r="H51898" s="24"/>
    </row>
    <row r="51899" spans="8:8" ht="15" customHeight="1">
      <c r="H51899" s="24"/>
    </row>
    <row r="51900" spans="8:8" ht="15" customHeight="1">
      <c r="H51900" s="24"/>
    </row>
    <row r="51901" spans="8:8" ht="15" customHeight="1">
      <c r="H51901" s="24"/>
    </row>
    <row r="51902" spans="8:8" ht="15" customHeight="1">
      <c r="H51902" s="24"/>
    </row>
    <row r="51903" spans="8:8" ht="15" customHeight="1">
      <c r="H51903" s="24"/>
    </row>
    <row r="51904" spans="8:8" ht="15" customHeight="1">
      <c r="H51904" s="24"/>
    </row>
    <row r="51905" spans="8:8" ht="15" customHeight="1">
      <c r="H51905" s="24"/>
    </row>
    <row r="51906" spans="8:8" ht="15" customHeight="1">
      <c r="H51906" s="24"/>
    </row>
    <row r="51907" spans="8:8" ht="15" customHeight="1">
      <c r="H51907" s="24"/>
    </row>
    <row r="51908" spans="8:8" ht="15" customHeight="1">
      <c r="H51908" s="24"/>
    </row>
    <row r="51909" spans="8:8" ht="15" customHeight="1">
      <c r="H51909" s="24"/>
    </row>
    <row r="51910" spans="8:8" ht="15" customHeight="1">
      <c r="H51910" s="24"/>
    </row>
    <row r="51911" spans="8:8" ht="15" customHeight="1">
      <c r="H51911" s="24"/>
    </row>
    <row r="51912" spans="8:8" ht="15" customHeight="1">
      <c r="H51912" s="24"/>
    </row>
    <row r="51913" spans="8:8" ht="15" customHeight="1">
      <c r="H51913" s="24"/>
    </row>
    <row r="51914" spans="8:8" ht="15" customHeight="1">
      <c r="H51914" s="24"/>
    </row>
    <row r="51915" spans="8:8" ht="15" customHeight="1">
      <c r="H51915" s="24"/>
    </row>
    <row r="51916" spans="8:8" ht="15" customHeight="1">
      <c r="H51916" s="24"/>
    </row>
    <row r="51917" spans="8:8" ht="15" customHeight="1">
      <c r="H51917" s="24"/>
    </row>
    <row r="51918" spans="8:8" ht="15" customHeight="1">
      <c r="H51918" s="24"/>
    </row>
    <row r="51919" spans="8:8" ht="15" customHeight="1">
      <c r="H51919" s="24"/>
    </row>
    <row r="51920" spans="8:8" ht="15" customHeight="1">
      <c r="H51920" s="24"/>
    </row>
    <row r="51921" spans="8:8" ht="15" customHeight="1">
      <c r="H51921" s="24"/>
    </row>
    <row r="51922" spans="8:8" ht="15" customHeight="1">
      <c r="H51922" s="24"/>
    </row>
    <row r="51923" spans="8:8" ht="15" customHeight="1">
      <c r="H51923" s="24"/>
    </row>
    <row r="51924" spans="8:8" ht="15" customHeight="1">
      <c r="H51924" s="24"/>
    </row>
    <row r="51925" spans="8:8" ht="15" customHeight="1">
      <c r="H51925" s="24"/>
    </row>
    <row r="51926" spans="8:8" ht="15" customHeight="1">
      <c r="H51926" s="24"/>
    </row>
    <row r="51927" spans="8:8" ht="15" customHeight="1">
      <c r="H51927" s="24"/>
    </row>
    <row r="51928" spans="8:8" ht="15" customHeight="1">
      <c r="H51928" s="24"/>
    </row>
    <row r="51929" spans="8:8" ht="15" customHeight="1">
      <c r="H51929" s="24"/>
    </row>
    <row r="51930" spans="8:8" ht="15" customHeight="1">
      <c r="H51930" s="24"/>
    </row>
    <row r="51931" spans="8:8" ht="15" customHeight="1">
      <c r="H51931" s="24"/>
    </row>
    <row r="51932" spans="8:8" ht="15" customHeight="1">
      <c r="H51932" s="24"/>
    </row>
    <row r="51933" spans="8:8" ht="15" customHeight="1">
      <c r="H51933" s="24"/>
    </row>
    <row r="51934" spans="8:8" ht="15" customHeight="1">
      <c r="H51934" s="24"/>
    </row>
    <row r="51935" spans="8:8" ht="15" customHeight="1">
      <c r="H51935" s="24"/>
    </row>
    <row r="51936" spans="8:8" ht="15" customHeight="1">
      <c r="H51936" s="24"/>
    </row>
    <row r="51937" spans="8:8" ht="15" customHeight="1">
      <c r="H51937" s="24"/>
    </row>
    <row r="51938" spans="8:8" ht="15" customHeight="1">
      <c r="H51938" s="24"/>
    </row>
    <row r="51939" spans="8:8" ht="15" customHeight="1">
      <c r="H51939" s="24"/>
    </row>
    <row r="51940" spans="8:8" ht="15" customHeight="1">
      <c r="H51940" s="24"/>
    </row>
    <row r="51941" spans="8:8" ht="15" customHeight="1">
      <c r="H51941" s="24"/>
    </row>
    <row r="51942" spans="8:8" ht="15" customHeight="1">
      <c r="H51942" s="24"/>
    </row>
    <row r="51943" spans="8:8" ht="15" customHeight="1">
      <c r="H51943" s="24"/>
    </row>
    <row r="51944" spans="8:8" ht="15" customHeight="1">
      <c r="H51944" s="24"/>
    </row>
    <row r="51945" spans="8:8" ht="15" customHeight="1">
      <c r="H51945" s="24"/>
    </row>
    <row r="51946" spans="8:8" ht="15" customHeight="1">
      <c r="H51946" s="24"/>
    </row>
    <row r="51947" spans="8:8" ht="15" customHeight="1">
      <c r="H51947" s="24"/>
    </row>
    <row r="51948" spans="8:8" ht="15" customHeight="1">
      <c r="H51948" s="24"/>
    </row>
    <row r="51949" spans="8:8" ht="15" customHeight="1">
      <c r="H51949" s="24"/>
    </row>
    <row r="51950" spans="8:8" ht="15" customHeight="1">
      <c r="H51950" s="24"/>
    </row>
    <row r="51951" spans="8:8" ht="15" customHeight="1">
      <c r="H51951" s="24"/>
    </row>
    <row r="51952" spans="8:8" ht="15" customHeight="1">
      <c r="H51952" s="24"/>
    </row>
    <row r="51953" spans="8:8" ht="15" customHeight="1">
      <c r="H51953" s="24"/>
    </row>
    <row r="51954" spans="8:8" ht="15" customHeight="1">
      <c r="H51954" s="24"/>
    </row>
    <row r="51955" spans="8:8" ht="15" customHeight="1">
      <c r="H51955" s="24"/>
    </row>
    <row r="51956" spans="8:8" ht="15" customHeight="1">
      <c r="H51956" s="24"/>
    </row>
    <row r="51957" spans="8:8" ht="15" customHeight="1">
      <c r="H51957" s="24"/>
    </row>
    <row r="51958" spans="8:8" ht="15" customHeight="1">
      <c r="H51958" s="24"/>
    </row>
    <row r="51959" spans="8:8" ht="15" customHeight="1">
      <c r="H51959" s="24"/>
    </row>
    <row r="51960" spans="8:8" ht="15" customHeight="1">
      <c r="H51960" s="24"/>
    </row>
    <row r="51961" spans="8:8" ht="15" customHeight="1">
      <c r="H51961" s="24"/>
    </row>
    <row r="51962" spans="8:8" ht="15" customHeight="1">
      <c r="H51962" s="24"/>
    </row>
    <row r="51963" spans="8:8" ht="15" customHeight="1">
      <c r="H51963" s="24"/>
    </row>
    <row r="51964" spans="8:8" ht="15" customHeight="1">
      <c r="H51964" s="24"/>
    </row>
    <row r="51965" spans="8:8" ht="15" customHeight="1">
      <c r="H51965" s="24"/>
    </row>
    <row r="51966" spans="8:8" ht="15" customHeight="1">
      <c r="H51966" s="24"/>
    </row>
    <row r="51967" spans="8:8" ht="15" customHeight="1">
      <c r="H51967" s="24"/>
    </row>
    <row r="51968" spans="8:8" ht="15" customHeight="1">
      <c r="H51968" s="24"/>
    </row>
    <row r="51969" spans="8:8" ht="15" customHeight="1">
      <c r="H51969" s="24"/>
    </row>
    <row r="51970" spans="8:8" ht="15" customHeight="1">
      <c r="H51970" s="24"/>
    </row>
    <row r="51971" spans="8:8" ht="15" customHeight="1">
      <c r="H51971" s="24"/>
    </row>
    <row r="51972" spans="8:8" ht="15" customHeight="1">
      <c r="H51972" s="24"/>
    </row>
    <row r="51973" spans="8:8" ht="15" customHeight="1">
      <c r="H51973" s="24"/>
    </row>
    <row r="51974" spans="8:8" ht="15" customHeight="1">
      <c r="H51974" s="24"/>
    </row>
    <row r="51975" spans="8:8" ht="15" customHeight="1">
      <c r="H51975" s="24"/>
    </row>
    <row r="51976" spans="8:8" ht="15" customHeight="1">
      <c r="H51976" s="24"/>
    </row>
    <row r="51977" spans="8:8" ht="15" customHeight="1">
      <c r="H51977" s="24"/>
    </row>
    <row r="51978" spans="8:8" ht="15" customHeight="1">
      <c r="H51978" s="24"/>
    </row>
    <row r="51979" spans="8:8" ht="15" customHeight="1">
      <c r="H51979" s="24"/>
    </row>
    <row r="51980" spans="8:8" ht="15" customHeight="1">
      <c r="H51980" s="24"/>
    </row>
    <row r="51981" spans="8:8" ht="15" customHeight="1">
      <c r="H51981" s="24"/>
    </row>
    <row r="51982" spans="8:8" ht="15" customHeight="1">
      <c r="H51982" s="24"/>
    </row>
    <row r="51983" spans="8:8" ht="15" customHeight="1">
      <c r="H51983" s="24"/>
    </row>
    <row r="51984" spans="8:8" ht="15" customHeight="1">
      <c r="H51984" s="24"/>
    </row>
    <row r="51985" spans="8:8" ht="15" customHeight="1">
      <c r="H51985" s="24"/>
    </row>
    <row r="51986" spans="8:8" ht="15" customHeight="1">
      <c r="H51986" s="24"/>
    </row>
    <row r="51987" spans="8:8" ht="15" customHeight="1">
      <c r="H51987" s="24"/>
    </row>
    <row r="51988" spans="8:8" ht="15" customHeight="1">
      <c r="H51988" s="24"/>
    </row>
    <row r="51989" spans="8:8" ht="15" customHeight="1">
      <c r="H51989" s="24"/>
    </row>
    <row r="51990" spans="8:8" ht="15" customHeight="1">
      <c r="H51990" s="24"/>
    </row>
    <row r="51991" spans="8:8" ht="15" customHeight="1">
      <c r="H51991" s="24"/>
    </row>
    <row r="51992" spans="8:8" ht="15" customHeight="1">
      <c r="H51992" s="24"/>
    </row>
    <row r="51993" spans="8:8" ht="15" customHeight="1">
      <c r="H51993" s="24"/>
    </row>
    <row r="51994" spans="8:8" ht="15" customHeight="1">
      <c r="H51994" s="24"/>
    </row>
    <row r="51995" spans="8:8" ht="15" customHeight="1">
      <c r="H51995" s="24"/>
    </row>
    <row r="51996" spans="8:8" ht="15" customHeight="1">
      <c r="H51996" s="24"/>
    </row>
    <row r="51997" spans="8:8" ht="15" customHeight="1">
      <c r="H51997" s="24"/>
    </row>
    <row r="51998" spans="8:8" ht="15" customHeight="1">
      <c r="H51998" s="24"/>
    </row>
    <row r="51999" spans="8:8" ht="15" customHeight="1">
      <c r="H51999" s="24"/>
    </row>
    <row r="52000" spans="8:8" ht="15" customHeight="1">
      <c r="H52000" s="24"/>
    </row>
    <row r="52001" spans="8:8" ht="15" customHeight="1">
      <c r="H52001" s="24"/>
    </row>
    <row r="52002" spans="8:8" ht="15" customHeight="1">
      <c r="H52002" s="24"/>
    </row>
    <row r="52003" spans="8:8" ht="15" customHeight="1">
      <c r="H52003" s="24"/>
    </row>
    <row r="52004" spans="8:8" ht="15" customHeight="1">
      <c r="H52004" s="24"/>
    </row>
    <row r="52005" spans="8:8" ht="15" customHeight="1">
      <c r="H52005" s="24"/>
    </row>
    <row r="52006" spans="8:8" ht="15" customHeight="1">
      <c r="H52006" s="24"/>
    </row>
    <row r="52007" spans="8:8" ht="15" customHeight="1">
      <c r="H52007" s="24"/>
    </row>
    <row r="52008" spans="8:8" ht="15" customHeight="1">
      <c r="H52008" s="24"/>
    </row>
    <row r="52009" spans="8:8" ht="15" customHeight="1">
      <c r="H52009" s="24"/>
    </row>
    <row r="52010" spans="8:8" ht="15" customHeight="1">
      <c r="H52010" s="24"/>
    </row>
    <row r="52011" spans="8:8" ht="15" customHeight="1">
      <c r="H52011" s="24"/>
    </row>
    <row r="52012" spans="8:8" ht="15" customHeight="1">
      <c r="H52012" s="24"/>
    </row>
    <row r="52013" spans="8:8" ht="15" customHeight="1">
      <c r="H52013" s="24"/>
    </row>
    <row r="52014" spans="8:8" ht="15" customHeight="1">
      <c r="H52014" s="24"/>
    </row>
    <row r="52015" spans="8:8" ht="15" customHeight="1">
      <c r="H52015" s="24"/>
    </row>
    <row r="52016" spans="8:8" ht="15" customHeight="1">
      <c r="H52016" s="24"/>
    </row>
    <row r="52017" spans="8:8" ht="15" customHeight="1">
      <c r="H52017" s="24"/>
    </row>
    <row r="52018" spans="8:8" ht="15" customHeight="1">
      <c r="H52018" s="24"/>
    </row>
    <row r="52019" spans="8:8" ht="15" customHeight="1">
      <c r="H52019" s="24"/>
    </row>
    <row r="52020" spans="8:8" ht="15" customHeight="1">
      <c r="H52020" s="24"/>
    </row>
    <row r="52021" spans="8:8" ht="15" customHeight="1">
      <c r="H52021" s="24"/>
    </row>
    <row r="52022" spans="8:8" ht="15" customHeight="1">
      <c r="H52022" s="24"/>
    </row>
    <row r="52023" spans="8:8" ht="15" customHeight="1">
      <c r="H52023" s="24"/>
    </row>
    <row r="52024" spans="8:8" ht="15" customHeight="1">
      <c r="H52024" s="24"/>
    </row>
    <row r="52025" spans="8:8" ht="15" customHeight="1">
      <c r="H52025" s="24"/>
    </row>
    <row r="52026" spans="8:8" ht="15" customHeight="1">
      <c r="H52026" s="24"/>
    </row>
    <row r="52027" spans="8:8" ht="15" customHeight="1">
      <c r="H52027" s="24"/>
    </row>
    <row r="52028" spans="8:8" ht="15" customHeight="1">
      <c r="H52028" s="24"/>
    </row>
    <row r="52029" spans="8:8" ht="15" customHeight="1">
      <c r="H52029" s="24"/>
    </row>
    <row r="52030" spans="8:8" ht="15" customHeight="1">
      <c r="H52030" s="24"/>
    </row>
    <row r="52031" spans="8:8" ht="15" customHeight="1">
      <c r="H52031" s="24"/>
    </row>
    <row r="52032" spans="8:8" ht="15" customHeight="1">
      <c r="H52032" s="24"/>
    </row>
    <row r="52033" spans="8:8" ht="15" customHeight="1">
      <c r="H52033" s="24"/>
    </row>
    <row r="52034" spans="8:8" ht="15" customHeight="1">
      <c r="H52034" s="24"/>
    </row>
    <row r="52035" spans="8:8" ht="15" customHeight="1">
      <c r="H52035" s="24"/>
    </row>
    <row r="52036" spans="8:8" ht="15" customHeight="1">
      <c r="H52036" s="24"/>
    </row>
    <row r="52037" spans="8:8" ht="15" customHeight="1">
      <c r="H52037" s="24"/>
    </row>
    <row r="52038" spans="8:8" ht="15" customHeight="1">
      <c r="H52038" s="24"/>
    </row>
    <row r="52039" spans="8:8" ht="15" customHeight="1">
      <c r="H52039" s="24"/>
    </row>
    <row r="52040" spans="8:8" ht="15" customHeight="1">
      <c r="H52040" s="24"/>
    </row>
    <row r="52041" spans="8:8" ht="15" customHeight="1">
      <c r="H52041" s="24"/>
    </row>
    <row r="52042" spans="8:8" ht="15" customHeight="1">
      <c r="H52042" s="24"/>
    </row>
    <row r="52043" spans="8:8" ht="15" customHeight="1">
      <c r="H52043" s="24"/>
    </row>
    <row r="52044" spans="8:8" ht="15" customHeight="1">
      <c r="H52044" s="24"/>
    </row>
    <row r="52045" spans="8:8" ht="15" customHeight="1">
      <c r="H52045" s="24"/>
    </row>
    <row r="52046" spans="8:8" ht="15" customHeight="1">
      <c r="H52046" s="24"/>
    </row>
    <row r="52047" spans="8:8" ht="15" customHeight="1">
      <c r="H52047" s="24"/>
    </row>
    <row r="52048" spans="8:8" ht="15" customHeight="1">
      <c r="H52048" s="24"/>
    </row>
    <row r="52049" spans="8:8" ht="15" customHeight="1">
      <c r="H52049" s="24"/>
    </row>
    <row r="52050" spans="8:8" ht="15" customHeight="1">
      <c r="H52050" s="24"/>
    </row>
    <row r="52051" spans="8:8" ht="15" customHeight="1">
      <c r="H52051" s="24"/>
    </row>
    <row r="52052" spans="8:8" ht="15" customHeight="1">
      <c r="H52052" s="24"/>
    </row>
    <row r="52053" spans="8:8" ht="15" customHeight="1">
      <c r="H52053" s="24"/>
    </row>
    <row r="52054" spans="8:8" ht="15" customHeight="1">
      <c r="H52054" s="24"/>
    </row>
    <row r="52055" spans="8:8" ht="15" customHeight="1">
      <c r="H52055" s="24"/>
    </row>
    <row r="52056" spans="8:8" ht="15" customHeight="1">
      <c r="H52056" s="24"/>
    </row>
    <row r="52057" spans="8:8" ht="15" customHeight="1">
      <c r="H52057" s="24"/>
    </row>
    <row r="52058" spans="8:8" ht="15" customHeight="1">
      <c r="H52058" s="24"/>
    </row>
    <row r="52059" spans="8:8" ht="15" customHeight="1">
      <c r="H52059" s="24"/>
    </row>
    <row r="52060" spans="8:8" ht="15" customHeight="1">
      <c r="H52060" s="24"/>
    </row>
    <row r="52061" spans="8:8" ht="15" customHeight="1">
      <c r="H52061" s="24"/>
    </row>
    <row r="52062" spans="8:8" ht="15" customHeight="1">
      <c r="H52062" s="24"/>
    </row>
    <row r="52063" spans="8:8" ht="15" customHeight="1">
      <c r="H52063" s="24"/>
    </row>
    <row r="52064" spans="8:8" ht="15" customHeight="1">
      <c r="H52064" s="24"/>
    </row>
    <row r="52065" spans="8:8" ht="15" customHeight="1">
      <c r="H52065" s="24"/>
    </row>
    <row r="52066" spans="8:8" ht="15" customHeight="1">
      <c r="H52066" s="24"/>
    </row>
    <row r="52067" spans="8:8" ht="15" customHeight="1">
      <c r="H52067" s="24"/>
    </row>
    <row r="52068" spans="8:8" ht="15" customHeight="1">
      <c r="H52068" s="24"/>
    </row>
    <row r="52069" spans="8:8" ht="15" customHeight="1">
      <c r="H52069" s="24"/>
    </row>
    <row r="52070" spans="8:8" ht="15" customHeight="1">
      <c r="H52070" s="24"/>
    </row>
    <row r="52071" spans="8:8" ht="15" customHeight="1">
      <c r="H52071" s="24"/>
    </row>
    <row r="52072" spans="8:8" ht="15" customHeight="1">
      <c r="H52072" s="24"/>
    </row>
    <row r="52073" spans="8:8" ht="15" customHeight="1">
      <c r="H52073" s="24"/>
    </row>
    <row r="52074" spans="8:8" ht="15" customHeight="1">
      <c r="H52074" s="24"/>
    </row>
    <row r="52075" spans="8:8" ht="15" customHeight="1">
      <c r="H52075" s="24"/>
    </row>
    <row r="52076" spans="8:8" ht="15" customHeight="1">
      <c r="H52076" s="24"/>
    </row>
    <row r="52077" spans="8:8" ht="15" customHeight="1">
      <c r="H52077" s="24"/>
    </row>
    <row r="52078" spans="8:8" ht="15" customHeight="1">
      <c r="H52078" s="24"/>
    </row>
    <row r="52079" spans="8:8" ht="15" customHeight="1">
      <c r="H52079" s="24"/>
    </row>
    <row r="52080" spans="8:8" ht="15" customHeight="1">
      <c r="H52080" s="24"/>
    </row>
    <row r="52081" spans="8:8" ht="15" customHeight="1">
      <c r="H52081" s="24"/>
    </row>
    <row r="52082" spans="8:8" ht="15" customHeight="1">
      <c r="H52082" s="24"/>
    </row>
    <row r="52083" spans="8:8" ht="15" customHeight="1">
      <c r="H52083" s="24"/>
    </row>
    <row r="52084" spans="8:8" ht="15" customHeight="1">
      <c r="H52084" s="24"/>
    </row>
    <row r="52085" spans="8:8" ht="15" customHeight="1">
      <c r="H52085" s="24"/>
    </row>
    <row r="52086" spans="8:8" ht="15" customHeight="1">
      <c r="H52086" s="24"/>
    </row>
    <row r="52087" spans="8:8" ht="15" customHeight="1">
      <c r="H52087" s="24"/>
    </row>
    <row r="52088" spans="8:8" ht="15" customHeight="1">
      <c r="H52088" s="24"/>
    </row>
    <row r="52089" spans="8:8" ht="15" customHeight="1">
      <c r="H52089" s="24"/>
    </row>
    <row r="52090" spans="8:8" ht="15" customHeight="1">
      <c r="H52090" s="24"/>
    </row>
    <row r="52091" spans="8:8" ht="15" customHeight="1">
      <c r="H52091" s="24"/>
    </row>
    <row r="52092" spans="8:8" ht="15" customHeight="1">
      <c r="H52092" s="24"/>
    </row>
    <row r="52093" spans="8:8" ht="15" customHeight="1">
      <c r="H52093" s="24"/>
    </row>
    <row r="52094" spans="8:8" ht="15" customHeight="1">
      <c r="H52094" s="24"/>
    </row>
    <row r="52095" spans="8:8" ht="15" customHeight="1">
      <c r="H52095" s="24"/>
    </row>
    <row r="52096" spans="8:8" ht="15" customHeight="1">
      <c r="H52096" s="24"/>
    </row>
    <row r="52097" spans="8:8" ht="15" customHeight="1">
      <c r="H52097" s="24"/>
    </row>
    <row r="52098" spans="8:8" ht="15" customHeight="1">
      <c r="H52098" s="24"/>
    </row>
    <row r="52099" spans="8:8" ht="15" customHeight="1">
      <c r="H52099" s="24"/>
    </row>
    <row r="52100" spans="8:8" ht="15" customHeight="1">
      <c r="H52100" s="24"/>
    </row>
    <row r="52101" spans="8:8" ht="15" customHeight="1">
      <c r="H52101" s="24"/>
    </row>
    <row r="52102" spans="8:8" ht="15" customHeight="1">
      <c r="H52102" s="24"/>
    </row>
    <row r="52103" spans="8:8" ht="15" customHeight="1">
      <c r="H52103" s="24"/>
    </row>
    <row r="52104" spans="8:8" ht="15" customHeight="1">
      <c r="H52104" s="24"/>
    </row>
    <row r="52105" spans="8:8" ht="15" customHeight="1">
      <c r="H52105" s="24"/>
    </row>
    <row r="52106" spans="8:8" ht="15" customHeight="1">
      <c r="H52106" s="24"/>
    </row>
    <row r="52107" spans="8:8" ht="15" customHeight="1">
      <c r="H52107" s="24"/>
    </row>
    <row r="52108" spans="8:8" ht="15" customHeight="1">
      <c r="H52108" s="24"/>
    </row>
    <row r="52109" spans="8:8" ht="15" customHeight="1">
      <c r="H52109" s="24"/>
    </row>
    <row r="52110" spans="8:8" ht="15" customHeight="1">
      <c r="H52110" s="24"/>
    </row>
    <row r="52111" spans="8:8" ht="15" customHeight="1">
      <c r="H52111" s="24"/>
    </row>
    <row r="52112" spans="8:8" ht="15" customHeight="1">
      <c r="H52112" s="24"/>
    </row>
    <row r="52113" spans="8:8" ht="15" customHeight="1">
      <c r="H52113" s="24"/>
    </row>
    <row r="52114" spans="8:8" ht="15" customHeight="1">
      <c r="H52114" s="24"/>
    </row>
    <row r="52115" spans="8:8" ht="15" customHeight="1">
      <c r="H52115" s="24"/>
    </row>
    <row r="52116" spans="8:8" ht="15" customHeight="1">
      <c r="H52116" s="24"/>
    </row>
    <row r="52117" spans="8:8" ht="15" customHeight="1">
      <c r="H52117" s="24"/>
    </row>
    <row r="52118" spans="8:8" ht="15" customHeight="1">
      <c r="H52118" s="24"/>
    </row>
    <row r="52119" spans="8:8" ht="15" customHeight="1">
      <c r="H52119" s="24"/>
    </row>
    <row r="52120" spans="8:8" ht="15" customHeight="1">
      <c r="H52120" s="24"/>
    </row>
    <row r="52121" spans="8:8" ht="15" customHeight="1">
      <c r="H52121" s="24"/>
    </row>
    <row r="52122" spans="8:8" ht="15" customHeight="1">
      <c r="H52122" s="24"/>
    </row>
    <row r="52123" spans="8:8" ht="15" customHeight="1">
      <c r="H52123" s="24"/>
    </row>
    <row r="52124" spans="8:8" ht="15" customHeight="1">
      <c r="H52124" s="24"/>
    </row>
    <row r="52125" spans="8:8" ht="15" customHeight="1">
      <c r="H52125" s="24"/>
    </row>
    <row r="52126" spans="8:8" ht="15" customHeight="1">
      <c r="H52126" s="24"/>
    </row>
    <row r="52127" spans="8:8" ht="15" customHeight="1">
      <c r="H52127" s="24"/>
    </row>
    <row r="52128" spans="8:8" ht="15" customHeight="1">
      <c r="H52128" s="24"/>
    </row>
    <row r="52129" spans="8:8" ht="15" customHeight="1">
      <c r="H52129" s="24"/>
    </row>
    <row r="52130" spans="8:8" ht="15" customHeight="1">
      <c r="H52130" s="24"/>
    </row>
    <row r="52131" spans="8:8" ht="15" customHeight="1">
      <c r="H52131" s="24"/>
    </row>
    <row r="52132" spans="8:8" ht="15" customHeight="1">
      <c r="H52132" s="24"/>
    </row>
    <row r="52133" spans="8:8" ht="15" customHeight="1">
      <c r="H52133" s="24"/>
    </row>
    <row r="52134" spans="8:8" ht="15" customHeight="1">
      <c r="H52134" s="24"/>
    </row>
    <row r="52135" spans="8:8" ht="15" customHeight="1">
      <c r="H52135" s="24"/>
    </row>
    <row r="52136" spans="8:8" ht="15" customHeight="1">
      <c r="H52136" s="24"/>
    </row>
    <row r="52137" spans="8:8" ht="15" customHeight="1">
      <c r="H52137" s="24"/>
    </row>
    <row r="52138" spans="8:8" ht="15" customHeight="1">
      <c r="H52138" s="24"/>
    </row>
    <row r="52139" spans="8:8" ht="15" customHeight="1">
      <c r="H52139" s="24"/>
    </row>
    <row r="52140" spans="8:8" ht="15" customHeight="1">
      <c r="H52140" s="24"/>
    </row>
    <row r="52141" spans="8:8" ht="15" customHeight="1">
      <c r="H52141" s="24"/>
    </row>
    <row r="52142" spans="8:8" ht="15" customHeight="1">
      <c r="H52142" s="24"/>
    </row>
    <row r="52143" spans="8:8" ht="15" customHeight="1">
      <c r="H52143" s="24"/>
    </row>
    <row r="52144" spans="8:8" ht="15" customHeight="1">
      <c r="H52144" s="24"/>
    </row>
    <row r="52145" spans="8:8" ht="15" customHeight="1">
      <c r="H52145" s="24"/>
    </row>
    <row r="52146" spans="8:8" ht="15" customHeight="1">
      <c r="H52146" s="24"/>
    </row>
    <row r="52147" spans="8:8" ht="15" customHeight="1">
      <c r="H52147" s="24"/>
    </row>
    <row r="52148" spans="8:8" ht="15" customHeight="1">
      <c r="H52148" s="24"/>
    </row>
    <row r="52149" spans="8:8" ht="15" customHeight="1">
      <c r="H52149" s="24"/>
    </row>
    <row r="52150" spans="8:8" ht="15" customHeight="1">
      <c r="H52150" s="24"/>
    </row>
    <row r="52151" spans="8:8" ht="15" customHeight="1">
      <c r="H52151" s="24"/>
    </row>
    <row r="52152" spans="8:8" ht="15" customHeight="1">
      <c r="H52152" s="24"/>
    </row>
    <row r="52153" spans="8:8" ht="15" customHeight="1">
      <c r="H52153" s="24"/>
    </row>
    <row r="52154" spans="8:8" ht="15" customHeight="1">
      <c r="H52154" s="24"/>
    </row>
    <row r="52155" spans="8:8" ht="15" customHeight="1">
      <c r="H52155" s="24"/>
    </row>
    <row r="52156" spans="8:8" ht="15" customHeight="1">
      <c r="H52156" s="24"/>
    </row>
    <row r="52157" spans="8:8" ht="15" customHeight="1">
      <c r="H52157" s="24"/>
    </row>
    <row r="52158" spans="8:8" ht="15" customHeight="1">
      <c r="H52158" s="24"/>
    </row>
    <row r="52159" spans="8:8" ht="15" customHeight="1">
      <c r="H52159" s="24"/>
    </row>
    <row r="52160" spans="8:8" ht="15" customHeight="1">
      <c r="H52160" s="24"/>
    </row>
    <row r="52161" spans="8:8" ht="15" customHeight="1">
      <c r="H52161" s="24"/>
    </row>
    <row r="52162" spans="8:8" ht="15" customHeight="1">
      <c r="H52162" s="24"/>
    </row>
    <row r="52163" spans="8:8" ht="15" customHeight="1">
      <c r="H52163" s="24"/>
    </row>
    <row r="52164" spans="8:8" ht="15" customHeight="1">
      <c r="H52164" s="24"/>
    </row>
    <row r="52165" spans="8:8" ht="15" customHeight="1">
      <c r="H52165" s="24"/>
    </row>
    <row r="52166" spans="8:8" ht="15" customHeight="1">
      <c r="H52166" s="24"/>
    </row>
    <row r="52167" spans="8:8" ht="15" customHeight="1">
      <c r="H52167" s="24"/>
    </row>
    <row r="52168" spans="8:8" ht="15" customHeight="1">
      <c r="H52168" s="24"/>
    </row>
    <row r="52169" spans="8:8" ht="15" customHeight="1">
      <c r="H52169" s="24"/>
    </row>
    <row r="52170" spans="8:8" ht="15" customHeight="1">
      <c r="H52170" s="24"/>
    </row>
    <row r="52171" spans="8:8" ht="15" customHeight="1">
      <c r="H52171" s="24"/>
    </row>
    <row r="52172" spans="8:8" ht="15" customHeight="1">
      <c r="H52172" s="24"/>
    </row>
    <row r="52173" spans="8:8" ht="15" customHeight="1">
      <c r="H52173" s="24"/>
    </row>
    <row r="52174" spans="8:8" ht="15" customHeight="1">
      <c r="H52174" s="24"/>
    </row>
    <row r="52175" spans="8:8" ht="15" customHeight="1">
      <c r="H52175" s="24"/>
    </row>
    <row r="52176" spans="8:8" ht="15" customHeight="1">
      <c r="H52176" s="24"/>
    </row>
    <row r="52177" spans="8:8" ht="15" customHeight="1">
      <c r="H52177" s="24"/>
    </row>
    <row r="52178" spans="8:8" ht="15" customHeight="1">
      <c r="H52178" s="24"/>
    </row>
    <row r="52179" spans="8:8" ht="15" customHeight="1">
      <c r="H52179" s="24"/>
    </row>
    <row r="52180" spans="8:8" ht="15" customHeight="1">
      <c r="H52180" s="24"/>
    </row>
    <row r="52181" spans="8:8" ht="15" customHeight="1">
      <c r="H52181" s="24"/>
    </row>
    <row r="52182" spans="8:8" ht="15" customHeight="1">
      <c r="H52182" s="24"/>
    </row>
    <row r="52183" spans="8:8" ht="15" customHeight="1">
      <c r="H52183" s="24"/>
    </row>
    <row r="52184" spans="8:8" ht="15" customHeight="1">
      <c r="H52184" s="24"/>
    </row>
    <row r="52185" spans="8:8" ht="15" customHeight="1">
      <c r="H52185" s="24"/>
    </row>
    <row r="52186" spans="8:8" ht="15" customHeight="1">
      <c r="H52186" s="24"/>
    </row>
    <row r="52187" spans="8:8" ht="15" customHeight="1">
      <c r="H52187" s="24"/>
    </row>
    <row r="52188" spans="8:8" ht="15" customHeight="1">
      <c r="H52188" s="24"/>
    </row>
    <row r="52189" spans="8:8" ht="15" customHeight="1">
      <c r="H52189" s="24"/>
    </row>
    <row r="52190" spans="8:8" ht="15" customHeight="1">
      <c r="H52190" s="24"/>
    </row>
    <row r="52191" spans="8:8" ht="15" customHeight="1">
      <c r="H52191" s="24"/>
    </row>
    <row r="52192" spans="8:8" ht="15" customHeight="1">
      <c r="H52192" s="24"/>
    </row>
    <row r="52193" spans="8:8" ht="15" customHeight="1">
      <c r="H52193" s="24"/>
    </row>
    <row r="52194" spans="8:8" ht="15" customHeight="1">
      <c r="H52194" s="24"/>
    </row>
    <row r="52195" spans="8:8" ht="15" customHeight="1">
      <c r="H52195" s="24"/>
    </row>
    <row r="52196" spans="8:8" ht="15" customHeight="1">
      <c r="H52196" s="24"/>
    </row>
    <row r="52197" spans="8:8" ht="15" customHeight="1">
      <c r="H52197" s="24"/>
    </row>
    <row r="52198" spans="8:8" ht="15" customHeight="1">
      <c r="H52198" s="24"/>
    </row>
    <row r="52199" spans="8:8" ht="15" customHeight="1">
      <c r="H52199" s="24"/>
    </row>
    <row r="52200" spans="8:8" ht="15" customHeight="1">
      <c r="H52200" s="24"/>
    </row>
    <row r="52201" spans="8:8" ht="15" customHeight="1">
      <c r="H52201" s="24"/>
    </row>
    <row r="52202" spans="8:8" ht="15" customHeight="1">
      <c r="H52202" s="24"/>
    </row>
    <row r="52203" spans="8:8" ht="15" customHeight="1">
      <c r="H52203" s="24"/>
    </row>
    <row r="52204" spans="8:8" ht="15" customHeight="1">
      <c r="H52204" s="24"/>
    </row>
    <row r="52205" spans="8:8" ht="15" customHeight="1">
      <c r="H52205" s="24"/>
    </row>
    <row r="52206" spans="8:8" ht="15" customHeight="1">
      <c r="H52206" s="24"/>
    </row>
    <row r="52207" spans="8:8" ht="15" customHeight="1">
      <c r="H52207" s="24"/>
    </row>
    <row r="52208" spans="8:8" ht="15" customHeight="1">
      <c r="H52208" s="24"/>
    </row>
    <row r="52209" spans="8:8" ht="15" customHeight="1">
      <c r="H52209" s="24"/>
    </row>
    <row r="52210" spans="8:8" ht="15" customHeight="1">
      <c r="H52210" s="24"/>
    </row>
    <row r="52211" spans="8:8" ht="15" customHeight="1">
      <c r="H52211" s="24"/>
    </row>
    <row r="52212" spans="8:8" ht="15" customHeight="1">
      <c r="H52212" s="24"/>
    </row>
    <row r="52213" spans="8:8" ht="15" customHeight="1">
      <c r="H52213" s="24"/>
    </row>
    <row r="52214" spans="8:8" ht="15" customHeight="1">
      <c r="H52214" s="24"/>
    </row>
    <row r="52215" spans="8:8" ht="15" customHeight="1">
      <c r="H52215" s="24"/>
    </row>
    <row r="52216" spans="8:8" ht="15" customHeight="1">
      <c r="H52216" s="24"/>
    </row>
    <row r="52217" spans="8:8" ht="15" customHeight="1">
      <c r="H52217" s="24"/>
    </row>
    <row r="52218" spans="8:8" ht="15" customHeight="1">
      <c r="H52218" s="24"/>
    </row>
    <row r="52219" spans="8:8" ht="15" customHeight="1">
      <c r="H52219" s="24"/>
    </row>
    <row r="52220" spans="8:8" ht="15" customHeight="1">
      <c r="H52220" s="24"/>
    </row>
    <row r="52221" spans="8:8" ht="15" customHeight="1">
      <c r="H52221" s="24"/>
    </row>
    <row r="52222" spans="8:8" ht="15" customHeight="1">
      <c r="H52222" s="24"/>
    </row>
    <row r="52223" spans="8:8" ht="15" customHeight="1">
      <c r="H52223" s="24"/>
    </row>
    <row r="52224" spans="8:8" ht="15" customHeight="1">
      <c r="H52224" s="24"/>
    </row>
    <row r="52225" spans="8:8" ht="15" customHeight="1">
      <c r="H52225" s="24"/>
    </row>
    <row r="52226" spans="8:8" ht="15" customHeight="1">
      <c r="H52226" s="24"/>
    </row>
    <row r="52227" spans="8:8" ht="15" customHeight="1">
      <c r="H52227" s="24"/>
    </row>
    <row r="52228" spans="8:8" ht="15" customHeight="1">
      <c r="H52228" s="24"/>
    </row>
    <row r="52229" spans="8:8" ht="15" customHeight="1">
      <c r="H52229" s="24"/>
    </row>
    <row r="52230" spans="8:8" ht="15" customHeight="1">
      <c r="H52230" s="24"/>
    </row>
    <row r="52231" spans="8:8" ht="15" customHeight="1">
      <c r="H52231" s="24"/>
    </row>
    <row r="52232" spans="8:8" ht="15" customHeight="1">
      <c r="H52232" s="24"/>
    </row>
    <row r="52233" spans="8:8" ht="15" customHeight="1">
      <c r="H52233" s="24"/>
    </row>
    <row r="52234" spans="8:8" ht="15" customHeight="1">
      <c r="H52234" s="24"/>
    </row>
    <row r="52235" spans="8:8" ht="15" customHeight="1">
      <c r="H52235" s="24"/>
    </row>
    <row r="52236" spans="8:8" ht="15" customHeight="1">
      <c r="H52236" s="24"/>
    </row>
    <row r="52237" spans="8:8" ht="15" customHeight="1">
      <c r="H52237" s="24"/>
    </row>
    <row r="52238" spans="8:8" ht="15" customHeight="1">
      <c r="H52238" s="24"/>
    </row>
    <row r="52239" spans="8:8" ht="15" customHeight="1">
      <c r="H52239" s="24"/>
    </row>
    <row r="52240" spans="8:8" ht="15" customHeight="1">
      <c r="H52240" s="24"/>
    </row>
    <row r="52241" spans="8:8" ht="15" customHeight="1">
      <c r="H52241" s="24"/>
    </row>
    <row r="52242" spans="8:8" ht="15" customHeight="1">
      <c r="H52242" s="24"/>
    </row>
    <row r="52243" spans="8:8" ht="15" customHeight="1">
      <c r="H52243" s="24"/>
    </row>
    <row r="52244" spans="8:8" ht="15" customHeight="1">
      <c r="H52244" s="24"/>
    </row>
    <row r="52245" spans="8:8" ht="15" customHeight="1">
      <c r="H52245" s="24"/>
    </row>
    <row r="52246" spans="8:8" ht="15" customHeight="1">
      <c r="H52246" s="24"/>
    </row>
    <row r="52247" spans="8:8" ht="15" customHeight="1">
      <c r="H52247" s="24"/>
    </row>
    <row r="52248" spans="8:8" ht="15" customHeight="1">
      <c r="H52248" s="24"/>
    </row>
    <row r="52249" spans="8:8" ht="15" customHeight="1">
      <c r="H52249" s="24"/>
    </row>
    <row r="52250" spans="8:8" ht="15" customHeight="1">
      <c r="H52250" s="24"/>
    </row>
    <row r="52251" spans="8:8" ht="15" customHeight="1">
      <c r="H52251" s="24"/>
    </row>
    <row r="52252" spans="8:8" ht="15" customHeight="1">
      <c r="H52252" s="24"/>
    </row>
    <row r="52253" spans="8:8" ht="15" customHeight="1">
      <c r="H52253" s="24"/>
    </row>
    <row r="52254" spans="8:8" ht="15" customHeight="1">
      <c r="H52254" s="24"/>
    </row>
    <row r="52255" spans="8:8" ht="15" customHeight="1">
      <c r="H52255" s="24"/>
    </row>
    <row r="52256" spans="8:8" ht="15" customHeight="1">
      <c r="H52256" s="24"/>
    </row>
    <row r="52257" spans="8:8" ht="15" customHeight="1">
      <c r="H52257" s="24"/>
    </row>
    <row r="52258" spans="8:8" ht="15" customHeight="1">
      <c r="H52258" s="24"/>
    </row>
    <row r="52259" spans="8:8" ht="15" customHeight="1">
      <c r="H52259" s="24"/>
    </row>
    <row r="52260" spans="8:8" ht="15" customHeight="1">
      <c r="H52260" s="24"/>
    </row>
    <row r="52261" spans="8:8" ht="15" customHeight="1">
      <c r="H52261" s="24"/>
    </row>
    <row r="52262" spans="8:8" ht="15" customHeight="1">
      <c r="H52262" s="24"/>
    </row>
    <row r="52263" spans="8:8" ht="15" customHeight="1">
      <c r="H52263" s="24"/>
    </row>
    <row r="52264" spans="8:8" ht="15" customHeight="1">
      <c r="H52264" s="24"/>
    </row>
    <row r="52265" spans="8:8" ht="15" customHeight="1">
      <c r="H52265" s="24"/>
    </row>
    <row r="52266" spans="8:8" ht="15" customHeight="1">
      <c r="H52266" s="24"/>
    </row>
    <row r="52267" spans="8:8" ht="15" customHeight="1">
      <c r="H52267" s="24"/>
    </row>
    <row r="52268" spans="8:8" ht="15" customHeight="1">
      <c r="H52268" s="24"/>
    </row>
    <row r="52269" spans="8:8" ht="15" customHeight="1">
      <c r="H52269" s="24"/>
    </row>
    <row r="52270" spans="8:8" ht="15" customHeight="1">
      <c r="H52270" s="24"/>
    </row>
    <row r="52271" spans="8:8" ht="15" customHeight="1">
      <c r="H52271" s="24"/>
    </row>
    <row r="52272" spans="8:8" ht="15" customHeight="1">
      <c r="H52272" s="24"/>
    </row>
    <row r="52273" spans="8:8" ht="15" customHeight="1">
      <c r="H52273" s="24"/>
    </row>
    <row r="52274" spans="8:8" ht="15" customHeight="1">
      <c r="H52274" s="24"/>
    </row>
    <row r="52275" spans="8:8" ht="15" customHeight="1">
      <c r="H52275" s="24"/>
    </row>
    <row r="52276" spans="8:8" ht="15" customHeight="1">
      <c r="H52276" s="24"/>
    </row>
    <row r="52277" spans="8:8" ht="15" customHeight="1">
      <c r="H52277" s="24"/>
    </row>
    <row r="52278" spans="8:8" ht="15" customHeight="1">
      <c r="H52278" s="24"/>
    </row>
    <row r="52279" spans="8:8" ht="15" customHeight="1">
      <c r="H52279" s="24"/>
    </row>
    <row r="52280" spans="8:8" ht="15" customHeight="1">
      <c r="H52280" s="24"/>
    </row>
    <row r="52281" spans="8:8" ht="15" customHeight="1">
      <c r="H52281" s="24"/>
    </row>
    <row r="52282" spans="8:8" ht="15" customHeight="1">
      <c r="H52282" s="24"/>
    </row>
    <row r="52283" spans="8:8" ht="15" customHeight="1">
      <c r="H52283" s="24"/>
    </row>
    <row r="52284" spans="8:8" ht="15" customHeight="1">
      <c r="H52284" s="24"/>
    </row>
    <row r="52285" spans="8:8" ht="15" customHeight="1">
      <c r="H52285" s="24"/>
    </row>
    <row r="52286" spans="8:8" ht="15" customHeight="1">
      <c r="H52286" s="24"/>
    </row>
    <row r="52287" spans="8:8" ht="15" customHeight="1">
      <c r="H52287" s="24"/>
    </row>
    <row r="52288" spans="8:8" ht="15" customHeight="1">
      <c r="H52288" s="24"/>
    </row>
    <row r="52289" spans="8:8" ht="15" customHeight="1">
      <c r="H52289" s="24"/>
    </row>
    <row r="52290" spans="8:8" ht="15" customHeight="1">
      <c r="H52290" s="24"/>
    </row>
    <row r="52291" spans="8:8" ht="15" customHeight="1">
      <c r="H52291" s="24"/>
    </row>
    <row r="52292" spans="8:8" ht="15" customHeight="1">
      <c r="H52292" s="24"/>
    </row>
    <row r="52293" spans="8:8" ht="15" customHeight="1">
      <c r="H52293" s="24"/>
    </row>
    <row r="52294" spans="8:8" ht="15" customHeight="1">
      <c r="H52294" s="24"/>
    </row>
    <row r="52295" spans="8:8" ht="15" customHeight="1">
      <c r="H52295" s="24"/>
    </row>
    <row r="52296" spans="8:8" ht="15" customHeight="1">
      <c r="H52296" s="24"/>
    </row>
    <row r="52297" spans="8:8" ht="15" customHeight="1">
      <c r="H52297" s="24"/>
    </row>
    <row r="52298" spans="8:8" ht="15" customHeight="1">
      <c r="H52298" s="24"/>
    </row>
    <row r="52299" spans="8:8" ht="15" customHeight="1">
      <c r="H52299" s="24"/>
    </row>
    <row r="52300" spans="8:8" ht="15" customHeight="1">
      <c r="H52300" s="24"/>
    </row>
    <row r="52301" spans="8:8" ht="15" customHeight="1">
      <c r="H52301" s="24"/>
    </row>
    <row r="52302" spans="8:8" ht="15" customHeight="1">
      <c r="H52302" s="24"/>
    </row>
    <row r="52303" spans="8:8" ht="15" customHeight="1">
      <c r="H52303" s="24"/>
    </row>
    <row r="52304" spans="8:8" ht="15" customHeight="1">
      <c r="H52304" s="24"/>
    </row>
    <row r="52305" spans="8:8" ht="15" customHeight="1">
      <c r="H52305" s="24"/>
    </row>
    <row r="52306" spans="8:8" ht="15" customHeight="1">
      <c r="H52306" s="24"/>
    </row>
    <row r="52307" spans="8:8" ht="15" customHeight="1">
      <c r="H52307" s="24"/>
    </row>
    <row r="52308" spans="8:8" ht="15" customHeight="1">
      <c r="H52308" s="24"/>
    </row>
    <row r="52309" spans="8:8" ht="15" customHeight="1">
      <c r="H52309" s="24"/>
    </row>
    <row r="52310" spans="8:8" ht="15" customHeight="1">
      <c r="H52310" s="24"/>
    </row>
    <row r="52311" spans="8:8" ht="15" customHeight="1">
      <c r="H52311" s="24"/>
    </row>
    <row r="52312" spans="8:8" ht="15" customHeight="1">
      <c r="H52312" s="24"/>
    </row>
    <row r="52313" spans="8:8" ht="15" customHeight="1">
      <c r="H52313" s="24"/>
    </row>
    <row r="52314" spans="8:8" ht="15" customHeight="1">
      <c r="H52314" s="24"/>
    </row>
    <row r="52315" spans="8:8" ht="15" customHeight="1">
      <c r="H52315" s="24"/>
    </row>
    <row r="52316" spans="8:8" ht="15" customHeight="1">
      <c r="H52316" s="24"/>
    </row>
    <row r="52317" spans="8:8" ht="15" customHeight="1">
      <c r="H52317" s="24"/>
    </row>
    <row r="52318" spans="8:8" ht="15" customHeight="1">
      <c r="H52318" s="24"/>
    </row>
    <row r="52319" spans="8:8" ht="15" customHeight="1">
      <c r="H52319" s="24"/>
    </row>
    <row r="52320" spans="8:8" ht="15" customHeight="1">
      <c r="H52320" s="24"/>
    </row>
    <row r="52321" spans="8:8" ht="15" customHeight="1">
      <c r="H52321" s="24"/>
    </row>
    <row r="52322" spans="8:8" ht="15" customHeight="1">
      <c r="H52322" s="24"/>
    </row>
    <row r="52323" spans="8:8" ht="15" customHeight="1">
      <c r="H52323" s="24"/>
    </row>
    <row r="52324" spans="8:8" ht="15" customHeight="1">
      <c r="H52324" s="24"/>
    </row>
    <row r="52325" spans="8:8" ht="15" customHeight="1">
      <c r="H52325" s="24"/>
    </row>
    <row r="52326" spans="8:8" ht="15" customHeight="1">
      <c r="H52326" s="24"/>
    </row>
    <row r="52327" spans="8:8" ht="15" customHeight="1">
      <c r="H52327" s="24"/>
    </row>
    <row r="52328" spans="8:8" ht="15" customHeight="1">
      <c r="H52328" s="24"/>
    </row>
    <row r="52329" spans="8:8" ht="15" customHeight="1">
      <c r="H52329" s="24"/>
    </row>
    <row r="52330" spans="8:8" ht="15" customHeight="1">
      <c r="H52330" s="24"/>
    </row>
    <row r="52331" spans="8:8" ht="15" customHeight="1">
      <c r="H52331" s="24"/>
    </row>
    <row r="52332" spans="8:8" ht="15" customHeight="1">
      <c r="H52332" s="24"/>
    </row>
    <row r="52333" spans="8:8" ht="15" customHeight="1">
      <c r="H52333" s="24"/>
    </row>
    <row r="52334" spans="8:8" ht="15" customHeight="1">
      <c r="H52334" s="24"/>
    </row>
    <row r="52335" spans="8:8" ht="15" customHeight="1">
      <c r="H52335" s="24"/>
    </row>
    <row r="52336" spans="8:8" ht="15" customHeight="1">
      <c r="H52336" s="24"/>
    </row>
    <row r="52337" spans="8:8" ht="15" customHeight="1">
      <c r="H52337" s="24"/>
    </row>
    <row r="52338" spans="8:8" ht="15" customHeight="1">
      <c r="H52338" s="24"/>
    </row>
    <row r="52339" spans="8:8" ht="15" customHeight="1">
      <c r="H52339" s="24"/>
    </row>
    <row r="52340" spans="8:8" ht="15" customHeight="1">
      <c r="H52340" s="24"/>
    </row>
    <row r="52341" spans="8:8" ht="15" customHeight="1">
      <c r="H52341" s="24"/>
    </row>
    <row r="52342" spans="8:8" ht="15" customHeight="1">
      <c r="H52342" s="24"/>
    </row>
    <row r="52343" spans="8:8" ht="15" customHeight="1">
      <c r="H52343" s="24"/>
    </row>
    <row r="52344" spans="8:8" ht="15" customHeight="1">
      <c r="H52344" s="24"/>
    </row>
    <row r="52345" spans="8:8" ht="15" customHeight="1">
      <c r="H52345" s="24"/>
    </row>
    <row r="52346" spans="8:8" ht="15" customHeight="1">
      <c r="H52346" s="24"/>
    </row>
    <row r="52347" spans="8:8" ht="15" customHeight="1">
      <c r="H52347" s="24"/>
    </row>
    <row r="52348" spans="8:8" ht="15" customHeight="1">
      <c r="H52348" s="24"/>
    </row>
    <row r="52349" spans="8:8" ht="15" customHeight="1">
      <c r="H52349" s="24"/>
    </row>
    <row r="52350" spans="8:8" ht="15" customHeight="1">
      <c r="H52350" s="24"/>
    </row>
    <row r="52351" spans="8:8" ht="15" customHeight="1">
      <c r="H52351" s="24"/>
    </row>
    <row r="52352" spans="8:8" ht="15" customHeight="1">
      <c r="H52352" s="24"/>
    </row>
    <row r="52353" spans="8:8" ht="15" customHeight="1">
      <c r="H52353" s="24"/>
    </row>
    <row r="52354" spans="8:8" ht="15" customHeight="1">
      <c r="H52354" s="24"/>
    </row>
    <row r="52355" spans="8:8" ht="15" customHeight="1">
      <c r="H52355" s="24"/>
    </row>
    <row r="52356" spans="8:8" ht="15" customHeight="1">
      <c r="H52356" s="24"/>
    </row>
    <row r="52357" spans="8:8" ht="15" customHeight="1">
      <c r="H52357" s="24"/>
    </row>
    <row r="52358" spans="8:8" ht="15" customHeight="1">
      <c r="H52358" s="24"/>
    </row>
    <row r="52359" spans="8:8" ht="15" customHeight="1">
      <c r="H52359" s="24"/>
    </row>
    <row r="52360" spans="8:8" ht="15" customHeight="1">
      <c r="H52360" s="24"/>
    </row>
    <row r="52361" spans="8:8" ht="15" customHeight="1">
      <c r="H52361" s="24"/>
    </row>
    <row r="52362" spans="8:8" ht="15" customHeight="1">
      <c r="H52362" s="24"/>
    </row>
    <row r="52363" spans="8:8" ht="15" customHeight="1">
      <c r="H52363" s="24"/>
    </row>
    <row r="52364" spans="8:8" ht="15" customHeight="1">
      <c r="H52364" s="24"/>
    </row>
    <row r="52365" spans="8:8" ht="15" customHeight="1">
      <c r="H52365" s="24"/>
    </row>
    <row r="52366" spans="8:8" ht="15" customHeight="1">
      <c r="H52366" s="24"/>
    </row>
    <row r="52367" spans="8:8" ht="15" customHeight="1">
      <c r="H52367" s="24"/>
    </row>
    <row r="52368" spans="8:8" ht="15" customHeight="1">
      <c r="H52368" s="24"/>
    </row>
    <row r="52369" spans="8:8" ht="15" customHeight="1">
      <c r="H52369" s="24"/>
    </row>
    <row r="52370" spans="8:8" ht="15" customHeight="1">
      <c r="H52370" s="24"/>
    </row>
    <row r="52371" spans="8:8" ht="15" customHeight="1">
      <c r="H52371" s="24"/>
    </row>
    <row r="52372" spans="8:8" ht="15" customHeight="1">
      <c r="H52372" s="24"/>
    </row>
    <row r="52373" spans="8:8" ht="15" customHeight="1">
      <c r="H52373" s="24"/>
    </row>
    <row r="52374" spans="8:8" ht="15" customHeight="1">
      <c r="H52374" s="24"/>
    </row>
    <row r="52375" spans="8:8" ht="15" customHeight="1">
      <c r="H52375" s="24"/>
    </row>
    <row r="52376" spans="8:8" ht="15" customHeight="1">
      <c r="H52376" s="24"/>
    </row>
    <row r="52377" spans="8:8" ht="15" customHeight="1">
      <c r="H52377" s="24"/>
    </row>
    <row r="52378" spans="8:8" ht="15" customHeight="1">
      <c r="H52378" s="24"/>
    </row>
    <row r="52379" spans="8:8" ht="15" customHeight="1">
      <c r="H52379" s="24"/>
    </row>
    <row r="52380" spans="8:8" ht="15" customHeight="1">
      <c r="H52380" s="24"/>
    </row>
    <row r="52381" spans="8:8" ht="15" customHeight="1">
      <c r="H52381" s="24"/>
    </row>
    <row r="52382" spans="8:8" ht="15" customHeight="1">
      <c r="H52382" s="24"/>
    </row>
    <row r="52383" spans="8:8" ht="15" customHeight="1">
      <c r="H52383" s="24"/>
    </row>
    <row r="52384" spans="8:8" ht="15" customHeight="1">
      <c r="H52384" s="24"/>
    </row>
    <row r="52385" spans="8:8" ht="15" customHeight="1">
      <c r="H52385" s="24"/>
    </row>
    <row r="52386" spans="8:8" ht="15" customHeight="1">
      <c r="H52386" s="24"/>
    </row>
    <row r="52387" spans="8:8" ht="15" customHeight="1">
      <c r="H52387" s="24"/>
    </row>
    <row r="52388" spans="8:8" ht="15" customHeight="1">
      <c r="H52388" s="24"/>
    </row>
    <row r="52389" spans="8:8" ht="15" customHeight="1">
      <c r="H52389" s="24"/>
    </row>
    <row r="52390" spans="8:8" ht="15" customHeight="1">
      <c r="H52390" s="24"/>
    </row>
    <row r="52391" spans="8:8" ht="15" customHeight="1">
      <c r="H52391" s="24"/>
    </row>
    <row r="52392" spans="8:8" ht="15" customHeight="1">
      <c r="H52392" s="24"/>
    </row>
    <row r="52393" spans="8:8" ht="15" customHeight="1">
      <c r="H52393" s="24"/>
    </row>
    <row r="52394" spans="8:8" ht="15" customHeight="1">
      <c r="H52394" s="24"/>
    </row>
    <row r="52395" spans="8:8" ht="15" customHeight="1">
      <c r="H52395" s="24"/>
    </row>
    <row r="52396" spans="8:8" ht="15" customHeight="1">
      <c r="H52396" s="24"/>
    </row>
    <row r="52397" spans="8:8" ht="15" customHeight="1">
      <c r="H52397" s="24"/>
    </row>
    <row r="52398" spans="8:8" ht="15" customHeight="1">
      <c r="H52398" s="24"/>
    </row>
    <row r="52399" spans="8:8" ht="15" customHeight="1">
      <c r="H52399" s="24"/>
    </row>
    <row r="52400" spans="8:8" ht="15" customHeight="1">
      <c r="H52400" s="24"/>
    </row>
    <row r="52401" spans="8:8" ht="15" customHeight="1">
      <c r="H52401" s="24"/>
    </row>
    <row r="52402" spans="8:8" ht="15" customHeight="1">
      <c r="H52402" s="24"/>
    </row>
    <row r="52403" spans="8:8" ht="15" customHeight="1">
      <c r="H52403" s="24"/>
    </row>
    <row r="52404" spans="8:8" ht="15" customHeight="1">
      <c r="H52404" s="24"/>
    </row>
    <row r="52405" spans="8:8" ht="15" customHeight="1">
      <c r="H52405" s="24"/>
    </row>
    <row r="52406" spans="8:8" ht="15" customHeight="1">
      <c r="H52406" s="24"/>
    </row>
    <row r="52407" spans="8:8" ht="15" customHeight="1">
      <c r="H52407" s="24"/>
    </row>
    <row r="52408" spans="8:8" ht="15" customHeight="1">
      <c r="H52408" s="24"/>
    </row>
    <row r="52409" spans="8:8" ht="15" customHeight="1">
      <c r="H52409" s="24"/>
    </row>
    <row r="52410" spans="8:8" ht="15" customHeight="1">
      <c r="H52410" s="24"/>
    </row>
    <row r="52411" spans="8:8" ht="15" customHeight="1">
      <c r="H52411" s="24"/>
    </row>
    <row r="52412" spans="8:8" ht="15" customHeight="1">
      <c r="H52412" s="24"/>
    </row>
    <row r="52413" spans="8:8" ht="15" customHeight="1">
      <c r="H52413" s="24"/>
    </row>
    <row r="52414" spans="8:8" ht="15" customHeight="1">
      <c r="H52414" s="24"/>
    </row>
    <row r="52415" spans="8:8" ht="15" customHeight="1">
      <c r="H52415" s="24"/>
    </row>
    <row r="52416" spans="8:8" ht="15" customHeight="1">
      <c r="H52416" s="24"/>
    </row>
    <row r="52417" spans="8:8" ht="15" customHeight="1">
      <c r="H52417" s="24"/>
    </row>
    <row r="52418" spans="8:8" ht="15" customHeight="1">
      <c r="H52418" s="24"/>
    </row>
    <row r="52419" spans="8:8" ht="15" customHeight="1">
      <c r="H52419" s="24"/>
    </row>
    <row r="52420" spans="8:8" ht="15" customHeight="1">
      <c r="H52420" s="24"/>
    </row>
    <row r="52421" spans="8:8" ht="15" customHeight="1">
      <c r="H52421" s="24"/>
    </row>
    <row r="52422" spans="8:8" ht="15" customHeight="1">
      <c r="H52422" s="24"/>
    </row>
    <row r="52423" spans="8:8" ht="15" customHeight="1">
      <c r="H52423" s="24"/>
    </row>
    <row r="52424" spans="8:8" ht="15" customHeight="1">
      <c r="H52424" s="24"/>
    </row>
    <row r="52425" spans="8:8" ht="15" customHeight="1">
      <c r="H52425" s="24"/>
    </row>
    <row r="52426" spans="8:8" ht="15" customHeight="1">
      <c r="H52426" s="24"/>
    </row>
    <row r="52427" spans="8:8" ht="15" customHeight="1">
      <c r="H52427" s="24"/>
    </row>
    <row r="52428" spans="8:8" ht="15" customHeight="1">
      <c r="H52428" s="24"/>
    </row>
    <row r="52429" spans="8:8" ht="15" customHeight="1">
      <c r="H52429" s="24"/>
    </row>
    <row r="52430" spans="8:8" ht="15" customHeight="1">
      <c r="H52430" s="24"/>
    </row>
    <row r="52431" spans="8:8" ht="15" customHeight="1">
      <c r="H52431" s="24"/>
    </row>
    <row r="52432" spans="8:8" ht="15" customHeight="1">
      <c r="H52432" s="24"/>
    </row>
    <row r="52433" spans="8:8" ht="15" customHeight="1">
      <c r="H52433" s="24"/>
    </row>
    <row r="52434" spans="8:8" ht="15" customHeight="1">
      <c r="H52434" s="24"/>
    </row>
    <row r="52435" spans="8:8" ht="15" customHeight="1">
      <c r="H52435" s="24"/>
    </row>
    <row r="52436" spans="8:8" ht="15" customHeight="1">
      <c r="H52436" s="24"/>
    </row>
    <row r="52437" spans="8:8" ht="15" customHeight="1">
      <c r="H52437" s="24"/>
    </row>
    <row r="52438" spans="8:8" ht="15" customHeight="1">
      <c r="H52438" s="24"/>
    </row>
    <row r="52439" spans="8:8" ht="15" customHeight="1">
      <c r="H52439" s="24"/>
    </row>
    <row r="52440" spans="8:8" ht="15" customHeight="1">
      <c r="H52440" s="24"/>
    </row>
    <row r="52441" spans="8:8" ht="15" customHeight="1">
      <c r="H52441" s="24"/>
    </row>
    <row r="52442" spans="8:8" ht="15" customHeight="1">
      <c r="H52442" s="24"/>
    </row>
    <row r="52443" spans="8:8" ht="15" customHeight="1">
      <c r="H52443" s="24"/>
    </row>
    <row r="52444" spans="8:8" ht="15" customHeight="1">
      <c r="H52444" s="24"/>
    </row>
    <row r="52445" spans="8:8" ht="15" customHeight="1">
      <c r="H52445" s="24"/>
    </row>
    <row r="52446" spans="8:8" ht="15" customHeight="1">
      <c r="H52446" s="24"/>
    </row>
    <row r="52447" spans="8:8" ht="15" customHeight="1">
      <c r="H52447" s="24"/>
    </row>
    <row r="52448" spans="8:8" ht="15" customHeight="1">
      <c r="H52448" s="24"/>
    </row>
    <row r="52449" spans="8:8" ht="15" customHeight="1">
      <c r="H52449" s="24"/>
    </row>
    <row r="52450" spans="8:8" ht="15" customHeight="1">
      <c r="H52450" s="24"/>
    </row>
    <row r="52451" spans="8:8" ht="15" customHeight="1">
      <c r="H52451" s="24"/>
    </row>
    <row r="52452" spans="8:8" ht="15" customHeight="1">
      <c r="H52452" s="24"/>
    </row>
    <row r="52453" spans="8:8" ht="15" customHeight="1">
      <c r="H52453" s="24"/>
    </row>
    <row r="52454" spans="8:8" ht="15" customHeight="1">
      <c r="H52454" s="24"/>
    </row>
    <row r="52455" spans="8:8" ht="15" customHeight="1">
      <c r="H52455" s="24"/>
    </row>
    <row r="52456" spans="8:8" ht="15" customHeight="1">
      <c r="H52456" s="24"/>
    </row>
    <row r="52457" spans="8:8" ht="15" customHeight="1">
      <c r="H52457" s="24"/>
    </row>
    <row r="52458" spans="8:8" ht="15" customHeight="1">
      <c r="H52458" s="24"/>
    </row>
    <row r="52459" spans="8:8" ht="15" customHeight="1">
      <c r="H52459" s="24"/>
    </row>
    <row r="52460" spans="8:8" ht="15" customHeight="1">
      <c r="H52460" s="24"/>
    </row>
    <row r="52461" spans="8:8" ht="15" customHeight="1">
      <c r="H52461" s="24"/>
    </row>
    <row r="52462" spans="8:8" ht="15" customHeight="1">
      <c r="H52462" s="24"/>
    </row>
    <row r="52463" spans="8:8" ht="15" customHeight="1">
      <c r="H52463" s="24"/>
    </row>
    <row r="52464" spans="8:8" ht="15" customHeight="1">
      <c r="H52464" s="24"/>
    </row>
    <row r="52465" spans="8:8" ht="15" customHeight="1">
      <c r="H52465" s="24"/>
    </row>
    <row r="52466" spans="8:8" ht="15" customHeight="1">
      <c r="H52466" s="24"/>
    </row>
    <row r="52467" spans="8:8" ht="15" customHeight="1">
      <c r="H52467" s="24"/>
    </row>
    <row r="52468" spans="8:8" ht="15" customHeight="1">
      <c r="H52468" s="24"/>
    </row>
    <row r="52469" spans="8:8" ht="15" customHeight="1">
      <c r="H52469" s="24"/>
    </row>
    <row r="52470" spans="8:8" ht="15" customHeight="1">
      <c r="H52470" s="24"/>
    </row>
    <row r="52471" spans="8:8" ht="15" customHeight="1">
      <c r="H52471" s="24"/>
    </row>
    <row r="52472" spans="8:8" ht="15" customHeight="1">
      <c r="H52472" s="24"/>
    </row>
    <row r="52473" spans="8:8" ht="15" customHeight="1">
      <c r="H52473" s="24"/>
    </row>
    <row r="52474" spans="8:8" ht="15" customHeight="1">
      <c r="H52474" s="24"/>
    </row>
    <row r="52475" spans="8:8" ht="15" customHeight="1">
      <c r="H52475" s="24"/>
    </row>
    <row r="52476" spans="8:8" ht="15" customHeight="1">
      <c r="H52476" s="24"/>
    </row>
    <row r="52477" spans="8:8" ht="15" customHeight="1">
      <c r="H52477" s="24"/>
    </row>
    <row r="52478" spans="8:8" ht="15" customHeight="1">
      <c r="H52478" s="24"/>
    </row>
    <row r="52479" spans="8:8" ht="15" customHeight="1">
      <c r="H52479" s="24"/>
    </row>
    <row r="52480" spans="8:8" ht="15" customHeight="1">
      <c r="H52480" s="24"/>
    </row>
    <row r="52481" spans="8:8" ht="15" customHeight="1">
      <c r="H52481" s="24"/>
    </row>
    <row r="52482" spans="8:8" ht="15" customHeight="1">
      <c r="H52482" s="24"/>
    </row>
    <row r="52483" spans="8:8" ht="15" customHeight="1">
      <c r="H52483" s="24"/>
    </row>
    <row r="52484" spans="8:8" ht="15" customHeight="1">
      <c r="H52484" s="24"/>
    </row>
    <row r="52485" spans="8:8" ht="15" customHeight="1">
      <c r="H52485" s="24"/>
    </row>
    <row r="52486" spans="8:8" ht="15" customHeight="1">
      <c r="H52486" s="24"/>
    </row>
    <row r="52487" spans="8:8" ht="15" customHeight="1">
      <c r="H52487" s="24"/>
    </row>
    <row r="52488" spans="8:8" ht="15" customHeight="1">
      <c r="H52488" s="24"/>
    </row>
    <row r="52489" spans="8:8" ht="15" customHeight="1">
      <c r="H52489" s="24"/>
    </row>
    <row r="52490" spans="8:8" ht="15" customHeight="1">
      <c r="H52490" s="24"/>
    </row>
    <row r="52491" spans="8:8" ht="15" customHeight="1">
      <c r="H52491" s="24"/>
    </row>
    <row r="52492" spans="8:8" ht="15" customHeight="1">
      <c r="H52492" s="24"/>
    </row>
    <row r="52493" spans="8:8" ht="15" customHeight="1">
      <c r="H52493" s="24"/>
    </row>
    <row r="52494" spans="8:8" ht="15" customHeight="1">
      <c r="H52494" s="24"/>
    </row>
    <row r="52495" spans="8:8" ht="15" customHeight="1">
      <c r="H52495" s="24"/>
    </row>
    <row r="52496" spans="8:8" ht="15" customHeight="1">
      <c r="H52496" s="24"/>
    </row>
    <row r="52497" spans="8:8" ht="15" customHeight="1">
      <c r="H52497" s="24"/>
    </row>
    <row r="52498" spans="8:8" ht="15" customHeight="1">
      <c r="H52498" s="24"/>
    </row>
    <row r="52499" spans="8:8" ht="15" customHeight="1">
      <c r="H52499" s="24"/>
    </row>
    <row r="52500" spans="8:8" ht="15" customHeight="1">
      <c r="H52500" s="24"/>
    </row>
    <row r="52501" spans="8:8" ht="15" customHeight="1">
      <c r="H52501" s="24"/>
    </row>
    <row r="52502" spans="8:8" ht="15" customHeight="1">
      <c r="H52502" s="24"/>
    </row>
    <row r="52503" spans="8:8" ht="15" customHeight="1">
      <c r="H52503" s="24"/>
    </row>
    <row r="52504" spans="8:8" ht="15" customHeight="1">
      <c r="H52504" s="24"/>
    </row>
    <row r="52505" spans="8:8" ht="15" customHeight="1">
      <c r="H52505" s="24"/>
    </row>
    <row r="52506" spans="8:8" ht="15" customHeight="1">
      <c r="H52506" s="24"/>
    </row>
    <row r="52507" spans="8:8" ht="15" customHeight="1">
      <c r="H52507" s="24"/>
    </row>
    <row r="52508" spans="8:8" ht="15" customHeight="1">
      <c r="H52508" s="24"/>
    </row>
    <row r="52509" spans="8:8" ht="15" customHeight="1">
      <c r="H52509" s="24"/>
    </row>
    <row r="52510" spans="8:8" ht="15" customHeight="1">
      <c r="H52510" s="24"/>
    </row>
    <row r="52511" spans="8:8" ht="15" customHeight="1">
      <c r="H52511" s="24"/>
    </row>
    <row r="52512" spans="8:8" ht="15" customHeight="1">
      <c r="H52512" s="24"/>
    </row>
    <row r="52513" spans="8:8" ht="15" customHeight="1">
      <c r="H52513" s="24"/>
    </row>
    <row r="52514" spans="8:8" ht="15" customHeight="1">
      <c r="H52514" s="24"/>
    </row>
    <row r="52515" spans="8:8" ht="15" customHeight="1">
      <c r="H52515" s="24"/>
    </row>
    <row r="52516" spans="8:8" ht="15" customHeight="1">
      <c r="H52516" s="24"/>
    </row>
    <row r="52517" spans="8:8" ht="15" customHeight="1">
      <c r="H52517" s="24"/>
    </row>
    <row r="52518" spans="8:8" ht="15" customHeight="1">
      <c r="H52518" s="24"/>
    </row>
    <row r="52519" spans="8:8" ht="15" customHeight="1">
      <c r="H52519" s="24"/>
    </row>
    <row r="52520" spans="8:8" ht="15" customHeight="1">
      <c r="H52520" s="24"/>
    </row>
    <row r="52521" spans="8:8" ht="15" customHeight="1">
      <c r="H52521" s="24"/>
    </row>
    <row r="52522" spans="8:8" ht="15" customHeight="1">
      <c r="H52522" s="24"/>
    </row>
    <row r="52523" spans="8:8" ht="15" customHeight="1">
      <c r="H52523" s="24"/>
    </row>
    <row r="52524" spans="8:8" ht="15" customHeight="1">
      <c r="H52524" s="24"/>
    </row>
    <row r="52525" spans="8:8" ht="15" customHeight="1">
      <c r="H52525" s="24"/>
    </row>
    <row r="52526" spans="8:8" ht="15" customHeight="1">
      <c r="H52526" s="24"/>
    </row>
    <row r="52527" spans="8:8" ht="15" customHeight="1">
      <c r="H52527" s="24"/>
    </row>
    <row r="52528" spans="8:8" ht="15" customHeight="1">
      <c r="H52528" s="24"/>
    </row>
    <row r="52529" spans="8:8" ht="15" customHeight="1">
      <c r="H52529" s="24"/>
    </row>
    <row r="52530" spans="8:8" ht="15" customHeight="1">
      <c r="H52530" s="24"/>
    </row>
    <row r="52531" spans="8:8" ht="15" customHeight="1">
      <c r="H52531" s="24"/>
    </row>
    <row r="52532" spans="8:8" ht="15" customHeight="1">
      <c r="H52532" s="24"/>
    </row>
    <row r="52533" spans="8:8" ht="15" customHeight="1">
      <c r="H52533" s="24"/>
    </row>
    <row r="52534" spans="8:8" ht="15" customHeight="1">
      <c r="H52534" s="24"/>
    </row>
    <row r="52535" spans="8:8" ht="15" customHeight="1">
      <c r="H52535" s="24"/>
    </row>
    <row r="52536" spans="8:8" ht="15" customHeight="1">
      <c r="H52536" s="24"/>
    </row>
    <row r="52537" spans="8:8" ht="15" customHeight="1">
      <c r="H52537" s="24"/>
    </row>
    <row r="52538" spans="8:8" ht="15" customHeight="1">
      <c r="H52538" s="24"/>
    </row>
    <row r="52539" spans="8:8" ht="15" customHeight="1">
      <c r="H52539" s="24"/>
    </row>
    <row r="52540" spans="8:8" ht="15" customHeight="1">
      <c r="H52540" s="24"/>
    </row>
    <row r="52541" spans="8:8" ht="15" customHeight="1">
      <c r="H52541" s="24"/>
    </row>
    <row r="52542" spans="8:8" ht="15" customHeight="1">
      <c r="H52542" s="24"/>
    </row>
    <row r="52543" spans="8:8" ht="15" customHeight="1">
      <c r="H52543" s="24"/>
    </row>
    <row r="52544" spans="8:8" ht="15" customHeight="1">
      <c r="H52544" s="24"/>
    </row>
    <row r="52545" spans="8:8" ht="15" customHeight="1">
      <c r="H52545" s="24"/>
    </row>
    <row r="52546" spans="8:8" ht="15" customHeight="1">
      <c r="H52546" s="24"/>
    </row>
    <row r="52547" spans="8:8" ht="15" customHeight="1">
      <c r="H52547" s="24"/>
    </row>
    <row r="52548" spans="8:8" ht="15" customHeight="1">
      <c r="H52548" s="24"/>
    </row>
    <row r="52549" spans="8:8" ht="15" customHeight="1">
      <c r="H52549" s="24"/>
    </row>
    <row r="52550" spans="8:8" ht="15" customHeight="1">
      <c r="H52550" s="24"/>
    </row>
    <row r="52551" spans="8:8" ht="15" customHeight="1">
      <c r="H52551" s="24"/>
    </row>
    <row r="52552" spans="8:8" ht="15" customHeight="1">
      <c r="H52552" s="24"/>
    </row>
    <row r="52553" spans="8:8" ht="15" customHeight="1">
      <c r="H52553" s="24"/>
    </row>
    <row r="52554" spans="8:8" ht="15" customHeight="1">
      <c r="H52554" s="24"/>
    </row>
    <row r="52555" spans="8:8" ht="15" customHeight="1">
      <c r="H52555" s="24"/>
    </row>
    <row r="52556" spans="8:8" ht="15" customHeight="1">
      <c r="H52556" s="24"/>
    </row>
    <row r="52557" spans="8:8" ht="15" customHeight="1">
      <c r="H52557" s="24"/>
    </row>
    <row r="52558" spans="8:8" ht="15" customHeight="1">
      <c r="H52558" s="24"/>
    </row>
    <row r="52559" spans="8:8" ht="15" customHeight="1">
      <c r="H52559" s="24"/>
    </row>
    <row r="52560" spans="8:8" ht="15" customHeight="1">
      <c r="H52560" s="24"/>
    </row>
    <row r="52561" spans="8:8" ht="15" customHeight="1">
      <c r="H52561" s="24"/>
    </row>
    <row r="52562" spans="8:8" ht="15" customHeight="1">
      <c r="H52562" s="24"/>
    </row>
    <row r="52563" spans="8:8" ht="15" customHeight="1">
      <c r="H52563" s="24"/>
    </row>
    <row r="52564" spans="8:8" ht="15" customHeight="1">
      <c r="H52564" s="24"/>
    </row>
    <row r="52565" spans="8:8" ht="15" customHeight="1">
      <c r="H52565" s="24"/>
    </row>
    <row r="52566" spans="8:8" ht="15" customHeight="1">
      <c r="H52566" s="24"/>
    </row>
    <row r="52567" spans="8:8" ht="15" customHeight="1">
      <c r="H52567" s="24"/>
    </row>
    <row r="52568" spans="8:8" ht="15" customHeight="1">
      <c r="H52568" s="24"/>
    </row>
    <row r="52569" spans="8:8" ht="15" customHeight="1">
      <c r="H52569" s="24"/>
    </row>
    <row r="52570" spans="8:8" ht="15" customHeight="1">
      <c r="H52570" s="24"/>
    </row>
    <row r="52571" spans="8:8" ht="15" customHeight="1">
      <c r="H52571" s="24"/>
    </row>
    <row r="52572" spans="8:8" ht="15" customHeight="1">
      <c r="H52572" s="24"/>
    </row>
    <row r="52573" spans="8:8" ht="15" customHeight="1">
      <c r="H52573" s="24"/>
    </row>
    <row r="52574" spans="8:8" ht="15" customHeight="1">
      <c r="H52574" s="24"/>
    </row>
    <row r="52575" spans="8:8" ht="15" customHeight="1">
      <c r="H52575" s="24"/>
    </row>
    <row r="52576" spans="8:8" ht="15" customHeight="1">
      <c r="H52576" s="24"/>
    </row>
    <row r="52577" spans="8:8" ht="15" customHeight="1">
      <c r="H52577" s="24"/>
    </row>
    <row r="52578" spans="8:8" ht="15" customHeight="1">
      <c r="H52578" s="24"/>
    </row>
    <row r="52579" spans="8:8" ht="15" customHeight="1">
      <c r="H52579" s="24"/>
    </row>
    <row r="52580" spans="8:8" ht="15" customHeight="1">
      <c r="H52580" s="24"/>
    </row>
    <row r="52581" spans="8:8" ht="15" customHeight="1">
      <c r="H52581" s="24"/>
    </row>
    <row r="52582" spans="8:8" ht="15" customHeight="1">
      <c r="H52582" s="24"/>
    </row>
    <row r="52583" spans="8:8" ht="15" customHeight="1">
      <c r="H52583" s="24"/>
    </row>
    <row r="52584" spans="8:8" ht="15" customHeight="1">
      <c r="H52584" s="24"/>
    </row>
    <row r="52585" spans="8:8" ht="15" customHeight="1">
      <c r="H52585" s="24"/>
    </row>
    <row r="52586" spans="8:8" ht="15" customHeight="1">
      <c r="H52586" s="24"/>
    </row>
    <row r="52587" spans="8:8" ht="15" customHeight="1">
      <c r="H52587" s="24"/>
    </row>
    <row r="52588" spans="8:8" ht="15" customHeight="1">
      <c r="H52588" s="24"/>
    </row>
    <row r="52589" spans="8:8" ht="15" customHeight="1">
      <c r="H52589" s="24"/>
    </row>
    <row r="52590" spans="8:8" ht="15" customHeight="1">
      <c r="H52590" s="24"/>
    </row>
    <row r="52591" spans="8:8" ht="15" customHeight="1">
      <c r="H52591" s="24"/>
    </row>
    <row r="52592" spans="8:8" ht="15" customHeight="1">
      <c r="H52592" s="24"/>
    </row>
    <row r="52593" spans="8:8" ht="15" customHeight="1">
      <c r="H52593" s="24"/>
    </row>
    <row r="52594" spans="8:8" ht="15" customHeight="1">
      <c r="H52594" s="24"/>
    </row>
    <row r="52595" spans="8:8" ht="15" customHeight="1">
      <c r="H52595" s="24"/>
    </row>
    <row r="52596" spans="8:8" ht="15" customHeight="1">
      <c r="H52596" s="24"/>
    </row>
    <row r="52597" spans="8:8" ht="15" customHeight="1">
      <c r="H52597" s="24"/>
    </row>
    <row r="52598" spans="8:8" ht="15" customHeight="1">
      <c r="H52598" s="24"/>
    </row>
    <row r="52599" spans="8:8" ht="15" customHeight="1">
      <c r="H52599" s="24"/>
    </row>
    <row r="52600" spans="8:8" ht="15" customHeight="1">
      <c r="H52600" s="24"/>
    </row>
    <row r="52601" spans="8:8" ht="15" customHeight="1">
      <c r="H52601" s="24"/>
    </row>
    <row r="52602" spans="8:8" ht="15" customHeight="1">
      <c r="H52602" s="24"/>
    </row>
    <row r="52603" spans="8:8" ht="15" customHeight="1">
      <c r="H52603" s="24"/>
    </row>
    <row r="52604" spans="8:8" ht="15" customHeight="1">
      <c r="H52604" s="24"/>
    </row>
    <row r="52605" spans="8:8" ht="15" customHeight="1">
      <c r="H52605" s="24"/>
    </row>
    <row r="52606" spans="8:8" ht="15" customHeight="1">
      <c r="H52606" s="24"/>
    </row>
    <row r="52607" spans="8:8" ht="15" customHeight="1">
      <c r="H52607" s="24"/>
    </row>
    <row r="52608" spans="8:8" ht="15" customHeight="1">
      <c r="H52608" s="24"/>
    </row>
    <row r="52609" spans="8:8" ht="15" customHeight="1">
      <c r="H52609" s="24"/>
    </row>
    <row r="52610" spans="8:8" ht="15" customHeight="1">
      <c r="H52610" s="24"/>
    </row>
    <row r="52611" spans="8:8" ht="15" customHeight="1">
      <c r="H52611" s="24"/>
    </row>
    <row r="52612" spans="8:8" ht="15" customHeight="1">
      <c r="H52612" s="24"/>
    </row>
    <row r="52613" spans="8:8" ht="15" customHeight="1">
      <c r="H52613" s="24"/>
    </row>
    <row r="52614" spans="8:8" ht="15" customHeight="1">
      <c r="H52614" s="24"/>
    </row>
    <row r="52615" spans="8:8" ht="15" customHeight="1">
      <c r="H52615" s="24"/>
    </row>
    <row r="52616" spans="8:8" ht="15" customHeight="1">
      <c r="H52616" s="24"/>
    </row>
    <row r="52617" spans="8:8" ht="15" customHeight="1">
      <c r="H52617" s="24"/>
    </row>
    <row r="52618" spans="8:8" ht="15" customHeight="1">
      <c r="H52618" s="24"/>
    </row>
    <row r="52619" spans="8:8" ht="15" customHeight="1">
      <c r="H52619" s="24"/>
    </row>
    <row r="52620" spans="8:8" ht="15" customHeight="1">
      <c r="H52620" s="24"/>
    </row>
    <row r="52621" spans="8:8" ht="15" customHeight="1">
      <c r="H52621" s="24"/>
    </row>
    <row r="52622" spans="8:8" ht="15" customHeight="1">
      <c r="H52622" s="24"/>
    </row>
    <row r="52623" spans="8:8" ht="15" customHeight="1">
      <c r="H52623" s="24"/>
    </row>
    <row r="52624" spans="8:8" ht="15" customHeight="1">
      <c r="H52624" s="24"/>
    </row>
    <row r="52625" spans="8:8" ht="15" customHeight="1">
      <c r="H52625" s="24"/>
    </row>
    <row r="52626" spans="8:8" ht="15" customHeight="1">
      <c r="H52626" s="24"/>
    </row>
    <row r="52627" spans="8:8" ht="15" customHeight="1">
      <c r="H52627" s="24"/>
    </row>
    <row r="52628" spans="8:8" ht="15" customHeight="1">
      <c r="H52628" s="24"/>
    </row>
    <row r="52629" spans="8:8" ht="15" customHeight="1">
      <c r="H52629" s="24"/>
    </row>
    <row r="52630" spans="8:8" ht="15" customHeight="1">
      <c r="H52630" s="24"/>
    </row>
    <row r="52631" spans="8:8" ht="15" customHeight="1">
      <c r="H52631" s="24"/>
    </row>
    <row r="52632" spans="8:8" ht="15" customHeight="1">
      <c r="H52632" s="24"/>
    </row>
    <row r="52633" spans="8:8" ht="15" customHeight="1">
      <c r="H52633" s="24"/>
    </row>
    <row r="52634" spans="8:8" ht="15" customHeight="1">
      <c r="H52634" s="24"/>
    </row>
    <row r="52635" spans="8:8" ht="15" customHeight="1">
      <c r="H52635" s="24"/>
    </row>
    <row r="52636" spans="8:8" ht="15" customHeight="1">
      <c r="H52636" s="24"/>
    </row>
    <row r="52637" spans="8:8" ht="15" customHeight="1">
      <c r="H52637" s="24"/>
    </row>
    <row r="52638" spans="8:8" ht="15" customHeight="1">
      <c r="H52638" s="24"/>
    </row>
    <row r="52639" spans="8:8" ht="15" customHeight="1">
      <c r="H52639" s="24"/>
    </row>
    <row r="52640" spans="8:8" ht="15" customHeight="1">
      <c r="H52640" s="24"/>
    </row>
    <row r="52641" spans="8:8" ht="15" customHeight="1">
      <c r="H52641" s="24"/>
    </row>
    <row r="52642" spans="8:8" ht="15" customHeight="1">
      <c r="H52642" s="24"/>
    </row>
    <row r="52643" spans="8:8" ht="15" customHeight="1">
      <c r="H52643" s="24"/>
    </row>
    <row r="52644" spans="8:8" ht="15" customHeight="1">
      <c r="H52644" s="24"/>
    </row>
    <row r="52645" spans="8:8" ht="15" customHeight="1">
      <c r="H52645" s="24"/>
    </row>
    <row r="52646" spans="8:8" ht="15" customHeight="1">
      <c r="H52646" s="24"/>
    </row>
    <row r="52647" spans="8:8" ht="15" customHeight="1">
      <c r="H52647" s="24"/>
    </row>
    <row r="52648" spans="8:8" ht="15" customHeight="1">
      <c r="H52648" s="24"/>
    </row>
    <row r="52649" spans="8:8" ht="15" customHeight="1">
      <c r="H52649" s="24"/>
    </row>
    <row r="52650" spans="8:8" ht="15" customHeight="1">
      <c r="H52650" s="24"/>
    </row>
    <row r="52651" spans="8:8" ht="15" customHeight="1">
      <c r="H52651" s="24"/>
    </row>
    <row r="52652" spans="8:8" ht="15" customHeight="1">
      <c r="H52652" s="24"/>
    </row>
    <row r="52653" spans="8:8" ht="15" customHeight="1">
      <c r="H52653" s="24"/>
    </row>
    <row r="52654" spans="8:8" ht="15" customHeight="1">
      <c r="H52654" s="24"/>
    </row>
    <row r="52655" spans="8:8" ht="15" customHeight="1">
      <c r="H52655" s="24"/>
    </row>
    <row r="52656" spans="8:8" ht="15" customHeight="1">
      <c r="H52656" s="24"/>
    </row>
    <row r="52657" spans="8:8" ht="15" customHeight="1">
      <c r="H52657" s="24"/>
    </row>
    <row r="52658" spans="8:8" ht="15" customHeight="1">
      <c r="H52658" s="24"/>
    </row>
    <row r="52659" spans="8:8" ht="15" customHeight="1">
      <c r="H52659" s="24"/>
    </row>
    <row r="52660" spans="8:8" ht="15" customHeight="1">
      <c r="H52660" s="24"/>
    </row>
    <row r="52661" spans="8:8" ht="15" customHeight="1">
      <c r="H52661" s="24"/>
    </row>
    <row r="52662" spans="8:8" ht="15" customHeight="1">
      <c r="H52662" s="24"/>
    </row>
    <row r="52663" spans="8:8" ht="15" customHeight="1">
      <c r="H52663" s="24"/>
    </row>
    <row r="52664" spans="8:8" ht="15" customHeight="1">
      <c r="H52664" s="24"/>
    </row>
    <row r="52665" spans="8:8" ht="15" customHeight="1">
      <c r="H52665" s="24"/>
    </row>
    <row r="52666" spans="8:8" ht="15" customHeight="1">
      <c r="H52666" s="24"/>
    </row>
    <row r="52667" spans="8:8" ht="15" customHeight="1">
      <c r="H52667" s="24"/>
    </row>
    <row r="52668" spans="8:8" ht="15" customHeight="1">
      <c r="H52668" s="24"/>
    </row>
    <row r="52669" spans="8:8" ht="15" customHeight="1">
      <c r="H52669" s="24"/>
    </row>
    <row r="52670" spans="8:8" ht="15" customHeight="1">
      <c r="H52670" s="24"/>
    </row>
    <row r="52671" spans="8:8" ht="15" customHeight="1">
      <c r="H52671" s="24"/>
    </row>
    <row r="52672" spans="8:8" ht="15" customHeight="1">
      <c r="H52672" s="24"/>
    </row>
    <row r="52673" spans="8:8" ht="15" customHeight="1">
      <c r="H52673" s="24"/>
    </row>
    <row r="52674" spans="8:8" ht="15" customHeight="1">
      <c r="H52674" s="24"/>
    </row>
    <row r="52675" spans="8:8" ht="15" customHeight="1">
      <c r="H52675" s="24"/>
    </row>
    <row r="52676" spans="8:8" ht="15" customHeight="1">
      <c r="H52676" s="24"/>
    </row>
    <row r="52677" spans="8:8" ht="15" customHeight="1">
      <c r="H52677" s="24"/>
    </row>
    <row r="52678" spans="8:8" ht="15" customHeight="1">
      <c r="H52678" s="24"/>
    </row>
    <row r="52679" spans="8:8" ht="15" customHeight="1">
      <c r="H52679" s="24"/>
    </row>
    <row r="52680" spans="8:8" ht="15" customHeight="1">
      <c r="H52680" s="24"/>
    </row>
    <row r="52681" spans="8:8" ht="15" customHeight="1">
      <c r="H52681" s="24"/>
    </row>
    <row r="52682" spans="8:8" ht="15" customHeight="1">
      <c r="H52682" s="24"/>
    </row>
    <row r="52683" spans="8:8" ht="15" customHeight="1">
      <c r="H52683" s="24"/>
    </row>
    <row r="52684" spans="8:8" ht="15" customHeight="1">
      <c r="H52684" s="24"/>
    </row>
    <row r="52685" spans="8:8" ht="15" customHeight="1">
      <c r="H52685" s="24"/>
    </row>
    <row r="52686" spans="8:8" ht="15" customHeight="1">
      <c r="H52686" s="24"/>
    </row>
    <row r="52687" spans="8:8" ht="15" customHeight="1">
      <c r="H52687" s="24"/>
    </row>
    <row r="52688" spans="8:8" ht="15" customHeight="1">
      <c r="H52688" s="24"/>
    </row>
    <row r="52689" spans="8:8" ht="15" customHeight="1">
      <c r="H52689" s="24"/>
    </row>
    <row r="52690" spans="8:8" ht="15" customHeight="1">
      <c r="H52690" s="24"/>
    </row>
    <row r="52691" spans="8:8" ht="15" customHeight="1">
      <c r="H52691" s="24"/>
    </row>
    <row r="52692" spans="8:8" ht="15" customHeight="1">
      <c r="H52692" s="24"/>
    </row>
    <row r="52693" spans="8:8" ht="15" customHeight="1">
      <c r="H52693" s="24"/>
    </row>
    <row r="52694" spans="8:8" ht="15" customHeight="1">
      <c r="H52694" s="24"/>
    </row>
    <row r="52695" spans="8:8" ht="15" customHeight="1">
      <c r="H52695" s="24"/>
    </row>
    <row r="52696" spans="8:8" ht="15" customHeight="1">
      <c r="H52696" s="24"/>
    </row>
    <row r="52697" spans="8:8" ht="15" customHeight="1">
      <c r="H52697" s="24"/>
    </row>
    <row r="52698" spans="8:8" ht="15" customHeight="1">
      <c r="H52698" s="24"/>
    </row>
    <row r="52699" spans="8:8" ht="15" customHeight="1">
      <c r="H52699" s="24"/>
    </row>
    <row r="52700" spans="8:8" ht="15" customHeight="1">
      <c r="H52700" s="24"/>
    </row>
    <row r="52701" spans="8:8" ht="15" customHeight="1">
      <c r="H52701" s="24"/>
    </row>
    <row r="52702" spans="8:8" ht="15" customHeight="1">
      <c r="H52702" s="24"/>
    </row>
    <row r="52703" spans="8:8" ht="15" customHeight="1">
      <c r="H52703" s="24"/>
    </row>
    <row r="52704" spans="8:8" ht="15" customHeight="1">
      <c r="H52704" s="24"/>
    </row>
    <row r="52705" spans="8:8" ht="15" customHeight="1">
      <c r="H52705" s="24"/>
    </row>
    <row r="52706" spans="8:8" ht="15" customHeight="1">
      <c r="H52706" s="24"/>
    </row>
    <row r="52707" spans="8:8" ht="15" customHeight="1">
      <c r="H52707" s="24"/>
    </row>
    <row r="52708" spans="8:8" ht="15" customHeight="1">
      <c r="H52708" s="24"/>
    </row>
    <row r="52709" spans="8:8" ht="15" customHeight="1">
      <c r="H52709" s="24"/>
    </row>
    <row r="52710" spans="8:8" ht="15" customHeight="1">
      <c r="H52710" s="24"/>
    </row>
    <row r="52711" spans="8:8" ht="15" customHeight="1">
      <c r="H52711" s="24"/>
    </row>
    <row r="52712" spans="8:8" ht="15" customHeight="1">
      <c r="H52712" s="24"/>
    </row>
    <row r="52713" spans="8:8" ht="15" customHeight="1">
      <c r="H52713" s="24"/>
    </row>
    <row r="52714" spans="8:8" ht="15" customHeight="1">
      <c r="H52714" s="24"/>
    </row>
    <row r="52715" spans="8:8" ht="15" customHeight="1">
      <c r="H52715" s="24"/>
    </row>
    <row r="52716" spans="8:8" ht="15" customHeight="1">
      <c r="H52716" s="24"/>
    </row>
    <row r="52717" spans="8:8" ht="15" customHeight="1">
      <c r="H52717" s="24"/>
    </row>
    <row r="52718" spans="8:8" ht="15" customHeight="1">
      <c r="H52718" s="24"/>
    </row>
    <row r="52719" spans="8:8" ht="15" customHeight="1">
      <c r="H52719" s="24"/>
    </row>
    <row r="52720" spans="8:8" ht="15" customHeight="1">
      <c r="H52720" s="24"/>
    </row>
    <row r="52721" spans="8:8" ht="15" customHeight="1">
      <c r="H52721" s="24"/>
    </row>
    <row r="52722" spans="8:8" ht="15" customHeight="1">
      <c r="H52722" s="24"/>
    </row>
    <row r="52723" spans="8:8" ht="15" customHeight="1">
      <c r="H52723" s="24"/>
    </row>
    <row r="52724" spans="8:8" ht="15" customHeight="1">
      <c r="H52724" s="24"/>
    </row>
    <row r="52725" spans="8:8" ht="15" customHeight="1">
      <c r="H52725" s="24"/>
    </row>
    <row r="52726" spans="8:8" ht="15" customHeight="1">
      <c r="H52726" s="24"/>
    </row>
    <row r="52727" spans="8:8" ht="15" customHeight="1">
      <c r="H52727" s="24"/>
    </row>
    <row r="52728" spans="8:8" ht="15" customHeight="1">
      <c r="H52728" s="24"/>
    </row>
    <row r="52729" spans="8:8" ht="15" customHeight="1">
      <c r="H52729" s="24"/>
    </row>
    <row r="52730" spans="8:8" ht="15" customHeight="1">
      <c r="H52730" s="24"/>
    </row>
    <row r="52731" spans="8:8" ht="15" customHeight="1">
      <c r="H52731" s="24"/>
    </row>
    <row r="52732" spans="8:8" ht="15" customHeight="1">
      <c r="H52732" s="24"/>
    </row>
    <row r="52733" spans="8:8" ht="15" customHeight="1">
      <c r="H52733" s="24"/>
    </row>
    <row r="52734" spans="8:8" ht="15" customHeight="1">
      <c r="H52734" s="24"/>
    </row>
    <row r="52735" spans="8:8" ht="15" customHeight="1">
      <c r="H52735" s="24"/>
    </row>
    <row r="52736" spans="8:8" ht="15" customHeight="1">
      <c r="H52736" s="24"/>
    </row>
    <row r="52737" spans="8:8" ht="15" customHeight="1">
      <c r="H52737" s="24"/>
    </row>
    <row r="52738" spans="8:8" ht="15" customHeight="1">
      <c r="H52738" s="24"/>
    </row>
    <row r="52739" spans="8:8" ht="15" customHeight="1">
      <c r="H52739" s="24"/>
    </row>
    <row r="52740" spans="8:8" ht="15" customHeight="1">
      <c r="H52740" s="24"/>
    </row>
    <row r="52741" spans="8:8" ht="15" customHeight="1">
      <c r="H52741" s="24"/>
    </row>
    <row r="52742" spans="8:8" ht="15" customHeight="1">
      <c r="H52742" s="24"/>
    </row>
    <row r="52743" spans="8:8" ht="15" customHeight="1">
      <c r="H52743" s="24"/>
    </row>
    <row r="52744" spans="8:8" ht="15" customHeight="1">
      <c r="H52744" s="24"/>
    </row>
    <row r="52745" spans="8:8" ht="15" customHeight="1">
      <c r="H52745" s="24"/>
    </row>
    <row r="52746" spans="8:8" ht="15" customHeight="1">
      <c r="H52746" s="24"/>
    </row>
    <row r="52747" spans="8:8" ht="15" customHeight="1">
      <c r="H52747" s="24"/>
    </row>
    <row r="52748" spans="8:8" ht="15" customHeight="1">
      <c r="H52748" s="24"/>
    </row>
    <row r="52749" spans="8:8" ht="15" customHeight="1">
      <c r="H52749" s="24"/>
    </row>
    <row r="52750" spans="8:8" ht="15" customHeight="1">
      <c r="H52750" s="24"/>
    </row>
    <row r="52751" spans="8:8" ht="15" customHeight="1">
      <c r="H52751" s="24"/>
    </row>
    <row r="52752" spans="8:8" ht="15" customHeight="1">
      <c r="H52752" s="24"/>
    </row>
    <row r="52753" spans="8:8" ht="15" customHeight="1">
      <c r="H52753" s="24"/>
    </row>
    <row r="52754" spans="8:8" ht="15" customHeight="1">
      <c r="H52754" s="24"/>
    </row>
    <row r="52755" spans="8:8" ht="15" customHeight="1">
      <c r="H52755" s="24"/>
    </row>
    <row r="52756" spans="8:8" ht="15" customHeight="1">
      <c r="H52756" s="24"/>
    </row>
    <row r="52757" spans="8:8" ht="15" customHeight="1">
      <c r="H52757" s="24"/>
    </row>
    <row r="52758" spans="8:8" ht="15" customHeight="1">
      <c r="H52758" s="24"/>
    </row>
    <row r="52759" spans="8:8" ht="15" customHeight="1">
      <c r="H52759" s="24"/>
    </row>
    <row r="52760" spans="8:8" ht="15" customHeight="1">
      <c r="H52760" s="24"/>
    </row>
    <row r="52761" spans="8:8" ht="15" customHeight="1">
      <c r="H52761" s="24"/>
    </row>
    <row r="52762" spans="8:8" ht="15" customHeight="1">
      <c r="H52762" s="24"/>
    </row>
    <row r="52763" spans="8:8" ht="15" customHeight="1">
      <c r="H52763" s="24"/>
    </row>
    <row r="52764" spans="8:8" ht="15" customHeight="1">
      <c r="H52764" s="24"/>
    </row>
    <row r="52765" spans="8:8" ht="15" customHeight="1">
      <c r="H52765" s="24"/>
    </row>
    <row r="52766" spans="8:8" ht="15" customHeight="1">
      <c r="H52766" s="24"/>
    </row>
    <row r="52767" spans="8:8" ht="15" customHeight="1">
      <c r="H52767" s="24"/>
    </row>
    <row r="52768" spans="8:8" ht="15" customHeight="1">
      <c r="H52768" s="24"/>
    </row>
    <row r="52769" spans="8:8" ht="15" customHeight="1">
      <c r="H52769" s="24"/>
    </row>
    <row r="52770" spans="8:8" ht="15" customHeight="1">
      <c r="H52770" s="24"/>
    </row>
    <row r="52771" spans="8:8" ht="15" customHeight="1">
      <c r="H52771" s="24"/>
    </row>
    <row r="52772" spans="8:8" ht="15" customHeight="1">
      <c r="H52772" s="24"/>
    </row>
    <row r="52773" spans="8:8" ht="15" customHeight="1">
      <c r="H52773" s="24"/>
    </row>
    <row r="52774" spans="8:8" ht="15" customHeight="1">
      <c r="H52774" s="24"/>
    </row>
    <row r="52775" spans="8:8" ht="15" customHeight="1">
      <c r="H52775" s="24"/>
    </row>
    <row r="52776" spans="8:8" ht="15" customHeight="1">
      <c r="H52776" s="24"/>
    </row>
    <row r="52777" spans="8:8" ht="15" customHeight="1">
      <c r="H52777" s="24"/>
    </row>
    <row r="52778" spans="8:8" ht="15" customHeight="1">
      <c r="H52778" s="24"/>
    </row>
    <row r="52779" spans="8:8" ht="15" customHeight="1">
      <c r="H52779" s="24"/>
    </row>
    <row r="52780" spans="8:8" ht="15" customHeight="1">
      <c r="H52780" s="24"/>
    </row>
    <row r="52781" spans="8:8" ht="15" customHeight="1">
      <c r="H52781" s="24"/>
    </row>
    <row r="52782" spans="8:8" ht="15" customHeight="1">
      <c r="H52782" s="24"/>
    </row>
    <row r="52783" spans="8:8" ht="15" customHeight="1">
      <c r="H52783" s="24"/>
    </row>
    <row r="52784" spans="8:8" ht="15" customHeight="1">
      <c r="H52784" s="24"/>
    </row>
    <row r="52785" spans="8:8" ht="15" customHeight="1">
      <c r="H52785" s="24"/>
    </row>
    <row r="52786" spans="8:8" ht="15" customHeight="1">
      <c r="H52786" s="24"/>
    </row>
    <row r="52787" spans="8:8" ht="15" customHeight="1">
      <c r="H52787" s="24"/>
    </row>
    <row r="52788" spans="8:8" ht="15" customHeight="1">
      <c r="H52788" s="24"/>
    </row>
    <row r="52789" spans="8:8" ht="15" customHeight="1">
      <c r="H52789" s="24"/>
    </row>
    <row r="52790" spans="8:8" ht="15" customHeight="1">
      <c r="H52790" s="24"/>
    </row>
    <row r="52791" spans="8:8" ht="15" customHeight="1">
      <c r="H52791" s="24"/>
    </row>
    <row r="52792" spans="8:8" ht="15" customHeight="1">
      <c r="H52792" s="24"/>
    </row>
    <row r="52793" spans="8:8" ht="15" customHeight="1">
      <c r="H52793" s="24"/>
    </row>
    <row r="52794" spans="8:8" ht="15" customHeight="1">
      <c r="H52794" s="24"/>
    </row>
    <row r="52795" spans="8:8" ht="15" customHeight="1">
      <c r="H52795" s="24"/>
    </row>
    <row r="52796" spans="8:8" ht="15" customHeight="1">
      <c r="H52796" s="24"/>
    </row>
    <row r="52797" spans="8:8" ht="15" customHeight="1">
      <c r="H52797" s="24"/>
    </row>
    <row r="52798" spans="8:8" ht="15" customHeight="1">
      <c r="H52798" s="24"/>
    </row>
    <row r="52799" spans="8:8" ht="15" customHeight="1">
      <c r="H52799" s="24"/>
    </row>
    <row r="52800" spans="8:8" ht="15" customHeight="1">
      <c r="H52800" s="24"/>
    </row>
    <row r="52801" spans="8:8" ht="15" customHeight="1">
      <c r="H52801" s="24"/>
    </row>
    <row r="52802" spans="8:8" ht="15" customHeight="1">
      <c r="H52802" s="24"/>
    </row>
    <row r="52803" spans="8:8" ht="15" customHeight="1">
      <c r="H52803" s="24"/>
    </row>
    <row r="52804" spans="8:8" ht="15" customHeight="1">
      <c r="H52804" s="24"/>
    </row>
    <row r="52805" spans="8:8" ht="15" customHeight="1">
      <c r="H52805" s="24"/>
    </row>
    <row r="52806" spans="8:8" ht="15" customHeight="1">
      <c r="H52806" s="24"/>
    </row>
    <row r="52807" spans="8:8" ht="15" customHeight="1">
      <c r="H52807" s="24"/>
    </row>
    <row r="52808" spans="8:8" ht="15" customHeight="1">
      <c r="H52808" s="24"/>
    </row>
    <row r="52809" spans="8:8" ht="15" customHeight="1">
      <c r="H52809" s="24"/>
    </row>
    <row r="52810" spans="8:8" ht="15" customHeight="1">
      <c r="H52810" s="24"/>
    </row>
    <row r="52811" spans="8:8" ht="15" customHeight="1">
      <c r="H52811" s="24"/>
    </row>
    <row r="52812" spans="8:8" ht="15" customHeight="1">
      <c r="H52812" s="24"/>
    </row>
    <row r="52813" spans="8:8" ht="15" customHeight="1">
      <c r="H52813" s="24"/>
    </row>
    <row r="52814" spans="8:8" ht="15" customHeight="1">
      <c r="H52814" s="24"/>
    </row>
    <row r="52815" spans="8:8" ht="15" customHeight="1">
      <c r="H52815" s="24"/>
    </row>
    <row r="52816" spans="8:8" ht="15" customHeight="1">
      <c r="H52816" s="24"/>
    </row>
    <row r="52817" spans="8:8" ht="15" customHeight="1">
      <c r="H52817" s="24"/>
    </row>
    <row r="52818" spans="8:8" ht="15" customHeight="1">
      <c r="H52818" s="24"/>
    </row>
    <row r="52819" spans="8:8" ht="15" customHeight="1">
      <c r="H52819" s="24"/>
    </row>
    <row r="52820" spans="8:8" ht="15" customHeight="1">
      <c r="H52820" s="24"/>
    </row>
    <row r="52821" spans="8:8" ht="15" customHeight="1">
      <c r="H52821" s="24"/>
    </row>
    <row r="52822" spans="8:8" ht="15" customHeight="1">
      <c r="H52822" s="24"/>
    </row>
    <row r="52823" spans="8:8" ht="15" customHeight="1">
      <c r="H52823" s="24"/>
    </row>
    <row r="52824" spans="8:8" ht="15" customHeight="1">
      <c r="H52824" s="24"/>
    </row>
    <row r="52825" spans="8:8" ht="15" customHeight="1">
      <c r="H52825" s="24"/>
    </row>
    <row r="52826" spans="8:8" ht="15" customHeight="1">
      <c r="H52826" s="24"/>
    </row>
    <row r="52827" spans="8:8" ht="15" customHeight="1">
      <c r="H52827" s="24"/>
    </row>
    <row r="52828" spans="8:8" ht="15" customHeight="1">
      <c r="H52828" s="24"/>
    </row>
    <row r="52829" spans="8:8" ht="15" customHeight="1">
      <c r="H52829" s="24"/>
    </row>
    <row r="52830" spans="8:8" ht="15" customHeight="1">
      <c r="H52830" s="24"/>
    </row>
    <row r="52831" spans="8:8" ht="15" customHeight="1">
      <c r="H52831" s="24"/>
    </row>
    <row r="52832" spans="8:8" ht="15" customHeight="1">
      <c r="H52832" s="24"/>
    </row>
    <row r="52833" spans="8:8" ht="15" customHeight="1">
      <c r="H52833" s="24"/>
    </row>
    <row r="52834" spans="8:8" ht="15" customHeight="1">
      <c r="H52834" s="24"/>
    </row>
    <row r="52835" spans="8:8" ht="15" customHeight="1">
      <c r="H52835" s="24"/>
    </row>
    <row r="52836" spans="8:8" ht="15" customHeight="1">
      <c r="H52836" s="24"/>
    </row>
    <row r="52837" spans="8:8" ht="15" customHeight="1">
      <c r="H52837" s="24"/>
    </row>
    <row r="52838" spans="8:8" ht="15" customHeight="1">
      <c r="H52838" s="24"/>
    </row>
    <row r="52839" spans="8:8" ht="15" customHeight="1">
      <c r="H52839" s="24"/>
    </row>
    <row r="52840" spans="8:8" ht="15" customHeight="1">
      <c r="H52840" s="24"/>
    </row>
    <row r="52841" spans="8:8" ht="15" customHeight="1">
      <c r="H52841" s="24"/>
    </row>
    <row r="52842" spans="8:8" ht="15" customHeight="1">
      <c r="H52842" s="24"/>
    </row>
    <row r="52843" spans="8:8" ht="15" customHeight="1">
      <c r="H52843" s="24"/>
    </row>
    <row r="52844" spans="8:8" ht="15" customHeight="1">
      <c r="H52844" s="24"/>
    </row>
    <row r="52845" spans="8:8" ht="15" customHeight="1">
      <c r="H52845" s="24"/>
    </row>
    <row r="52846" spans="8:8" ht="15" customHeight="1">
      <c r="H52846" s="24"/>
    </row>
    <row r="52847" spans="8:8" ht="15" customHeight="1">
      <c r="H52847" s="24"/>
    </row>
    <row r="52848" spans="8:8" ht="15" customHeight="1">
      <c r="H52848" s="24"/>
    </row>
    <row r="52849" spans="8:8" ht="15" customHeight="1">
      <c r="H52849" s="24"/>
    </row>
    <row r="52850" spans="8:8" ht="15" customHeight="1">
      <c r="H52850" s="24"/>
    </row>
    <row r="52851" spans="8:8" ht="15" customHeight="1">
      <c r="H52851" s="24"/>
    </row>
    <row r="52852" spans="8:8" ht="15" customHeight="1">
      <c r="H52852" s="24"/>
    </row>
    <row r="52853" spans="8:8" ht="15" customHeight="1">
      <c r="H52853" s="24"/>
    </row>
    <row r="52854" spans="8:8" ht="15" customHeight="1">
      <c r="H52854" s="24"/>
    </row>
    <row r="52855" spans="8:8" ht="15" customHeight="1">
      <c r="H52855" s="24"/>
    </row>
    <row r="52856" spans="8:8" ht="15" customHeight="1">
      <c r="H52856" s="24"/>
    </row>
    <row r="52857" spans="8:8" ht="15" customHeight="1">
      <c r="H52857" s="24"/>
    </row>
    <row r="52858" spans="8:8" ht="15" customHeight="1">
      <c r="H52858" s="24"/>
    </row>
    <row r="52859" spans="8:8" ht="15" customHeight="1">
      <c r="H52859" s="24"/>
    </row>
    <row r="52860" spans="8:8" ht="15" customHeight="1">
      <c r="H52860" s="24"/>
    </row>
    <row r="52861" spans="8:8" ht="15" customHeight="1">
      <c r="H52861" s="24"/>
    </row>
    <row r="52862" spans="8:8" ht="15" customHeight="1">
      <c r="H52862" s="24"/>
    </row>
    <row r="52863" spans="8:8" ht="15" customHeight="1">
      <c r="H52863" s="24"/>
    </row>
    <row r="52864" spans="8:8" ht="15" customHeight="1">
      <c r="H52864" s="24"/>
    </row>
    <row r="52865" spans="8:8" ht="15" customHeight="1">
      <c r="H52865" s="24"/>
    </row>
    <row r="52866" spans="8:8" ht="15" customHeight="1">
      <c r="H52866" s="24"/>
    </row>
    <row r="52867" spans="8:8" ht="15" customHeight="1">
      <c r="H52867" s="24"/>
    </row>
    <row r="52868" spans="8:8" ht="15" customHeight="1">
      <c r="H52868" s="24"/>
    </row>
    <row r="52869" spans="8:8" ht="15" customHeight="1">
      <c r="H52869" s="24"/>
    </row>
    <row r="52870" spans="8:8" ht="15" customHeight="1">
      <c r="H52870" s="24"/>
    </row>
    <row r="52871" spans="8:8" ht="15" customHeight="1">
      <c r="H52871" s="24"/>
    </row>
    <row r="52872" spans="8:8" ht="15" customHeight="1">
      <c r="H52872" s="24"/>
    </row>
    <row r="52873" spans="8:8" ht="15" customHeight="1">
      <c r="H52873" s="24"/>
    </row>
    <row r="52874" spans="8:8" ht="15" customHeight="1">
      <c r="H52874" s="24"/>
    </row>
    <row r="52875" spans="8:8" ht="15" customHeight="1">
      <c r="H52875" s="24"/>
    </row>
    <row r="52876" spans="8:8" ht="15" customHeight="1">
      <c r="H52876" s="24"/>
    </row>
    <row r="52877" spans="8:8" ht="15" customHeight="1">
      <c r="H52877" s="24"/>
    </row>
    <row r="52878" spans="8:8" ht="15" customHeight="1">
      <c r="H52878" s="24"/>
    </row>
    <row r="52879" spans="8:8" ht="15" customHeight="1">
      <c r="H52879" s="24"/>
    </row>
    <row r="52880" spans="8:8" ht="15" customHeight="1">
      <c r="H52880" s="24"/>
    </row>
    <row r="52881" spans="8:8" ht="15" customHeight="1">
      <c r="H52881" s="24"/>
    </row>
    <row r="52882" spans="8:8" ht="15" customHeight="1">
      <c r="H52882" s="24"/>
    </row>
    <row r="52883" spans="8:8" ht="15" customHeight="1">
      <c r="H52883" s="24"/>
    </row>
    <row r="52884" spans="8:8" ht="15" customHeight="1">
      <c r="H52884" s="24"/>
    </row>
    <row r="52885" spans="8:8" ht="15" customHeight="1">
      <c r="H52885" s="24"/>
    </row>
    <row r="52886" spans="8:8" ht="15" customHeight="1">
      <c r="H52886" s="24"/>
    </row>
    <row r="52887" spans="8:8" ht="15" customHeight="1">
      <c r="H52887" s="24"/>
    </row>
    <row r="52888" spans="8:8" ht="15" customHeight="1">
      <c r="H52888" s="24"/>
    </row>
    <row r="52889" spans="8:8" ht="15" customHeight="1">
      <c r="H52889" s="24"/>
    </row>
    <row r="52890" spans="8:8" ht="15" customHeight="1">
      <c r="H52890" s="24"/>
    </row>
    <row r="52891" spans="8:8" ht="15" customHeight="1">
      <c r="H52891" s="24"/>
    </row>
    <row r="52892" spans="8:8" ht="15" customHeight="1">
      <c r="H52892" s="24"/>
    </row>
    <row r="52893" spans="8:8" ht="15" customHeight="1">
      <c r="H52893" s="24"/>
    </row>
    <row r="52894" spans="8:8" ht="15" customHeight="1">
      <c r="H52894" s="24"/>
    </row>
    <row r="52895" spans="8:8" ht="15" customHeight="1">
      <c r="H52895" s="24"/>
    </row>
    <row r="52896" spans="8:8" ht="15" customHeight="1">
      <c r="H52896" s="24"/>
    </row>
    <row r="52897" spans="8:8" ht="15" customHeight="1">
      <c r="H52897" s="24"/>
    </row>
    <row r="52898" spans="8:8" ht="15" customHeight="1">
      <c r="H52898" s="24"/>
    </row>
    <row r="52899" spans="8:8" ht="15" customHeight="1">
      <c r="H52899" s="24"/>
    </row>
    <row r="52900" spans="8:8" ht="15" customHeight="1">
      <c r="H52900" s="24"/>
    </row>
    <row r="52901" spans="8:8" ht="15" customHeight="1">
      <c r="H52901" s="24"/>
    </row>
    <row r="52902" spans="8:8" ht="15" customHeight="1">
      <c r="H52902" s="24"/>
    </row>
    <row r="52903" spans="8:8" ht="15" customHeight="1">
      <c r="H52903" s="24"/>
    </row>
    <row r="52904" spans="8:8" ht="15" customHeight="1">
      <c r="H52904" s="24"/>
    </row>
    <row r="52905" spans="8:8" ht="15" customHeight="1">
      <c r="H52905" s="24"/>
    </row>
    <row r="52906" spans="8:8" ht="15" customHeight="1">
      <c r="H52906" s="24"/>
    </row>
    <row r="52907" spans="8:8" ht="15" customHeight="1">
      <c r="H52907" s="24"/>
    </row>
    <row r="52908" spans="8:8" ht="15" customHeight="1">
      <c r="H52908" s="24"/>
    </row>
    <row r="52909" spans="8:8" ht="15" customHeight="1">
      <c r="H52909" s="24"/>
    </row>
    <row r="52910" spans="8:8" ht="15" customHeight="1">
      <c r="H52910" s="24"/>
    </row>
    <row r="52911" spans="8:8" ht="15" customHeight="1">
      <c r="H52911" s="24"/>
    </row>
    <row r="52912" spans="8:8" ht="15" customHeight="1">
      <c r="H52912" s="24"/>
    </row>
    <row r="52913" spans="8:8" ht="15" customHeight="1">
      <c r="H52913" s="24"/>
    </row>
    <row r="52914" spans="8:8" ht="15" customHeight="1">
      <c r="H52914" s="24"/>
    </row>
    <row r="52915" spans="8:8" ht="15" customHeight="1">
      <c r="H52915" s="24"/>
    </row>
    <row r="52916" spans="8:8" ht="15" customHeight="1">
      <c r="H52916" s="24"/>
    </row>
    <row r="52917" spans="8:8" ht="15" customHeight="1">
      <c r="H52917" s="24"/>
    </row>
    <row r="52918" spans="8:8" ht="15" customHeight="1">
      <c r="H52918" s="24"/>
    </row>
    <row r="52919" spans="8:8" ht="15" customHeight="1">
      <c r="H52919" s="24"/>
    </row>
    <row r="52920" spans="8:8" ht="15" customHeight="1">
      <c r="H52920" s="24"/>
    </row>
    <row r="52921" spans="8:8" ht="15" customHeight="1">
      <c r="H52921" s="24"/>
    </row>
    <row r="52922" spans="8:8" ht="15" customHeight="1">
      <c r="H52922" s="24"/>
    </row>
    <row r="52923" spans="8:8" ht="15" customHeight="1">
      <c r="H52923" s="24"/>
    </row>
    <row r="52924" spans="8:8" ht="15" customHeight="1">
      <c r="H52924" s="24"/>
    </row>
    <row r="52925" spans="8:8" ht="15" customHeight="1">
      <c r="H52925" s="24"/>
    </row>
    <row r="52926" spans="8:8" ht="15" customHeight="1">
      <c r="H52926" s="24"/>
    </row>
    <row r="52927" spans="8:8" ht="15" customHeight="1">
      <c r="H52927" s="24"/>
    </row>
    <row r="52928" spans="8:8" ht="15" customHeight="1">
      <c r="H52928" s="24"/>
    </row>
    <row r="52929" spans="8:8" ht="15" customHeight="1">
      <c r="H52929" s="24"/>
    </row>
    <row r="52930" spans="8:8" ht="15" customHeight="1">
      <c r="H52930" s="24"/>
    </row>
    <row r="52931" spans="8:8" ht="15" customHeight="1">
      <c r="H52931" s="24"/>
    </row>
    <row r="52932" spans="8:8" ht="15" customHeight="1">
      <c r="H52932" s="24"/>
    </row>
    <row r="52933" spans="8:8" ht="15" customHeight="1">
      <c r="H52933" s="24"/>
    </row>
    <row r="52934" spans="8:8" ht="15" customHeight="1">
      <c r="H52934" s="24"/>
    </row>
    <row r="52935" spans="8:8" ht="15" customHeight="1">
      <c r="H52935" s="24"/>
    </row>
    <row r="52936" spans="8:8" ht="15" customHeight="1">
      <c r="H52936" s="24"/>
    </row>
    <row r="52937" spans="8:8" ht="15" customHeight="1">
      <c r="H52937" s="24"/>
    </row>
    <row r="52938" spans="8:8" ht="15" customHeight="1">
      <c r="H52938" s="24"/>
    </row>
    <row r="52939" spans="8:8" ht="15" customHeight="1">
      <c r="H52939" s="24"/>
    </row>
    <row r="52940" spans="8:8" ht="15" customHeight="1">
      <c r="H52940" s="24"/>
    </row>
    <row r="52941" spans="8:8" ht="15" customHeight="1">
      <c r="H52941" s="24"/>
    </row>
    <row r="52942" spans="8:8" ht="15" customHeight="1">
      <c r="H52942" s="24"/>
    </row>
    <row r="52943" spans="8:8" ht="15" customHeight="1">
      <c r="H52943" s="24"/>
    </row>
    <row r="52944" spans="8:8" ht="15" customHeight="1">
      <c r="H52944" s="24"/>
    </row>
    <row r="52945" spans="8:8" ht="15" customHeight="1">
      <c r="H52945" s="24"/>
    </row>
    <row r="52946" spans="8:8" ht="15" customHeight="1">
      <c r="H52946" s="24"/>
    </row>
    <row r="52947" spans="8:8" ht="15" customHeight="1">
      <c r="H52947" s="24"/>
    </row>
    <row r="52948" spans="8:8" ht="15" customHeight="1">
      <c r="H52948" s="24"/>
    </row>
    <row r="52949" spans="8:8" ht="15" customHeight="1">
      <c r="H52949" s="24"/>
    </row>
    <row r="52950" spans="8:8" ht="15" customHeight="1">
      <c r="H52950" s="24"/>
    </row>
    <row r="52951" spans="8:8" ht="15" customHeight="1">
      <c r="H52951" s="24"/>
    </row>
    <row r="52952" spans="8:8" ht="15" customHeight="1">
      <c r="H52952" s="24"/>
    </row>
    <row r="52953" spans="8:8" ht="15" customHeight="1">
      <c r="H52953" s="24"/>
    </row>
    <row r="52954" spans="8:8" ht="15" customHeight="1">
      <c r="H52954" s="24"/>
    </row>
    <row r="52955" spans="8:8" ht="15" customHeight="1">
      <c r="H52955" s="24"/>
    </row>
    <row r="52956" spans="8:8" ht="15" customHeight="1">
      <c r="H52956" s="24"/>
    </row>
    <row r="52957" spans="8:8" ht="15" customHeight="1">
      <c r="H52957" s="24"/>
    </row>
    <row r="52958" spans="8:8" ht="15" customHeight="1">
      <c r="H52958" s="24"/>
    </row>
    <row r="52959" spans="8:8" ht="15" customHeight="1">
      <c r="H52959" s="24"/>
    </row>
    <row r="52960" spans="8:8" ht="15" customHeight="1">
      <c r="H52960" s="24"/>
    </row>
    <row r="52961" spans="8:8" ht="15" customHeight="1">
      <c r="H52961" s="24"/>
    </row>
    <row r="52962" spans="8:8" ht="15" customHeight="1">
      <c r="H52962" s="24"/>
    </row>
    <row r="52963" spans="8:8" ht="15" customHeight="1">
      <c r="H52963" s="24"/>
    </row>
    <row r="52964" spans="8:8" ht="15" customHeight="1">
      <c r="H52964" s="24"/>
    </row>
    <row r="52965" spans="8:8" ht="15" customHeight="1">
      <c r="H52965" s="24"/>
    </row>
    <row r="52966" spans="8:8" ht="15" customHeight="1">
      <c r="H52966" s="24"/>
    </row>
    <row r="52967" spans="8:8" ht="15" customHeight="1">
      <c r="H52967" s="24"/>
    </row>
    <row r="52968" spans="8:8" ht="15" customHeight="1">
      <c r="H52968" s="24"/>
    </row>
    <row r="52969" spans="8:8" ht="15" customHeight="1">
      <c r="H52969" s="24"/>
    </row>
    <row r="52970" spans="8:8" ht="15" customHeight="1">
      <c r="H52970" s="24"/>
    </row>
    <row r="52971" spans="8:8" ht="15" customHeight="1">
      <c r="H52971" s="24"/>
    </row>
    <row r="52972" spans="8:8" ht="15" customHeight="1">
      <c r="H52972" s="24"/>
    </row>
    <row r="52973" spans="8:8" ht="15" customHeight="1">
      <c r="H52973" s="24"/>
    </row>
    <row r="52974" spans="8:8" ht="15" customHeight="1">
      <c r="H52974" s="24"/>
    </row>
    <row r="52975" spans="8:8" ht="15" customHeight="1">
      <c r="H52975" s="24"/>
    </row>
    <row r="52976" spans="8:8" ht="15" customHeight="1">
      <c r="H52976" s="24"/>
    </row>
    <row r="52977" spans="8:8" ht="15" customHeight="1">
      <c r="H52977" s="24"/>
    </row>
    <row r="52978" spans="8:8" ht="15" customHeight="1">
      <c r="H52978" s="24"/>
    </row>
    <row r="52979" spans="8:8" ht="15" customHeight="1">
      <c r="H52979" s="24"/>
    </row>
    <row r="52980" spans="8:8" ht="15" customHeight="1">
      <c r="H52980" s="24"/>
    </row>
    <row r="52981" spans="8:8" ht="15" customHeight="1">
      <c r="H52981" s="24"/>
    </row>
    <row r="52982" spans="8:8" ht="15" customHeight="1">
      <c r="H52982" s="24"/>
    </row>
    <row r="52983" spans="8:8" ht="15" customHeight="1">
      <c r="H52983" s="24"/>
    </row>
    <row r="52984" spans="8:8" ht="15" customHeight="1">
      <c r="H52984" s="24"/>
    </row>
    <row r="52985" spans="8:8" ht="15" customHeight="1">
      <c r="H52985" s="24"/>
    </row>
    <row r="52986" spans="8:8" ht="15" customHeight="1">
      <c r="H52986" s="24"/>
    </row>
    <row r="52987" spans="8:8" ht="15" customHeight="1">
      <c r="H52987" s="24"/>
    </row>
    <row r="52988" spans="8:8" ht="15" customHeight="1">
      <c r="H52988" s="24"/>
    </row>
    <row r="52989" spans="8:8" ht="15" customHeight="1">
      <c r="H52989" s="24"/>
    </row>
    <row r="52990" spans="8:8" ht="15" customHeight="1">
      <c r="H52990" s="24"/>
    </row>
    <row r="52991" spans="8:8" ht="15" customHeight="1">
      <c r="H52991" s="24"/>
    </row>
    <row r="52992" spans="8:8" ht="15" customHeight="1">
      <c r="H52992" s="24"/>
    </row>
    <row r="52993" spans="8:8" ht="15" customHeight="1">
      <c r="H52993" s="24"/>
    </row>
    <row r="52994" spans="8:8" ht="15" customHeight="1">
      <c r="H52994" s="24"/>
    </row>
    <row r="52995" spans="8:8" ht="15" customHeight="1">
      <c r="H52995" s="24"/>
    </row>
    <row r="52996" spans="8:8" ht="15" customHeight="1">
      <c r="H52996" s="24"/>
    </row>
    <row r="52997" spans="8:8" ht="15" customHeight="1">
      <c r="H52997" s="24"/>
    </row>
    <row r="52998" spans="8:8" ht="15" customHeight="1">
      <c r="H52998" s="24"/>
    </row>
    <row r="52999" spans="8:8" ht="15" customHeight="1">
      <c r="H52999" s="24"/>
    </row>
    <row r="53000" spans="8:8" ht="15" customHeight="1">
      <c r="H53000" s="24"/>
    </row>
    <row r="53001" spans="8:8" ht="15" customHeight="1">
      <c r="H53001" s="24"/>
    </row>
    <row r="53002" spans="8:8" ht="15" customHeight="1">
      <c r="H53002" s="24"/>
    </row>
    <row r="53003" spans="8:8" ht="15" customHeight="1">
      <c r="H53003" s="24"/>
    </row>
    <row r="53004" spans="8:8" ht="15" customHeight="1">
      <c r="H53004" s="24"/>
    </row>
    <row r="53005" spans="8:8" ht="15" customHeight="1">
      <c r="H53005" s="24"/>
    </row>
    <row r="53006" spans="8:8" ht="15" customHeight="1">
      <c r="H53006" s="24"/>
    </row>
    <row r="53007" spans="8:8" ht="15" customHeight="1">
      <c r="H53007" s="24"/>
    </row>
    <row r="53008" spans="8:8" ht="15" customHeight="1">
      <c r="H53008" s="24"/>
    </row>
    <row r="53009" spans="8:8" ht="15" customHeight="1">
      <c r="H53009" s="24"/>
    </row>
    <row r="53010" spans="8:8" ht="15" customHeight="1">
      <c r="H53010" s="24"/>
    </row>
    <row r="53011" spans="8:8" ht="15" customHeight="1">
      <c r="H53011" s="24"/>
    </row>
    <row r="53012" spans="8:8" ht="15" customHeight="1">
      <c r="H53012" s="24"/>
    </row>
    <row r="53013" spans="8:8" ht="15" customHeight="1">
      <c r="H53013" s="24"/>
    </row>
    <row r="53014" spans="8:8" ht="15" customHeight="1">
      <c r="H53014" s="24"/>
    </row>
    <row r="53015" spans="8:8" ht="15" customHeight="1">
      <c r="H53015" s="24"/>
    </row>
    <row r="53016" spans="8:8" ht="15" customHeight="1">
      <c r="H53016" s="24"/>
    </row>
    <row r="53017" spans="8:8" ht="15" customHeight="1">
      <c r="H53017" s="24"/>
    </row>
    <row r="53018" spans="8:8" ht="15" customHeight="1">
      <c r="H53018" s="24"/>
    </row>
    <row r="53019" spans="8:8" ht="15" customHeight="1">
      <c r="H53019" s="24"/>
    </row>
    <row r="53020" spans="8:8" ht="15" customHeight="1">
      <c r="H53020" s="24"/>
    </row>
    <row r="53021" spans="8:8" ht="15" customHeight="1">
      <c r="H53021" s="24"/>
    </row>
    <row r="53022" spans="8:8" ht="15" customHeight="1">
      <c r="H53022" s="24"/>
    </row>
    <row r="53023" spans="8:8" ht="15" customHeight="1">
      <c r="H53023" s="24"/>
    </row>
    <row r="53024" spans="8:8" ht="15" customHeight="1">
      <c r="H53024" s="24"/>
    </row>
    <row r="53025" spans="8:8" ht="15" customHeight="1">
      <c r="H53025" s="24"/>
    </row>
    <row r="53026" spans="8:8" ht="15" customHeight="1">
      <c r="H53026" s="24"/>
    </row>
    <row r="53027" spans="8:8" ht="15" customHeight="1">
      <c r="H53027" s="24"/>
    </row>
    <row r="53028" spans="8:8" ht="15" customHeight="1">
      <c r="H53028" s="24"/>
    </row>
    <row r="53029" spans="8:8" ht="15" customHeight="1">
      <c r="H53029" s="24"/>
    </row>
    <row r="53030" spans="8:8" ht="15" customHeight="1">
      <c r="H53030" s="24"/>
    </row>
    <row r="53031" spans="8:8" ht="15" customHeight="1">
      <c r="H53031" s="24"/>
    </row>
    <row r="53032" spans="8:8" ht="15" customHeight="1">
      <c r="H53032" s="24"/>
    </row>
    <row r="53033" spans="8:8" ht="15" customHeight="1">
      <c r="H53033" s="24"/>
    </row>
    <row r="53034" spans="8:8" ht="15" customHeight="1">
      <c r="H53034" s="24"/>
    </row>
    <row r="53035" spans="8:8" ht="15" customHeight="1">
      <c r="H53035" s="24"/>
    </row>
    <row r="53036" spans="8:8" ht="15" customHeight="1">
      <c r="H53036" s="24"/>
    </row>
    <row r="53037" spans="8:8" ht="15" customHeight="1">
      <c r="H53037" s="24"/>
    </row>
    <row r="53038" spans="8:8" ht="15" customHeight="1">
      <c r="H53038" s="24"/>
    </row>
    <row r="53039" spans="8:8" ht="15" customHeight="1">
      <c r="H53039" s="24"/>
    </row>
    <row r="53040" spans="8:8" ht="15" customHeight="1">
      <c r="H53040" s="24"/>
    </row>
    <row r="53041" spans="8:8" ht="15" customHeight="1">
      <c r="H53041" s="24"/>
    </row>
    <row r="53042" spans="8:8" ht="15" customHeight="1">
      <c r="H53042" s="24"/>
    </row>
    <row r="53043" spans="8:8" ht="15" customHeight="1">
      <c r="H53043" s="24"/>
    </row>
    <row r="53044" spans="8:8" ht="15" customHeight="1">
      <c r="H53044" s="24"/>
    </row>
    <row r="53045" spans="8:8" ht="15" customHeight="1">
      <c r="H53045" s="24"/>
    </row>
    <row r="53046" spans="8:8" ht="15" customHeight="1">
      <c r="H53046" s="24"/>
    </row>
    <row r="53047" spans="8:8" ht="15" customHeight="1">
      <c r="H53047" s="24"/>
    </row>
    <row r="53048" spans="8:8" ht="15" customHeight="1">
      <c r="H53048" s="24"/>
    </row>
    <row r="53049" spans="8:8" ht="15" customHeight="1">
      <c r="H53049" s="24"/>
    </row>
    <row r="53050" spans="8:8" ht="15" customHeight="1">
      <c r="H53050" s="24"/>
    </row>
    <row r="53051" spans="8:8" ht="15" customHeight="1">
      <c r="H53051" s="24"/>
    </row>
    <row r="53052" spans="8:8" ht="15" customHeight="1">
      <c r="H53052" s="24"/>
    </row>
    <row r="53053" spans="8:8" ht="15" customHeight="1">
      <c r="H53053" s="24"/>
    </row>
    <row r="53054" spans="8:8" ht="15" customHeight="1">
      <c r="H53054" s="24"/>
    </row>
    <row r="53055" spans="8:8" ht="15" customHeight="1">
      <c r="H53055" s="24"/>
    </row>
    <row r="53056" spans="8:8" ht="15" customHeight="1">
      <c r="H53056" s="24"/>
    </row>
    <row r="53057" spans="8:8" ht="15" customHeight="1">
      <c r="H53057" s="24"/>
    </row>
    <row r="53058" spans="8:8" ht="15" customHeight="1">
      <c r="H53058" s="24"/>
    </row>
    <row r="53059" spans="8:8" ht="15" customHeight="1">
      <c r="H53059" s="24"/>
    </row>
    <row r="53060" spans="8:8" ht="15" customHeight="1">
      <c r="H53060" s="24"/>
    </row>
    <row r="53061" spans="8:8" ht="15" customHeight="1">
      <c r="H53061" s="24"/>
    </row>
    <row r="53062" spans="8:8" ht="15" customHeight="1">
      <c r="H53062" s="24"/>
    </row>
    <row r="53063" spans="8:8" ht="15" customHeight="1">
      <c r="H53063" s="24"/>
    </row>
    <row r="53064" spans="8:8" ht="15" customHeight="1">
      <c r="H53064" s="24"/>
    </row>
    <row r="53065" spans="8:8" ht="15" customHeight="1">
      <c r="H53065" s="24"/>
    </row>
    <row r="53066" spans="8:8" ht="15" customHeight="1">
      <c r="H53066" s="24"/>
    </row>
    <row r="53067" spans="8:8" ht="15" customHeight="1">
      <c r="H53067" s="24"/>
    </row>
    <row r="53068" spans="8:8" ht="15" customHeight="1">
      <c r="H53068" s="24"/>
    </row>
    <row r="53069" spans="8:8" ht="15" customHeight="1">
      <c r="H53069" s="24"/>
    </row>
    <row r="53070" spans="8:8" ht="15" customHeight="1">
      <c r="H53070" s="24"/>
    </row>
    <row r="53071" spans="8:8" ht="15" customHeight="1">
      <c r="H53071" s="24"/>
    </row>
    <row r="53072" spans="8:8" ht="15" customHeight="1">
      <c r="H53072" s="24"/>
    </row>
    <row r="53073" spans="8:8" ht="15" customHeight="1">
      <c r="H53073" s="24"/>
    </row>
    <row r="53074" spans="8:8" ht="15" customHeight="1">
      <c r="H53074" s="24"/>
    </row>
    <row r="53075" spans="8:8" ht="15" customHeight="1">
      <c r="H53075" s="24"/>
    </row>
    <row r="53076" spans="8:8" ht="15" customHeight="1">
      <c r="H53076" s="24"/>
    </row>
    <row r="53077" spans="8:8" ht="15" customHeight="1">
      <c r="H53077" s="24"/>
    </row>
    <row r="53078" spans="8:8" ht="15" customHeight="1">
      <c r="H53078" s="24"/>
    </row>
    <row r="53079" spans="8:8" ht="15" customHeight="1">
      <c r="H53079" s="24"/>
    </row>
    <row r="53080" spans="8:8" ht="15" customHeight="1">
      <c r="H53080" s="24"/>
    </row>
    <row r="53081" spans="8:8" ht="15" customHeight="1">
      <c r="H53081" s="24"/>
    </row>
    <row r="53082" spans="8:8" ht="15" customHeight="1">
      <c r="H53082" s="24"/>
    </row>
    <row r="53083" spans="8:8" ht="15" customHeight="1">
      <c r="H53083" s="24"/>
    </row>
    <row r="53084" spans="8:8" ht="15" customHeight="1">
      <c r="H53084" s="24"/>
    </row>
    <row r="53085" spans="8:8" ht="15" customHeight="1">
      <c r="H53085" s="24"/>
    </row>
    <row r="53086" spans="8:8" ht="15" customHeight="1">
      <c r="H53086" s="24"/>
    </row>
    <row r="53087" spans="8:8" ht="15" customHeight="1">
      <c r="H53087" s="24"/>
    </row>
    <row r="53088" spans="8:8" ht="15" customHeight="1">
      <c r="H53088" s="24"/>
    </row>
    <row r="53089" spans="8:8" ht="15" customHeight="1">
      <c r="H53089" s="24"/>
    </row>
    <row r="53090" spans="8:8" ht="15" customHeight="1">
      <c r="H53090" s="24"/>
    </row>
    <row r="53091" spans="8:8" ht="15" customHeight="1">
      <c r="H53091" s="24"/>
    </row>
    <row r="53092" spans="8:8" ht="15" customHeight="1">
      <c r="H53092" s="24"/>
    </row>
    <row r="53093" spans="8:8" ht="15" customHeight="1">
      <c r="H53093" s="24"/>
    </row>
    <row r="53094" spans="8:8" ht="15" customHeight="1">
      <c r="H53094" s="24"/>
    </row>
    <row r="53095" spans="8:8" ht="15" customHeight="1">
      <c r="H53095" s="24"/>
    </row>
    <row r="53096" spans="8:8" ht="15" customHeight="1">
      <c r="H53096" s="24"/>
    </row>
    <row r="53097" spans="8:8" ht="15" customHeight="1">
      <c r="H53097" s="24"/>
    </row>
    <row r="53098" spans="8:8" ht="15" customHeight="1">
      <c r="H53098" s="24"/>
    </row>
    <row r="53099" spans="8:8" ht="15" customHeight="1">
      <c r="H53099" s="24"/>
    </row>
    <row r="53100" spans="8:8" ht="15" customHeight="1">
      <c r="H53100" s="24"/>
    </row>
    <row r="53101" spans="8:8" ht="15" customHeight="1">
      <c r="H53101" s="24"/>
    </row>
    <row r="53102" spans="8:8" ht="15" customHeight="1">
      <c r="H53102" s="24"/>
    </row>
    <row r="53103" spans="8:8" ht="15" customHeight="1">
      <c r="H53103" s="24"/>
    </row>
    <row r="53104" spans="8:8" ht="15" customHeight="1">
      <c r="H53104" s="24"/>
    </row>
    <row r="53105" spans="8:8" ht="15" customHeight="1">
      <c r="H53105" s="24"/>
    </row>
    <row r="53106" spans="8:8" ht="15" customHeight="1">
      <c r="H53106" s="24"/>
    </row>
    <row r="53107" spans="8:8" ht="15" customHeight="1">
      <c r="H53107" s="24"/>
    </row>
    <row r="53108" spans="8:8" ht="15" customHeight="1">
      <c r="H53108" s="24"/>
    </row>
    <row r="53109" spans="8:8" ht="15" customHeight="1">
      <c r="H53109" s="24"/>
    </row>
    <row r="53110" spans="8:8" ht="15" customHeight="1">
      <c r="H53110" s="24"/>
    </row>
    <row r="53111" spans="8:8" ht="15" customHeight="1">
      <c r="H53111" s="24"/>
    </row>
    <row r="53112" spans="8:8" ht="15" customHeight="1">
      <c r="H53112" s="24"/>
    </row>
    <row r="53113" spans="8:8" ht="15" customHeight="1">
      <c r="H53113" s="24"/>
    </row>
    <row r="53114" spans="8:8" ht="15" customHeight="1">
      <c r="H53114" s="24"/>
    </row>
    <row r="53115" spans="8:8" ht="15" customHeight="1">
      <c r="H53115" s="24"/>
    </row>
    <row r="53116" spans="8:8" ht="15" customHeight="1">
      <c r="H53116" s="24"/>
    </row>
    <row r="53117" spans="8:8" ht="15" customHeight="1">
      <c r="H53117" s="24"/>
    </row>
    <row r="53118" spans="8:8" ht="15" customHeight="1">
      <c r="H53118" s="24"/>
    </row>
    <row r="53119" spans="8:8" ht="15" customHeight="1">
      <c r="H53119" s="24"/>
    </row>
    <row r="53120" spans="8:8" ht="15" customHeight="1">
      <c r="H53120" s="24"/>
    </row>
    <row r="53121" spans="8:8" ht="15" customHeight="1">
      <c r="H53121" s="24"/>
    </row>
    <row r="53122" spans="8:8" ht="15" customHeight="1">
      <c r="H53122" s="24"/>
    </row>
    <row r="53123" spans="8:8" ht="15" customHeight="1">
      <c r="H53123" s="24"/>
    </row>
    <row r="53124" spans="8:8" ht="15" customHeight="1">
      <c r="H53124" s="24"/>
    </row>
    <row r="53125" spans="8:8" ht="15" customHeight="1">
      <c r="H53125" s="24"/>
    </row>
    <row r="53126" spans="8:8" ht="15" customHeight="1">
      <c r="H53126" s="24"/>
    </row>
    <row r="53127" spans="8:8" ht="15" customHeight="1">
      <c r="H53127" s="24"/>
    </row>
    <row r="53128" spans="8:8" ht="15" customHeight="1">
      <c r="H53128" s="24"/>
    </row>
    <row r="53129" spans="8:8" ht="15" customHeight="1">
      <c r="H53129" s="24"/>
    </row>
    <row r="53130" spans="8:8" ht="15" customHeight="1">
      <c r="H53130" s="24"/>
    </row>
    <row r="53131" spans="8:8" ht="15" customHeight="1">
      <c r="H53131" s="24"/>
    </row>
    <row r="53132" spans="8:8" ht="15" customHeight="1">
      <c r="H53132" s="24"/>
    </row>
    <row r="53133" spans="8:8" ht="15" customHeight="1">
      <c r="H53133" s="24"/>
    </row>
    <row r="53134" spans="8:8" ht="15" customHeight="1">
      <c r="H53134" s="24"/>
    </row>
    <row r="53135" spans="8:8" ht="15" customHeight="1">
      <c r="H53135" s="24"/>
    </row>
    <row r="53136" spans="8:8" ht="15" customHeight="1">
      <c r="H53136" s="24"/>
    </row>
    <row r="53137" spans="8:8" ht="15" customHeight="1">
      <c r="H53137" s="24"/>
    </row>
    <row r="53138" spans="8:8" ht="15" customHeight="1">
      <c r="H53138" s="24"/>
    </row>
    <row r="53139" spans="8:8" ht="15" customHeight="1">
      <c r="H53139" s="24"/>
    </row>
    <row r="53140" spans="8:8" ht="15" customHeight="1">
      <c r="H53140" s="24"/>
    </row>
    <row r="53141" spans="8:8" ht="15" customHeight="1">
      <c r="H53141" s="24"/>
    </row>
    <row r="53142" spans="8:8" ht="15" customHeight="1">
      <c r="H53142" s="24"/>
    </row>
    <row r="53143" spans="8:8" ht="15" customHeight="1">
      <c r="H53143" s="24"/>
    </row>
    <row r="53144" spans="8:8" ht="15" customHeight="1">
      <c r="H53144" s="24"/>
    </row>
    <row r="53145" spans="8:8" ht="15" customHeight="1">
      <c r="H53145" s="24"/>
    </row>
    <row r="53146" spans="8:8" ht="15" customHeight="1">
      <c r="H53146" s="24"/>
    </row>
    <row r="53147" spans="8:8" ht="15" customHeight="1">
      <c r="H53147" s="24"/>
    </row>
    <row r="53148" spans="8:8" ht="15" customHeight="1">
      <c r="H53148" s="24"/>
    </row>
    <row r="53149" spans="8:8" ht="15" customHeight="1">
      <c r="H53149" s="24"/>
    </row>
    <row r="53150" spans="8:8" ht="15" customHeight="1">
      <c r="H53150" s="24"/>
    </row>
    <row r="53151" spans="8:8" ht="15" customHeight="1">
      <c r="H53151" s="24"/>
    </row>
    <row r="53152" spans="8:8" ht="15" customHeight="1">
      <c r="H53152" s="24"/>
    </row>
    <row r="53153" spans="8:8" ht="15" customHeight="1">
      <c r="H53153" s="24"/>
    </row>
    <row r="53154" spans="8:8" ht="15" customHeight="1">
      <c r="H53154" s="24"/>
    </row>
    <row r="53155" spans="8:8" ht="15" customHeight="1">
      <c r="H53155" s="24"/>
    </row>
    <row r="53156" spans="8:8" ht="15" customHeight="1">
      <c r="H53156" s="24"/>
    </row>
    <row r="53157" spans="8:8" ht="15" customHeight="1">
      <c r="H53157" s="24"/>
    </row>
    <row r="53158" spans="8:8" ht="15" customHeight="1">
      <c r="H53158" s="24"/>
    </row>
    <row r="53159" spans="8:8" ht="15" customHeight="1">
      <c r="H53159" s="24"/>
    </row>
    <row r="53160" spans="8:8" ht="15" customHeight="1">
      <c r="H53160" s="24"/>
    </row>
    <row r="53161" spans="8:8" ht="15" customHeight="1">
      <c r="H53161" s="24"/>
    </row>
    <row r="53162" spans="8:8" ht="15" customHeight="1">
      <c r="H53162" s="24"/>
    </row>
    <row r="53163" spans="8:8" ht="15" customHeight="1">
      <c r="H53163" s="24"/>
    </row>
    <row r="53164" spans="8:8" ht="15" customHeight="1">
      <c r="H53164" s="24"/>
    </row>
    <row r="53165" spans="8:8" ht="15" customHeight="1">
      <c r="H53165" s="24"/>
    </row>
    <row r="53166" spans="8:8" ht="15" customHeight="1">
      <c r="H53166" s="24"/>
    </row>
    <row r="53167" spans="8:8" ht="15" customHeight="1">
      <c r="H53167" s="24"/>
    </row>
    <row r="53168" spans="8:8" ht="15" customHeight="1">
      <c r="H53168" s="24"/>
    </row>
    <row r="53169" spans="8:8" ht="15" customHeight="1">
      <c r="H53169" s="24"/>
    </row>
    <row r="53170" spans="8:8" ht="15" customHeight="1">
      <c r="H53170" s="24"/>
    </row>
    <row r="53171" spans="8:8" ht="15" customHeight="1">
      <c r="H53171" s="24"/>
    </row>
    <row r="53172" spans="8:8" ht="15" customHeight="1">
      <c r="H53172" s="24"/>
    </row>
    <row r="53173" spans="8:8" ht="15" customHeight="1">
      <c r="H53173" s="24"/>
    </row>
    <row r="53174" spans="8:8" ht="15" customHeight="1">
      <c r="H53174" s="24"/>
    </row>
    <row r="53175" spans="8:8" ht="15" customHeight="1">
      <c r="H53175" s="24"/>
    </row>
    <row r="53176" spans="8:8" ht="15" customHeight="1">
      <c r="H53176" s="24"/>
    </row>
    <row r="53177" spans="8:8" ht="15" customHeight="1">
      <c r="H53177" s="24"/>
    </row>
    <row r="53178" spans="8:8" ht="15" customHeight="1">
      <c r="H53178" s="24"/>
    </row>
    <row r="53179" spans="8:8" ht="15" customHeight="1">
      <c r="H53179" s="24"/>
    </row>
    <row r="53180" spans="8:8" ht="15" customHeight="1">
      <c r="H53180" s="24"/>
    </row>
    <row r="53181" spans="8:8" ht="15" customHeight="1">
      <c r="H53181" s="24"/>
    </row>
    <row r="53182" spans="8:8" ht="15" customHeight="1">
      <c r="H53182" s="24"/>
    </row>
    <row r="53183" spans="8:8" ht="15" customHeight="1">
      <c r="H53183" s="24"/>
    </row>
    <row r="53184" spans="8:8" ht="15" customHeight="1">
      <c r="H53184" s="24"/>
    </row>
    <row r="53185" spans="8:8" ht="15" customHeight="1">
      <c r="H53185" s="24"/>
    </row>
    <row r="53186" spans="8:8" ht="15" customHeight="1">
      <c r="H53186" s="24"/>
    </row>
    <row r="53187" spans="8:8" ht="15" customHeight="1">
      <c r="H53187" s="24"/>
    </row>
    <row r="53188" spans="8:8" ht="15" customHeight="1">
      <c r="H53188" s="24"/>
    </row>
    <row r="53189" spans="8:8" ht="15" customHeight="1">
      <c r="H53189" s="24"/>
    </row>
    <row r="53190" spans="8:8" ht="15" customHeight="1">
      <c r="H53190" s="24"/>
    </row>
    <row r="53191" spans="8:8" ht="15" customHeight="1">
      <c r="H53191" s="24"/>
    </row>
    <row r="53192" spans="8:8" ht="15" customHeight="1">
      <c r="H53192" s="24"/>
    </row>
    <row r="53193" spans="8:8" ht="15" customHeight="1">
      <c r="H53193" s="24"/>
    </row>
    <row r="53194" spans="8:8" ht="15" customHeight="1">
      <c r="H53194" s="24"/>
    </row>
    <row r="53195" spans="8:8" ht="15" customHeight="1">
      <c r="H53195" s="24"/>
    </row>
    <row r="53196" spans="8:8" ht="15" customHeight="1">
      <c r="H53196" s="24"/>
    </row>
    <row r="53197" spans="8:8" ht="15" customHeight="1">
      <c r="H53197" s="24"/>
    </row>
    <row r="53198" spans="8:8" ht="15" customHeight="1">
      <c r="H53198" s="24"/>
    </row>
    <row r="53199" spans="8:8" ht="15" customHeight="1">
      <c r="H53199" s="24"/>
    </row>
    <row r="53200" spans="8:8" ht="15" customHeight="1">
      <c r="H53200" s="24"/>
    </row>
    <row r="53201" spans="8:8" ht="15" customHeight="1">
      <c r="H53201" s="24"/>
    </row>
    <row r="53202" spans="8:8" ht="15" customHeight="1">
      <c r="H53202" s="24"/>
    </row>
    <row r="53203" spans="8:8" ht="15" customHeight="1">
      <c r="H53203" s="24"/>
    </row>
    <row r="53204" spans="8:8" ht="15" customHeight="1">
      <c r="H53204" s="24"/>
    </row>
    <row r="53205" spans="8:8" ht="15" customHeight="1">
      <c r="H53205" s="24"/>
    </row>
    <row r="53206" spans="8:8" ht="15" customHeight="1">
      <c r="H53206" s="24"/>
    </row>
    <row r="53207" spans="8:8" ht="15" customHeight="1">
      <c r="H53207" s="24"/>
    </row>
    <row r="53208" spans="8:8" ht="15" customHeight="1">
      <c r="H53208" s="24"/>
    </row>
    <row r="53209" spans="8:8" ht="15" customHeight="1">
      <c r="H53209" s="24"/>
    </row>
    <row r="53210" spans="8:8" ht="15" customHeight="1">
      <c r="H53210" s="24"/>
    </row>
    <row r="53211" spans="8:8" ht="15" customHeight="1">
      <c r="H53211" s="24"/>
    </row>
    <row r="53212" spans="8:8" ht="15" customHeight="1">
      <c r="H53212" s="24"/>
    </row>
    <row r="53213" spans="8:8" ht="15" customHeight="1">
      <c r="H53213" s="24"/>
    </row>
    <row r="53214" spans="8:8" ht="15" customHeight="1">
      <c r="H53214" s="24"/>
    </row>
    <row r="53215" spans="8:8" ht="15" customHeight="1">
      <c r="H53215" s="24"/>
    </row>
    <row r="53216" spans="8:8" ht="15" customHeight="1">
      <c r="H53216" s="24"/>
    </row>
    <row r="53217" spans="8:8" ht="15" customHeight="1">
      <c r="H53217" s="24"/>
    </row>
    <row r="53218" spans="8:8" ht="15" customHeight="1">
      <c r="H53218" s="24"/>
    </row>
    <row r="53219" spans="8:8" ht="15" customHeight="1">
      <c r="H53219" s="24"/>
    </row>
    <row r="53220" spans="8:8" ht="15" customHeight="1">
      <c r="H53220" s="24"/>
    </row>
    <row r="53221" spans="8:8" ht="15" customHeight="1">
      <c r="H53221" s="24"/>
    </row>
    <row r="53222" spans="8:8" ht="15" customHeight="1">
      <c r="H53222" s="24"/>
    </row>
    <row r="53223" spans="8:8" ht="15" customHeight="1">
      <c r="H53223" s="24"/>
    </row>
    <row r="53224" spans="8:8" ht="15" customHeight="1">
      <c r="H53224" s="24"/>
    </row>
    <row r="53225" spans="8:8" ht="15" customHeight="1">
      <c r="H53225" s="24"/>
    </row>
    <row r="53226" spans="8:8" ht="15" customHeight="1">
      <c r="H53226" s="24"/>
    </row>
    <row r="53227" spans="8:8" ht="15" customHeight="1">
      <c r="H53227" s="24"/>
    </row>
    <row r="53228" spans="8:8" ht="15" customHeight="1">
      <c r="H53228" s="24"/>
    </row>
    <row r="53229" spans="8:8" ht="15" customHeight="1">
      <c r="H53229" s="24"/>
    </row>
    <row r="53230" spans="8:8" ht="15" customHeight="1">
      <c r="H53230" s="24"/>
    </row>
    <row r="53231" spans="8:8" ht="15" customHeight="1">
      <c r="H53231" s="24"/>
    </row>
    <row r="53232" spans="8:8" ht="15" customHeight="1">
      <c r="H53232" s="24"/>
    </row>
    <row r="53233" spans="8:8" ht="15" customHeight="1">
      <c r="H53233" s="24"/>
    </row>
    <row r="53234" spans="8:8" ht="15" customHeight="1">
      <c r="H53234" s="24"/>
    </row>
    <row r="53235" spans="8:8" ht="15" customHeight="1">
      <c r="H53235" s="24"/>
    </row>
    <row r="53236" spans="8:8" ht="15" customHeight="1">
      <c r="H53236" s="24"/>
    </row>
    <row r="53237" spans="8:8" ht="15" customHeight="1">
      <c r="H53237" s="24"/>
    </row>
    <row r="53238" spans="8:8" ht="15" customHeight="1">
      <c r="H53238" s="24"/>
    </row>
    <row r="53239" spans="8:8" ht="15" customHeight="1">
      <c r="H53239" s="24"/>
    </row>
    <row r="53240" spans="8:8" ht="15" customHeight="1">
      <c r="H53240" s="24"/>
    </row>
    <row r="53241" spans="8:8" ht="15" customHeight="1">
      <c r="H53241" s="24"/>
    </row>
    <row r="53242" spans="8:8" ht="15" customHeight="1">
      <c r="H53242" s="24"/>
    </row>
    <row r="53243" spans="8:8" ht="15" customHeight="1">
      <c r="H53243" s="24"/>
    </row>
    <row r="53244" spans="8:8" ht="15" customHeight="1">
      <c r="H53244" s="24"/>
    </row>
    <row r="53245" spans="8:8" ht="15" customHeight="1">
      <c r="H53245" s="24"/>
    </row>
    <row r="53246" spans="8:8" ht="15" customHeight="1">
      <c r="H53246" s="24"/>
    </row>
    <row r="53247" spans="8:8" ht="15" customHeight="1">
      <c r="H53247" s="24"/>
    </row>
    <row r="53248" spans="8:8" ht="15" customHeight="1">
      <c r="H53248" s="24"/>
    </row>
    <row r="53249" spans="8:8" ht="15" customHeight="1">
      <c r="H53249" s="24"/>
    </row>
    <row r="53250" spans="8:8" ht="15" customHeight="1">
      <c r="H53250" s="24"/>
    </row>
    <row r="53251" spans="8:8" ht="15" customHeight="1">
      <c r="H53251" s="24"/>
    </row>
    <row r="53252" spans="8:8" ht="15" customHeight="1">
      <c r="H53252" s="24"/>
    </row>
    <row r="53253" spans="8:8" ht="15" customHeight="1">
      <c r="H53253" s="24"/>
    </row>
    <row r="53254" spans="8:8" ht="15" customHeight="1">
      <c r="H53254" s="24"/>
    </row>
    <row r="53255" spans="8:8" ht="15" customHeight="1">
      <c r="H53255" s="24"/>
    </row>
    <row r="53256" spans="8:8" ht="15" customHeight="1">
      <c r="H53256" s="24"/>
    </row>
    <row r="53257" spans="8:8" ht="15" customHeight="1">
      <c r="H53257" s="24"/>
    </row>
    <row r="53258" spans="8:8" ht="15" customHeight="1">
      <c r="H53258" s="24"/>
    </row>
    <row r="53259" spans="8:8" ht="15" customHeight="1">
      <c r="H53259" s="24"/>
    </row>
    <row r="53260" spans="8:8" ht="15" customHeight="1">
      <c r="H53260" s="24"/>
    </row>
    <row r="53261" spans="8:8" ht="15" customHeight="1">
      <c r="H53261" s="24"/>
    </row>
    <row r="53262" spans="8:8" ht="15" customHeight="1">
      <c r="H53262" s="24"/>
    </row>
    <row r="53263" spans="8:8" ht="15" customHeight="1">
      <c r="H53263" s="24"/>
    </row>
    <row r="53264" spans="8:8" ht="15" customHeight="1">
      <c r="H53264" s="24"/>
    </row>
    <row r="53265" spans="8:8" ht="15" customHeight="1">
      <c r="H53265" s="24"/>
    </row>
    <row r="53266" spans="8:8" ht="15" customHeight="1">
      <c r="H53266" s="24"/>
    </row>
    <row r="53267" spans="8:8" ht="15" customHeight="1">
      <c r="H53267" s="24"/>
    </row>
    <row r="53268" spans="8:8" ht="15" customHeight="1">
      <c r="H53268" s="24"/>
    </row>
    <row r="53269" spans="8:8" ht="15" customHeight="1">
      <c r="H53269" s="24"/>
    </row>
    <row r="53270" spans="8:8" ht="15" customHeight="1">
      <c r="H53270" s="24"/>
    </row>
    <row r="53271" spans="8:8" ht="15" customHeight="1">
      <c r="H53271" s="24"/>
    </row>
    <row r="53272" spans="8:8" ht="15" customHeight="1">
      <c r="H53272" s="24"/>
    </row>
    <row r="53273" spans="8:8" ht="15" customHeight="1">
      <c r="H53273" s="24"/>
    </row>
    <row r="53274" spans="8:8" ht="15" customHeight="1">
      <c r="H53274" s="24"/>
    </row>
    <row r="53275" spans="8:8" ht="15" customHeight="1">
      <c r="H53275" s="24"/>
    </row>
    <row r="53276" spans="8:8" ht="15" customHeight="1">
      <c r="H53276" s="24"/>
    </row>
    <row r="53277" spans="8:8" ht="15" customHeight="1">
      <c r="H53277" s="24"/>
    </row>
    <row r="53278" spans="8:8" ht="15" customHeight="1">
      <c r="H53278" s="24"/>
    </row>
    <row r="53279" spans="8:8" ht="15" customHeight="1">
      <c r="H53279" s="24"/>
    </row>
    <row r="53280" spans="8:8" ht="15" customHeight="1">
      <c r="H53280" s="24"/>
    </row>
    <row r="53281" spans="8:8" ht="15" customHeight="1">
      <c r="H53281" s="24"/>
    </row>
    <row r="53282" spans="8:8" ht="15" customHeight="1">
      <c r="H53282" s="24"/>
    </row>
    <row r="53283" spans="8:8" ht="15" customHeight="1">
      <c r="H53283" s="24"/>
    </row>
    <row r="53284" spans="8:8" ht="15" customHeight="1">
      <c r="H53284" s="24"/>
    </row>
    <row r="53285" spans="8:8" ht="15" customHeight="1">
      <c r="H53285" s="24"/>
    </row>
    <row r="53286" spans="8:8" ht="15" customHeight="1">
      <c r="H53286" s="24"/>
    </row>
    <row r="53287" spans="8:8" ht="15" customHeight="1">
      <c r="H53287" s="24"/>
    </row>
    <row r="53288" spans="8:8" ht="15" customHeight="1">
      <c r="H53288" s="24"/>
    </row>
    <row r="53289" spans="8:8" ht="15" customHeight="1">
      <c r="H53289" s="24"/>
    </row>
    <row r="53290" spans="8:8" ht="15" customHeight="1">
      <c r="H53290" s="24"/>
    </row>
    <row r="53291" spans="8:8" ht="15" customHeight="1">
      <c r="H53291" s="24"/>
    </row>
    <row r="53292" spans="8:8" ht="15" customHeight="1">
      <c r="H53292" s="24"/>
    </row>
    <row r="53293" spans="8:8" ht="15" customHeight="1">
      <c r="H53293" s="24"/>
    </row>
    <row r="53294" spans="8:8" ht="15" customHeight="1">
      <c r="H53294" s="24"/>
    </row>
    <row r="53295" spans="8:8" ht="15" customHeight="1">
      <c r="H53295" s="24"/>
    </row>
    <row r="53296" spans="8:8" ht="15" customHeight="1">
      <c r="H53296" s="24"/>
    </row>
    <row r="53297" spans="8:8" ht="15" customHeight="1">
      <c r="H53297" s="24"/>
    </row>
    <row r="53298" spans="8:8" ht="15" customHeight="1">
      <c r="H53298" s="24"/>
    </row>
    <row r="53299" spans="8:8" ht="15" customHeight="1">
      <c r="H53299" s="24"/>
    </row>
    <row r="53300" spans="8:8" ht="15" customHeight="1">
      <c r="H53300" s="24"/>
    </row>
    <row r="53301" spans="8:8" ht="15" customHeight="1">
      <c r="H53301" s="24"/>
    </row>
    <row r="53302" spans="8:8" ht="15" customHeight="1">
      <c r="H53302" s="24"/>
    </row>
    <row r="53303" spans="8:8" ht="15" customHeight="1">
      <c r="H53303" s="24"/>
    </row>
    <row r="53304" spans="8:8" ht="15" customHeight="1">
      <c r="H53304" s="24"/>
    </row>
    <row r="53305" spans="8:8" ht="15" customHeight="1">
      <c r="H53305" s="24"/>
    </row>
    <row r="53306" spans="8:8" ht="15" customHeight="1">
      <c r="H53306" s="24"/>
    </row>
    <row r="53307" spans="8:8" ht="15" customHeight="1">
      <c r="H53307" s="24"/>
    </row>
    <row r="53308" spans="8:8" ht="15" customHeight="1">
      <c r="H53308" s="24"/>
    </row>
    <row r="53309" spans="8:8" ht="15" customHeight="1">
      <c r="H53309" s="24"/>
    </row>
    <row r="53310" spans="8:8" ht="15" customHeight="1">
      <c r="H53310" s="24"/>
    </row>
    <row r="53311" spans="8:8" ht="15" customHeight="1">
      <c r="H53311" s="24"/>
    </row>
    <row r="53312" spans="8:8" ht="15" customHeight="1">
      <c r="H53312" s="24"/>
    </row>
    <row r="53313" spans="8:8" ht="15" customHeight="1">
      <c r="H53313" s="24"/>
    </row>
    <row r="53314" spans="8:8" ht="15" customHeight="1">
      <c r="H53314" s="24"/>
    </row>
    <row r="53315" spans="8:8" ht="15" customHeight="1">
      <c r="H53315" s="24"/>
    </row>
    <row r="53316" spans="8:8" ht="15" customHeight="1">
      <c r="H53316" s="24"/>
    </row>
    <row r="53317" spans="8:8" ht="15" customHeight="1">
      <c r="H53317" s="24"/>
    </row>
    <row r="53318" spans="8:8" ht="15" customHeight="1">
      <c r="H53318" s="24"/>
    </row>
    <row r="53319" spans="8:8" ht="15" customHeight="1">
      <c r="H53319" s="24"/>
    </row>
    <row r="53320" spans="8:8" ht="15" customHeight="1">
      <c r="H53320" s="24"/>
    </row>
    <row r="53321" spans="8:8" ht="15" customHeight="1">
      <c r="H53321" s="24"/>
    </row>
    <row r="53322" spans="8:8" ht="15" customHeight="1">
      <c r="H53322" s="24"/>
    </row>
    <row r="53323" spans="8:8" ht="15" customHeight="1">
      <c r="H53323" s="24"/>
    </row>
    <row r="53324" spans="8:8" ht="15" customHeight="1">
      <c r="H53324" s="24"/>
    </row>
    <row r="53325" spans="8:8" ht="15" customHeight="1">
      <c r="H53325" s="24"/>
    </row>
    <row r="53326" spans="8:8" ht="15" customHeight="1">
      <c r="H53326" s="24"/>
    </row>
    <row r="53327" spans="8:8" ht="15" customHeight="1">
      <c r="H53327" s="24"/>
    </row>
    <row r="53328" spans="8:8" ht="15" customHeight="1">
      <c r="H53328" s="24"/>
    </row>
    <row r="53329" spans="8:8" ht="15" customHeight="1">
      <c r="H53329" s="24"/>
    </row>
    <row r="53330" spans="8:8" ht="15" customHeight="1">
      <c r="H53330" s="24"/>
    </row>
    <row r="53331" spans="8:8" ht="15" customHeight="1">
      <c r="H53331" s="24"/>
    </row>
    <row r="53332" spans="8:8" ht="15" customHeight="1">
      <c r="H53332" s="24"/>
    </row>
    <row r="53333" spans="8:8" ht="15" customHeight="1">
      <c r="H53333" s="24"/>
    </row>
    <row r="53334" spans="8:8" ht="15" customHeight="1">
      <c r="H53334" s="24"/>
    </row>
    <row r="53335" spans="8:8" ht="15" customHeight="1">
      <c r="H53335" s="24"/>
    </row>
    <row r="53336" spans="8:8" ht="15" customHeight="1">
      <c r="H53336" s="24"/>
    </row>
    <row r="53337" spans="8:8" ht="15" customHeight="1">
      <c r="H53337" s="24"/>
    </row>
    <row r="53338" spans="8:8" ht="15" customHeight="1">
      <c r="H53338" s="24"/>
    </row>
    <row r="53339" spans="8:8" ht="15" customHeight="1">
      <c r="H53339" s="24"/>
    </row>
    <row r="53340" spans="8:8" ht="15" customHeight="1">
      <c r="H53340" s="24"/>
    </row>
    <row r="53341" spans="8:8" ht="15" customHeight="1">
      <c r="H53341" s="24"/>
    </row>
    <row r="53342" spans="8:8" ht="15" customHeight="1">
      <c r="H53342" s="24"/>
    </row>
    <row r="53343" spans="8:8" ht="15" customHeight="1">
      <c r="H53343" s="24"/>
    </row>
    <row r="53344" spans="8:8" ht="15" customHeight="1">
      <c r="H53344" s="24"/>
    </row>
    <row r="53345" spans="8:8" ht="15" customHeight="1">
      <c r="H53345" s="24"/>
    </row>
    <row r="53346" spans="8:8" ht="15" customHeight="1">
      <c r="H53346" s="24"/>
    </row>
    <row r="53347" spans="8:8" ht="15" customHeight="1">
      <c r="H53347" s="24"/>
    </row>
    <row r="53348" spans="8:8" ht="15" customHeight="1">
      <c r="H53348" s="24"/>
    </row>
    <row r="53349" spans="8:8" ht="15" customHeight="1">
      <c r="H53349" s="24"/>
    </row>
    <row r="53350" spans="8:8" ht="15" customHeight="1">
      <c r="H53350" s="24"/>
    </row>
    <row r="53351" spans="8:8" ht="15" customHeight="1">
      <c r="H53351" s="24"/>
    </row>
    <row r="53352" spans="8:8" ht="15" customHeight="1">
      <c r="H53352" s="24"/>
    </row>
    <row r="53353" spans="8:8" ht="15" customHeight="1">
      <c r="H53353" s="24"/>
    </row>
    <row r="53354" spans="8:8" ht="15" customHeight="1">
      <c r="H53354" s="24"/>
    </row>
    <row r="53355" spans="8:8" ht="15" customHeight="1">
      <c r="H53355" s="24"/>
    </row>
    <row r="53356" spans="8:8" ht="15" customHeight="1">
      <c r="H53356" s="24"/>
    </row>
    <row r="53357" spans="8:8" ht="15" customHeight="1">
      <c r="H53357" s="24"/>
    </row>
    <row r="53358" spans="8:8" ht="15" customHeight="1">
      <c r="H53358" s="24"/>
    </row>
    <row r="53359" spans="8:8" ht="15" customHeight="1">
      <c r="H53359" s="24"/>
    </row>
    <row r="53360" spans="8:8" ht="15" customHeight="1">
      <c r="H53360" s="24"/>
    </row>
    <row r="53361" spans="8:8" ht="15" customHeight="1">
      <c r="H53361" s="24"/>
    </row>
    <row r="53362" spans="8:8" ht="15" customHeight="1">
      <c r="H53362" s="24"/>
    </row>
    <row r="53363" spans="8:8" ht="15" customHeight="1">
      <c r="H53363" s="24"/>
    </row>
    <row r="53364" spans="8:8" ht="15" customHeight="1">
      <c r="H53364" s="24"/>
    </row>
    <row r="53365" spans="8:8" ht="15" customHeight="1">
      <c r="H53365" s="24"/>
    </row>
    <row r="53366" spans="8:8" ht="15" customHeight="1">
      <c r="H53366" s="24"/>
    </row>
    <row r="53367" spans="8:8" ht="15" customHeight="1">
      <c r="H53367" s="24"/>
    </row>
    <row r="53368" spans="8:8" ht="15" customHeight="1">
      <c r="H53368" s="24"/>
    </row>
    <row r="53369" spans="8:8" ht="15" customHeight="1">
      <c r="H53369" s="24"/>
    </row>
    <row r="53370" spans="8:8" ht="15" customHeight="1">
      <c r="H53370" s="24"/>
    </row>
    <row r="53371" spans="8:8" ht="15" customHeight="1">
      <c r="H53371" s="24"/>
    </row>
    <row r="53372" spans="8:8" ht="15" customHeight="1">
      <c r="H53372" s="24"/>
    </row>
    <row r="53373" spans="8:8" ht="15" customHeight="1">
      <c r="H53373" s="24"/>
    </row>
    <row r="53374" spans="8:8" ht="15" customHeight="1">
      <c r="H53374" s="24"/>
    </row>
    <row r="53375" spans="8:8" ht="15" customHeight="1">
      <c r="H53375" s="24"/>
    </row>
    <row r="53376" spans="8:8" ht="15" customHeight="1">
      <c r="H53376" s="24"/>
    </row>
    <row r="53377" spans="8:8" ht="15" customHeight="1">
      <c r="H53377" s="24"/>
    </row>
    <row r="53378" spans="8:8" ht="15" customHeight="1">
      <c r="H53378" s="24"/>
    </row>
    <row r="53379" spans="8:8" ht="15" customHeight="1">
      <c r="H53379" s="24"/>
    </row>
    <row r="53380" spans="8:8" ht="15" customHeight="1">
      <c r="H53380" s="24"/>
    </row>
    <row r="53381" spans="8:8" ht="15" customHeight="1">
      <c r="H53381" s="24"/>
    </row>
    <row r="53382" spans="8:8" ht="15" customHeight="1">
      <c r="H53382" s="24"/>
    </row>
    <row r="53383" spans="8:8" ht="15" customHeight="1">
      <c r="H53383" s="24"/>
    </row>
    <row r="53384" spans="8:8" ht="15" customHeight="1">
      <c r="H53384" s="24"/>
    </row>
    <row r="53385" spans="8:8" ht="15" customHeight="1">
      <c r="H53385" s="24"/>
    </row>
    <row r="53386" spans="8:8" ht="15" customHeight="1">
      <c r="H53386" s="24"/>
    </row>
    <row r="53387" spans="8:8" ht="15" customHeight="1">
      <c r="H53387" s="24"/>
    </row>
    <row r="53388" spans="8:8" ht="15" customHeight="1">
      <c r="H53388" s="24"/>
    </row>
    <row r="53389" spans="8:8" ht="15" customHeight="1">
      <c r="H53389" s="24"/>
    </row>
    <row r="53390" spans="8:8" ht="15" customHeight="1">
      <c r="H53390" s="24"/>
    </row>
    <row r="53391" spans="8:8" ht="15" customHeight="1">
      <c r="H53391" s="24"/>
    </row>
    <row r="53392" spans="8:8" ht="15" customHeight="1">
      <c r="H53392" s="24"/>
    </row>
    <row r="53393" spans="8:8" ht="15" customHeight="1">
      <c r="H53393" s="24"/>
    </row>
    <row r="53394" spans="8:8" ht="15" customHeight="1">
      <c r="H53394" s="24"/>
    </row>
    <row r="53395" spans="8:8" ht="15" customHeight="1">
      <c r="H53395" s="24"/>
    </row>
    <row r="53396" spans="8:8" ht="15" customHeight="1">
      <c r="H53396" s="24"/>
    </row>
    <row r="53397" spans="8:8" ht="15" customHeight="1">
      <c r="H53397" s="24"/>
    </row>
    <row r="53398" spans="8:8" ht="15" customHeight="1">
      <c r="H53398" s="24"/>
    </row>
    <row r="53399" spans="8:8" ht="15" customHeight="1">
      <c r="H53399" s="24"/>
    </row>
    <row r="53400" spans="8:8" ht="15" customHeight="1">
      <c r="H53400" s="24"/>
    </row>
    <row r="53401" spans="8:8" ht="15" customHeight="1">
      <c r="H53401" s="24"/>
    </row>
    <row r="53402" spans="8:8" ht="15" customHeight="1">
      <c r="H53402" s="24"/>
    </row>
    <row r="53403" spans="8:8" ht="15" customHeight="1">
      <c r="H53403" s="24"/>
    </row>
    <row r="53404" spans="8:8" ht="15" customHeight="1">
      <c r="H53404" s="24"/>
    </row>
    <row r="53405" spans="8:8" ht="15" customHeight="1">
      <c r="H53405" s="24"/>
    </row>
    <row r="53406" spans="8:8" ht="15" customHeight="1">
      <c r="H53406" s="24"/>
    </row>
    <row r="53407" spans="8:8" ht="15" customHeight="1">
      <c r="H53407" s="24"/>
    </row>
    <row r="53408" spans="8:8" ht="15" customHeight="1">
      <c r="H53408" s="24"/>
    </row>
    <row r="53409" spans="8:8" ht="15" customHeight="1">
      <c r="H53409" s="24"/>
    </row>
    <row r="53410" spans="8:8" ht="15" customHeight="1">
      <c r="H53410" s="24"/>
    </row>
    <row r="53411" spans="8:8" ht="15" customHeight="1">
      <c r="H53411" s="24"/>
    </row>
    <row r="53412" spans="8:8" ht="15" customHeight="1">
      <c r="H53412" s="24"/>
    </row>
    <row r="53413" spans="8:8" ht="15" customHeight="1">
      <c r="H53413" s="24"/>
    </row>
    <row r="53414" spans="8:8" ht="15" customHeight="1">
      <c r="H53414" s="24"/>
    </row>
    <row r="53415" spans="8:8" ht="15" customHeight="1">
      <c r="H53415" s="24"/>
    </row>
    <row r="53416" spans="8:8" ht="15" customHeight="1">
      <c r="H53416" s="24"/>
    </row>
    <row r="53417" spans="8:8" ht="15" customHeight="1">
      <c r="H53417" s="24"/>
    </row>
    <row r="53418" spans="8:8" ht="15" customHeight="1">
      <c r="H53418" s="24"/>
    </row>
    <row r="53419" spans="8:8" ht="15" customHeight="1">
      <c r="H53419" s="24"/>
    </row>
    <row r="53420" spans="8:8" ht="15" customHeight="1">
      <c r="H53420" s="24"/>
    </row>
    <row r="53421" spans="8:8" ht="15" customHeight="1">
      <c r="H53421" s="24"/>
    </row>
    <row r="53422" spans="8:8" ht="15" customHeight="1">
      <c r="H53422" s="24"/>
    </row>
    <row r="53423" spans="8:8" ht="15" customHeight="1">
      <c r="H53423" s="24"/>
    </row>
    <row r="53424" spans="8:8" ht="15" customHeight="1">
      <c r="H53424" s="24"/>
    </row>
    <row r="53425" spans="8:8" ht="15" customHeight="1">
      <c r="H53425" s="24"/>
    </row>
    <row r="53426" spans="8:8" ht="15" customHeight="1">
      <c r="H53426" s="24"/>
    </row>
    <row r="53427" spans="8:8" ht="15" customHeight="1">
      <c r="H53427" s="24"/>
    </row>
    <row r="53428" spans="8:8" ht="15" customHeight="1">
      <c r="H53428" s="24"/>
    </row>
    <row r="53429" spans="8:8" ht="15" customHeight="1">
      <c r="H53429" s="24"/>
    </row>
    <row r="53430" spans="8:8" ht="15" customHeight="1">
      <c r="H53430" s="24"/>
    </row>
    <row r="53431" spans="8:8" ht="15" customHeight="1">
      <c r="H53431" s="24"/>
    </row>
    <row r="53432" spans="8:8" ht="15" customHeight="1">
      <c r="H53432" s="24"/>
    </row>
    <row r="53433" spans="8:8" ht="15" customHeight="1">
      <c r="H53433" s="24"/>
    </row>
    <row r="53434" spans="8:8" ht="15" customHeight="1">
      <c r="H53434" s="24"/>
    </row>
    <row r="53435" spans="8:8" ht="15" customHeight="1">
      <c r="H53435" s="24"/>
    </row>
    <row r="53436" spans="8:8" ht="15" customHeight="1">
      <c r="H53436" s="24"/>
    </row>
    <row r="53437" spans="8:8" ht="15" customHeight="1">
      <c r="H53437" s="24"/>
    </row>
    <row r="53438" spans="8:8" ht="15" customHeight="1">
      <c r="H53438" s="24"/>
    </row>
    <row r="53439" spans="8:8" ht="15" customHeight="1">
      <c r="H53439" s="24"/>
    </row>
    <row r="53440" spans="8:8" ht="15" customHeight="1">
      <c r="H53440" s="24"/>
    </row>
    <row r="53441" spans="8:8" ht="15" customHeight="1">
      <c r="H53441" s="24"/>
    </row>
    <row r="53442" spans="8:8" ht="15" customHeight="1">
      <c r="H53442" s="24"/>
    </row>
    <row r="53443" spans="8:8" ht="15" customHeight="1">
      <c r="H53443" s="24"/>
    </row>
    <row r="53444" spans="8:8" ht="15" customHeight="1">
      <c r="H53444" s="24"/>
    </row>
    <row r="53445" spans="8:8" ht="15" customHeight="1">
      <c r="H53445" s="24"/>
    </row>
    <row r="53446" spans="8:8" ht="15" customHeight="1">
      <c r="H53446" s="24"/>
    </row>
    <row r="53447" spans="8:8" ht="15" customHeight="1">
      <c r="H53447" s="24"/>
    </row>
    <row r="53448" spans="8:8" ht="15" customHeight="1">
      <c r="H53448" s="24"/>
    </row>
    <row r="53449" spans="8:8" ht="15" customHeight="1">
      <c r="H53449" s="24"/>
    </row>
    <row r="53450" spans="8:8" ht="15" customHeight="1">
      <c r="H53450" s="24"/>
    </row>
    <row r="53451" spans="8:8" ht="15" customHeight="1">
      <c r="H53451" s="24"/>
    </row>
    <row r="53452" spans="8:8" ht="15" customHeight="1">
      <c r="H53452" s="24"/>
    </row>
    <row r="53453" spans="8:8" ht="15" customHeight="1">
      <c r="H53453" s="24"/>
    </row>
    <row r="53454" spans="8:8" ht="15" customHeight="1">
      <c r="H53454" s="24"/>
    </row>
    <row r="53455" spans="8:8" ht="15" customHeight="1">
      <c r="H53455" s="24"/>
    </row>
    <row r="53456" spans="8:8" ht="15" customHeight="1">
      <c r="H53456" s="24"/>
    </row>
    <row r="53457" spans="8:8" ht="15" customHeight="1">
      <c r="H53457" s="24"/>
    </row>
    <row r="53458" spans="8:8" ht="15" customHeight="1">
      <c r="H53458" s="24"/>
    </row>
    <row r="53459" spans="8:8" ht="15" customHeight="1">
      <c r="H53459" s="24"/>
    </row>
    <row r="53460" spans="8:8" ht="15" customHeight="1">
      <c r="H53460" s="24"/>
    </row>
    <row r="53461" spans="8:8" ht="15" customHeight="1">
      <c r="H53461" s="24"/>
    </row>
    <row r="53462" spans="8:8" ht="15" customHeight="1">
      <c r="H53462" s="24"/>
    </row>
    <row r="53463" spans="8:8" ht="15" customHeight="1">
      <c r="H53463" s="24"/>
    </row>
    <row r="53464" spans="8:8" ht="15" customHeight="1">
      <c r="H53464" s="24"/>
    </row>
    <row r="53465" spans="8:8" ht="15" customHeight="1">
      <c r="H53465" s="24"/>
    </row>
    <row r="53466" spans="8:8" ht="15" customHeight="1">
      <c r="H53466" s="24"/>
    </row>
    <row r="53467" spans="8:8" ht="15" customHeight="1">
      <c r="H53467" s="24"/>
    </row>
    <row r="53468" spans="8:8" ht="15" customHeight="1">
      <c r="H53468" s="24"/>
    </row>
    <row r="53469" spans="8:8" ht="15" customHeight="1">
      <c r="H53469" s="24"/>
    </row>
    <row r="53470" spans="8:8" ht="15" customHeight="1">
      <c r="H53470" s="24"/>
    </row>
    <row r="53471" spans="8:8" ht="15" customHeight="1">
      <c r="H53471" s="24"/>
    </row>
    <row r="53472" spans="8:8" ht="15" customHeight="1">
      <c r="H53472" s="24"/>
    </row>
    <row r="53473" spans="8:8" ht="15" customHeight="1">
      <c r="H53473" s="24"/>
    </row>
    <row r="53474" spans="8:8" ht="15" customHeight="1">
      <c r="H53474" s="24"/>
    </row>
    <row r="53475" spans="8:8" ht="15" customHeight="1">
      <c r="H53475" s="24"/>
    </row>
    <row r="53476" spans="8:8" ht="15" customHeight="1">
      <c r="H53476" s="24"/>
    </row>
    <row r="53477" spans="8:8" ht="15" customHeight="1">
      <c r="H53477" s="24"/>
    </row>
    <row r="53478" spans="8:8" ht="15" customHeight="1">
      <c r="H53478" s="24"/>
    </row>
    <row r="53479" spans="8:8" ht="15" customHeight="1">
      <c r="H53479" s="24"/>
    </row>
    <row r="53480" spans="8:8" ht="15" customHeight="1">
      <c r="H53480" s="24"/>
    </row>
    <row r="53481" spans="8:8" ht="15" customHeight="1">
      <c r="H53481" s="24"/>
    </row>
    <row r="53482" spans="8:8" ht="15" customHeight="1">
      <c r="H53482" s="24"/>
    </row>
    <row r="53483" spans="8:8" ht="15" customHeight="1">
      <c r="H53483" s="24"/>
    </row>
    <row r="53484" spans="8:8" ht="15" customHeight="1">
      <c r="H53484" s="24"/>
    </row>
    <row r="53485" spans="8:8" ht="15" customHeight="1">
      <c r="H53485" s="24"/>
    </row>
    <row r="53486" spans="8:8" ht="15" customHeight="1">
      <c r="H53486" s="24"/>
    </row>
    <row r="53487" spans="8:8" ht="15" customHeight="1">
      <c r="H53487" s="24"/>
    </row>
    <row r="53488" spans="8:8" ht="15" customHeight="1">
      <c r="H53488" s="24"/>
    </row>
    <row r="53489" spans="8:8" ht="15" customHeight="1">
      <c r="H53489" s="24"/>
    </row>
    <row r="53490" spans="8:8" ht="15" customHeight="1">
      <c r="H53490" s="24"/>
    </row>
    <row r="53491" spans="8:8" ht="15" customHeight="1">
      <c r="H53491" s="24"/>
    </row>
    <row r="53492" spans="8:8" ht="15" customHeight="1">
      <c r="H53492" s="24"/>
    </row>
    <row r="53493" spans="8:8" ht="15" customHeight="1">
      <c r="H53493" s="24"/>
    </row>
    <row r="53494" spans="8:8" ht="15" customHeight="1">
      <c r="H53494" s="24"/>
    </row>
    <row r="53495" spans="8:8" ht="15" customHeight="1">
      <c r="H53495" s="24"/>
    </row>
    <row r="53496" spans="8:8" ht="15" customHeight="1">
      <c r="H53496" s="24"/>
    </row>
    <row r="53497" spans="8:8" ht="15" customHeight="1">
      <c r="H53497" s="24"/>
    </row>
    <row r="53498" spans="8:8" ht="15" customHeight="1">
      <c r="H53498" s="24"/>
    </row>
    <row r="53499" spans="8:8" ht="15" customHeight="1">
      <c r="H53499" s="24"/>
    </row>
    <row r="53500" spans="8:8" ht="15" customHeight="1">
      <c r="H53500" s="24"/>
    </row>
    <row r="53501" spans="8:8" ht="15" customHeight="1">
      <c r="H53501" s="24"/>
    </row>
    <row r="53502" spans="8:8" ht="15" customHeight="1">
      <c r="H53502" s="24"/>
    </row>
    <row r="53503" spans="8:8" ht="15" customHeight="1">
      <c r="H53503" s="24"/>
    </row>
    <row r="53504" spans="8:8" ht="15" customHeight="1">
      <c r="H53504" s="24"/>
    </row>
    <row r="53505" spans="8:8" ht="15" customHeight="1">
      <c r="H53505" s="24"/>
    </row>
    <row r="53506" spans="8:8" ht="15" customHeight="1">
      <c r="H53506" s="24"/>
    </row>
    <row r="53507" spans="8:8" ht="15" customHeight="1">
      <c r="H53507" s="24"/>
    </row>
    <row r="53508" spans="8:8" ht="15" customHeight="1">
      <c r="H53508" s="24"/>
    </row>
    <row r="53509" spans="8:8" ht="15" customHeight="1">
      <c r="H53509" s="24"/>
    </row>
    <row r="53510" spans="8:8" ht="15" customHeight="1">
      <c r="H53510" s="24"/>
    </row>
    <row r="53511" spans="8:8" ht="15" customHeight="1">
      <c r="H53511" s="24"/>
    </row>
    <row r="53512" spans="8:8" ht="15" customHeight="1">
      <c r="H53512" s="24"/>
    </row>
    <row r="53513" spans="8:8" ht="15" customHeight="1">
      <c r="H53513" s="24"/>
    </row>
    <row r="53514" spans="8:8" ht="15" customHeight="1">
      <c r="H53514" s="24"/>
    </row>
    <row r="53515" spans="8:8" ht="15" customHeight="1">
      <c r="H53515" s="24"/>
    </row>
    <row r="53516" spans="8:8" ht="15" customHeight="1">
      <c r="H53516" s="24"/>
    </row>
    <row r="53517" spans="8:8" ht="15" customHeight="1">
      <c r="H53517" s="24"/>
    </row>
    <row r="53518" spans="8:8" ht="15" customHeight="1">
      <c r="H53518" s="24"/>
    </row>
    <row r="53519" spans="8:8" ht="15" customHeight="1">
      <c r="H53519" s="24"/>
    </row>
    <row r="53520" spans="8:8" ht="15" customHeight="1">
      <c r="H53520" s="24"/>
    </row>
    <row r="53521" spans="8:8" ht="15" customHeight="1">
      <c r="H53521" s="24"/>
    </row>
    <row r="53522" spans="8:8" ht="15" customHeight="1">
      <c r="H53522" s="24"/>
    </row>
    <row r="53523" spans="8:8" ht="15" customHeight="1">
      <c r="H53523" s="24"/>
    </row>
    <row r="53524" spans="8:8" ht="15" customHeight="1">
      <c r="H53524" s="24"/>
    </row>
    <row r="53525" spans="8:8" ht="15" customHeight="1">
      <c r="H53525" s="24"/>
    </row>
    <row r="53526" spans="8:8" ht="15" customHeight="1">
      <c r="H53526" s="24"/>
    </row>
    <row r="53527" spans="8:8" ht="15" customHeight="1">
      <c r="H53527" s="24"/>
    </row>
    <row r="53528" spans="8:8" ht="15" customHeight="1">
      <c r="H53528" s="24"/>
    </row>
    <row r="53529" spans="8:8" ht="15" customHeight="1">
      <c r="H53529" s="24"/>
    </row>
    <row r="53530" spans="8:8" ht="15" customHeight="1">
      <c r="H53530" s="24"/>
    </row>
    <row r="53531" spans="8:8" ht="15" customHeight="1">
      <c r="H53531" s="24"/>
    </row>
    <row r="53532" spans="8:8" ht="15" customHeight="1">
      <c r="H53532" s="24"/>
    </row>
    <row r="53533" spans="8:8" ht="15" customHeight="1">
      <c r="H53533" s="24"/>
    </row>
    <row r="53534" spans="8:8" ht="15" customHeight="1">
      <c r="H53534" s="24"/>
    </row>
    <row r="53535" spans="8:8" ht="15" customHeight="1">
      <c r="H53535" s="24"/>
    </row>
    <row r="53536" spans="8:8" ht="15" customHeight="1">
      <c r="H53536" s="24"/>
    </row>
    <row r="53537" spans="8:8" ht="15" customHeight="1">
      <c r="H53537" s="24"/>
    </row>
    <row r="53538" spans="8:8" ht="15" customHeight="1">
      <c r="H53538" s="24"/>
    </row>
    <row r="53539" spans="8:8" ht="15" customHeight="1">
      <c r="H53539" s="24"/>
    </row>
    <row r="53540" spans="8:8" ht="15" customHeight="1">
      <c r="H53540" s="24"/>
    </row>
    <row r="53541" spans="8:8" ht="15" customHeight="1">
      <c r="H53541" s="24"/>
    </row>
    <row r="53542" spans="8:8" ht="15" customHeight="1">
      <c r="H53542" s="24"/>
    </row>
    <row r="53543" spans="8:8" ht="15" customHeight="1">
      <c r="H53543" s="24"/>
    </row>
    <row r="53544" spans="8:8" ht="15" customHeight="1">
      <c r="H53544" s="24"/>
    </row>
    <row r="53545" spans="8:8" ht="15" customHeight="1">
      <c r="H53545" s="24"/>
    </row>
    <row r="53546" spans="8:8" ht="15" customHeight="1">
      <c r="H53546" s="24"/>
    </row>
    <row r="53547" spans="8:8" ht="15" customHeight="1">
      <c r="H53547" s="24"/>
    </row>
    <row r="53548" spans="8:8" ht="15" customHeight="1">
      <c r="H53548" s="24"/>
    </row>
    <row r="53549" spans="8:8" ht="15" customHeight="1">
      <c r="H53549" s="24"/>
    </row>
    <row r="53550" spans="8:8" ht="15" customHeight="1">
      <c r="H53550" s="24"/>
    </row>
    <row r="53551" spans="8:8" ht="15" customHeight="1">
      <c r="H53551" s="24"/>
    </row>
    <row r="53552" spans="8:8" ht="15" customHeight="1">
      <c r="H53552" s="24"/>
    </row>
    <row r="53553" spans="8:8" ht="15" customHeight="1">
      <c r="H53553" s="24"/>
    </row>
    <row r="53554" spans="8:8" ht="15" customHeight="1">
      <c r="H53554" s="24"/>
    </row>
    <row r="53555" spans="8:8" ht="15" customHeight="1">
      <c r="H53555" s="24"/>
    </row>
    <row r="53556" spans="8:8" ht="15" customHeight="1">
      <c r="H53556" s="24"/>
    </row>
    <row r="53557" spans="8:8" ht="15" customHeight="1">
      <c r="H53557" s="24"/>
    </row>
    <row r="53558" spans="8:8" ht="15" customHeight="1">
      <c r="H53558" s="24"/>
    </row>
    <row r="53559" spans="8:8" ht="15" customHeight="1">
      <c r="H53559" s="24"/>
    </row>
    <row r="53560" spans="8:8" ht="15" customHeight="1">
      <c r="H53560" s="24"/>
    </row>
    <row r="53561" spans="8:8" ht="15" customHeight="1">
      <c r="H53561" s="24"/>
    </row>
    <row r="53562" spans="8:8" ht="15" customHeight="1">
      <c r="H53562" s="24"/>
    </row>
    <row r="53563" spans="8:8" ht="15" customHeight="1">
      <c r="H53563" s="24"/>
    </row>
    <row r="53564" spans="8:8" ht="15" customHeight="1">
      <c r="H53564" s="24"/>
    </row>
    <row r="53565" spans="8:8" ht="15" customHeight="1">
      <c r="H53565" s="24"/>
    </row>
    <row r="53566" spans="8:8" ht="15" customHeight="1">
      <c r="H53566" s="24"/>
    </row>
    <row r="53567" spans="8:8" ht="15" customHeight="1">
      <c r="H53567" s="24"/>
    </row>
    <row r="53568" spans="8:8" ht="15" customHeight="1">
      <c r="H53568" s="24"/>
    </row>
    <row r="53569" spans="8:8" ht="15" customHeight="1">
      <c r="H53569" s="24"/>
    </row>
    <row r="53570" spans="8:8" ht="15" customHeight="1">
      <c r="H53570" s="24"/>
    </row>
    <row r="53571" spans="8:8" ht="15" customHeight="1">
      <c r="H53571" s="24"/>
    </row>
    <row r="53572" spans="8:8" ht="15" customHeight="1">
      <c r="H53572" s="24"/>
    </row>
    <row r="53573" spans="8:8" ht="15" customHeight="1">
      <c r="H53573" s="24"/>
    </row>
    <row r="53574" spans="8:8" ht="15" customHeight="1">
      <c r="H53574" s="24"/>
    </row>
    <row r="53575" spans="8:8" ht="15" customHeight="1">
      <c r="H53575" s="24"/>
    </row>
    <row r="53576" spans="8:8" ht="15" customHeight="1">
      <c r="H53576" s="24"/>
    </row>
    <row r="53577" spans="8:8" ht="15" customHeight="1">
      <c r="H53577" s="24"/>
    </row>
    <row r="53578" spans="8:8" ht="15" customHeight="1">
      <c r="H53578" s="24"/>
    </row>
    <row r="53579" spans="8:8" ht="15" customHeight="1">
      <c r="H53579" s="24"/>
    </row>
    <row r="53580" spans="8:8" ht="15" customHeight="1">
      <c r="H53580" s="24"/>
    </row>
    <row r="53581" spans="8:8" ht="15" customHeight="1">
      <c r="H53581" s="24"/>
    </row>
    <row r="53582" spans="8:8" ht="15" customHeight="1">
      <c r="H53582" s="24"/>
    </row>
    <row r="53583" spans="8:8" ht="15" customHeight="1">
      <c r="H53583" s="24"/>
    </row>
    <row r="53584" spans="8:8" ht="15" customHeight="1">
      <c r="H53584" s="24"/>
    </row>
    <row r="53585" spans="8:8" ht="15" customHeight="1">
      <c r="H53585" s="24"/>
    </row>
    <row r="53586" spans="8:8" ht="15" customHeight="1">
      <c r="H53586" s="24"/>
    </row>
    <row r="53587" spans="8:8" ht="15" customHeight="1">
      <c r="H53587" s="24"/>
    </row>
    <row r="53588" spans="8:8" ht="15" customHeight="1">
      <c r="H53588" s="24"/>
    </row>
    <row r="53589" spans="8:8" ht="15" customHeight="1">
      <c r="H53589" s="24"/>
    </row>
    <row r="53590" spans="8:8" ht="15" customHeight="1">
      <c r="H53590" s="24"/>
    </row>
    <row r="53591" spans="8:8" ht="15" customHeight="1">
      <c r="H53591" s="24"/>
    </row>
    <row r="53592" spans="8:8" ht="15" customHeight="1">
      <c r="H53592" s="24"/>
    </row>
    <row r="53593" spans="8:8" ht="15" customHeight="1">
      <c r="H53593" s="24"/>
    </row>
    <row r="53594" spans="8:8" ht="15" customHeight="1">
      <c r="H53594" s="24"/>
    </row>
    <row r="53595" spans="8:8" ht="15" customHeight="1">
      <c r="H53595" s="24"/>
    </row>
    <row r="53596" spans="8:8" ht="15" customHeight="1">
      <c r="H53596" s="24"/>
    </row>
    <row r="53597" spans="8:8" ht="15" customHeight="1">
      <c r="H53597" s="24"/>
    </row>
    <row r="53598" spans="8:8" ht="15" customHeight="1">
      <c r="H53598" s="24"/>
    </row>
    <row r="53599" spans="8:8" ht="15" customHeight="1">
      <c r="H53599" s="24"/>
    </row>
    <row r="53600" spans="8:8" ht="15" customHeight="1">
      <c r="H53600" s="24"/>
    </row>
    <row r="53601" spans="8:8" ht="15" customHeight="1">
      <c r="H53601" s="24"/>
    </row>
    <row r="53602" spans="8:8" ht="15" customHeight="1">
      <c r="H53602" s="24"/>
    </row>
    <row r="53603" spans="8:8" ht="15" customHeight="1">
      <c r="H53603" s="24"/>
    </row>
    <row r="53604" spans="8:8" ht="15" customHeight="1">
      <c r="H53604" s="24"/>
    </row>
    <row r="53605" spans="8:8" ht="15" customHeight="1">
      <c r="H53605" s="24"/>
    </row>
    <row r="53606" spans="8:8" ht="15" customHeight="1">
      <c r="H53606" s="24"/>
    </row>
    <row r="53607" spans="8:8" ht="15" customHeight="1">
      <c r="H53607" s="24"/>
    </row>
    <row r="53608" spans="8:8" ht="15" customHeight="1">
      <c r="H53608" s="24"/>
    </row>
    <row r="53609" spans="8:8" ht="15" customHeight="1">
      <c r="H53609" s="24"/>
    </row>
    <row r="53610" spans="8:8" ht="15" customHeight="1">
      <c r="H53610" s="24"/>
    </row>
    <row r="53611" spans="8:8" ht="15" customHeight="1">
      <c r="H53611" s="24"/>
    </row>
    <row r="53612" spans="8:8" ht="15" customHeight="1">
      <c r="H53612" s="24"/>
    </row>
    <row r="53613" spans="8:8" ht="15" customHeight="1">
      <c r="H53613" s="24"/>
    </row>
    <row r="53614" spans="8:8" ht="15" customHeight="1">
      <c r="H53614" s="24"/>
    </row>
    <row r="53615" spans="8:8" ht="15" customHeight="1">
      <c r="H53615" s="24"/>
    </row>
    <row r="53616" spans="8:8" ht="15" customHeight="1">
      <c r="H53616" s="24"/>
    </row>
    <row r="53617" spans="8:8" ht="15" customHeight="1">
      <c r="H53617" s="24"/>
    </row>
    <row r="53618" spans="8:8" ht="15" customHeight="1">
      <c r="H53618" s="24"/>
    </row>
    <row r="53619" spans="8:8" ht="15" customHeight="1">
      <c r="H53619" s="24"/>
    </row>
    <row r="53620" spans="8:8" ht="15" customHeight="1">
      <c r="H53620" s="24"/>
    </row>
    <row r="53621" spans="8:8" ht="15" customHeight="1">
      <c r="H53621" s="24"/>
    </row>
    <row r="53622" spans="8:8" ht="15" customHeight="1">
      <c r="H53622" s="24"/>
    </row>
    <row r="53623" spans="8:8" ht="15" customHeight="1">
      <c r="H53623" s="24"/>
    </row>
    <row r="53624" spans="8:8" ht="15" customHeight="1">
      <c r="H53624" s="24"/>
    </row>
    <row r="53625" spans="8:8" ht="15" customHeight="1">
      <c r="H53625" s="24"/>
    </row>
    <row r="53626" spans="8:8" ht="15" customHeight="1">
      <c r="H53626" s="24"/>
    </row>
    <row r="53627" spans="8:8" ht="15" customHeight="1">
      <c r="H53627" s="24"/>
    </row>
    <row r="53628" spans="8:8" ht="15" customHeight="1">
      <c r="H53628" s="24"/>
    </row>
    <row r="53629" spans="8:8" ht="15" customHeight="1">
      <c r="H53629" s="24"/>
    </row>
    <row r="53630" spans="8:8" ht="15" customHeight="1">
      <c r="H53630" s="24"/>
    </row>
    <row r="53631" spans="8:8" ht="15" customHeight="1">
      <c r="H53631" s="24"/>
    </row>
    <row r="53632" spans="8:8" ht="15" customHeight="1">
      <c r="H53632" s="24"/>
    </row>
    <row r="53633" spans="8:8" ht="15" customHeight="1">
      <c r="H53633" s="24"/>
    </row>
    <row r="53634" spans="8:8" ht="15" customHeight="1">
      <c r="H53634" s="24"/>
    </row>
    <row r="53635" spans="8:8" ht="15" customHeight="1">
      <c r="H53635" s="24"/>
    </row>
    <row r="53636" spans="8:8" ht="15" customHeight="1">
      <c r="H53636" s="24"/>
    </row>
    <row r="53637" spans="8:8" ht="15" customHeight="1">
      <c r="H53637" s="24"/>
    </row>
    <row r="53638" spans="8:8" ht="15" customHeight="1">
      <c r="H53638" s="24"/>
    </row>
    <row r="53639" spans="8:8" ht="15" customHeight="1">
      <c r="H53639" s="24"/>
    </row>
    <row r="53640" spans="8:8" ht="15" customHeight="1">
      <c r="H53640" s="24"/>
    </row>
    <row r="53641" spans="8:8" ht="15" customHeight="1">
      <c r="H53641" s="24"/>
    </row>
    <row r="53642" spans="8:8" ht="15" customHeight="1">
      <c r="H53642" s="24"/>
    </row>
    <row r="53643" spans="8:8" ht="15" customHeight="1">
      <c r="H53643" s="24"/>
    </row>
    <row r="53644" spans="8:8" ht="15" customHeight="1">
      <c r="H53644" s="24"/>
    </row>
    <row r="53645" spans="8:8" ht="15" customHeight="1">
      <c r="H53645" s="24"/>
    </row>
    <row r="53646" spans="8:8" ht="15" customHeight="1">
      <c r="H53646" s="24"/>
    </row>
    <row r="53647" spans="8:8" ht="15" customHeight="1">
      <c r="H53647" s="24"/>
    </row>
    <row r="53648" spans="8:8" ht="15" customHeight="1">
      <c r="H53648" s="24"/>
    </row>
    <row r="53649" spans="8:8" ht="15" customHeight="1">
      <c r="H53649" s="24"/>
    </row>
    <row r="53650" spans="8:8" ht="15" customHeight="1">
      <c r="H53650" s="24"/>
    </row>
    <row r="53651" spans="8:8" ht="15" customHeight="1">
      <c r="H53651" s="24"/>
    </row>
    <row r="53652" spans="8:8" ht="15" customHeight="1">
      <c r="H53652" s="24"/>
    </row>
    <row r="53653" spans="8:8" ht="15" customHeight="1">
      <c r="H53653" s="24"/>
    </row>
    <row r="53654" spans="8:8" ht="15" customHeight="1">
      <c r="H53654" s="24"/>
    </row>
    <row r="53655" spans="8:8" ht="15" customHeight="1">
      <c r="H53655" s="24"/>
    </row>
    <row r="53656" spans="8:8" ht="15" customHeight="1">
      <c r="H53656" s="24"/>
    </row>
    <row r="53657" spans="8:8" ht="15" customHeight="1">
      <c r="H53657" s="24"/>
    </row>
    <row r="53658" spans="8:8" ht="15" customHeight="1">
      <c r="H53658" s="24"/>
    </row>
    <row r="53659" spans="8:8" ht="15" customHeight="1">
      <c r="H53659" s="24"/>
    </row>
    <row r="53660" spans="8:8" ht="15" customHeight="1">
      <c r="H53660" s="24"/>
    </row>
    <row r="53661" spans="8:8" ht="15" customHeight="1">
      <c r="H53661" s="24"/>
    </row>
    <row r="53662" spans="8:8" ht="15" customHeight="1">
      <c r="H53662" s="24"/>
    </row>
    <row r="53663" spans="8:8" ht="15" customHeight="1">
      <c r="H53663" s="24"/>
    </row>
    <row r="53664" spans="8:8" ht="15" customHeight="1">
      <c r="H53664" s="24"/>
    </row>
    <row r="53665" spans="8:8" ht="15" customHeight="1">
      <c r="H53665" s="24"/>
    </row>
    <row r="53666" spans="8:8" ht="15" customHeight="1">
      <c r="H53666" s="24"/>
    </row>
    <row r="53667" spans="8:8" ht="15" customHeight="1">
      <c r="H53667" s="24"/>
    </row>
    <row r="53668" spans="8:8" ht="15" customHeight="1">
      <c r="H53668" s="24"/>
    </row>
    <row r="53669" spans="8:8" ht="15" customHeight="1">
      <c r="H53669" s="24"/>
    </row>
    <row r="53670" spans="8:8" ht="15" customHeight="1">
      <c r="H53670" s="24"/>
    </row>
    <row r="53671" spans="8:8" ht="15" customHeight="1">
      <c r="H53671" s="24"/>
    </row>
    <row r="53672" spans="8:8" ht="15" customHeight="1">
      <c r="H53672" s="24"/>
    </row>
    <row r="53673" spans="8:8" ht="15" customHeight="1">
      <c r="H53673" s="24"/>
    </row>
    <row r="53674" spans="8:8" ht="15" customHeight="1">
      <c r="H53674" s="24"/>
    </row>
    <row r="53675" spans="8:8" ht="15" customHeight="1">
      <c r="H53675" s="24"/>
    </row>
    <row r="53676" spans="8:8" ht="15" customHeight="1">
      <c r="H53676" s="24"/>
    </row>
    <row r="53677" spans="8:8" ht="15" customHeight="1">
      <c r="H53677" s="24"/>
    </row>
    <row r="53678" spans="8:8" ht="15" customHeight="1">
      <c r="H53678" s="24"/>
    </row>
    <row r="53679" spans="8:8" ht="15" customHeight="1">
      <c r="H53679" s="24"/>
    </row>
    <row r="53680" spans="8:8" ht="15" customHeight="1">
      <c r="H53680" s="24"/>
    </row>
    <row r="53681" spans="8:8" ht="15" customHeight="1">
      <c r="H53681" s="24"/>
    </row>
    <row r="53682" spans="8:8" ht="15" customHeight="1">
      <c r="H53682" s="24"/>
    </row>
    <row r="53683" spans="8:8" ht="15" customHeight="1">
      <c r="H53683" s="24"/>
    </row>
    <row r="53684" spans="8:8" ht="15" customHeight="1">
      <c r="H53684" s="24"/>
    </row>
    <row r="53685" spans="8:8" ht="15" customHeight="1">
      <c r="H53685" s="24"/>
    </row>
    <row r="53686" spans="8:8" ht="15" customHeight="1">
      <c r="H53686" s="24"/>
    </row>
    <row r="53687" spans="8:8" ht="15" customHeight="1">
      <c r="H53687" s="24"/>
    </row>
    <row r="53688" spans="8:8" ht="15" customHeight="1">
      <c r="H53688" s="24"/>
    </row>
    <row r="53689" spans="8:8" ht="15" customHeight="1">
      <c r="H53689" s="24"/>
    </row>
    <row r="53690" spans="8:8" ht="15" customHeight="1">
      <c r="H53690" s="24"/>
    </row>
    <row r="53691" spans="8:8" ht="15" customHeight="1">
      <c r="H53691" s="24"/>
    </row>
    <row r="53692" spans="8:8" ht="15" customHeight="1">
      <c r="H53692" s="24"/>
    </row>
    <row r="53693" spans="8:8" ht="15" customHeight="1">
      <c r="H53693" s="24"/>
    </row>
    <row r="53694" spans="8:8" ht="15" customHeight="1">
      <c r="H53694" s="24"/>
    </row>
    <row r="53695" spans="8:8" ht="15" customHeight="1">
      <c r="H53695" s="24"/>
    </row>
    <row r="53696" spans="8:8" ht="15" customHeight="1">
      <c r="H53696" s="24"/>
    </row>
    <row r="53697" spans="8:8" ht="15" customHeight="1">
      <c r="H53697" s="24"/>
    </row>
    <row r="53698" spans="8:8" ht="15" customHeight="1">
      <c r="H53698" s="24"/>
    </row>
    <row r="53699" spans="8:8" ht="15" customHeight="1">
      <c r="H53699" s="24"/>
    </row>
    <row r="53700" spans="8:8" ht="15" customHeight="1">
      <c r="H53700" s="24"/>
    </row>
    <row r="53701" spans="8:8" ht="15" customHeight="1">
      <c r="H53701" s="24"/>
    </row>
    <row r="53702" spans="8:8" ht="15" customHeight="1">
      <c r="H53702" s="24"/>
    </row>
    <row r="53703" spans="8:8" ht="15" customHeight="1">
      <c r="H53703" s="24"/>
    </row>
    <row r="53704" spans="8:8" ht="15" customHeight="1">
      <c r="H53704" s="24"/>
    </row>
    <row r="53705" spans="8:8" ht="15" customHeight="1">
      <c r="H53705" s="24"/>
    </row>
    <row r="53706" spans="8:8" ht="15" customHeight="1">
      <c r="H53706" s="24"/>
    </row>
    <row r="53707" spans="8:8" ht="15" customHeight="1">
      <c r="H53707" s="24"/>
    </row>
    <row r="53708" spans="8:8" ht="15" customHeight="1">
      <c r="H53708" s="24"/>
    </row>
    <row r="53709" spans="8:8" ht="15" customHeight="1">
      <c r="H53709" s="24"/>
    </row>
    <row r="53710" spans="8:8" ht="15" customHeight="1">
      <c r="H53710" s="24"/>
    </row>
    <row r="53711" spans="8:8" ht="15" customHeight="1">
      <c r="H53711" s="24"/>
    </row>
    <row r="53712" spans="8:8" ht="15" customHeight="1">
      <c r="H53712" s="24"/>
    </row>
    <row r="53713" spans="8:8" ht="15" customHeight="1">
      <c r="H53713" s="24"/>
    </row>
    <row r="53714" spans="8:8" ht="15" customHeight="1">
      <c r="H53714" s="24"/>
    </row>
    <row r="53715" spans="8:8" ht="15" customHeight="1">
      <c r="H53715" s="24"/>
    </row>
    <row r="53716" spans="8:8" ht="15" customHeight="1">
      <c r="H53716" s="24"/>
    </row>
    <row r="53717" spans="8:8" ht="15" customHeight="1">
      <c r="H53717" s="24"/>
    </row>
    <row r="53718" spans="8:8" ht="15" customHeight="1">
      <c r="H53718" s="24"/>
    </row>
    <row r="53719" spans="8:8" ht="15" customHeight="1">
      <c r="H53719" s="24"/>
    </row>
    <row r="53720" spans="8:8" ht="15" customHeight="1">
      <c r="H53720" s="24"/>
    </row>
    <row r="53721" spans="8:8" ht="15" customHeight="1">
      <c r="H53721" s="24"/>
    </row>
    <row r="53722" spans="8:8" ht="15" customHeight="1">
      <c r="H53722" s="24"/>
    </row>
    <row r="53723" spans="8:8" ht="15" customHeight="1">
      <c r="H53723" s="24"/>
    </row>
    <row r="53724" spans="8:8" ht="15" customHeight="1">
      <c r="H53724" s="24"/>
    </row>
    <row r="53725" spans="8:8" ht="15" customHeight="1">
      <c r="H53725" s="24"/>
    </row>
    <row r="53726" spans="8:8" ht="15" customHeight="1">
      <c r="H53726" s="24"/>
    </row>
    <row r="53727" spans="8:8" ht="15" customHeight="1">
      <c r="H53727" s="24"/>
    </row>
    <row r="53728" spans="8:8" ht="15" customHeight="1">
      <c r="H53728" s="24"/>
    </row>
    <row r="53729" spans="8:8" ht="15" customHeight="1">
      <c r="H53729" s="24"/>
    </row>
    <row r="53730" spans="8:8" ht="15" customHeight="1">
      <c r="H53730" s="24"/>
    </row>
    <row r="53731" spans="8:8" ht="15" customHeight="1">
      <c r="H53731" s="24"/>
    </row>
    <row r="53732" spans="8:8" ht="15" customHeight="1">
      <c r="H53732" s="24"/>
    </row>
    <row r="53733" spans="8:8" ht="15" customHeight="1">
      <c r="H53733" s="24"/>
    </row>
    <row r="53734" spans="8:8" ht="15" customHeight="1">
      <c r="H53734" s="24"/>
    </row>
    <row r="53735" spans="8:8" ht="15" customHeight="1">
      <c r="H53735" s="24"/>
    </row>
    <row r="53736" spans="8:8" ht="15" customHeight="1">
      <c r="H53736" s="24"/>
    </row>
    <row r="53737" spans="8:8" ht="15" customHeight="1">
      <c r="H53737" s="24"/>
    </row>
    <row r="53738" spans="8:8" ht="15" customHeight="1">
      <c r="H53738" s="24"/>
    </row>
    <row r="53739" spans="8:8" ht="15" customHeight="1">
      <c r="H53739" s="24"/>
    </row>
    <row r="53740" spans="8:8" ht="15" customHeight="1">
      <c r="H53740" s="24"/>
    </row>
    <row r="53741" spans="8:8" ht="15" customHeight="1">
      <c r="H53741" s="24"/>
    </row>
    <row r="53742" spans="8:8" ht="15" customHeight="1">
      <c r="H53742" s="24"/>
    </row>
    <row r="53743" spans="8:8" ht="15" customHeight="1">
      <c r="H53743" s="24"/>
    </row>
    <row r="53744" spans="8:8" ht="15" customHeight="1">
      <c r="H53744" s="24"/>
    </row>
    <row r="53745" spans="8:8" ht="15" customHeight="1">
      <c r="H53745" s="24"/>
    </row>
    <row r="53746" spans="8:8" ht="15" customHeight="1">
      <c r="H53746" s="24"/>
    </row>
    <row r="53747" spans="8:8" ht="15" customHeight="1">
      <c r="H53747" s="24"/>
    </row>
    <row r="53748" spans="8:8" ht="15" customHeight="1">
      <c r="H53748" s="24"/>
    </row>
    <row r="53749" spans="8:8" ht="15" customHeight="1">
      <c r="H53749" s="24"/>
    </row>
    <row r="53750" spans="8:8" ht="15" customHeight="1">
      <c r="H53750" s="24"/>
    </row>
    <row r="53751" spans="8:8" ht="15" customHeight="1">
      <c r="H53751" s="24"/>
    </row>
    <row r="53752" spans="8:8" ht="15" customHeight="1">
      <c r="H53752" s="24"/>
    </row>
    <row r="53753" spans="8:8" ht="15" customHeight="1">
      <c r="H53753" s="24"/>
    </row>
    <row r="53754" spans="8:8" ht="15" customHeight="1">
      <c r="H53754" s="24"/>
    </row>
    <row r="53755" spans="8:8" ht="15" customHeight="1">
      <c r="H53755" s="24"/>
    </row>
    <row r="53756" spans="8:8" ht="15" customHeight="1">
      <c r="H53756" s="24"/>
    </row>
    <row r="53757" spans="8:8" ht="15" customHeight="1">
      <c r="H53757" s="24"/>
    </row>
    <row r="53758" spans="8:8" ht="15" customHeight="1">
      <c r="H53758" s="24"/>
    </row>
    <row r="53759" spans="8:8" ht="15" customHeight="1">
      <c r="H53759" s="24"/>
    </row>
    <row r="53760" spans="8:8" ht="15" customHeight="1">
      <c r="H53760" s="24"/>
    </row>
    <row r="53761" spans="8:8" ht="15" customHeight="1">
      <c r="H53761" s="24"/>
    </row>
    <row r="53762" spans="8:8" ht="15" customHeight="1">
      <c r="H53762" s="24"/>
    </row>
    <row r="53763" spans="8:8" ht="15" customHeight="1">
      <c r="H53763" s="24"/>
    </row>
    <row r="53764" spans="8:8" ht="15" customHeight="1">
      <c r="H53764" s="24"/>
    </row>
    <row r="53765" spans="8:8" ht="15" customHeight="1">
      <c r="H53765" s="24"/>
    </row>
    <row r="53766" spans="8:8" ht="15" customHeight="1">
      <c r="H53766" s="24"/>
    </row>
    <row r="53767" spans="8:8" ht="15" customHeight="1">
      <c r="H53767" s="24"/>
    </row>
    <row r="53768" spans="8:8" ht="15" customHeight="1">
      <c r="H53768" s="24"/>
    </row>
    <row r="53769" spans="8:8" ht="15" customHeight="1">
      <c r="H53769" s="24"/>
    </row>
    <row r="53770" spans="8:8" ht="15" customHeight="1">
      <c r="H53770" s="24"/>
    </row>
    <row r="53771" spans="8:8" ht="15" customHeight="1">
      <c r="H53771" s="24"/>
    </row>
    <row r="53772" spans="8:8" ht="15" customHeight="1">
      <c r="H53772" s="24"/>
    </row>
    <row r="53773" spans="8:8" ht="15" customHeight="1">
      <c r="H53773" s="24"/>
    </row>
    <row r="53774" spans="8:8" ht="15" customHeight="1">
      <c r="H53774" s="24"/>
    </row>
    <row r="53775" spans="8:8" ht="15" customHeight="1">
      <c r="H53775" s="24"/>
    </row>
    <row r="53776" spans="8:8" ht="15" customHeight="1">
      <c r="H53776" s="24"/>
    </row>
    <row r="53777" spans="8:8" ht="15" customHeight="1">
      <c r="H53777" s="24"/>
    </row>
    <row r="53778" spans="8:8" ht="15" customHeight="1">
      <c r="H53778" s="24"/>
    </row>
    <row r="53779" spans="8:8" ht="15" customHeight="1">
      <c r="H53779" s="24"/>
    </row>
    <row r="53780" spans="8:8" ht="15" customHeight="1">
      <c r="H53780" s="24"/>
    </row>
    <row r="53781" spans="8:8" ht="15" customHeight="1">
      <c r="H53781" s="24"/>
    </row>
    <row r="53782" spans="8:8" ht="15" customHeight="1">
      <c r="H53782" s="24"/>
    </row>
    <row r="53783" spans="8:8" ht="15" customHeight="1">
      <c r="H53783" s="24"/>
    </row>
    <row r="53784" spans="8:8" ht="15" customHeight="1">
      <c r="H53784" s="24"/>
    </row>
    <row r="53785" spans="8:8" ht="15" customHeight="1">
      <c r="H53785" s="24"/>
    </row>
    <row r="53786" spans="8:8" ht="15" customHeight="1">
      <c r="H53786" s="24"/>
    </row>
    <row r="53787" spans="8:8" ht="15" customHeight="1">
      <c r="H53787" s="24"/>
    </row>
    <row r="53788" spans="8:8" ht="15" customHeight="1">
      <c r="H53788" s="24"/>
    </row>
    <row r="53789" spans="8:8" ht="15" customHeight="1">
      <c r="H53789" s="24"/>
    </row>
    <row r="53790" spans="8:8" ht="15" customHeight="1">
      <c r="H53790" s="24"/>
    </row>
    <row r="53791" spans="8:8" ht="15" customHeight="1">
      <c r="H53791" s="24"/>
    </row>
    <row r="53792" spans="8:8" ht="15" customHeight="1">
      <c r="H53792" s="24"/>
    </row>
    <row r="53793" spans="8:8" ht="15" customHeight="1">
      <c r="H53793" s="24"/>
    </row>
    <row r="53794" spans="8:8" ht="15" customHeight="1">
      <c r="H53794" s="24"/>
    </row>
    <row r="53795" spans="8:8" ht="15" customHeight="1">
      <c r="H53795" s="24"/>
    </row>
    <row r="53796" spans="8:8" ht="15" customHeight="1">
      <c r="H53796" s="24"/>
    </row>
    <row r="53797" spans="8:8" ht="15" customHeight="1">
      <c r="H53797" s="24"/>
    </row>
    <row r="53798" spans="8:8" ht="15" customHeight="1">
      <c r="H53798" s="24"/>
    </row>
    <row r="53799" spans="8:8" ht="15" customHeight="1">
      <c r="H53799" s="24"/>
    </row>
    <row r="53800" spans="8:8" ht="15" customHeight="1">
      <c r="H53800" s="24"/>
    </row>
    <row r="53801" spans="8:8" ht="15" customHeight="1">
      <c r="H53801" s="24"/>
    </row>
    <row r="53802" spans="8:8" ht="15" customHeight="1">
      <c r="H53802" s="24"/>
    </row>
    <row r="53803" spans="8:8" ht="15" customHeight="1">
      <c r="H53803" s="24"/>
    </row>
    <row r="53804" spans="8:8" ht="15" customHeight="1">
      <c r="H53804" s="24"/>
    </row>
    <row r="53805" spans="8:8" ht="15" customHeight="1">
      <c r="H53805" s="24"/>
    </row>
    <row r="53806" spans="8:8" ht="15" customHeight="1">
      <c r="H53806" s="24"/>
    </row>
    <row r="53807" spans="8:8" ht="15" customHeight="1">
      <c r="H53807" s="24"/>
    </row>
    <row r="53808" spans="8:8" ht="15" customHeight="1">
      <c r="H53808" s="24"/>
    </row>
    <row r="53809" spans="8:8" ht="15" customHeight="1">
      <c r="H53809" s="24"/>
    </row>
    <row r="53810" spans="8:8" ht="15" customHeight="1">
      <c r="H53810" s="24"/>
    </row>
    <row r="53811" spans="8:8" ht="15" customHeight="1">
      <c r="H53811" s="24"/>
    </row>
    <row r="53812" spans="8:8" ht="15" customHeight="1">
      <c r="H53812" s="24"/>
    </row>
    <row r="53813" spans="8:8" ht="15" customHeight="1">
      <c r="H53813" s="24"/>
    </row>
    <row r="53814" spans="8:8" ht="15" customHeight="1">
      <c r="H53814" s="24"/>
    </row>
    <row r="53815" spans="8:8" ht="15" customHeight="1">
      <c r="H53815" s="24"/>
    </row>
    <row r="53816" spans="8:8" ht="15" customHeight="1">
      <c r="H53816" s="24"/>
    </row>
    <row r="53817" spans="8:8" ht="15" customHeight="1">
      <c r="H53817" s="24"/>
    </row>
    <row r="53818" spans="8:8" ht="15" customHeight="1">
      <c r="H53818" s="24"/>
    </row>
    <row r="53819" spans="8:8" ht="15" customHeight="1">
      <c r="H53819" s="24"/>
    </row>
    <row r="53820" spans="8:8" ht="15" customHeight="1">
      <c r="H53820" s="24"/>
    </row>
    <row r="53821" spans="8:8" ht="15" customHeight="1">
      <c r="H53821" s="24"/>
    </row>
    <row r="53822" spans="8:8" ht="15" customHeight="1">
      <c r="H53822" s="24"/>
    </row>
    <row r="53823" spans="8:8" ht="15" customHeight="1">
      <c r="H53823" s="24"/>
    </row>
    <row r="53824" spans="8:8" ht="15" customHeight="1">
      <c r="H53824" s="24"/>
    </row>
    <row r="53825" spans="8:8" ht="15" customHeight="1">
      <c r="H53825" s="24"/>
    </row>
    <row r="53826" spans="8:8" ht="15" customHeight="1">
      <c r="H53826" s="24"/>
    </row>
    <row r="53827" spans="8:8" ht="15" customHeight="1">
      <c r="H53827" s="24"/>
    </row>
    <row r="53828" spans="8:8" ht="15" customHeight="1">
      <c r="H53828" s="24"/>
    </row>
    <row r="53829" spans="8:8" ht="15" customHeight="1">
      <c r="H53829" s="24"/>
    </row>
    <row r="53830" spans="8:8" ht="15" customHeight="1">
      <c r="H53830" s="24"/>
    </row>
    <row r="53831" spans="8:8" ht="15" customHeight="1">
      <c r="H53831" s="24"/>
    </row>
    <row r="53832" spans="8:8" ht="15" customHeight="1">
      <c r="H53832" s="24"/>
    </row>
    <row r="53833" spans="8:8" ht="15" customHeight="1">
      <c r="H53833" s="24"/>
    </row>
    <row r="53834" spans="8:8" ht="15" customHeight="1">
      <c r="H53834" s="24"/>
    </row>
    <row r="53835" spans="8:8" ht="15" customHeight="1">
      <c r="H53835" s="24"/>
    </row>
    <row r="53836" spans="8:8" ht="15" customHeight="1">
      <c r="H53836" s="24"/>
    </row>
    <row r="53837" spans="8:8" ht="15" customHeight="1">
      <c r="H53837" s="24"/>
    </row>
    <row r="53838" spans="8:8" ht="15" customHeight="1">
      <c r="H53838" s="24"/>
    </row>
    <row r="53839" spans="8:8" ht="15" customHeight="1">
      <c r="H53839" s="24"/>
    </row>
    <row r="53840" spans="8:8" ht="15" customHeight="1">
      <c r="H53840" s="24"/>
    </row>
    <row r="53841" spans="8:8" ht="15" customHeight="1">
      <c r="H53841" s="24"/>
    </row>
    <row r="53842" spans="8:8" ht="15" customHeight="1">
      <c r="H53842" s="24"/>
    </row>
    <row r="53843" spans="8:8" ht="15" customHeight="1">
      <c r="H53843" s="24"/>
    </row>
    <row r="53844" spans="8:8" ht="15" customHeight="1">
      <c r="H53844" s="24"/>
    </row>
    <row r="53845" spans="8:8" ht="15" customHeight="1">
      <c r="H53845" s="24"/>
    </row>
    <row r="53846" spans="8:8" ht="15" customHeight="1">
      <c r="H53846" s="24"/>
    </row>
    <row r="53847" spans="8:8" ht="15" customHeight="1">
      <c r="H53847" s="24"/>
    </row>
    <row r="53848" spans="8:8" ht="15" customHeight="1">
      <c r="H53848" s="24"/>
    </row>
    <row r="53849" spans="8:8" ht="15" customHeight="1">
      <c r="H53849" s="24"/>
    </row>
    <row r="53850" spans="8:8" ht="15" customHeight="1">
      <c r="H53850" s="24"/>
    </row>
    <row r="53851" spans="8:8" ht="15" customHeight="1">
      <c r="H53851" s="24"/>
    </row>
    <row r="53852" spans="8:8" ht="15" customHeight="1">
      <c r="H53852" s="24"/>
    </row>
    <row r="53853" spans="8:8" ht="15" customHeight="1">
      <c r="H53853" s="24"/>
    </row>
    <row r="53854" spans="8:8" ht="15" customHeight="1">
      <c r="H53854" s="24"/>
    </row>
    <row r="53855" spans="8:8" ht="15" customHeight="1">
      <c r="H53855" s="24"/>
    </row>
    <row r="53856" spans="8:8" ht="15" customHeight="1">
      <c r="H53856" s="24"/>
    </row>
    <row r="53857" spans="8:8" ht="15" customHeight="1">
      <c r="H53857" s="24"/>
    </row>
    <row r="53858" spans="8:8" ht="15" customHeight="1">
      <c r="H53858" s="24"/>
    </row>
    <row r="53859" spans="8:8" ht="15" customHeight="1">
      <c r="H53859" s="24"/>
    </row>
    <row r="53860" spans="8:8" ht="15" customHeight="1">
      <c r="H53860" s="24"/>
    </row>
    <row r="53861" spans="8:8" ht="15" customHeight="1">
      <c r="H53861" s="24"/>
    </row>
    <row r="53862" spans="8:8" ht="15" customHeight="1">
      <c r="H53862" s="24"/>
    </row>
    <row r="53863" spans="8:8" ht="15" customHeight="1">
      <c r="H53863" s="24"/>
    </row>
    <row r="53864" spans="8:8" ht="15" customHeight="1">
      <c r="H53864" s="24"/>
    </row>
    <row r="53865" spans="8:8" ht="15" customHeight="1">
      <c r="H53865" s="24"/>
    </row>
    <row r="53866" spans="8:8" ht="15" customHeight="1">
      <c r="H53866" s="24"/>
    </row>
    <row r="53867" spans="8:8" ht="15" customHeight="1">
      <c r="H53867" s="24"/>
    </row>
    <row r="53868" spans="8:8" ht="15" customHeight="1">
      <c r="H53868" s="24"/>
    </row>
    <row r="53869" spans="8:8" ht="15" customHeight="1">
      <c r="H53869" s="24"/>
    </row>
    <row r="53870" spans="8:8" ht="15" customHeight="1">
      <c r="H53870" s="24"/>
    </row>
    <row r="53871" spans="8:8" ht="15" customHeight="1">
      <c r="H53871" s="24"/>
    </row>
    <row r="53872" spans="8:8" ht="15" customHeight="1">
      <c r="H53872" s="24"/>
    </row>
    <row r="53873" spans="8:8" ht="15" customHeight="1">
      <c r="H53873" s="24"/>
    </row>
    <row r="53874" spans="8:8" ht="15" customHeight="1">
      <c r="H53874" s="24"/>
    </row>
    <row r="53875" spans="8:8" ht="15" customHeight="1">
      <c r="H53875" s="24"/>
    </row>
    <row r="53876" spans="8:8" ht="15" customHeight="1">
      <c r="H53876" s="24"/>
    </row>
    <row r="53877" spans="8:8" ht="15" customHeight="1">
      <c r="H53877" s="24"/>
    </row>
    <row r="53878" spans="8:8" ht="15" customHeight="1">
      <c r="H53878" s="24"/>
    </row>
    <row r="53879" spans="8:8" ht="15" customHeight="1">
      <c r="H53879" s="24"/>
    </row>
    <row r="53880" spans="8:8" ht="15" customHeight="1">
      <c r="H53880" s="24"/>
    </row>
    <row r="53881" spans="8:8" ht="15" customHeight="1">
      <c r="H53881" s="24"/>
    </row>
    <row r="53882" spans="8:8" ht="15" customHeight="1">
      <c r="H53882" s="24"/>
    </row>
    <row r="53883" spans="8:8" ht="15" customHeight="1">
      <c r="H53883" s="24"/>
    </row>
    <row r="53884" spans="8:8" ht="15" customHeight="1">
      <c r="H53884" s="24"/>
    </row>
    <row r="53885" spans="8:8" ht="15" customHeight="1">
      <c r="H53885" s="24"/>
    </row>
    <row r="53886" spans="8:8" ht="15" customHeight="1">
      <c r="H53886" s="24"/>
    </row>
    <row r="53887" spans="8:8" ht="15" customHeight="1">
      <c r="H53887" s="24"/>
    </row>
    <row r="53888" spans="8:8" ht="15" customHeight="1">
      <c r="H53888" s="24"/>
    </row>
    <row r="53889" spans="8:8" ht="15" customHeight="1">
      <c r="H53889" s="24"/>
    </row>
    <row r="53890" spans="8:8" ht="15" customHeight="1">
      <c r="H53890" s="24"/>
    </row>
    <row r="53891" spans="8:8" ht="15" customHeight="1">
      <c r="H53891" s="24"/>
    </row>
    <row r="53892" spans="8:8" ht="15" customHeight="1">
      <c r="H53892" s="24"/>
    </row>
    <row r="53893" spans="8:8" ht="15" customHeight="1">
      <c r="H53893" s="24"/>
    </row>
    <row r="53894" spans="8:8" ht="15" customHeight="1">
      <c r="H53894" s="24"/>
    </row>
    <row r="53895" spans="8:8" ht="15" customHeight="1">
      <c r="H53895" s="24"/>
    </row>
    <row r="53896" spans="8:8" ht="15" customHeight="1">
      <c r="H53896" s="24"/>
    </row>
    <row r="53897" spans="8:8" ht="15" customHeight="1">
      <c r="H53897" s="24"/>
    </row>
    <row r="53898" spans="8:8" ht="15" customHeight="1">
      <c r="H53898" s="24"/>
    </row>
    <row r="53899" spans="8:8" ht="15" customHeight="1">
      <c r="H53899" s="24"/>
    </row>
    <row r="53900" spans="8:8" ht="15" customHeight="1">
      <c r="H53900" s="24"/>
    </row>
    <row r="53901" spans="8:8" ht="15" customHeight="1">
      <c r="H53901" s="24"/>
    </row>
    <row r="53902" spans="8:8" ht="15" customHeight="1">
      <c r="H53902" s="24"/>
    </row>
    <row r="53903" spans="8:8" ht="15" customHeight="1">
      <c r="H53903" s="24"/>
    </row>
    <row r="53904" spans="8:8" ht="15" customHeight="1">
      <c r="H53904" s="24"/>
    </row>
    <row r="53905" spans="8:8" ht="15" customHeight="1">
      <c r="H53905" s="24"/>
    </row>
    <row r="53906" spans="8:8" ht="15" customHeight="1">
      <c r="H53906" s="24"/>
    </row>
    <row r="53907" spans="8:8" ht="15" customHeight="1">
      <c r="H53907" s="24"/>
    </row>
    <row r="53908" spans="8:8" ht="15" customHeight="1">
      <c r="H53908" s="24"/>
    </row>
    <row r="53909" spans="8:8" ht="15" customHeight="1">
      <c r="H53909" s="24"/>
    </row>
    <row r="53910" spans="8:8" ht="15" customHeight="1">
      <c r="H53910" s="24"/>
    </row>
    <row r="53911" spans="8:8" ht="15" customHeight="1">
      <c r="H53911" s="24"/>
    </row>
    <row r="53912" spans="8:8" ht="15" customHeight="1">
      <c r="H53912" s="24"/>
    </row>
    <row r="53913" spans="8:8" ht="15" customHeight="1">
      <c r="H53913" s="24"/>
    </row>
    <row r="53914" spans="8:8" ht="15" customHeight="1">
      <c r="H53914" s="24"/>
    </row>
    <row r="53915" spans="8:8" ht="15" customHeight="1">
      <c r="H53915" s="24"/>
    </row>
    <row r="53916" spans="8:8" ht="15" customHeight="1">
      <c r="H53916" s="24"/>
    </row>
    <row r="53917" spans="8:8" ht="15" customHeight="1">
      <c r="H53917" s="24"/>
    </row>
    <row r="53918" spans="8:8" ht="15" customHeight="1">
      <c r="H53918" s="24"/>
    </row>
    <row r="53919" spans="8:8" ht="15" customHeight="1">
      <c r="H53919" s="24"/>
    </row>
    <row r="53920" spans="8:8" ht="15" customHeight="1">
      <c r="H53920" s="24"/>
    </row>
    <row r="53921" spans="8:8" ht="15" customHeight="1">
      <c r="H53921" s="24"/>
    </row>
    <row r="53922" spans="8:8" ht="15" customHeight="1">
      <c r="H53922" s="24"/>
    </row>
    <row r="53923" spans="8:8" ht="15" customHeight="1">
      <c r="H53923" s="24"/>
    </row>
    <row r="53924" spans="8:8" ht="15" customHeight="1">
      <c r="H53924" s="24"/>
    </row>
    <row r="53925" spans="8:8" ht="15" customHeight="1">
      <c r="H53925" s="24"/>
    </row>
    <row r="53926" spans="8:8" ht="15" customHeight="1">
      <c r="H53926" s="24"/>
    </row>
    <row r="53927" spans="8:8" ht="15" customHeight="1">
      <c r="H53927" s="24"/>
    </row>
    <row r="53928" spans="8:8" ht="15" customHeight="1">
      <c r="H53928" s="24"/>
    </row>
    <row r="53929" spans="8:8" ht="15" customHeight="1">
      <c r="H53929" s="24"/>
    </row>
    <row r="53930" spans="8:8" ht="15" customHeight="1">
      <c r="H53930" s="24"/>
    </row>
    <row r="53931" spans="8:8" ht="15" customHeight="1">
      <c r="H53931" s="24"/>
    </row>
    <row r="53932" spans="8:8" ht="15" customHeight="1">
      <c r="H53932" s="24"/>
    </row>
    <row r="53933" spans="8:8" ht="15" customHeight="1">
      <c r="H53933" s="24"/>
    </row>
    <row r="53934" spans="8:8" ht="15" customHeight="1">
      <c r="H53934" s="24"/>
    </row>
    <row r="53935" spans="8:8" ht="15" customHeight="1">
      <c r="H53935" s="24"/>
    </row>
    <row r="53936" spans="8:8" ht="15" customHeight="1">
      <c r="H53936" s="24"/>
    </row>
    <row r="53937" spans="8:8" ht="15" customHeight="1">
      <c r="H53937" s="24"/>
    </row>
    <row r="53938" spans="8:8" ht="15" customHeight="1">
      <c r="H53938" s="24"/>
    </row>
    <row r="53939" spans="8:8" ht="15" customHeight="1">
      <c r="H53939" s="24"/>
    </row>
    <row r="53940" spans="8:8" ht="15" customHeight="1">
      <c r="H53940" s="24"/>
    </row>
    <row r="53941" spans="8:8" ht="15" customHeight="1">
      <c r="H53941" s="24"/>
    </row>
    <row r="53942" spans="8:8" ht="15" customHeight="1">
      <c r="H53942" s="24"/>
    </row>
    <row r="53943" spans="8:8" ht="15" customHeight="1">
      <c r="H53943" s="24"/>
    </row>
    <row r="53944" spans="8:8" ht="15" customHeight="1">
      <c r="H53944" s="24"/>
    </row>
    <row r="53945" spans="8:8" ht="15" customHeight="1">
      <c r="H53945" s="24"/>
    </row>
    <row r="53946" spans="8:8" ht="15" customHeight="1">
      <c r="H53946" s="24"/>
    </row>
    <row r="53947" spans="8:8" ht="15" customHeight="1">
      <c r="H53947" s="24"/>
    </row>
    <row r="53948" spans="8:8" ht="15" customHeight="1">
      <c r="H53948" s="24"/>
    </row>
    <row r="53949" spans="8:8" ht="15" customHeight="1">
      <c r="H53949" s="24"/>
    </row>
    <row r="53950" spans="8:8" ht="15" customHeight="1">
      <c r="H53950" s="24"/>
    </row>
    <row r="53951" spans="8:8" ht="15" customHeight="1">
      <c r="H53951" s="24"/>
    </row>
    <row r="53952" spans="8:8" ht="15" customHeight="1">
      <c r="H53952" s="24"/>
    </row>
    <row r="53953" spans="8:8" ht="15" customHeight="1">
      <c r="H53953" s="24"/>
    </row>
    <row r="53954" spans="8:8" ht="15" customHeight="1">
      <c r="H53954" s="24"/>
    </row>
    <row r="53955" spans="8:8" ht="15" customHeight="1">
      <c r="H53955" s="24"/>
    </row>
    <row r="53956" spans="8:8" ht="15" customHeight="1">
      <c r="H53956" s="24"/>
    </row>
    <row r="53957" spans="8:8" ht="15" customHeight="1">
      <c r="H53957" s="24"/>
    </row>
    <row r="53958" spans="8:8" ht="15" customHeight="1">
      <c r="H53958" s="24"/>
    </row>
    <row r="53959" spans="8:8" ht="15" customHeight="1">
      <c r="H53959" s="24"/>
    </row>
    <row r="53960" spans="8:8" ht="15" customHeight="1">
      <c r="H53960" s="24"/>
    </row>
    <row r="53961" spans="8:8" ht="15" customHeight="1">
      <c r="H53961" s="24"/>
    </row>
    <row r="53962" spans="8:8" ht="15" customHeight="1">
      <c r="H53962" s="24"/>
    </row>
    <row r="53963" spans="8:8" ht="15" customHeight="1">
      <c r="H53963" s="24"/>
    </row>
    <row r="53964" spans="8:8" ht="15" customHeight="1">
      <c r="H53964" s="24"/>
    </row>
    <row r="53965" spans="8:8" ht="15" customHeight="1">
      <c r="H53965" s="24"/>
    </row>
    <row r="53966" spans="8:8" ht="15" customHeight="1">
      <c r="H53966" s="24"/>
    </row>
    <row r="53967" spans="8:8" ht="15" customHeight="1">
      <c r="H53967" s="24"/>
    </row>
    <row r="53968" spans="8:8" ht="15" customHeight="1">
      <c r="H53968" s="24"/>
    </row>
    <row r="53969" spans="8:8" ht="15" customHeight="1">
      <c r="H53969" s="24"/>
    </row>
    <row r="53970" spans="8:8" ht="15" customHeight="1">
      <c r="H53970" s="24"/>
    </row>
    <row r="53971" spans="8:8" ht="15" customHeight="1">
      <c r="H53971" s="24"/>
    </row>
    <row r="53972" spans="8:8" ht="15" customHeight="1">
      <c r="H53972" s="24"/>
    </row>
    <row r="53973" spans="8:8" ht="15" customHeight="1">
      <c r="H53973" s="24"/>
    </row>
    <row r="53974" spans="8:8" ht="15" customHeight="1">
      <c r="H53974" s="24"/>
    </row>
    <row r="53975" spans="8:8" ht="15" customHeight="1">
      <c r="H53975" s="24"/>
    </row>
    <row r="53976" spans="8:8" ht="15" customHeight="1">
      <c r="H53976" s="24"/>
    </row>
    <row r="53977" spans="8:8" ht="15" customHeight="1">
      <c r="H53977" s="24"/>
    </row>
    <row r="53978" spans="8:8" ht="15" customHeight="1">
      <c r="H53978" s="24"/>
    </row>
    <row r="53979" spans="8:8" ht="15" customHeight="1">
      <c r="H53979" s="24"/>
    </row>
    <row r="53980" spans="8:8" ht="15" customHeight="1">
      <c r="H53980" s="24"/>
    </row>
    <row r="53981" spans="8:8" ht="15" customHeight="1">
      <c r="H53981" s="24"/>
    </row>
    <row r="53982" spans="8:8" ht="15" customHeight="1">
      <c r="H53982" s="24"/>
    </row>
    <row r="53983" spans="8:8" ht="15" customHeight="1">
      <c r="H53983" s="24"/>
    </row>
    <row r="53984" spans="8:8" ht="15" customHeight="1">
      <c r="H53984" s="24"/>
    </row>
    <row r="53985" spans="8:8" ht="15" customHeight="1">
      <c r="H53985" s="24"/>
    </row>
    <row r="53986" spans="8:8" ht="15" customHeight="1">
      <c r="H53986" s="24"/>
    </row>
    <row r="53987" spans="8:8" ht="15" customHeight="1">
      <c r="H53987" s="24"/>
    </row>
    <row r="53988" spans="8:8" ht="15" customHeight="1">
      <c r="H53988" s="24"/>
    </row>
    <row r="53989" spans="8:8" ht="15" customHeight="1">
      <c r="H53989" s="24"/>
    </row>
    <row r="53990" spans="8:8" ht="15" customHeight="1">
      <c r="H53990" s="24"/>
    </row>
    <row r="53991" spans="8:8" ht="15" customHeight="1">
      <c r="H53991" s="24"/>
    </row>
    <row r="53992" spans="8:8" ht="15" customHeight="1">
      <c r="H53992" s="24"/>
    </row>
    <row r="53993" spans="8:8" ht="15" customHeight="1">
      <c r="H53993" s="24"/>
    </row>
    <row r="53994" spans="8:8" ht="15" customHeight="1">
      <c r="H53994" s="24"/>
    </row>
    <row r="53995" spans="8:8" ht="15" customHeight="1">
      <c r="H53995" s="24"/>
    </row>
    <row r="53996" spans="8:8" ht="15" customHeight="1">
      <c r="H53996" s="24"/>
    </row>
    <row r="53997" spans="8:8" ht="15" customHeight="1">
      <c r="H53997" s="24"/>
    </row>
    <row r="53998" spans="8:8" ht="15" customHeight="1">
      <c r="H53998" s="24"/>
    </row>
    <row r="53999" spans="8:8" ht="15" customHeight="1">
      <c r="H53999" s="24"/>
    </row>
    <row r="54000" spans="8:8" ht="15" customHeight="1">
      <c r="H54000" s="24"/>
    </row>
    <row r="54001" spans="8:8" ht="15" customHeight="1">
      <c r="H54001" s="24"/>
    </row>
    <row r="54002" spans="8:8" ht="15" customHeight="1">
      <c r="H54002" s="24"/>
    </row>
    <row r="54003" spans="8:8" ht="15" customHeight="1">
      <c r="H54003" s="24"/>
    </row>
    <row r="54004" spans="8:8" ht="15" customHeight="1">
      <c r="H54004" s="24"/>
    </row>
    <row r="54005" spans="8:8" ht="15" customHeight="1">
      <c r="H54005" s="24"/>
    </row>
    <row r="54006" spans="8:8" ht="15" customHeight="1">
      <c r="H54006" s="24"/>
    </row>
    <row r="54007" spans="8:8" ht="15" customHeight="1">
      <c r="H54007" s="24"/>
    </row>
    <row r="54008" spans="8:8" ht="15" customHeight="1">
      <c r="H54008" s="24"/>
    </row>
    <row r="54009" spans="8:8" ht="15" customHeight="1">
      <c r="H54009" s="24"/>
    </row>
    <row r="54010" spans="8:8" ht="15" customHeight="1">
      <c r="H54010" s="24"/>
    </row>
    <row r="54011" spans="8:8" ht="15" customHeight="1">
      <c r="H54011" s="24"/>
    </row>
    <row r="54012" spans="8:8" ht="15" customHeight="1">
      <c r="H54012" s="24"/>
    </row>
    <row r="54013" spans="8:8" ht="15" customHeight="1">
      <c r="H54013" s="24"/>
    </row>
    <row r="54014" spans="8:8" ht="15" customHeight="1">
      <c r="H54014" s="24"/>
    </row>
    <row r="54015" spans="8:8" ht="15" customHeight="1">
      <c r="H54015" s="24"/>
    </row>
    <row r="54016" spans="8:8" ht="15" customHeight="1">
      <c r="H54016" s="24"/>
    </row>
    <row r="54017" spans="8:8" ht="15" customHeight="1">
      <c r="H54017" s="24"/>
    </row>
    <row r="54018" spans="8:8" ht="15" customHeight="1">
      <c r="H54018" s="24"/>
    </row>
    <row r="54019" spans="8:8" ht="15" customHeight="1">
      <c r="H54019" s="24"/>
    </row>
    <row r="54020" spans="8:8" ht="15" customHeight="1">
      <c r="H54020" s="24"/>
    </row>
    <row r="54021" spans="8:8" ht="15" customHeight="1">
      <c r="H54021" s="24"/>
    </row>
    <row r="54022" spans="8:8" ht="15" customHeight="1">
      <c r="H54022" s="24"/>
    </row>
    <row r="54023" spans="8:8" ht="15" customHeight="1">
      <c r="H54023" s="24"/>
    </row>
    <row r="54024" spans="8:8" ht="15" customHeight="1">
      <c r="H54024" s="24"/>
    </row>
    <row r="54025" spans="8:8" ht="15" customHeight="1">
      <c r="H54025" s="24"/>
    </row>
    <row r="54026" spans="8:8" ht="15" customHeight="1">
      <c r="H54026" s="24"/>
    </row>
    <row r="54027" spans="8:8" ht="15" customHeight="1">
      <c r="H54027" s="24"/>
    </row>
    <row r="54028" spans="8:8" ht="15" customHeight="1">
      <c r="H54028" s="24"/>
    </row>
    <row r="54029" spans="8:8" ht="15" customHeight="1">
      <c r="H54029" s="24"/>
    </row>
    <row r="54030" spans="8:8" ht="15" customHeight="1">
      <c r="H54030" s="24"/>
    </row>
    <row r="54031" spans="8:8" ht="15" customHeight="1">
      <c r="H54031" s="24"/>
    </row>
    <row r="54032" spans="8:8" ht="15" customHeight="1">
      <c r="H54032" s="24"/>
    </row>
    <row r="54033" spans="8:8" ht="15" customHeight="1">
      <c r="H54033" s="24"/>
    </row>
    <row r="54034" spans="8:8" ht="15" customHeight="1">
      <c r="H54034" s="24"/>
    </row>
    <row r="54035" spans="8:8" ht="15" customHeight="1">
      <c r="H54035" s="24"/>
    </row>
    <row r="54036" spans="8:8" ht="15" customHeight="1">
      <c r="H54036" s="24"/>
    </row>
    <row r="54037" spans="8:8" ht="15" customHeight="1">
      <c r="H54037" s="24"/>
    </row>
    <row r="54038" spans="8:8" ht="15" customHeight="1">
      <c r="H54038" s="24"/>
    </row>
    <row r="54039" spans="8:8" ht="15" customHeight="1">
      <c r="H54039" s="24"/>
    </row>
    <row r="54040" spans="8:8" ht="15" customHeight="1">
      <c r="H54040" s="24"/>
    </row>
    <row r="54041" spans="8:8" ht="15" customHeight="1">
      <c r="H54041" s="24"/>
    </row>
    <row r="54042" spans="8:8" ht="15" customHeight="1">
      <c r="H54042" s="24"/>
    </row>
    <row r="54043" spans="8:8" ht="15" customHeight="1">
      <c r="H54043" s="24"/>
    </row>
    <row r="54044" spans="8:8" ht="15" customHeight="1">
      <c r="H54044" s="24"/>
    </row>
    <row r="54045" spans="8:8" ht="15" customHeight="1">
      <c r="H54045" s="24"/>
    </row>
    <row r="54046" spans="8:8" ht="15" customHeight="1">
      <c r="H54046" s="24"/>
    </row>
    <row r="54047" spans="8:8" ht="15" customHeight="1">
      <c r="H54047" s="24"/>
    </row>
    <row r="54048" spans="8:8" ht="15" customHeight="1">
      <c r="H54048" s="24"/>
    </row>
    <row r="54049" spans="8:8" ht="15" customHeight="1">
      <c r="H54049" s="24"/>
    </row>
    <row r="54050" spans="8:8" ht="15" customHeight="1">
      <c r="H54050" s="24"/>
    </row>
    <row r="54051" spans="8:8" ht="15" customHeight="1">
      <c r="H54051" s="24"/>
    </row>
    <row r="54052" spans="8:8" ht="15" customHeight="1">
      <c r="H54052" s="24"/>
    </row>
    <row r="54053" spans="8:8" ht="15" customHeight="1">
      <c r="H54053" s="24"/>
    </row>
    <row r="54054" spans="8:8" ht="15" customHeight="1">
      <c r="H54054" s="24"/>
    </row>
    <row r="54055" spans="8:8" ht="15" customHeight="1">
      <c r="H54055" s="24"/>
    </row>
    <row r="54056" spans="8:8" ht="15" customHeight="1">
      <c r="H54056" s="24"/>
    </row>
    <row r="54057" spans="8:8" ht="15" customHeight="1">
      <c r="H54057" s="24"/>
    </row>
    <row r="54058" spans="8:8" ht="15" customHeight="1">
      <c r="H54058" s="24"/>
    </row>
    <row r="54059" spans="8:8" ht="15" customHeight="1">
      <c r="H54059" s="24"/>
    </row>
    <row r="54060" spans="8:8" ht="15" customHeight="1">
      <c r="H54060" s="24"/>
    </row>
    <row r="54061" spans="8:8" ht="15" customHeight="1">
      <c r="H54061" s="24"/>
    </row>
    <row r="54062" spans="8:8" ht="15" customHeight="1">
      <c r="H54062" s="24"/>
    </row>
    <row r="54063" spans="8:8" ht="15" customHeight="1">
      <c r="H54063" s="24"/>
    </row>
    <row r="54064" spans="8:8" ht="15" customHeight="1">
      <c r="H54064" s="24"/>
    </row>
    <row r="54065" spans="8:8" ht="15" customHeight="1">
      <c r="H54065" s="24"/>
    </row>
    <row r="54066" spans="8:8" ht="15" customHeight="1">
      <c r="H54066" s="24"/>
    </row>
    <row r="54067" spans="8:8" ht="15" customHeight="1">
      <c r="H54067" s="24"/>
    </row>
    <row r="54068" spans="8:8" ht="15" customHeight="1">
      <c r="H54068" s="24"/>
    </row>
    <row r="54069" spans="8:8" ht="15" customHeight="1">
      <c r="H54069" s="24"/>
    </row>
    <row r="54070" spans="8:8" ht="15" customHeight="1">
      <c r="H54070" s="24"/>
    </row>
    <row r="54071" spans="8:8" ht="15" customHeight="1">
      <c r="H54071" s="24"/>
    </row>
    <row r="54072" spans="8:8" ht="15" customHeight="1">
      <c r="H54072" s="24"/>
    </row>
    <row r="54073" spans="8:8" ht="15" customHeight="1">
      <c r="H54073" s="24"/>
    </row>
    <row r="54074" spans="8:8" ht="15" customHeight="1">
      <c r="H54074" s="24"/>
    </row>
    <row r="54075" spans="8:8" ht="15" customHeight="1">
      <c r="H54075" s="24"/>
    </row>
    <row r="54076" spans="8:8" ht="15" customHeight="1">
      <c r="H54076" s="24"/>
    </row>
    <row r="54077" spans="8:8" ht="15" customHeight="1">
      <c r="H54077" s="24"/>
    </row>
    <row r="54078" spans="8:8" ht="15" customHeight="1">
      <c r="H54078" s="24"/>
    </row>
    <row r="54079" spans="8:8" ht="15" customHeight="1">
      <c r="H54079" s="24"/>
    </row>
    <row r="54080" spans="8:8" ht="15" customHeight="1">
      <c r="H54080" s="24"/>
    </row>
    <row r="54081" spans="8:8" ht="15" customHeight="1">
      <c r="H54081" s="24"/>
    </row>
    <row r="54082" spans="8:8" ht="15" customHeight="1">
      <c r="H54082" s="24"/>
    </row>
    <row r="54083" spans="8:8" ht="15" customHeight="1">
      <c r="H54083" s="24"/>
    </row>
    <row r="54084" spans="8:8" ht="15" customHeight="1">
      <c r="H54084" s="24"/>
    </row>
    <row r="54085" spans="8:8" ht="15" customHeight="1">
      <c r="H54085" s="24"/>
    </row>
    <row r="54086" spans="8:8" ht="15" customHeight="1">
      <c r="H54086" s="24"/>
    </row>
    <row r="54087" spans="8:8" ht="15" customHeight="1">
      <c r="H54087" s="24"/>
    </row>
    <row r="54088" spans="8:8" ht="15" customHeight="1">
      <c r="H54088" s="24"/>
    </row>
    <row r="54089" spans="8:8" ht="15" customHeight="1">
      <c r="H54089" s="24"/>
    </row>
    <row r="54090" spans="8:8" ht="15" customHeight="1">
      <c r="H54090" s="24"/>
    </row>
    <row r="54091" spans="8:8" ht="15" customHeight="1">
      <c r="H54091" s="24"/>
    </row>
    <row r="54092" spans="8:8" ht="15" customHeight="1">
      <c r="H54092" s="24"/>
    </row>
    <row r="54093" spans="8:8" ht="15" customHeight="1">
      <c r="H54093" s="24"/>
    </row>
    <row r="54094" spans="8:8" ht="15" customHeight="1">
      <c r="H54094" s="24"/>
    </row>
    <row r="54095" spans="8:8" ht="15" customHeight="1">
      <c r="H54095" s="24"/>
    </row>
    <row r="54096" spans="8:8" ht="15" customHeight="1">
      <c r="H54096" s="24"/>
    </row>
    <row r="54097" spans="8:8" ht="15" customHeight="1">
      <c r="H54097" s="24"/>
    </row>
    <row r="54098" spans="8:8" ht="15" customHeight="1">
      <c r="H54098" s="24"/>
    </row>
    <row r="54099" spans="8:8" ht="15" customHeight="1">
      <c r="H54099" s="24"/>
    </row>
    <row r="54100" spans="8:8" ht="15" customHeight="1">
      <c r="H54100" s="24"/>
    </row>
    <row r="54101" spans="8:8" ht="15" customHeight="1">
      <c r="H54101" s="24"/>
    </row>
    <row r="54102" spans="8:8" ht="15" customHeight="1">
      <c r="H54102" s="24"/>
    </row>
    <row r="54103" spans="8:8" ht="15" customHeight="1">
      <c r="H54103" s="24"/>
    </row>
    <row r="54104" spans="8:8" ht="15" customHeight="1">
      <c r="H54104" s="24"/>
    </row>
    <row r="54105" spans="8:8" ht="15" customHeight="1">
      <c r="H54105" s="24"/>
    </row>
    <row r="54106" spans="8:8" ht="15" customHeight="1">
      <c r="H54106" s="24"/>
    </row>
    <row r="54107" spans="8:8" ht="15" customHeight="1">
      <c r="H54107" s="24"/>
    </row>
    <row r="54108" spans="8:8" ht="15" customHeight="1">
      <c r="H54108" s="24"/>
    </row>
    <row r="54109" spans="8:8" ht="15" customHeight="1">
      <c r="H54109" s="24"/>
    </row>
    <row r="54110" spans="8:8" ht="15" customHeight="1">
      <c r="H54110" s="24"/>
    </row>
    <row r="54111" spans="8:8" ht="15" customHeight="1">
      <c r="H54111" s="24"/>
    </row>
    <row r="54112" spans="8:8" ht="15" customHeight="1">
      <c r="H54112" s="24"/>
    </row>
    <row r="54113" spans="8:8" ht="15" customHeight="1">
      <c r="H54113" s="24"/>
    </row>
    <row r="54114" spans="8:8" ht="15" customHeight="1">
      <c r="H54114" s="24"/>
    </row>
    <row r="54115" spans="8:8" ht="15" customHeight="1">
      <c r="H54115" s="24"/>
    </row>
    <row r="54116" spans="8:8" ht="15" customHeight="1">
      <c r="H54116" s="24"/>
    </row>
    <row r="54117" spans="8:8" ht="15" customHeight="1">
      <c r="H54117" s="24"/>
    </row>
    <row r="54118" spans="8:8" ht="15" customHeight="1">
      <c r="H54118" s="24"/>
    </row>
    <row r="54119" spans="8:8" ht="15" customHeight="1">
      <c r="H54119" s="24"/>
    </row>
    <row r="54120" spans="8:8" ht="15" customHeight="1">
      <c r="H54120" s="24"/>
    </row>
    <row r="54121" spans="8:8" ht="15" customHeight="1">
      <c r="H54121" s="24"/>
    </row>
    <row r="54122" spans="8:8" ht="15" customHeight="1">
      <c r="H54122" s="24"/>
    </row>
    <row r="54123" spans="8:8" ht="15" customHeight="1">
      <c r="H54123" s="24"/>
    </row>
    <row r="54124" spans="8:8" ht="15" customHeight="1">
      <c r="H54124" s="24"/>
    </row>
    <row r="54125" spans="8:8" ht="15" customHeight="1">
      <c r="H54125" s="24"/>
    </row>
    <row r="54126" spans="8:8" ht="15" customHeight="1">
      <c r="H54126" s="24"/>
    </row>
    <row r="54127" spans="8:8" ht="15" customHeight="1">
      <c r="H54127" s="24"/>
    </row>
    <row r="54128" spans="8:8" ht="15" customHeight="1">
      <c r="H54128" s="24"/>
    </row>
    <row r="54129" spans="8:8" ht="15" customHeight="1">
      <c r="H54129" s="24"/>
    </row>
    <row r="54130" spans="8:8" ht="15" customHeight="1">
      <c r="H54130" s="24"/>
    </row>
    <row r="54131" spans="8:8" ht="15" customHeight="1">
      <c r="H54131" s="24"/>
    </row>
    <row r="54132" spans="8:8" ht="15" customHeight="1">
      <c r="H54132" s="24"/>
    </row>
    <row r="54133" spans="8:8" ht="15" customHeight="1">
      <c r="H54133" s="24"/>
    </row>
    <row r="54134" spans="8:8" ht="15" customHeight="1">
      <c r="H54134" s="24"/>
    </row>
    <row r="54135" spans="8:8" ht="15" customHeight="1">
      <c r="H54135" s="24"/>
    </row>
    <row r="54136" spans="8:8" ht="15" customHeight="1">
      <c r="H54136" s="24"/>
    </row>
    <row r="54137" spans="8:8" ht="15" customHeight="1">
      <c r="H54137" s="24"/>
    </row>
    <row r="54138" spans="8:8" ht="15" customHeight="1">
      <c r="H54138" s="24"/>
    </row>
    <row r="54139" spans="8:8" ht="15" customHeight="1">
      <c r="H54139" s="24"/>
    </row>
    <row r="54140" spans="8:8" ht="15" customHeight="1">
      <c r="H54140" s="24"/>
    </row>
    <row r="54141" spans="8:8" ht="15" customHeight="1">
      <c r="H54141" s="24"/>
    </row>
    <row r="54142" spans="8:8" ht="15" customHeight="1">
      <c r="H54142" s="24"/>
    </row>
    <row r="54143" spans="8:8" ht="15" customHeight="1">
      <c r="H54143" s="24"/>
    </row>
    <row r="54144" spans="8:8" ht="15" customHeight="1">
      <c r="H54144" s="24"/>
    </row>
    <row r="54145" spans="8:8" ht="15" customHeight="1">
      <c r="H54145" s="24"/>
    </row>
    <row r="54146" spans="8:8" ht="15" customHeight="1">
      <c r="H54146" s="24"/>
    </row>
    <row r="54147" spans="8:8" ht="15" customHeight="1">
      <c r="H54147" s="24"/>
    </row>
    <row r="54148" spans="8:8" ht="15" customHeight="1">
      <c r="H54148" s="24"/>
    </row>
    <row r="54149" spans="8:8" ht="15" customHeight="1">
      <c r="H54149" s="24"/>
    </row>
    <row r="54150" spans="8:8" ht="15" customHeight="1">
      <c r="H54150" s="24"/>
    </row>
    <row r="54151" spans="8:8" ht="15" customHeight="1">
      <c r="H54151" s="24"/>
    </row>
    <row r="54152" spans="8:8" ht="15" customHeight="1">
      <c r="H54152" s="24"/>
    </row>
    <row r="54153" spans="8:8" ht="15" customHeight="1">
      <c r="H54153" s="24"/>
    </row>
    <row r="54154" spans="8:8" ht="15" customHeight="1">
      <c r="H54154" s="24"/>
    </row>
    <row r="54155" spans="8:8" ht="15" customHeight="1">
      <c r="H54155" s="24"/>
    </row>
    <row r="54156" spans="8:8" ht="15" customHeight="1">
      <c r="H54156" s="24"/>
    </row>
    <row r="54157" spans="8:8" ht="15" customHeight="1">
      <c r="H54157" s="24"/>
    </row>
    <row r="54158" spans="8:8" ht="15" customHeight="1">
      <c r="H54158" s="24"/>
    </row>
    <row r="54159" spans="8:8" ht="15" customHeight="1">
      <c r="H54159" s="24"/>
    </row>
    <row r="54160" spans="8:8" ht="15" customHeight="1">
      <c r="H54160" s="24"/>
    </row>
    <row r="54161" spans="8:8" ht="15" customHeight="1">
      <c r="H54161" s="24"/>
    </row>
    <row r="54162" spans="8:8" ht="15" customHeight="1">
      <c r="H54162" s="24"/>
    </row>
    <row r="54163" spans="8:8" ht="15" customHeight="1">
      <c r="H54163" s="24"/>
    </row>
    <row r="54164" spans="8:8" ht="15" customHeight="1">
      <c r="H54164" s="24"/>
    </row>
    <row r="54165" spans="8:8" ht="15" customHeight="1">
      <c r="H54165" s="24"/>
    </row>
    <row r="54166" spans="8:8" ht="15" customHeight="1">
      <c r="H54166" s="24"/>
    </row>
    <row r="54167" spans="8:8" ht="15" customHeight="1">
      <c r="H54167" s="24"/>
    </row>
    <row r="54168" spans="8:8" ht="15" customHeight="1">
      <c r="H54168" s="24"/>
    </row>
    <row r="54169" spans="8:8" ht="15" customHeight="1">
      <c r="H54169" s="24"/>
    </row>
    <row r="54170" spans="8:8" ht="15" customHeight="1">
      <c r="H54170" s="24"/>
    </row>
    <row r="54171" spans="8:8" ht="15" customHeight="1">
      <c r="H54171" s="24"/>
    </row>
    <row r="54172" spans="8:8" ht="15" customHeight="1">
      <c r="H54172" s="24"/>
    </row>
    <row r="54173" spans="8:8" ht="15" customHeight="1">
      <c r="H54173" s="24"/>
    </row>
    <row r="54174" spans="8:8" ht="15" customHeight="1">
      <c r="H54174" s="24"/>
    </row>
    <row r="54175" spans="8:8" ht="15" customHeight="1">
      <c r="H54175" s="24"/>
    </row>
    <row r="54176" spans="8:8" ht="15" customHeight="1">
      <c r="H54176" s="24"/>
    </row>
    <row r="54177" spans="8:8" ht="15" customHeight="1">
      <c r="H54177" s="24"/>
    </row>
    <row r="54178" spans="8:8" ht="15" customHeight="1">
      <c r="H54178" s="24"/>
    </row>
    <row r="54179" spans="8:8" ht="15" customHeight="1">
      <c r="H54179" s="24"/>
    </row>
    <row r="54180" spans="8:8" ht="15" customHeight="1">
      <c r="H54180" s="24"/>
    </row>
    <row r="54181" spans="8:8" ht="15" customHeight="1">
      <c r="H54181" s="24"/>
    </row>
    <row r="54182" spans="8:8" ht="15" customHeight="1">
      <c r="H54182" s="24"/>
    </row>
    <row r="54183" spans="8:8" ht="15" customHeight="1">
      <c r="H54183" s="24"/>
    </row>
    <row r="54184" spans="8:8" ht="15" customHeight="1">
      <c r="H54184" s="24"/>
    </row>
    <row r="54185" spans="8:8" ht="15" customHeight="1">
      <c r="H54185" s="24"/>
    </row>
    <row r="54186" spans="8:8" ht="15" customHeight="1">
      <c r="H54186" s="24"/>
    </row>
    <row r="54187" spans="8:8" ht="15" customHeight="1">
      <c r="H54187" s="24"/>
    </row>
    <row r="54188" spans="8:8" ht="15" customHeight="1">
      <c r="H54188" s="24"/>
    </row>
    <row r="54189" spans="8:8" ht="15" customHeight="1">
      <c r="H54189" s="24"/>
    </row>
    <row r="54190" spans="8:8" ht="15" customHeight="1">
      <c r="H54190" s="24"/>
    </row>
    <row r="54191" spans="8:8" ht="15" customHeight="1">
      <c r="H54191" s="24"/>
    </row>
    <row r="54192" spans="8:8" ht="15" customHeight="1">
      <c r="H54192" s="24"/>
    </row>
    <row r="54193" spans="8:8" ht="15" customHeight="1">
      <c r="H54193" s="24"/>
    </row>
    <row r="54194" spans="8:8" ht="15" customHeight="1">
      <c r="H54194" s="24"/>
    </row>
    <row r="54195" spans="8:8" ht="15" customHeight="1">
      <c r="H54195" s="24"/>
    </row>
    <row r="54196" spans="8:8" ht="15" customHeight="1">
      <c r="H54196" s="24"/>
    </row>
    <row r="54197" spans="8:8" ht="15" customHeight="1">
      <c r="H54197" s="24"/>
    </row>
    <row r="54198" spans="8:8" ht="15" customHeight="1">
      <c r="H54198" s="24"/>
    </row>
    <row r="54199" spans="8:8" ht="15" customHeight="1">
      <c r="H54199" s="24"/>
    </row>
    <row r="54200" spans="8:8" ht="15" customHeight="1">
      <c r="H54200" s="24"/>
    </row>
    <row r="54201" spans="8:8" ht="15" customHeight="1">
      <c r="H54201" s="24"/>
    </row>
    <row r="54202" spans="8:8" ht="15" customHeight="1">
      <c r="H54202" s="24"/>
    </row>
    <row r="54203" spans="8:8" ht="15" customHeight="1">
      <c r="H54203" s="24"/>
    </row>
    <row r="54204" spans="8:8" ht="15" customHeight="1">
      <c r="H54204" s="24"/>
    </row>
    <row r="54205" spans="8:8" ht="15" customHeight="1">
      <c r="H54205" s="24"/>
    </row>
    <row r="54206" spans="8:8" ht="15" customHeight="1">
      <c r="H54206" s="24"/>
    </row>
    <row r="54207" spans="8:8" ht="15" customHeight="1">
      <c r="H54207" s="24"/>
    </row>
    <row r="54208" spans="8:8" ht="15" customHeight="1">
      <c r="H54208" s="24"/>
    </row>
    <row r="54209" spans="8:8" ht="15" customHeight="1">
      <c r="H54209" s="24"/>
    </row>
    <row r="54210" spans="8:8" ht="15" customHeight="1">
      <c r="H54210" s="24"/>
    </row>
    <row r="54211" spans="8:8" ht="15" customHeight="1">
      <c r="H54211" s="24"/>
    </row>
    <row r="54212" spans="8:8" ht="15" customHeight="1">
      <c r="H54212" s="24"/>
    </row>
    <row r="54213" spans="8:8" ht="15" customHeight="1">
      <c r="H54213" s="24"/>
    </row>
    <row r="54214" spans="8:8" ht="15" customHeight="1">
      <c r="H54214" s="24"/>
    </row>
    <row r="54215" spans="8:8" ht="15" customHeight="1">
      <c r="H54215" s="24"/>
    </row>
    <row r="54216" spans="8:8" ht="15" customHeight="1">
      <c r="H54216" s="24"/>
    </row>
    <row r="54217" spans="8:8" ht="15" customHeight="1">
      <c r="H54217" s="24"/>
    </row>
    <row r="54218" spans="8:8" ht="15" customHeight="1">
      <c r="H54218" s="24"/>
    </row>
    <row r="54219" spans="8:8" ht="15" customHeight="1">
      <c r="H54219" s="24"/>
    </row>
    <row r="54220" spans="8:8" ht="15" customHeight="1">
      <c r="H54220" s="24"/>
    </row>
    <row r="54221" spans="8:8" ht="15" customHeight="1">
      <c r="H54221" s="24"/>
    </row>
    <row r="54222" spans="8:8" ht="15" customHeight="1">
      <c r="H54222" s="24"/>
    </row>
    <row r="54223" spans="8:8" ht="15" customHeight="1">
      <c r="H54223" s="24"/>
    </row>
    <row r="54224" spans="8:8" ht="15" customHeight="1">
      <c r="H54224" s="24"/>
    </row>
    <row r="54225" spans="8:8" ht="15" customHeight="1">
      <c r="H54225" s="24"/>
    </row>
    <row r="54226" spans="8:8" ht="15" customHeight="1">
      <c r="H54226" s="24"/>
    </row>
    <row r="54227" spans="8:8" ht="15" customHeight="1">
      <c r="H54227" s="24"/>
    </row>
    <row r="54228" spans="8:8" ht="15" customHeight="1">
      <c r="H54228" s="24"/>
    </row>
    <row r="54229" spans="8:8" ht="15" customHeight="1">
      <c r="H54229" s="24"/>
    </row>
    <row r="54230" spans="8:8" ht="15" customHeight="1">
      <c r="H54230" s="24"/>
    </row>
    <row r="54231" spans="8:8" ht="15" customHeight="1">
      <c r="H54231" s="24"/>
    </row>
    <row r="54232" spans="8:8" ht="15" customHeight="1">
      <c r="H54232" s="24"/>
    </row>
    <row r="54233" spans="8:8" ht="15" customHeight="1">
      <c r="H54233" s="24"/>
    </row>
    <row r="54234" spans="8:8" ht="15" customHeight="1">
      <c r="H54234" s="24"/>
    </row>
    <row r="54235" spans="8:8" ht="15" customHeight="1">
      <c r="H54235" s="24"/>
    </row>
    <row r="54236" spans="8:8" ht="15" customHeight="1">
      <c r="H54236" s="24"/>
    </row>
    <row r="54237" spans="8:8" ht="15" customHeight="1">
      <c r="H54237" s="24"/>
    </row>
    <row r="54238" spans="8:8" ht="15" customHeight="1">
      <c r="H54238" s="24"/>
    </row>
    <row r="54239" spans="8:8" ht="15" customHeight="1">
      <c r="H54239" s="24"/>
    </row>
    <row r="54240" spans="8:8" ht="15" customHeight="1">
      <c r="H54240" s="24"/>
    </row>
    <row r="54241" spans="8:8" ht="15" customHeight="1">
      <c r="H54241" s="24"/>
    </row>
    <row r="54242" spans="8:8" ht="15" customHeight="1">
      <c r="H54242" s="24"/>
    </row>
    <row r="54243" spans="8:8" ht="15" customHeight="1">
      <c r="H54243" s="24"/>
    </row>
    <row r="54244" spans="8:8" ht="15" customHeight="1">
      <c r="H54244" s="24"/>
    </row>
    <row r="54245" spans="8:8" ht="15" customHeight="1">
      <c r="H54245" s="24"/>
    </row>
    <row r="54246" spans="8:8" ht="15" customHeight="1">
      <c r="H54246" s="24"/>
    </row>
    <row r="54247" spans="8:8" ht="15" customHeight="1">
      <c r="H54247" s="24"/>
    </row>
    <row r="54248" spans="8:8" ht="15" customHeight="1">
      <c r="H54248" s="24"/>
    </row>
    <row r="54249" spans="8:8" ht="15" customHeight="1">
      <c r="H54249" s="24"/>
    </row>
    <row r="54250" spans="8:8" ht="15" customHeight="1">
      <c r="H54250" s="24"/>
    </row>
    <row r="54251" spans="8:8" ht="15" customHeight="1">
      <c r="H54251" s="24"/>
    </row>
    <row r="54252" spans="8:8" ht="15" customHeight="1">
      <c r="H54252" s="24"/>
    </row>
    <row r="54253" spans="8:8" ht="15" customHeight="1">
      <c r="H54253" s="24"/>
    </row>
    <row r="54254" spans="8:8" ht="15" customHeight="1">
      <c r="H54254" s="24"/>
    </row>
    <row r="54255" spans="8:8" ht="15" customHeight="1">
      <c r="H54255" s="24"/>
    </row>
    <row r="54256" spans="8:8" ht="15" customHeight="1">
      <c r="H54256" s="24"/>
    </row>
    <row r="54257" spans="8:8" ht="15" customHeight="1">
      <c r="H54257" s="24"/>
    </row>
    <row r="54258" spans="8:8" ht="15" customHeight="1">
      <c r="H54258" s="24"/>
    </row>
    <row r="54259" spans="8:8" ht="15" customHeight="1">
      <c r="H54259" s="24"/>
    </row>
    <row r="54260" spans="8:8" ht="15" customHeight="1">
      <c r="H54260" s="24"/>
    </row>
    <row r="54261" spans="8:8" ht="15" customHeight="1">
      <c r="H54261" s="24"/>
    </row>
    <row r="54262" spans="8:8" ht="15" customHeight="1">
      <c r="H54262" s="24"/>
    </row>
    <row r="54263" spans="8:8" ht="15" customHeight="1">
      <c r="H54263" s="24"/>
    </row>
    <row r="54264" spans="8:8" ht="15" customHeight="1">
      <c r="H54264" s="24"/>
    </row>
    <row r="54265" spans="8:8" ht="15" customHeight="1">
      <c r="H54265" s="24"/>
    </row>
    <row r="54266" spans="8:8" ht="15" customHeight="1">
      <c r="H54266" s="24"/>
    </row>
    <row r="54267" spans="8:8" ht="15" customHeight="1">
      <c r="H54267" s="24"/>
    </row>
    <row r="54268" spans="8:8" ht="15" customHeight="1">
      <c r="H54268" s="24"/>
    </row>
    <row r="54269" spans="8:8" ht="15" customHeight="1">
      <c r="H54269" s="24"/>
    </row>
    <row r="54270" spans="8:8" ht="15" customHeight="1">
      <c r="H54270" s="24"/>
    </row>
    <row r="54271" spans="8:8" ht="15" customHeight="1">
      <c r="H54271" s="24"/>
    </row>
    <row r="54272" spans="8:8" ht="15" customHeight="1">
      <c r="H54272" s="24"/>
    </row>
    <row r="54273" spans="8:8" ht="15" customHeight="1">
      <c r="H54273" s="24"/>
    </row>
    <row r="54274" spans="8:8" ht="15" customHeight="1">
      <c r="H54274" s="24"/>
    </row>
    <row r="54275" spans="8:8" ht="15" customHeight="1">
      <c r="H54275" s="24"/>
    </row>
    <row r="54276" spans="8:8" ht="15" customHeight="1">
      <c r="H54276" s="24"/>
    </row>
    <row r="54277" spans="8:8" ht="15" customHeight="1">
      <c r="H54277" s="24"/>
    </row>
    <row r="54278" spans="8:8" ht="15" customHeight="1">
      <c r="H54278" s="24"/>
    </row>
    <row r="54279" spans="8:8" ht="15" customHeight="1">
      <c r="H54279" s="24"/>
    </row>
    <row r="54280" spans="8:8" ht="15" customHeight="1">
      <c r="H54280" s="24"/>
    </row>
    <row r="54281" spans="8:8" ht="15" customHeight="1">
      <c r="H54281" s="24"/>
    </row>
    <row r="54282" spans="8:8" ht="15" customHeight="1">
      <c r="H54282" s="24"/>
    </row>
    <row r="54283" spans="8:8" ht="15" customHeight="1">
      <c r="H54283" s="24"/>
    </row>
    <row r="54284" spans="8:8" ht="15" customHeight="1">
      <c r="H54284" s="24"/>
    </row>
    <row r="54285" spans="8:8" ht="15" customHeight="1">
      <c r="H54285" s="24"/>
    </row>
    <row r="54286" spans="8:8" ht="15" customHeight="1">
      <c r="H54286" s="24"/>
    </row>
    <row r="54287" spans="8:8" ht="15" customHeight="1">
      <c r="H54287" s="24"/>
    </row>
    <row r="54288" spans="8:8" ht="15" customHeight="1">
      <c r="H54288" s="24"/>
    </row>
    <row r="54289" spans="8:8" ht="15" customHeight="1">
      <c r="H54289" s="24"/>
    </row>
    <row r="54290" spans="8:8" ht="15" customHeight="1">
      <c r="H54290" s="24"/>
    </row>
    <row r="54291" spans="8:8" ht="15" customHeight="1">
      <c r="H54291" s="24"/>
    </row>
    <row r="54292" spans="8:8" ht="15" customHeight="1">
      <c r="H54292" s="24"/>
    </row>
    <row r="54293" spans="8:8" ht="15" customHeight="1">
      <c r="H54293" s="24"/>
    </row>
    <row r="54294" spans="8:8" ht="15" customHeight="1">
      <c r="H54294" s="24"/>
    </row>
    <row r="54295" spans="8:8" ht="15" customHeight="1">
      <c r="H54295" s="24"/>
    </row>
    <row r="54296" spans="8:8" ht="15" customHeight="1">
      <c r="H54296" s="24"/>
    </row>
    <row r="54297" spans="8:8" ht="15" customHeight="1">
      <c r="H54297" s="24"/>
    </row>
    <row r="54298" spans="8:8" ht="15" customHeight="1">
      <c r="H54298" s="24"/>
    </row>
    <row r="54299" spans="8:8" ht="15" customHeight="1">
      <c r="H54299" s="24"/>
    </row>
    <row r="54300" spans="8:8" ht="15" customHeight="1">
      <c r="H54300" s="24"/>
    </row>
    <row r="54301" spans="8:8" ht="15" customHeight="1">
      <c r="H54301" s="24"/>
    </row>
    <row r="54302" spans="8:8" ht="15" customHeight="1">
      <c r="H54302" s="24"/>
    </row>
    <row r="54303" spans="8:8" ht="15" customHeight="1">
      <c r="H54303" s="24"/>
    </row>
    <row r="54304" spans="8:8" ht="15" customHeight="1">
      <c r="H54304" s="24"/>
    </row>
    <row r="54305" spans="8:8" ht="15" customHeight="1">
      <c r="H54305" s="24"/>
    </row>
    <row r="54306" spans="8:8" ht="15" customHeight="1">
      <c r="H54306" s="24"/>
    </row>
    <row r="54307" spans="8:8" ht="15" customHeight="1">
      <c r="H54307" s="24"/>
    </row>
    <row r="54308" spans="8:8" ht="15" customHeight="1">
      <c r="H54308" s="24"/>
    </row>
    <row r="54309" spans="8:8" ht="15" customHeight="1">
      <c r="H54309" s="24"/>
    </row>
    <row r="54310" spans="8:8" ht="15" customHeight="1">
      <c r="H54310" s="24"/>
    </row>
    <row r="54311" spans="8:8" ht="15" customHeight="1">
      <c r="H54311" s="24"/>
    </row>
    <row r="54312" spans="8:8" ht="15" customHeight="1">
      <c r="H54312" s="24"/>
    </row>
    <row r="54313" spans="8:8" ht="15" customHeight="1">
      <c r="H54313" s="24"/>
    </row>
    <row r="54314" spans="8:8" ht="15" customHeight="1">
      <c r="H54314" s="24"/>
    </row>
    <row r="54315" spans="8:8" ht="15" customHeight="1">
      <c r="H54315" s="24"/>
    </row>
    <row r="54316" spans="8:8" ht="15" customHeight="1">
      <c r="H54316" s="24"/>
    </row>
    <row r="54317" spans="8:8" ht="15" customHeight="1">
      <c r="H54317" s="24"/>
    </row>
    <row r="54318" spans="8:8" ht="15" customHeight="1">
      <c r="H54318" s="24"/>
    </row>
    <row r="54319" spans="8:8" ht="15" customHeight="1">
      <c r="H54319" s="24"/>
    </row>
    <row r="54320" spans="8:8" ht="15" customHeight="1">
      <c r="H54320" s="24"/>
    </row>
    <row r="54321" spans="8:8" ht="15" customHeight="1">
      <c r="H54321" s="24"/>
    </row>
    <row r="54322" spans="8:8" ht="15" customHeight="1">
      <c r="H54322" s="24"/>
    </row>
    <row r="54323" spans="8:8" ht="15" customHeight="1">
      <c r="H54323" s="24"/>
    </row>
    <row r="54324" spans="8:8" ht="15" customHeight="1">
      <c r="H54324" s="24"/>
    </row>
    <row r="54325" spans="8:8" ht="15" customHeight="1">
      <c r="H54325" s="24"/>
    </row>
    <row r="54326" spans="8:8" ht="15" customHeight="1">
      <c r="H54326" s="24"/>
    </row>
    <row r="54327" spans="8:8" ht="15" customHeight="1">
      <c r="H54327" s="24"/>
    </row>
    <row r="54328" spans="8:8" ht="15" customHeight="1">
      <c r="H54328" s="24"/>
    </row>
    <row r="54329" spans="8:8" ht="15" customHeight="1">
      <c r="H54329" s="24"/>
    </row>
    <row r="54330" spans="8:8" ht="15" customHeight="1">
      <c r="H54330" s="24"/>
    </row>
    <row r="54331" spans="8:8" ht="15" customHeight="1">
      <c r="H54331" s="24"/>
    </row>
    <row r="54332" spans="8:8" ht="15" customHeight="1">
      <c r="H54332" s="24"/>
    </row>
    <row r="54333" spans="8:8" ht="15" customHeight="1">
      <c r="H54333" s="24"/>
    </row>
    <row r="54334" spans="8:8" ht="15" customHeight="1">
      <c r="H54334" s="24"/>
    </row>
    <row r="54335" spans="8:8" ht="15" customHeight="1">
      <c r="H54335" s="24"/>
    </row>
    <row r="54336" spans="8:8" ht="15" customHeight="1">
      <c r="H54336" s="24"/>
    </row>
    <row r="54337" spans="8:8" ht="15" customHeight="1">
      <c r="H54337" s="24"/>
    </row>
    <row r="54338" spans="8:8" ht="15" customHeight="1">
      <c r="H54338" s="24"/>
    </row>
    <row r="54339" spans="8:8" ht="15" customHeight="1">
      <c r="H54339" s="24"/>
    </row>
    <row r="54340" spans="8:8" ht="15" customHeight="1">
      <c r="H54340" s="24"/>
    </row>
    <row r="54341" spans="8:8" ht="15" customHeight="1">
      <c r="H54341" s="24"/>
    </row>
    <row r="54342" spans="8:8" ht="15" customHeight="1">
      <c r="H54342" s="24"/>
    </row>
    <row r="54343" spans="8:8" ht="15" customHeight="1">
      <c r="H54343" s="24"/>
    </row>
    <row r="54344" spans="8:8" ht="15" customHeight="1">
      <c r="H54344" s="24"/>
    </row>
    <row r="54345" spans="8:8" ht="15" customHeight="1">
      <c r="H54345" s="24"/>
    </row>
    <row r="54346" spans="8:8" ht="15" customHeight="1">
      <c r="H54346" s="24"/>
    </row>
    <row r="54347" spans="8:8" ht="15" customHeight="1">
      <c r="H54347" s="24"/>
    </row>
    <row r="54348" spans="8:8" ht="15" customHeight="1">
      <c r="H54348" s="24"/>
    </row>
    <row r="54349" spans="8:8" ht="15" customHeight="1">
      <c r="H54349" s="24"/>
    </row>
    <row r="54350" spans="8:8" ht="15" customHeight="1">
      <c r="H54350" s="24"/>
    </row>
    <row r="54351" spans="8:8" ht="15" customHeight="1">
      <c r="H54351" s="24"/>
    </row>
    <row r="54352" spans="8:8" ht="15" customHeight="1">
      <c r="H54352" s="24"/>
    </row>
    <row r="54353" spans="8:8" ht="15" customHeight="1">
      <c r="H54353" s="24"/>
    </row>
    <row r="54354" spans="8:8" ht="15" customHeight="1">
      <c r="H54354" s="24"/>
    </row>
    <row r="54355" spans="8:8" ht="15" customHeight="1">
      <c r="H54355" s="24"/>
    </row>
    <row r="54356" spans="8:8" ht="15" customHeight="1">
      <c r="H54356" s="24"/>
    </row>
    <row r="54357" spans="8:8" ht="15" customHeight="1">
      <c r="H54357" s="24"/>
    </row>
    <row r="54358" spans="8:8" ht="15" customHeight="1">
      <c r="H54358" s="24"/>
    </row>
    <row r="54359" spans="8:8" ht="15" customHeight="1">
      <c r="H54359" s="24"/>
    </row>
    <row r="54360" spans="8:8" ht="15" customHeight="1">
      <c r="H54360" s="24"/>
    </row>
    <row r="54361" spans="8:8" ht="15" customHeight="1">
      <c r="H54361" s="24"/>
    </row>
    <row r="54362" spans="8:8" ht="15" customHeight="1">
      <c r="H54362" s="24"/>
    </row>
    <row r="54363" spans="8:8" ht="15" customHeight="1">
      <c r="H54363" s="24"/>
    </row>
    <row r="54364" spans="8:8" ht="15" customHeight="1">
      <c r="H54364" s="24"/>
    </row>
    <row r="54365" spans="8:8" ht="15" customHeight="1">
      <c r="H54365" s="24"/>
    </row>
    <row r="54366" spans="8:8" ht="15" customHeight="1">
      <c r="H54366" s="24"/>
    </row>
    <row r="54367" spans="8:8" ht="15" customHeight="1">
      <c r="H54367" s="24"/>
    </row>
    <row r="54368" spans="8:8" ht="15" customHeight="1">
      <c r="H54368" s="24"/>
    </row>
    <row r="54369" spans="8:8" ht="15" customHeight="1">
      <c r="H54369" s="24"/>
    </row>
    <row r="54370" spans="8:8" ht="15" customHeight="1">
      <c r="H54370" s="24"/>
    </row>
    <row r="54371" spans="8:8" ht="15" customHeight="1">
      <c r="H54371" s="24"/>
    </row>
    <row r="54372" spans="8:8" ht="15" customHeight="1">
      <c r="H54372" s="24"/>
    </row>
    <row r="54373" spans="8:8" ht="15" customHeight="1">
      <c r="H54373" s="24"/>
    </row>
    <row r="54374" spans="8:8" ht="15" customHeight="1">
      <c r="H54374" s="24"/>
    </row>
    <row r="54375" spans="8:8" ht="15" customHeight="1">
      <c r="H54375" s="24"/>
    </row>
    <row r="54376" spans="8:8" ht="15" customHeight="1">
      <c r="H54376" s="24"/>
    </row>
    <row r="54377" spans="8:8" ht="15" customHeight="1">
      <c r="H54377" s="24"/>
    </row>
    <row r="54378" spans="8:8" ht="15" customHeight="1">
      <c r="H54378" s="24"/>
    </row>
    <row r="54379" spans="8:8" ht="15" customHeight="1">
      <c r="H54379" s="24"/>
    </row>
    <row r="54380" spans="8:8" ht="15" customHeight="1">
      <c r="H54380" s="24"/>
    </row>
    <row r="54381" spans="8:8" ht="15" customHeight="1">
      <c r="H54381" s="24"/>
    </row>
    <row r="54382" spans="8:8" ht="15" customHeight="1">
      <c r="H54382" s="24"/>
    </row>
    <row r="54383" spans="8:8" ht="15" customHeight="1">
      <c r="H54383" s="24"/>
    </row>
    <row r="54384" spans="8:8" ht="15" customHeight="1">
      <c r="H54384" s="24"/>
    </row>
    <row r="54385" spans="8:8" ht="15" customHeight="1">
      <c r="H54385" s="24"/>
    </row>
    <row r="54386" spans="8:8" ht="15" customHeight="1">
      <c r="H54386" s="24"/>
    </row>
    <row r="54387" spans="8:8" ht="15" customHeight="1">
      <c r="H54387" s="24"/>
    </row>
    <row r="54388" spans="8:8" ht="15" customHeight="1">
      <c r="H54388" s="24"/>
    </row>
    <row r="54389" spans="8:8" ht="15" customHeight="1">
      <c r="H54389" s="24"/>
    </row>
    <row r="54390" spans="8:8" ht="15" customHeight="1">
      <c r="H54390" s="24"/>
    </row>
    <row r="54391" spans="8:8" ht="15" customHeight="1">
      <c r="H54391" s="24"/>
    </row>
    <row r="54392" spans="8:8" ht="15" customHeight="1">
      <c r="H54392" s="24"/>
    </row>
    <row r="54393" spans="8:8" ht="15" customHeight="1">
      <c r="H54393" s="24"/>
    </row>
    <row r="54394" spans="8:8" ht="15" customHeight="1">
      <c r="H54394" s="24"/>
    </row>
    <row r="54395" spans="8:8" ht="15" customHeight="1">
      <c r="H54395" s="24"/>
    </row>
    <row r="54396" spans="8:8" ht="15" customHeight="1">
      <c r="H54396" s="24"/>
    </row>
    <row r="54397" spans="8:8" ht="15" customHeight="1">
      <c r="H54397" s="24"/>
    </row>
    <row r="54398" spans="8:8" ht="15" customHeight="1">
      <c r="H54398" s="24"/>
    </row>
    <row r="54399" spans="8:8" ht="15" customHeight="1">
      <c r="H54399" s="24"/>
    </row>
    <row r="54400" spans="8:8" ht="15" customHeight="1">
      <c r="H54400" s="24"/>
    </row>
    <row r="54401" spans="8:8" ht="15" customHeight="1">
      <c r="H54401" s="24"/>
    </row>
    <row r="54402" spans="8:8" ht="15" customHeight="1">
      <c r="H54402" s="24"/>
    </row>
    <row r="54403" spans="8:8" ht="15" customHeight="1">
      <c r="H54403" s="24"/>
    </row>
    <row r="54404" spans="8:8" ht="15" customHeight="1">
      <c r="H54404" s="24"/>
    </row>
    <row r="54405" spans="8:8" ht="15" customHeight="1">
      <c r="H54405" s="24"/>
    </row>
    <row r="54406" spans="8:8" ht="15" customHeight="1">
      <c r="H54406" s="24"/>
    </row>
    <row r="54407" spans="8:8" ht="15" customHeight="1">
      <c r="H54407" s="24"/>
    </row>
    <row r="54408" spans="8:8" ht="15" customHeight="1">
      <c r="H54408" s="24"/>
    </row>
    <row r="54409" spans="8:8" ht="15" customHeight="1">
      <c r="H54409" s="24"/>
    </row>
    <row r="54410" spans="8:8" ht="15" customHeight="1">
      <c r="H54410" s="24"/>
    </row>
    <row r="54411" spans="8:8" ht="15" customHeight="1">
      <c r="H54411" s="24"/>
    </row>
    <row r="54412" spans="8:8" ht="15" customHeight="1">
      <c r="H54412" s="24"/>
    </row>
    <row r="54413" spans="8:8" ht="15" customHeight="1">
      <c r="H54413" s="24"/>
    </row>
    <row r="54414" spans="8:8" ht="15" customHeight="1">
      <c r="H54414" s="24"/>
    </row>
    <row r="54415" spans="8:8" ht="15" customHeight="1">
      <c r="H54415" s="24"/>
    </row>
    <row r="54416" spans="8:8" ht="15" customHeight="1">
      <c r="H54416" s="24"/>
    </row>
    <row r="54417" spans="8:8" ht="15" customHeight="1">
      <c r="H54417" s="24"/>
    </row>
    <row r="54418" spans="8:8" ht="15" customHeight="1">
      <c r="H54418" s="24"/>
    </row>
    <row r="54419" spans="8:8" ht="15" customHeight="1">
      <c r="H54419" s="24"/>
    </row>
    <row r="54420" spans="8:8" ht="15" customHeight="1">
      <c r="H54420" s="24"/>
    </row>
    <row r="54421" spans="8:8" ht="15" customHeight="1">
      <c r="H54421" s="24"/>
    </row>
    <row r="54422" spans="8:8" ht="15" customHeight="1">
      <c r="H54422" s="24"/>
    </row>
    <row r="54423" spans="8:8" ht="15" customHeight="1">
      <c r="H54423" s="24"/>
    </row>
    <row r="54424" spans="8:8" ht="15" customHeight="1">
      <c r="H54424" s="24"/>
    </row>
    <row r="54425" spans="8:8" ht="15" customHeight="1">
      <c r="H54425" s="24"/>
    </row>
    <row r="54426" spans="8:8" ht="15" customHeight="1">
      <c r="H54426" s="24"/>
    </row>
    <row r="54427" spans="8:8" ht="15" customHeight="1">
      <c r="H54427" s="24"/>
    </row>
    <row r="54428" spans="8:8" ht="15" customHeight="1">
      <c r="H54428" s="24"/>
    </row>
    <row r="54429" spans="8:8" ht="15" customHeight="1">
      <c r="H54429" s="24"/>
    </row>
    <row r="54430" spans="8:8" ht="15" customHeight="1">
      <c r="H54430" s="24"/>
    </row>
    <row r="54431" spans="8:8" ht="15" customHeight="1">
      <c r="H54431" s="24"/>
    </row>
    <row r="54432" spans="8:8" ht="15" customHeight="1">
      <c r="H54432" s="24"/>
    </row>
    <row r="54433" spans="8:8" ht="15" customHeight="1">
      <c r="H54433" s="24"/>
    </row>
    <row r="54434" spans="8:8" ht="15" customHeight="1">
      <c r="H54434" s="24"/>
    </row>
    <row r="54435" spans="8:8" ht="15" customHeight="1">
      <c r="H54435" s="24"/>
    </row>
    <row r="54436" spans="8:8" ht="15" customHeight="1">
      <c r="H54436" s="24"/>
    </row>
    <row r="54437" spans="8:8" ht="15" customHeight="1">
      <c r="H54437" s="24"/>
    </row>
    <row r="54438" spans="8:8" ht="15" customHeight="1">
      <c r="H54438" s="24"/>
    </row>
    <row r="54439" spans="8:8" ht="15" customHeight="1">
      <c r="H54439" s="24"/>
    </row>
    <row r="54440" spans="8:8" ht="15" customHeight="1">
      <c r="H54440" s="24"/>
    </row>
    <row r="54441" spans="8:8" ht="15" customHeight="1">
      <c r="H54441" s="24"/>
    </row>
    <row r="54442" spans="8:8" ht="15" customHeight="1">
      <c r="H54442" s="24"/>
    </row>
    <row r="54443" spans="8:8" ht="15" customHeight="1">
      <c r="H54443" s="24"/>
    </row>
    <row r="54444" spans="8:8" ht="15" customHeight="1">
      <c r="H54444" s="24"/>
    </row>
    <row r="54445" spans="8:8" ht="15" customHeight="1">
      <c r="H54445" s="24"/>
    </row>
    <row r="54446" spans="8:8" ht="15" customHeight="1">
      <c r="H54446" s="24"/>
    </row>
    <row r="54447" spans="8:8" ht="15" customHeight="1">
      <c r="H54447" s="24"/>
    </row>
    <row r="54448" spans="8:8" ht="15" customHeight="1">
      <c r="H54448" s="24"/>
    </row>
    <row r="54449" spans="8:8" ht="15" customHeight="1">
      <c r="H54449" s="24"/>
    </row>
    <row r="54450" spans="8:8" ht="15" customHeight="1">
      <c r="H54450" s="24"/>
    </row>
    <row r="54451" spans="8:8" ht="15" customHeight="1">
      <c r="H54451" s="24"/>
    </row>
    <row r="54452" spans="8:8" ht="15" customHeight="1">
      <c r="H54452" s="24"/>
    </row>
    <row r="54453" spans="8:8" ht="15" customHeight="1">
      <c r="H54453" s="24"/>
    </row>
    <row r="54454" spans="8:8" ht="15" customHeight="1">
      <c r="H54454" s="24"/>
    </row>
    <row r="54455" spans="8:8" ht="15" customHeight="1">
      <c r="H54455" s="24"/>
    </row>
    <row r="54456" spans="8:8" ht="15" customHeight="1">
      <c r="H54456" s="24"/>
    </row>
    <row r="54457" spans="8:8" ht="15" customHeight="1">
      <c r="H54457" s="24"/>
    </row>
    <row r="54458" spans="8:8" ht="15" customHeight="1">
      <c r="H54458" s="24"/>
    </row>
    <row r="54459" spans="8:8" ht="15" customHeight="1">
      <c r="H54459" s="24"/>
    </row>
    <row r="54460" spans="8:8" ht="15" customHeight="1">
      <c r="H54460" s="24"/>
    </row>
    <row r="54461" spans="8:8" ht="15" customHeight="1">
      <c r="H54461" s="24"/>
    </row>
    <row r="54462" spans="8:8" ht="15" customHeight="1">
      <c r="H54462" s="24"/>
    </row>
    <row r="54463" spans="8:8" ht="15" customHeight="1">
      <c r="H54463" s="24"/>
    </row>
    <row r="54464" spans="8:8" ht="15" customHeight="1">
      <c r="H54464" s="24"/>
    </row>
    <row r="54465" spans="8:8" ht="15" customHeight="1">
      <c r="H54465" s="24"/>
    </row>
    <row r="54466" spans="8:8" ht="15" customHeight="1">
      <c r="H54466" s="24"/>
    </row>
    <row r="54467" spans="8:8" ht="15" customHeight="1">
      <c r="H54467" s="24"/>
    </row>
    <row r="54468" spans="8:8" ht="15" customHeight="1">
      <c r="H54468" s="24"/>
    </row>
    <row r="54469" spans="8:8" ht="15" customHeight="1">
      <c r="H54469" s="24"/>
    </row>
    <row r="54470" spans="8:8" ht="15" customHeight="1">
      <c r="H54470" s="24"/>
    </row>
    <row r="54471" spans="8:8" ht="15" customHeight="1">
      <c r="H54471" s="24"/>
    </row>
    <row r="54472" spans="8:8" ht="15" customHeight="1">
      <c r="H54472" s="24"/>
    </row>
    <row r="54473" spans="8:8" ht="15" customHeight="1">
      <c r="H54473" s="24"/>
    </row>
    <row r="54474" spans="8:8" ht="15" customHeight="1">
      <c r="H54474" s="24"/>
    </row>
    <row r="54475" spans="8:8" ht="15" customHeight="1">
      <c r="H54475" s="24"/>
    </row>
    <row r="54476" spans="8:8" ht="15" customHeight="1">
      <c r="H54476" s="24"/>
    </row>
    <row r="54477" spans="8:8" ht="15" customHeight="1">
      <c r="H54477" s="24"/>
    </row>
    <row r="54478" spans="8:8" ht="15" customHeight="1">
      <c r="H54478" s="24"/>
    </row>
    <row r="54479" spans="8:8" ht="15" customHeight="1">
      <c r="H54479" s="24"/>
    </row>
    <row r="54480" spans="8:8" ht="15" customHeight="1">
      <c r="H54480" s="24"/>
    </row>
    <row r="54481" spans="8:8" ht="15" customHeight="1">
      <c r="H54481" s="24"/>
    </row>
    <row r="54482" spans="8:8" ht="15" customHeight="1">
      <c r="H54482" s="24"/>
    </row>
    <row r="54483" spans="8:8" ht="15" customHeight="1">
      <c r="H54483" s="24"/>
    </row>
    <row r="54484" spans="8:8" ht="15" customHeight="1">
      <c r="H54484" s="24"/>
    </row>
    <row r="54485" spans="8:8" ht="15" customHeight="1">
      <c r="H54485" s="24"/>
    </row>
    <row r="54486" spans="8:8" ht="15" customHeight="1">
      <c r="H54486" s="24"/>
    </row>
    <row r="54487" spans="8:8" ht="15" customHeight="1">
      <c r="H54487" s="24"/>
    </row>
    <row r="54488" spans="8:8" ht="15" customHeight="1">
      <c r="H54488" s="24"/>
    </row>
    <row r="54489" spans="8:8" ht="15" customHeight="1">
      <c r="H54489" s="24"/>
    </row>
    <row r="54490" spans="8:8" ht="15" customHeight="1">
      <c r="H54490" s="24"/>
    </row>
    <row r="54491" spans="8:8" ht="15" customHeight="1">
      <c r="H54491" s="24"/>
    </row>
    <row r="54492" spans="8:8" ht="15" customHeight="1">
      <c r="H54492" s="24"/>
    </row>
    <row r="54493" spans="8:8" ht="15" customHeight="1">
      <c r="H54493" s="24"/>
    </row>
    <row r="54494" spans="8:8" ht="15" customHeight="1">
      <c r="H54494" s="24"/>
    </row>
    <row r="54495" spans="8:8" ht="15" customHeight="1">
      <c r="H54495" s="24"/>
    </row>
    <row r="54496" spans="8:8" ht="15" customHeight="1">
      <c r="H54496" s="24"/>
    </row>
    <row r="54497" spans="8:8" ht="15" customHeight="1">
      <c r="H54497" s="24"/>
    </row>
    <row r="54498" spans="8:8" ht="15" customHeight="1">
      <c r="H54498" s="24"/>
    </row>
    <row r="54499" spans="8:8" ht="15" customHeight="1">
      <c r="H54499" s="24"/>
    </row>
    <row r="54500" spans="8:8" ht="15" customHeight="1">
      <c r="H54500" s="24"/>
    </row>
    <row r="54501" spans="8:8" ht="15" customHeight="1">
      <c r="H54501" s="24"/>
    </row>
    <row r="54502" spans="8:8" ht="15" customHeight="1">
      <c r="H54502" s="24"/>
    </row>
    <row r="54503" spans="8:8" ht="15" customHeight="1">
      <c r="H54503" s="24"/>
    </row>
    <row r="54504" spans="8:8" ht="15" customHeight="1">
      <c r="H54504" s="24"/>
    </row>
    <row r="54505" spans="8:8" ht="15" customHeight="1">
      <c r="H54505" s="24"/>
    </row>
    <row r="54506" spans="8:8" ht="15" customHeight="1">
      <c r="H54506" s="24"/>
    </row>
    <row r="54507" spans="8:8" ht="15" customHeight="1">
      <c r="H54507" s="24"/>
    </row>
    <row r="54508" spans="8:8" ht="15" customHeight="1">
      <c r="H54508" s="24"/>
    </row>
    <row r="54509" spans="8:8" ht="15" customHeight="1">
      <c r="H54509" s="24"/>
    </row>
    <row r="54510" spans="8:8" ht="15" customHeight="1">
      <c r="H54510" s="24"/>
    </row>
    <row r="54511" spans="8:8" ht="15" customHeight="1">
      <c r="H54511" s="24"/>
    </row>
    <row r="54512" spans="8:8" ht="15" customHeight="1">
      <c r="H54512" s="24"/>
    </row>
    <row r="54513" spans="8:8" ht="15" customHeight="1">
      <c r="H54513" s="24"/>
    </row>
    <row r="54514" spans="8:8" ht="15" customHeight="1">
      <c r="H54514" s="24"/>
    </row>
    <row r="54515" spans="8:8" ht="15" customHeight="1">
      <c r="H54515" s="24"/>
    </row>
    <row r="54516" spans="8:8" ht="15" customHeight="1">
      <c r="H54516" s="24"/>
    </row>
    <row r="54517" spans="8:8" ht="15" customHeight="1">
      <c r="H54517" s="24"/>
    </row>
    <row r="54518" spans="8:8" ht="15" customHeight="1">
      <c r="H54518" s="24"/>
    </row>
    <row r="54519" spans="8:8" ht="15" customHeight="1">
      <c r="H54519" s="24"/>
    </row>
    <row r="54520" spans="8:8" ht="15" customHeight="1">
      <c r="H54520" s="24"/>
    </row>
    <row r="54521" spans="8:8" ht="15" customHeight="1">
      <c r="H54521" s="24"/>
    </row>
    <row r="54522" spans="8:8" ht="15" customHeight="1">
      <c r="H54522" s="24"/>
    </row>
    <row r="54523" spans="8:8" ht="15" customHeight="1">
      <c r="H54523" s="24"/>
    </row>
    <row r="54524" spans="8:8" ht="15" customHeight="1">
      <c r="H54524" s="24"/>
    </row>
    <row r="54525" spans="8:8" ht="15" customHeight="1">
      <c r="H54525" s="24"/>
    </row>
    <row r="54526" spans="8:8" ht="15" customHeight="1">
      <c r="H54526" s="24"/>
    </row>
    <row r="54527" spans="8:8" ht="15" customHeight="1">
      <c r="H54527" s="24"/>
    </row>
    <row r="54528" spans="8:8" ht="15" customHeight="1">
      <c r="H54528" s="24"/>
    </row>
    <row r="54529" spans="8:8" ht="15" customHeight="1">
      <c r="H54529" s="24"/>
    </row>
    <row r="54530" spans="8:8" ht="15" customHeight="1">
      <c r="H54530" s="24"/>
    </row>
    <row r="54531" spans="8:8" ht="15" customHeight="1">
      <c r="H54531" s="24"/>
    </row>
    <row r="54532" spans="8:8" ht="15" customHeight="1">
      <c r="H54532" s="24"/>
    </row>
    <row r="54533" spans="8:8" ht="15" customHeight="1">
      <c r="H54533" s="24"/>
    </row>
    <row r="54534" spans="8:8" ht="15" customHeight="1">
      <c r="H54534" s="24"/>
    </row>
    <row r="54535" spans="8:8" ht="15" customHeight="1">
      <c r="H54535" s="24"/>
    </row>
    <row r="54536" spans="8:8" ht="15" customHeight="1">
      <c r="H54536" s="24"/>
    </row>
    <row r="54537" spans="8:8" ht="15" customHeight="1">
      <c r="H54537" s="24"/>
    </row>
    <row r="54538" spans="8:8" ht="15" customHeight="1">
      <c r="H54538" s="24"/>
    </row>
    <row r="54539" spans="8:8" ht="15" customHeight="1">
      <c r="H54539" s="24"/>
    </row>
    <row r="54540" spans="8:8" ht="15" customHeight="1">
      <c r="H54540" s="24"/>
    </row>
    <row r="54541" spans="8:8" ht="15" customHeight="1">
      <c r="H54541" s="24"/>
    </row>
    <row r="54542" spans="8:8" ht="15" customHeight="1">
      <c r="H54542" s="24"/>
    </row>
    <row r="54543" spans="8:8" ht="15" customHeight="1">
      <c r="H54543" s="24"/>
    </row>
    <row r="54544" spans="8:8" ht="15" customHeight="1">
      <c r="H54544" s="24"/>
    </row>
    <row r="54545" spans="8:8" ht="15" customHeight="1">
      <c r="H54545" s="24"/>
    </row>
    <row r="54546" spans="8:8" ht="15" customHeight="1">
      <c r="H54546" s="24"/>
    </row>
    <row r="54547" spans="8:8" ht="15" customHeight="1">
      <c r="H54547" s="24"/>
    </row>
    <row r="54548" spans="8:8" ht="15" customHeight="1">
      <c r="H54548" s="24"/>
    </row>
    <row r="54549" spans="8:8" ht="15" customHeight="1">
      <c r="H54549" s="24"/>
    </row>
    <row r="54550" spans="8:8" ht="15" customHeight="1">
      <c r="H54550" s="24"/>
    </row>
    <row r="54551" spans="8:8" ht="15" customHeight="1">
      <c r="H54551" s="24"/>
    </row>
    <row r="54552" spans="8:8" ht="15" customHeight="1">
      <c r="H54552" s="24"/>
    </row>
    <row r="54553" spans="8:8" ht="15" customHeight="1">
      <c r="H54553" s="24"/>
    </row>
    <row r="54554" spans="8:8" ht="15" customHeight="1">
      <c r="H54554" s="24"/>
    </row>
    <row r="54555" spans="8:8" ht="15" customHeight="1">
      <c r="H54555" s="24"/>
    </row>
    <row r="54556" spans="8:8" ht="15" customHeight="1">
      <c r="H54556" s="24"/>
    </row>
    <row r="54557" spans="8:8" ht="15" customHeight="1">
      <c r="H54557" s="24"/>
    </row>
    <row r="54558" spans="8:8" ht="15" customHeight="1">
      <c r="H54558" s="24"/>
    </row>
    <row r="54559" spans="8:8" ht="15" customHeight="1">
      <c r="H54559" s="24"/>
    </row>
    <row r="54560" spans="8:8" ht="15" customHeight="1">
      <c r="H54560" s="24"/>
    </row>
    <row r="54561" spans="8:8" ht="15" customHeight="1">
      <c r="H54561" s="24"/>
    </row>
    <row r="54562" spans="8:8" ht="15" customHeight="1">
      <c r="H54562" s="24"/>
    </row>
    <row r="54563" spans="8:8" ht="15" customHeight="1">
      <c r="H54563" s="24"/>
    </row>
    <row r="54564" spans="8:8" ht="15" customHeight="1">
      <c r="H54564" s="24"/>
    </row>
    <row r="54565" spans="8:8" ht="15" customHeight="1">
      <c r="H54565" s="24"/>
    </row>
    <row r="54566" spans="8:8" ht="15" customHeight="1">
      <c r="H54566" s="24"/>
    </row>
    <row r="54567" spans="8:8" ht="15" customHeight="1">
      <c r="H54567" s="24"/>
    </row>
    <row r="54568" spans="8:8" ht="15" customHeight="1">
      <c r="H54568" s="24"/>
    </row>
    <row r="54569" spans="8:8" ht="15" customHeight="1">
      <c r="H54569" s="24"/>
    </row>
    <row r="54570" spans="8:8" ht="15" customHeight="1">
      <c r="H54570" s="24"/>
    </row>
    <row r="54571" spans="8:8" ht="15" customHeight="1">
      <c r="H54571" s="24"/>
    </row>
    <row r="54572" spans="8:8" ht="15" customHeight="1">
      <c r="H54572" s="24"/>
    </row>
    <row r="54573" spans="8:8" ht="15" customHeight="1">
      <c r="H54573" s="24"/>
    </row>
    <row r="54574" spans="8:8" ht="15" customHeight="1">
      <c r="H54574" s="24"/>
    </row>
    <row r="54575" spans="8:8" ht="15" customHeight="1">
      <c r="H54575" s="24"/>
    </row>
    <row r="54576" spans="8:8" ht="15" customHeight="1">
      <c r="H54576" s="24"/>
    </row>
    <row r="54577" spans="8:8" ht="15" customHeight="1">
      <c r="H54577" s="24"/>
    </row>
    <row r="54578" spans="8:8" ht="15" customHeight="1">
      <c r="H54578" s="24"/>
    </row>
    <row r="54579" spans="8:8" ht="15" customHeight="1">
      <c r="H54579" s="24"/>
    </row>
    <row r="54580" spans="8:8" ht="15" customHeight="1">
      <c r="H54580" s="24"/>
    </row>
    <row r="54581" spans="8:8" ht="15" customHeight="1">
      <c r="H54581" s="24"/>
    </row>
    <row r="54582" spans="8:8" ht="15" customHeight="1">
      <c r="H54582" s="24"/>
    </row>
    <row r="54583" spans="8:8" ht="15" customHeight="1">
      <c r="H54583" s="24"/>
    </row>
    <row r="54584" spans="8:8" ht="15" customHeight="1">
      <c r="H54584" s="24"/>
    </row>
    <row r="54585" spans="8:8" ht="15" customHeight="1">
      <c r="H54585" s="24"/>
    </row>
    <row r="54586" spans="8:8" ht="15" customHeight="1">
      <c r="H54586" s="24"/>
    </row>
    <row r="54587" spans="8:8" ht="15" customHeight="1">
      <c r="H54587" s="24"/>
    </row>
    <row r="54588" spans="8:8" ht="15" customHeight="1">
      <c r="H54588" s="24"/>
    </row>
    <row r="54589" spans="8:8" ht="15" customHeight="1">
      <c r="H54589" s="24"/>
    </row>
    <row r="54590" spans="8:8" ht="15" customHeight="1">
      <c r="H54590" s="24"/>
    </row>
    <row r="54591" spans="8:8" ht="15" customHeight="1">
      <c r="H54591" s="24"/>
    </row>
    <row r="54592" spans="8:8" ht="15" customHeight="1">
      <c r="H54592" s="24"/>
    </row>
    <row r="54593" spans="8:8" ht="15" customHeight="1">
      <c r="H54593" s="24"/>
    </row>
    <row r="54594" spans="8:8" ht="15" customHeight="1">
      <c r="H54594" s="24"/>
    </row>
    <row r="54595" spans="8:8" ht="15" customHeight="1">
      <c r="H54595" s="24"/>
    </row>
    <row r="54596" spans="8:8" ht="15" customHeight="1">
      <c r="H54596" s="24"/>
    </row>
    <row r="54597" spans="8:8" ht="15" customHeight="1">
      <c r="H54597" s="24"/>
    </row>
    <row r="54598" spans="8:8" ht="15" customHeight="1">
      <c r="H54598" s="24"/>
    </row>
    <row r="54599" spans="8:8" ht="15" customHeight="1">
      <c r="H54599" s="24"/>
    </row>
    <row r="54600" spans="8:8" ht="15" customHeight="1">
      <c r="H54600" s="24"/>
    </row>
    <row r="54601" spans="8:8" ht="15" customHeight="1">
      <c r="H54601" s="24"/>
    </row>
    <row r="54602" spans="8:8" ht="15" customHeight="1">
      <c r="H54602" s="24"/>
    </row>
    <row r="54603" spans="8:8" ht="15" customHeight="1">
      <c r="H54603" s="24"/>
    </row>
    <row r="54604" spans="8:8" ht="15" customHeight="1">
      <c r="H54604" s="24"/>
    </row>
    <row r="54605" spans="8:8" ht="15" customHeight="1">
      <c r="H54605" s="24"/>
    </row>
    <row r="54606" spans="8:8" ht="15" customHeight="1">
      <c r="H54606" s="24"/>
    </row>
    <row r="54607" spans="8:8" ht="15" customHeight="1">
      <c r="H54607" s="24"/>
    </row>
    <row r="54608" spans="8:8" ht="15" customHeight="1">
      <c r="H54608" s="24"/>
    </row>
    <row r="54609" spans="8:8" ht="15" customHeight="1">
      <c r="H54609" s="24"/>
    </row>
    <row r="54610" spans="8:8" ht="15" customHeight="1">
      <c r="H54610" s="24"/>
    </row>
    <row r="54611" spans="8:8" ht="15" customHeight="1">
      <c r="H54611" s="24"/>
    </row>
    <row r="54612" spans="8:8" ht="15" customHeight="1">
      <c r="H54612" s="24"/>
    </row>
    <row r="54613" spans="8:8" ht="15" customHeight="1">
      <c r="H54613" s="24"/>
    </row>
    <row r="54614" spans="8:8" ht="15" customHeight="1">
      <c r="H54614" s="24"/>
    </row>
    <row r="54615" spans="8:8" ht="15" customHeight="1">
      <c r="H54615" s="24"/>
    </row>
    <row r="54616" spans="8:8" ht="15" customHeight="1">
      <c r="H54616" s="24"/>
    </row>
    <row r="54617" spans="8:8" ht="15" customHeight="1">
      <c r="H54617" s="24"/>
    </row>
    <row r="54618" spans="8:8" ht="15" customHeight="1">
      <c r="H54618" s="24"/>
    </row>
    <row r="54619" spans="8:8" ht="15" customHeight="1">
      <c r="H54619" s="24"/>
    </row>
    <row r="54620" spans="8:8" ht="15" customHeight="1">
      <c r="H54620" s="24"/>
    </row>
    <row r="54621" spans="8:8" ht="15" customHeight="1">
      <c r="H54621" s="24"/>
    </row>
    <row r="54622" spans="8:8" ht="15" customHeight="1">
      <c r="H54622" s="24"/>
    </row>
    <row r="54623" spans="8:8" ht="15" customHeight="1">
      <c r="H54623" s="24"/>
    </row>
    <row r="54624" spans="8:8" ht="15" customHeight="1">
      <c r="H54624" s="24"/>
    </row>
    <row r="54625" spans="8:8" ht="15" customHeight="1">
      <c r="H54625" s="24"/>
    </row>
    <row r="54626" spans="8:8" ht="15" customHeight="1">
      <c r="H54626" s="24"/>
    </row>
    <row r="54627" spans="8:8" ht="15" customHeight="1">
      <c r="H54627" s="24"/>
    </row>
    <row r="54628" spans="8:8" ht="15" customHeight="1">
      <c r="H54628" s="24"/>
    </row>
    <row r="54629" spans="8:8" ht="15" customHeight="1">
      <c r="H54629" s="24"/>
    </row>
    <row r="54630" spans="8:8" ht="15" customHeight="1">
      <c r="H54630" s="24"/>
    </row>
    <row r="54631" spans="8:8" ht="15" customHeight="1">
      <c r="H54631" s="24"/>
    </row>
    <row r="54632" spans="8:8" ht="15" customHeight="1">
      <c r="H54632" s="24"/>
    </row>
    <row r="54633" spans="8:8" ht="15" customHeight="1">
      <c r="H54633" s="24"/>
    </row>
    <row r="54634" spans="8:8" ht="15" customHeight="1">
      <c r="H54634" s="24"/>
    </row>
    <row r="54635" spans="8:8" ht="15" customHeight="1">
      <c r="H54635" s="24"/>
    </row>
    <row r="54636" spans="8:8" ht="15" customHeight="1">
      <c r="H54636" s="24"/>
    </row>
    <row r="54637" spans="8:8" ht="15" customHeight="1">
      <c r="H54637" s="24"/>
    </row>
    <row r="54638" spans="8:8" ht="15" customHeight="1">
      <c r="H54638" s="24"/>
    </row>
    <row r="54639" spans="8:8" ht="15" customHeight="1">
      <c r="H54639" s="24"/>
    </row>
    <row r="54640" spans="8:8" ht="15" customHeight="1">
      <c r="H54640" s="24"/>
    </row>
    <row r="54641" spans="8:8" ht="15" customHeight="1">
      <c r="H54641" s="24"/>
    </row>
    <row r="54642" spans="8:8" ht="15" customHeight="1">
      <c r="H54642" s="24"/>
    </row>
    <row r="54643" spans="8:8" ht="15" customHeight="1">
      <c r="H54643" s="24"/>
    </row>
    <row r="54644" spans="8:8" ht="15" customHeight="1">
      <c r="H54644" s="24"/>
    </row>
    <row r="54645" spans="8:8" ht="15" customHeight="1">
      <c r="H54645" s="24"/>
    </row>
    <row r="54646" spans="8:8" ht="15" customHeight="1">
      <c r="H54646" s="24"/>
    </row>
    <row r="54647" spans="8:8" ht="15" customHeight="1">
      <c r="H54647" s="24"/>
    </row>
    <row r="54648" spans="8:8" ht="15" customHeight="1">
      <c r="H54648" s="24"/>
    </row>
    <row r="54649" spans="8:8" ht="15" customHeight="1">
      <c r="H54649" s="24"/>
    </row>
    <row r="54650" spans="8:8" ht="15" customHeight="1">
      <c r="H54650" s="24"/>
    </row>
    <row r="54651" spans="8:8" ht="15" customHeight="1">
      <c r="H54651" s="24"/>
    </row>
    <row r="54652" spans="8:8" ht="15" customHeight="1">
      <c r="H54652" s="24"/>
    </row>
    <row r="54653" spans="8:8" ht="15" customHeight="1">
      <c r="H54653" s="24"/>
    </row>
    <row r="54654" spans="8:8" ht="15" customHeight="1">
      <c r="H54654" s="24"/>
    </row>
    <row r="54655" spans="8:8" ht="15" customHeight="1">
      <c r="H54655" s="24"/>
    </row>
    <row r="54656" spans="8:8" ht="15" customHeight="1">
      <c r="H54656" s="24"/>
    </row>
    <row r="54657" spans="8:8" ht="15" customHeight="1">
      <c r="H54657" s="24"/>
    </row>
    <row r="54658" spans="8:8" ht="15" customHeight="1">
      <c r="H54658" s="24"/>
    </row>
    <row r="54659" spans="8:8" ht="15" customHeight="1">
      <c r="H54659" s="24"/>
    </row>
    <row r="54660" spans="8:8" ht="15" customHeight="1">
      <c r="H54660" s="24"/>
    </row>
    <row r="54661" spans="8:8" ht="15" customHeight="1">
      <c r="H54661" s="24"/>
    </row>
    <row r="54662" spans="8:8" ht="15" customHeight="1">
      <c r="H54662" s="24"/>
    </row>
    <row r="54663" spans="8:8" ht="15" customHeight="1">
      <c r="H54663" s="24"/>
    </row>
    <row r="54664" spans="8:8" ht="15" customHeight="1">
      <c r="H54664" s="24"/>
    </row>
    <row r="54665" spans="8:8" ht="15" customHeight="1">
      <c r="H54665" s="24"/>
    </row>
    <row r="54666" spans="8:8" ht="15" customHeight="1">
      <c r="H54666" s="24"/>
    </row>
    <row r="54667" spans="8:8" ht="15" customHeight="1">
      <c r="H54667" s="24"/>
    </row>
    <row r="54668" spans="8:8" ht="15" customHeight="1">
      <c r="H54668" s="24"/>
    </row>
    <row r="54669" spans="8:8" ht="15" customHeight="1">
      <c r="H54669" s="24"/>
    </row>
    <row r="54670" spans="8:8" ht="15" customHeight="1">
      <c r="H54670" s="24"/>
    </row>
    <row r="54671" spans="8:8" ht="15" customHeight="1">
      <c r="H54671" s="24"/>
    </row>
    <row r="54672" spans="8:8" ht="15" customHeight="1">
      <c r="H54672" s="24"/>
    </row>
    <row r="54673" spans="8:8" ht="15" customHeight="1">
      <c r="H54673" s="24"/>
    </row>
    <row r="54674" spans="8:8" ht="15" customHeight="1">
      <c r="H54674" s="24"/>
    </row>
    <row r="54675" spans="8:8" ht="15" customHeight="1">
      <c r="H54675" s="24"/>
    </row>
    <row r="54676" spans="8:8" ht="15" customHeight="1">
      <c r="H54676" s="24"/>
    </row>
    <row r="54677" spans="8:8" ht="15" customHeight="1">
      <c r="H54677" s="24"/>
    </row>
    <row r="54678" spans="8:8" ht="15" customHeight="1">
      <c r="H54678" s="24"/>
    </row>
    <row r="54679" spans="8:8" ht="15" customHeight="1">
      <c r="H54679" s="24"/>
    </row>
    <row r="54680" spans="8:8" ht="15" customHeight="1">
      <c r="H54680" s="24"/>
    </row>
    <row r="54681" spans="8:8" ht="15" customHeight="1">
      <c r="H54681" s="24"/>
    </row>
    <row r="54682" spans="8:8" ht="15" customHeight="1">
      <c r="H54682" s="24"/>
    </row>
    <row r="54683" spans="8:8" ht="15" customHeight="1">
      <c r="H54683" s="24"/>
    </row>
    <row r="54684" spans="8:8" ht="15" customHeight="1">
      <c r="H54684" s="24"/>
    </row>
    <row r="54685" spans="8:8" ht="15" customHeight="1">
      <c r="H54685" s="24"/>
    </row>
    <row r="54686" spans="8:8" ht="15" customHeight="1">
      <c r="H54686" s="24"/>
    </row>
    <row r="54687" spans="8:8" ht="15" customHeight="1">
      <c r="H54687" s="24"/>
    </row>
    <row r="54688" spans="8:8" ht="15" customHeight="1">
      <c r="H54688" s="24"/>
    </row>
    <row r="54689" spans="8:8" ht="15" customHeight="1">
      <c r="H54689" s="24"/>
    </row>
    <row r="54690" spans="8:8" ht="15" customHeight="1">
      <c r="H54690" s="24"/>
    </row>
    <row r="54691" spans="8:8" ht="15" customHeight="1">
      <c r="H54691" s="24"/>
    </row>
    <row r="54692" spans="8:8" ht="15" customHeight="1">
      <c r="H54692" s="24"/>
    </row>
    <row r="54693" spans="8:8" ht="15" customHeight="1">
      <c r="H54693" s="24"/>
    </row>
    <row r="54694" spans="8:8" ht="15" customHeight="1">
      <c r="H54694" s="24"/>
    </row>
    <row r="54695" spans="8:8" ht="15" customHeight="1">
      <c r="H54695" s="24"/>
    </row>
    <row r="54696" spans="8:8" ht="15" customHeight="1">
      <c r="H54696" s="24"/>
    </row>
    <row r="54697" spans="8:8" ht="15" customHeight="1">
      <c r="H54697" s="24"/>
    </row>
    <row r="54698" spans="8:8" ht="15" customHeight="1">
      <c r="H54698" s="24"/>
    </row>
    <row r="54699" spans="8:8" ht="15" customHeight="1">
      <c r="H54699" s="24"/>
    </row>
    <row r="54700" spans="8:8" ht="15" customHeight="1">
      <c r="H54700" s="24"/>
    </row>
    <row r="54701" spans="8:8" ht="15" customHeight="1">
      <c r="H54701" s="24"/>
    </row>
    <row r="54702" spans="8:8" ht="15" customHeight="1">
      <c r="H54702" s="24"/>
    </row>
    <row r="54703" spans="8:8" ht="15" customHeight="1">
      <c r="H54703" s="24"/>
    </row>
    <row r="54704" spans="8:8" ht="15" customHeight="1">
      <c r="H54704" s="24"/>
    </row>
    <row r="54705" spans="8:8" ht="15" customHeight="1">
      <c r="H54705" s="24"/>
    </row>
    <row r="54706" spans="8:8" ht="15" customHeight="1">
      <c r="H54706" s="24"/>
    </row>
    <row r="54707" spans="8:8" ht="15" customHeight="1">
      <c r="H54707" s="24"/>
    </row>
    <row r="54708" spans="8:8" ht="15" customHeight="1">
      <c r="H54708" s="24"/>
    </row>
    <row r="54709" spans="8:8" ht="15" customHeight="1">
      <c r="H54709" s="24"/>
    </row>
    <row r="54710" spans="8:8" ht="15" customHeight="1">
      <c r="H54710" s="24"/>
    </row>
    <row r="54711" spans="8:8" ht="15" customHeight="1">
      <c r="H54711" s="24"/>
    </row>
    <row r="54712" spans="8:8" ht="15" customHeight="1">
      <c r="H54712" s="24"/>
    </row>
    <row r="54713" spans="8:8" ht="15" customHeight="1">
      <c r="H54713" s="24"/>
    </row>
    <row r="54714" spans="8:8" ht="15" customHeight="1">
      <c r="H54714" s="24"/>
    </row>
    <row r="54715" spans="8:8" ht="15" customHeight="1">
      <c r="H54715" s="24"/>
    </row>
    <row r="54716" spans="8:8" ht="15" customHeight="1">
      <c r="H54716" s="24"/>
    </row>
    <row r="54717" spans="8:8" ht="15" customHeight="1">
      <c r="H54717" s="24"/>
    </row>
    <row r="54718" spans="8:8" ht="15" customHeight="1">
      <c r="H54718" s="24"/>
    </row>
    <row r="54719" spans="8:8" ht="15" customHeight="1">
      <c r="H54719" s="24"/>
    </row>
    <row r="54720" spans="8:8" ht="15" customHeight="1">
      <c r="H54720" s="24"/>
    </row>
    <row r="54721" spans="8:8" ht="15" customHeight="1">
      <c r="H54721" s="24"/>
    </row>
    <row r="54722" spans="8:8" ht="15" customHeight="1">
      <c r="H54722" s="24"/>
    </row>
    <row r="54723" spans="8:8" ht="15" customHeight="1">
      <c r="H54723" s="24"/>
    </row>
    <row r="54724" spans="8:8" ht="15" customHeight="1">
      <c r="H54724" s="24"/>
    </row>
    <row r="54725" spans="8:8" ht="15" customHeight="1">
      <c r="H54725" s="24"/>
    </row>
    <row r="54726" spans="8:8" ht="15" customHeight="1">
      <c r="H54726" s="24"/>
    </row>
    <row r="54727" spans="8:8" ht="15" customHeight="1">
      <c r="H54727" s="24"/>
    </row>
    <row r="54728" spans="8:8" ht="15" customHeight="1">
      <c r="H54728" s="24"/>
    </row>
    <row r="54729" spans="8:8" ht="15" customHeight="1">
      <c r="H54729" s="24"/>
    </row>
    <row r="54730" spans="8:8" ht="15" customHeight="1">
      <c r="H54730" s="24"/>
    </row>
    <row r="54731" spans="8:8" ht="15" customHeight="1">
      <c r="H54731" s="24"/>
    </row>
    <row r="54732" spans="8:8" ht="15" customHeight="1">
      <c r="H54732" s="24"/>
    </row>
    <row r="54733" spans="8:8" ht="15" customHeight="1">
      <c r="H54733" s="24"/>
    </row>
    <row r="54734" spans="8:8" ht="15" customHeight="1">
      <c r="H54734" s="24"/>
    </row>
    <row r="54735" spans="8:8" ht="15" customHeight="1">
      <c r="H54735" s="24"/>
    </row>
    <row r="54736" spans="8:8" ht="15" customHeight="1">
      <c r="H54736" s="24"/>
    </row>
    <row r="54737" spans="8:8" ht="15" customHeight="1">
      <c r="H54737" s="24"/>
    </row>
    <row r="54738" spans="8:8" ht="15" customHeight="1">
      <c r="H54738" s="24"/>
    </row>
    <row r="54739" spans="8:8" ht="15" customHeight="1">
      <c r="H54739" s="24"/>
    </row>
    <row r="54740" spans="8:8" ht="15" customHeight="1">
      <c r="H54740" s="24"/>
    </row>
    <row r="54741" spans="8:8" ht="15" customHeight="1">
      <c r="H54741" s="24"/>
    </row>
    <row r="54742" spans="8:8" ht="15" customHeight="1">
      <c r="H54742" s="24"/>
    </row>
    <row r="54743" spans="8:8" ht="15" customHeight="1">
      <c r="H54743" s="24"/>
    </row>
    <row r="54744" spans="8:8" ht="15" customHeight="1">
      <c r="H54744" s="24"/>
    </row>
    <row r="54745" spans="8:8" ht="15" customHeight="1">
      <c r="H54745" s="24"/>
    </row>
    <row r="54746" spans="8:8" ht="15" customHeight="1">
      <c r="H54746" s="24"/>
    </row>
    <row r="54747" spans="8:8" ht="15" customHeight="1">
      <c r="H54747" s="24"/>
    </row>
    <row r="54748" spans="8:8" ht="15" customHeight="1">
      <c r="H54748" s="24"/>
    </row>
    <row r="54749" spans="8:8" ht="15" customHeight="1">
      <c r="H54749" s="24"/>
    </row>
    <row r="54750" spans="8:8" ht="15" customHeight="1">
      <c r="H54750" s="24"/>
    </row>
    <row r="54751" spans="8:8" ht="15" customHeight="1">
      <c r="H54751" s="24"/>
    </row>
    <row r="54752" spans="8:8" ht="15" customHeight="1">
      <c r="H54752" s="24"/>
    </row>
    <row r="54753" spans="8:8" ht="15" customHeight="1">
      <c r="H54753" s="24"/>
    </row>
    <row r="54754" spans="8:8" ht="15" customHeight="1">
      <c r="H54754" s="24"/>
    </row>
    <row r="54755" spans="8:8" ht="15" customHeight="1">
      <c r="H54755" s="24"/>
    </row>
    <row r="54756" spans="8:8" ht="15" customHeight="1">
      <c r="H54756" s="24"/>
    </row>
    <row r="54757" spans="8:8" ht="15" customHeight="1">
      <c r="H54757" s="24"/>
    </row>
    <row r="54758" spans="8:8" ht="15" customHeight="1">
      <c r="H54758" s="24"/>
    </row>
    <row r="54759" spans="8:8" ht="15" customHeight="1">
      <c r="H54759" s="24"/>
    </row>
    <row r="54760" spans="8:8" ht="15" customHeight="1">
      <c r="H54760" s="24"/>
    </row>
    <row r="54761" spans="8:8" ht="15" customHeight="1">
      <c r="H54761" s="24"/>
    </row>
    <row r="54762" spans="8:8" ht="15" customHeight="1">
      <c r="H54762" s="24"/>
    </row>
    <row r="54763" spans="8:8" ht="15" customHeight="1">
      <c r="H54763" s="24"/>
    </row>
    <row r="54764" spans="8:8" ht="15" customHeight="1">
      <c r="H54764" s="24"/>
    </row>
    <row r="54765" spans="8:8" ht="15" customHeight="1">
      <c r="H54765" s="24"/>
    </row>
    <row r="54766" spans="8:8" ht="15" customHeight="1">
      <c r="H54766" s="24"/>
    </row>
    <row r="54767" spans="8:8" ht="15" customHeight="1">
      <c r="H54767" s="24"/>
    </row>
    <row r="54768" spans="8:8" ht="15" customHeight="1">
      <c r="H54768" s="24"/>
    </row>
    <row r="54769" spans="8:8" ht="15" customHeight="1">
      <c r="H54769" s="24"/>
    </row>
    <row r="54770" spans="8:8" ht="15" customHeight="1">
      <c r="H54770" s="24"/>
    </row>
    <row r="54771" spans="8:8" ht="15" customHeight="1">
      <c r="H54771" s="24"/>
    </row>
    <row r="54772" spans="8:8" ht="15" customHeight="1">
      <c r="H54772" s="24"/>
    </row>
    <row r="54773" spans="8:8" ht="15" customHeight="1">
      <c r="H54773" s="24"/>
    </row>
    <row r="54774" spans="8:8" ht="15" customHeight="1">
      <c r="H54774" s="24"/>
    </row>
    <row r="54775" spans="8:8" ht="15" customHeight="1">
      <c r="H54775" s="24"/>
    </row>
    <row r="54776" spans="8:8" ht="15" customHeight="1">
      <c r="H54776" s="24"/>
    </row>
    <row r="54777" spans="8:8" ht="15" customHeight="1">
      <c r="H54777" s="24"/>
    </row>
    <row r="54778" spans="8:8" ht="15" customHeight="1">
      <c r="H54778" s="24"/>
    </row>
    <row r="54779" spans="8:8" ht="15" customHeight="1">
      <c r="H54779" s="24"/>
    </row>
    <row r="54780" spans="8:8" ht="15" customHeight="1">
      <c r="H54780" s="24"/>
    </row>
    <row r="54781" spans="8:8" ht="15" customHeight="1">
      <c r="H54781" s="24"/>
    </row>
    <row r="54782" spans="8:8" ht="15" customHeight="1">
      <c r="H54782" s="24"/>
    </row>
    <row r="54783" spans="8:8" ht="15" customHeight="1">
      <c r="H54783" s="24"/>
    </row>
    <row r="54784" spans="8:8" ht="15" customHeight="1">
      <c r="H54784" s="24"/>
    </row>
    <row r="54785" spans="8:8" ht="15" customHeight="1">
      <c r="H54785" s="24"/>
    </row>
    <row r="54786" spans="8:8" ht="15" customHeight="1">
      <c r="H54786" s="24"/>
    </row>
    <row r="54787" spans="8:8" ht="15" customHeight="1">
      <c r="H54787" s="24"/>
    </row>
    <row r="54788" spans="8:8" ht="15" customHeight="1">
      <c r="H54788" s="24"/>
    </row>
    <row r="54789" spans="8:8" ht="15" customHeight="1">
      <c r="H54789" s="24"/>
    </row>
    <row r="54790" spans="8:8" ht="15" customHeight="1">
      <c r="H54790" s="24"/>
    </row>
    <row r="54791" spans="8:8" ht="15" customHeight="1">
      <c r="H54791" s="24"/>
    </row>
    <row r="54792" spans="8:8" ht="15" customHeight="1">
      <c r="H54792" s="24"/>
    </row>
    <row r="54793" spans="8:8" ht="15" customHeight="1">
      <c r="H54793" s="24"/>
    </row>
    <row r="54794" spans="8:8" ht="15" customHeight="1">
      <c r="H54794" s="24"/>
    </row>
    <row r="54795" spans="8:8" ht="15" customHeight="1">
      <c r="H54795" s="24"/>
    </row>
    <row r="54796" spans="8:8" ht="15" customHeight="1">
      <c r="H54796" s="24"/>
    </row>
    <row r="54797" spans="8:8" ht="15" customHeight="1">
      <c r="H54797" s="24"/>
    </row>
    <row r="54798" spans="8:8" ht="15" customHeight="1">
      <c r="H54798" s="24"/>
    </row>
    <row r="54799" spans="8:8" ht="15" customHeight="1">
      <c r="H54799" s="24"/>
    </row>
    <row r="54800" spans="8:8" ht="15" customHeight="1">
      <c r="H54800" s="24"/>
    </row>
    <row r="54801" spans="8:8" ht="15" customHeight="1">
      <c r="H54801" s="24"/>
    </row>
    <row r="54802" spans="8:8" ht="15" customHeight="1">
      <c r="H54802" s="24"/>
    </row>
    <row r="54803" spans="8:8" ht="15" customHeight="1">
      <c r="H54803" s="24"/>
    </row>
    <row r="54804" spans="8:8" ht="15" customHeight="1">
      <c r="H54804" s="24"/>
    </row>
    <row r="54805" spans="8:8" ht="15" customHeight="1">
      <c r="H54805" s="24"/>
    </row>
    <row r="54806" spans="8:8" ht="15" customHeight="1">
      <c r="H54806" s="24"/>
    </row>
    <row r="54807" spans="8:8" ht="15" customHeight="1">
      <c r="H54807" s="24"/>
    </row>
    <row r="54808" spans="8:8" ht="15" customHeight="1">
      <c r="H54808" s="24"/>
    </row>
    <row r="54809" spans="8:8" ht="15" customHeight="1">
      <c r="H54809" s="24"/>
    </row>
    <row r="54810" spans="8:8" ht="15" customHeight="1">
      <c r="H54810" s="24"/>
    </row>
    <row r="54811" spans="8:8" ht="15" customHeight="1">
      <c r="H54811" s="24"/>
    </row>
    <row r="54812" spans="8:8" ht="15" customHeight="1">
      <c r="H54812" s="24"/>
    </row>
    <row r="54813" spans="8:8" ht="15" customHeight="1">
      <c r="H54813" s="24"/>
    </row>
    <row r="54814" spans="8:8" ht="15" customHeight="1">
      <c r="H54814" s="24"/>
    </row>
    <row r="54815" spans="8:8" ht="15" customHeight="1">
      <c r="H54815" s="24"/>
    </row>
    <row r="54816" spans="8:8" ht="15" customHeight="1">
      <c r="H54816" s="24"/>
    </row>
    <row r="54817" spans="8:8" ht="15" customHeight="1">
      <c r="H54817" s="24"/>
    </row>
    <row r="54818" spans="8:8" ht="15" customHeight="1">
      <c r="H54818" s="24"/>
    </row>
    <row r="54819" spans="8:8" ht="15" customHeight="1">
      <c r="H54819" s="24"/>
    </row>
    <row r="54820" spans="8:8" ht="15" customHeight="1">
      <c r="H54820" s="24"/>
    </row>
    <row r="54821" spans="8:8" ht="15" customHeight="1">
      <c r="H54821" s="24"/>
    </row>
    <row r="54822" spans="8:8" ht="15" customHeight="1">
      <c r="H54822" s="24"/>
    </row>
    <row r="54823" spans="8:8" ht="15" customHeight="1">
      <c r="H54823" s="24"/>
    </row>
    <row r="54824" spans="8:8" ht="15" customHeight="1">
      <c r="H54824" s="24"/>
    </row>
    <row r="54825" spans="8:8" ht="15" customHeight="1">
      <c r="H54825" s="24"/>
    </row>
    <row r="54826" spans="8:8" ht="15" customHeight="1">
      <c r="H54826" s="24"/>
    </row>
    <row r="54827" spans="8:8" ht="15" customHeight="1">
      <c r="H54827" s="24"/>
    </row>
    <row r="54828" spans="8:8" ht="15" customHeight="1">
      <c r="H54828" s="24"/>
    </row>
    <row r="54829" spans="8:8" ht="15" customHeight="1">
      <c r="H54829" s="24"/>
    </row>
    <row r="54830" spans="8:8" ht="15" customHeight="1">
      <c r="H54830" s="24"/>
    </row>
    <row r="54831" spans="8:8" ht="15" customHeight="1">
      <c r="H54831" s="24"/>
    </row>
    <row r="54832" spans="8:8" ht="15" customHeight="1">
      <c r="H54832" s="24"/>
    </row>
    <row r="54833" spans="8:8" ht="15" customHeight="1">
      <c r="H54833" s="24"/>
    </row>
    <row r="54834" spans="8:8" ht="15" customHeight="1">
      <c r="H54834" s="24"/>
    </row>
    <row r="54835" spans="8:8" ht="15" customHeight="1">
      <c r="H54835" s="24"/>
    </row>
    <row r="54836" spans="8:8" ht="15" customHeight="1">
      <c r="H54836" s="24"/>
    </row>
    <row r="54837" spans="8:8" ht="15" customHeight="1">
      <c r="H54837" s="24"/>
    </row>
    <row r="54838" spans="8:8" ht="15" customHeight="1">
      <c r="H54838" s="24"/>
    </row>
    <row r="54839" spans="8:8" ht="15" customHeight="1">
      <c r="H54839" s="24"/>
    </row>
    <row r="54840" spans="8:8" ht="15" customHeight="1">
      <c r="H54840" s="24"/>
    </row>
    <row r="54841" spans="8:8" ht="15" customHeight="1">
      <c r="H54841" s="24"/>
    </row>
    <row r="54842" spans="8:8" ht="15" customHeight="1">
      <c r="H54842" s="24"/>
    </row>
    <row r="54843" spans="8:8" ht="15" customHeight="1">
      <c r="H54843" s="24"/>
    </row>
    <row r="54844" spans="8:8" ht="15" customHeight="1">
      <c r="H54844" s="24"/>
    </row>
    <row r="54845" spans="8:8" ht="15" customHeight="1">
      <c r="H54845" s="24"/>
    </row>
    <row r="54846" spans="8:8" ht="15" customHeight="1">
      <c r="H54846" s="24"/>
    </row>
    <row r="54847" spans="8:8" ht="15" customHeight="1">
      <c r="H54847" s="24"/>
    </row>
    <row r="54848" spans="8:8" ht="15" customHeight="1">
      <c r="H54848" s="24"/>
    </row>
    <row r="54849" spans="8:8" ht="15" customHeight="1">
      <c r="H54849" s="24"/>
    </row>
    <row r="54850" spans="8:8" ht="15" customHeight="1">
      <c r="H54850" s="24"/>
    </row>
    <row r="54851" spans="8:8" ht="15" customHeight="1">
      <c r="H54851" s="24"/>
    </row>
    <row r="54852" spans="8:8" ht="15" customHeight="1">
      <c r="H54852" s="24"/>
    </row>
    <row r="54853" spans="8:8" ht="15" customHeight="1">
      <c r="H54853" s="24"/>
    </row>
    <row r="54854" spans="8:8" ht="15" customHeight="1">
      <c r="H54854" s="24"/>
    </row>
    <row r="54855" spans="8:8" ht="15" customHeight="1">
      <c r="H54855" s="24"/>
    </row>
    <row r="54856" spans="8:8" ht="15" customHeight="1">
      <c r="H54856" s="24"/>
    </row>
    <row r="54857" spans="8:8" ht="15" customHeight="1">
      <c r="H54857" s="24"/>
    </row>
    <row r="54858" spans="8:8" ht="15" customHeight="1">
      <c r="H54858" s="24"/>
    </row>
    <row r="54859" spans="8:8" ht="15" customHeight="1">
      <c r="H54859" s="24"/>
    </row>
    <row r="54860" spans="8:8" ht="15" customHeight="1">
      <c r="H54860" s="24"/>
    </row>
    <row r="54861" spans="8:8" ht="15" customHeight="1">
      <c r="H54861" s="24"/>
    </row>
    <row r="54862" spans="8:8" ht="15" customHeight="1">
      <c r="H54862" s="24"/>
    </row>
    <row r="54863" spans="8:8" ht="15" customHeight="1">
      <c r="H54863" s="24"/>
    </row>
    <row r="54864" spans="8:8" ht="15" customHeight="1">
      <c r="H54864" s="24"/>
    </row>
    <row r="54865" spans="8:8" ht="15" customHeight="1">
      <c r="H54865" s="24"/>
    </row>
    <row r="54866" spans="8:8" ht="15" customHeight="1">
      <c r="H54866" s="24"/>
    </row>
    <row r="54867" spans="8:8" ht="15" customHeight="1">
      <c r="H54867" s="24"/>
    </row>
    <row r="54868" spans="8:8" ht="15" customHeight="1">
      <c r="H54868" s="24"/>
    </row>
    <row r="54869" spans="8:8" ht="15" customHeight="1">
      <c r="H54869" s="24"/>
    </row>
    <row r="54870" spans="8:8" ht="15" customHeight="1">
      <c r="H54870" s="24"/>
    </row>
    <row r="54871" spans="8:8" ht="15" customHeight="1">
      <c r="H54871" s="24"/>
    </row>
    <row r="54872" spans="8:8" ht="15" customHeight="1">
      <c r="H54872" s="24"/>
    </row>
    <row r="54873" spans="8:8" ht="15" customHeight="1">
      <c r="H54873" s="24"/>
    </row>
    <row r="54874" spans="8:8" ht="15" customHeight="1">
      <c r="H54874" s="24"/>
    </row>
    <row r="54875" spans="8:8" ht="15" customHeight="1">
      <c r="H54875" s="24"/>
    </row>
    <row r="54876" spans="8:8" ht="15" customHeight="1">
      <c r="H54876" s="24"/>
    </row>
    <row r="54877" spans="8:8" ht="15" customHeight="1">
      <c r="H54877" s="24"/>
    </row>
    <row r="54878" spans="8:8" ht="15" customHeight="1">
      <c r="H54878" s="24"/>
    </row>
    <row r="54879" spans="8:8" ht="15" customHeight="1">
      <c r="H54879" s="24"/>
    </row>
    <row r="54880" spans="8:8" ht="15" customHeight="1">
      <c r="H54880" s="24"/>
    </row>
    <row r="54881" spans="8:8" ht="15" customHeight="1">
      <c r="H54881" s="24"/>
    </row>
    <row r="54882" spans="8:8" ht="15" customHeight="1">
      <c r="H54882" s="24"/>
    </row>
    <row r="54883" spans="8:8" ht="15" customHeight="1">
      <c r="H54883" s="24"/>
    </row>
    <row r="54884" spans="8:8" ht="15" customHeight="1">
      <c r="H54884" s="24"/>
    </row>
    <row r="54885" spans="8:8" ht="15" customHeight="1">
      <c r="H54885" s="24"/>
    </row>
    <row r="54886" spans="8:8" ht="15" customHeight="1">
      <c r="H54886" s="24"/>
    </row>
    <row r="54887" spans="8:8" ht="15" customHeight="1">
      <c r="H54887" s="24"/>
    </row>
    <row r="54888" spans="8:8" ht="15" customHeight="1">
      <c r="H54888" s="24"/>
    </row>
    <row r="54889" spans="8:8" ht="15" customHeight="1">
      <c r="H54889" s="24"/>
    </row>
    <row r="54890" spans="8:8" ht="15" customHeight="1">
      <c r="H54890" s="24"/>
    </row>
    <row r="54891" spans="8:8" ht="15" customHeight="1">
      <c r="H54891" s="24"/>
    </row>
    <row r="54892" spans="8:8" ht="15" customHeight="1">
      <c r="H54892" s="24"/>
    </row>
    <row r="54893" spans="8:8" ht="15" customHeight="1">
      <c r="H54893" s="24"/>
    </row>
    <row r="54894" spans="8:8" ht="15" customHeight="1">
      <c r="H54894" s="24"/>
    </row>
    <row r="54895" spans="8:8" ht="15" customHeight="1">
      <c r="H54895" s="24"/>
    </row>
    <row r="54896" spans="8:8" ht="15" customHeight="1">
      <c r="H54896" s="24"/>
    </row>
    <row r="54897" spans="8:8" ht="15" customHeight="1">
      <c r="H54897" s="24"/>
    </row>
    <row r="54898" spans="8:8" ht="15" customHeight="1">
      <c r="H54898" s="24"/>
    </row>
    <row r="54899" spans="8:8" ht="15" customHeight="1">
      <c r="H54899" s="24"/>
    </row>
    <row r="54900" spans="8:8" ht="15" customHeight="1">
      <c r="H54900" s="24"/>
    </row>
    <row r="54901" spans="8:8" ht="15" customHeight="1">
      <c r="H54901" s="24"/>
    </row>
    <row r="54902" spans="8:8" ht="15" customHeight="1">
      <c r="H54902" s="24"/>
    </row>
    <row r="54903" spans="8:8" ht="15" customHeight="1">
      <c r="H54903" s="24"/>
    </row>
    <row r="54904" spans="8:8" ht="15" customHeight="1">
      <c r="H54904" s="24"/>
    </row>
    <row r="54905" spans="8:8" ht="15" customHeight="1">
      <c r="H54905" s="24"/>
    </row>
    <row r="54906" spans="8:8" ht="15" customHeight="1">
      <c r="H54906" s="24"/>
    </row>
    <row r="54907" spans="8:8" ht="15" customHeight="1">
      <c r="H54907" s="24"/>
    </row>
    <row r="54908" spans="8:8" ht="15" customHeight="1">
      <c r="H54908" s="24"/>
    </row>
    <row r="54909" spans="8:8" ht="15" customHeight="1">
      <c r="H54909" s="24"/>
    </row>
    <row r="54910" spans="8:8" ht="15" customHeight="1">
      <c r="H54910" s="24"/>
    </row>
    <row r="54911" spans="8:8" ht="15" customHeight="1">
      <c r="H54911" s="24"/>
    </row>
    <row r="54912" spans="8:8" ht="15" customHeight="1">
      <c r="H54912" s="24"/>
    </row>
    <row r="54913" spans="8:8" ht="15" customHeight="1">
      <c r="H54913" s="24"/>
    </row>
    <row r="54914" spans="8:8" ht="15" customHeight="1">
      <c r="H54914" s="24"/>
    </row>
    <row r="54915" spans="8:8" ht="15" customHeight="1">
      <c r="H54915" s="24"/>
    </row>
    <row r="54916" spans="8:8" ht="15" customHeight="1">
      <c r="H54916" s="24"/>
    </row>
    <row r="54917" spans="8:8" ht="15" customHeight="1">
      <c r="H54917" s="24"/>
    </row>
    <row r="54918" spans="8:8" ht="15" customHeight="1">
      <c r="H54918" s="24"/>
    </row>
    <row r="54919" spans="8:8" ht="15" customHeight="1">
      <c r="H54919" s="24"/>
    </row>
    <row r="54920" spans="8:8" ht="15" customHeight="1">
      <c r="H54920" s="24"/>
    </row>
    <row r="54921" spans="8:8" ht="15" customHeight="1">
      <c r="H54921" s="24"/>
    </row>
    <row r="54922" spans="8:8" ht="15" customHeight="1">
      <c r="H54922" s="24"/>
    </row>
    <row r="54923" spans="8:8" ht="15" customHeight="1">
      <c r="H54923" s="24"/>
    </row>
    <row r="54924" spans="8:8" ht="15" customHeight="1">
      <c r="H54924" s="24"/>
    </row>
    <row r="54925" spans="8:8" ht="15" customHeight="1">
      <c r="H54925" s="24"/>
    </row>
    <row r="54926" spans="8:8" ht="15" customHeight="1">
      <c r="H54926" s="24"/>
    </row>
    <row r="54927" spans="8:8" ht="15" customHeight="1">
      <c r="H54927" s="24"/>
    </row>
    <row r="54928" spans="8:8" ht="15" customHeight="1">
      <c r="H54928" s="24"/>
    </row>
    <row r="54929" spans="8:8" ht="15" customHeight="1">
      <c r="H54929" s="24"/>
    </row>
    <row r="54930" spans="8:8" ht="15" customHeight="1">
      <c r="H54930" s="24"/>
    </row>
    <row r="54931" spans="8:8" ht="15" customHeight="1">
      <c r="H54931" s="24"/>
    </row>
    <row r="54932" spans="8:8" ht="15" customHeight="1">
      <c r="H54932" s="24"/>
    </row>
    <row r="54933" spans="8:8" ht="15" customHeight="1">
      <c r="H54933" s="24"/>
    </row>
    <row r="54934" spans="8:8" ht="15" customHeight="1">
      <c r="H54934" s="24"/>
    </row>
    <row r="54935" spans="8:8" ht="15" customHeight="1">
      <c r="H54935" s="24"/>
    </row>
    <row r="54936" spans="8:8" ht="15" customHeight="1">
      <c r="H54936" s="24"/>
    </row>
    <row r="54937" spans="8:8" ht="15" customHeight="1">
      <c r="H54937" s="24"/>
    </row>
    <row r="54938" spans="8:8" ht="15" customHeight="1">
      <c r="H54938" s="24"/>
    </row>
    <row r="54939" spans="8:8" ht="15" customHeight="1">
      <c r="H54939" s="24"/>
    </row>
    <row r="54940" spans="8:8" ht="15" customHeight="1">
      <c r="H54940" s="24"/>
    </row>
    <row r="54941" spans="8:8" ht="15" customHeight="1">
      <c r="H54941" s="24"/>
    </row>
    <row r="54942" spans="8:8" ht="15" customHeight="1">
      <c r="H54942" s="24"/>
    </row>
    <row r="54943" spans="8:8" ht="15" customHeight="1">
      <c r="H54943" s="24"/>
    </row>
    <row r="54944" spans="8:8" ht="15" customHeight="1">
      <c r="H54944" s="24"/>
    </row>
    <row r="54945" spans="8:8" ht="15" customHeight="1">
      <c r="H54945" s="24"/>
    </row>
    <row r="54946" spans="8:8" ht="15" customHeight="1">
      <c r="H54946" s="24"/>
    </row>
    <row r="54947" spans="8:8" ht="15" customHeight="1">
      <c r="H54947" s="24"/>
    </row>
    <row r="54948" spans="8:8" ht="15" customHeight="1">
      <c r="H54948" s="24"/>
    </row>
    <row r="54949" spans="8:8" ht="15" customHeight="1">
      <c r="H54949" s="24"/>
    </row>
    <row r="54950" spans="8:8" ht="15" customHeight="1">
      <c r="H54950" s="24"/>
    </row>
    <row r="54951" spans="8:8" ht="15" customHeight="1">
      <c r="H54951" s="24"/>
    </row>
    <row r="54952" spans="8:8" ht="15" customHeight="1">
      <c r="H54952" s="24"/>
    </row>
    <row r="54953" spans="8:8" ht="15" customHeight="1">
      <c r="H54953" s="24"/>
    </row>
    <row r="54954" spans="8:8" ht="15" customHeight="1">
      <c r="H54954" s="24"/>
    </row>
    <row r="54955" spans="8:8" ht="15" customHeight="1">
      <c r="H54955" s="24"/>
    </row>
    <row r="54956" spans="8:8" ht="15" customHeight="1">
      <c r="H54956" s="24"/>
    </row>
    <row r="54957" spans="8:8" ht="15" customHeight="1">
      <c r="H54957" s="24"/>
    </row>
    <row r="54958" spans="8:8" ht="15" customHeight="1">
      <c r="H54958" s="24"/>
    </row>
    <row r="54959" spans="8:8" ht="15" customHeight="1">
      <c r="H54959" s="24"/>
    </row>
    <row r="54960" spans="8:8" ht="15" customHeight="1">
      <c r="H54960" s="24"/>
    </row>
    <row r="54961" spans="8:8" ht="15" customHeight="1">
      <c r="H54961" s="24"/>
    </row>
    <row r="54962" spans="8:8" ht="15" customHeight="1">
      <c r="H54962" s="24"/>
    </row>
    <row r="54963" spans="8:8" ht="15" customHeight="1">
      <c r="H54963" s="24"/>
    </row>
    <row r="54964" spans="8:8" ht="15" customHeight="1">
      <c r="H54964" s="24"/>
    </row>
    <row r="54965" spans="8:8" ht="15" customHeight="1">
      <c r="H54965" s="24"/>
    </row>
    <row r="54966" spans="8:8" ht="15" customHeight="1">
      <c r="H54966" s="24"/>
    </row>
    <row r="54967" spans="8:8" ht="15" customHeight="1">
      <c r="H54967" s="24"/>
    </row>
    <row r="54968" spans="8:8" ht="15" customHeight="1">
      <c r="H54968" s="24"/>
    </row>
    <row r="54969" spans="8:8" ht="15" customHeight="1">
      <c r="H54969" s="24"/>
    </row>
    <row r="54970" spans="8:8" ht="15" customHeight="1">
      <c r="H54970" s="24"/>
    </row>
    <row r="54971" spans="8:8" ht="15" customHeight="1">
      <c r="H54971" s="24"/>
    </row>
    <row r="54972" spans="8:8" ht="15" customHeight="1">
      <c r="H54972" s="24"/>
    </row>
    <row r="54973" spans="8:8" ht="15" customHeight="1">
      <c r="H54973" s="24"/>
    </row>
    <row r="54974" spans="8:8" ht="15" customHeight="1">
      <c r="H54974" s="24"/>
    </row>
    <row r="54975" spans="8:8" ht="15" customHeight="1">
      <c r="H54975" s="24"/>
    </row>
    <row r="54976" spans="8:8" ht="15" customHeight="1">
      <c r="H54976" s="24"/>
    </row>
    <row r="54977" spans="8:8" ht="15" customHeight="1">
      <c r="H54977" s="24"/>
    </row>
    <row r="54978" spans="8:8" ht="15" customHeight="1">
      <c r="H54978" s="24"/>
    </row>
    <row r="54979" spans="8:8" ht="15" customHeight="1">
      <c r="H54979" s="24"/>
    </row>
    <row r="54980" spans="8:8" ht="15" customHeight="1">
      <c r="H54980" s="24"/>
    </row>
    <row r="54981" spans="8:8" ht="15" customHeight="1">
      <c r="H54981" s="24"/>
    </row>
    <row r="54982" spans="8:8" ht="15" customHeight="1">
      <c r="H54982" s="24"/>
    </row>
    <row r="54983" spans="8:8" ht="15" customHeight="1">
      <c r="H54983" s="24"/>
    </row>
    <row r="54984" spans="8:8" ht="15" customHeight="1">
      <c r="H54984" s="24"/>
    </row>
    <row r="54985" spans="8:8" ht="15" customHeight="1">
      <c r="H54985" s="24"/>
    </row>
    <row r="54986" spans="8:8" ht="15" customHeight="1">
      <c r="H54986" s="24"/>
    </row>
    <row r="54987" spans="8:8" ht="15" customHeight="1">
      <c r="H54987" s="24"/>
    </row>
    <row r="54988" spans="8:8" ht="15" customHeight="1">
      <c r="H54988" s="24"/>
    </row>
    <row r="54989" spans="8:8" ht="15" customHeight="1">
      <c r="H54989" s="24"/>
    </row>
    <row r="54990" spans="8:8" ht="15" customHeight="1">
      <c r="H54990" s="24"/>
    </row>
    <row r="54991" spans="8:8" ht="15" customHeight="1">
      <c r="H54991" s="24"/>
    </row>
    <row r="54992" spans="8:8" ht="15" customHeight="1">
      <c r="H54992" s="24"/>
    </row>
    <row r="54993" spans="8:8" ht="15" customHeight="1">
      <c r="H54993" s="24"/>
    </row>
    <row r="54994" spans="8:8" ht="15" customHeight="1">
      <c r="H54994" s="24"/>
    </row>
    <row r="54995" spans="8:8" ht="15" customHeight="1">
      <c r="H54995" s="24"/>
    </row>
    <row r="54996" spans="8:8" ht="15" customHeight="1">
      <c r="H54996" s="24"/>
    </row>
    <row r="54997" spans="8:8" ht="15" customHeight="1">
      <c r="H54997" s="24"/>
    </row>
    <row r="54998" spans="8:8" ht="15" customHeight="1">
      <c r="H54998" s="24"/>
    </row>
    <row r="54999" spans="8:8" ht="15" customHeight="1">
      <c r="H54999" s="24"/>
    </row>
    <row r="55000" spans="8:8" ht="15" customHeight="1">
      <c r="H55000" s="24"/>
    </row>
    <row r="55001" spans="8:8" ht="15" customHeight="1">
      <c r="H55001" s="24"/>
    </row>
    <row r="55002" spans="8:8" ht="15" customHeight="1">
      <c r="H55002" s="24"/>
    </row>
    <row r="55003" spans="8:8" ht="15" customHeight="1">
      <c r="H55003" s="24"/>
    </row>
    <row r="55004" spans="8:8" ht="15" customHeight="1">
      <c r="H55004" s="24"/>
    </row>
    <row r="55005" spans="8:8" ht="15" customHeight="1">
      <c r="H55005" s="24"/>
    </row>
    <row r="55006" spans="8:8" ht="15" customHeight="1">
      <c r="H55006" s="24"/>
    </row>
    <row r="55007" spans="8:8" ht="15" customHeight="1">
      <c r="H55007" s="24"/>
    </row>
    <row r="55008" spans="8:8" ht="15" customHeight="1">
      <c r="H55008" s="24"/>
    </row>
    <row r="55009" spans="8:8" ht="15" customHeight="1">
      <c r="H55009" s="24"/>
    </row>
    <row r="55010" spans="8:8" ht="15" customHeight="1">
      <c r="H55010" s="24"/>
    </row>
    <row r="55011" spans="8:8" ht="15" customHeight="1">
      <c r="H55011" s="24"/>
    </row>
    <row r="55012" spans="8:8" ht="15" customHeight="1">
      <c r="H55012" s="24"/>
    </row>
    <row r="55013" spans="8:8" ht="15" customHeight="1">
      <c r="H55013" s="24"/>
    </row>
    <row r="55014" spans="8:8" ht="15" customHeight="1">
      <c r="H55014" s="24"/>
    </row>
    <row r="55015" spans="8:8" ht="15" customHeight="1">
      <c r="H55015" s="24"/>
    </row>
    <row r="55016" spans="8:8" ht="15" customHeight="1">
      <c r="H55016" s="24"/>
    </row>
    <row r="55017" spans="8:8" ht="15" customHeight="1">
      <c r="H55017" s="24"/>
    </row>
    <row r="55018" spans="8:8" ht="15" customHeight="1">
      <c r="H55018" s="24"/>
    </row>
    <row r="55019" spans="8:8" ht="15" customHeight="1">
      <c r="H55019" s="24"/>
    </row>
    <row r="55020" spans="8:8" ht="15" customHeight="1">
      <c r="H55020" s="24"/>
    </row>
    <row r="55021" spans="8:8" ht="15" customHeight="1">
      <c r="H55021" s="24"/>
    </row>
    <row r="55022" spans="8:8" ht="15" customHeight="1">
      <c r="H55022" s="24"/>
    </row>
    <row r="55023" spans="8:8" ht="15" customHeight="1">
      <c r="H55023" s="24"/>
    </row>
    <row r="55024" spans="8:8" ht="15" customHeight="1">
      <c r="H55024" s="24"/>
    </row>
    <row r="55025" spans="8:8" ht="15" customHeight="1">
      <c r="H55025" s="24"/>
    </row>
    <row r="55026" spans="8:8" ht="15" customHeight="1">
      <c r="H55026" s="24"/>
    </row>
    <row r="55027" spans="8:8" ht="15" customHeight="1">
      <c r="H55027" s="24"/>
    </row>
    <row r="55028" spans="8:8" ht="15" customHeight="1">
      <c r="H55028" s="24"/>
    </row>
    <row r="55029" spans="8:8" ht="15" customHeight="1">
      <c r="H55029" s="24"/>
    </row>
    <row r="55030" spans="8:8" ht="15" customHeight="1">
      <c r="H55030" s="24"/>
    </row>
    <row r="55031" spans="8:8" ht="15" customHeight="1">
      <c r="H55031" s="24"/>
    </row>
    <row r="55032" spans="8:8" ht="15" customHeight="1">
      <c r="H55032" s="24"/>
    </row>
    <row r="55033" spans="8:8" ht="15" customHeight="1">
      <c r="H55033" s="24"/>
    </row>
    <row r="55034" spans="8:8" ht="15" customHeight="1">
      <c r="H55034" s="24"/>
    </row>
    <row r="55035" spans="8:8" ht="15" customHeight="1">
      <c r="H55035" s="24"/>
    </row>
    <row r="55036" spans="8:8" ht="15" customHeight="1">
      <c r="H55036" s="24"/>
    </row>
    <row r="55037" spans="8:8" ht="15" customHeight="1">
      <c r="H55037" s="24"/>
    </row>
    <row r="55038" spans="8:8" ht="15" customHeight="1">
      <c r="H55038" s="24"/>
    </row>
    <row r="55039" spans="8:8" ht="15" customHeight="1">
      <c r="H55039" s="24"/>
    </row>
    <row r="55040" spans="8:8" ht="15" customHeight="1">
      <c r="H55040" s="24"/>
    </row>
    <row r="55041" spans="8:8" ht="15" customHeight="1">
      <c r="H55041" s="24"/>
    </row>
    <row r="55042" spans="8:8" ht="15" customHeight="1">
      <c r="H55042" s="24"/>
    </row>
    <row r="55043" spans="8:8" ht="15" customHeight="1">
      <c r="H55043" s="24"/>
    </row>
    <row r="55044" spans="8:8" ht="15" customHeight="1">
      <c r="H55044" s="24"/>
    </row>
    <row r="55045" spans="8:8" ht="15" customHeight="1">
      <c r="H55045" s="24"/>
    </row>
    <row r="55046" spans="8:8" ht="15" customHeight="1">
      <c r="H55046" s="24"/>
    </row>
    <row r="55047" spans="8:8" ht="15" customHeight="1">
      <c r="H55047" s="24"/>
    </row>
    <row r="55048" spans="8:8" ht="15" customHeight="1">
      <c r="H55048" s="24"/>
    </row>
    <row r="55049" spans="8:8" ht="15" customHeight="1">
      <c r="H55049" s="24"/>
    </row>
    <row r="55050" spans="8:8" ht="15" customHeight="1">
      <c r="H55050" s="24"/>
    </row>
    <row r="55051" spans="8:8" ht="15" customHeight="1">
      <c r="H55051" s="24"/>
    </row>
    <row r="55052" spans="8:8" ht="15" customHeight="1">
      <c r="H55052" s="24"/>
    </row>
    <row r="55053" spans="8:8" ht="15" customHeight="1">
      <c r="H55053" s="24"/>
    </row>
    <row r="55054" spans="8:8" ht="15" customHeight="1">
      <c r="H55054" s="24"/>
    </row>
    <row r="55055" spans="8:8" ht="15" customHeight="1">
      <c r="H55055" s="24"/>
    </row>
    <row r="55056" spans="8:8" ht="15" customHeight="1">
      <c r="H55056" s="24"/>
    </row>
    <row r="55057" spans="8:8" ht="15" customHeight="1">
      <c r="H55057" s="24"/>
    </row>
    <row r="55058" spans="8:8" ht="15" customHeight="1">
      <c r="H55058" s="24"/>
    </row>
    <row r="55059" spans="8:8" ht="15" customHeight="1">
      <c r="H55059" s="24"/>
    </row>
    <row r="55060" spans="8:8" ht="15" customHeight="1">
      <c r="H55060" s="24"/>
    </row>
    <row r="55061" spans="8:8" ht="15" customHeight="1">
      <c r="H55061" s="24"/>
    </row>
    <row r="55062" spans="8:8" ht="15" customHeight="1">
      <c r="H55062" s="24"/>
    </row>
    <row r="55063" spans="8:8" ht="15" customHeight="1">
      <c r="H55063" s="24"/>
    </row>
    <row r="55064" spans="8:8" ht="15" customHeight="1">
      <c r="H55064" s="24"/>
    </row>
    <row r="55065" spans="8:8" ht="15" customHeight="1">
      <c r="H55065" s="24"/>
    </row>
    <row r="55066" spans="8:8" ht="15" customHeight="1">
      <c r="H55066" s="24"/>
    </row>
    <row r="55067" spans="8:8" ht="15" customHeight="1">
      <c r="H55067" s="24"/>
    </row>
    <row r="55068" spans="8:8" ht="15" customHeight="1">
      <c r="H55068" s="24"/>
    </row>
    <row r="55069" spans="8:8" ht="15" customHeight="1">
      <c r="H55069" s="24"/>
    </row>
    <row r="55070" spans="8:8" ht="15" customHeight="1">
      <c r="H55070" s="24"/>
    </row>
    <row r="55071" spans="8:8" ht="15" customHeight="1">
      <c r="H55071" s="24"/>
    </row>
    <row r="55072" spans="8:8" ht="15" customHeight="1">
      <c r="H55072" s="24"/>
    </row>
    <row r="55073" spans="8:8" ht="15" customHeight="1">
      <c r="H55073" s="24"/>
    </row>
    <row r="55074" spans="8:8" ht="15" customHeight="1">
      <c r="H55074" s="24"/>
    </row>
    <row r="55075" spans="8:8" ht="15" customHeight="1">
      <c r="H55075" s="24"/>
    </row>
    <row r="55076" spans="8:8" ht="15" customHeight="1">
      <c r="H55076" s="24"/>
    </row>
    <row r="55077" spans="8:8" ht="15" customHeight="1">
      <c r="H55077" s="24"/>
    </row>
    <row r="55078" spans="8:8" ht="15" customHeight="1">
      <c r="H55078" s="24"/>
    </row>
    <row r="55079" spans="8:8" ht="15" customHeight="1">
      <c r="H55079" s="24"/>
    </row>
    <row r="55080" spans="8:8" ht="15" customHeight="1">
      <c r="H55080" s="24"/>
    </row>
    <row r="55081" spans="8:8" ht="15" customHeight="1">
      <c r="H55081" s="24"/>
    </row>
    <row r="55082" spans="8:8" ht="15" customHeight="1">
      <c r="H55082" s="24"/>
    </row>
    <row r="55083" spans="8:8" ht="15" customHeight="1">
      <c r="H55083" s="24"/>
    </row>
    <row r="55084" spans="8:8" ht="15" customHeight="1">
      <c r="H55084" s="24"/>
    </row>
    <row r="55085" spans="8:8" ht="15" customHeight="1">
      <c r="H55085" s="24"/>
    </row>
    <row r="55086" spans="8:8" ht="15" customHeight="1">
      <c r="H55086" s="24"/>
    </row>
    <row r="55087" spans="8:8" ht="15" customHeight="1">
      <c r="H55087" s="24"/>
    </row>
    <row r="55088" spans="8:8" ht="15" customHeight="1">
      <c r="H55088" s="24"/>
    </row>
    <row r="55089" spans="8:8" ht="15" customHeight="1">
      <c r="H55089" s="24"/>
    </row>
    <row r="55090" spans="8:8" ht="15" customHeight="1">
      <c r="H55090" s="24"/>
    </row>
    <row r="55091" spans="8:8" ht="15" customHeight="1">
      <c r="H55091" s="24"/>
    </row>
    <row r="55092" spans="8:8" ht="15" customHeight="1">
      <c r="H55092" s="24"/>
    </row>
    <row r="55093" spans="8:8" ht="15" customHeight="1">
      <c r="H55093" s="24"/>
    </row>
    <row r="55094" spans="8:8" ht="15" customHeight="1">
      <c r="H55094" s="24"/>
    </row>
    <row r="55095" spans="8:8" ht="15" customHeight="1">
      <c r="H55095" s="24"/>
    </row>
    <row r="55096" spans="8:8" ht="15" customHeight="1">
      <c r="H55096" s="24"/>
    </row>
    <row r="55097" spans="8:8" ht="15" customHeight="1">
      <c r="H55097" s="24"/>
    </row>
    <row r="55098" spans="8:8" ht="15" customHeight="1">
      <c r="H55098" s="24"/>
    </row>
    <row r="55099" spans="8:8" ht="15" customHeight="1">
      <c r="H55099" s="24"/>
    </row>
    <row r="55100" spans="8:8" ht="15" customHeight="1">
      <c r="H55100" s="24"/>
    </row>
    <row r="55101" spans="8:8" ht="15" customHeight="1">
      <c r="H55101" s="24"/>
    </row>
    <row r="55102" spans="8:8" ht="15" customHeight="1">
      <c r="H55102" s="24"/>
    </row>
    <row r="55103" spans="8:8" ht="15" customHeight="1">
      <c r="H55103" s="24"/>
    </row>
    <row r="55104" spans="8:8" ht="15" customHeight="1">
      <c r="H55104" s="24"/>
    </row>
    <row r="55105" spans="8:8" ht="15" customHeight="1">
      <c r="H55105" s="24"/>
    </row>
    <row r="55106" spans="8:8" ht="15" customHeight="1">
      <c r="H55106" s="24"/>
    </row>
    <row r="55107" spans="8:8" ht="15" customHeight="1">
      <c r="H55107" s="24"/>
    </row>
    <row r="55108" spans="8:8" ht="15" customHeight="1">
      <c r="H55108" s="24"/>
    </row>
    <row r="55109" spans="8:8" ht="15" customHeight="1">
      <c r="H55109" s="24"/>
    </row>
    <row r="55110" spans="8:8" ht="15" customHeight="1">
      <c r="H55110" s="24"/>
    </row>
    <row r="55111" spans="8:8" ht="15" customHeight="1">
      <c r="H55111" s="24"/>
    </row>
    <row r="55112" spans="8:8" ht="15" customHeight="1">
      <c r="H55112" s="24"/>
    </row>
    <row r="55113" spans="8:8" ht="15" customHeight="1">
      <c r="H55113" s="24"/>
    </row>
    <row r="55114" spans="8:8" ht="15" customHeight="1">
      <c r="H55114" s="24"/>
    </row>
    <row r="55115" spans="8:8" ht="15" customHeight="1">
      <c r="H55115" s="24"/>
    </row>
    <row r="55116" spans="8:8" ht="15" customHeight="1">
      <c r="H55116" s="24"/>
    </row>
    <row r="55117" spans="8:8" ht="15" customHeight="1">
      <c r="H55117" s="24"/>
    </row>
    <row r="55118" spans="8:8" ht="15" customHeight="1">
      <c r="H55118" s="24"/>
    </row>
    <row r="55119" spans="8:8" ht="15" customHeight="1">
      <c r="H55119" s="24"/>
    </row>
    <row r="55120" spans="8:8" ht="15" customHeight="1">
      <c r="H55120" s="24"/>
    </row>
    <row r="55121" spans="8:8" ht="15" customHeight="1">
      <c r="H55121" s="24"/>
    </row>
    <row r="55122" spans="8:8" ht="15" customHeight="1">
      <c r="H55122" s="24"/>
    </row>
    <row r="55123" spans="8:8" ht="15" customHeight="1">
      <c r="H55123" s="24"/>
    </row>
    <row r="55124" spans="8:8" ht="15" customHeight="1">
      <c r="H55124" s="24"/>
    </row>
    <row r="55125" spans="8:8" ht="15" customHeight="1">
      <c r="H55125" s="24"/>
    </row>
    <row r="55126" spans="8:8" ht="15" customHeight="1">
      <c r="H55126" s="24"/>
    </row>
    <row r="55127" spans="8:8" ht="15" customHeight="1">
      <c r="H55127" s="24"/>
    </row>
    <row r="55128" spans="8:8" ht="15" customHeight="1">
      <c r="H55128" s="24"/>
    </row>
    <row r="55129" spans="8:8" ht="15" customHeight="1">
      <c r="H55129" s="24"/>
    </row>
    <row r="55130" spans="8:8" ht="15" customHeight="1">
      <c r="H55130" s="24"/>
    </row>
    <row r="55131" spans="8:8" ht="15" customHeight="1">
      <c r="H55131" s="24"/>
    </row>
    <row r="55132" spans="8:8" ht="15" customHeight="1">
      <c r="H55132" s="24"/>
    </row>
    <row r="55133" spans="8:8" ht="15" customHeight="1">
      <c r="H55133" s="24"/>
    </row>
    <row r="55134" spans="8:8" ht="15" customHeight="1">
      <c r="H55134" s="24"/>
    </row>
    <row r="55135" spans="8:8" ht="15" customHeight="1">
      <c r="H55135" s="24"/>
    </row>
    <row r="55136" spans="8:8" ht="15" customHeight="1">
      <c r="H55136" s="24"/>
    </row>
    <row r="55137" spans="8:8" ht="15" customHeight="1">
      <c r="H55137" s="24"/>
    </row>
    <row r="55138" spans="8:8" ht="15" customHeight="1">
      <c r="H55138" s="24"/>
    </row>
    <row r="55139" spans="8:8" ht="15" customHeight="1">
      <c r="H55139" s="24"/>
    </row>
    <row r="55140" spans="8:8" ht="15" customHeight="1">
      <c r="H55140" s="24"/>
    </row>
    <row r="55141" spans="8:8" ht="15" customHeight="1">
      <c r="H55141" s="24"/>
    </row>
    <row r="55142" spans="8:8" ht="15" customHeight="1">
      <c r="H55142" s="24"/>
    </row>
    <row r="55143" spans="8:8" ht="15" customHeight="1">
      <c r="H55143" s="24"/>
    </row>
    <row r="55144" spans="8:8" ht="15" customHeight="1">
      <c r="H55144" s="24"/>
    </row>
    <row r="55145" spans="8:8" ht="15" customHeight="1">
      <c r="H55145" s="24"/>
    </row>
    <row r="55146" spans="8:8" ht="15" customHeight="1">
      <c r="H55146" s="24"/>
    </row>
    <row r="55147" spans="8:8" ht="15" customHeight="1">
      <c r="H55147" s="24"/>
    </row>
    <row r="55148" spans="8:8" ht="15" customHeight="1">
      <c r="H55148" s="24"/>
    </row>
    <row r="55149" spans="8:8" ht="15" customHeight="1">
      <c r="H55149" s="24"/>
    </row>
    <row r="55150" spans="8:8" ht="15" customHeight="1">
      <c r="H55150" s="24"/>
    </row>
    <row r="55151" spans="8:8" ht="15" customHeight="1">
      <c r="H55151" s="24"/>
    </row>
    <row r="55152" spans="8:8" ht="15" customHeight="1">
      <c r="H55152" s="24"/>
    </row>
    <row r="55153" spans="8:8" ht="15" customHeight="1">
      <c r="H55153" s="24"/>
    </row>
    <row r="55154" spans="8:8" ht="15" customHeight="1">
      <c r="H55154" s="24"/>
    </row>
    <row r="55155" spans="8:8" ht="15" customHeight="1">
      <c r="H55155" s="24"/>
    </row>
    <row r="55156" spans="8:8" ht="15" customHeight="1">
      <c r="H55156" s="24"/>
    </row>
    <row r="55157" spans="8:8" ht="15" customHeight="1">
      <c r="H55157" s="24"/>
    </row>
    <row r="55158" spans="8:8" ht="15" customHeight="1">
      <c r="H55158" s="24"/>
    </row>
    <row r="55159" spans="8:8" ht="15" customHeight="1">
      <c r="H55159" s="24"/>
    </row>
    <row r="55160" spans="8:8" ht="15" customHeight="1">
      <c r="H55160" s="24"/>
    </row>
    <row r="55161" spans="8:8" ht="15" customHeight="1">
      <c r="H55161" s="24"/>
    </row>
    <row r="55162" spans="8:8" ht="15" customHeight="1">
      <c r="H55162" s="24"/>
    </row>
    <row r="55163" spans="8:8" ht="15" customHeight="1">
      <c r="H55163" s="24"/>
    </row>
    <row r="55164" spans="8:8" ht="15" customHeight="1">
      <c r="H55164" s="24"/>
    </row>
    <row r="55165" spans="8:8" ht="15" customHeight="1">
      <c r="H55165" s="24"/>
    </row>
    <row r="55166" spans="8:8" ht="15" customHeight="1">
      <c r="H55166" s="24"/>
    </row>
    <row r="55167" spans="8:8" ht="15" customHeight="1">
      <c r="H55167" s="24"/>
    </row>
    <row r="55168" spans="8:8" ht="15" customHeight="1">
      <c r="H55168" s="24"/>
    </row>
    <row r="55169" spans="8:8" ht="15" customHeight="1">
      <c r="H55169" s="24"/>
    </row>
    <row r="55170" spans="8:8" ht="15" customHeight="1">
      <c r="H55170" s="24"/>
    </row>
    <row r="55171" spans="8:8" ht="15" customHeight="1">
      <c r="H55171" s="24"/>
    </row>
    <row r="55172" spans="8:8" ht="15" customHeight="1">
      <c r="H55172" s="24"/>
    </row>
    <row r="55173" spans="8:8" ht="15" customHeight="1">
      <c r="H55173" s="24"/>
    </row>
    <row r="55174" spans="8:8" ht="15" customHeight="1">
      <c r="H55174" s="24"/>
    </row>
    <row r="55175" spans="8:8" ht="15" customHeight="1">
      <c r="H55175" s="24"/>
    </row>
    <row r="55176" spans="8:8" ht="15" customHeight="1">
      <c r="H55176" s="24"/>
    </row>
    <row r="55177" spans="8:8" ht="15" customHeight="1">
      <c r="H55177" s="24"/>
    </row>
    <row r="55178" spans="8:8" ht="15" customHeight="1">
      <c r="H55178" s="24"/>
    </row>
    <row r="55179" spans="8:8" ht="15" customHeight="1">
      <c r="H55179" s="24"/>
    </row>
    <row r="55180" spans="8:8" ht="15" customHeight="1">
      <c r="H55180" s="24"/>
    </row>
    <row r="55181" spans="8:8" ht="15" customHeight="1">
      <c r="H55181" s="24"/>
    </row>
    <row r="55182" spans="8:8" ht="15" customHeight="1">
      <c r="H55182" s="24"/>
    </row>
    <row r="55183" spans="8:8" ht="15" customHeight="1">
      <c r="H55183" s="24"/>
    </row>
    <row r="55184" spans="8:8" ht="15" customHeight="1">
      <c r="H55184" s="24"/>
    </row>
    <row r="55185" spans="8:8" ht="15" customHeight="1">
      <c r="H55185" s="24"/>
    </row>
    <row r="55186" spans="8:8" ht="15" customHeight="1">
      <c r="H55186" s="24"/>
    </row>
    <row r="55187" spans="8:8" ht="15" customHeight="1">
      <c r="H55187" s="24"/>
    </row>
    <row r="55188" spans="8:8" ht="15" customHeight="1">
      <c r="H55188" s="24"/>
    </row>
    <row r="55189" spans="8:8" ht="15" customHeight="1">
      <c r="H55189" s="24"/>
    </row>
    <row r="55190" spans="8:8" ht="15" customHeight="1">
      <c r="H55190" s="24"/>
    </row>
    <row r="55191" spans="8:8" ht="15" customHeight="1">
      <c r="H55191" s="24"/>
    </row>
    <row r="55192" spans="8:8" ht="15" customHeight="1">
      <c r="H55192" s="24"/>
    </row>
    <row r="55193" spans="8:8" ht="15" customHeight="1">
      <c r="H55193" s="24"/>
    </row>
    <row r="55194" spans="8:8" ht="15" customHeight="1">
      <c r="H55194" s="24"/>
    </row>
    <row r="55195" spans="8:8" ht="15" customHeight="1">
      <c r="H55195" s="24"/>
    </row>
    <row r="55196" spans="8:8" ht="15" customHeight="1">
      <c r="H55196" s="24"/>
    </row>
    <row r="55197" spans="8:8" ht="15" customHeight="1">
      <c r="H55197" s="24"/>
    </row>
    <row r="55198" spans="8:8" ht="15" customHeight="1">
      <c r="H55198" s="24"/>
    </row>
    <row r="55199" spans="8:8" ht="15" customHeight="1">
      <c r="H55199" s="24"/>
    </row>
    <row r="55200" spans="8:8" ht="15" customHeight="1">
      <c r="H55200" s="24"/>
    </row>
    <row r="55201" spans="8:8" ht="15" customHeight="1">
      <c r="H55201" s="24"/>
    </row>
    <row r="55202" spans="8:8" ht="15" customHeight="1">
      <c r="H55202" s="24"/>
    </row>
    <row r="55203" spans="8:8" ht="15" customHeight="1">
      <c r="H55203" s="24"/>
    </row>
    <row r="55204" spans="8:8" ht="15" customHeight="1">
      <c r="H55204" s="24"/>
    </row>
    <row r="55205" spans="8:8" ht="15" customHeight="1">
      <c r="H55205" s="24"/>
    </row>
    <row r="55206" spans="8:8" ht="15" customHeight="1">
      <c r="H55206" s="24"/>
    </row>
    <row r="55207" spans="8:8" ht="15" customHeight="1">
      <c r="H55207" s="24"/>
    </row>
    <row r="55208" spans="8:8" ht="15" customHeight="1">
      <c r="H55208" s="24"/>
    </row>
    <row r="55209" spans="8:8" ht="15" customHeight="1">
      <c r="H55209" s="24"/>
    </row>
    <row r="55210" spans="8:8" ht="15" customHeight="1">
      <c r="H55210" s="24"/>
    </row>
    <row r="55211" spans="8:8" ht="15" customHeight="1">
      <c r="H55211" s="24"/>
    </row>
    <row r="55212" spans="8:8" ht="15" customHeight="1">
      <c r="H55212" s="24"/>
    </row>
    <row r="55213" spans="8:8" ht="15" customHeight="1">
      <c r="H55213" s="24"/>
    </row>
    <row r="55214" spans="8:8" ht="15" customHeight="1">
      <c r="H55214" s="24"/>
    </row>
    <row r="55215" spans="8:8" ht="15" customHeight="1">
      <c r="H55215" s="24"/>
    </row>
    <row r="55216" spans="8:8" ht="15" customHeight="1">
      <c r="H55216" s="24"/>
    </row>
    <row r="55217" spans="8:8" ht="15" customHeight="1">
      <c r="H55217" s="24"/>
    </row>
    <row r="55218" spans="8:8" ht="15" customHeight="1">
      <c r="H55218" s="24"/>
    </row>
    <row r="55219" spans="8:8" ht="15" customHeight="1">
      <c r="H55219" s="24"/>
    </row>
    <row r="55220" spans="8:8" ht="15" customHeight="1">
      <c r="H55220" s="24"/>
    </row>
    <row r="55221" spans="8:8" ht="15" customHeight="1">
      <c r="H55221" s="24"/>
    </row>
    <row r="55222" spans="8:8" ht="15" customHeight="1">
      <c r="H55222" s="24"/>
    </row>
    <row r="55223" spans="8:8" ht="15" customHeight="1">
      <c r="H55223" s="24"/>
    </row>
    <row r="55224" spans="8:8" ht="15" customHeight="1">
      <c r="H55224" s="24"/>
    </row>
    <row r="55225" spans="8:8" ht="15" customHeight="1">
      <c r="H55225" s="24"/>
    </row>
    <row r="55226" spans="8:8" ht="15" customHeight="1">
      <c r="H55226" s="24"/>
    </row>
    <row r="55227" spans="8:8" ht="15" customHeight="1">
      <c r="H55227" s="24"/>
    </row>
    <row r="55228" spans="8:8" ht="15" customHeight="1">
      <c r="H55228" s="24"/>
    </row>
    <row r="55229" spans="8:8" ht="15" customHeight="1">
      <c r="H55229" s="24"/>
    </row>
    <row r="55230" spans="8:8" ht="15" customHeight="1">
      <c r="H55230" s="24"/>
    </row>
    <row r="55231" spans="8:8" ht="15" customHeight="1">
      <c r="H55231" s="24"/>
    </row>
    <row r="55232" spans="8:8" ht="15" customHeight="1">
      <c r="H55232" s="24"/>
    </row>
    <row r="55233" spans="8:8" ht="15" customHeight="1">
      <c r="H55233" s="24"/>
    </row>
    <row r="55234" spans="8:8" ht="15" customHeight="1">
      <c r="H55234" s="24"/>
    </row>
    <row r="55235" spans="8:8" ht="15" customHeight="1">
      <c r="H55235" s="24"/>
    </row>
    <row r="55236" spans="8:8" ht="15" customHeight="1">
      <c r="H55236" s="24"/>
    </row>
    <row r="55237" spans="8:8" ht="15" customHeight="1">
      <c r="H55237" s="24"/>
    </row>
    <row r="55238" spans="8:8" ht="15" customHeight="1">
      <c r="H55238" s="24"/>
    </row>
    <row r="55239" spans="8:8" ht="15" customHeight="1">
      <c r="H55239" s="24"/>
    </row>
    <row r="55240" spans="8:8" ht="15" customHeight="1">
      <c r="H55240" s="24"/>
    </row>
    <row r="55241" spans="8:8" ht="15" customHeight="1">
      <c r="H55241" s="24"/>
    </row>
    <row r="55242" spans="8:8" ht="15" customHeight="1">
      <c r="H55242" s="24"/>
    </row>
    <row r="55243" spans="8:8" ht="15" customHeight="1">
      <c r="H55243" s="24"/>
    </row>
    <row r="55244" spans="8:8" ht="15" customHeight="1">
      <c r="H55244" s="24"/>
    </row>
    <row r="55245" spans="8:8" ht="15" customHeight="1">
      <c r="H55245" s="24"/>
    </row>
    <row r="55246" spans="8:8" ht="15" customHeight="1">
      <c r="H55246" s="24"/>
    </row>
    <row r="55247" spans="8:8" ht="15" customHeight="1">
      <c r="H55247" s="24"/>
    </row>
    <row r="55248" spans="8:8" ht="15" customHeight="1">
      <c r="H55248" s="24"/>
    </row>
    <row r="55249" spans="8:8" ht="15" customHeight="1">
      <c r="H55249" s="24"/>
    </row>
    <row r="55250" spans="8:8" ht="15" customHeight="1">
      <c r="H55250" s="24"/>
    </row>
    <row r="55251" spans="8:8" ht="15" customHeight="1">
      <c r="H55251" s="24"/>
    </row>
    <row r="55252" spans="8:8" ht="15" customHeight="1">
      <c r="H55252" s="24"/>
    </row>
    <row r="55253" spans="8:8" ht="15" customHeight="1">
      <c r="H55253" s="24"/>
    </row>
    <row r="55254" spans="8:8" ht="15" customHeight="1">
      <c r="H55254" s="24"/>
    </row>
    <row r="55255" spans="8:8" ht="15" customHeight="1">
      <c r="H55255" s="24"/>
    </row>
    <row r="55256" spans="8:8" ht="15" customHeight="1">
      <c r="H55256" s="24"/>
    </row>
    <row r="55257" spans="8:8" ht="15" customHeight="1">
      <c r="H55257" s="24"/>
    </row>
    <row r="55258" spans="8:8" ht="15" customHeight="1">
      <c r="H55258" s="24"/>
    </row>
    <row r="55259" spans="8:8" ht="15" customHeight="1">
      <c r="H55259" s="24"/>
    </row>
    <row r="55260" spans="8:8" ht="15" customHeight="1">
      <c r="H55260" s="24"/>
    </row>
    <row r="55261" spans="8:8" ht="15" customHeight="1">
      <c r="H55261" s="24"/>
    </row>
    <row r="55262" spans="8:8" ht="15" customHeight="1">
      <c r="H55262" s="24"/>
    </row>
    <row r="55263" spans="8:8" ht="15" customHeight="1">
      <c r="H55263" s="24"/>
    </row>
    <row r="55264" spans="8:8" ht="15" customHeight="1">
      <c r="H55264" s="24"/>
    </row>
    <row r="55265" spans="8:8" ht="15" customHeight="1">
      <c r="H55265" s="24"/>
    </row>
    <row r="55266" spans="8:8" ht="15" customHeight="1">
      <c r="H55266" s="24"/>
    </row>
    <row r="55267" spans="8:8" ht="15" customHeight="1">
      <c r="H55267" s="24"/>
    </row>
    <row r="55268" spans="8:8" ht="15" customHeight="1">
      <c r="H55268" s="24"/>
    </row>
    <row r="55269" spans="8:8" ht="15" customHeight="1">
      <c r="H55269" s="24"/>
    </row>
    <row r="55270" spans="8:8" ht="15" customHeight="1">
      <c r="H55270" s="24"/>
    </row>
    <row r="55271" spans="8:8" ht="15" customHeight="1">
      <c r="H55271" s="24"/>
    </row>
    <row r="55272" spans="8:8" ht="15" customHeight="1">
      <c r="H55272" s="24"/>
    </row>
    <row r="55273" spans="8:8" ht="15" customHeight="1">
      <c r="H55273" s="24"/>
    </row>
    <row r="55274" spans="8:8" ht="15" customHeight="1">
      <c r="H55274" s="24"/>
    </row>
    <row r="55275" spans="8:8" ht="15" customHeight="1">
      <c r="H55275" s="24"/>
    </row>
    <row r="55276" spans="8:8" ht="15" customHeight="1">
      <c r="H55276" s="24"/>
    </row>
    <row r="55277" spans="8:8" ht="15" customHeight="1">
      <c r="H55277" s="24"/>
    </row>
    <row r="55278" spans="8:8" ht="15" customHeight="1">
      <c r="H55278" s="24"/>
    </row>
    <row r="55279" spans="8:8" ht="15" customHeight="1">
      <c r="H55279" s="24"/>
    </row>
    <row r="55280" spans="8:8" ht="15" customHeight="1">
      <c r="H55280" s="24"/>
    </row>
    <row r="55281" spans="8:8" ht="15" customHeight="1">
      <c r="H55281" s="24"/>
    </row>
    <row r="55282" spans="8:8" ht="15" customHeight="1">
      <c r="H55282" s="24"/>
    </row>
    <row r="55283" spans="8:8" ht="15" customHeight="1">
      <c r="H55283" s="24"/>
    </row>
    <row r="55284" spans="8:8" ht="15" customHeight="1">
      <c r="H55284" s="24"/>
    </row>
    <row r="55285" spans="8:8" ht="15" customHeight="1">
      <c r="H55285" s="24"/>
    </row>
    <row r="55286" spans="8:8" ht="15" customHeight="1">
      <c r="H55286" s="24"/>
    </row>
    <row r="55287" spans="8:8" ht="15" customHeight="1">
      <c r="H55287" s="24"/>
    </row>
    <row r="55288" spans="8:8" ht="15" customHeight="1">
      <c r="H55288" s="24"/>
    </row>
    <row r="55289" spans="8:8" ht="15" customHeight="1">
      <c r="H55289" s="24"/>
    </row>
    <row r="55290" spans="8:8" ht="15" customHeight="1">
      <c r="H55290" s="24"/>
    </row>
    <row r="55291" spans="8:8" ht="15" customHeight="1">
      <c r="H55291" s="24"/>
    </row>
    <row r="55292" spans="8:8" ht="15" customHeight="1">
      <c r="H55292" s="24"/>
    </row>
    <row r="55293" spans="8:8" ht="15" customHeight="1">
      <c r="H55293" s="24"/>
    </row>
    <row r="55294" spans="8:8" ht="15" customHeight="1">
      <c r="H55294" s="24"/>
    </row>
    <row r="55295" spans="8:8" ht="15" customHeight="1">
      <c r="H55295" s="24"/>
    </row>
    <row r="55296" spans="8:8" ht="15" customHeight="1">
      <c r="H55296" s="24"/>
    </row>
    <row r="55297" spans="8:8" ht="15" customHeight="1">
      <c r="H55297" s="24"/>
    </row>
    <row r="55298" spans="8:8" ht="15" customHeight="1">
      <c r="H55298" s="24"/>
    </row>
    <row r="55299" spans="8:8" ht="15" customHeight="1">
      <c r="H55299" s="24"/>
    </row>
    <row r="55300" spans="8:8" ht="15" customHeight="1">
      <c r="H55300" s="24"/>
    </row>
    <row r="55301" spans="8:8" ht="15" customHeight="1">
      <c r="H55301" s="24"/>
    </row>
    <row r="55302" spans="8:8" ht="15" customHeight="1">
      <c r="H55302" s="24"/>
    </row>
    <row r="55303" spans="8:8" ht="15" customHeight="1">
      <c r="H55303" s="24"/>
    </row>
    <row r="55304" spans="8:8" ht="15" customHeight="1">
      <c r="H55304" s="24"/>
    </row>
    <row r="55305" spans="8:8" ht="15" customHeight="1">
      <c r="H55305" s="24"/>
    </row>
    <row r="55306" spans="8:8" ht="15" customHeight="1">
      <c r="H55306" s="24"/>
    </row>
    <row r="55307" spans="8:8" ht="15" customHeight="1">
      <c r="H55307" s="24"/>
    </row>
    <row r="55308" spans="8:8" ht="15" customHeight="1">
      <c r="H55308" s="24"/>
    </row>
    <row r="55309" spans="8:8" ht="15" customHeight="1">
      <c r="H55309" s="24"/>
    </row>
    <row r="55310" spans="8:8" ht="15" customHeight="1">
      <c r="H55310" s="24"/>
    </row>
    <row r="55311" spans="8:8" ht="15" customHeight="1">
      <c r="H55311" s="24"/>
    </row>
    <row r="55312" spans="8:8" ht="15" customHeight="1">
      <c r="H55312" s="24"/>
    </row>
    <row r="55313" spans="8:8" ht="15" customHeight="1">
      <c r="H55313" s="24"/>
    </row>
    <row r="55314" spans="8:8" ht="15" customHeight="1">
      <c r="H55314" s="24"/>
    </row>
    <row r="55315" spans="8:8" ht="15" customHeight="1">
      <c r="H55315" s="24"/>
    </row>
    <row r="55316" spans="8:8" ht="15" customHeight="1">
      <c r="H55316" s="24"/>
    </row>
    <row r="55317" spans="8:8" ht="15" customHeight="1">
      <c r="H55317" s="24"/>
    </row>
    <row r="55318" spans="8:8" ht="15" customHeight="1">
      <c r="H55318" s="24"/>
    </row>
    <row r="55319" spans="8:8" ht="15" customHeight="1">
      <c r="H55319" s="24"/>
    </row>
    <row r="55320" spans="8:8" ht="15" customHeight="1">
      <c r="H55320" s="24"/>
    </row>
    <row r="55321" spans="8:8" ht="15" customHeight="1">
      <c r="H55321" s="24"/>
    </row>
    <row r="55322" spans="8:8" ht="15" customHeight="1">
      <c r="H55322" s="24"/>
    </row>
    <row r="55323" spans="8:8" ht="15" customHeight="1">
      <c r="H55323" s="24"/>
    </row>
    <row r="55324" spans="8:8" ht="15" customHeight="1">
      <c r="H55324" s="24"/>
    </row>
    <row r="55325" spans="8:8" ht="15" customHeight="1">
      <c r="H55325" s="24"/>
    </row>
    <row r="55326" spans="8:8" ht="15" customHeight="1">
      <c r="H55326" s="24"/>
    </row>
    <row r="55327" spans="8:8" ht="15" customHeight="1">
      <c r="H55327" s="24"/>
    </row>
    <row r="55328" spans="8:8" ht="15" customHeight="1">
      <c r="H55328" s="24"/>
    </row>
    <row r="55329" spans="8:8" ht="15" customHeight="1">
      <c r="H55329" s="24"/>
    </row>
    <row r="55330" spans="8:8" ht="15" customHeight="1">
      <c r="H55330" s="24"/>
    </row>
    <row r="55331" spans="8:8" ht="15" customHeight="1">
      <c r="H55331" s="24"/>
    </row>
    <row r="55332" spans="8:8" ht="15" customHeight="1">
      <c r="H55332" s="24"/>
    </row>
    <row r="55333" spans="8:8" ht="15" customHeight="1">
      <c r="H55333" s="24"/>
    </row>
    <row r="55334" spans="8:8" ht="15" customHeight="1">
      <c r="H55334" s="24"/>
    </row>
    <row r="55335" spans="8:8" ht="15" customHeight="1">
      <c r="H55335" s="24"/>
    </row>
    <row r="55336" spans="8:8" ht="15" customHeight="1">
      <c r="H55336" s="24"/>
    </row>
    <row r="55337" spans="8:8" ht="15" customHeight="1">
      <c r="H55337" s="24"/>
    </row>
    <row r="55338" spans="8:8" ht="15" customHeight="1">
      <c r="H55338" s="24"/>
    </row>
    <row r="55339" spans="8:8" ht="15" customHeight="1">
      <c r="H55339" s="24"/>
    </row>
    <row r="55340" spans="8:8" ht="15" customHeight="1">
      <c r="H55340" s="24"/>
    </row>
    <row r="55341" spans="8:8" ht="15" customHeight="1">
      <c r="H55341" s="24"/>
    </row>
    <row r="55342" spans="8:8" ht="15" customHeight="1">
      <c r="H55342" s="24"/>
    </row>
    <row r="55343" spans="8:8" ht="15" customHeight="1">
      <c r="H55343" s="24"/>
    </row>
    <row r="55344" spans="8:8" ht="15" customHeight="1">
      <c r="H55344" s="24"/>
    </row>
    <row r="55345" spans="8:8" ht="15" customHeight="1">
      <c r="H55345" s="24"/>
    </row>
    <row r="55346" spans="8:8" ht="15" customHeight="1">
      <c r="H55346" s="24"/>
    </row>
    <row r="55347" spans="8:8" ht="15" customHeight="1">
      <c r="H55347" s="24"/>
    </row>
    <row r="55348" spans="8:8" ht="15" customHeight="1">
      <c r="H55348" s="24"/>
    </row>
    <row r="55349" spans="8:8" ht="15" customHeight="1">
      <c r="H55349" s="24"/>
    </row>
    <row r="55350" spans="8:8" ht="15" customHeight="1">
      <c r="H55350" s="24"/>
    </row>
    <row r="55351" spans="8:8" ht="15" customHeight="1">
      <c r="H55351" s="24"/>
    </row>
    <row r="55352" spans="8:8" ht="15" customHeight="1">
      <c r="H55352" s="24"/>
    </row>
    <row r="55353" spans="8:8" ht="15" customHeight="1">
      <c r="H55353" s="24"/>
    </row>
    <row r="55354" spans="8:8" ht="15" customHeight="1">
      <c r="H55354" s="24"/>
    </row>
    <row r="55355" spans="8:8" ht="15" customHeight="1">
      <c r="H55355" s="24"/>
    </row>
    <row r="55356" spans="8:8" ht="15" customHeight="1">
      <c r="H55356" s="24"/>
    </row>
    <row r="55357" spans="8:8" ht="15" customHeight="1">
      <c r="H55357" s="24"/>
    </row>
    <row r="55358" spans="8:8" ht="15" customHeight="1">
      <c r="H55358" s="24"/>
    </row>
    <row r="55359" spans="8:8" ht="15" customHeight="1">
      <c r="H55359" s="24"/>
    </row>
    <row r="55360" spans="8:8" ht="15" customHeight="1">
      <c r="H55360" s="24"/>
    </row>
    <row r="55361" spans="8:8" ht="15" customHeight="1">
      <c r="H55361" s="24"/>
    </row>
    <row r="55362" spans="8:8" ht="15" customHeight="1">
      <c r="H55362" s="24"/>
    </row>
    <row r="55363" spans="8:8" ht="15" customHeight="1">
      <c r="H55363" s="24"/>
    </row>
    <row r="55364" spans="8:8" ht="15" customHeight="1">
      <c r="H55364" s="24"/>
    </row>
    <row r="55365" spans="8:8" ht="15" customHeight="1">
      <c r="H55365" s="24"/>
    </row>
    <row r="55366" spans="8:8" ht="15" customHeight="1">
      <c r="H55366" s="24"/>
    </row>
    <row r="55367" spans="8:8" ht="15" customHeight="1">
      <c r="H55367" s="24"/>
    </row>
    <row r="55368" spans="8:8" ht="15" customHeight="1">
      <c r="H55368" s="24"/>
    </row>
    <row r="55369" spans="8:8" ht="15" customHeight="1">
      <c r="H55369" s="24"/>
    </row>
    <row r="55370" spans="8:8" ht="15" customHeight="1">
      <c r="H55370" s="24"/>
    </row>
    <row r="55371" spans="8:8" ht="15" customHeight="1">
      <c r="H55371" s="24"/>
    </row>
    <row r="55372" spans="8:8" ht="15" customHeight="1">
      <c r="H55372" s="24"/>
    </row>
    <row r="55373" spans="8:8" ht="15" customHeight="1">
      <c r="H55373" s="24"/>
    </row>
    <row r="55374" spans="8:8" ht="15" customHeight="1">
      <c r="H55374" s="24"/>
    </row>
    <row r="55375" spans="8:8" ht="15" customHeight="1">
      <c r="H55375" s="24"/>
    </row>
    <row r="55376" spans="8:8" ht="15" customHeight="1">
      <c r="H55376" s="24"/>
    </row>
    <row r="55377" spans="8:8" ht="15" customHeight="1">
      <c r="H55377" s="24"/>
    </row>
    <row r="55378" spans="8:8" ht="15" customHeight="1">
      <c r="H55378" s="24"/>
    </row>
    <row r="55379" spans="8:8" ht="15" customHeight="1">
      <c r="H55379" s="24"/>
    </row>
    <row r="55380" spans="8:8" ht="15" customHeight="1">
      <c r="H55380" s="24"/>
    </row>
    <row r="55381" spans="8:8" ht="15" customHeight="1">
      <c r="H55381" s="24"/>
    </row>
    <row r="55382" spans="8:8" ht="15" customHeight="1">
      <c r="H55382" s="24"/>
    </row>
    <row r="55383" spans="8:8" ht="15" customHeight="1">
      <c r="H55383" s="24"/>
    </row>
    <row r="55384" spans="8:8" ht="15" customHeight="1">
      <c r="H55384" s="24"/>
    </row>
    <row r="55385" spans="8:8" ht="15" customHeight="1">
      <c r="H55385" s="24"/>
    </row>
    <row r="55386" spans="8:8" ht="15" customHeight="1">
      <c r="H55386" s="24"/>
    </row>
    <row r="55387" spans="8:8" ht="15" customHeight="1">
      <c r="H55387" s="24"/>
    </row>
    <row r="55388" spans="8:8" ht="15" customHeight="1">
      <c r="H55388" s="24"/>
    </row>
    <row r="55389" spans="8:8" ht="15" customHeight="1">
      <c r="H55389" s="24"/>
    </row>
    <row r="55390" spans="8:8" ht="15" customHeight="1">
      <c r="H55390" s="24"/>
    </row>
    <row r="55391" spans="8:8" ht="15" customHeight="1">
      <c r="H55391" s="24"/>
    </row>
    <row r="55392" spans="8:8" ht="15" customHeight="1">
      <c r="H55392" s="24"/>
    </row>
    <row r="55393" spans="8:8" ht="15" customHeight="1">
      <c r="H55393" s="24"/>
    </row>
    <row r="55394" spans="8:8" ht="15" customHeight="1">
      <c r="H55394" s="24"/>
    </row>
    <row r="55395" spans="8:8" ht="15" customHeight="1">
      <c r="H55395" s="24"/>
    </row>
    <row r="55396" spans="8:8" ht="15" customHeight="1">
      <c r="H55396" s="24"/>
    </row>
    <row r="55397" spans="8:8" ht="15" customHeight="1">
      <c r="H55397" s="24"/>
    </row>
    <row r="55398" spans="8:8" ht="15" customHeight="1">
      <c r="H55398" s="24"/>
    </row>
    <row r="55399" spans="8:8" ht="15" customHeight="1">
      <c r="H55399" s="24"/>
    </row>
    <row r="55400" spans="8:8" ht="15" customHeight="1">
      <c r="H55400" s="24"/>
    </row>
    <row r="55401" spans="8:8" ht="15" customHeight="1">
      <c r="H55401" s="24"/>
    </row>
    <row r="55402" spans="8:8" ht="15" customHeight="1">
      <c r="H55402" s="24"/>
    </row>
    <row r="55403" spans="8:8" ht="15" customHeight="1">
      <c r="H55403" s="24"/>
    </row>
    <row r="55404" spans="8:8" ht="15" customHeight="1">
      <c r="H55404" s="24"/>
    </row>
    <row r="55405" spans="8:8" ht="15" customHeight="1">
      <c r="H55405" s="24"/>
    </row>
    <row r="55406" spans="8:8" ht="15" customHeight="1">
      <c r="H55406" s="24"/>
    </row>
    <row r="55407" spans="8:8" ht="15" customHeight="1">
      <c r="H55407" s="24"/>
    </row>
    <row r="55408" spans="8:8" ht="15" customHeight="1">
      <c r="H55408" s="24"/>
    </row>
    <row r="55409" spans="8:8" ht="15" customHeight="1">
      <c r="H55409" s="24"/>
    </row>
    <row r="55410" spans="8:8" ht="15" customHeight="1">
      <c r="H55410" s="24"/>
    </row>
    <row r="55411" spans="8:8" ht="15" customHeight="1">
      <c r="H55411" s="24"/>
    </row>
    <row r="55412" spans="8:8" ht="15" customHeight="1">
      <c r="H55412" s="24"/>
    </row>
    <row r="55413" spans="8:8" ht="15" customHeight="1">
      <c r="H55413" s="24"/>
    </row>
    <row r="55414" spans="8:8" ht="15" customHeight="1">
      <c r="H55414" s="24"/>
    </row>
    <row r="55415" spans="8:8" ht="15" customHeight="1">
      <c r="H55415" s="24"/>
    </row>
    <row r="55416" spans="8:8" ht="15" customHeight="1">
      <c r="H55416" s="24"/>
    </row>
    <row r="55417" spans="8:8" ht="15" customHeight="1">
      <c r="H55417" s="24"/>
    </row>
    <row r="55418" spans="8:8" ht="15" customHeight="1">
      <c r="H55418" s="24"/>
    </row>
    <row r="55419" spans="8:8" ht="15" customHeight="1">
      <c r="H55419" s="24"/>
    </row>
    <row r="55420" spans="8:8" ht="15" customHeight="1">
      <c r="H55420" s="24"/>
    </row>
    <row r="55421" spans="8:8" ht="15" customHeight="1">
      <c r="H55421" s="24"/>
    </row>
    <row r="55422" spans="8:8" ht="15" customHeight="1">
      <c r="H55422" s="24"/>
    </row>
    <row r="55423" spans="8:8" ht="15" customHeight="1">
      <c r="H55423" s="24"/>
    </row>
    <row r="55424" spans="8:8" ht="15" customHeight="1">
      <c r="H55424" s="24"/>
    </row>
    <row r="55425" spans="8:8" ht="15" customHeight="1">
      <c r="H55425" s="24"/>
    </row>
    <row r="55426" spans="8:8" ht="15" customHeight="1">
      <c r="H55426" s="24"/>
    </row>
    <row r="55427" spans="8:8" ht="15" customHeight="1">
      <c r="H55427" s="24"/>
    </row>
    <row r="55428" spans="8:8" ht="15" customHeight="1">
      <c r="H55428" s="24"/>
    </row>
    <row r="55429" spans="8:8" ht="15" customHeight="1">
      <c r="H55429" s="24"/>
    </row>
    <row r="55430" spans="8:8" ht="15" customHeight="1">
      <c r="H55430" s="24"/>
    </row>
    <row r="55431" spans="8:8" ht="15" customHeight="1">
      <c r="H55431" s="24"/>
    </row>
    <row r="55432" spans="8:8" ht="15" customHeight="1">
      <c r="H55432" s="24"/>
    </row>
    <row r="55433" spans="8:8" ht="15" customHeight="1">
      <c r="H55433" s="24"/>
    </row>
    <row r="55434" spans="8:8" ht="15" customHeight="1">
      <c r="H55434" s="24"/>
    </row>
    <row r="55435" spans="8:8" ht="15" customHeight="1">
      <c r="H55435" s="24"/>
    </row>
    <row r="55436" spans="8:8" ht="15" customHeight="1">
      <c r="H55436" s="24"/>
    </row>
    <row r="55437" spans="8:8" ht="15" customHeight="1">
      <c r="H55437" s="24"/>
    </row>
    <row r="55438" spans="8:8" ht="15" customHeight="1">
      <c r="H55438" s="24"/>
    </row>
    <row r="55439" spans="8:8" ht="15" customHeight="1">
      <c r="H55439" s="24"/>
    </row>
    <row r="55440" spans="8:8" ht="15" customHeight="1">
      <c r="H55440" s="24"/>
    </row>
    <row r="55441" spans="8:8" ht="15" customHeight="1">
      <c r="H55441" s="24"/>
    </row>
    <row r="55442" spans="8:8" ht="15" customHeight="1">
      <c r="H55442" s="24"/>
    </row>
    <row r="55443" spans="8:8" ht="15" customHeight="1">
      <c r="H55443" s="24"/>
    </row>
    <row r="55444" spans="8:8" ht="15" customHeight="1">
      <c r="H55444" s="24"/>
    </row>
    <row r="55445" spans="8:8" ht="15" customHeight="1">
      <c r="H55445" s="24"/>
    </row>
    <row r="55446" spans="8:8" ht="15" customHeight="1">
      <c r="H55446" s="24"/>
    </row>
    <row r="55447" spans="8:8" ht="15" customHeight="1">
      <c r="H55447" s="24"/>
    </row>
    <row r="55448" spans="8:8" ht="15" customHeight="1">
      <c r="H55448" s="24"/>
    </row>
    <row r="55449" spans="8:8" ht="15" customHeight="1">
      <c r="H55449" s="24"/>
    </row>
    <row r="55450" spans="8:8" ht="15" customHeight="1">
      <c r="H55450" s="24"/>
    </row>
    <row r="55451" spans="8:8" ht="15" customHeight="1">
      <c r="H55451" s="24"/>
    </row>
    <row r="55452" spans="8:8" ht="15" customHeight="1">
      <c r="H55452" s="24"/>
    </row>
    <row r="55453" spans="8:8" ht="15" customHeight="1">
      <c r="H55453" s="24"/>
    </row>
    <row r="55454" spans="8:8" ht="15" customHeight="1">
      <c r="H55454" s="24"/>
    </row>
    <row r="55455" spans="8:8" ht="15" customHeight="1">
      <c r="H55455" s="24"/>
    </row>
    <row r="55456" spans="8:8" ht="15" customHeight="1">
      <c r="H55456" s="24"/>
    </row>
    <row r="55457" spans="8:8" ht="15" customHeight="1">
      <c r="H55457" s="24"/>
    </row>
    <row r="55458" spans="8:8" ht="15" customHeight="1">
      <c r="H55458" s="24"/>
    </row>
    <row r="55459" spans="8:8" ht="15" customHeight="1">
      <c r="H55459" s="24"/>
    </row>
    <row r="55460" spans="8:8" ht="15" customHeight="1">
      <c r="H55460" s="24"/>
    </row>
    <row r="55461" spans="8:8" ht="15" customHeight="1">
      <c r="H55461" s="24"/>
    </row>
    <row r="55462" spans="8:8" ht="15" customHeight="1">
      <c r="H55462" s="24"/>
    </row>
    <row r="55463" spans="8:8" ht="15" customHeight="1">
      <c r="H55463" s="24"/>
    </row>
    <row r="55464" spans="8:8" ht="15" customHeight="1">
      <c r="H55464" s="24"/>
    </row>
    <row r="55465" spans="8:8" ht="15" customHeight="1">
      <c r="H55465" s="24"/>
    </row>
    <row r="55466" spans="8:8" ht="15" customHeight="1">
      <c r="H55466" s="24"/>
    </row>
    <row r="55467" spans="8:8" ht="15" customHeight="1">
      <c r="H55467" s="24"/>
    </row>
    <row r="55468" spans="8:8" ht="15" customHeight="1">
      <c r="H55468" s="24"/>
    </row>
    <row r="55469" spans="8:8" ht="15" customHeight="1">
      <c r="H55469" s="24"/>
    </row>
    <row r="55470" spans="8:8" ht="15" customHeight="1">
      <c r="H55470" s="24"/>
    </row>
    <row r="55471" spans="8:8" ht="15" customHeight="1">
      <c r="H55471" s="24"/>
    </row>
    <row r="55472" spans="8:8" ht="15" customHeight="1">
      <c r="H55472" s="24"/>
    </row>
    <row r="55473" spans="8:8" ht="15" customHeight="1">
      <c r="H55473" s="24"/>
    </row>
    <row r="55474" spans="8:8" ht="15" customHeight="1">
      <c r="H55474" s="24"/>
    </row>
    <row r="55475" spans="8:8" ht="15" customHeight="1">
      <c r="H55475" s="24"/>
    </row>
    <row r="55476" spans="8:8" ht="15" customHeight="1">
      <c r="H55476" s="24"/>
    </row>
    <row r="55477" spans="8:8" ht="15" customHeight="1">
      <c r="H55477" s="24"/>
    </row>
    <row r="55478" spans="8:8" ht="15" customHeight="1">
      <c r="H55478" s="24"/>
    </row>
    <row r="55479" spans="8:8" ht="15" customHeight="1">
      <c r="H55479" s="24"/>
    </row>
    <row r="55480" spans="8:8" ht="15" customHeight="1">
      <c r="H55480" s="24"/>
    </row>
    <row r="55481" spans="8:8" ht="15" customHeight="1">
      <c r="H55481" s="24"/>
    </row>
    <row r="55482" spans="8:8" ht="15" customHeight="1">
      <c r="H55482" s="24"/>
    </row>
    <row r="55483" spans="8:8" ht="15" customHeight="1">
      <c r="H55483" s="24"/>
    </row>
    <row r="55484" spans="8:8" ht="15" customHeight="1">
      <c r="H55484" s="24"/>
    </row>
    <row r="55485" spans="8:8" ht="15" customHeight="1">
      <c r="H55485" s="24"/>
    </row>
    <row r="55486" spans="8:8" ht="15" customHeight="1">
      <c r="H55486" s="24"/>
    </row>
    <row r="55487" spans="8:8" ht="15" customHeight="1">
      <c r="H55487" s="24"/>
    </row>
    <row r="55488" spans="8:8" ht="15" customHeight="1">
      <c r="H55488" s="24"/>
    </row>
    <row r="55489" spans="8:8" ht="15" customHeight="1">
      <c r="H55489" s="24"/>
    </row>
    <row r="55490" spans="8:8" ht="15" customHeight="1">
      <c r="H55490" s="24"/>
    </row>
    <row r="55491" spans="8:8" ht="15" customHeight="1">
      <c r="H55491" s="24"/>
    </row>
    <row r="55492" spans="8:8" ht="15" customHeight="1">
      <c r="H55492" s="24"/>
    </row>
    <row r="55493" spans="8:8" ht="15" customHeight="1">
      <c r="H55493" s="24"/>
    </row>
    <row r="55494" spans="8:8" ht="15" customHeight="1">
      <c r="H55494" s="24"/>
    </row>
    <row r="55495" spans="8:8" ht="15" customHeight="1">
      <c r="H55495" s="24"/>
    </row>
    <row r="55496" spans="8:8" ht="15" customHeight="1">
      <c r="H55496" s="24"/>
    </row>
    <row r="55497" spans="8:8" ht="15" customHeight="1">
      <c r="H55497" s="24"/>
    </row>
    <row r="55498" spans="8:8" ht="15" customHeight="1">
      <c r="H55498" s="24"/>
    </row>
    <row r="55499" spans="8:8" ht="15" customHeight="1">
      <c r="H55499" s="24"/>
    </row>
    <row r="55500" spans="8:8" ht="15" customHeight="1">
      <c r="H55500" s="24"/>
    </row>
    <row r="55501" spans="8:8" ht="15" customHeight="1">
      <c r="H55501" s="24"/>
    </row>
    <row r="55502" spans="8:8" ht="15" customHeight="1">
      <c r="H55502" s="24"/>
    </row>
    <row r="55503" spans="8:8" ht="15" customHeight="1">
      <c r="H55503" s="24"/>
    </row>
    <row r="55504" spans="8:8" ht="15" customHeight="1">
      <c r="H55504" s="24"/>
    </row>
    <row r="55505" spans="8:8" ht="15" customHeight="1">
      <c r="H55505" s="24"/>
    </row>
    <row r="55506" spans="8:8" ht="15" customHeight="1">
      <c r="H55506" s="24"/>
    </row>
    <row r="55507" spans="8:8" ht="15" customHeight="1">
      <c r="H55507" s="24"/>
    </row>
    <row r="55508" spans="8:8" ht="15" customHeight="1">
      <c r="H55508" s="24"/>
    </row>
    <row r="55509" spans="8:8" ht="15" customHeight="1">
      <c r="H55509" s="24"/>
    </row>
    <row r="55510" spans="8:8" ht="15" customHeight="1">
      <c r="H55510" s="24"/>
    </row>
    <row r="55511" spans="8:8" ht="15" customHeight="1">
      <c r="H55511" s="24"/>
    </row>
    <row r="55512" spans="8:8" ht="15" customHeight="1">
      <c r="H55512" s="24"/>
    </row>
    <row r="55513" spans="8:8" ht="15" customHeight="1">
      <c r="H55513" s="24"/>
    </row>
    <row r="55514" spans="8:8" ht="15" customHeight="1">
      <c r="H55514" s="24"/>
    </row>
    <row r="55515" spans="8:8" ht="15" customHeight="1">
      <c r="H55515" s="24"/>
    </row>
    <row r="55516" spans="8:8" ht="15" customHeight="1">
      <c r="H55516" s="24"/>
    </row>
    <row r="55517" spans="8:8" ht="15" customHeight="1">
      <c r="H55517" s="24"/>
    </row>
    <row r="55518" spans="8:8" ht="15" customHeight="1">
      <c r="H55518" s="24"/>
    </row>
    <row r="55519" spans="8:8" ht="15" customHeight="1">
      <c r="H55519" s="24"/>
    </row>
    <row r="55520" spans="8:8" ht="15" customHeight="1">
      <c r="H55520" s="24"/>
    </row>
    <row r="55521" spans="8:8" ht="15" customHeight="1">
      <c r="H55521" s="24"/>
    </row>
    <row r="55522" spans="8:8" ht="15" customHeight="1">
      <c r="H55522" s="24"/>
    </row>
    <row r="55523" spans="8:8" ht="15" customHeight="1">
      <c r="H55523" s="24"/>
    </row>
    <row r="55524" spans="8:8" ht="15" customHeight="1">
      <c r="H55524" s="24"/>
    </row>
    <row r="55525" spans="8:8" ht="15" customHeight="1">
      <c r="H55525" s="24"/>
    </row>
    <row r="55526" spans="8:8" ht="15" customHeight="1">
      <c r="H55526" s="24"/>
    </row>
    <row r="55527" spans="8:8" ht="15" customHeight="1">
      <c r="H55527" s="24"/>
    </row>
    <row r="55528" spans="8:8" ht="15" customHeight="1">
      <c r="H55528" s="24"/>
    </row>
    <row r="55529" spans="8:8" ht="15" customHeight="1">
      <c r="H55529" s="24"/>
    </row>
    <row r="55530" spans="8:8" ht="15" customHeight="1">
      <c r="H55530" s="24"/>
    </row>
    <row r="55531" spans="8:8" ht="15" customHeight="1">
      <c r="H55531" s="24"/>
    </row>
    <row r="55532" spans="8:8" ht="15" customHeight="1">
      <c r="H55532" s="24"/>
    </row>
    <row r="55533" spans="8:8" ht="15" customHeight="1">
      <c r="H55533" s="24"/>
    </row>
    <row r="55534" spans="8:8" ht="15" customHeight="1">
      <c r="H55534" s="24"/>
    </row>
    <row r="55535" spans="8:8" ht="15" customHeight="1">
      <c r="H55535" s="24"/>
    </row>
    <row r="55536" spans="8:8" ht="15" customHeight="1">
      <c r="H55536" s="24"/>
    </row>
    <row r="55537" spans="8:8" ht="15" customHeight="1">
      <c r="H55537" s="24"/>
    </row>
    <row r="55538" spans="8:8" ht="15" customHeight="1">
      <c r="H55538" s="24"/>
    </row>
    <row r="55539" spans="8:8" ht="15" customHeight="1">
      <c r="H55539" s="24"/>
    </row>
    <row r="55540" spans="8:8" ht="15" customHeight="1">
      <c r="H55540" s="24"/>
    </row>
    <row r="55541" spans="8:8" ht="15" customHeight="1">
      <c r="H55541" s="24"/>
    </row>
    <row r="55542" spans="8:8" ht="15" customHeight="1">
      <c r="H55542" s="24"/>
    </row>
    <row r="55543" spans="8:8" ht="15" customHeight="1">
      <c r="H55543" s="24"/>
    </row>
    <row r="55544" spans="8:8" ht="15" customHeight="1">
      <c r="H55544" s="24"/>
    </row>
    <row r="55545" spans="8:8" ht="15" customHeight="1">
      <c r="H55545" s="24"/>
    </row>
    <row r="55546" spans="8:8" ht="15" customHeight="1">
      <c r="H55546" s="24"/>
    </row>
    <row r="55547" spans="8:8" ht="15" customHeight="1">
      <c r="H55547" s="24"/>
    </row>
    <row r="55548" spans="8:8" ht="15" customHeight="1">
      <c r="H55548" s="24"/>
    </row>
    <row r="55549" spans="8:8" ht="15" customHeight="1">
      <c r="H55549" s="24"/>
    </row>
    <row r="55550" spans="8:8" ht="15" customHeight="1">
      <c r="H55550" s="24"/>
    </row>
    <row r="55551" spans="8:8" ht="15" customHeight="1">
      <c r="H55551" s="24"/>
    </row>
    <row r="55552" spans="8:8" ht="15" customHeight="1">
      <c r="H55552" s="24"/>
    </row>
    <row r="55553" spans="8:8" ht="15" customHeight="1">
      <c r="H55553" s="24"/>
    </row>
    <row r="55554" spans="8:8" ht="15" customHeight="1">
      <c r="H55554" s="24"/>
    </row>
    <row r="55555" spans="8:8" ht="15" customHeight="1">
      <c r="H55555" s="24"/>
    </row>
    <row r="55556" spans="8:8" ht="15" customHeight="1">
      <c r="H55556" s="24"/>
    </row>
    <row r="55557" spans="8:8" ht="15" customHeight="1">
      <c r="H55557" s="24"/>
    </row>
    <row r="55558" spans="8:8" ht="15" customHeight="1">
      <c r="H55558" s="24"/>
    </row>
    <row r="55559" spans="8:8" ht="15" customHeight="1">
      <c r="H55559" s="24"/>
    </row>
    <row r="55560" spans="8:8" ht="15" customHeight="1">
      <c r="H55560" s="24"/>
    </row>
    <row r="55561" spans="8:8" ht="15" customHeight="1">
      <c r="H55561" s="24"/>
    </row>
    <row r="55562" spans="8:8" ht="15" customHeight="1">
      <c r="H55562" s="24"/>
    </row>
    <row r="55563" spans="8:8" ht="15" customHeight="1">
      <c r="H55563" s="24"/>
    </row>
    <row r="55564" spans="8:8" ht="15" customHeight="1">
      <c r="H55564" s="24"/>
    </row>
    <row r="55565" spans="8:8" ht="15" customHeight="1">
      <c r="H55565" s="24"/>
    </row>
    <row r="55566" spans="8:8" ht="15" customHeight="1">
      <c r="H55566" s="24"/>
    </row>
    <row r="55567" spans="8:8" ht="15" customHeight="1">
      <c r="H55567" s="24"/>
    </row>
    <row r="55568" spans="8:8" ht="15" customHeight="1">
      <c r="H55568" s="24"/>
    </row>
    <row r="55569" spans="8:8" ht="15" customHeight="1">
      <c r="H55569" s="24"/>
    </row>
    <row r="55570" spans="8:8" ht="15" customHeight="1">
      <c r="H55570" s="24"/>
    </row>
    <row r="55571" spans="8:8" ht="15" customHeight="1">
      <c r="H55571" s="24"/>
    </row>
    <row r="55572" spans="8:8" ht="15" customHeight="1">
      <c r="H55572" s="24"/>
    </row>
    <row r="55573" spans="8:8" ht="15" customHeight="1">
      <c r="H55573" s="24"/>
    </row>
    <row r="55574" spans="8:8" ht="15" customHeight="1">
      <c r="H55574" s="24"/>
    </row>
    <row r="55575" spans="8:8" ht="15" customHeight="1">
      <c r="H55575" s="24"/>
    </row>
    <row r="55576" spans="8:8" ht="15" customHeight="1">
      <c r="H55576" s="24"/>
    </row>
    <row r="55577" spans="8:8" ht="15" customHeight="1">
      <c r="H55577" s="24"/>
    </row>
    <row r="55578" spans="8:8" ht="15" customHeight="1">
      <c r="H55578" s="24"/>
    </row>
    <row r="55579" spans="8:8" ht="15" customHeight="1">
      <c r="H55579" s="24"/>
    </row>
    <row r="55580" spans="8:8" ht="15" customHeight="1">
      <c r="H55580" s="24"/>
    </row>
    <row r="55581" spans="8:8" ht="15" customHeight="1">
      <c r="H55581" s="24"/>
    </row>
    <row r="55582" spans="8:8" ht="15" customHeight="1">
      <c r="H55582" s="24"/>
    </row>
    <row r="55583" spans="8:8" ht="15" customHeight="1">
      <c r="H55583" s="24"/>
    </row>
    <row r="55584" spans="8:8" ht="15" customHeight="1">
      <c r="H55584" s="24"/>
    </row>
    <row r="55585" spans="8:8" ht="15" customHeight="1">
      <c r="H55585" s="24"/>
    </row>
    <row r="55586" spans="8:8" ht="15" customHeight="1">
      <c r="H55586" s="24"/>
    </row>
    <row r="55587" spans="8:8" ht="15" customHeight="1">
      <c r="H55587" s="24"/>
    </row>
    <row r="55588" spans="8:8" ht="15" customHeight="1">
      <c r="H55588" s="24"/>
    </row>
    <row r="55589" spans="8:8" ht="15" customHeight="1">
      <c r="H55589" s="24"/>
    </row>
    <row r="55590" spans="8:8" ht="15" customHeight="1">
      <c r="H55590" s="24"/>
    </row>
    <row r="55591" spans="8:8" ht="15" customHeight="1">
      <c r="H55591" s="24"/>
    </row>
    <row r="55592" spans="8:8" ht="15" customHeight="1">
      <c r="H55592" s="24"/>
    </row>
    <row r="55593" spans="8:8" ht="15" customHeight="1">
      <c r="H55593" s="24"/>
    </row>
    <row r="55594" spans="8:8" ht="15" customHeight="1">
      <c r="H55594" s="24"/>
    </row>
    <row r="55595" spans="8:8" ht="15" customHeight="1">
      <c r="H55595" s="24"/>
    </row>
    <row r="55596" spans="8:8" ht="15" customHeight="1">
      <c r="H55596" s="24"/>
    </row>
    <row r="55597" spans="8:8" ht="15" customHeight="1">
      <c r="H55597" s="24"/>
    </row>
    <row r="55598" spans="8:8" ht="15" customHeight="1">
      <c r="H55598" s="24"/>
    </row>
    <row r="55599" spans="8:8" ht="15" customHeight="1">
      <c r="H55599" s="24"/>
    </row>
    <row r="55600" spans="8:8" ht="15" customHeight="1">
      <c r="H55600" s="24"/>
    </row>
    <row r="55601" spans="8:8" ht="15" customHeight="1">
      <c r="H55601" s="24"/>
    </row>
    <row r="55602" spans="8:8" ht="15" customHeight="1">
      <c r="H55602" s="24"/>
    </row>
    <row r="55603" spans="8:8" ht="15" customHeight="1">
      <c r="H55603" s="24"/>
    </row>
    <row r="55604" spans="8:8" ht="15" customHeight="1">
      <c r="H55604" s="24"/>
    </row>
    <row r="55605" spans="8:8" ht="15" customHeight="1">
      <c r="H55605" s="24"/>
    </row>
    <row r="55606" spans="8:8" ht="15" customHeight="1">
      <c r="H55606" s="24"/>
    </row>
    <row r="55607" spans="8:8" ht="15" customHeight="1">
      <c r="H55607" s="24"/>
    </row>
    <row r="55608" spans="8:8" ht="15" customHeight="1">
      <c r="H55608" s="24"/>
    </row>
    <row r="55609" spans="8:8" ht="15" customHeight="1">
      <c r="H55609" s="24"/>
    </row>
    <row r="55610" spans="8:8" ht="15" customHeight="1">
      <c r="H55610" s="24"/>
    </row>
    <row r="55611" spans="8:8" ht="15" customHeight="1">
      <c r="H55611" s="24"/>
    </row>
    <row r="55612" spans="8:8" ht="15" customHeight="1">
      <c r="H55612" s="24"/>
    </row>
    <row r="55613" spans="8:8" ht="15" customHeight="1">
      <c r="H55613" s="24"/>
    </row>
    <row r="55614" spans="8:8" ht="15" customHeight="1">
      <c r="H55614" s="24"/>
    </row>
    <row r="55615" spans="8:8" ht="15" customHeight="1">
      <c r="H55615" s="24"/>
    </row>
    <row r="55616" spans="8:8" ht="15" customHeight="1">
      <c r="H55616" s="24"/>
    </row>
    <row r="55617" spans="8:8" ht="15" customHeight="1">
      <c r="H55617" s="24"/>
    </row>
    <row r="55618" spans="8:8" ht="15" customHeight="1">
      <c r="H55618" s="24"/>
    </row>
    <row r="55619" spans="8:8" ht="15" customHeight="1">
      <c r="H55619" s="24"/>
    </row>
    <row r="55620" spans="8:8" ht="15" customHeight="1">
      <c r="H55620" s="24"/>
    </row>
    <row r="55621" spans="8:8" ht="15" customHeight="1">
      <c r="H55621" s="24"/>
    </row>
    <row r="55622" spans="8:8" ht="15" customHeight="1">
      <c r="H55622" s="24"/>
    </row>
    <row r="55623" spans="8:8" ht="15" customHeight="1">
      <c r="H55623" s="24"/>
    </row>
    <row r="55624" spans="8:8" ht="15" customHeight="1">
      <c r="H55624" s="24"/>
    </row>
    <row r="55625" spans="8:8" ht="15" customHeight="1">
      <c r="H55625" s="24"/>
    </row>
    <row r="55626" spans="8:8" ht="15" customHeight="1">
      <c r="H55626" s="24"/>
    </row>
    <row r="55627" spans="8:8" ht="15" customHeight="1">
      <c r="H55627" s="24"/>
    </row>
    <row r="55628" spans="8:8" ht="15" customHeight="1">
      <c r="H55628" s="24"/>
    </row>
    <row r="55629" spans="8:8" ht="15" customHeight="1">
      <c r="H55629" s="24"/>
    </row>
    <row r="55630" spans="8:8" ht="15" customHeight="1">
      <c r="H55630" s="24"/>
    </row>
    <row r="55631" spans="8:8" ht="15" customHeight="1">
      <c r="H55631" s="24"/>
    </row>
    <row r="55632" spans="8:8" ht="15" customHeight="1">
      <c r="H55632" s="24"/>
    </row>
    <row r="55633" spans="8:8" ht="15" customHeight="1">
      <c r="H55633" s="24"/>
    </row>
    <row r="55634" spans="8:8" ht="15" customHeight="1">
      <c r="H55634" s="24"/>
    </row>
    <row r="55635" spans="8:8" ht="15" customHeight="1">
      <c r="H55635" s="24"/>
    </row>
    <row r="55636" spans="8:8" ht="15" customHeight="1">
      <c r="H55636" s="24"/>
    </row>
    <row r="55637" spans="8:8" ht="15" customHeight="1">
      <c r="H55637" s="24"/>
    </row>
    <row r="55638" spans="8:8" ht="15" customHeight="1">
      <c r="H55638" s="24"/>
    </row>
    <row r="55639" spans="8:8" ht="15" customHeight="1">
      <c r="H55639" s="24"/>
    </row>
    <row r="55640" spans="8:8" ht="15" customHeight="1">
      <c r="H55640" s="24"/>
    </row>
    <row r="55641" spans="8:8" ht="15" customHeight="1">
      <c r="H55641" s="24"/>
    </row>
    <row r="55642" spans="8:8" ht="15" customHeight="1">
      <c r="H55642" s="24"/>
    </row>
    <row r="55643" spans="8:8" ht="15" customHeight="1">
      <c r="H55643" s="24"/>
    </row>
    <row r="55644" spans="8:8" ht="15" customHeight="1">
      <c r="H55644" s="24"/>
    </row>
    <row r="55645" spans="8:8" ht="15" customHeight="1">
      <c r="H55645" s="24"/>
    </row>
    <row r="55646" spans="8:8" ht="15" customHeight="1">
      <c r="H55646" s="24"/>
    </row>
    <row r="55647" spans="8:8" ht="15" customHeight="1">
      <c r="H55647" s="24"/>
    </row>
    <row r="55648" spans="8:8" ht="15" customHeight="1">
      <c r="H55648" s="24"/>
    </row>
    <row r="55649" spans="8:8" ht="15" customHeight="1">
      <c r="H55649" s="24"/>
    </row>
    <row r="55650" spans="8:8" ht="15" customHeight="1">
      <c r="H55650" s="24"/>
    </row>
    <row r="55651" spans="8:8" ht="15" customHeight="1">
      <c r="H55651" s="24"/>
    </row>
    <row r="55652" spans="8:8" ht="15" customHeight="1">
      <c r="H55652" s="24"/>
    </row>
    <row r="55653" spans="8:8" ht="15" customHeight="1">
      <c r="H55653" s="24"/>
    </row>
    <row r="55654" spans="8:8" ht="15" customHeight="1">
      <c r="H55654" s="24"/>
    </row>
    <row r="55655" spans="8:8" ht="15" customHeight="1">
      <c r="H55655" s="24"/>
    </row>
    <row r="55656" spans="8:8" ht="15" customHeight="1">
      <c r="H55656" s="24"/>
    </row>
    <row r="55657" spans="8:8" ht="15" customHeight="1">
      <c r="H55657" s="24"/>
    </row>
    <row r="55658" spans="8:8" ht="15" customHeight="1">
      <c r="H55658" s="24"/>
    </row>
    <row r="55659" spans="8:8" ht="15" customHeight="1">
      <c r="H55659" s="24"/>
    </row>
    <row r="55660" spans="8:8" ht="15" customHeight="1">
      <c r="H55660" s="24"/>
    </row>
    <row r="55661" spans="8:8" ht="15" customHeight="1">
      <c r="H55661" s="24"/>
    </row>
    <row r="55662" spans="8:8" ht="15" customHeight="1">
      <c r="H55662" s="24"/>
    </row>
    <row r="55663" spans="8:8" ht="15" customHeight="1">
      <c r="H55663" s="24"/>
    </row>
    <row r="55664" spans="8:8" ht="15" customHeight="1">
      <c r="H55664" s="24"/>
    </row>
    <row r="55665" spans="8:8" ht="15" customHeight="1">
      <c r="H55665" s="24"/>
    </row>
    <row r="55666" spans="8:8" ht="15" customHeight="1">
      <c r="H55666" s="24"/>
    </row>
    <row r="55667" spans="8:8" ht="15" customHeight="1">
      <c r="H55667" s="24"/>
    </row>
    <row r="55668" spans="8:8" ht="15" customHeight="1">
      <c r="H55668" s="24"/>
    </row>
    <row r="55669" spans="8:8" ht="15" customHeight="1">
      <c r="H55669" s="24"/>
    </row>
    <row r="55670" spans="8:8" ht="15" customHeight="1">
      <c r="H55670" s="24"/>
    </row>
    <row r="55671" spans="8:8" ht="15" customHeight="1">
      <c r="H55671" s="24"/>
    </row>
    <row r="55672" spans="8:8" ht="15" customHeight="1">
      <c r="H55672" s="24"/>
    </row>
    <row r="55673" spans="8:8" ht="15" customHeight="1">
      <c r="H55673" s="24"/>
    </row>
    <row r="55674" spans="8:8" ht="15" customHeight="1">
      <c r="H55674" s="24"/>
    </row>
    <row r="55675" spans="8:8" ht="15" customHeight="1">
      <c r="H55675" s="24"/>
    </row>
    <row r="55676" spans="8:8" ht="15" customHeight="1">
      <c r="H55676" s="24"/>
    </row>
    <row r="55677" spans="8:8" ht="15" customHeight="1">
      <c r="H55677" s="24"/>
    </row>
    <row r="55678" spans="8:8" ht="15" customHeight="1">
      <c r="H55678" s="24"/>
    </row>
    <row r="55679" spans="8:8" ht="15" customHeight="1">
      <c r="H55679" s="24"/>
    </row>
    <row r="55680" spans="8:8" ht="15" customHeight="1">
      <c r="H55680" s="24"/>
    </row>
    <row r="55681" spans="8:8" ht="15" customHeight="1">
      <c r="H55681" s="24"/>
    </row>
    <row r="55682" spans="8:8" ht="15" customHeight="1">
      <c r="H55682" s="24"/>
    </row>
    <row r="55683" spans="8:8" ht="15" customHeight="1">
      <c r="H55683" s="24"/>
    </row>
    <row r="55684" spans="8:8" ht="15" customHeight="1">
      <c r="H55684" s="24"/>
    </row>
    <row r="55685" spans="8:8" ht="15" customHeight="1">
      <c r="H55685" s="24"/>
    </row>
    <row r="55686" spans="8:8" ht="15" customHeight="1">
      <c r="H55686" s="24"/>
    </row>
    <row r="55687" spans="8:8" ht="15" customHeight="1">
      <c r="H55687" s="24"/>
    </row>
    <row r="55688" spans="8:8" ht="15" customHeight="1">
      <c r="H55688" s="24"/>
    </row>
    <row r="55689" spans="8:8" ht="15" customHeight="1">
      <c r="H55689" s="24"/>
    </row>
    <row r="55690" spans="8:8" ht="15" customHeight="1">
      <c r="H55690" s="24"/>
    </row>
    <row r="55691" spans="8:8" ht="15" customHeight="1">
      <c r="H55691" s="24"/>
    </row>
    <row r="55692" spans="8:8" ht="15" customHeight="1">
      <c r="H55692" s="24"/>
    </row>
    <row r="55693" spans="8:8" ht="15" customHeight="1">
      <c r="H55693" s="24"/>
    </row>
    <row r="55694" spans="8:8" ht="15" customHeight="1">
      <c r="H55694" s="24"/>
    </row>
    <row r="55695" spans="8:8" ht="15" customHeight="1">
      <c r="H55695" s="24"/>
    </row>
    <row r="55696" spans="8:8" ht="15" customHeight="1">
      <c r="H55696" s="24"/>
    </row>
    <row r="55697" spans="8:8" ht="15" customHeight="1">
      <c r="H55697" s="24"/>
    </row>
    <row r="55698" spans="8:8" ht="15" customHeight="1">
      <c r="H55698" s="24"/>
    </row>
    <row r="55699" spans="8:8" ht="15" customHeight="1">
      <c r="H55699" s="24"/>
    </row>
    <row r="55700" spans="8:8" ht="15" customHeight="1">
      <c r="H55700" s="24"/>
    </row>
    <row r="55701" spans="8:8" ht="15" customHeight="1">
      <c r="H55701" s="24"/>
    </row>
    <row r="55702" spans="8:8" ht="15" customHeight="1">
      <c r="H55702" s="24"/>
    </row>
    <row r="55703" spans="8:8" ht="15" customHeight="1">
      <c r="H55703" s="24"/>
    </row>
    <row r="55704" spans="8:8" ht="15" customHeight="1">
      <c r="H55704" s="24"/>
    </row>
    <row r="55705" spans="8:8" ht="15" customHeight="1">
      <c r="H55705" s="24"/>
    </row>
    <row r="55706" spans="8:8" ht="15" customHeight="1">
      <c r="H55706" s="24"/>
    </row>
    <row r="55707" spans="8:8" ht="15" customHeight="1">
      <c r="H55707" s="24"/>
    </row>
    <row r="55708" spans="8:8" ht="15" customHeight="1">
      <c r="H55708" s="24"/>
    </row>
    <row r="55709" spans="8:8" ht="15" customHeight="1">
      <c r="H55709" s="24"/>
    </row>
    <row r="55710" spans="8:8" ht="15" customHeight="1">
      <c r="H55710" s="24"/>
    </row>
    <row r="55711" spans="8:8" ht="15" customHeight="1">
      <c r="H55711" s="24"/>
    </row>
    <row r="55712" spans="8:8" ht="15" customHeight="1">
      <c r="H55712" s="24"/>
    </row>
    <row r="55713" spans="8:8" ht="15" customHeight="1">
      <c r="H55713" s="24"/>
    </row>
    <row r="55714" spans="8:8" ht="15" customHeight="1">
      <c r="H55714" s="24"/>
    </row>
    <row r="55715" spans="8:8" ht="15" customHeight="1">
      <c r="H55715" s="24"/>
    </row>
    <row r="55716" spans="8:8" ht="15" customHeight="1">
      <c r="H55716" s="24"/>
    </row>
    <row r="55717" spans="8:8" ht="15" customHeight="1">
      <c r="H55717" s="24"/>
    </row>
    <row r="55718" spans="8:8" ht="15" customHeight="1">
      <c r="H55718" s="24"/>
    </row>
    <row r="55719" spans="8:8" ht="15" customHeight="1">
      <c r="H55719" s="24"/>
    </row>
    <row r="55720" spans="8:8" ht="15" customHeight="1">
      <c r="H55720" s="24"/>
    </row>
    <row r="55721" spans="8:8" ht="15" customHeight="1">
      <c r="H55721" s="24"/>
    </row>
    <row r="55722" spans="8:8" ht="15" customHeight="1">
      <c r="H55722" s="24"/>
    </row>
    <row r="55723" spans="8:8" ht="15" customHeight="1">
      <c r="H55723" s="24"/>
    </row>
    <row r="55724" spans="8:8" ht="15" customHeight="1">
      <c r="H55724" s="24"/>
    </row>
    <row r="55725" spans="8:8" ht="15" customHeight="1">
      <c r="H55725" s="24"/>
    </row>
    <row r="55726" spans="8:8" ht="15" customHeight="1">
      <c r="H55726" s="24"/>
    </row>
    <row r="55727" spans="8:8" ht="15" customHeight="1">
      <c r="H55727" s="24"/>
    </row>
    <row r="55728" spans="8:8" ht="15" customHeight="1">
      <c r="H55728" s="24"/>
    </row>
    <row r="55729" spans="8:8" ht="15" customHeight="1">
      <c r="H55729" s="24"/>
    </row>
    <row r="55730" spans="8:8" ht="15" customHeight="1">
      <c r="H55730" s="24"/>
    </row>
    <row r="55731" spans="8:8" ht="15" customHeight="1">
      <c r="H55731" s="24"/>
    </row>
    <row r="55732" spans="8:8" ht="15" customHeight="1">
      <c r="H55732" s="24"/>
    </row>
    <row r="55733" spans="8:8" ht="15" customHeight="1">
      <c r="H55733" s="24"/>
    </row>
    <row r="55734" spans="8:8" ht="15" customHeight="1">
      <c r="H55734" s="24"/>
    </row>
    <row r="55735" spans="8:8" ht="15" customHeight="1">
      <c r="H55735" s="24"/>
    </row>
    <row r="55736" spans="8:8" ht="15" customHeight="1">
      <c r="H55736" s="24"/>
    </row>
    <row r="55737" spans="8:8" ht="15" customHeight="1">
      <c r="H55737" s="24"/>
    </row>
    <row r="55738" spans="8:8" ht="15" customHeight="1">
      <c r="H55738" s="24"/>
    </row>
    <row r="55739" spans="8:8" ht="15" customHeight="1">
      <c r="H55739" s="24"/>
    </row>
    <row r="55740" spans="8:8" ht="15" customHeight="1">
      <c r="H55740" s="24"/>
    </row>
    <row r="55741" spans="8:8" ht="15" customHeight="1">
      <c r="H55741" s="24"/>
    </row>
    <row r="55742" spans="8:8" ht="15" customHeight="1">
      <c r="H55742" s="24"/>
    </row>
    <row r="55743" spans="8:8" ht="15" customHeight="1">
      <c r="H55743" s="24"/>
    </row>
    <row r="55744" spans="8:8" ht="15" customHeight="1">
      <c r="H55744" s="24"/>
    </row>
    <row r="55745" spans="8:8" ht="15" customHeight="1">
      <c r="H55745" s="24"/>
    </row>
    <row r="55746" spans="8:8" ht="15" customHeight="1">
      <c r="H55746" s="24"/>
    </row>
    <row r="55747" spans="8:8" ht="15" customHeight="1">
      <c r="H55747" s="24"/>
    </row>
    <row r="55748" spans="8:8" ht="15" customHeight="1">
      <c r="H55748" s="24"/>
    </row>
    <row r="55749" spans="8:8" ht="15" customHeight="1">
      <c r="H55749" s="24"/>
    </row>
    <row r="55750" spans="8:8" ht="15" customHeight="1">
      <c r="H55750" s="24"/>
    </row>
    <row r="55751" spans="8:8" ht="15" customHeight="1">
      <c r="H55751" s="24"/>
    </row>
    <row r="55752" spans="8:8" ht="15" customHeight="1">
      <c r="H55752" s="24"/>
    </row>
    <row r="55753" spans="8:8" ht="15" customHeight="1">
      <c r="H55753" s="24"/>
    </row>
    <row r="55754" spans="8:8" ht="15" customHeight="1">
      <c r="H55754" s="24"/>
    </row>
    <row r="55755" spans="8:8" ht="15" customHeight="1">
      <c r="H55755" s="24"/>
    </row>
    <row r="55756" spans="8:8" ht="15" customHeight="1">
      <c r="H55756" s="24"/>
    </row>
    <row r="55757" spans="8:8" ht="15" customHeight="1">
      <c r="H55757" s="24"/>
    </row>
    <row r="55758" spans="8:8" ht="15" customHeight="1">
      <c r="H55758" s="24"/>
    </row>
    <row r="55759" spans="8:8" ht="15" customHeight="1">
      <c r="H55759" s="24"/>
    </row>
    <row r="55760" spans="8:8" ht="15" customHeight="1">
      <c r="H55760" s="24"/>
    </row>
    <row r="55761" spans="8:8" ht="15" customHeight="1">
      <c r="H55761" s="24"/>
    </row>
    <row r="55762" spans="8:8" ht="15" customHeight="1">
      <c r="H55762" s="24"/>
    </row>
    <row r="55763" spans="8:8" ht="15" customHeight="1">
      <c r="H55763" s="24"/>
    </row>
    <row r="55764" spans="8:8" ht="15" customHeight="1">
      <c r="H55764" s="24"/>
    </row>
    <row r="55765" spans="8:8" ht="15" customHeight="1">
      <c r="H55765" s="24"/>
    </row>
    <row r="55766" spans="8:8" ht="15" customHeight="1">
      <c r="H55766" s="24"/>
    </row>
    <row r="55767" spans="8:8" ht="15" customHeight="1">
      <c r="H55767" s="24"/>
    </row>
    <row r="55768" spans="8:8" ht="15" customHeight="1">
      <c r="H55768" s="24"/>
    </row>
    <row r="55769" spans="8:8" ht="15" customHeight="1">
      <c r="H55769" s="24"/>
    </row>
    <row r="55770" spans="8:8" ht="15" customHeight="1">
      <c r="H55770" s="24"/>
    </row>
    <row r="55771" spans="8:8" ht="15" customHeight="1">
      <c r="H55771" s="24"/>
    </row>
    <row r="55772" spans="8:8" ht="15" customHeight="1">
      <c r="H55772" s="24"/>
    </row>
    <row r="55773" spans="8:8" ht="15" customHeight="1">
      <c r="H55773" s="24"/>
    </row>
    <row r="55774" spans="8:8" ht="15" customHeight="1">
      <c r="H55774" s="24"/>
    </row>
    <row r="55775" spans="8:8" ht="15" customHeight="1">
      <c r="H55775" s="24"/>
    </row>
    <row r="55776" spans="8:8" ht="15" customHeight="1">
      <c r="H55776" s="24"/>
    </row>
    <row r="55777" spans="8:8" ht="15" customHeight="1">
      <c r="H55777" s="24"/>
    </row>
    <row r="55778" spans="8:8" ht="15" customHeight="1">
      <c r="H55778" s="24"/>
    </row>
    <row r="55779" spans="8:8" ht="15" customHeight="1">
      <c r="H55779" s="24"/>
    </row>
    <row r="55780" spans="8:8" ht="15" customHeight="1">
      <c r="H55780" s="24"/>
    </row>
    <row r="55781" spans="8:8" ht="15" customHeight="1">
      <c r="H55781" s="24"/>
    </row>
    <row r="55782" spans="8:8" ht="15" customHeight="1">
      <c r="H55782" s="24"/>
    </row>
    <row r="55783" spans="8:8" ht="15" customHeight="1">
      <c r="H55783" s="24"/>
    </row>
    <row r="55784" spans="8:8" ht="15" customHeight="1">
      <c r="H55784" s="24"/>
    </row>
    <row r="55785" spans="8:8" ht="15" customHeight="1">
      <c r="H55785" s="24"/>
    </row>
    <row r="55786" spans="8:8" ht="15" customHeight="1">
      <c r="H55786" s="24"/>
    </row>
    <row r="55787" spans="8:8" ht="15" customHeight="1">
      <c r="H55787" s="24"/>
    </row>
    <row r="55788" spans="8:8" ht="15" customHeight="1">
      <c r="H55788" s="24"/>
    </row>
    <row r="55789" spans="8:8" ht="15" customHeight="1">
      <c r="H55789" s="24"/>
    </row>
    <row r="55790" spans="8:8" ht="15" customHeight="1">
      <c r="H55790" s="24"/>
    </row>
    <row r="55791" spans="8:8" ht="15" customHeight="1">
      <c r="H55791" s="24"/>
    </row>
    <row r="55792" spans="8:8" ht="15" customHeight="1">
      <c r="H55792" s="24"/>
    </row>
    <row r="55793" spans="8:8" ht="15" customHeight="1">
      <c r="H55793" s="24"/>
    </row>
    <row r="55794" spans="8:8" ht="15" customHeight="1">
      <c r="H55794" s="24"/>
    </row>
    <row r="55795" spans="8:8" ht="15" customHeight="1">
      <c r="H55795" s="24"/>
    </row>
    <row r="55796" spans="8:8" ht="15" customHeight="1">
      <c r="H55796" s="24"/>
    </row>
    <row r="55797" spans="8:8" ht="15" customHeight="1">
      <c r="H55797" s="24"/>
    </row>
    <row r="55798" spans="8:8" ht="15" customHeight="1">
      <c r="H55798" s="24"/>
    </row>
    <row r="55799" spans="8:8" ht="15" customHeight="1">
      <c r="H55799" s="24"/>
    </row>
    <row r="55800" spans="8:8" ht="15" customHeight="1">
      <c r="H55800" s="24"/>
    </row>
    <row r="55801" spans="8:8" ht="15" customHeight="1">
      <c r="H55801" s="24"/>
    </row>
    <row r="55802" spans="8:8" ht="15" customHeight="1">
      <c r="H55802" s="24"/>
    </row>
    <row r="55803" spans="8:8" ht="15" customHeight="1">
      <c r="H55803" s="24"/>
    </row>
    <row r="55804" spans="8:8" ht="15" customHeight="1">
      <c r="H55804" s="24"/>
    </row>
    <row r="55805" spans="8:8" ht="15" customHeight="1">
      <c r="H55805" s="24"/>
    </row>
    <row r="55806" spans="8:8" ht="15" customHeight="1">
      <c r="H55806" s="24"/>
    </row>
    <row r="55807" spans="8:8" ht="15" customHeight="1">
      <c r="H55807" s="24"/>
    </row>
    <row r="55808" spans="8:8" ht="15" customHeight="1">
      <c r="H55808" s="24"/>
    </row>
    <row r="55809" spans="8:8" ht="15" customHeight="1">
      <c r="H55809" s="24"/>
    </row>
    <row r="55810" spans="8:8" ht="15" customHeight="1">
      <c r="H55810" s="24"/>
    </row>
    <row r="55811" spans="8:8" ht="15" customHeight="1">
      <c r="H55811" s="24"/>
    </row>
    <row r="55812" spans="8:8" ht="15" customHeight="1">
      <c r="H55812" s="24"/>
    </row>
    <row r="55813" spans="8:8" ht="15" customHeight="1">
      <c r="H55813" s="24"/>
    </row>
    <row r="55814" spans="8:8" ht="15" customHeight="1">
      <c r="H55814" s="24"/>
    </row>
    <row r="55815" spans="8:8" ht="15" customHeight="1">
      <c r="H55815" s="24"/>
    </row>
    <row r="55816" spans="8:8" ht="15" customHeight="1">
      <c r="H55816" s="24"/>
    </row>
    <row r="55817" spans="8:8" ht="15" customHeight="1">
      <c r="H55817" s="24"/>
    </row>
    <row r="55818" spans="8:8" ht="15" customHeight="1">
      <c r="H55818" s="24"/>
    </row>
    <row r="55819" spans="8:8" ht="15" customHeight="1">
      <c r="H55819" s="24"/>
    </row>
    <row r="55820" spans="8:8" ht="15" customHeight="1">
      <c r="H55820" s="24"/>
    </row>
    <row r="55821" spans="8:8" ht="15" customHeight="1">
      <c r="H55821" s="24"/>
    </row>
    <row r="55822" spans="8:8" ht="15" customHeight="1">
      <c r="H55822" s="24"/>
    </row>
    <row r="55823" spans="8:8" ht="15" customHeight="1">
      <c r="H55823" s="24"/>
    </row>
    <row r="55824" spans="8:8" ht="15" customHeight="1">
      <c r="H55824" s="24"/>
    </row>
    <row r="55825" spans="8:8" ht="15" customHeight="1">
      <c r="H55825" s="24"/>
    </row>
    <row r="55826" spans="8:8" ht="15" customHeight="1">
      <c r="H55826" s="24"/>
    </row>
    <row r="55827" spans="8:8" ht="15" customHeight="1">
      <c r="H55827" s="24"/>
    </row>
    <row r="55828" spans="8:8" ht="15" customHeight="1">
      <c r="H55828" s="24"/>
    </row>
    <row r="55829" spans="8:8" ht="15" customHeight="1">
      <c r="H55829" s="24"/>
    </row>
    <row r="55830" spans="8:8" ht="15" customHeight="1">
      <c r="H55830" s="24"/>
    </row>
    <row r="55831" spans="8:8" ht="15" customHeight="1">
      <c r="H55831" s="24"/>
    </row>
    <row r="55832" spans="8:8" ht="15" customHeight="1">
      <c r="H55832" s="24"/>
    </row>
    <row r="55833" spans="8:8" ht="15" customHeight="1">
      <c r="H55833" s="24"/>
    </row>
    <row r="55834" spans="8:8" ht="15" customHeight="1">
      <c r="H55834" s="24"/>
    </row>
    <row r="55835" spans="8:8" ht="15" customHeight="1">
      <c r="H55835" s="24"/>
    </row>
    <row r="55836" spans="8:8" ht="15" customHeight="1">
      <c r="H55836" s="24"/>
    </row>
    <row r="55837" spans="8:8" ht="15" customHeight="1">
      <c r="H55837" s="24"/>
    </row>
    <row r="55838" spans="8:8" ht="15" customHeight="1">
      <c r="H55838" s="24"/>
    </row>
    <row r="55839" spans="8:8" ht="15" customHeight="1">
      <c r="H55839" s="24"/>
    </row>
    <row r="55840" spans="8:8" ht="15" customHeight="1">
      <c r="H55840" s="24"/>
    </row>
    <row r="55841" spans="8:8" ht="15" customHeight="1">
      <c r="H55841" s="24"/>
    </row>
    <row r="55842" spans="8:8" ht="15" customHeight="1">
      <c r="H55842" s="24"/>
    </row>
    <row r="55843" spans="8:8" ht="15" customHeight="1">
      <c r="H55843" s="24"/>
    </row>
    <row r="55844" spans="8:8" ht="15" customHeight="1">
      <c r="H55844" s="24"/>
    </row>
    <row r="55845" spans="8:8" ht="15" customHeight="1">
      <c r="H55845" s="24"/>
    </row>
    <row r="55846" spans="8:8" ht="15" customHeight="1">
      <c r="H55846" s="24"/>
    </row>
    <row r="55847" spans="8:8" ht="15" customHeight="1">
      <c r="H55847" s="24"/>
    </row>
    <row r="55848" spans="8:8" ht="15" customHeight="1">
      <c r="H55848" s="24"/>
    </row>
    <row r="55849" spans="8:8" ht="15" customHeight="1">
      <c r="H55849" s="24"/>
    </row>
    <row r="55850" spans="8:8" ht="15" customHeight="1">
      <c r="H55850" s="24"/>
    </row>
    <row r="55851" spans="8:8" ht="15" customHeight="1">
      <c r="H55851" s="24"/>
    </row>
    <row r="55852" spans="8:8" ht="15" customHeight="1">
      <c r="H55852" s="24"/>
    </row>
    <row r="55853" spans="8:8" ht="15" customHeight="1">
      <c r="H55853" s="24"/>
    </row>
    <row r="55854" spans="8:8" ht="15" customHeight="1">
      <c r="H55854" s="24"/>
    </row>
    <row r="55855" spans="8:8" ht="15" customHeight="1">
      <c r="H55855" s="24"/>
    </row>
    <row r="55856" spans="8:8" ht="15" customHeight="1">
      <c r="H55856" s="24"/>
    </row>
    <row r="55857" spans="8:8" ht="15" customHeight="1">
      <c r="H55857" s="24"/>
    </row>
    <row r="55858" spans="8:8" ht="15" customHeight="1">
      <c r="H55858" s="24"/>
    </row>
    <row r="55859" spans="8:8" ht="15" customHeight="1">
      <c r="H55859" s="24"/>
    </row>
    <row r="55860" spans="8:8" ht="15" customHeight="1">
      <c r="H55860" s="24"/>
    </row>
    <row r="55861" spans="8:8" ht="15" customHeight="1">
      <c r="H55861" s="24"/>
    </row>
    <row r="55862" spans="8:8" ht="15" customHeight="1">
      <c r="H55862" s="24"/>
    </row>
    <row r="55863" spans="8:8" ht="15" customHeight="1">
      <c r="H55863" s="24"/>
    </row>
    <row r="55864" spans="8:8" ht="15" customHeight="1">
      <c r="H55864" s="24"/>
    </row>
    <row r="55865" spans="8:8" ht="15" customHeight="1">
      <c r="H55865" s="24"/>
    </row>
    <row r="55866" spans="8:8" ht="15" customHeight="1">
      <c r="H55866" s="24"/>
    </row>
    <row r="55867" spans="8:8" ht="15" customHeight="1">
      <c r="H55867" s="24"/>
    </row>
    <row r="55868" spans="8:8" ht="15" customHeight="1">
      <c r="H55868" s="24"/>
    </row>
    <row r="55869" spans="8:8" ht="15" customHeight="1">
      <c r="H55869" s="24"/>
    </row>
    <row r="55870" spans="8:8" ht="15" customHeight="1">
      <c r="H55870" s="24"/>
    </row>
    <row r="55871" spans="8:8" ht="15" customHeight="1">
      <c r="H55871" s="24"/>
    </row>
    <row r="55872" spans="8:8" ht="15" customHeight="1">
      <c r="H55872" s="24"/>
    </row>
    <row r="55873" spans="8:8" ht="15" customHeight="1">
      <c r="H55873" s="24"/>
    </row>
    <row r="55874" spans="8:8" ht="15" customHeight="1">
      <c r="H55874" s="24"/>
    </row>
    <row r="55875" spans="8:8" ht="15" customHeight="1">
      <c r="H55875" s="24"/>
    </row>
    <row r="55876" spans="8:8" ht="15" customHeight="1">
      <c r="H55876" s="24"/>
    </row>
    <row r="55877" spans="8:8" ht="15" customHeight="1">
      <c r="H55877" s="24"/>
    </row>
    <row r="55878" spans="8:8" ht="15" customHeight="1">
      <c r="H55878" s="24"/>
    </row>
    <row r="55879" spans="8:8" ht="15" customHeight="1">
      <c r="H55879" s="24"/>
    </row>
    <row r="55880" spans="8:8" ht="15" customHeight="1">
      <c r="H55880" s="24"/>
    </row>
    <row r="55881" spans="8:8" ht="15" customHeight="1">
      <c r="H55881" s="24"/>
    </row>
    <row r="55882" spans="8:8" ht="15" customHeight="1">
      <c r="H55882" s="24"/>
    </row>
    <row r="55883" spans="8:8" ht="15" customHeight="1">
      <c r="H55883" s="24"/>
    </row>
    <row r="55884" spans="8:8" ht="15" customHeight="1">
      <c r="H55884" s="24"/>
    </row>
    <row r="55885" spans="8:8" ht="15" customHeight="1">
      <c r="H55885" s="24"/>
    </row>
    <row r="55886" spans="8:8" ht="15" customHeight="1">
      <c r="H55886" s="24"/>
    </row>
    <row r="55887" spans="8:8" ht="15" customHeight="1">
      <c r="H55887" s="24"/>
    </row>
    <row r="55888" spans="8:8" ht="15" customHeight="1">
      <c r="H55888" s="24"/>
    </row>
    <row r="55889" spans="8:8" ht="15" customHeight="1">
      <c r="H55889" s="24"/>
    </row>
    <row r="55890" spans="8:8" ht="15" customHeight="1">
      <c r="H55890" s="24"/>
    </row>
    <row r="55891" spans="8:8" ht="15" customHeight="1">
      <c r="H55891" s="24"/>
    </row>
    <row r="55892" spans="8:8" ht="15" customHeight="1">
      <c r="H55892" s="24"/>
    </row>
    <row r="55893" spans="8:8" ht="15" customHeight="1">
      <c r="H55893" s="24"/>
    </row>
    <row r="55894" spans="8:8" ht="15" customHeight="1">
      <c r="H55894" s="24"/>
    </row>
    <row r="55895" spans="8:8" ht="15" customHeight="1">
      <c r="H55895" s="24"/>
    </row>
    <row r="55896" spans="8:8" ht="15" customHeight="1">
      <c r="H55896" s="24"/>
    </row>
    <row r="55897" spans="8:8" ht="15" customHeight="1">
      <c r="H55897" s="24"/>
    </row>
    <row r="55898" spans="8:8" ht="15" customHeight="1">
      <c r="H55898" s="24"/>
    </row>
    <row r="55899" spans="8:8" ht="15" customHeight="1">
      <c r="H55899" s="24"/>
    </row>
    <row r="55900" spans="8:8" ht="15" customHeight="1">
      <c r="H55900" s="24"/>
    </row>
    <row r="55901" spans="8:8" ht="15" customHeight="1">
      <c r="H55901" s="24"/>
    </row>
    <row r="55902" spans="8:8" ht="15" customHeight="1">
      <c r="H55902" s="24"/>
    </row>
    <row r="55903" spans="8:8" ht="15" customHeight="1">
      <c r="H55903" s="24"/>
    </row>
    <row r="55904" spans="8:8" ht="15" customHeight="1">
      <c r="H55904" s="24"/>
    </row>
    <row r="55905" spans="8:8" ht="15" customHeight="1">
      <c r="H55905" s="24"/>
    </row>
    <row r="55906" spans="8:8" ht="15" customHeight="1">
      <c r="H55906" s="24"/>
    </row>
    <row r="55907" spans="8:8" ht="15" customHeight="1">
      <c r="H55907" s="24"/>
    </row>
    <row r="55908" spans="8:8" ht="15" customHeight="1">
      <c r="H55908" s="24"/>
    </row>
    <row r="55909" spans="8:8" ht="15" customHeight="1">
      <c r="H55909" s="24"/>
    </row>
    <row r="55910" spans="8:8" ht="15" customHeight="1">
      <c r="H55910" s="24"/>
    </row>
    <row r="55911" spans="8:8" ht="15" customHeight="1">
      <c r="H55911" s="24"/>
    </row>
    <row r="55912" spans="8:8" ht="15" customHeight="1">
      <c r="H55912" s="24"/>
    </row>
    <row r="55913" spans="8:8" ht="15" customHeight="1">
      <c r="H55913" s="24"/>
    </row>
    <row r="55914" spans="8:8" ht="15" customHeight="1">
      <c r="H55914" s="24"/>
    </row>
    <row r="55915" spans="8:8" ht="15" customHeight="1">
      <c r="H55915" s="24"/>
    </row>
    <row r="55916" spans="8:8" ht="15" customHeight="1">
      <c r="H55916" s="24"/>
    </row>
    <row r="55917" spans="8:8" ht="15" customHeight="1">
      <c r="H55917" s="24"/>
    </row>
    <row r="55918" spans="8:8" ht="15" customHeight="1">
      <c r="H55918" s="24"/>
    </row>
    <row r="55919" spans="8:8" ht="15" customHeight="1">
      <c r="H55919" s="24"/>
    </row>
    <row r="55920" spans="8:8" ht="15" customHeight="1">
      <c r="H55920" s="24"/>
    </row>
    <row r="55921" spans="8:8" ht="15" customHeight="1">
      <c r="H55921" s="24"/>
    </row>
    <row r="55922" spans="8:8" ht="15" customHeight="1">
      <c r="H55922" s="24"/>
    </row>
    <row r="55923" spans="8:8" ht="15" customHeight="1">
      <c r="H55923" s="24"/>
    </row>
    <row r="55924" spans="8:8" ht="15" customHeight="1">
      <c r="H55924" s="24"/>
    </row>
    <row r="55925" spans="8:8" ht="15" customHeight="1">
      <c r="H55925" s="24"/>
    </row>
    <row r="55926" spans="8:8" ht="15" customHeight="1">
      <c r="H55926" s="24"/>
    </row>
    <row r="55927" spans="8:8" ht="15" customHeight="1">
      <c r="H55927" s="24"/>
    </row>
    <row r="55928" spans="8:8" ht="15" customHeight="1">
      <c r="H55928" s="24"/>
    </row>
    <row r="55929" spans="8:8" ht="15" customHeight="1">
      <c r="H55929" s="24"/>
    </row>
    <row r="55930" spans="8:8" ht="15" customHeight="1">
      <c r="H55930" s="24"/>
    </row>
    <row r="55931" spans="8:8" ht="15" customHeight="1">
      <c r="H55931" s="24"/>
    </row>
    <row r="55932" spans="8:8" ht="15" customHeight="1">
      <c r="H55932" s="24"/>
    </row>
    <row r="55933" spans="8:8" ht="15" customHeight="1">
      <c r="H55933" s="24"/>
    </row>
    <row r="55934" spans="8:8" ht="15" customHeight="1">
      <c r="H55934" s="24"/>
    </row>
    <row r="55935" spans="8:8" ht="15" customHeight="1">
      <c r="H55935" s="24"/>
    </row>
    <row r="55936" spans="8:8" ht="15" customHeight="1">
      <c r="H55936" s="24"/>
    </row>
    <row r="55937" spans="8:8" ht="15" customHeight="1">
      <c r="H55937" s="24"/>
    </row>
    <row r="55938" spans="8:8" ht="15" customHeight="1">
      <c r="H55938" s="24"/>
    </row>
    <row r="55939" spans="8:8" ht="15" customHeight="1">
      <c r="H55939" s="24"/>
    </row>
    <row r="55940" spans="8:8" ht="15" customHeight="1">
      <c r="H55940" s="24"/>
    </row>
    <row r="55941" spans="8:8" ht="15" customHeight="1">
      <c r="H55941" s="24"/>
    </row>
    <row r="55942" spans="8:8" ht="15" customHeight="1">
      <c r="H55942" s="24"/>
    </row>
    <row r="55943" spans="8:8" ht="15" customHeight="1">
      <c r="H55943" s="24"/>
    </row>
    <row r="55944" spans="8:8" ht="15" customHeight="1">
      <c r="H55944" s="24"/>
    </row>
    <row r="55945" spans="8:8" ht="15" customHeight="1">
      <c r="H55945" s="24"/>
    </row>
    <row r="55946" spans="8:8" ht="15" customHeight="1">
      <c r="H55946" s="24"/>
    </row>
    <row r="55947" spans="8:8" ht="15" customHeight="1">
      <c r="H55947" s="24"/>
    </row>
    <row r="55948" spans="8:8" ht="15" customHeight="1">
      <c r="H55948" s="24"/>
    </row>
    <row r="55949" spans="8:8" ht="15" customHeight="1">
      <c r="H55949" s="24"/>
    </row>
    <row r="55950" spans="8:8" ht="15" customHeight="1">
      <c r="H55950" s="24"/>
    </row>
    <row r="55951" spans="8:8" ht="15" customHeight="1">
      <c r="H55951" s="24"/>
    </row>
    <row r="55952" spans="8:8" ht="15" customHeight="1">
      <c r="H55952" s="24"/>
    </row>
    <row r="55953" spans="8:8" ht="15" customHeight="1">
      <c r="H55953" s="24"/>
    </row>
    <row r="55954" spans="8:8" ht="15" customHeight="1">
      <c r="H55954" s="24"/>
    </row>
    <row r="55955" spans="8:8" ht="15" customHeight="1">
      <c r="H55955" s="24"/>
    </row>
    <row r="55956" spans="8:8" ht="15" customHeight="1">
      <c r="H55956" s="24"/>
    </row>
    <row r="55957" spans="8:8" ht="15" customHeight="1">
      <c r="H55957" s="24"/>
    </row>
    <row r="55958" spans="8:8" ht="15" customHeight="1">
      <c r="H55958" s="24"/>
    </row>
    <row r="55959" spans="8:8" ht="15" customHeight="1">
      <c r="H55959" s="24"/>
    </row>
    <row r="55960" spans="8:8" ht="15" customHeight="1">
      <c r="H55960" s="24"/>
    </row>
    <row r="55961" spans="8:8" ht="15" customHeight="1">
      <c r="H55961" s="24"/>
    </row>
    <row r="55962" spans="8:8" ht="15" customHeight="1">
      <c r="H55962" s="24"/>
    </row>
    <row r="55963" spans="8:8" ht="15" customHeight="1">
      <c r="H55963" s="24"/>
    </row>
    <row r="55964" spans="8:8" ht="15" customHeight="1">
      <c r="H55964" s="24"/>
    </row>
    <row r="55965" spans="8:8" ht="15" customHeight="1">
      <c r="H55965" s="24"/>
    </row>
    <row r="55966" spans="8:8" ht="15" customHeight="1">
      <c r="H55966" s="24"/>
    </row>
    <row r="55967" spans="8:8" ht="15" customHeight="1">
      <c r="H55967" s="24"/>
    </row>
    <row r="55968" spans="8:8" ht="15" customHeight="1">
      <c r="H55968" s="24"/>
    </row>
    <row r="55969" spans="8:8" ht="15" customHeight="1">
      <c r="H55969" s="24"/>
    </row>
    <row r="55970" spans="8:8" ht="15" customHeight="1">
      <c r="H55970" s="24"/>
    </row>
    <row r="55971" spans="8:8" ht="15" customHeight="1">
      <c r="H55971" s="24"/>
    </row>
    <row r="55972" spans="8:8" ht="15" customHeight="1">
      <c r="H55972" s="24"/>
    </row>
    <row r="55973" spans="8:8" ht="15" customHeight="1">
      <c r="H55973" s="24"/>
    </row>
    <row r="55974" spans="8:8" ht="15" customHeight="1">
      <c r="H55974" s="24"/>
    </row>
    <row r="55975" spans="8:8" ht="15" customHeight="1">
      <c r="H55975" s="24"/>
    </row>
    <row r="55976" spans="8:8" ht="15" customHeight="1">
      <c r="H55976" s="24"/>
    </row>
    <row r="55977" spans="8:8" ht="15" customHeight="1">
      <c r="H55977" s="24"/>
    </row>
    <row r="55978" spans="8:8" ht="15" customHeight="1">
      <c r="H55978" s="24"/>
    </row>
    <row r="55979" spans="8:8" ht="15" customHeight="1">
      <c r="H55979" s="24"/>
    </row>
    <row r="55980" spans="8:8" ht="15" customHeight="1">
      <c r="H55980" s="24"/>
    </row>
    <row r="55981" spans="8:8" ht="15" customHeight="1">
      <c r="H55981" s="24"/>
    </row>
    <row r="55982" spans="8:8" ht="15" customHeight="1">
      <c r="H55982" s="24"/>
    </row>
    <row r="55983" spans="8:8" ht="15" customHeight="1">
      <c r="H55983" s="24"/>
    </row>
    <row r="55984" spans="8:8" ht="15" customHeight="1">
      <c r="H55984" s="24"/>
    </row>
    <row r="55985" spans="8:8" ht="15" customHeight="1">
      <c r="H55985" s="24"/>
    </row>
    <row r="55986" spans="8:8" ht="15" customHeight="1">
      <c r="H55986" s="24"/>
    </row>
    <row r="55987" spans="8:8" ht="15" customHeight="1">
      <c r="H55987" s="24"/>
    </row>
    <row r="55988" spans="8:8" ht="15" customHeight="1">
      <c r="H55988" s="24"/>
    </row>
    <row r="55989" spans="8:8" ht="15" customHeight="1">
      <c r="H55989" s="24"/>
    </row>
    <row r="55990" spans="8:8" ht="15" customHeight="1">
      <c r="H55990" s="24"/>
    </row>
    <row r="55991" spans="8:8" ht="15" customHeight="1">
      <c r="H55991" s="24"/>
    </row>
    <row r="55992" spans="8:8" ht="15" customHeight="1">
      <c r="H55992" s="24"/>
    </row>
    <row r="55993" spans="8:8" ht="15" customHeight="1">
      <c r="H55993" s="24"/>
    </row>
    <row r="55994" spans="8:8" ht="15" customHeight="1">
      <c r="H55994" s="24"/>
    </row>
    <row r="55995" spans="8:8" ht="15" customHeight="1">
      <c r="H55995" s="24"/>
    </row>
    <row r="55996" spans="8:8" ht="15" customHeight="1">
      <c r="H55996" s="24"/>
    </row>
    <row r="55997" spans="8:8" ht="15" customHeight="1">
      <c r="H55997" s="24"/>
    </row>
    <row r="55998" spans="8:8" ht="15" customHeight="1">
      <c r="H55998" s="24"/>
    </row>
    <row r="55999" spans="8:8" ht="15" customHeight="1">
      <c r="H55999" s="24"/>
    </row>
    <row r="56000" spans="8:8" ht="15" customHeight="1">
      <c r="H56000" s="24"/>
    </row>
    <row r="56001" spans="8:8" ht="15" customHeight="1">
      <c r="H56001" s="24"/>
    </row>
    <row r="56002" spans="8:8" ht="15" customHeight="1">
      <c r="H56002" s="24"/>
    </row>
    <row r="56003" spans="8:8" ht="15" customHeight="1">
      <c r="H56003" s="24"/>
    </row>
    <row r="56004" spans="8:8" ht="15" customHeight="1">
      <c r="H56004" s="24"/>
    </row>
    <row r="56005" spans="8:8" ht="15" customHeight="1">
      <c r="H56005" s="24"/>
    </row>
    <row r="56006" spans="8:8" ht="15" customHeight="1">
      <c r="H56006" s="24"/>
    </row>
    <row r="56007" spans="8:8" ht="15" customHeight="1">
      <c r="H56007" s="24"/>
    </row>
    <row r="56008" spans="8:8" ht="15" customHeight="1">
      <c r="H56008" s="24"/>
    </row>
    <row r="56009" spans="8:8" ht="15" customHeight="1">
      <c r="H56009" s="24"/>
    </row>
    <row r="56010" spans="8:8" ht="15" customHeight="1">
      <c r="H56010" s="24"/>
    </row>
    <row r="56011" spans="8:8" ht="15" customHeight="1">
      <c r="H56011" s="24"/>
    </row>
    <row r="56012" spans="8:8" ht="15" customHeight="1">
      <c r="H56012" s="24"/>
    </row>
    <row r="56013" spans="8:8" ht="15" customHeight="1">
      <c r="H56013" s="24"/>
    </row>
    <row r="56014" spans="8:8" ht="15" customHeight="1">
      <c r="H56014" s="24"/>
    </row>
    <row r="56015" spans="8:8" ht="15" customHeight="1">
      <c r="H56015" s="24"/>
    </row>
    <row r="56016" spans="8:8" ht="15" customHeight="1">
      <c r="H56016" s="24"/>
    </row>
    <row r="56017" spans="8:8" ht="15" customHeight="1">
      <c r="H56017" s="24"/>
    </row>
    <row r="56018" spans="8:8" ht="15" customHeight="1">
      <c r="H56018" s="24"/>
    </row>
    <row r="56019" spans="8:8" ht="15" customHeight="1">
      <c r="H56019" s="24"/>
    </row>
    <row r="56020" spans="8:8" ht="15" customHeight="1">
      <c r="H56020" s="24"/>
    </row>
    <row r="56021" spans="8:8" ht="15" customHeight="1">
      <c r="H56021" s="24"/>
    </row>
    <row r="56022" spans="8:8" ht="15" customHeight="1">
      <c r="H56022" s="24"/>
    </row>
    <row r="56023" spans="8:8" ht="15" customHeight="1">
      <c r="H56023" s="24"/>
    </row>
    <row r="56024" spans="8:8" ht="15" customHeight="1">
      <c r="H56024" s="24"/>
    </row>
    <row r="56025" spans="8:8" ht="15" customHeight="1">
      <c r="H56025" s="24"/>
    </row>
    <row r="56026" spans="8:8" ht="15" customHeight="1">
      <c r="H56026" s="24"/>
    </row>
    <row r="56027" spans="8:8" ht="15" customHeight="1">
      <c r="H56027" s="24"/>
    </row>
    <row r="56028" spans="8:8" ht="15" customHeight="1">
      <c r="H56028" s="24"/>
    </row>
    <row r="56029" spans="8:8" ht="15" customHeight="1">
      <c r="H56029" s="24"/>
    </row>
    <row r="56030" spans="8:8" ht="15" customHeight="1">
      <c r="H56030" s="24"/>
    </row>
    <row r="56031" spans="8:8" ht="15" customHeight="1">
      <c r="H56031" s="24"/>
    </row>
    <row r="56032" spans="8:8" ht="15" customHeight="1">
      <c r="H56032" s="24"/>
    </row>
    <row r="56033" spans="8:8" ht="15" customHeight="1">
      <c r="H56033" s="24"/>
    </row>
    <row r="56034" spans="8:8" ht="15" customHeight="1">
      <c r="H56034" s="24"/>
    </row>
    <row r="56035" spans="8:8" ht="15" customHeight="1">
      <c r="H56035" s="24"/>
    </row>
    <row r="56036" spans="8:8" ht="15" customHeight="1">
      <c r="H56036" s="24"/>
    </row>
    <row r="56037" spans="8:8" ht="15" customHeight="1">
      <c r="H56037" s="24"/>
    </row>
    <row r="56038" spans="8:8" ht="15" customHeight="1">
      <c r="H56038" s="24"/>
    </row>
    <row r="56039" spans="8:8" ht="15" customHeight="1">
      <c r="H56039" s="24"/>
    </row>
    <row r="56040" spans="8:8" ht="15" customHeight="1">
      <c r="H56040" s="24"/>
    </row>
    <row r="56041" spans="8:8" ht="15" customHeight="1">
      <c r="H56041" s="24"/>
    </row>
    <row r="56042" spans="8:8" ht="15" customHeight="1">
      <c r="H56042" s="24"/>
    </row>
    <row r="56043" spans="8:8" ht="15" customHeight="1">
      <c r="H56043" s="24"/>
    </row>
    <row r="56044" spans="8:8" ht="15" customHeight="1">
      <c r="H56044" s="24"/>
    </row>
    <row r="56045" spans="8:8" ht="15" customHeight="1">
      <c r="H56045" s="24"/>
    </row>
    <row r="56046" spans="8:8" ht="15" customHeight="1">
      <c r="H56046" s="24"/>
    </row>
    <row r="56047" spans="8:8" ht="15" customHeight="1">
      <c r="H56047" s="24"/>
    </row>
    <row r="56048" spans="8:8" ht="15" customHeight="1">
      <c r="H56048" s="24"/>
    </row>
    <row r="56049" spans="8:8" ht="15" customHeight="1">
      <c r="H56049" s="24"/>
    </row>
    <row r="56050" spans="8:8" ht="15" customHeight="1">
      <c r="H56050" s="24"/>
    </row>
    <row r="56051" spans="8:8" ht="15" customHeight="1">
      <c r="H56051" s="24"/>
    </row>
    <row r="56052" spans="8:8" ht="15" customHeight="1">
      <c r="H56052" s="24"/>
    </row>
    <row r="56053" spans="8:8" ht="15" customHeight="1">
      <c r="H56053" s="24"/>
    </row>
    <row r="56054" spans="8:8" ht="15" customHeight="1">
      <c r="H56054" s="24"/>
    </row>
    <row r="56055" spans="8:8" ht="15" customHeight="1">
      <c r="H56055" s="24"/>
    </row>
    <row r="56056" spans="8:8" ht="15" customHeight="1">
      <c r="H56056" s="24"/>
    </row>
    <row r="56057" spans="8:8" ht="15" customHeight="1">
      <c r="H56057" s="24"/>
    </row>
    <row r="56058" spans="8:8" ht="15" customHeight="1">
      <c r="H56058" s="24"/>
    </row>
    <row r="56059" spans="8:8" ht="15" customHeight="1">
      <c r="H56059" s="24"/>
    </row>
    <row r="56060" spans="8:8" ht="15" customHeight="1">
      <c r="H56060" s="24"/>
    </row>
    <row r="56061" spans="8:8" ht="15" customHeight="1">
      <c r="H56061" s="24"/>
    </row>
    <row r="56062" spans="8:8" ht="15" customHeight="1">
      <c r="H56062" s="24"/>
    </row>
    <row r="56063" spans="8:8" ht="15" customHeight="1">
      <c r="H56063" s="24"/>
    </row>
    <row r="56064" spans="8:8" ht="15" customHeight="1">
      <c r="H56064" s="24"/>
    </row>
    <row r="56065" spans="8:8" ht="15" customHeight="1">
      <c r="H56065" s="24"/>
    </row>
    <row r="56066" spans="8:8" ht="15" customHeight="1">
      <c r="H56066" s="24"/>
    </row>
    <row r="56067" spans="8:8" ht="15" customHeight="1">
      <c r="H56067" s="24"/>
    </row>
    <row r="56068" spans="8:8" ht="15" customHeight="1">
      <c r="H56068" s="24"/>
    </row>
    <row r="56069" spans="8:8" ht="15" customHeight="1">
      <c r="H56069" s="24"/>
    </row>
    <row r="56070" spans="8:8" ht="15" customHeight="1">
      <c r="H56070" s="24"/>
    </row>
    <row r="56071" spans="8:8" ht="15" customHeight="1">
      <c r="H56071" s="24"/>
    </row>
    <row r="56072" spans="8:8" ht="15" customHeight="1">
      <c r="H56072" s="24"/>
    </row>
    <row r="56073" spans="8:8" ht="15" customHeight="1">
      <c r="H56073" s="24"/>
    </row>
    <row r="56074" spans="8:8" ht="15" customHeight="1">
      <c r="H56074" s="24"/>
    </row>
    <row r="56075" spans="8:8" ht="15" customHeight="1">
      <c r="H56075" s="24"/>
    </row>
    <row r="56076" spans="8:8" ht="15" customHeight="1">
      <c r="H56076" s="24"/>
    </row>
    <row r="56077" spans="8:8" ht="15" customHeight="1">
      <c r="H56077" s="24"/>
    </row>
    <row r="56078" spans="8:8" ht="15" customHeight="1">
      <c r="H56078" s="24"/>
    </row>
    <row r="56079" spans="8:8" ht="15" customHeight="1">
      <c r="H56079" s="24"/>
    </row>
    <row r="56080" spans="8:8" ht="15" customHeight="1">
      <c r="H56080" s="24"/>
    </row>
    <row r="56081" spans="8:8" ht="15" customHeight="1">
      <c r="H56081" s="24"/>
    </row>
    <row r="56082" spans="8:8" ht="15" customHeight="1">
      <c r="H56082" s="24"/>
    </row>
    <row r="56083" spans="8:8" ht="15" customHeight="1">
      <c r="H56083" s="24"/>
    </row>
    <row r="56084" spans="8:8" ht="15" customHeight="1">
      <c r="H56084" s="24"/>
    </row>
    <row r="56085" spans="8:8" ht="15" customHeight="1">
      <c r="H56085" s="24"/>
    </row>
    <row r="56086" spans="8:8" ht="15" customHeight="1">
      <c r="H56086" s="24"/>
    </row>
    <row r="56087" spans="8:8" ht="15" customHeight="1">
      <c r="H56087" s="24"/>
    </row>
    <row r="56088" spans="8:8" ht="15" customHeight="1">
      <c r="H56088" s="24"/>
    </row>
    <row r="56089" spans="8:8" ht="15" customHeight="1">
      <c r="H56089" s="24"/>
    </row>
    <row r="56090" spans="8:8" ht="15" customHeight="1">
      <c r="H56090" s="24"/>
    </row>
    <row r="56091" spans="8:8" ht="15" customHeight="1">
      <c r="H56091" s="24"/>
    </row>
    <row r="56092" spans="8:8" ht="15" customHeight="1">
      <c r="H56092" s="24"/>
    </row>
    <row r="56093" spans="8:8" ht="15" customHeight="1">
      <c r="H56093" s="24"/>
    </row>
    <row r="56094" spans="8:8" ht="15" customHeight="1">
      <c r="H56094" s="24"/>
    </row>
    <row r="56095" spans="8:8" ht="15" customHeight="1">
      <c r="H56095" s="24"/>
    </row>
    <row r="56096" spans="8:8" ht="15" customHeight="1">
      <c r="H56096" s="24"/>
    </row>
    <row r="56097" spans="8:8" ht="15" customHeight="1">
      <c r="H56097" s="24"/>
    </row>
    <row r="56098" spans="8:8" ht="15" customHeight="1">
      <c r="H56098" s="24"/>
    </row>
    <row r="56099" spans="8:8" ht="15" customHeight="1">
      <c r="H56099" s="24"/>
    </row>
    <row r="56100" spans="8:8" ht="15" customHeight="1">
      <c r="H56100" s="24"/>
    </row>
    <row r="56101" spans="8:8" ht="15" customHeight="1">
      <c r="H56101" s="24"/>
    </row>
    <row r="56102" spans="8:8" ht="15" customHeight="1">
      <c r="H56102" s="24"/>
    </row>
    <row r="56103" spans="8:8" ht="15" customHeight="1">
      <c r="H56103" s="24"/>
    </row>
    <row r="56104" spans="8:8" ht="15" customHeight="1">
      <c r="H56104" s="24"/>
    </row>
    <row r="56105" spans="8:8" ht="15" customHeight="1">
      <c r="H56105" s="24"/>
    </row>
    <row r="56106" spans="8:8" ht="15" customHeight="1">
      <c r="H56106" s="24"/>
    </row>
    <row r="56107" spans="8:8" ht="15" customHeight="1">
      <c r="H56107" s="24"/>
    </row>
    <row r="56108" spans="8:8" ht="15" customHeight="1">
      <c r="H56108" s="24"/>
    </row>
    <row r="56109" spans="8:8" ht="15" customHeight="1">
      <c r="H56109" s="24"/>
    </row>
    <row r="56110" spans="8:8" ht="15" customHeight="1">
      <c r="H56110" s="24"/>
    </row>
    <row r="56111" spans="8:8" ht="15" customHeight="1">
      <c r="H56111" s="24"/>
    </row>
    <row r="56112" spans="8:8" ht="15" customHeight="1">
      <c r="H56112" s="24"/>
    </row>
    <row r="56113" spans="8:8" ht="15" customHeight="1">
      <c r="H56113" s="24"/>
    </row>
    <row r="56114" spans="8:8" ht="15" customHeight="1">
      <c r="H56114" s="24"/>
    </row>
    <row r="56115" spans="8:8" ht="15" customHeight="1">
      <c r="H56115" s="24"/>
    </row>
    <row r="56116" spans="8:8" ht="15" customHeight="1">
      <c r="H56116" s="24"/>
    </row>
    <row r="56117" spans="8:8" ht="15" customHeight="1">
      <c r="H56117" s="24"/>
    </row>
    <row r="56118" spans="8:8" ht="15" customHeight="1">
      <c r="H56118" s="24"/>
    </row>
    <row r="56119" spans="8:8" ht="15" customHeight="1">
      <c r="H56119" s="24"/>
    </row>
    <row r="56120" spans="8:8" ht="15" customHeight="1">
      <c r="H56120" s="24"/>
    </row>
    <row r="56121" spans="8:8" ht="15" customHeight="1">
      <c r="H56121" s="24"/>
    </row>
    <row r="56122" spans="8:8" ht="15" customHeight="1">
      <c r="H56122" s="24"/>
    </row>
    <row r="56123" spans="8:8" ht="15" customHeight="1">
      <c r="H56123" s="24"/>
    </row>
    <row r="56124" spans="8:8" ht="15" customHeight="1">
      <c r="H56124" s="24"/>
    </row>
    <row r="56125" spans="8:8" ht="15" customHeight="1">
      <c r="H56125" s="24"/>
    </row>
    <row r="56126" spans="8:8" ht="15" customHeight="1">
      <c r="H56126" s="24"/>
    </row>
    <row r="56127" spans="8:8" ht="15" customHeight="1">
      <c r="H56127" s="24"/>
    </row>
    <row r="56128" spans="8:8" ht="15" customHeight="1">
      <c r="H56128" s="24"/>
    </row>
    <row r="56129" spans="8:8" ht="15" customHeight="1">
      <c r="H56129" s="24"/>
    </row>
    <row r="56130" spans="8:8" ht="15" customHeight="1">
      <c r="H56130" s="24"/>
    </row>
    <row r="56131" spans="8:8" ht="15" customHeight="1">
      <c r="H56131" s="24"/>
    </row>
    <row r="56132" spans="8:8" ht="15" customHeight="1">
      <c r="H56132" s="24"/>
    </row>
    <row r="56133" spans="8:8" ht="15" customHeight="1">
      <c r="H56133" s="24"/>
    </row>
    <row r="56134" spans="8:8" ht="15" customHeight="1">
      <c r="H56134" s="24"/>
    </row>
    <row r="56135" spans="8:8" ht="15" customHeight="1">
      <c r="H56135" s="24"/>
    </row>
    <row r="56136" spans="8:8" ht="15" customHeight="1">
      <c r="H56136" s="24"/>
    </row>
    <row r="56137" spans="8:8" ht="15" customHeight="1">
      <c r="H56137" s="24"/>
    </row>
    <row r="56138" spans="8:8" ht="15" customHeight="1">
      <c r="H56138" s="24"/>
    </row>
    <row r="56139" spans="8:8" ht="15" customHeight="1">
      <c r="H56139" s="24"/>
    </row>
    <row r="56140" spans="8:8" ht="15" customHeight="1">
      <c r="H56140" s="24"/>
    </row>
    <row r="56141" spans="8:8" ht="15" customHeight="1">
      <c r="H56141" s="24"/>
    </row>
    <row r="56142" spans="8:8" ht="15" customHeight="1">
      <c r="H56142" s="24"/>
    </row>
    <row r="56143" spans="8:8" ht="15" customHeight="1">
      <c r="H56143" s="24"/>
    </row>
    <row r="56144" spans="8:8" ht="15" customHeight="1">
      <c r="H56144" s="24"/>
    </row>
    <row r="56145" spans="8:8" ht="15" customHeight="1">
      <c r="H56145" s="24"/>
    </row>
    <row r="56146" spans="8:8" ht="15" customHeight="1">
      <c r="H56146" s="24"/>
    </row>
    <row r="56147" spans="8:8" ht="15" customHeight="1">
      <c r="H56147" s="24"/>
    </row>
    <row r="56148" spans="8:8" ht="15" customHeight="1">
      <c r="H56148" s="24"/>
    </row>
    <row r="56149" spans="8:8" ht="15" customHeight="1">
      <c r="H56149" s="24"/>
    </row>
    <row r="56150" spans="8:8" ht="15" customHeight="1">
      <c r="H56150" s="24"/>
    </row>
    <row r="56151" spans="8:8" ht="15" customHeight="1">
      <c r="H56151" s="24"/>
    </row>
    <row r="56152" spans="8:8" ht="15" customHeight="1">
      <c r="H56152" s="24"/>
    </row>
    <row r="56153" spans="8:8" ht="15" customHeight="1">
      <c r="H56153" s="24"/>
    </row>
    <row r="56154" spans="8:8" ht="15" customHeight="1">
      <c r="H56154" s="24"/>
    </row>
    <row r="56155" spans="8:8" ht="15" customHeight="1">
      <c r="H56155" s="24"/>
    </row>
    <row r="56156" spans="8:8" ht="15" customHeight="1">
      <c r="H56156" s="24"/>
    </row>
    <row r="56157" spans="8:8" ht="15" customHeight="1">
      <c r="H56157" s="24"/>
    </row>
    <row r="56158" spans="8:8" ht="15" customHeight="1">
      <c r="H56158" s="24"/>
    </row>
    <row r="56159" spans="8:8" ht="15" customHeight="1">
      <c r="H56159" s="24"/>
    </row>
    <row r="56160" spans="8:8" ht="15" customHeight="1">
      <c r="H56160" s="24"/>
    </row>
    <row r="56161" spans="8:8" ht="15" customHeight="1">
      <c r="H56161" s="24"/>
    </row>
    <row r="56162" spans="8:8" ht="15" customHeight="1">
      <c r="H56162" s="24"/>
    </row>
    <row r="56163" spans="8:8" ht="15" customHeight="1">
      <c r="H56163" s="24"/>
    </row>
    <row r="56164" spans="8:8" ht="15" customHeight="1">
      <c r="H56164" s="24"/>
    </row>
    <row r="56165" spans="8:8" ht="15" customHeight="1">
      <c r="H56165" s="24"/>
    </row>
    <row r="56166" spans="8:8" ht="15" customHeight="1">
      <c r="H56166" s="24"/>
    </row>
    <row r="56167" spans="8:8" ht="15" customHeight="1">
      <c r="H56167" s="24"/>
    </row>
    <row r="56168" spans="8:8" ht="15" customHeight="1">
      <c r="H56168" s="24"/>
    </row>
    <row r="56169" spans="8:8" ht="15" customHeight="1">
      <c r="H56169" s="24"/>
    </row>
    <row r="56170" spans="8:8" ht="15" customHeight="1">
      <c r="H56170" s="24"/>
    </row>
    <row r="56171" spans="8:8" ht="15" customHeight="1">
      <c r="H56171" s="24"/>
    </row>
    <row r="56172" spans="8:8" ht="15" customHeight="1">
      <c r="H56172" s="24"/>
    </row>
    <row r="56173" spans="8:8" ht="15" customHeight="1">
      <c r="H56173" s="24"/>
    </row>
    <row r="56174" spans="8:8" ht="15" customHeight="1">
      <c r="H56174" s="24"/>
    </row>
    <row r="56175" spans="8:8" ht="15" customHeight="1">
      <c r="H56175" s="24"/>
    </row>
    <row r="56176" spans="8:8" ht="15" customHeight="1">
      <c r="H56176" s="24"/>
    </row>
    <row r="56177" spans="8:8" ht="15" customHeight="1">
      <c r="H56177" s="24"/>
    </row>
    <row r="56178" spans="8:8" ht="15" customHeight="1">
      <c r="H56178" s="24"/>
    </row>
    <row r="56179" spans="8:8" ht="15" customHeight="1">
      <c r="H56179" s="24"/>
    </row>
    <row r="56180" spans="8:8" ht="15" customHeight="1">
      <c r="H56180" s="24"/>
    </row>
    <row r="56181" spans="8:8" ht="15" customHeight="1">
      <c r="H56181" s="24"/>
    </row>
    <row r="56182" spans="8:8" ht="15" customHeight="1">
      <c r="H56182" s="24"/>
    </row>
    <row r="56183" spans="8:8" ht="15" customHeight="1">
      <c r="H56183" s="24"/>
    </row>
    <row r="56184" spans="8:8" ht="15" customHeight="1">
      <c r="H56184" s="24"/>
    </row>
    <row r="56185" spans="8:8" ht="15" customHeight="1">
      <c r="H56185" s="24"/>
    </row>
    <row r="56186" spans="8:8" ht="15" customHeight="1">
      <c r="H56186" s="24"/>
    </row>
    <row r="56187" spans="8:8" ht="15" customHeight="1">
      <c r="H56187" s="24"/>
    </row>
    <row r="56188" spans="8:8" ht="15" customHeight="1">
      <c r="H56188" s="24"/>
    </row>
    <row r="56189" spans="8:8" ht="15" customHeight="1">
      <c r="H56189" s="24"/>
    </row>
    <row r="56190" spans="8:8" ht="15" customHeight="1">
      <c r="H56190" s="24"/>
    </row>
    <row r="56191" spans="8:8" ht="15" customHeight="1">
      <c r="H56191" s="24"/>
    </row>
    <row r="56192" spans="8:8" ht="15" customHeight="1">
      <c r="H56192" s="24"/>
    </row>
    <row r="56193" spans="8:8" ht="15" customHeight="1">
      <c r="H56193" s="24"/>
    </row>
    <row r="56194" spans="8:8" ht="15" customHeight="1">
      <c r="H56194" s="24"/>
    </row>
    <row r="56195" spans="8:8" ht="15" customHeight="1">
      <c r="H56195" s="24"/>
    </row>
    <row r="56196" spans="8:8" ht="15" customHeight="1">
      <c r="H56196" s="24"/>
    </row>
    <row r="56197" spans="8:8" ht="15" customHeight="1">
      <c r="H56197" s="24"/>
    </row>
    <row r="56198" spans="8:8" ht="15" customHeight="1">
      <c r="H56198" s="24"/>
    </row>
    <row r="56199" spans="8:8" ht="15" customHeight="1">
      <c r="H56199" s="24"/>
    </row>
    <row r="56200" spans="8:8" ht="15" customHeight="1">
      <c r="H56200" s="24"/>
    </row>
    <row r="56201" spans="8:8" ht="15" customHeight="1">
      <c r="H56201" s="24"/>
    </row>
    <row r="56202" spans="8:8" ht="15" customHeight="1">
      <c r="H56202" s="24"/>
    </row>
    <row r="56203" spans="8:8" ht="15" customHeight="1">
      <c r="H56203" s="24"/>
    </row>
    <row r="56204" spans="8:8" ht="15" customHeight="1">
      <c r="H56204" s="24"/>
    </row>
    <row r="56205" spans="8:8" ht="15" customHeight="1">
      <c r="H56205" s="24"/>
    </row>
    <row r="56206" spans="8:8" ht="15" customHeight="1">
      <c r="H56206" s="24"/>
    </row>
    <row r="56207" spans="8:8" ht="15" customHeight="1">
      <c r="H56207" s="24"/>
    </row>
    <row r="56208" spans="8:8" ht="15" customHeight="1">
      <c r="H56208" s="24"/>
    </row>
    <row r="56209" spans="8:8" ht="15" customHeight="1">
      <c r="H56209" s="24"/>
    </row>
    <row r="56210" spans="8:8" ht="15" customHeight="1">
      <c r="H56210" s="24"/>
    </row>
    <row r="56211" spans="8:8" ht="15" customHeight="1">
      <c r="H56211" s="24"/>
    </row>
    <row r="56212" spans="8:8" ht="15" customHeight="1">
      <c r="H56212" s="24"/>
    </row>
    <row r="56213" spans="8:8" ht="15" customHeight="1">
      <c r="H56213" s="24"/>
    </row>
    <row r="56214" spans="8:8" ht="15" customHeight="1">
      <c r="H56214" s="24"/>
    </row>
    <row r="56215" spans="8:8" ht="15" customHeight="1">
      <c r="H56215" s="24"/>
    </row>
    <row r="56216" spans="8:8" ht="15" customHeight="1">
      <c r="H56216" s="24"/>
    </row>
    <row r="56217" spans="8:8" ht="15" customHeight="1">
      <c r="H56217" s="24"/>
    </row>
    <row r="56218" spans="8:8" ht="15" customHeight="1">
      <c r="H56218" s="24"/>
    </row>
    <row r="56219" spans="8:8" ht="15" customHeight="1">
      <c r="H56219" s="24"/>
    </row>
    <row r="56220" spans="8:8" ht="15" customHeight="1">
      <c r="H56220" s="24"/>
    </row>
    <row r="56221" spans="8:8" ht="15" customHeight="1">
      <c r="H56221" s="24"/>
    </row>
    <row r="56222" spans="8:8" ht="15" customHeight="1">
      <c r="H56222" s="24"/>
    </row>
    <row r="56223" spans="8:8" ht="15" customHeight="1">
      <c r="H56223" s="24"/>
    </row>
    <row r="56224" spans="8:8" ht="15" customHeight="1">
      <c r="H56224" s="24"/>
    </row>
    <row r="56225" spans="8:8" ht="15" customHeight="1">
      <c r="H56225" s="24"/>
    </row>
    <row r="56226" spans="8:8" ht="15" customHeight="1">
      <c r="H56226" s="24"/>
    </row>
    <row r="56227" spans="8:8" ht="15" customHeight="1">
      <c r="H56227" s="24"/>
    </row>
    <row r="56228" spans="8:8" ht="15" customHeight="1">
      <c r="H56228" s="24"/>
    </row>
    <row r="56229" spans="8:8" ht="15" customHeight="1">
      <c r="H56229" s="24"/>
    </row>
    <row r="56230" spans="8:8" ht="15" customHeight="1">
      <c r="H56230" s="24"/>
    </row>
    <row r="56231" spans="8:8" ht="15" customHeight="1">
      <c r="H56231" s="24"/>
    </row>
    <row r="56232" spans="8:8" ht="15" customHeight="1">
      <c r="H56232" s="24"/>
    </row>
    <row r="56233" spans="8:8" ht="15" customHeight="1">
      <c r="H56233" s="24"/>
    </row>
    <row r="56234" spans="8:8" ht="15" customHeight="1">
      <c r="H56234" s="24"/>
    </row>
    <row r="56235" spans="8:8" ht="15" customHeight="1">
      <c r="H56235" s="24"/>
    </row>
    <row r="56236" spans="8:8" ht="15" customHeight="1">
      <c r="H56236" s="24"/>
    </row>
    <row r="56237" spans="8:8" ht="15" customHeight="1">
      <c r="H56237" s="24"/>
    </row>
    <row r="56238" spans="8:8" ht="15" customHeight="1">
      <c r="H56238" s="24"/>
    </row>
    <row r="56239" spans="8:8" ht="15" customHeight="1">
      <c r="H56239" s="24"/>
    </row>
    <row r="56240" spans="8:8" ht="15" customHeight="1">
      <c r="H56240" s="24"/>
    </row>
    <row r="56241" spans="8:8" ht="15" customHeight="1">
      <c r="H56241" s="24"/>
    </row>
    <row r="56242" spans="8:8" ht="15" customHeight="1">
      <c r="H56242" s="24"/>
    </row>
    <row r="56243" spans="8:8" ht="15" customHeight="1">
      <c r="H56243" s="24"/>
    </row>
    <row r="56244" spans="8:8" ht="15" customHeight="1">
      <c r="H56244" s="24"/>
    </row>
    <row r="56245" spans="8:8" ht="15" customHeight="1">
      <c r="H56245" s="24"/>
    </row>
    <row r="56246" spans="8:8" ht="15" customHeight="1">
      <c r="H56246" s="24"/>
    </row>
    <row r="56247" spans="8:8" ht="15" customHeight="1">
      <c r="H56247" s="24"/>
    </row>
    <row r="56248" spans="8:8" ht="15" customHeight="1">
      <c r="H56248" s="24"/>
    </row>
    <row r="56249" spans="8:8" ht="15" customHeight="1">
      <c r="H56249" s="24"/>
    </row>
    <row r="56250" spans="8:8" ht="15" customHeight="1">
      <c r="H56250" s="24"/>
    </row>
    <row r="56251" spans="8:8" ht="15" customHeight="1">
      <c r="H56251" s="24"/>
    </row>
    <row r="56252" spans="8:8" ht="15" customHeight="1">
      <c r="H56252" s="24"/>
    </row>
    <row r="56253" spans="8:8" ht="15" customHeight="1">
      <c r="H56253" s="24"/>
    </row>
    <row r="56254" spans="8:8" ht="15" customHeight="1">
      <c r="H56254" s="24"/>
    </row>
    <row r="56255" spans="8:8" ht="15" customHeight="1">
      <c r="H56255" s="24"/>
    </row>
    <row r="56256" spans="8:8" ht="15" customHeight="1">
      <c r="H56256" s="24"/>
    </row>
    <row r="56257" spans="8:8" ht="15" customHeight="1">
      <c r="H56257" s="24"/>
    </row>
    <row r="56258" spans="8:8" ht="15" customHeight="1">
      <c r="H56258" s="24"/>
    </row>
    <row r="56259" spans="8:8" ht="15" customHeight="1">
      <c r="H56259" s="24"/>
    </row>
    <row r="56260" spans="8:8" ht="15" customHeight="1">
      <c r="H56260" s="24"/>
    </row>
    <row r="56261" spans="8:8" ht="15" customHeight="1">
      <c r="H56261" s="24"/>
    </row>
    <row r="56262" spans="8:8" ht="15" customHeight="1">
      <c r="H56262" s="24"/>
    </row>
    <row r="56263" spans="8:8" ht="15" customHeight="1">
      <c r="H56263" s="24"/>
    </row>
    <row r="56264" spans="8:8" ht="15" customHeight="1">
      <c r="H56264" s="24"/>
    </row>
    <row r="56265" spans="8:8" ht="15" customHeight="1">
      <c r="H56265" s="24"/>
    </row>
    <row r="56266" spans="8:8" ht="15" customHeight="1">
      <c r="H56266" s="24"/>
    </row>
    <row r="56267" spans="8:8" ht="15" customHeight="1">
      <c r="H56267" s="24"/>
    </row>
    <row r="56268" spans="8:8" ht="15" customHeight="1">
      <c r="H56268" s="24"/>
    </row>
    <row r="56269" spans="8:8" ht="15" customHeight="1">
      <c r="H56269" s="24"/>
    </row>
    <row r="56270" spans="8:8" ht="15" customHeight="1">
      <c r="H56270" s="24"/>
    </row>
    <row r="56271" spans="8:8" ht="15" customHeight="1">
      <c r="H56271" s="24"/>
    </row>
    <row r="56272" spans="8:8" ht="15" customHeight="1">
      <c r="H56272" s="24"/>
    </row>
    <row r="56273" spans="8:8" ht="15" customHeight="1">
      <c r="H56273" s="24"/>
    </row>
    <row r="56274" spans="8:8" ht="15" customHeight="1">
      <c r="H56274" s="24"/>
    </row>
    <row r="56275" spans="8:8" ht="15" customHeight="1">
      <c r="H56275" s="24"/>
    </row>
    <row r="56276" spans="8:8" ht="15" customHeight="1">
      <c r="H56276" s="24"/>
    </row>
    <row r="56277" spans="8:8" ht="15" customHeight="1">
      <c r="H56277" s="24"/>
    </row>
    <row r="56278" spans="8:8" ht="15" customHeight="1">
      <c r="H56278" s="24"/>
    </row>
    <row r="56279" spans="8:8" ht="15" customHeight="1">
      <c r="H56279" s="24"/>
    </row>
    <row r="56280" spans="8:8" ht="15" customHeight="1">
      <c r="H56280" s="24"/>
    </row>
    <row r="56281" spans="8:8" ht="15" customHeight="1">
      <c r="H56281" s="24"/>
    </row>
    <row r="56282" spans="8:8" ht="15" customHeight="1">
      <c r="H56282" s="24"/>
    </row>
    <row r="56283" spans="8:8" ht="15" customHeight="1">
      <c r="H56283" s="24"/>
    </row>
    <row r="56284" spans="8:8" ht="15" customHeight="1">
      <c r="H56284" s="24"/>
    </row>
    <row r="56285" spans="8:8" ht="15" customHeight="1">
      <c r="H56285" s="24"/>
    </row>
    <row r="56286" spans="8:8" ht="15" customHeight="1">
      <c r="H56286" s="24"/>
    </row>
    <row r="56287" spans="8:8" ht="15" customHeight="1">
      <c r="H56287" s="24"/>
    </row>
    <row r="56288" spans="8:8" ht="15" customHeight="1">
      <c r="H56288" s="24"/>
    </row>
    <row r="56289" spans="8:8" ht="15" customHeight="1">
      <c r="H56289" s="24"/>
    </row>
    <row r="56290" spans="8:8" ht="15" customHeight="1">
      <c r="H56290" s="24"/>
    </row>
    <row r="56291" spans="8:8" ht="15" customHeight="1">
      <c r="H56291" s="24"/>
    </row>
    <row r="56292" spans="8:8" ht="15" customHeight="1">
      <c r="H56292" s="24"/>
    </row>
    <row r="56293" spans="8:8" ht="15" customHeight="1">
      <c r="H56293" s="24"/>
    </row>
    <row r="56294" spans="8:8" ht="15" customHeight="1">
      <c r="H56294" s="24"/>
    </row>
    <row r="56295" spans="8:8" ht="15" customHeight="1">
      <c r="H56295" s="24"/>
    </row>
    <row r="56296" spans="8:8" ht="15" customHeight="1">
      <c r="H56296" s="24"/>
    </row>
    <row r="56297" spans="8:8" ht="15" customHeight="1">
      <c r="H56297" s="24"/>
    </row>
    <row r="56298" spans="8:8" ht="15" customHeight="1">
      <c r="H56298" s="24"/>
    </row>
    <row r="56299" spans="8:8" ht="15" customHeight="1">
      <c r="H56299" s="24"/>
    </row>
    <row r="56300" spans="8:8" ht="15" customHeight="1">
      <c r="H56300" s="24"/>
    </row>
    <row r="56301" spans="8:8" ht="15" customHeight="1">
      <c r="H56301" s="24"/>
    </row>
    <row r="56302" spans="8:8" ht="15" customHeight="1">
      <c r="H56302" s="24"/>
    </row>
    <row r="56303" spans="8:8" ht="15" customHeight="1">
      <c r="H56303" s="24"/>
    </row>
    <row r="56304" spans="8:8" ht="15" customHeight="1">
      <c r="H56304" s="24"/>
    </row>
    <row r="56305" spans="8:8" ht="15" customHeight="1">
      <c r="H56305" s="24"/>
    </row>
    <row r="56306" spans="8:8" ht="15" customHeight="1">
      <c r="H56306" s="24"/>
    </row>
    <row r="56307" spans="8:8" ht="15" customHeight="1">
      <c r="H56307" s="24"/>
    </row>
    <row r="56308" spans="8:8" ht="15" customHeight="1">
      <c r="H56308" s="24"/>
    </row>
    <row r="56309" spans="8:8" ht="15" customHeight="1">
      <c r="H56309" s="24"/>
    </row>
    <row r="56310" spans="8:8" ht="15" customHeight="1">
      <c r="H56310" s="24"/>
    </row>
    <row r="56311" spans="8:8" ht="15" customHeight="1">
      <c r="H56311" s="24"/>
    </row>
    <row r="56312" spans="8:8" ht="15" customHeight="1">
      <c r="H56312" s="24"/>
    </row>
    <row r="56313" spans="8:8" ht="15" customHeight="1">
      <c r="H56313" s="24"/>
    </row>
    <row r="56314" spans="8:8" ht="15" customHeight="1">
      <c r="H56314" s="24"/>
    </row>
    <row r="56315" spans="8:8" ht="15" customHeight="1">
      <c r="H56315" s="24"/>
    </row>
    <row r="56316" spans="8:8" ht="15" customHeight="1">
      <c r="H56316" s="24"/>
    </row>
    <row r="56317" spans="8:8" ht="15" customHeight="1">
      <c r="H56317" s="24"/>
    </row>
    <row r="56318" spans="8:8" ht="15" customHeight="1">
      <c r="H56318" s="24"/>
    </row>
    <row r="56319" spans="8:8" ht="15" customHeight="1">
      <c r="H56319" s="24"/>
    </row>
    <row r="56320" spans="8:8" ht="15" customHeight="1">
      <c r="H56320" s="24"/>
    </row>
    <row r="56321" spans="8:8" ht="15" customHeight="1">
      <c r="H56321" s="24"/>
    </row>
    <row r="56322" spans="8:8" ht="15" customHeight="1">
      <c r="H56322" s="24"/>
    </row>
    <row r="56323" spans="8:8" ht="15" customHeight="1">
      <c r="H56323" s="24"/>
    </row>
    <row r="56324" spans="8:8" ht="15" customHeight="1">
      <c r="H56324" s="24"/>
    </row>
    <row r="56325" spans="8:8" ht="15" customHeight="1">
      <c r="H56325" s="24"/>
    </row>
    <row r="56326" spans="8:8" ht="15" customHeight="1">
      <c r="H56326" s="24"/>
    </row>
    <row r="56327" spans="8:8" ht="15" customHeight="1">
      <c r="H56327" s="24"/>
    </row>
    <row r="56328" spans="8:8" ht="15" customHeight="1">
      <c r="H56328" s="24"/>
    </row>
    <row r="56329" spans="8:8" ht="15" customHeight="1">
      <c r="H56329" s="24"/>
    </row>
    <row r="56330" spans="8:8" ht="15" customHeight="1">
      <c r="H56330" s="24"/>
    </row>
    <row r="56331" spans="8:8" ht="15" customHeight="1">
      <c r="H56331" s="24"/>
    </row>
    <row r="56332" spans="8:8" ht="15" customHeight="1">
      <c r="H56332" s="24"/>
    </row>
    <row r="56333" spans="8:8" ht="15" customHeight="1">
      <c r="H56333" s="24"/>
    </row>
    <row r="56334" spans="8:8" ht="15" customHeight="1">
      <c r="H56334" s="24"/>
    </row>
    <row r="56335" spans="8:8" ht="15" customHeight="1">
      <c r="H56335" s="24"/>
    </row>
    <row r="56336" spans="8:8" ht="15" customHeight="1">
      <c r="H56336" s="24"/>
    </row>
    <row r="56337" spans="8:8" ht="15" customHeight="1">
      <c r="H56337" s="24"/>
    </row>
    <row r="56338" spans="8:8" ht="15" customHeight="1">
      <c r="H56338" s="24"/>
    </row>
    <row r="56339" spans="8:8" ht="15" customHeight="1">
      <c r="H56339" s="24"/>
    </row>
    <row r="56340" spans="8:8" ht="15" customHeight="1">
      <c r="H56340" s="24"/>
    </row>
    <row r="56341" spans="8:8" ht="15" customHeight="1">
      <c r="H56341" s="24"/>
    </row>
    <row r="56342" spans="8:8" ht="15" customHeight="1">
      <c r="H56342" s="24"/>
    </row>
    <row r="56343" spans="8:8" ht="15" customHeight="1">
      <c r="H56343" s="24"/>
    </row>
    <row r="56344" spans="8:8" ht="15" customHeight="1">
      <c r="H56344" s="24"/>
    </row>
    <row r="56345" spans="8:8" ht="15" customHeight="1">
      <c r="H56345" s="24"/>
    </row>
    <row r="56346" spans="8:8" ht="15" customHeight="1">
      <c r="H56346" s="24"/>
    </row>
    <row r="56347" spans="8:8" ht="15" customHeight="1">
      <c r="H56347" s="24"/>
    </row>
    <row r="56348" spans="8:8" ht="15" customHeight="1">
      <c r="H56348" s="24"/>
    </row>
    <row r="56349" spans="8:8" ht="15" customHeight="1">
      <c r="H56349" s="24"/>
    </row>
    <row r="56350" spans="8:8" ht="15" customHeight="1">
      <c r="H56350" s="24"/>
    </row>
    <row r="56351" spans="8:8" ht="15" customHeight="1">
      <c r="H56351" s="24"/>
    </row>
    <row r="56352" spans="8:8" ht="15" customHeight="1">
      <c r="H56352" s="24"/>
    </row>
    <row r="56353" spans="8:8" ht="15" customHeight="1">
      <c r="H56353" s="24"/>
    </row>
    <row r="56354" spans="8:8" ht="15" customHeight="1">
      <c r="H56354" s="24"/>
    </row>
    <row r="56355" spans="8:8" ht="15" customHeight="1">
      <c r="H56355" s="24"/>
    </row>
    <row r="56356" spans="8:8" ht="15" customHeight="1">
      <c r="H56356" s="24"/>
    </row>
    <row r="56357" spans="8:8" ht="15" customHeight="1">
      <c r="H56357" s="24"/>
    </row>
    <row r="56358" spans="8:8" ht="15" customHeight="1">
      <c r="H56358" s="24"/>
    </row>
    <row r="56359" spans="8:8" ht="15" customHeight="1">
      <c r="H56359" s="24"/>
    </row>
    <row r="56360" spans="8:8" ht="15" customHeight="1">
      <c r="H56360" s="24"/>
    </row>
    <row r="56361" spans="8:8" ht="15" customHeight="1">
      <c r="H56361" s="24"/>
    </row>
    <row r="56362" spans="8:8" ht="15" customHeight="1">
      <c r="H56362" s="24"/>
    </row>
    <row r="56363" spans="8:8" ht="15" customHeight="1">
      <c r="H56363" s="24"/>
    </row>
    <row r="56364" spans="8:8" ht="15" customHeight="1">
      <c r="H56364" s="24"/>
    </row>
    <row r="56365" spans="8:8" ht="15" customHeight="1">
      <c r="H56365" s="24"/>
    </row>
    <row r="56366" spans="8:8" ht="15" customHeight="1">
      <c r="H56366" s="24"/>
    </row>
    <row r="56367" spans="8:8" ht="15" customHeight="1">
      <c r="H56367" s="24"/>
    </row>
    <row r="56368" spans="8:8" ht="15" customHeight="1">
      <c r="H56368" s="24"/>
    </row>
    <row r="56369" spans="8:8" ht="15" customHeight="1">
      <c r="H56369" s="24"/>
    </row>
    <row r="56370" spans="8:8" ht="15" customHeight="1">
      <c r="H56370" s="24"/>
    </row>
    <row r="56371" spans="8:8" ht="15" customHeight="1">
      <c r="H56371" s="24"/>
    </row>
    <row r="56372" spans="8:8" ht="15" customHeight="1">
      <c r="H56372" s="24"/>
    </row>
    <row r="56373" spans="8:8" ht="15" customHeight="1">
      <c r="H56373" s="24"/>
    </row>
    <row r="56374" spans="8:8" ht="15" customHeight="1">
      <c r="H56374" s="24"/>
    </row>
    <row r="56375" spans="8:8" ht="15" customHeight="1">
      <c r="H56375" s="24"/>
    </row>
    <row r="56376" spans="8:8" ht="15" customHeight="1">
      <c r="H56376" s="24"/>
    </row>
    <row r="56377" spans="8:8" ht="15" customHeight="1">
      <c r="H56377" s="24"/>
    </row>
    <row r="56378" spans="8:8" ht="15" customHeight="1">
      <c r="H56378" s="24"/>
    </row>
    <row r="56379" spans="8:8" ht="15" customHeight="1">
      <c r="H56379" s="24"/>
    </row>
    <row r="56380" spans="8:8" ht="15" customHeight="1">
      <c r="H56380" s="24"/>
    </row>
    <row r="56381" spans="8:8" ht="15" customHeight="1">
      <c r="H56381" s="24"/>
    </row>
    <row r="56382" spans="8:8" ht="15" customHeight="1">
      <c r="H56382" s="24"/>
    </row>
    <row r="56383" spans="8:8" ht="15" customHeight="1">
      <c r="H56383" s="24"/>
    </row>
    <row r="56384" spans="8:8" ht="15" customHeight="1">
      <c r="H56384" s="24"/>
    </row>
    <row r="56385" spans="8:8" ht="15" customHeight="1">
      <c r="H56385" s="24"/>
    </row>
    <row r="56386" spans="8:8" ht="15" customHeight="1">
      <c r="H56386" s="24"/>
    </row>
    <row r="56387" spans="8:8" ht="15" customHeight="1">
      <c r="H56387" s="24"/>
    </row>
    <row r="56388" spans="8:8" ht="15" customHeight="1">
      <c r="H56388" s="24"/>
    </row>
    <row r="56389" spans="8:8" ht="15" customHeight="1">
      <c r="H56389" s="24"/>
    </row>
    <row r="56390" spans="8:8" ht="15" customHeight="1">
      <c r="H56390" s="24"/>
    </row>
    <row r="56391" spans="8:8" ht="15" customHeight="1">
      <c r="H56391" s="24"/>
    </row>
    <row r="56392" spans="8:8" ht="15" customHeight="1">
      <c r="H56392" s="24"/>
    </row>
    <row r="56393" spans="8:8" ht="15" customHeight="1">
      <c r="H56393" s="24"/>
    </row>
    <row r="56394" spans="8:8" ht="15" customHeight="1">
      <c r="H56394" s="24"/>
    </row>
    <row r="56395" spans="8:8" ht="15" customHeight="1">
      <c r="H56395" s="24"/>
    </row>
    <row r="56396" spans="8:8" ht="15" customHeight="1">
      <c r="H56396" s="24"/>
    </row>
    <row r="56397" spans="8:8" ht="15" customHeight="1">
      <c r="H56397" s="24"/>
    </row>
    <row r="56398" spans="8:8" ht="15" customHeight="1">
      <c r="H56398" s="24"/>
    </row>
    <row r="56399" spans="8:8" ht="15" customHeight="1">
      <c r="H56399" s="24"/>
    </row>
    <row r="56400" spans="8:8" ht="15" customHeight="1">
      <c r="H56400" s="24"/>
    </row>
    <row r="56401" spans="8:8" ht="15" customHeight="1">
      <c r="H56401" s="24"/>
    </row>
    <row r="56402" spans="8:8" ht="15" customHeight="1">
      <c r="H56402" s="24"/>
    </row>
    <row r="56403" spans="8:8" ht="15" customHeight="1">
      <c r="H56403" s="24"/>
    </row>
    <row r="56404" spans="8:8" ht="15" customHeight="1">
      <c r="H56404" s="24"/>
    </row>
    <row r="56405" spans="8:8" ht="15" customHeight="1">
      <c r="H56405" s="24"/>
    </row>
    <row r="56406" spans="8:8" ht="15" customHeight="1">
      <c r="H56406" s="24"/>
    </row>
    <row r="56407" spans="8:8" ht="15" customHeight="1">
      <c r="H56407" s="24"/>
    </row>
    <row r="56408" spans="8:8" ht="15" customHeight="1">
      <c r="H56408" s="24"/>
    </row>
    <row r="56409" spans="8:8" ht="15" customHeight="1">
      <c r="H56409" s="24"/>
    </row>
    <row r="56410" spans="8:8" ht="15" customHeight="1">
      <c r="H56410" s="24"/>
    </row>
    <row r="56411" spans="8:8" ht="15" customHeight="1">
      <c r="H56411" s="24"/>
    </row>
    <row r="56412" spans="8:8" ht="15" customHeight="1">
      <c r="H56412" s="24"/>
    </row>
    <row r="56413" spans="8:8" ht="15" customHeight="1">
      <c r="H56413" s="24"/>
    </row>
    <row r="56414" spans="8:8" ht="15" customHeight="1">
      <c r="H56414" s="24"/>
    </row>
    <row r="56415" spans="8:8" ht="15" customHeight="1">
      <c r="H56415" s="24"/>
    </row>
    <row r="56416" spans="8:8" ht="15" customHeight="1">
      <c r="H56416" s="24"/>
    </row>
    <row r="56417" spans="8:8" ht="15" customHeight="1">
      <c r="H56417" s="24"/>
    </row>
    <row r="56418" spans="8:8" ht="15" customHeight="1">
      <c r="H56418" s="24"/>
    </row>
    <row r="56419" spans="8:8" ht="15" customHeight="1">
      <c r="H56419" s="24"/>
    </row>
    <row r="56420" spans="8:8" ht="15" customHeight="1">
      <c r="H56420" s="24"/>
    </row>
    <row r="56421" spans="8:8" ht="15" customHeight="1">
      <c r="H56421" s="24"/>
    </row>
    <row r="56422" spans="8:8" ht="15" customHeight="1">
      <c r="H56422" s="24"/>
    </row>
    <row r="56423" spans="8:8" ht="15" customHeight="1">
      <c r="H56423" s="24"/>
    </row>
    <row r="56424" spans="8:8" ht="15" customHeight="1">
      <c r="H56424" s="24"/>
    </row>
    <row r="56425" spans="8:8" ht="15" customHeight="1">
      <c r="H56425" s="24"/>
    </row>
    <row r="56426" spans="8:8" ht="15" customHeight="1">
      <c r="H56426" s="24"/>
    </row>
    <row r="56427" spans="8:8" ht="15" customHeight="1">
      <c r="H56427" s="24"/>
    </row>
    <row r="56428" spans="8:8" ht="15" customHeight="1">
      <c r="H56428" s="24"/>
    </row>
    <row r="56429" spans="8:8" ht="15" customHeight="1">
      <c r="H56429" s="24"/>
    </row>
    <row r="56430" spans="8:8" ht="15" customHeight="1">
      <c r="H56430" s="24"/>
    </row>
    <row r="56431" spans="8:8" ht="15" customHeight="1">
      <c r="H56431" s="24"/>
    </row>
    <row r="56432" spans="8:8" ht="15" customHeight="1">
      <c r="H56432" s="24"/>
    </row>
    <row r="56433" spans="8:8" ht="15" customHeight="1">
      <c r="H56433" s="24"/>
    </row>
    <row r="56434" spans="8:8" ht="15" customHeight="1">
      <c r="H56434" s="24"/>
    </row>
    <row r="56435" spans="8:8" ht="15" customHeight="1">
      <c r="H56435" s="24"/>
    </row>
    <row r="56436" spans="8:8" ht="15" customHeight="1">
      <c r="H56436" s="24"/>
    </row>
    <row r="56437" spans="8:8" ht="15" customHeight="1">
      <c r="H56437" s="24"/>
    </row>
    <row r="56438" spans="8:8" ht="15" customHeight="1">
      <c r="H56438" s="24"/>
    </row>
    <row r="56439" spans="8:8" ht="15" customHeight="1">
      <c r="H56439" s="24"/>
    </row>
    <row r="56440" spans="8:8" ht="15" customHeight="1">
      <c r="H56440" s="24"/>
    </row>
    <row r="56441" spans="8:8" ht="15" customHeight="1">
      <c r="H56441" s="24"/>
    </row>
    <row r="56442" spans="8:8" ht="15" customHeight="1">
      <c r="H56442" s="24"/>
    </row>
    <row r="56443" spans="8:8" ht="15" customHeight="1">
      <c r="H56443" s="24"/>
    </row>
    <row r="56444" spans="8:8" ht="15" customHeight="1">
      <c r="H56444" s="24"/>
    </row>
    <row r="56445" spans="8:8" ht="15" customHeight="1">
      <c r="H56445" s="24"/>
    </row>
    <row r="56446" spans="8:8" ht="15" customHeight="1">
      <c r="H56446" s="24"/>
    </row>
    <row r="56447" spans="8:8" ht="15" customHeight="1">
      <c r="H56447" s="24"/>
    </row>
    <row r="56448" spans="8:8" ht="15" customHeight="1">
      <c r="H56448" s="24"/>
    </row>
    <row r="56449" spans="8:8" ht="15" customHeight="1">
      <c r="H56449" s="24"/>
    </row>
    <row r="56450" spans="8:8" ht="15" customHeight="1">
      <c r="H56450" s="24"/>
    </row>
    <row r="56451" spans="8:8" ht="15" customHeight="1">
      <c r="H56451" s="24"/>
    </row>
    <row r="56452" spans="8:8" ht="15" customHeight="1">
      <c r="H56452" s="24"/>
    </row>
    <row r="56453" spans="8:8" ht="15" customHeight="1">
      <c r="H56453" s="24"/>
    </row>
    <row r="56454" spans="8:8" ht="15" customHeight="1">
      <c r="H56454" s="24"/>
    </row>
    <row r="56455" spans="8:8" ht="15" customHeight="1">
      <c r="H56455" s="24"/>
    </row>
    <row r="56456" spans="8:8" ht="15" customHeight="1">
      <c r="H56456" s="24"/>
    </row>
    <row r="56457" spans="8:8" ht="15" customHeight="1">
      <c r="H56457" s="24"/>
    </row>
    <row r="56458" spans="8:8" ht="15" customHeight="1">
      <c r="H56458" s="24"/>
    </row>
    <row r="56459" spans="8:8" ht="15" customHeight="1">
      <c r="H56459" s="24"/>
    </row>
    <row r="56460" spans="8:8" ht="15" customHeight="1">
      <c r="H56460" s="24"/>
    </row>
    <row r="56461" spans="8:8" ht="15" customHeight="1">
      <c r="H56461" s="24"/>
    </row>
    <row r="56462" spans="8:8" ht="15" customHeight="1">
      <c r="H56462" s="24"/>
    </row>
    <row r="56463" spans="8:8" ht="15" customHeight="1">
      <c r="H56463" s="24"/>
    </row>
    <row r="56464" spans="8:8" ht="15" customHeight="1">
      <c r="H56464" s="24"/>
    </row>
    <row r="56465" spans="8:8" ht="15" customHeight="1">
      <c r="H56465" s="24"/>
    </row>
    <row r="56466" spans="8:8" ht="15" customHeight="1">
      <c r="H56466" s="24"/>
    </row>
    <row r="56467" spans="8:8" ht="15" customHeight="1">
      <c r="H56467" s="24"/>
    </row>
    <row r="56468" spans="8:8" ht="15" customHeight="1">
      <c r="H56468" s="24"/>
    </row>
    <row r="56469" spans="8:8" ht="15" customHeight="1">
      <c r="H56469" s="24"/>
    </row>
    <row r="56470" spans="8:8" ht="15" customHeight="1">
      <c r="H56470" s="24"/>
    </row>
    <row r="56471" spans="8:8" ht="15" customHeight="1">
      <c r="H56471" s="24"/>
    </row>
    <row r="56472" spans="8:8" ht="15" customHeight="1">
      <c r="H56472" s="24"/>
    </row>
    <row r="56473" spans="8:8" ht="15" customHeight="1">
      <c r="H56473" s="24"/>
    </row>
    <row r="56474" spans="8:8" ht="15" customHeight="1">
      <c r="H56474" s="24"/>
    </row>
    <row r="56475" spans="8:8" ht="15" customHeight="1">
      <c r="H56475" s="24"/>
    </row>
    <row r="56476" spans="8:8" ht="15" customHeight="1">
      <c r="H56476" s="24"/>
    </row>
    <row r="56477" spans="8:8" ht="15" customHeight="1">
      <c r="H56477" s="24"/>
    </row>
    <row r="56478" spans="8:8" ht="15" customHeight="1">
      <c r="H56478" s="24"/>
    </row>
    <row r="56479" spans="8:8" ht="15" customHeight="1">
      <c r="H56479" s="24"/>
    </row>
    <row r="56480" spans="8:8" ht="15" customHeight="1">
      <c r="H56480" s="24"/>
    </row>
    <row r="56481" spans="8:8" ht="15" customHeight="1">
      <c r="H56481" s="24"/>
    </row>
    <row r="56482" spans="8:8" ht="15" customHeight="1">
      <c r="H56482" s="24"/>
    </row>
    <row r="56483" spans="8:8" ht="15" customHeight="1">
      <c r="H56483" s="24"/>
    </row>
    <row r="56484" spans="8:8" ht="15" customHeight="1">
      <c r="H56484" s="24"/>
    </row>
    <row r="56485" spans="8:8" ht="15" customHeight="1">
      <c r="H56485" s="24"/>
    </row>
    <row r="56486" spans="8:8" ht="15" customHeight="1">
      <c r="H56486" s="24"/>
    </row>
    <row r="56487" spans="8:8" ht="15" customHeight="1">
      <c r="H56487" s="24"/>
    </row>
    <row r="56488" spans="8:8" ht="15" customHeight="1">
      <c r="H56488" s="24"/>
    </row>
    <row r="56489" spans="8:8" ht="15" customHeight="1">
      <c r="H56489" s="24"/>
    </row>
    <row r="56490" spans="8:8" ht="15" customHeight="1">
      <c r="H56490" s="24"/>
    </row>
    <row r="56491" spans="8:8" ht="15" customHeight="1">
      <c r="H56491" s="24"/>
    </row>
    <row r="56492" spans="8:8" ht="15" customHeight="1">
      <c r="H56492" s="24"/>
    </row>
    <row r="56493" spans="8:8" ht="15" customHeight="1">
      <c r="H56493" s="24"/>
    </row>
    <row r="56494" spans="8:8" ht="15" customHeight="1">
      <c r="H56494" s="24"/>
    </row>
    <row r="56495" spans="8:8" ht="15" customHeight="1">
      <c r="H56495" s="24"/>
    </row>
    <row r="56496" spans="8:8" ht="15" customHeight="1">
      <c r="H56496" s="24"/>
    </row>
    <row r="56497" spans="8:8" ht="15" customHeight="1">
      <c r="H56497" s="24"/>
    </row>
    <row r="56498" spans="8:8" ht="15" customHeight="1">
      <c r="H56498" s="24"/>
    </row>
    <row r="56499" spans="8:8" ht="15" customHeight="1">
      <c r="H56499" s="24"/>
    </row>
    <row r="56500" spans="8:8" ht="15" customHeight="1">
      <c r="H56500" s="24"/>
    </row>
    <row r="56501" spans="8:8" ht="15" customHeight="1">
      <c r="H56501" s="24"/>
    </row>
    <row r="56502" spans="8:8" ht="15" customHeight="1">
      <c r="H56502" s="24"/>
    </row>
    <row r="56503" spans="8:8" ht="15" customHeight="1">
      <c r="H56503" s="24"/>
    </row>
    <row r="56504" spans="8:8" ht="15" customHeight="1">
      <c r="H56504" s="24"/>
    </row>
    <row r="56505" spans="8:8" ht="15" customHeight="1">
      <c r="H56505" s="24"/>
    </row>
    <row r="56506" spans="8:8" ht="15" customHeight="1">
      <c r="H56506" s="24"/>
    </row>
    <row r="56507" spans="8:8" ht="15" customHeight="1">
      <c r="H56507" s="24"/>
    </row>
    <row r="56508" spans="8:8" ht="15" customHeight="1">
      <c r="H56508" s="24"/>
    </row>
    <row r="56509" spans="8:8" ht="15" customHeight="1">
      <c r="H56509" s="24"/>
    </row>
    <row r="56510" spans="8:8" ht="15" customHeight="1">
      <c r="H56510" s="24"/>
    </row>
    <row r="56511" spans="8:8" ht="15" customHeight="1">
      <c r="H56511" s="24"/>
    </row>
    <row r="56512" spans="8:8" ht="15" customHeight="1">
      <c r="H56512" s="24"/>
    </row>
    <row r="56513" spans="8:8" ht="15" customHeight="1">
      <c r="H56513" s="24"/>
    </row>
    <row r="56514" spans="8:8" ht="15" customHeight="1">
      <c r="H56514" s="24"/>
    </row>
    <row r="56515" spans="8:8" ht="15" customHeight="1">
      <c r="H56515" s="24"/>
    </row>
    <row r="56516" spans="8:8" ht="15" customHeight="1">
      <c r="H56516" s="24"/>
    </row>
    <row r="56517" spans="8:8" ht="15" customHeight="1">
      <c r="H56517" s="24"/>
    </row>
    <row r="56518" spans="8:8" ht="15" customHeight="1">
      <c r="H56518" s="24"/>
    </row>
    <row r="56519" spans="8:8" ht="15" customHeight="1">
      <c r="H56519" s="24"/>
    </row>
    <row r="56520" spans="8:8" ht="15" customHeight="1">
      <c r="H56520" s="24"/>
    </row>
    <row r="56521" spans="8:8" ht="15" customHeight="1">
      <c r="H56521" s="24"/>
    </row>
    <row r="56522" spans="8:8" ht="15" customHeight="1">
      <c r="H56522" s="24"/>
    </row>
    <row r="56523" spans="8:8" ht="15" customHeight="1">
      <c r="H56523" s="24"/>
    </row>
    <row r="56524" spans="8:8" ht="15" customHeight="1">
      <c r="H56524" s="24"/>
    </row>
    <row r="56525" spans="8:8" ht="15" customHeight="1">
      <c r="H56525" s="24"/>
    </row>
    <row r="56526" spans="8:8" ht="15" customHeight="1">
      <c r="H56526" s="24"/>
    </row>
    <row r="56527" spans="8:8" ht="15" customHeight="1">
      <c r="H56527" s="24"/>
    </row>
    <row r="56528" spans="8:8" ht="15" customHeight="1">
      <c r="H56528" s="24"/>
    </row>
    <row r="56529" spans="8:8" ht="15" customHeight="1">
      <c r="H56529" s="24"/>
    </row>
    <row r="56530" spans="8:8" ht="15" customHeight="1">
      <c r="H56530" s="24"/>
    </row>
    <row r="56531" spans="8:8" ht="15" customHeight="1">
      <c r="H56531" s="24"/>
    </row>
    <row r="56532" spans="8:8" ht="15" customHeight="1">
      <c r="H56532" s="24"/>
    </row>
    <row r="56533" spans="8:8" ht="15" customHeight="1">
      <c r="H56533" s="24"/>
    </row>
    <row r="56534" spans="8:8" ht="15" customHeight="1">
      <c r="H56534" s="24"/>
    </row>
    <row r="56535" spans="8:8" ht="15" customHeight="1">
      <c r="H56535" s="24"/>
    </row>
    <row r="56536" spans="8:8" ht="15" customHeight="1">
      <c r="H56536" s="24"/>
    </row>
    <row r="56537" spans="8:8" ht="15" customHeight="1">
      <c r="H56537" s="24"/>
    </row>
    <row r="56538" spans="8:8" ht="15" customHeight="1">
      <c r="H56538" s="24"/>
    </row>
    <row r="56539" spans="8:8" ht="15" customHeight="1">
      <c r="H56539" s="24"/>
    </row>
    <row r="56540" spans="8:8" ht="15" customHeight="1">
      <c r="H56540" s="24"/>
    </row>
    <row r="56541" spans="8:8" ht="15" customHeight="1">
      <c r="H56541" s="24"/>
    </row>
    <row r="56542" spans="8:8" ht="15" customHeight="1">
      <c r="H56542" s="24"/>
    </row>
    <row r="56543" spans="8:8" ht="15" customHeight="1">
      <c r="H56543" s="24"/>
    </row>
    <row r="56544" spans="8:8" ht="15" customHeight="1">
      <c r="H56544" s="24"/>
    </row>
    <row r="56545" spans="8:8" ht="15" customHeight="1">
      <c r="H56545" s="24"/>
    </row>
    <row r="56546" spans="8:8" ht="15" customHeight="1">
      <c r="H56546" s="24"/>
    </row>
    <row r="56547" spans="8:8" ht="15" customHeight="1">
      <c r="H56547" s="24"/>
    </row>
    <row r="56548" spans="8:8" ht="15" customHeight="1">
      <c r="H56548" s="24"/>
    </row>
    <row r="56549" spans="8:8" ht="15" customHeight="1">
      <c r="H56549" s="24"/>
    </row>
    <row r="56550" spans="8:8" ht="15" customHeight="1">
      <c r="H56550" s="24"/>
    </row>
    <row r="56551" spans="8:8" ht="15" customHeight="1">
      <c r="H56551" s="24"/>
    </row>
    <row r="56552" spans="8:8" ht="15" customHeight="1">
      <c r="H56552" s="24"/>
    </row>
    <row r="56553" spans="8:8" ht="15" customHeight="1">
      <c r="H56553" s="24"/>
    </row>
    <row r="56554" spans="8:8" ht="15" customHeight="1">
      <c r="H56554" s="24"/>
    </row>
    <row r="56555" spans="8:8" ht="15" customHeight="1">
      <c r="H56555" s="24"/>
    </row>
    <row r="56556" spans="8:8" ht="15" customHeight="1">
      <c r="H56556" s="24"/>
    </row>
    <row r="56557" spans="8:8" ht="15" customHeight="1">
      <c r="H56557" s="24"/>
    </row>
    <row r="56558" spans="8:8" ht="15" customHeight="1">
      <c r="H56558" s="24"/>
    </row>
    <row r="56559" spans="8:8" ht="15" customHeight="1">
      <c r="H56559" s="24"/>
    </row>
    <row r="56560" spans="8:8" ht="15" customHeight="1">
      <c r="H56560" s="24"/>
    </row>
    <row r="56561" spans="8:8" ht="15" customHeight="1">
      <c r="H56561" s="24"/>
    </row>
    <row r="56562" spans="8:8" ht="15" customHeight="1">
      <c r="H56562" s="24"/>
    </row>
    <row r="56563" spans="8:8" ht="15" customHeight="1">
      <c r="H56563" s="24"/>
    </row>
    <row r="56564" spans="8:8" ht="15" customHeight="1">
      <c r="H56564" s="24"/>
    </row>
    <row r="56565" spans="8:8" ht="15" customHeight="1">
      <c r="H56565" s="24"/>
    </row>
    <row r="56566" spans="8:8" ht="15" customHeight="1">
      <c r="H56566" s="24"/>
    </row>
    <row r="56567" spans="8:8" ht="15" customHeight="1">
      <c r="H56567" s="24"/>
    </row>
    <row r="56568" spans="8:8" ht="15" customHeight="1">
      <c r="H56568" s="24"/>
    </row>
    <row r="56569" spans="8:8" ht="15" customHeight="1">
      <c r="H56569" s="24"/>
    </row>
    <row r="56570" spans="8:8" ht="15" customHeight="1">
      <c r="H56570" s="24"/>
    </row>
    <row r="56571" spans="8:8" ht="15" customHeight="1">
      <c r="H56571" s="24"/>
    </row>
    <row r="56572" spans="8:8" ht="15" customHeight="1">
      <c r="H56572" s="24"/>
    </row>
    <row r="56573" spans="8:8" ht="15" customHeight="1">
      <c r="H56573" s="24"/>
    </row>
    <row r="56574" spans="8:8" ht="15" customHeight="1">
      <c r="H56574" s="24"/>
    </row>
    <row r="56575" spans="8:8" ht="15" customHeight="1">
      <c r="H56575" s="24"/>
    </row>
    <row r="56576" spans="8:8" ht="15" customHeight="1">
      <c r="H56576" s="24"/>
    </row>
    <row r="56577" spans="8:8" ht="15" customHeight="1">
      <c r="H56577" s="24"/>
    </row>
    <row r="56578" spans="8:8" ht="15" customHeight="1">
      <c r="H56578" s="24"/>
    </row>
    <row r="56579" spans="8:8" ht="15" customHeight="1">
      <c r="H56579" s="24"/>
    </row>
    <row r="56580" spans="8:8" ht="15" customHeight="1">
      <c r="H56580" s="24"/>
    </row>
    <row r="56581" spans="8:8" ht="15" customHeight="1">
      <c r="H56581" s="24"/>
    </row>
    <row r="56582" spans="8:8" ht="15" customHeight="1">
      <c r="H56582" s="24"/>
    </row>
    <row r="56583" spans="8:8" ht="15" customHeight="1">
      <c r="H56583" s="24"/>
    </row>
    <row r="56584" spans="8:8" ht="15" customHeight="1">
      <c r="H56584" s="24"/>
    </row>
    <row r="56585" spans="8:8" ht="15" customHeight="1">
      <c r="H56585" s="24"/>
    </row>
    <row r="56586" spans="8:8" ht="15" customHeight="1">
      <c r="H56586" s="24"/>
    </row>
    <row r="56587" spans="8:8" ht="15" customHeight="1">
      <c r="H56587" s="24"/>
    </row>
    <row r="56588" spans="8:8" ht="15" customHeight="1">
      <c r="H56588" s="24"/>
    </row>
    <row r="56589" spans="8:8" ht="15" customHeight="1">
      <c r="H56589" s="24"/>
    </row>
    <row r="56590" spans="8:8" ht="15" customHeight="1">
      <c r="H56590" s="24"/>
    </row>
    <row r="56591" spans="8:8" ht="15" customHeight="1">
      <c r="H56591" s="24"/>
    </row>
    <row r="56592" spans="8:8" ht="15" customHeight="1">
      <c r="H56592" s="24"/>
    </row>
    <row r="56593" spans="8:8" ht="15" customHeight="1">
      <c r="H56593" s="24"/>
    </row>
    <row r="56594" spans="8:8" ht="15" customHeight="1">
      <c r="H56594" s="24"/>
    </row>
    <row r="56595" spans="8:8" ht="15" customHeight="1">
      <c r="H56595" s="24"/>
    </row>
    <row r="56596" spans="8:8" ht="15" customHeight="1">
      <c r="H56596" s="24"/>
    </row>
    <row r="56597" spans="8:8" ht="15" customHeight="1">
      <c r="H56597" s="24"/>
    </row>
    <row r="56598" spans="8:8" ht="15" customHeight="1">
      <c r="H56598" s="24"/>
    </row>
    <row r="56599" spans="8:8" ht="15" customHeight="1">
      <c r="H56599" s="24"/>
    </row>
    <row r="56600" spans="8:8" ht="15" customHeight="1">
      <c r="H56600" s="24"/>
    </row>
    <row r="56601" spans="8:8" ht="15" customHeight="1">
      <c r="H56601" s="24"/>
    </row>
    <row r="56602" spans="8:8" ht="15" customHeight="1">
      <c r="H56602" s="24"/>
    </row>
    <row r="56603" spans="8:8" ht="15" customHeight="1">
      <c r="H56603" s="24"/>
    </row>
    <row r="56604" spans="8:8" ht="15" customHeight="1">
      <c r="H56604" s="24"/>
    </row>
    <row r="56605" spans="8:8" ht="15" customHeight="1">
      <c r="H56605" s="24"/>
    </row>
    <row r="56606" spans="8:8" ht="15" customHeight="1">
      <c r="H56606" s="24"/>
    </row>
    <row r="56607" spans="8:8" ht="15" customHeight="1">
      <c r="H56607" s="24"/>
    </row>
    <row r="56608" spans="8:8" ht="15" customHeight="1">
      <c r="H56608" s="24"/>
    </row>
    <row r="56609" spans="8:8" ht="15" customHeight="1">
      <c r="H56609" s="24"/>
    </row>
    <row r="56610" spans="8:8" ht="15" customHeight="1">
      <c r="H56610" s="24"/>
    </row>
    <row r="56611" spans="8:8" ht="15" customHeight="1">
      <c r="H56611" s="24"/>
    </row>
    <row r="56612" spans="8:8" ht="15" customHeight="1">
      <c r="H56612" s="24"/>
    </row>
    <row r="56613" spans="8:8" ht="15" customHeight="1">
      <c r="H56613" s="24"/>
    </row>
    <row r="56614" spans="8:8" ht="15" customHeight="1">
      <c r="H56614" s="24"/>
    </row>
    <row r="56615" spans="8:8" ht="15" customHeight="1">
      <c r="H56615" s="24"/>
    </row>
    <row r="56616" spans="8:8" ht="15" customHeight="1">
      <c r="H56616" s="24"/>
    </row>
    <row r="56617" spans="8:8" ht="15" customHeight="1">
      <c r="H56617" s="24"/>
    </row>
    <row r="56618" spans="8:8" ht="15" customHeight="1">
      <c r="H56618" s="24"/>
    </row>
    <row r="56619" spans="8:8" ht="15" customHeight="1">
      <c r="H56619" s="24"/>
    </row>
    <row r="56620" spans="8:8" ht="15" customHeight="1">
      <c r="H56620" s="24"/>
    </row>
    <row r="56621" spans="8:8" ht="15" customHeight="1">
      <c r="H56621" s="24"/>
    </row>
    <row r="56622" spans="8:8" ht="15" customHeight="1">
      <c r="H56622" s="24"/>
    </row>
    <row r="56623" spans="8:8" ht="15" customHeight="1">
      <c r="H56623" s="24"/>
    </row>
    <row r="56624" spans="8:8" ht="15" customHeight="1">
      <c r="H56624" s="24"/>
    </row>
    <row r="56625" spans="8:8" ht="15" customHeight="1">
      <c r="H56625" s="24"/>
    </row>
    <row r="56626" spans="8:8" ht="15" customHeight="1">
      <c r="H56626" s="24"/>
    </row>
    <row r="56627" spans="8:8" ht="15" customHeight="1">
      <c r="H56627" s="24"/>
    </row>
    <row r="56628" spans="8:8" ht="15" customHeight="1">
      <c r="H56628" s="24"/>
    </row>
    <row r="56629" spans="8:8" ht="15" customHeight="1">
      <c r="H56629" s="24"/>
    </row>
    <row r="56630" spans="8:8" ht="15" customHeight="1">
      <c r="H56630" s="24"/>
    </row>
    <row r="56631" spans="8:8" ht="15" customHeight="1">
      <c r="H56631" s="24"/>
    </row>
    <row r="56632" spans="8:8" ht="15" customHeight="1">
      <c r="H56632" s="24"/>
    </row>
    <row r="56633" spans="8:8" ht="15" customHeight="1">
      <c r="H56633" s="24"/>
    </row>
    <row r="56634" spans="8:8" ht="15" customHeight="1">
      <c r="H56634" s="24"/>
    </row>
    <row r="56635" spans="8:8" ht="15" customHeight="1">
      <c r="H56635" s="24"/>
    </row>
    <row r="56636" spans="8:8" ht="15" customHeight="1">
      <c r="H56636" s="24"/>
    </row>
    <row r="56637" spans="8:8" ht="15" customHeight="1">
      <c r="H56637" s="24"/>
    </row>
    <row r="56638" spans="8:8" ht="15" customHeight="1">
      <c r="H56638" s="24"/>
    </row>
    <row r="56639" spans="8:8" ht="15" customHeight="1">
      <c r="H56639" s="24"/>
    </row>
    <row r="56640" spans="8:8" ht="15" customHeight="1">
      <c r="H56640" s="24"/>
    </row>
    <row r="56641" spans="8:8" ht="15" customHeight="1">
      <c r="H56641" s="24"/>
    </row>
    <row r="56642" spans="8:8" ht="15" customHeight="1">
      <c r="H56642" s="24"/>
    </row>
    <row r="56643" spans="8:8" ht="15" customHeight="1">
      <c r="H56643" s="24"/>
    </row>
    <row r="56644" spans="8:8" ht="15" customHeight="1">
      <c r="H56644" s="24"/>
    </row>
    <row r="56645" spans="8:8" ht="15" customHeight="1">
      <c r="H56645" s="24"/>
    </row>
    <row r="56646" spans="8:8" ht="15" customHeight="1">
      <c r="H56646" s="24"/>
    </row>
    <row r="56647" spans="8:8" ht="15" customHeight="1">
      <c r="H56647" s="24"/>
    </row>
    <row r="56648" spans="8:8" ht="15" customHeight="1">
      <c r="H56648" s="24"/>
    </row>
    <row r="56649" spans="8:8" ht="15" customHeight="1">
      <c r="H56649" s="24"/>
    </row>
    <row r="56650" spans="8:8" ht="15" customHeight="1">
      <c r="H56650" s="24"/>
    </row>
    <row r="56651" spans="8:8" ht="15" customHeight="1">
      <c r="H56651" s="24"/>
    </row>
    <row r="56652" spans="8:8" ht="15" customHeight="1">
      <c r="H56652" s="24"/>
    </row>
    <row r="56653" spans="8:8" ht="15" customHeight="1">
      <c r="H56653" s="24"/>
    </row>
    <row r="56654" spans="8:8" ht="15" customHeight="1">
      <c r="H56654" s="24"/>
    </row>
    <row r="56655" spans="8:8" ht="15" customHeight="1">
      <c r="H56655" s="24"/>
    </row>
    <row r="56656" spans="8:8" ht="15" customHeight="1">
      <c r="H56656" s="24"/>
    </row>
    <row r="56657" spans="8:8" ht="15" customHeight="1">
      <c r="H56657" s="24"/>
    </row>
    <row r="56658" spans="8:8" ht="15" customHeight="1">
      <c r="H56658" s="24"/>
    </row>
    <row r="56659" spans="8:8" ht="15" customHeight="1">
      <c r="H56659" s="24"/>
    </row>
    <row r="56660" spans="8:8" ht="15" customHeight="1">
      <c r="H56660" s="24"/>
    </row>
    <row r="56661" spans="8:8" ht="15" customHeight="1">
      <c r="H56661" s="24"/>
    </row>
    <row r="56662" spans="8:8" ht="15" customHeight="1">
      <c r="H56662" s="24"/>
    </row>
    <row r="56663" spans="8:8" ht="15" customHeight="1">
      <c r="H56663" s="24"/>
    </row>
    <row r="56664" spans="8:8" ht="15" customHeight="1">
      <c r="H56664" s="24"/>
    </row>
    <row r="56665" spans="8:8" ht="15" customHeight="1">
      <c r="H56665" s="24"/>
    </row>
    <row r="56666" spans="8:8" ht="15" customHeight="1">
      <c r="H56666" s="24"/>
    </row>
    <row r="56667" spans="8:8" ht="15" customHeight="1">
      <c r="H56667" s="24"/>
    </row>
    <row r="56668" spans="8:8" ht="15" customHeight="1">
      <c r="H56668" s="24"/>
    </row>
    <row r="56669" spans="8:8" ht="15" customHeight="1">
      <c r="H56669" s="24"/>
    </row>
    <row r="56670" spans="8:8" ht="15" customHeight="1">
      <c r="H56670" s="24"/>
    </row>
    <row r="56671" spans="8:8" ht="15" customHeight="1">
      <c r="H56671" s="24"/>
    </row>
    <row r="56672" spans="8:8" ht="15" customHeight="1">
      <c r="H56672" s="24"/>
    </row>
    <row r="56673" spans="8:8" ht="15" customHeight="1">
      <c r="H56673" s="24"/>
    </row>
    <row r="56674" spans="8:8" ht="15" customHeight="1">
      <c r="H56674" s="24"/>
    </row>
    <row r="56675" spans="8:8" ht="15" customHeight="1">
      <c r="H56675" s="24"/>
    </row>
    <row r="56676" spans="8:8" ht="15" customHeight="1">
      <c r="H56676" s="24"/>
    </row>
    <row r="56677" spans="8:8" ht="15" customHeight="1">
      <c r="H56677" s="24"/>
    </row>
    <row r="56678" spans="8:8" ht="15" customHeight="1">
      <c r="H56678" s="24"/>
    </row>
    <row r="56679" spans="8:8" ht="15" customHeight="1">
      <c r="H56679" s="24"/>
    </row>
    <row r="56680" spans="8:8" ht="15" customHeight="1">
      <c r="H56680" s="24"/>
    </row>
    <row r="56681" spans="8:8" ht="15" customHeight="1">
      <c r="H56681" s="24"/>
    </row>
    <row r="56682" spans="8:8" ht="15" customHeight="1">
      <c r="H56682" s="24"/>
    </row>
    <row r="56683" spans="8:8" ht="15" customHeight="1">
      <c r="H56683" s="24"/>
    </row>
    <row r="56684" spans="8:8" ht="15" customHeight="1">
      <c r="H56684" s="24"/>
    </row>
    <row r="56685" spans="8:8" ht="15" customHeight="1">
      <c r="H56685" s="24"/>
    </row>
    <row r="56686" spans="8:8" ht="15" customHeight="1">
      <c r="H56686" s="24"/>
    </row>
    <row r="56687" spans="8:8" ht="15" customHeight="1">
      <c r="H56687" s="24"/>
    </row>
    <row r="56688" spans="8:8" ht="15" customHeight="1">
      <c r="H56688" s="24"/>
    </row>
    <row r="56689" spans="8:8" ht="15" customHeight="1">
      <c r="H56689" s="24"/>
    </row>
    <row r="56690" spans="8:8" ht="15" customHeight="1">
      <c r="H56690" s="24"/>
    </row>
    <row r="56691" spans="8:8" ht="15" customHeight="1">
      <c r="H56691" s="24"/>
    </row>
    <row r="56692" spans="8:8" ht="15" customHeight="1">
      <c r="H56692" s="24"/>
    </row>
    <row r="56693" spans="8:8" ht="15" customHeight="1">
      <c r="H56693" s="24"/>
    </row>
    <row r="56694" spans="8:8" ht="15" customHeight="1">
      <c r="H56694" s="24"/>
    </row>
    <row r="56695" spans="8:8" ht="15" customHeight="1">
      <c r="H56695" s="24"/>
    </row>
    <row r="56696" spans="8:8" ht="15" customHeight="1">
      <c r="H56696" s="24"/>
    </row>
    <row r="56697" spans="8:8" ht="15" customHeight="1">
      <c r="H56697" s="24"/>
    </row>
    <row r="56698" spans="8:8" ht="15" customHeight="1">
      <c r="H56698" s="24"/>
    </row>
    <row r="56699" spans="8:8" ht="15" customHeight="1">
      <c r="H56699" s="24"/>
    </row>
    <row r="56700" spans="8:8" ht="15" customHeight="1">
      <c r="H56700" s="24"/>
    </row>
    <row r="56701" spans="8:8" ht="15" customHeight="1">
      <c r="H56701" s="24"/>
    </row>
    <row r="56702" spans="8:8" ht="15" customHeight="1">
      <c r="H56702" s="24"/>
    </row>
    <row r="56703" spans="8:8" ht="15" customHeight="1">
      <c r="H56703" s="24"/>
    </row>
    <row r="56704" spans="8:8" ht="15" customHeight="1">
      <c r="H56704" s="24"/>
    </row>
    <row r="56705" spans="8:8" ht="15" customHeight="1">
      <c r="H56705" s="24"/>
    </row>
    <row r="56706" spans="8:8" ht="15" customHeight="1">
      <c r="H56706" s="24"/>
    </row>
    <row r="56707" spans="8:8" ht="15" customHeight="1">
      <c r="H56707" s="24"/>
    </row>
    <row r="56708" spans="8:8" ht="15" customHeight="1">
      <c r="H56708" s="24"/>
    </row>
    <row r="56709" spans="8:8" ht="15" customHeight="1">
      <c r="H56709" s="24"/>
    </row>
    <row r="56710" spans="8:8" ht="15" customHeight="1">
      <c r="H56710" s="24"/>
    </row>
    <row r="56711" spans="8:8" ht="15" customHeight="1">
      <c r="H56711" s="24"/>
    </row>
    <row r="56712" spans="8:8" ht="15" customHeight="1">
      <c r="H56712" s="24"/>
    </row>
    <row r="56713" spans="8:8" ht="15" customHeight="1">
      <c r="H56713" s="24"/>
    </row>
    <row r="56714" spans="8:8" ht="15" customHeight="1">
      <c r="H56714" s="24"/>
    </row>
    <row r="56715" spans="8:8" ht="15" customHeight="1">
      <c r="H56715" s="24"/>
    </row>
    <row r="56716" spans="8:8" ht="15" customHeight="1">
      <c r="H56716" s="24"/>
    </row>
    <row r="56717" spans="8:8" ht="15" customHeight="1">
      <c r="H56717" s="24"/>
    </row>
    <row r="56718" spans="8:8" ht="15" customHeight="1">
      <c r="H56718" s="24"/>
    </row>
    <row r="56719" spans="8:8" ht="15" customHeight="1">
      <c r="H56719" s="24"/>
    </row>
    <row r="56720" spans="8:8" ht="15" customHeight="1">
      <c r="H56720" s="24"/>
    </row>
    <row r="56721" spans="8:8" ht="15" customHeight="1">
      <c r="H56721" s="24"/>
    </row>
    <row r="56722" spans="8:8" ht="15" customHeight="1">
      <c r="H56722" s="24"/>
    </row>
    <row r="56723" spans="8:8" ht="15" customHeight="1">
      <c r="H56723" s="24"/>
    </row>
    <row r="56724" spans="8:8" ht="15" customHeight="1">
      <c r="H56724" s="24"/>
    </row>
    <row r="56725" spans="8:8" ht="15" customHeight="1">
      <c r="H56725" s="24"/>
    </row>
    <row r="56726" spans="8:8" ht="15" customHeight="1">
      <c r="H56726" s="24"/>
    </row>
    <row r="56727" spans="8:8" ht="15" customHeight="1">
      <c r="H56727" s="24"/>
    </row>
    <row r="56728" spans="8:8" ht="15" customHeight="1">
      <c r="H56728" s="24"/>
    </row>
    <row r="56729" spans="8:8" ht="15" customHeight="1">
      <c r="H56729" s="24"/>
    </row>
    <row r="56730" spans="8:8" ht="15" customHeight="1">
      <c r="H56730" s="24"/>
    </row>
    <row r="56731" spans="8:8" ht="15" customHeight="1">
      <c r="H56731" s="24"/>
    </row>
    <row r="56732" spans="8:8" ht="15" customHeight="1">
      <c r="H56732" s="24"/>
    </row>
    <row r="56733" spans="8:8" ht="15" customHeight="1">
      <c r="H56733" s="24"/>
    </row>
    <row r="56734" spans="8:8" ht="15" customHeight="1">
      <c r="H56734" s="24"/>
    </row>
    <row r="56735" spans="8:8" ht="15" customHeight="1">
      <c r="H56735" s="24"/>
    </row>
    <row r="56736" spans="8:8" ht="15" customHeight="1">
      <c r="H56736" s="24"/>
    </row>
    <row r="56737" spans="8:8" ht="15" customHeight="1">
      <c r="H56737" s="24"/>
    </row>
    <row r="56738" spans="8:8" ht="15" customHeight="1">
      <c r="H56738" s="24"/>
    </row>
    <row r="56739" spans="8:8" ht="15" customHeight="1">
      <c r="H56739" s="24"/>
    </row>
    <row r="56740" spans="8:8" ht="15" customHeight="1">
      <c r="H56740" s="24"/>
    </row>
    <row r="56741" spans="8:8" ht="15" customHeight="1">
      <c r="H56741" s="24"/>
    </row>
    <row r="56742" spans="8:8" ht="15" customHeight="1">
      <c r="H56742" s="24"/>
    </row>
    <row r="56743" spans="8:8" ht="15" customHeight="1">
      <c r="H56743" s="24"/>
    </row>
    <row r="56744" spans="8:8" ht="15" customHeight="1">
      <c r="H56744" s="24"/>
    </row>
    <row r="56745" spans="8:8" ht="15" customHeight="1">
      <c r="H56745" s="24"/>
    </row>
    <row r="56746" spans="8:8" ht="15" customHeight="1">
      <c r="H56746" s="24"/>
    </row>
    <row r="56747" spans="8:8" ht="15" customHeight="1">
      <c r="H56747" s="24"/>
    </row>
    <row r="56748" spans="8:8" ht="15" customHeight="1">
      <c r="H56748" s="24"/>
    </row>
    <row r="56749" spans="8:8" ht="15" customHeight="1">
      <c r="H56749" s="24"/>
    </row>
    <row r="56750" spans="8:8" ht="15" customHeight="1">
      <c r="H56750" s="24"/>
    </row>
    <row r="56751" spans="8:8" ht="15" customHeight="1">
      <c r="H56751" s="24"/>
    </row>
    <row r="56752" spans="8:8" ht="15" customHeight="1">
      <c r="H56752" s="24"/>
    </row>
    <row r="56753" spans="8:8" ht="15" customHeight="1">
      <c r="H56753" s="24"/>
    </row>
    <row r="56754" spans="8:8" ht="15" customHeight="1">
      <c r="H56754" s="24"/>
    </row>
    <row r="56755" spans="8:8" ht="15" customHeight="1">
      <c r="H56755" s="24"/>
    </row>
    <row r="56756" spans="8:8" ht="15" customHeight="1">
      <c r="H56756" s="24"/>
    </row>
    <row r="56757" spans="8:8" ht="15" customHeight="1">
      <c r="H56757" s="24"/>
    </row>
    <row r="56758" spans="8:8" ht="15" customHeight="1">
      <c r="H56758" s="24"/>
    </row>
    <row r="56759" spans="8:8" ht="15" customHeight="1">
      <c r="H56759" s="24"/>
    </row>
    <row r="56760" spans="8:8" ht="15" customHeight="1">
      <c r="H56760" s="24"/>
    </row>
    <row r="56761" spans="8:8" ht="15" customHeight="1">
      <c r="H56761" s="24"/>
    </row>
    <row r="56762" spans="8:8" ht="15" customHeight="1">
      <c r="H56762" s="24"/>
    </row>
    <row r="56763" spans="8:8" ht="15" customHeight="1">
      <c r="H56763" s="24"/>
    </row>
    <row r="56764" spans="8:8" ht="15" customHeight="1">
      <c r="H56764" s="24"/>
    </row>
    <row r="56765" spans="8:8" ht="15" customHeight="1">
      <c r="H56765" s="24"/>
    </row>
    <row r="56766" spans="8:8" ht="15" customHeight="1">
      <c r="H56766" s="24"/>
    </row>
    <row r="56767" spans="8:8" ht="15" customHeight="1">
      <c r="H56767" s="24"/>
    </row>
    <row r="56768" spans="8:8" ht="15" customHeight="1">
      <c r="H56768" s="24"/>
    </row>
    <row r="56769" spans="8:8" ht="15" customHeight="1">
      <c r="H56769" s="24"/>
    </row>
    <row r="56770" spans="8:8" ht="15" customHeight="1">
      <c r="H56770" s="24"/>
    </row>
    <row r="56771" spans="8:8" ht="15" customHeight="1">
      <c r="H56771" s="24"/>
    </row>
    <row r="56772" spans="8:8" ht="15" customHeight="1">
      <c r="H56772" s="24"/>
    </row>
    <row r="56773" spans="8:8" ht="15" customHeight="1">
      <c r="H56773" s="24"/>
    </row>
    <row r="56774" spans="8:8" ht="15" customHeight="1">
      <c r="H56774" s="24"/>
    </row>
    <row r="56775" spans="8:8" ht="15" customHeight="1">
      <c r="H56775" s="24"/>
    </row>
    <row r="56776" spans="8:8" ht="15" customHeight="1">
      <c r="H56776" s="24"/>
    </row>
    <row r="56777" spans="8:8" ht="15" customHeight="1">
      <c r="H56777" s="24"/>
    </row>
    <row r="56778" spans="8:8" ht="15" customHeight="1">
      <c r="H56778" s="24"/>
    </row>
    <row r="56779" spans="8:8" ht="15" customHeight="1">
      <c r="H56779" s="24"/>
    </row>
    <row r="56780" spans="8:8" ht="15" customHeight="1">
      <c r="H56780" s="24"/>
    </row>
    <row r="56781" spans="8:8" ht="15" customHeight="1">
      <c r="H56781" s="24"/>
    </row>
    <row r="56782" spans="8:8" ht="15" customHeight="1">
      <c r="H56782" s="24"/>
    </row>
    <row r="56783" spans="8:8" ht="15" customHeight="1">
      <c r="H56783" s="24"/>
    </row>
    <row r="56784" spans="8:8" ht="15" customHeight="1">
      <c r="H56784" s="24"/>
    </row>
    <row r="56785" spans="8:8" ht="15" customHeight="1">
      <c r="H56785" s="24"/>
    </row>
    <row r="56786" spans="8:8" ht="15" customHeight="1">
      <c r="H56786" s="24"/>
    </row>
    <row r="56787" spans="8:8" ht="15" customHeight="1">
      <c r="H56787" s="24"/>
    </row>
    <row r="56788" spans="8:8" ht="15" customHeight="1">
      <c r="H56788" s="24"/>
    </row>
    <row r="56789" spans="8:8" ht="15" customHeight="1">
      <c r="H56789" s="24"/>
    </row>
    <row r="56790" spans="8:8" ht="15" customHeight="1">
      <c r="H56790" s="24"/>
    </row>
    <row r="56791" spans="8:8" ht="15" customHeight="1">
      <c r="H56791" s="24"/>
    </row>
    <row r="56792" spans="8:8" ht="15" customHeight="1">
      <c r="H56792" s="24"/>
    </row>
    <row r="56793" spans="8:8" ht="15" customHeight="1">
      <c r="H56793" s="24"/>
    </row>
    <row r="56794" spans="8:8" ht="15" customHeight="1">
      <c r="H56794" s="24"/>
    </row>
    <row r="56795" spans="8:8" ht="15" customHeight="1">
      <c r="H56795" s="24"/>
    </row>
    <row r="56796" spans="8:8" ht="15" customHeight="1">
      <c r="H56796" s="24"/>
    </row>
    <row r="56797" spans="8:8" ht="15" customHeight="1">
      <c r="H56797" s="24"/>
    </row>
    <row r="56798" spans="8:8" ht="15" customHeight="1">
      <c r="H56798" s="24"/>
    </row>
    <row r="56799" spans="8:8" ht="15" customHeight="1">
      <c r="H56799" s="24"/>
    </row>
    <row r="56800" spans="8:8" ht="15" customHeight="1">
      <c r="H56800" s="24"/>
    </row>
    <row r="56801" spans="8:8" ht="15" customHeight="1">
      <c r="H56801" s="24"/>
    </row>
    <row r="56802" spans="8:8" ht="15" customHeight="1">
      <c r="H56802" s="24"/>
    </row>
    <row r="56803" spans="8:8" ht="15" customHeight="1">
      <c r="H56803" s="24"/>
    </row>
    <row r="56804" spans="8:8" ht="15" customHeight="1">
      <c r="H56804" s="24"/>
    </row>
    <row r="56805" spans="8:8" ht="15" customHeight="1">
      <c r="H56805" s="24"/>
    </row>
    <row r="56806" spans="8:8" ht="15" customHeight="1">
      <c r="H56806" s="24"/>
    </row>
    <row r="56807" spans="8:8" ht="15" customHeight="1">
      <c r="H56807" s="24"/>
    </row>
    <row r="56808" spans="8:8" ht="15" customHeight="1">
      <c r="H56808" s="24"/>
    </row>
    <row r="56809" spans="8:8" ht="15" customHeight="1">
      <c r="H56809" s="24"/>
    </row>
    <row r="56810" spans="8:8" ht="15" customHeight="1">
      <c r="H56810" s="24"/>
    </row>
    <row r="56811" spans="8:8" ht="15" customHeight="1">
      <c r="H56811" s="24"/>
    </row>
    <row r="56812" spans="8:8" ht="15" customHeight="1">
      <c r="H56812" s="24"/>
    </row>
    <row r="56813" spans="8:8" ht="15" customHeight="1">
      <c r="H56813" s="24"/>
    </row>
    <row r="56814" spans="8:8" ht="15" customHeight="1">
      <c r="H56814" s="24"/>
    </row>
    <row r="56815" spans="8:8" ht="15" customHeight="1">
      <c r="H56815" s="24"/>
    </row>
    <row r="56816" spans="8:8" ht="15" customHeight="1">
      <c r="H56816" s="24"/>
    </row>
    <row r="56817" spans="8:8" ht="15" customHeight="1">
      <c r="H56817" s="24"/>
    </row>
    <row r="56818" spans="8:8" ht="15" customHeight="1">
      <c r="H56818" s="24"/>
    </row>
    <row r="56819" spans="8:8" ht="15" customHeight="1">
      <c r="H56819" s="24"/>
    </row>
    <row r="56820" spans="8:8" ht="15" customHeight="1">
      <c r="H56820" s="24"/>
    </row>
    <row r="56821" spans="8:8" ht="15" customHeight="1">
      <c r="H56821" s="24"/>
    </row>
    <row r="56822" spans="8:8" ht="15" customHeight="1">
      <c r="H56822" s="24"/>
    </row>
    <row r="56823" spans="8:8" ht="15" customHeight="1">
      <c r="H56823" s="24"/>
    </row>
    <row r="56824" spans="8:8" ht="15" customHeight="1">
      <c r="H56824" s="24"/>
    </row>
    <row r="56825" spans="8:8" ht="15" customHeight="1">
      <c r="H56825" s="24"/>
    </row>
    <row r="56826" spans="8:8" ht="15" customHeight="1">
      <c r="H56826" s="24"/>
    </row>
    <row r="56827" spans="8:8" ht="15" customHeight="1">
      <c r="H56827" s="24"/>
    </row>
    <row r="56828" spans="8:8" ht="15" customHeight="1">
      <c r="H56828" s="24"/>
    </row>
    <row r="56829" spans="8:8" ht="15" customHeight="1">
      <c r="H56829" s="24"/>
    </row>
    <row r="56830" spans="8:8" ht="15" customHeight="1">
      <c r="H56830" s="24"/>
    </row>
    <row r="56831" spans="8:8" ht="15" customHeight="1">
      <c r="H56831" s="24"/>
    </row>
    <row r="56832" spans="8:8" ht="15" customHeight="1">
      <c r="H56832" s="24"/>
    </row>
    <row r="56833" spans="8:8" ht="15" customHeight="1">
      <c r="H56833" s="24"/>
    </row>
    <row r="56834" spans="8:8" ht="15" customHeight="1">
      <c r="H56834" s="24"/>
    </row>
    <row r="56835" spans="8:8" ht="15" customHeight="1">
      <c r="H56835" s="24"/>
    </row>
    <row r="56836" spans="8:8" ht="15" customHeight="1">
      <c r="H56836" s="24"/>
    </row>
    <row r="56837" spans="8:8" ht="15" customHeight="1">
      <c r="H56837" s="24"/>
    </row>
    <row r="56838" spans="8:8" ht="15" customHeight="1">
      <c r="H56838" s="24"/>
    </row>
    <row r="56839" spans="8:8" ht="15" customHeight="1">
      <c r="H56839" s="24"/>
    </row>
    <row r="56840" spans="8:8" ht="15" customHeight="1">
      <c r="H56840" s="24"/>
    </row>
    <row r="56841" spans="8:8" ht="15" customHeight="1">
      <c r="H56841" s="24"/>
    </row>
    <row r="56842" spans="8:8" ht="15" customHeight="1">
      <c r="H56842" s="24"/>
    </row>
    <row r="56843" spans="8:8" ht="15" customHeight="1">
      <c r="H56843" s="24"/>
    </row>
    <row r="56844" spans="8:8" ht="15" customHeight="1">
      <c r="H56844" s="24"/>
    </row>
    <row r="56845" spans="8:8" ht="15" customHeight="1">
      <c r="H56845" s="24"/>
    </row>
    <row r="56846" spans="8:8" ht="15" customHeight="1">
      <c r="H56846" s="24"/>
    </row>
    <row r="56847" spans="8:8" ht="15" customHeight="1">
      <c r="H56847" s="24"/>
    </row>
    <row r="56848" spans="8:8" ht="15" customHeight="1">
      <c r="H56848" s="24"/>
    </row>
    <row r="56849" spans="8:8" ht="15" customHeight="1">
      <c r="H56849" s="24"/>
    </row>
    <row r="56850" spans="8:8" ht="15" customHeight="1">
      <c r="H56850" s="24"/>
    </row>
    <row r="56851" spans="8:8" ht="15" customHeight="1">
      <c r="H56851" s="24"/>
    </row>
    <row r="56852" spans="8:8" ht="15" customHeight="1">
      <c r="H56852" s="24"/>
    </row>
    <row r="56853" spans="8:8" ht="15" customHeight="1">
      <c r="H56853" s="24"/>
    </row>
    <row r="56854" spans="8:8" ht="15" customHeight="1">
      <c r="H56854" s="24"/>
    </row>
    <row r="56855" spans="8:8" ht="15" customHeight="1">
      <c r="H56855" s="24"/>
    </row>
    <row r="56856" spans="8:8" ht="15" customHeight="1">
      <c r="H56856" s="24"/>
    </row>
    <row r="56857" spans="8:8" ht="15" customHeight="1">
      <c r="H56857" s="24"/>
    </row>
    <row r="56858" spans="8:8" ht="15" customHeight="1">
      <c r="H56858" s="24"/>
    </row>
    <row r="56859" spans="8:8" ht="15" customHeight="1">
      <c r="H56859" s="24"/>
    </row>
    <row r="56860" spans="8:8" ht="15" customHeight="1">
      <c r="H56860" s="24"/>
    </row>
    <row r="56861" spans="8:8" ht="15" customHeight="1">
      <c r="H56861" s="24"/>
    </row>
    <row r="56862" spans="8:8" ht="15" customHeight="1">
      <c r="H56862" s="24"/>
    </row>
    <row r="56863" spans="8:8" ht="15" customHeight="1">
      <c r="H56863" s="24"/>
    </row>
    <row r="56864" spans="8:8" ht="15" customHeight="1">
      <c r="H56864" s="24"/>
    </row>
    <row r="56865" spans="8:8" ht="15" customHeight="1">
      <c r="H56865" s="24"/>
    </row>
    <row r="56866" spans="8:8" ht="15" customHeight="1">
      <c r="H56866" s="24"/>
    </row>
    <row r="56867" spans="8:8" ht="15" customHeight="1">
      <c r="H56867" s="24"/>
    </row>
    <row r="56868" spans="8:8" ht="15" customHeight="1">
      <c r="H56868" s="24"/>
    </row>
    <row r="56869" spans="8:8" ht="15" customHeight="1">
      <c r="H56869" s="24"/>
    </row>
    <row r="56870" spans="8:8" ht="15" customHeight="1">
      <c r="H56870" s="24"/>
    </row>
    <row r="56871" spans="8:8" ht="15" customHeight="1">
      <c r="H56871" s="24"/>
    </row>
    <row r="56872" spans="8:8" ht="15" customHeight="1">
      <c r="H56872" s="24"/>
    </row>
    <row r="56873" spans="8:8" ht="15" customHeight="1">
      <c r="H56873" s="24"/>
    </row>
    <row r="56874" spans="8:8" ht="15" customHeight="1">
      <c r="H56874" s="24"/>
    </row>
    <row r="56875" spans="8:8" ht="15" customHeight="1">
      <c r="H56875" s="24"/>
    </row>
    <row r="56876" spans="8:8" ht="15" customHeight="1">
      <c r="H56876" s="24"/>
    </row>
    <row r="56877" spans="8:8" ht="15" customHeight="1">
      <c r="H56877" s="24"/>
    </row>
    <row r="56878" spans="8:8" ht="15" customHeight="1">
      <c r="H56878" s="24"/>
    </row>
    <row r="56879" spans="8:8" ht="15" customHeight="1">
      <c r="H56879" s="24"/>
    </row>
    <row r="56880" spans="8:8" ht="15" customHeight="1">
      <c r="H56880" s="24"/>
    </row>
    <row r="56881" spans="8:8" ht="15" customHeight="1">
      <c r="H56881" s="24"/>
    </row>
    <row r="56882" spans="8:8" ht="15" customHeight="1">
      <c r="H56882" s="24"/>
    </row>
    <row r="56883" spans="8:8" ht="15" customHeight="1">
      <c r="H56883" s="24"/>
    </row>
    <row r="56884" spans="8:8" ht="15" customHeight="1">
      <c r="H56884" s="24"/>
    </row>
    <row r="56885" spans="8:8" ht="15" customHeight="1">
      <c r="H56885" s="24"/>
    </row>
    <row r="56886" spans="8:8" ht="15" customHeight="1">
      <c r="H56886" s="24"/>
    </row>
    <row r="56887" spans="8:8" ht="15" customHeight="1">
      <c r="H56887" s="24"/>
    </row>
    <row r="56888" spans="8:8" ht="15" customHeight="1">
      <c r="H56888" s="24"/>
    </row>
    <row r="56889" spans="8:8" ht="15" customHeight="1">
      <c r="H56889" s="24"/>
    </row>
    <row r="56890" spans="8:8" ht="15" customHeight="1">
      <c r="H56890" s="24"/>
    </row>
    <row r="56891" spans="8:8" ht="15" customHeight="1">
      <c r="H56891" s="24"/>
    </row>
    <row r="56892" spans="8:8" ht="15" customHeight="1">
      <c r="H56892" s="24"/>
    </row>
    <row r="56893" spans="8:8" ht="15" customHeight="1">
      <c r="H56893" s="24"/>
    </row>
    <row r="56894" spans="8:8" ht="15" customHeight="1">
      <c r="H56894" s="24"/>
    </row>
    <row r="56895" spans="8:8" ht="15" customHeight="1">
      <c r="H56895" s="24"/>
    </row>
    <row r="56896" spans="8:8" ht="15" customHeight="1">
      <c r="H56896" s="24"/>
    </row>
    <row r="56897" spans="8:8" ht="15" customHeight="1">
      <c r="H56897" s="24"/>
    </row>
    <row r="56898" spans="8:8" ht="15" customHeight="1">
      <c r="H56898" s="24"/>
    </row>
    <row r="56899" spans="8:8" ht="15" customHeight="1">
      <c r="H56899" s="24"/>
    </row>
    <row r="56900" spans="8:8" ht="15" customHeight="1">
      <c r="H56900" s="24"/>
    </row>
    <row r="56901" spans="8:8" ht="15" customHeight="1">
      <c r="H56901" s="24"/>
    </row>
    <row r="56902" spans="8:8" ht="15" customHeight="1">
      <c r="H56902" s="24"/>
    </row>
    <row r="56903" spans="8:8" ht="15" customHeight="1">
      <c r="H56903" s="24"/>
    </row>
    <row r="56904" spans="8:8" ht="15" customHeight="1">
      <c r="H56904" s="24"/>
    </row>
    <row r="56905" spans="8:8" ht="15" customHeight="1">
      <c r="H56905" s="24"/>
    </row>
    <row r="56906" spans="8:8" ht="15" customHeight="1">
      <c r="H56906" s="24"/>
    </row>
    <row r="56907" spans="8:8" ht="15" customHeight="1">
      <c r="H56907" s="24"/>
    </row>
    <row r="56908" spans="8:8" ht="15" customHeight="1">
      <c r="H56908" s="24"/>
    </row>
    <row r="56909" spans="8:8" ht="15" customHeight="1">
      <c r="H56909" s="24"/>
    </row>
    <row r="56910" spans="8:8" ht="15" customHeight="1">
      <c r="H56910" s="24"/>
    </row>
    <row r="56911" spans="8:8" ht="15" customHeight="1">
      <c r="H56911" s="24"/>
    </row>
    <row r="56912" spans="8:8" ht="15" customHeight="1">
      <c r="H56912" s="24"/>
    </row>
    <row r="56913" spans="8:8" ht="15" customHeight="1">
      <c r="H56913" s="24"/>
    </row>
    <row r="56914" spans="8:8" ht="15" customHeight="1">
      <c r="H56914" s="24"/>
    </row>
    <row r="56915" spans="8:8" ht="15" customHeight="1">
      <c r="H56915" s="24"/>
    </row>
    <row r="56916" spans="8:8" ht="15" customHeight="1">
      <c r="H56916" s="24"/>
    </row>
    <row r="56917" spans="8:8" ht="15" customHeight="1">
      <c r="H56917" s="24"/>
    </row>
    <row r="56918" spans="8:8" ht="15" customHeight="1">
      <c r="H56918" s="24"/>
    </row>
    <row r="56919" spans="8:8" ht="15" customHeight="1">
      <c r="H56919" s="24"/>
    </row>
    <row r="56920" spans="8:8" ht="15" customHeight="1">
      <c r="H56920" s="24"/>
    </row>
    <row r="56921" spans="8:8" ht="15" customHeight="1">
      <c r="H56921" s="24"/>
    </row>
    <row r="56922" spans="8:8" ht="15" customHeight="1">
      <c r="H56922" s="24"/>
    </row>
    <row r="56923" spans="8:8" ht="15" customHeight="1">
      <c r="H56923" s="24"/>
    </row>
    <row r="56924" spans="8:8" ht="15" customHeight="1">
      <c r="H56924" s="24"/>
    </row>
    <row r="56925" spans="8:8" ht="15" customHeight="1">
      <c r="H56925" s="24"/>
    </row>
    <row r="56926" spans="8:8" ht="15" customHeight="1">
      <c r="H56926" s="24"/>
    </row>
    <row r="56927" spans="8:8" ht="15" customHeight="1">
      <c r="H56927" s="24"/>
    </row>
    <row r="56928" spans="8:8" ht="15" customHeight="1">
      <c r="H56928" s="24"/>
    </row>
    <row r="56929" spans="8:8" ht="15" customHeight="1">
      <c r="H56929" s="24"/>
    </row>
    <row r="56930" spans="8:8" ht="15" customHeight="1">
      <c r="H56930" s="24"/>
    </row>
    <row r="56931" spans="8:8" ht="15" customHeight="1">
      <c r="H56931" s="24"/>
    </row>
    <row r="56932" spans="8:8" ht="15" customHeight="1">
      <c r="H56932" s="24"/>
    </row>
    <row r="56933" spans="8:8" ht="15" customHeight="1">
      <c r="H56933" s="24"/>
    </row>
    <row r="56934" spans="8:8" ht="15" customHeight="1">
      <c r="H56934" s="24"/>
    </row>
    <row r="56935" spans="8:8" ht="15" customHeight="1">
      <c r="H56935" s="24"/>
    </row>
    <row r="56936" spans="8:8" ht="15" customHeight="1">
      <c r="H56936" s="24"/>
    </row>
    <row r="56937" spans="8:8" ht="15" customHeight="1">
      <c r="H56937" s="24"/>
    </row>
    <row r="56938" spans="8:8" ht="15" customHeight="1">
      <c r="H56938" s="24"/>
    </row>
    <row r="56939" spans="8:8" ht="15" customHeight="1">
      <c r="H56939" s="24"/>
    </row>
    <row r="56940" spans="8:8" ht="15" customHeight="1">
      <c r="H56940" s="24"/>
    </row>
    <row r="56941" spans="8:8" ht="15" customHeight="1">
      <c r="H56941" s="24"/>
    </row>
    <row r="56942" spans="8:8" ht="15" customHeight="1">
      <c r="H56942" s="24"/>
    </row>
    <row r="56943" spans="8:8" ht="15" customHeight="1">
      <c r="H56943" s="24"/>
    </row>
    <row r="56944" spans="8:8" ht="15" customHeight="1">
      <c r="H56944" s="24"/>
    </row>
    <row r="56945" spans="8:8" ht="15" customHeight="1">
      <c r="H56945" s="24"/>
    </row>
    <row r="56946" spans="8:8" ht="15" customHeight="1">
      <c r="H56946" s="24"/>
    </row>
    <row r="56947" spans="8:8" ht="15" customHeight="1">
      <c r="H56947" s="24"/>
    </row>
    <row r="56948" spans="8:8" ht="15" customHeight="1">
      <c r="H56948" s="24"/>
    </row>
    <row r="56949" spans="8:8" ht="15" customHeight="1">
      <c r="H56949" s="24"/>
    </row>
    <row r="56950" spans="8:8" ht="15" customHeight="1">
      <c r="H56950" s="24"/>
    </row>
    <row r="56951" spans="8:8" ht="15" customHeight="1">
      <c r="H56951" s="24"/>
    </row>
    <row r="56952" spans="8:8" ht="15" customHeight="1">
      <c r="H56952" s="24"/>
    </row>
    <row r="56953" spans="8:8" ht="15" customHeight="1">
      <c r="H56953" s="24"/>
    </row>
    <row r="56954" spans="8:8" ht="15" customHeight="1">
      <c r="H56954" s="24"/>
    </row>
    <row r="56955" spans="8:8" ht="15" customHeight="1">
      <c r="H56955" s="24"/>
    </row>
    <row r="56956" spans="8:8" ht="15" customHeight="1">
      <c r="H56956" s="24"/>
    </row>
    <row r="56957" spans="8:8" ht="15" customHeight="1">
      <c r="H56957" s="24"/>
    </row>
    <row r="56958" spans="8:8" ht="15" customHeight="1">
      <c r="H56958" s="24"/>
    </row>
    <row r="56959" spans="8:8" ht="15" customHeight="1">
      <c r="H56959" s="24"/>
    </row>
    <row r="56960" spans="8:8" ht="15" customHeight="1">
      <c r="H56960" s="24"/>
    </row>
    <row r="56961" spans="8:8" ht="15" customHeight="1">
      <c r="H56961" s="24"/>
    </row>
    <row r="56962" spans="8:8" ht="15" customHeight="1">
      <c r="H56962" s="24"/>
    </row>
    <row r="56963" spans="8:8" ht="15" customHeight="1">
      <c r="H56963" s="24"/>
    </row>
    <row r="56964" spans="8:8" ht="15" customHeight="1">
      <c r="H56964" s="24"/>
    </row>
    <row r="56965" spans="8:8" ht="15" customHeight="1">
      <c r="H56965" s="24"/>
    </row>
    <row r="56966" spans="8:8" ht="15" customHeight="1">
      <c r="H56966" s="24"/>
    </row>
    <row r="56967" spans="8:8" ht="15" customHeight="1">
      <c r="H56967" s="24"/>
    </row>
    <row r="56968" spans="8:8" ht="15" customHeight="1">
      <c r="H56968" s="24"/>
    </row>
    <row r="56969" spans="8:8" ht="15" customHeight="1">
      <c r="H56969" s="24"/>
    </row>
    <row r="56970" spans="8:8" ht="15" customHeight="1">
      <c r="H56970" s="24"/>
    </row>
    <row r="56971" spans="8:8" ht="15" customHeight="1">
      <c r="H56971" s="24"/>
    </row>
    <row r="56972" spans="8:8" ht="15" customHeight="1">
      <c r="H56972" s="24"/>
    </row>
    <row r="56973" spans="8:8" ht="15" customHeight="1">
      <c r="H56973" s="24"/>
    </row>
    <row r="56974" spans="8:8" ht="15" customHeight="1">
      <c r="H56974" s="24"/>
    </row>
    <row r="56975" spans="8:8" ht="15" customHeight="1">
      <c r="H56975" s="24"/>
    </row>
    <row r="56976" spans="8:8" ht="15" customHeight="1">
      <c r="H56976" s="24"/>
    </row>
    <row r="56977" spans="8:8" ht="15" customHeight="1">
      <c r="H56977" s="24"/>
    </row>
    <row r="56978" spans="8:8" ht="15" customHeight="1">
      <c r="H56978" s="24"/>
    </row>
    <row r="56979" spans="8:8" ht="15" customHeight="1">
      <c r="H56979" s="24"/>
    </row>
    <row r="56980" spans="8:8" ht="15" customHeight="1">
      <c r="H56980" s="24"/>
    </row>
    <row r="56981" spans="8:8" ht="15" customHeight="1">
      <c r="H56981" s="24"/>
    </row>
    <row r="56982" spans="8:8" ht="15" customHeight="1">
      <c r="H56982" s="24"/>
    </row>
    <row r="56983" spans="8:8" ht="15" customHeight="1">
      <c r="H56983" s="24"/>
    </row>
    <row r="56984" spans="8:8" ht="15" customHeight="1">
      <c r="H56984" s="24"/>
    </row>
    <row r="56985" spans="8:8" ht="15" customHeight="1">
      <c r="H56985" s="24"/>
    </row>
    <row r="56986" spans="8:8" ht="15" customHeight="1">
      <c r="H56986" s="24"/>
    </row>
    <row r="56987" spans="8:8" ht="15" customHeight="1">
      <c r="H56987" s="24"/>
    </row>
    <row r="56988" spans="8:8" ht="15" customHeight="1">
      <c r="H56988" s="24"/>
    </row>
    <row r="56989" spans="8:8" ht="15" customHeight="1">
      <c r="H56989" s="24"/>
    </row>
    <row r="56990" spans="8:8" ht="15" customHeight="1">
      <c r="H56990" s="24"/>
    </row>
    <row r="56991" spans="8:8" ht="15" customHeight="1">
      <c r="H56991" s="24"/>
    </row>
    <row r="56992" spans="8:8" ht="15" customHeight="1">
      <c r="H56992" s="24"/>
    </row>
    <row r="56993" spans="8:8" ht="15" customHeight="1">
      <c r="H56993" s="24"/>
    </row>
    <row r="56994" spans="8:8" ht="15" customHeight="1">
      <c r="H56994" s="24"/>
    </row>
    <row r="56995" spans="8:8" ht="15" customHeight="1">
      <c r="H56995" s="24"/>
    </row>
    <row r="56996" spans="8:8" ht="15" customHeight="1">
      <c r="H56996" s="24"/>
    </row>
    <row r="56997" spans="8:8" ht="15" customHeight="1">
      <c r="H56997" s="24"/>
    </row>
    <row r="56998" spans="8:8" ht="15" customHeight="1">
      <c r="H56998" s="24"/>
    </row>
    <row r="56999" spans="8:8" ht="15" customHeight="1">
      <c r="H56999" s="24"/>
    </row>
    <row r="57000" spans="8:8" ht="15" customHeight="1">
      <c r="H57000" s="24"/>
    </row>
    <row r="57001" spans="8:8" ht="15" customHeight="1">
      <c r="H57001" s="24"/>
    </row>
    <row r="57002" spans="8:8" ht="15" customHeight="1">
      <c r="H57002" s="24"/>
    </row>
    <row r="57003" spans="8:8" ht="15" customHeight="1">
      <c r="H57003" s="24"/>
    </row>
    <row r="57004" spans="8:8" ht="15" customHeight="1">
      <c r="H57004" s="24"/>
    </row>
    <row r="57005" spans="8:8" ht="15" customHeight="1">
      <c r="H57005" s="24"/>
    </row>
    <row r="57006" spans="8:8" ht="15" customHeight="1">
      <c r="H57006" s="24"/>
    </row>
    <row r="57007" spans="8:8" ht="15" customHeight="1">
      <c r="H57007" s="24"/>
    </row>
    <row r="57008" spans="8:8" ht="15" customHeight="1">
      <c r="H57008" s="24"/>
    </row>
    <row r="57009" spans="8:8" ht="15" customHeight="1">
      <c r="H57009" s="24"/>
    </row>
    <row r="57010" spans="8:8" ht="15" customHeight="1">
      <c r="H57010" s="24"/>
    </row>
    <row r="57011" spans="8:8" ht="15" customHeight="1">
      <c r="H57011" s="24"/>
    </row>
    <row r="57012" spans="8:8" ht="15" customHeight="1">
      <c r="H57012" s="24"/>
    </row>
    <row r="57013" spans="8:8" ht="15" customHeight="1">
      <c r="H57013" s="24"/>
    </row>
    <row r="57014" spans="8:8" ht="15" customHeight="1">
      <c r="H57014" s="24"/>
    </row>
    <row r="57015" spans="8:8" ht="15" customHeight="1">
      <c r="H57015" s="24"/>
    </row>
    <row r="57016" spans="8:8" ht="15" customHeight="1">
      <c r="H57016" s="24"/>
    </row>
    <row r="57017" spans="8:8" ht="15" customHeight="1">
      <c r="H57017" s="24"/>
    </row>
    <row r="57018" spans="8:8" ht="15" customHeight="1">
      <c r="H57018" s="24"/>
    </row>
    <row r="57019" spans="8:8" ht="15" customHeight="1">
      <c r="H57019" s="24"/>
    </row>
    <row r="57020" spans="8:8" ht="15" customHeight="1">
      <c r="H57020" s="24"/>
    </row>
    <row r="57021" spans="8:8" ht="15" customHeight="1">
      <c r="H57021" s="24"/>
    </row>
    <row r="57022" spans="8:8" ht="15" customHeight="1">
      <c r="H57022" s="24"/>
    </row>
    <row r="57023" spans="8:8" ht="15" customHeight="1">
      <c r="H57023" s="24"/>
    </row>
    <row r="57024" spans="8:8" ht="15" customHeight="1">
      <c r="H57024" s="24"/>
    </row>
    <row r="57025" spans="8:8" ht="15" customHeight="1">
      <c r="H57025" s="24"/>
    </row>
    <row r="57026" spans="8:8" ht="15" customHeight="1">
      <c r="H57026" s="24"/>
    </row>
    <row r="57027" spans="8:8" ht="15" customHeight="1">
      <c r="H57027" s="24"/>
    </row>
    <row r="57028" spans="8:8" ht="15" customHeight="1">
      <c r="H57028" s="24"/>
    </row>
    <row r="57029" spans="8:8" ht="15" customHeight="1">
      <c r="H57029" s="24"/>
    </row>
    <row r="57030" spans="8:8" ht="15" customHeight="1">
      <c r="H57030" s="24"/>
    </row>
    <row r="57031" spans="8:8" ht="15" customHeight="1">
      <c r="H57031" s="24"/>
    </row>
    <row r="57032" spans="8:8" ht="15" customHeight="1">
      <c r="H57032" s="24"/>
    </row>
    <row r="57033" spans="8:8" ht="15" customHeight="1">
      <c r="H57033" s="24"/>
    </row>
    <row r="57034" spans="8:8" ht="15" customHeight="1">
      <c r="H57034" s="24"/>
    </row>
    <row r="57035" spans="8:8" ht="15" customHeight="1">
      <c r="H57035" s="24"/>
    </row>
    <row r="57036" spans="8:8" ht="15" customHeight="1">
      <c r="H57036" s="24"/>
    </row>
    <row r="57037" spans="8:8" ht="15" customHeight="1">
      <c r="H57037" s="24"/>
    </row>
    <row r="57038" spans="8:8" ht="15" customHeight="1">
      <c r="H57038" s="24"/>
    </row>
    <row r="57039" spans="8:8" ht="15" customHeight="1">
      <c r="H57039" s="24"/>
    </row>
    <row r="57040" spans="8:8" ht="15" customHeight="1">
      <c r="H57040" s="24"/>
    </row>
    <row r="57041" spans="8:8" ht="15" customHeight="1">
      <c r="H57041" s="24"/>
    </row>
    <row r="57042" spans="8:8" ht="15" customHeight="1">
      <c r="H57042" s="24"/>
    </row>
    <row r="57043" spans="8:8" ht="15" customHeight="1">
      <c r="H57043" s="24"/>
    </row>
    <row r="57044" spans="8:8" ht="15" customHeight="1">
      <c r="H57044" s="24"/>
    </row>
    <row r="57045" spans="8:8" ht="15" customHeight="1">
      <c r="H57045" s="24"/>
    </row>
    <row r="57046" spans="8:8" ht="15" customHeight="1">
      <c r="H57046" s="24"/>
    </row>
    <row r="57047" spans="8:8" ht="15" customHeight="1">
      <c r="H57047" s="24"/>
    </row>
    <row r="57048" spans="8:8" ht="15" customHeight="1">
      <c r="H57048" s="24"/>
    </row>
    <row r="57049" spans="8:8" ht="15" customHeight="1">
      <c r="H57049" s="24"/>
    </row>
    <row r="57050" spans="8:8" ht="15" customHeight="1">
      <c r="H57050" s="24"/>
    </row>
    <row r="57051" spans="8:8" ht="15" customHeight="1">
      <c r="H57051" s="24"/>
    </row>
    <row r="57052" spans="8:8" ht="15" customHeight="1">
      <c r="H57052" s="24"/>
    </row>
    <row r="57053" spans="8:8" ht="15" customHeight="1">
      <c r="H57053" s="24"/>
    </row>
    <row r="57054" spans="8:8" ht="15" customHeight="1">
      <c r="H57054" s="24"/>
    </row>
    <row r="57055" spans="8:8" ht="15" customHeight="1">
      <c r="H57055" s="24"/>
    </row>
    <row r="57056" spans="8:8" ht="15" customHeight="1">
      <c r="H57056" s="24"/>
    </row>
    <row r="57057" spans="8:8" ht="15" customHeight="1">
      <c r="H57057" s="24"/>
    </row>
    <row r="57058" spans="8:8" ht="15" customHeight="1">
      <c r="H57058" s="24"/>
    </row>
    <row r="57059" spans="8:8" ht="15" customHeight="1">
      <c r="H57059" s="24"/>
    </row>
    <row r="57060" spans="8:8" ht="15" customHeight="1">
      <c r="H57060" s="24"/>
    </row>
    <row r="57061" spans="8:8" ht="15" customHeight="1">
      <c r="H57061" s="24"/>
    </row>
    <row r="57062" spans="8:8" ht="15" customHeight="1">
      <c r="H57062" s="24"/>
    </row>
    <row r="57063" spans="8:8" ht="15" customHeight="1">
      <c r="H57063" s="24"/>
    </row>
    <row r="57064" spans="8:8" ht="15" customHeight="1">
      <c r="H57064" s="24"/>
    </row>
    <row r="57065" spans="8:8" ht="15" customHeight="1">
      <c r="H57065" s="24"/>
    </row>
    <row r="57066" spans="8:8" ht="15" customHeight="1">
      <c r="H57066" s="24"/>
    </row>
    <row r="57067" spans="8:8" ht="15" customHeight="1">
      <c r="H57067" s="24"/>
    </row>
    <row r="57068" spans="8:8" ht="15" customHeight="1">
      <c r="H57068" s="24"/>
    </row>
    <row r="57069" spans="8:8" ht="15" customHeight="1">
      <c r="H57069" s="24"/>
    </row>
    <row r="57070" spans="8:8" ht="15" customHeight="1">
      <c r="H57070" s="24"/>
    </row>
    <row r="57071" spans="8:8" ht="15" customHeight="1">
      <c r="H57071" s="24"/>
    </row>
    <row r="57072" spans="8:8" ht="15" customHeight="1">
      <c r="H57072" s="24"/>
    </row>
    <row r="57073" spans="8:8" ht="15" customHeight="1">
      <c r="H57073" s="24"/>
    </row>
    <row r="57074" spans="8:8" ht="15" customHeight="1">
      <c r="H57074" s="24"/>
    </row>
    <row r="57075" spans="8:8" ht="15" customHeight="1">
      <c r="H57075" s="24"/>
    </row>
    <row r="57076" spans="8:8" ht="15" customHeight="1">
      <c r="H57076" s="24"/>
    </row>
    <row r="57077" spans="8:8" ht="15" customHeight="1">
      <c r="H57077" s="24"/>
    </row>
    <row r="57078" spans="8:8" ht="15" customHeight="1">
      <c r="H57078" s="24"/>
    </row>
    <row r="57079" spans="8:8" ht="15" customHeight="1">
      <c r="H57079" s="24"/>
    </row>
    <row r="57080" spans="8:8" ht="15" customHeight="1">
      <c r="H57080" s="24"/>
    </row>
    <row r="57081" spans="8:8" ht="15" customHeight="1">
      <c r="H57081" s="24"/>
    </row>
    <row r="57082" spans="8:8" ht="15" customHeight="1">
      <c r="H57082" s="24"/>
    </row>
    <row r="57083" spans="8:8" ht="15" customHeight="1">
      <c r="H57083" s="24"/>
    </row>
    <row r="57084" spans="8:8" ht="15" customHeight="1">
      <c r="H57084" s="24"/>
    </row>
    <row r="57085" spans="8:8" ht="15" customHeight="1">
      <c r="H57085" s="24"/>
    </row>
    <row r="57086" spans="8:8" ht="15" customHeight="1">
      <c r="H57086" s="24"/>
    </row>
    <row r="57087" spans="8:8" ht="15" customHeight="1">
      <c r="H57087" s="24"/>
    </row>
    <row r="57088" spans="8:8" ht="15" customHeight="1">
      <c r="H57088" s="24"/>
    </row>
    <row r="57089" spans="8:8" ht="15" customHeight="1">
      <c r="H57089" s="24"/>
    </row>
    <row r="57090" spans="8:8" ht="15" customHeight="1">
      <c r="H57090" s="24"/>
    </row>
    <row r="57091" spans="8:8" ht="15" customHeight="1">
      <c r="H57091" s="24"/>
    </row>
    <row r="57092" spans="8:8" ht="15" customHeight="1">
      <c r="H57092" s="24"/>
    </row>
    <row r="57093" spans="8:8" ht="15" customHeight="1">
      <c r="H57093" s="24"/>
    </row>
    <row r="57094" spans="8:8" ht="15" customHeight="1">
      <c r="H57094" s="24"/>
    </row>
    <row r="57095" spans="8:8" ht="15" customHeight="1">
      <c r="H57095" s="24"/>
    </row>
    <row r="57096" spans="8:8" ht="15" customHeight="1">
      <c r="H57096" s="24"/>
    </row>
    <row r="57097" spans="8:8" ht="15" customHeight="1">
      <c r="H57097" s="24"/>
    </row>
    <row r="57098" spans="8:8" ht="15" customHeight="1">
      <c r="H57098" s="24"/>
    </row>
    <row r="57099" spans="8:8" ht="15" customHeight="1">
      <c r="H57099" s="24"/>
    </row>
    <row r="57100" spans="8:8" ht="15" customHeight="1">
      <c r="H57100" s="24"/>
    </row>
    <row r="57101" spans="8:8" ht="15" customHeight="1">
      <c r="H57101" s="24"/>
    </row>
    <row r="57102" spans="8:8" ht="15" customHeight="1">
      <c r="H57102" s="24"/>
    </row>
    <row r="57103" spans="8:8" ht="15" customHeight="1">
      <c r="H57103" s="24"/>
    </row>
    <row r="57104" spans="8:8" ht="15" customHeight="1">
      <c r="H57104" s="24"/>
    </row>
    <row r="57105" spans="8:8" ht="15" customHeight="1">
      <c r="H57105" s="24"/>
    </row>
    <row r="57106" spans="8:8" ht="15" customHeight="1">
      <c r="H57106" s="24"/>
    </row>
    <row r="57107" spans="8:8" ht="15" customHeight="1">
      <c r="H57107" s="24"/>
    </row>
    <row r="57108" spans="8:8" ht="15" customHeight="1">
      <c r="H57108" s="24"/>
    </row>
    <row r="57109" spans="8:8" ht="15" customHeight="1">
      <c r="H57109" s="24"/>
    </row>
    <row r="57110" spans="8:8" ht="15" customHeight="1">
      <c r="H57110" s="24"/>
    </row>
    <row r="57111" spans="8:8" ht="15" customHeight="1">
      <c r="H57111" s="24"/>
    </row>
    <row r="57112" spans="8:8" ht="15" customHeight="1">
      <c r="H57112" s="24"/>
    </row>
    <row r="57113" spans="8:8" ht="15" customHeight="1">
      <c r="H57113" s="24"/>
    </row>
    <row r="57114" spans="8:8" ht="15" customHeight="1">
      <c r="H57114" s="24"/>
    </row>
    <row r="57115" spans="8:8" ht="15" customHeight="1">
      <c r="H57115" s="24"/>
    </row>
    <row r="57116" spans="8:8" ht="15" customHeight="1">
      <c r="H57116" s="24"/>
    </row>
    <row r="57117" spans="8:8" ht="15" customHeight="1">
      <c r="H57117" s="24"/>
    </row>
    <row r="57118" spans="8:8" ht="15" customHeight="1">
      <c r="H57118" s="24"/>
    </row>
    <row r="57119" spans="8:8" ht="15" customHeight="1">
      <c r="H57119" s="24"/>
    </row>
    <row r="57120" spans="8:8" ht="15" customHeight="1">
      <c r="H57120" s="24"/>
    </row>
    <row r="57121" spans="8:8" ht="15" customHeight="1">
      <c r="H57121" s="24"/>
    </row>
    <row r="57122" spans="8:8" ht="15" customHeight="1">
      <c r="H57122" s="24"/>
    </row>
    <row r="57123" spans="8:8" ht="15" customHeight="1">
      <c r="H57123" s="24"/>
    </row>
    <row r="57124" spans="8:8" ht="15" customHeight="1">
      <c r="H57124" s="24"/>
    </row>
    <row r="57125" spans="8:8" ht="15" customHeight="1">
      <c r="H57125" s="24"/>
    </row>
    <row r="57126" spans="8:8" ht="15" customHeight="1">
      <c r="H57126" s="24"/>
    </row>
    <row r="57127" spans="8:8" ht="15" customHeight="1">
      <c r="H57127" s="24"/>
    </row>
    <row r="57128" spans="8:8" ht="15" customHeight="1">
      <c r="H57128" s="24"/>
    </row>
    <row r="57129" spans="8:8" ht="15" customHeight="1">
      <c r="H57129" s="24"/>
    </row>
    <row r="57130" spans="8:8" ht="15" customHeight="1">
      <c r="H57130" s="24"/>
    </row>
    <row r="57131" spans="8:8" ht="15" customHeight="1">
      <c r="H57131" s="24"/>
    </row>
    <row r="57132" spans="8:8" ht="15" customHeight="1">
      <c r="H57132" s="24"/>
    </row>
    <row r="57133" spans="8:8" ht="15" customHeight="1">
      <c r="H57133" s="24"/>
    </row>
    <row r="57134" spans="8:8" ht="15" customHeight="1">
      <c r="H57134" s="24"/>
    </row>
    <row r="57135" spans="8:8" ht="15" customHeight="1">
      <c r="H57135" s="24"/>
    </row>
    <row r="57136" spans="8:8" ht="15" customHeight="1">
      <c r="H57136" s="24"/>
    </row>
    <row r="57137" spans="8:8" ht="15" customHeight="1">
      <c r="H57137" s="24"/>
    </row>
    <row r="57138" spans="8:8" ht="15" customHeight="1">
      <c r="H57138" s="24"/>
    </row>
    <row r="57139" spans="8:8" ht="15" customHeight="1">
      <c r="H57139" s="24"/>
    </row>
    <row r="57140" spans="8:8" ht="15" customHeight="1">
      <c r="H57140" s="24"/>
    </row>
    <row r="57141" spans="8:8" ht="15" customHeight="1">
      <c r="H57141" s="24"/>
    </row>
    <row r="57142" spans="8:8" ht="15" customHeight="1">
      <c r="H57142" s="24"/>
    </row>
    <row r="57143" spans="8:8" ht="15" customHeight="1">
      <c r="H57143" s="24"/>
    </row>
    <row r="57144" spans="8:8" ht="15" customHeight="1">
      <c r="H57144" s="24"/>
    </row>
    <row r="57145" spans="8:8" ht="15" customHeight="1">
      <c r="H57145" s="24"/>
    </row>
    <row r="57146" spans="8:8" ht="15" customHeight="1">
      <c r="H57146" s="24"/>
    </row>
    <row r="57147" spans="8:8" ht="15" customHeight="1">
      <c r="H57147" s="24"/>
    </row>
    <row r="57148" spans="8:8" ht="15" customHeight="1">
      <c r="H57148" s="24"/>
    </row>
    <row r="57149" spans="8:8" ht="15" customHeight="1">
      <c r="H57149" s="24"/>
    </row>
    <row r="57150" spans="8:8" ht="15" customHeight="1">
      <c r="H57150" s="24"/>
    </row>
    <row r="57151" spans="8:8" ht="15" customHeight="1">
      <c r="H57151" s="24"/>
    </row>
    <row r="57152" spans="8:8" ht="15" customHeight="1">
      <c r="H57152" s="24"/>
    </row>
    <row r="57153" spans="8:8" ht="15" customHeight="1">
      <c r="H57153" s="24"/>
    </row>
    <row r="57154" spans="8:8" ht="15" customHeight="1">
      <c r="H57154" s="24"/>
    </row>
    <row r="57155" spans="8:8" ht="15" customHeight="1">
      <c r="H57155" s="24"/>
    </row>
    <row r="57156" spans="8:8" ht="15" customHeight="1">
      <c r="H57156" s="24"/>
    </row>
    <row r="57157" spans="8:8" ht="15" customHeight="1">
      <c r="H57157" s="24"/>
    </row>
    <row r="57158" spans="8:8" ht="15" customHeight="1">
      <c r="H57158" s="24"/>
    </row>
    <row r="57159" spans="8:8" ht="15" customHeight="1">
      <c r="H57159" s="24"/>
    </row>
    <row r="57160" spans="8:8" ht="15" customHeight="1">
      <c r="H57160" s="24"/>
    </row>
    <row r="57161" spans="8:8" ht="15" customHeight="1">
      <c r="H57161" s="24"/>
    </row>
    <row r="57162" spans="8:8" ht="15" customHeight="1">
      <c r="H57162" s="24"/>
    </row>
    <row r="57163" spans="8:8" ht="15" customHeight="1">
      <c r="H57163" s="24"/>
    </row>
    <row r="57164" spans="8:8" ht="15" customHeight="1">
      <c r="H57164" s="24"/>
    </row>
    <row r="57165" spans="8:8" ht="15" customHeight="1">
      <c r="H57165" s="24"/>
    </row>
    <row r="57166" spans="8:8" ht="15" customHeight="1">
      <c r="H57166" s="24"/>
    </row>
    <row r="57167" spans="8:8" ht="15" customHeight="1">
      <c r="H57167" s="24"/>
    </row>
    <row r="57168" spans="8:8" ht="15" customHeight="1">
      <c r="H57168" s="24"/>
    </row>
    <row r="57169" spans="8:8" ht="15" customHeight="1">
      <c r="H57169" s="24"/>
    </row>
    <row r="57170" spans="8:8" ht="15" customHeight="1">
      <c r="H57170" s="24"/>
    </row>
    <row r="57171" spans="8:8" ht="15" customHeight="1">
      <c r="H57171" s="24"/>
    </row>
    <row r="57172" spans="8:8" ht="15" customHeight="1">
      <c r="H57172" s="24"/>
    </row>
    <row r="57173" spans="8:8" ht="15" customHeight="1">
      <c r="H57173" s="24"/>
    </row>
    <row r="57174" spans="8:8" ht="15" customHeight="1">
      <c r="H57174" s="24"/>
    </row>
    <row r="57175" spans="8:8" ht="15" customHeight="1">
      <c r="H57175" s="24"/>
    </row>
    <row r="57176" spans="8:8" ht="15" customHeight="1">
      <c r="H57176" s="24"/>
    </row>
    <row r="57177" spans="8:8" ht="15" customHeight="1">
      <c r="H57177" s="24"/>
    </row>
    <row r="57178" spans="8:8" ht="15" customHeight="1">
      <c r="H57178" s="24"/>
    </row>
    <row r="57179" spans="8:8" ht="15" customHeight="1">
      <c r="H57179" s="24"/>
    </row>
    <row r="57180" spans="8:8" ht="15" customHeight="1">
      <c r="H57180" s="24"/>
    </row>
    <row r="57181" spans="8:8" ht="15" customHeight="1">
      <c r="H57181" s="24"/>
    </row>
    <row r="57182" spans="8:8" ht="15" customHeight="1">
      <c r="H57182" s="24"/>
    </row>
    <row r="57183" spans="8:8" ht="15" customHeight="1">
      <c r="H57183" s="24"/>
    </row>
    <row r="57184" spans="8:8" ht="15" customHeight="1">
      <c r="H57184" s="24"/>
    </row>
    <row r="57185" spans="8:8" ht="15" customHeight="1">
      <c r="H57185" s="24"/>
    </row>
    <row r="57186" spans="8:8" ht="15" customHeight="1">
      <c r="H57186" s="24"/>
    </row>
    <row r="57187" spans="8:8" ht="15" customHeight="1">
      <c r="H57187" s="24"/>
    </row>
    <row r="57188" spans="8:8" ht="15" customHeight="1">
      <c r="H57188" s="24"/>
    </row>
    <row r="57189" spans="8:8" ht="15" customHeight="1">
      <c r="H57189" s="24"/>
    </row>
    <row r="57190" spans="8:8" ht="15" customHeight="1">
      <c r="H57190" s="24"/>
    </row>
    <row r="57191" spans="8:8" ht="15" customHeight="1">
      <c r="H57191" s="24"/>
    </row>
    <row r="57192" spans="8:8" ht="15" customHeight="1">
      <c r="H57192" s="24"/>
    </row>
    <row r="57193" spans="8:8" ht="15" customHeight="1">
      <c r="H57193" s="24"/>
    </row>
    <row r="57194" spans="8:8" ht="15" customHeight="1">
      <c r="H57194" s="24"/>
    </row>
    <row r="57195" spans="8:8" ht="15" customHeight="1">
      <c r="H57195" s="24"/>
    </row>
    <row r="57196" spans="8:8" ht="15" customHeight="1">
      <c r="H57196" s="24"/>
    </row>
    <row r="57197" spans="8:8" ht="15" customHeight="1">
      <c r="H57197" s="24"/>
    </row>
    <row r="57198" spans="8:8" ht="15" customHeight="1">
      <c r="H57198" s="24"/>
    </row>
    <row r="57199" spans="8:8" ht="15" customHeight="1">
      <c r="H57199" s="24"/>
    </row>
    <row r="57200" spans="8:8" ht="15" customHeight="1">
      <c r="H57200" s="24"/>
    </row>
    <row r="57201" spans="8:8" ht="15" customHeight="1">
      <c r="H57201" s="24"/>
    </row>
    <row r="57202" spans="8:8" ht="15" customHeight="1">
      <c r="H57202" s="24"/>
    </row>
    <row r="57203" spans="8:8" ht="15" customHeight="1">
      <c r="H57203" s="24"/>
    </row>
    <row r="57204" spans="8:8" ht="15" customHeight="1">
      <c r="H57204" s="24"/>
    </row>
    <row r="57205" spans="8:8" ht="15" customHeight="1">
      <c r="H57205" s="24"/>
    </row>
    <row r="57206" spans="8:8" ht="15" customHeight="1">
      <c r="H57206" s="24"/>
    </row>
    <row r="57207" spans="8:8" ht="15" customHeight="1">
      <c r="H57207" s="24"/>
    </row>
    <row r="57208" spans="8:8" ht="15" customHeight="1">
      <c r="H57208" s="24"/>
    </row>
    <row r="57209" spans="8:8" ht="15" customHeight="1">
      <c r="H57209" s="24"/>
    </row>
    <row r="57210" spans="8:8" ht="15" customHeight="1">
      <c r="H57210" s="24"/>
    </row>
    <row r="57211" spans="8:8" ht="15" customHeight="1">
      <c r="H57211" s="24"/>
    </row>
    <row r="57212" spans="8:8" ht="15" customHeight="1">
      <c r="H57212" s="24"/>
    </row>
    <row r="57213" spans="8:8" ht="15" customHeight="1">
      <c r="H57213" s="24"/>
    </row>
    <row r="57214" spans="8:8" ht="15" customHeight="1">
      <c r="H57214" s="24"/>
    </row>
    <row r="57215" spans="8:8" ht="15" customHeight="1">
      <c r="H57215" s="24"/>
    </row>
    <row r="57216" spans="8:8" ht="15" customHeight="1">
      <c r="H57216" s="24"/>
    </row>
    <row r="57217" spans="8:8" ht="15" customHeight="1">
      <c r="H57217" s="24"/>
    </row>
    <row r="57218" spans="8:8" ht="15" customHeight="1">
      <c r="H57218" s="24"/>
    </row>
    <row r="57219" spans="8:8" ht="15" customHeight="1">
      <c r="H57219" s="24"/>
    </row>
    <row r="57220" spans="8:8" ht="15" customHeight="1">
      <c r="H57220" s="24"/>
    </row>
    <row r="57221" spans="8:8" ht="15" customHeight="1">
      <c r="H57221" s="24"/>
    </row>
    <row r="57222" spans="8:8" ht="15" customHeight="1">
      <c r="H57222" s="24"/>
    </row>
    <row r="57223" spans="8:8" ht="15" customHeight="1">
      <c r="H57223" s="24"/>
    </row>
    <row r="57224" spans="8:8" ht="15" customHeight="1">
      <c r="H57224" s="24"/>
    </row>
    <row r="57225" spans="8:8" ht="15" customHeight="1">
      <c r="H57225" s="24"/>
    </row>
    <row r="57226" spans="8:8" ht="15" customHeight="1">
      <c r="H57226" s="24"/>
    </row>
    <row r="57227" spans="8:8" ht="15" customHeight="1">
      <c r="H57227" s="24"/>
    </row>
    <row r="57228" spans="8:8" ht="15" customHeight="1">
      <c r="H57228" s="24"/>
    </row>
    <row r="57229" spans="8:8" ht="15" customHeight="1">
      <c r="H57229" s="24"/>
    </row>
    <row r="57230" spans="8:8" ht="15" customHeight="1">
      <c r="H57230" s="24"/>
    </row>
    <row r="57231" spans="8:8" ht="15" customHeight="1">
      <c r="H57231" s="24"/>
    </row>
    <row r="57232" spans="8:8" ht="15" customHeight="1">
      <c r="H57232" s="24"/>
    </row>
    <row r="57233" spans="8:8" ht="15" customHeight="1">
      <c r="H57233" s="24"/>
    </row>
    <row r="57234" spans="8:8" ht="15" customHeight="1">
      <c r="H57234" s="24"/>
    </row>
    <row r="57235" spans="8:8" ht="15" customHeight="1">
      <c r="H57235" s="24"/>
    </row>
    <row r="57236" spans="8:8" ht="15" customHeight="1">
      <c r="H57236" s="24"/>
    </row>
    <row r="57237" spans="8:8" ht="15" customHeight="1">
      <c r="H57237" s="24"/>
    </row>
    <row r="57238" spans="8:8" ht="15" customHeight="1">
      <c r="H57238" s="24"/>
    </row>
    <row r="57239" spans="8:8" ht="15" customHeight="1">
      <c r="H57239" s="24"/>
    </row>
    <row r="57240" spans="8:8" ht="15" customHeight="1">
      <c r="H57240" s="24"/>
    </row>
    <row r="57241" spans="8:8" ht="15" customHeight="1">
      <c r="H57241" s="24"/>
    </row>
    <row r="57242" spans="8:8" ht="15" customHeight="1">
      <c r="H57242" s="24"/>
    </row>
    <row r="57243" spans="8:8" ht="15" customHeight="1">
      <c r="H57243" s="24"/>
    </row>
    <row r="57244" spans="8:8" ht="15" customHeight="1">
      <c r="H57244" s="24"/>
    </row>
    <row r="57245" spans="8:8" ht="15" customHeight="1">
      <c r="H57245" s="24"/>
    </row>
    <row r="57246" spans="8:8" ht="15" customHeight="1">
      <c r="H57246" s="24"/>
    </row>
    <row r="57247" spans="8:8" ht="15" customHeight="1">
      <c r="H57247" s="24"/>
    </row>
    <row r="57248" spans="8:8" ht="15" customHeight="1">
      <c r="H57248" s="24"/>
    </row>
    <row r="57249" spans="8:8" ht="15" customHeight="1">
      <c r="H57249" s="24"/>
    </row>
    <row r="57250" spans="8:8" ht="15" customHeight="1">
      <c r="H57250" s="24"/>
    </row>
    <row r="57251" spans="8:8" ht="15" customHeight="1">
      <c r="H57251" s="24"/>
    </row>
    <row r="57252" spans="8:8" ht="15" customHeight="1">
      <c r="H57252" s="24"/>
    </row>
    <row r="57253" spans="8:8" ht="15" customHeight="1">
      <c r="H57253" s="24"/>
    </row>
    <row r="57254" spans="8:8" ht="15" customHeight="1">
      <c r="H57254" s="24"/>
    </row>
    <row r="57255" spans="8:8" ht="15" customHeight="1">
      <c r="H57255" s="24"/>
    </row>
    <row r="57256" spans="8:8" ht="15" customHeight="1">
      <c r="H57256" s="24"/>
    </row>
    <row r="57257" spans="8:8" ht="15" customHeight="1">
      <c r="H57257" s="24"/>
    </row>
    <row r="57258" spans="8:8" ht="15" customHeight="1">
      <c r="H57258" s="24"/>
    </row>
    <row r="57259" spans="8:8" ht="15" customHeight="1">
      <c r="H57259" s="24"/>
    </row>
    <row r="57260" spans="8:8" ht="15" customHeight="1">
      <c r="H57260" s="24"/>
    </row>
    <row r="57261" spans="8:8" ht="15" customHeight="1">
      <c r="H57261" s="24"/>
    </row>
    <row r="57262" spans="8:8" ht="15" customHeight="1">
      <c r="H57262" s="24"/>
    </row>
    <row r="57263" spans="8:8" ht="15" customHeight="1">
      <c r="H57263" s="24"/>
    </row>
    <row r="57264" spans="8:8" ht="15" customHeight="1">
      <c r="H57264" s="24"/>
    </row>
    <row r="57265" spans="8:8" ht="15" customHeight="1">
      <c r="H57265" s="24"/>
    </row>
    <row r="57266" spans="8:8" ht="15" customHeight="1">
      <c r="H57266" s="24"/>
    </row>
    <row r="57267" spans="8:8" ht="15" customHeight="1">
      <c r="H57267" s="24"/>
    </row>
    <row r="57268" spans="8:8" ht="15" customHeight="1">
      <c r="H57268" s="24"/>
    </row>
    <row r="57269" spans="8:8" ht="15" customHeight="1">
      <c r="H57269" s="24"/>
    </row>
    <row r="57270" spans="8:8" ht="15" customHeight="1">
      <c r="H57270" s="24"/>
    </row>
    <row r="57271" spans="8:8" ht="15" customHeight="1">
      <c r="H57271" s="24"/>
    </row>
    <row r="57272" spans="8:8" ht="15" customHeight="1">
      <c r="H57272" s="24"/>
    </row>
    <row r="57273" spans="8:8" ht="15" customHeight="1">
      <c r="H57273" s="24"/>
    </row>
    <row r="57274" spans="8:8" ht="15" customHeight="1">
      <c r="H57274" s="24"/>
    </row>
    <row r="57275" spans="8:8" ht="15" customHeight="1">
      <c r="H57275" s="24"/>
    </row>
    <row r="57276" spans="8:8" ht="15" customHeight="1">
      <c r="H57276" s="24"/>
    </row>
    <row r="57277" spans="8:8" ht="15" customHeight="1">
      <c r="H57277" s="24"/>
    </row>
    <row r="57278" spans="8:8" ht="15" customHeight="1">
      <c r="H57278" s="24"/>
    </row>
    <row r="57279" spans="8:8" ht="15" customHeight="1">
      <c r="H57279" s="24"/>
    </row>
    <row r="57280" spans="8:8" ht="15" customHeight="1">
      <c r="H57280" s="24"/>
    </row>
    <row r="57281" spans="8:8" ht="15" customHeight="1">
      <c r="H57281" s="24"/>
    </row>
    <row r="57282" spans="8:8" ht="15" customHeight="1">
      <c r="H57282" s="24"/>
    </row>
    <row r="57283" spans="8:8" ht="15" customHeight="1">
      <c r="H57283" s="24"/>
    </row>
    <row r="57284" spans="8:8" ht="15" customHeight="1">
      <c r="H57284" s="24"/>
    </row>
    <row r="57285" spans="8:8" ht="15" customHeight="1">
      <c r="H57285" s="24"/>
    </row>
    <row r="57286" spans="8:8" ht="15" customHeight="1">
      <c r="H57286" s="24"/>
    </row>
    <row r="57287" spans="8:8" ht="15" customHeight="1">
      <c r="H57287" s="24"/>
    </row>
    <row r="57288" spans="8:8" ht="15" customHeight="1">
      <c r="H57288" s="24"/>
    </row>
    <row r="57289" spans="8:8" ht="15" customHeight="1">
      <c r="H57289" s="24"/>
    </row>
    <row r="57290" spans="8:8" ht="15" customHeight="1">
      <c r="H57290" s="24"/>
    </row>
    <row r="57291" spans="8:8" ht="15" customHeight="1">
      <c r="H57291" s="24"/>
    </row>
    <row r="57292" spans="8:8" ht="15" customHeight="1">
      <c r="H57292" s="24"/>
    </row>
    <row r="57293" spans="8:8" ht="15" customHeight="1">
      <c r="H57293" s="24"/>
    </row>
    <row r="57294" spans="8:8" ht="15" customHeight="1">
      <c r="H57294" s="24"/>
    </row>
    <row r="57295" spans="8:8" ht="15" customHeight="1">
      <c r="H57295" s="24"/>
    </row>
    <row r="57296" spans="8:8" ht="15" customHeight="1">
      <c r="H57296" s="24"/>
    </row>
    <row r="57297" spans="8:8" ht="15" customHeight="1">
      <c r="H57297" s="24"/>
    </row>
    <row r="57298" spans="8:8" ht="15" customHeight="1">
      <c r="H57298" s="24"/>
    </row>
    <row r="57299" spans="8:8" ht="15" customHeight="1">
      <c r="H57299" s="24"/>
    </row>
    <row r="57300" spans="8:8" ht="15" customHeight="1">
      <c r="H57300" s="24"/>
    </row>
    <row r="57301" spans="8:8" ht="15" customHeight="1">
      <c r="H57301" s="24"/>
    </row>
    <row r="57302" spans="8:8" ht="15" customHeight="1">
      <c r="H57302" s="24"/>
    </row>
    <row r="57303" spans="8:8" ht="15" customHeight="1">
      <c r="H57303" s="24"/>
    </row>
    <row r="57304" spans="8:8" ht="15" customHeight="1">
      <c r="H57304" s="24"/>
    </row>
    <row r="57305" spans="8:8" ht="15" customHeight="1">
      <c r="H57305" s="24"/>
    </row>
    <row r="57306" spans="8:8" ht="15" customHeight="1">
      <c r="H57306" s="24"/>
    </row>
    <row r="57307" spans="8:8" ht="15" customHeight="1">
      <c r="H57307" s="24"/>
    </row>
    <row r="57308" spans="8:8" ht="15" customHeight="1">
      <c r="H57308" s="24"/>
    </row>
    <row r="57309" spans="8:8" ht="15" customHeight="1">
      <c r="H57309" s="24"/>
    </row>
    <row r="57310" spans="8:8" ht="15" customHeight="1">
      <c r="H57310" s="24"/>
    </row>
    <row r="57311" spans="8:8" ht="15" customHeight="1">
      <c r="H57311" s="24"/>
    </row>
    <row r="57312" spans="8:8" ht="15" customHeight="1">
      <c r="H57312" s="24"/>
    </row>
    <row r="57313" spans="8:8" ht="15" customHeight="1">
      <c r="H57313" s="24"/>
    </row>
    <row r="57314" spans="8:8" ht="15" customHeight="1">
      <c r="H57314" s="24"/>
    </row>
    <row r="57315" spans="8:8" ht="15" customHeight="1">
      <c r="H57315" s="24"/>
    </row>
    <row r="57316" spans="8:8" ht="15" customHeight="1">
      <c r="H57316" s="24"/>
    </row>
    <row r="57317" spans="8:8" ht="15" customHeight="1">
      <c r="H57317" s="24"/>
    </row>
    <row r="57318" spans="8:8" ht="15" customHeight="1">
      <c r="H57318" s="24"/>
    </row>
    <row r="57319" spans="8:8" ht="15" customHeight="1">
      <c r="H57319" s="24"/>
    </row>
    <row r="57320" spans="8:8" ht="15" customHeight="1">
      <c r="H57320" s="24"/>
    </row>
    <row r="57321" spans="8:8" ht="15" customHeight="1">
      <c r="H57321" s="24"/>
    </row>
    <row r="57322" spans="8:8" ht="15" customHeight="1">
      <c r="H57322" s="24"/>
    </row>
    <row r="57323" spans="8:8" ht="15" customHeight="1">
      <c r="H57323" s="24"/>
    </row>
    <row r="57324" spans="8:8" ht="15" customHeight="1">
      <c r="H57324" s="24"/>
    </row>
    <row r="57325" spans="8:8" ht="15" customHeight="1">
      <c r="H57325" s="24"/>
    </row>
    <row r="57326" spans="8:8" ht="15" customHeight="1">
      <c r="H57326" s="24"/>
    </row>
    <row r="57327" spans="8:8" ht="15" customHeight="1">
      <c r="H57327" s="24"/>
    </row>
    <row r="57328" spans="8:8" ht="15" customHeight="1">
      <c r="H57328" s="24"/>
    </row>
    <row r="57329" spans="8:8" ht="15" customHeight="1">
      <c r="H57329" s="24"/>
    </row>
    <row r="57330" spans="8:8" ht="15" customHeight="1">
      <c r="H57330" s="24"/>
    </row>
    <row r="57331" spans="8:8" ht="15" customHeight="1">
      <c r="H57331" s="24"/>
    </row>
    <row r="57332" spans="8:8" ht="15" customHeight="1">
      <c r="H57332" s="24"/>
    </row>
    <row r="57333" spans="8:8" ht="15" customHeight="1">
      <c r="H57333" s="24"/>
    </row>
    <row r="57334" spans="8:8" ht="15" customHeight="1">
      <c r="H57334" s="24"/>
    </row>
    <row r="57335" spans="8:8" ht="15" customHeight="1">
      <c r="H57335" s="24"/>
    </row>
    <row r="57336" spans="8:8" ht="15" customHeight="1">
      <c r="H57336" s="24"/>
    </row>
    <row r="57337" spans="8:8" ht="15" customHeight="1">
      <c r="H57337" s="24"/>
    </row>
    <row r="57338" spans="8:8" ht="15" customHeight="1">
      <c r="H57338" s="24"/>
    </row>
    <row r="57339" spans="8:8" ht="15" customHeight="1">
      <c r="H57339" s="24"/>
    </row>
    <row r="57340" spans="8:8" ht="15" customHeight="1">
      <c r="H57340" s="24"/>
    </row>
    <row r="57341" spans="8:8" ht="15" customHeight="1">
      <c r="H57341" s="24"/>
    </row>
    <row r="57342" spans="8:8" ht="15" customHeight="1">
      <c r="H57342" s="24"/>
    </row>
    <row r="57343" spans="8:8" ht="15" customHeight="1">
      <c r="H57343" s="24"/>
    </row>
    <row r="57344" spans="8:8" ht="15" customHeight="1">
      <c r="H57344" s="24"/>
    </row>
    <row r="57345" spans="8:8" ht="15" customHeight="1">
      <c r="H57345" s="24"/>
    </row>
    <row r="57346" spans="8:8" ht="15" customHeight="1">
      <c r="H57346" s="24"/>
    </row>
    <row r="57347" spans="8:8" ht="15" customHeight="1">
      <c r="H57347" s="24"/>
    </row>
    <row r="57348" spans="8:8" ht="15" customHeight="1">
      <c r="H57348" s="24"/>
    </row>
    <row r="57349" spans="8:8" ht="15" customHeight="1">
      <c r="H57349" s="24"/>
    </row>
    <row r="57350" spans="8:8" ht="15" customHeight="1">
      <c r="H57350" s="24"/>
    </row>
    <row r="57351" spans="8:8" ht="15" customHeight="1">
      <c r="H57351" s="24"/>
    </row>
    <row r="57352" spans="8:8" ht="15" customHeight="1">
      <c r="H57352" s="24"/>
    </row>
    <row r="57353" spans="8:8" ht="15" customHeight="1">
      <c r="H57353" s="24"/>
    </row>
    <row r="57354" spans="8:8" ht="15" customHeight="1">
      <c r="H57354" s="24"/>
    </row>
    <row r="57355" spans="8:8" ht="15" customHeight="1">
      <c r="H57355" s="24"/>
    </row>
    <row r="57356" spans="8:8" ht="15" customHeight="1">
      <c r="H57356" s="24"/>
    </row>
    <row r="57357" spans="8:8" ht="15" customHeight="1">
      <c r="H57357" s="24"/>
    </row>
    <row r="57358" spans="8:8" ht="15" customHeight="1">
      <c r="H57358" s="24"/>
    </row>
    <row r="57359" spans="8:8" ht="15" customHeight="1">
      <c r="H57359" s="24"/>
    </row>
    <row r="57360" spans="8:8" ht="15" customHeight="1">
      <c r="H57360" s="24"/>
    </row>
    <row r="57361" spans="8:8" ht="15" customHeight="1">
      <c r="H57361" s="24"/>
    </row>
    <row r="57362" spans="8:8" ht="15" customHeight="1">
      <c r="H57362" s="24"/>
    </row>
    <row r="57363" spans="8:8" ht="15" customHeight="1">
      <c r="H57363" s="24"/>
    </row>
    <row r="57364" spans="8:8" ht="15" customHeight="1">
      <c r="H57364" s="24"/>
    </row>
    <row r="57365" spans="8:8" ht="15" customHeight="1">
      <c r="H57365" s="24"/>
    </row>
    <row r="57366" spans="8:8" ht="15" customHeight="1">
      <c r="H57366" s="24"/>
    </row>
    <row r="57367" spans="8:8" ht="15" customHeight="1">
      <c r="H57367" s="24"/>
    </row>
    <row r="57368" spans="8:8" ht="15" customHeight="1">
      <c r="H57368" s="24"/>
    </row>
    <row r="57369" spans="8:8" ht="15" customHeight="1">
      <c r="H57369" s="24"/>
    </row>
    <row r="57370" spans="8:8" ht="15" customHeight="1">
      <c r="H57370" s="24"/>
    </row>
    <row r="57371" spans="8:8" ht="15" customHeight="1">
      <c r="H57371" s="24"/>
    </row>
    <row r="57372" spans="8:8" ht="15" customHeight="1">
      <c r="H57372" s="24"/>
    </row>
    <row r="57373" spans="8:8" ht="15" customHeight="1">
      <c r="H57373" s="24"/>
    </row>
    <row r="57374" spans="8:8" ht="15" customHeight="1">
      <c r="H57374" s="24"/>
    </row>
    <row r="57375" spans="8:8" ht="15" customHeight="1">
      <c r="H57375" s="24"/>
    </row>
    <row r="57376" spans="8:8" ht="15" customHeight="1">
      <c r="H57376" s="24"/>
    </row>
    <row r="57377" spans="8:8" ht="15" customHeight="1">
      <c r="H57377" s="24"/>
    </row>
    <row r="57378" spans="8:8" ht="15" customHeight="1">
      <c r="H57378" s="24"/>
    </row>
    <row r="57379" spans="8:8" ht="15" customHeight="1">
      <c r="H57379" s="24"/>
    </row>
    <row r="57380" spans="8:8" ht="15" customHeight="1">
      <c r="H57380" s="24"/>
    </row>
    <row r="57381" spans="8:8" ht="15" customHeight="1">
      <c r="H57381" s="24"/>
    </row>
    <row r="57382" spans="8:8" ht="15" customHeight="1">
      <c r="H57382" s="24"/>
    </row>
    <row r="57383" spans="8:8" ht="15" customHeight="1">
      <c r="H57383" s="24"/>
    </row>
    <row r="57384" spans="8:8" ht="15" customHeight="1">
      <c r="H57384" s="24"/>
    </row>
    <row r="57385" spans="8:8" ht="15" customHeight="1">
      <c r="H57385" s="24"/>
    </row>
    <row r="57386" spans="8:8" ht="15" customHeight="1">
      <c r="H57386" s="24"/>
    </row>
    <row r="57387" spans="8:8" ht="15" customHeight="1">
      <c r="H57387" s="24"/>
    </row>
    <row r="57388" spans="8:8" ht="15" customHeight="1">
      <c r="H57388" s="24"/>
    </row>
    <row r="57389" spans="8:8" ht="15" customHeight="1">
      <c r="H57389" s="24"/>
    </row>
    <row r="57390" spans="8:8" ht="15" customHeight="1">
      <c r="H57390" s="24"/>
    </row>
    <row r="57391" spans="8:8" ht="15" customHeight="1">
      <c r="H57391" s="24"/>
    </row>
    <row r="57392" spans="8:8" ht="15" customHeight="1">
      <c r="H57392" s="24"/>
    </row>
    <row r="57393" spans="8:8" ht="15" customHeight="1">
      <c r="H57393" s="24"/>
    </row>
    <row r="57394" spans="8:8" ht="15" customHeight="1">
      <c r="H57394" s="24"/>
    </row>
    <row r="57395" spans="8:8" ht="15" customHeight="1">
      <c r="H57395" s="24"/>
    </row>
    <row r="57396" spans="8:8" ht="15" customHeight="1">
      <c r="H57396" s="24"/>
    </row>
    <row r="57397" spans="8:8" ht="15" customHeight="1">
      <c r="H57397" s="24"/>
    </row>
    <row r="57398" spans="8:8" ht="15" customHeight="1">
      <c r="H57398" s="24"/>
    </row>
    <row r="57399" spans="8:8" ht="15" customHeight="1">
      <c r="H57399" s="24"/>
    </row>
    <row r="57400" spans="8:8" ht="15" customHeight="1">
      <c r="H57400" s="24"/>
    </row>
    <row r="57401" spans="8:8" ht="15" customHeight="1">
      <c r="H57401" s="24"/>
    </row>
    <row r="57402" spans="8:8" ht="15" customHeight="1">
      <c r="H57402" s="24"/>
    </row>
    <row r="57403" spans="8:8" ht="15" customHeight="1">
      <c r="H57403" s="24"/>
    </row>
    <row r="57404" spans="8:8" ht="15" customHeight="1">
      <c r="H57404" s="24"/>
    </row>
    <row r="57405" spans="8:8" ht="15" customHeight="1">
      <c r="H57405" s="24"/>
    </row>
    <row r="57406" spans="8:8" ht="15" customHeight="1">
      <c r="H57406" s="24"/>
    </row>
    <row r="57407" spans="8:8" ht="15" customHeight="1">
      <c r="H57407" s="24"/>
    </row>
    <row r="57408" spans="8:8" ht="15" customHeight="1">
      <c r="H57408" s="24"/>
    </row>
    <row r="57409" spans="8:8" ht="15" customHeight="1">
      <c r="H57409" s="24"/>
    </row>
    <row r="57410" spans="8:8" ht="15" customHeight="1">
      <c r="H57410" s="24"/>
    </row>
    <row r="57411" spans="8:8" ht="15" customHeight="1">
      <c r="H57411" s="24"/>
    </row>
    <row r="57412" spans="8:8" ht="15" customHeight="1">
      <c r="H57412" s="24"/>
    </row>
    <row r="57413" spans="8:8" ht="15" customHeight="1">
      <c r="H57413" s="24"/>
    </row>
    <row r="57414" spans="8:8" ht="15" customHeight="1">
      <c r="H57414" s="24"/>
    </row>
    <row r="57415" spans="8:8" ht="15" customHeight="1">
      <c r="H57415" s="24"/>
    </row>
    <row r="57416" spans="8:8" ht="15" customHeight="1">
      <c r="H57416" s="24"/>
    </row>
    <row r="57417" spans="8:8" ht="15" customHeight="1">
      <c r="H57417" s="24"/>
    </row>
    <row r="57418" spans="8:8" ht="15" customHeight="1">
      <c r="H57418" s="24"/>
    </row>
    <row r="57419" spans="8:8" ht="15" customHeight="1">
      <c r="H57419" s="24"/>
    </row>
    <row r="57420" spans="8:8" ht="15" customHeight="1">
      <c r="H57420" s="24"/>
    </row>
    <row r="57421" spans="8:8" ht="15" customHeight="1">
      <c r="H57421" s="24"/>
    </row>
    <row r="57422" spans="8:8" ht="15" customHeight="1">
      <c r="H57422" s="24"/>
    </row>
    <row r="57423" spans="8:8" ht="15" customHeight="1">
      <c r="H57423" s="24"/>
    </row>
    <row r="57424" spans="8:8" ht="15" customHeight="1">
      <c r="H57424" s="24"/>
    </row>
    <row r="57425" spans="8:8" ht="15" customHeight="1">
      <c r="H57425" s="24"/>
    </row>
    <row r="57426" spans="8:8" ht="15" customHeight="1">
      <c r="H57426" s="24"/>
    </row>
    <row r="57427" spans="8:8" ht="15" customHeight="1">
      <c r="H57427" s="24"/>
    </row>
    <row r="57428" spans="8:8" ht="15" customHeight="1">
      <c r="H57428" s="24"/>
    </row>
    <row r="57429" spans="8:8" ht="15" customHeight="1">
      <c r="H57429" s="24"/>
    </row>
    <row r="57430" spans="8:8" ht="15" customHeight="1">
      <c r="H57430" s="24"/>
    </row>
    <row r="57431" spans="8:8" ht="15" customHeight="1">
      <c r="H57431" s="24"/>
    </row>
    <row r="57432" spans="8:8" ht="15" customHeight="1">
      <c r="H57432" s="24"/>
    </row>
    <row r="57433" spans="8:8" ht="15" customHeight="1">
      <c r="H57433" s="24"/>
    </row>
    <row r="57434" spans="8:8" ht="15" customHeight="1">
      <c r="H57434" s="24"/>
    </row>
    <row r="57435" spans="8:8" ht="15" customHeight="1">
      <c r="H57435" s="24"/>
    </row>
    <row r="57436" spans="8:8" ht="15" customHeight="1">
      <c r="H57436" s="24"/>
    </row>
    <row r="57437" spans="8:8" ht="15" customHeight="1">
      <c r="H57437" s="24"/>
    </row>
    <row r="57438" spans="8:8" ht="15" customHeight="1">
      <c r="H57438" s="24"/>
    </row>
    <row r="57439" spans="8:8" ht="15" customHeight="1">
      <c r="H57439" s="24"/>
    </row>
    <row r="57440" spans="8:8" ht="15" customHeight="1">
      <c r="H57440" s="24"/>
    </row>
    <row r="57441" spans="8:8" ht="15" customHeight="1">
      <c r="H57441" s="24"/>
    </row>
    <row r="57442" spans="8:8" ht="15" customHeight="1">
      <c r="H57442" s="24"/>
    </row>
    <row r="57443" spans="8:8" ht="15" customHeight="1">
      <c r="H57443" s="24"/>
    </row>
    <row r="57444" spans="8:8" ht="15" customHeight="1">
      <c r="H57444" s="24"/>
    </row>
    <row r="57445" spans="8:8" ht="15" customHeight="1">
      <c r="H57445" s="24"/>
    </row>
    <row r="57446" spans="8:8" ht="15" customHeight="1">
      <c r="H57446" s="24"/>
    </row>
    <row r="57447" spans="8:8" ht="15" customHeight="1">
      <c r="H57447" s="24"/>
    </row>
    <row r="57448" spans="8:8" ht="15" customHeight="1">
      <c r="H57448" s="24"/>
    </row>
    <row r="57449" spans="8:8" ht="15" customHeight="1">
      <c r="H57449" s="24"/>
    </row>
    <row r="57450" spans="8:8" ht="15" customHeight="1">
      <c r="H57450" s="24"/>
    </row>
    <row r="57451" spans="8:8" ht="15" customHeight="1">
      <c r="H57451" s="24"/>
    </row>
    <row r="57452" spans="8:8" ht="15" customHeight="1">
      <c r="H57452" s="24"/>
    </row>
    <row r="57453" spans="8:8" ht="15" customHeight="1">
      <c r="H57453" s="24"/>
    </row>
    <row r="57454" spans="8:8" ht="15" customHeight="1">
      <c r="H57454" s="24"/>
    </row>
    <row r="57455" spans="8:8" ht="15" customHeight="1">
      <c r="H57455" s="24"/>
    </row>
    <row r="57456" spans="8:8" ht="15" customHeight="1">
      <c r="H57456" s="24"/>
    </row>
    <row r="57457" spans="8:8" ht="15" customHeight="1">
      <c r="H57457" s="24"/>
    </row>
    <row r="57458" spans="8:8" ht="15" customHeight="1">
      <c r="H57458" s="24"/>
    </row>
    <row r="57459" spans="8:8" ht="15" customHeight="1">
      <c r="H57459" s="24"/>
    </row>
    <row r="57460" spans="8:8" ht="15" customHeight="1">
      <c r="H57460" s="24"/>
    </row>
    <row r="57461" spans="8:8" ht="15" customHeight="1">
      <c r="H57461" s="24"/>
    </row>
    <row r="57462" spans="8:8" ht="15" customHeight="1">
      <c r="H57462" s="24"/>
    </row>
    <row r="57463" spans="8:8" ht="15" customHeight="1">
      <c r="H57463" s="24"/>
    </row>
    <row r="57464" spans="8:8" ht="15" customHeight="1">
      <c r="H57464" s="24"/>
    </row>
    <row r="57465" spans="8:8" ht="15" customHeight="1">
      <c r="H57465" s="24"/>
    </row>
    <row r="57466" spans="8:8" ht="15" customHeight="1">
      <c r="H57466" s="24"/>
    </row>
    <row r="57467" spans="8:8" ht="15" customHeight="1">
      <c r="H57467" s="24"/>
    </row>
    <row r="57468" spans="8:8" ht="15" customHeight="1">
      <c r="H57468" s="24"/>
    </row>
    <row r="57469" spans="8:8" ht="15" customHeight="1">
      <c r="H57469" s="24"/>
    </row>
    <row r="57470" spans="8:8" ht="15" customHeight="1">
      <c r="H57470" s="24"/>
    </row>
    <row r="57471" spans="8:8" ht="15" customHeight="1">
      <c r="H57471" s="24"/>
    </row>
    <row r="57472" spans="8:8" ht="15" customHeight="1">
      <c r="H57472" s="24"/>
    </row>
    <row r="57473" spans="8:8" ht="15" customHeight="1">
      <c r="H57473" s="24"/>
    </row>
    <row r="57474" spans="8:8" ht="15" customHeight="1">
      <c r="H57474" s="24"/>
    </row>
    <row r="57475" spans="8:8" ht="15" customHeight="1">
      <c r="H57475" s="24"/>
    </row>
    <row r="57476" spans="8:8" ht="15" customHeight="1">
      <c r="H57476" s="24"/>
    </row>
    <row r="57477" spans="8:8" ht="15" customHeight="1">
      <c r="H57477" s="24"/>
    </row>
    <row r="57478" spans="8:8" ht="15" customHeight="1">
      <c r="H57478" s="24"/>
    </row>
    <row r="57479" spans="8:8" ht="15" customHeight="1">
      <c r="H57479" s="24"/>
    </row>
    <row r="57480" spans="8:8" ht="15" customHeight="1">
      <c r="H57480" s="24"/>
    </row>
    <row r="57481" spans="8:8" ht="15" customHeight="1">
      <c r="H57481" s="24"/>
    </row>
    <row r="57482" spans="8:8" ht="15" customHeight="1">
      <c r="H57482" s="24"/>
    </row>
    <row r="57483" spans="8:8" ht="15" customHeight="1">
      <c r="H57483" s="24"/>
    </row>
    <row r="57484" spans="8:8" ht="15" customHeight="1">
      <c r="H57484" s="24"/>
    </row>
    <row r="57485" spans="8:8" ht="15" customHeight="1">
      <c r="H57485" s="24"/>
    </row>
    <row r="57486" spans="8:8" ht="15" customHeight="1">
      <c r="H57486" s="24"/>
    </row>
    <row r="57487" spans="8:8" ht="15" customHeight="1">
      <c r="H57487" s="24"/>
    </row>
    <row r="57488" spans="8:8" ht="15" customHeight="1">
      <c r="H57488" s="24"/>
    </row>
    <row r="57489" spans="8:8" ht="15" customHeight="1">
      <c r="H57489" s="24"/>
    </row>
    <row r="57490" spans="8:8" ht="15" customHeight="1">
      <c r="H57490" s="24"/>
    </row>
    <row r="57491" spans="8:8" ht="15" customHeight="1">
      <c r="H57491" s="24"/>
    </row>
    <row r="57492" spans="8:8" ht="15" customHeight="1">
      <c r="H57492" s="24"/>
    </row>
    <row r="57493" spans="8:8" ht="15" customHeight="1">
      <c r="H57493" s="24"/>
    </row>
    <row r="57494" spans="8:8" ht="15" customHeight="1">
      <c r="H57494" s="24"/>
    </row>
    <row r="57495" spans="8:8" ht="15" customHeight="1">
      <c r="H57495" s="24"/>
    </row>
    <row r="57496" spans="8:8" ht="15" customHeight="1">
      <c r="H57496" s="24"/>
    </row>
    <row r="57497" spans="8:8" ht="15" customHeight="1">
      <c r="H57497" s="24"/>
    </row>
    <row r="57498" spans="8:8" ht="15" customHeight="1">
      <c r="H57498" s="24"/>
    </row>
    <row r="57499" spans="8:8" ht="15" customHeight="1">
      <c r="H57499" s="24"/>
    </row>
    <row r="57500" spans="8:8" ht="15" customHeight="1">
      <c r="H57500" s="24"/>
    </row>
    <row r="57501" spans="8:8" ht="15" customHeight="1">
      <c r="H57501" s="24"/>
    </row>
    <row r="57502" spans="8:8" ht="15" customHeight="1">
      <c r="H57502" s="24"/>
    </row>
    <row r="57503" spans="8:8" ht="15" customHeight="1">
      <c r="H57503" s="24"/>
    </row>
    <row r="57504" spans="8:8" ht="15" customHeight="1">
      <c r="H57504" s="24"/>
    </row>
    <row r="57505" spans="8:8" ht="15" customHeight="1">
      <c r="H57505" s="24"/>
    </row>
    <row r="57506" spans="8:8" ht="15" customHeight="1">
      <c r="H57506" s="24"/>
    </row>
    <row r="57507" spans="8:8" ht="15" customHeight="1">
      <c r="H57507" s="24"/>
    </row>
    <row r="57508" spans="8:8" ht="15" customHeight="1">
      <c r="H57508" s="24"/>
    </row>
    <row r="57509" spans="8:8" ht="15" customHeight="1">
      <c r="H57509" s="24"/>
    </row>
    <row r="57510" spans="8:8" ht="15" customHeight="1">
      <c r="H57510" s="24"/>
    </row>
    <row r="57511" spans="8:8" ht="15" customHeight="1">
      <c r="H57511" s="24"/>
    </row>
    <row r="57512" spans="8:8" ht="15" customHeight="1">
      <c r="H57512" s="24"/>
    </row>
    <row r="57513" spans="8:8" ht="15" customHeight="1">
      <c r="H57513" s="24"/>
    </row>
    <row r="57514" spans="8:8" ht="15" customHeight="1">
      <c r="H57514" s="24"/>
    </row>
    <row r="57515" spans="8:8" ht="15" customHeight="1">
      <c r="H57515" s="24"/>
    </row>
    <row r="57516" spans="8:8" ht="15" customHeight="1">
      <c r="H57516" s="24"/>
    </row>
    <row r="57517" spans="8:8" ht="15" customHeight="1">
      <c r="H57517" s="24"/>
    </row>
    <row r="57518" spans="8:8" ht="15" customHeight="1">
      <c r="H57518" s="24"/>
    </row>
    <row r="57519" spans="8:8" ht="15" customHeight="1">
      <c r="H57519" s="24"/>
    </row>
    <row r="57520" spans="8:8" ht="15" customHeight="1">
      <c r="H57520" s="24"/>
    </row>
    <row r="57521" spans="8:8" ht="15" customHeight="1">
      <c r="H57521" s="24"/>
    </row>
    <row r="57522" spans="8:8" ht="15" customHeight="1">
      <c r="H57522" s="24"/>
    </row>
    <row r="57523" spans="8:8" ht="15" customHeight="1">
      <c r="H57523" s="24"/>
    </row>
    <row r="57524" spans="8:8" ht="15" customHeight="1">
      <c r="H57524" s="24"/>
    </row>
    <row r="57525" spans="8:8" ht="15" customHeight="1">
      <c r="H57525" s="24"/>
    </row>
    <row r="57526" spans="8:8" ht="15" customHeight="1">
      <c r="H57526" s="24"/>
    </row>
    <row r="57527" spans="8:8" ht="15" customHeight="1">
      <c r="H57527" s="24"/>
    </row>
    <row r="57528" spans="8:8" ht="15" customHeight="1">
      <c r="H57528" s="24"/>
    </row>
    <row r="57529" spans="8:8" ht="15" customHeight="1">
      <c r="H57529" s="24"/>
    </row>
    <row r="57530" spans="8:8" ht="15" customHeight="1">
      <c r="H57530" s="24"/>
    </row>
    <row r="57531" spans="8:8" ht="15" customHeight="1">
      <c r="H57531" s="24"/>
    </row>
    <row r="57532" spans="8:8" ht="15" customHeight="1">
      <c r="H57532" s="24"/>
    </row>
    <row r="57533" spans="8:8" ht="15" customHeight="1">
      <c r="H57533" s="24"/>
    </row>
    <row r="57534" spans="8:8" ht="15" customHeight="1">
      <c r="H57534" s="24"/>
    </row>
    <row r="57535" spans="8:8" ht="15" customHeight="1">
      <c r="H57535" s="24"/>
    </row>
    <row r="57536" spans="8:8" ht="15" customHeight="1">
      <c r="H57536" s="24"/>
    </row>
    <row r="57537" spans="8:8" ht="15" customHeight="1">
      <c r="H57537" s="24"/>
    </row>
    <row r="57538" spans="8:8" ht="15" customHeight="1">
      <c r="H57538" s="24"/>
    </row>
    <row r="57539" spans="8:8" ht="15" customHeight="1">
      <c r="H57539" s="24"/>
    </row>
    <row r="57540" spans="8:8" ht="15" customHeight="1">
      <c r="H57540" s="24"/>
    </row>
    <row r="57541" spans="8:8" ht="15" customHeight="1">
      <c r="H57541" s="24"/>
    </row>
    <row r="57542" spans="8:8" ht="15" customHeight="1">
      <c r="H57542" s="24"/>
    </row>
    <row r="57543" spans="8:8" ht="15" customHeight="1">
      <c r="H57543" s="24"/>
    </row>
    <row r="57544" spans="8:8" ht="15" customHeight="1">
      <c r="H57544" s="24"/>
    </row>
    <row r="57545" spans="8:8" ht="15" customHeight="1">
      <c r="H57545" s="24"/>
    </row>
    <row r="57546" spans="8:8" ht="15" customHeight="1">
      <c r="H57546" s="24"/>
    </row>
    <row r="57547" spans="8:8" ht="15" customHeight="1">
      <c r="H57547" s="24"/>
    </row>
    <row r="57548" spans="8:8" ht="15" customHeight="1">
      <c r="H57548" s="24"/>
    </row>
    <row r="57549" spans="8:8" ht="15" customHeight="1">
      <c r="H57549" s="24"/>
    </row>
    <row r="57550" spans="8:8" ht="15" customHeight="1">
      <c r="H57550" s="24"/>
    </row>
    <row r="57551" spans="8:8" ht="15" customHeight="1">
      <c r="H57551" s="24"/>
    </row>
    <row r="57552" spans="8:8" ht="15" customHeight="1">
      <c r="H57552" s="24"/>
    </row>
    <row r="57553" spans="8:8" ht="15" customHeight="1">
      <c r="H57553" s="24"/>
    </row>
    <row r="57554" spans="8:8" ht="15" customHeight="1">
      <c r="H57554" s="24"/>
    </row>
    <row r="57555" spans="8:8" ht="15" customHeight="1">
      <c r="H57555" s="24"/>
    </row>
    <row r="57556" spans="8:8" ht="15" customHeight="1">
      <c r="H57556" s="24"/>
    </row>
    <row r="57557" spans="8:8" ht="15" customHeight="1">
      <c r="H57557" s="24"/>
    </row>
    <row r="57558" spans="8:8" ht="15" customHeight="1">
      <c r="H57558" s="24"/>
    </row>
    <row r="57559" spans="8:8" ht="15" customHeight="1">
      <c r="H57559" s="24"/>
    </row>
    <row r="57560" spans="8:8" ht="15" customHeight="1">
      <c r="H57560" s="24"/>
    </row>
    <row r="57561" spans="8:8" ht="15" customHeight="1">
      <c r="H57561" s="24"/>
    </row>
    <row r="57562" spans="8:8" ht="15" customHeight="1">
      <c r="H57562" s="24"/>
    </row>
    <row r="57563" spans="8:8" ht="15" customHeight="1">
      <c r="H57563" s="24"/>
    </row>
    <row r="57564" spans="8:8" ht="15" customHeight="1">
      <c r="H57564" s="24"/>
    </row>
    <row r="57565" spans="8:8" ht="15" customHeight="1">
      <c r="H57565" s="24"/>
    </row>
    <row r="57566" spans="8:8" ht="15" customHeight="1">
      <c r="H57566" s="24"/>
    </row>
    <row r="57567" spans="8:8" ht="15" customHeight="1">
      <c r="H57567" s="24"/>
    </row>
    <row r="57568" spans="8:8" ht="15" customHeight="1">
      <c r="H57568" s="24"/>
    </row>
    <row r="57569" spans="8:8" ht="15" customHeight="1">
      <c r="H57569" s="24"/>
    </row>
    <row r="57570" spans="8:8" ht="15" customHeight="1">
      <c r="H57570" s="24"/>
    </row>
    <row r="57571" spans="8:8" ht="15" customHeight="1">
      <c r="H57571" s="24"/>
    </row>
    <row r="57572" spans="8:8" ht="15" customHeight="1">
      <c r="H57572" s="24"/>
    </row>
    <row r="57573" spans="8:8" ht="15" customHeight="1">
      <c r="H57573" s="24"/>
    </row>
    <row r="57574" spans="8:8" ht="15" customHeight="1">
      <c r="H57574" s="24"/>
    </row>
    <row r="57575" spans="8:8" ht="15" customHeight="1">
      <c r="H57575" s="24"/>
    </row>
    <row r="57576" spans="8:8" ht="15" customHeight="1">
      <c r="H57576" s="24"/>
    </row>
    <row r="57577" spans="8:8" ht="15" customHeight="1">
      <c r="H57577" s="24"/>
    </row>
    <row r="57578" spans="8:8" ht="15" customHeight="1">
      <c r="H57578" s="24"/>
    </row>
    <row r="57579" spans="8:8" ht="15" customHeight="1">
      <c r="H57579" s="24"/>
    </row>
    <row r="57580" spans="8:8" ht="15" customHeight="1">
      <c r="H57580" s="24"/>
    </row>
    <row r="57581" spans="8:8" ht="15" customHeight="1">
      <c r="H57581" s="24"/>
    </row>
    <row r="57582" spans="8:8" ht="15" customHeight="1">
      <c r="H57582" s="24"/>
    </row>
    <row r="57583" spans="8:8" ht="15" customHeight="1">
      <c r="H57583" s="24"/>
    </row>
    <row r="57584" spans="8:8" ht="15" customHeight="1">
      <c r="H57584" s="24"/>
    </row>
    <row r="57585" spans="8:8" ht="15" customHeight="1">
      <c r="H57585" s="24"/>
    </row>
    <row r="57586" spans="8:8" ht="15" customHeight="1">
      <c r="H57586" s="24"/>
    </row>
    <row r="57587" spans="8:8" ht="15" customHeight="1">
      <c r="H57587" s="24"/>
    </row>
    <row r="57588" spans="8:8" ht="15" customHeight="1">
      <c r="H57588" s="24"/>
    </row>
    <row r="57589" spans="8:8" ht="15" customHeight="1">
      <c r="H57589" s="24"/>
    </row>
    <row r="57590" spans="8:8" ht="15" customHeight="1">
      <c r="H57590" s="24"/>
    </row>
    <row r="57591" spans="8:8" ht="15" customHeight="1">
      <c r="H57591" s="24"/>
    </row>
    <row r="57592" spans="8:8" ht="15" customHeight="1">
      <c r="H57592" s="24"/>
    </row>
    <row r="57593" spans="8:8" ht="15" customHeight="1">
      <c r="H57593" s="24"/>
    </row>
    <row r="57594" spans="8:8" ht="15" customHeight="1">
      <c r="H57594" s="24"/>
    </row>
    <row r="57595" spans="8:8" ht="15" customHeight="1">
      <c r="H57595" s="24"/>
    </row>
    <row r="57596" spans="8:8" ht="15" customHeight="1">
      <c r="H57596" s="24"/>
    </row>
    <row r="57597" spans="8:8" ht="15" customHeight="1">
      <c r="H57597" s="24"/>
    </row>
    <row r="57598" spans="8:8" ht="15" customHeight="1">
      <c r="H57598" s="24"/>
    </row>
    <row r="57599" spans="8:8" ht="15" customHeight="1">
      <c r="H57599" s="24"/>
    </row>
    <row r="57600" spans="8:8" ht="15" customHeight="1">
      <c r="H57600" s="24"/>
    </row>
    <row r="57601" spans="8:8" ht="15" customHeight="1">
      <c r="H57601" s="24"/>
    </row>
    <row r="57602" spans="8:8" ht="15" customHeight="1">
      <c r="H57602" s="24"/>
    </row>
    <row r="57603" spans="8:8" ht="15" customHeight="1">
      <c r="H57603" s="24"/>
    </row>
    <row r="57604" spans="8:8" ht="15" customHeight="1">
      <c r="H57604" s="24"/>
    </row>
    <row r="57605" spans="8:8" ht="15" customHeight="1">
      <c r="H57605" s="24"/>
    </row>
    <row r="57606" spans="8:8" ht="15" customHeight="1">
      <c r="H57606" s="24"/>
    </row>
    <row r="57607" spans="8:8" ht="15" customHeight="1">
      <c r="H57607" s="24"/>
    </row>
    <row r="57608" spans="8:8" ht="15" customHeight="1">
      <c r="H57608" s="24"/>
    </row>
    <row r="57609" spans="8:8" ht="15" customHeight="1">
      <c r="H57609" s="24"/>
    </row>
    <row r="57610" spans="8:8" ht="15" customHeight="1">
      <c r="H57610" s="24"/>
    </row>
    <row r="57611" spans="8:8" ht="15" customHeight="1">
      <c r="H57611" s="24"/>
    </row>
    <row r="57612" spans="8:8" ht="15" customHeight="1">
      <c r="H57612" s="24"/>
    </row>
    <row r="57613" spans="8:8" ht="15" customHeight="1">
      <c r="H57613" s="24"/>
    </row>
    <row r="57614" spans="8:8" ht="15" customHeight="1">
      <c r="H57614" s="24"/>
    </row>
    <row r="57615" spans="8:8" ht="15" customHeight="1">
      <c r="H57615" s="24"/>
    </row>
    <row r="57616" spans="8:8" ht="15" customHeight="1">
      <c r="H57616" s="24"/>
    </row>
    <row r="57617" spans="8:8" ht="15" customHeight="1">
      <c r="H57617" s="24"/>
    </row>
    <row r="57618" spans="8:8" ht="15" customHeight="1">
      <c r="H57618" s="24"/>
    </row>
    <row r="57619" spans="8:8" ht="15" customHeight="1">
      <c r="H57619" s="24"/>
    </row>
    <row r="57620" spans="8:8" ht="15" customHeight="1">
      <c r="H57620" s="24"/>
    </row>
    <row r="57621" spans="8:8" ht="15" customHeight="1">
      <c r="H57621" s="24"/>
    </row>
    <row r="57622" spans="8:8" ht="15" customHeight="1">
      <c r="H57622" s="24"/>
    </row>
    <row r="57623" spans="8:8" ht="15" customHeight="1">
      <c r="H57623" s="24"/>
    </row>
    <row r="57624" spans="8:8" ht="15" customHeight="1">
      <c r="H57624" s="24"/>
    </row>
    <row r="57625" spans="8:8" ht="15" customHeight="1">
      <c r="H57625" s="24"/>
    </row>
    <row r="57626" spans="8:8" ht="15" customHeight="1">
      <c r="H57626" s="24"/>
    </row>
    <row r="57627" spans="8:8" ht="15" customHeight="1">
      <c r="H57627" s="24"/>
    </row>
    <row r="57628" spans="8:8" ht="15" customHeight="1">
      <c r="H57628" s="24"/>
    </row>
    <row r="57629" spans="8:8" ht="15" customHeight="1">
      <c r="H57629" s="24"/>
    </row>
    <row r="57630" spans="8:8" ht="15" customHeight="1">
      <c r="H57630" s="24"/>
    </row>
    <row r="57631" spans="8:8" ht="15" customHeight="1">
      <c r="H57631" s="24"/>
    </row>
    <row r="57632" spans="8:8" ht="15" customHeight="1">
      <c r="H57632" s="24"/>
    </row>
    <row r="57633" spans="8:8" ht="15" customHeight="1">
      <c r="H57633" s="24"/>
    </row>
    <row r="57634" spans="8:8" ht="15" customHeight="1">
      <c r="H57634" s="24"/>
    </row>
    <row r="57635" spans="8:8" ht="15" customHeight="1">
      <c r="H57635" s="24"/>
    </row>
    <row r="57636" spans="8:8" ht="15" customHeight="1">
      <c r="H57636" s="24"/>
    </row>
    <row r="57637" spans="8:8" ht="15" customHeight="1">
      <c r="H57637" s="24"/>
    </row>
    <row r="57638" spans="8:8" ht="15" customHeight="1">
      <c r="H57638" s="24"/>
    </row>
    <row r="57639" spans="8:8" ht="15" customHeight="1">
      <c r="H57639" s="24"/>
    </row>
    <row r="57640" spans="8:8" ht="15" customHeight="1">
      <c r="H57640" s="24"/>
    </row>
    <row r="57641" spans="8:8" ht="15" customHeight="1">
      <c r="H57641" s="24"/>
    </row>
    <row r="57642" spans="8:8" ht="15" customHeight="1">
      <c r="H57642" s="24"/>
    </row>
    <row r="57643" spans="8:8" ht="15" customHeight="1">
      <c r="H57643" s="24"/>
    </row>
    <row r="57644" spans="8:8" ht="15" customHeight="1">
      <c r="H57644" s="24"/>
    </row>
    <row r="57645" spans="8:8" ht="15" customHeight="1">
      <c r="H57645" s="24"/>
    </row>
    <row r="57646" spans="8:8" ht="15" customHeight="1">
      <c r="H57646" s="24"/>
    </row>
    <row r="57647" spans="8:8" ht="15" customHeight="1">
      <c r="H57647" s="24"/>
    </row>
    <row r="57648" spans="8:8" ht="15" customHeight="1">
      <c r="H57648" s="24"/>
    </row>
    <row r="57649" spans="8:8" ht="15" customHeight="1">
      <c r="H57649" s="24"/>
    </row>
    <row r="57650" spans="8:8" ht="15" customHeight="1">
      <c r="H57650" s="24"/>
    </row>
    <row r="57651" spans="8:8" ht="15" customHeight="1">
      <c r="H57651" s="24"/>
    </row>
    <row r="57652" spans="8:8" ht="15" customHeight="1">
      <c r="H57652" s="24"/>
    </row>
    <row r="57653" spans="8:8" ht="15" customHeight="1">
      <c r="H57653" s="24"/>
    </row>
    <row r="57654" spans="8:8" ht="15" customHeight="1">
      <c r="H57654" s="24"/>
    </row>
    <row r="57655" spans="8:8" ht="15" customHeight="1">
      <c r="H57655" s="24"/>
    </row>
    <row r="57656" spans="8:8" ht="15" customHeight="1">
      <c r="H57656" s="24"/>
    </row>
    <row r="57657" spans="8:8" ht="15" customHeight="1">
      <c r="H57657" s="24"/>
    </row>
    <row r="57658" spans="8:8" ht="15" customHeight="1">
      <c r="H57658" s="24"/>
    </row>
    <row r="57659" spans="8:8" ht="15" customHeight="1">
      <c r="H57659" s="24"/>
    </row>
    <row r="57660" spans="8:8" ht="15" customHeight="1">
      <c r="H57660" s="24"/>
    </row>
    <row r="57661" spans="8:8" ht="15" customHeight="1">
      <c r="H57661" s="24"/>
    </row>
    <row r="57662" spans="8:8" ht="15" customHeight="1">
      <c r="H57662" s="24"/>
    </row>
    <row r="57663" spans="8:8" ht="15" customHeight="1">
      <c r="H57663" s="24"/>
    </row>
    <row r="57664" spans="8:8" ht="15" customHeight="1">
      <c r="H57664" s="24"/>
    </row>
    <row r="57665" spans="8:8" ht="15" customHeight="1">
      <c r="H57665" s="24"/>
    </row>
    <row r="57666" spans="8:8" ht="15" customHeight="1">
      <c r="H57666" s="24"/>
    </row>
    <row r="57667" spans="8:8" ht="15" customHeight="1">
      <c r="H57667" s="24"/>
    </row>
    <row r="57668" spans="8:8" ht="15" customHeight="1">
      <c r="H57668" s="24"/>
    </row>
    <row r="57669" spans="8:8" ht="15" customHeight="1">
      <c r="H57669" s="24"/>
    </row>
    <row r="57670" spans="8:8" ht="15" customHeight="1">
      <c r="H57670" s="24"/>
    </row>
    <row r="57671" spans="8:8" ht="15" customHeight="1">
      <c r="H57671" s="24"/>
    </row>
    <row r="57672" spans="8:8" ht="15" customHeight="1">
      <c r="H57672" s="24"/>
    </row>
    <row r="57673" spans="8:8" ht="15" customHeight="1">
      <c r="H57673" s="24"/>
    </row>
    <row r="57674" spans="8:8" ht="15" customHeight="1">
      <c r="H57674" s="24"/>
    </row>
    <row r="57675" spans="8:8" ht="15" customHeight="1">
      <c r="H57675" s="24"/>
    </row>
    <row r="57676" spans="8:8" ht="15" customHeight="1">
      <c r="H57676" s="24"/>
    </row>
    <row r="57677" spans="8:8" ht="15" customHeight="1">
      <c r="H57677" s="24"/>
    </row>
    <row r="57678" spans="8:8" ht="15" customHeight="1">
      <c r="H57678" s="24"/>
    </row>
    <row r="57679" spans="8:8" ht="15" customHeight="1">
      <c r="H57679" s="24"/>
    </row>
    <row r="57680" spans="8:8" ht="15" customHeight="1">
      <c r="H57680" s="24"/>
    </row>
    <row r="57681" spans="8:8" ht="15" customHeight="1">
      <c r="H57681" s="24"/>
    </row>
    <row r="57682" spans="8:8" ht="15" customHeight="1">
      <c r="H57682" s="24"/>
    </row>
    <row r="57683" spans="8:8" ht="15" customHeight="1">
      <c r="H57683" s="24"/>
    </row>
    <row r="57684" spans="8:8" ht="15" customHeight="1">
      <c r="H57684" s="24"/>
    </row>
    <row r="57685" spans="8:8" ht="15" customHeight="1">
      <c r="H57685" s="24"/>
    </row>
    <row r="57686" spans="8:8" ht="15" customHeight="1">
      <c r="H57686" s="24"/>
    </row>
    <row r="57687" spans="8:8" ht="15" customHeight="1">
      <c r="H57687" s="24"/>
    </row>
    <row r="57688" spans="8:8" ht="15" customHeight="1">
      <c r="H57688" s="24"/>
    </row>
    <row r="57689" spans="8:8" ht="15" customHeight="1">
      <c r="H57689" s="24"/>
    </row>
    <row r="57690" spans="8:8" ht="15" customHeight="1">
      <c r="H57690" s="24"/>
    </row>
    <row r="57691" spans="8:8" ht="15" customHeight="1">
      <c r="H57691" s="24"/>
    </row>
    <row r="57692" spans="8:8" ht="15" customHeight="1">
      <c r="H57692" s="24"/>
    </row>
    <row r="57693" spans="8:8" ht="15" customHeight="1">
      <c r="H57693" s="24"/>
    </row>
    <row r="57694" spans="8:8" ht="15" customHeight="1">
      <c r="H57694" s="24"/>
    </row>
    <row r="57695" spans="8:8" ht="15" customHeight="1">
      <c r="H57695" s="24"/>
    </row>
    <row r="57696" spans="8:8" ht="15" customHeight="1">
      <c r="H57696" s="24"/>
    </row>
    <row r="57697" spans="8:8" ht="15" customHeight="1">
      <c r="H57697" s="24"/>
    </row>
    <row r="57698" spans="8:8" ht="15" customHeight="1">
      <c r="H57698" s="24"/>
    </row>
    <row r="57699" spans="8:8" ht="15" customHeight="1">
      <c r="H57699" s="24"/>
    </row>
    <row r="57700" spans="8:8" ht="15" customHeight="1">
      <c r="H57700" s="24"/>
    </row>
    <row r="57701" spans="8:8" ht="15" customHeight="1">
      <c r="H57701" s="24"/>
    </row>
    <row r="57702" spans="8:8" ht="15" customHeight="1">
      <c r="H57702" s="24"/>
    </row>
    <row r="57703" spans="8:8" ht="15" customHeight="1">
      <c r="H57703" s="24"/>
    </row>
    <row r="57704" spans="8:8" ht="15" customHeight="1">
      <c r="H57704" s="24"/>
    </row>
    <row r="57705" spans="8:8" ht="15" customHeight="1">
      <c r="H57705" s="24"/>
    </row>
    <row r="57706" spans="8:8" ht="15" customHeight="1">
      <c r="H57706" s="24"/>
    </row>
    <row r="57707" spans="8:8" ht="15" customHeight="1">
      <c r="H57707" s="24"/>
    </row>
    <row r="57708" spans="8:8" ht="15" customHeight="1">
      <c r="H57708" s="24"/>
    </row>
    <row r="57709" spans="8:8" ht="15" customHeight="1">
      <c r="H57709" s="24"/>
    </row>
    <row r="57710" spans="8:8" ht="15" customHeight="1">
      <c r="H57710" s="24"/>
    </row>
    <row r="57711" spans="8:8" ht="15" customHeight="1">
      <c r="H57711" s="24"/>
    </row>
    <row r="57712" spans="8:8" ht="15" customHeight="1">
      <c r="H57712" s="24"/>
    </row>
    <row r="57713" spans="8:8" ht="15" customHeight="1">
      <c r="H57713" s="24"/>
    </row>
    <row r="57714" spans="8:8" ht="15" customHeight="1">
      <c r="H57714" s="24"/>
    </row>
    <row r="57715" spans="8:8" ht="15" customHeight="1">
      <c r="H57715" s="24"/>
    </row>
    <row r="57716" spans="8:8" ht="15" customHeight="1">
      <c r="H57716" s="24"/>
    </row>
    <row r="57717" spans="8:8" ht="15" customHeight="1">
      <c r="H57717" s="24"/>
    </row>
    <row r="57718" spans="8:8" ht="15" customHeight="1">
      <c r="H57718" s="24"/>
    </row>
    <row r="57719" spans="8:8" ht="15" customHeight="1">
      <c r="H57719" s="24"/>
    </row>
    <row r="57720" spans="8:8" ht="15" customHeight="1">
      <c r="H57720" s="24"/>
    </row>
    <row r="57721" spans="8:8" ht="15" customHeight="1">
      <c r="H57721" s="24"/>
    </row>
    <row r="57722" spans="8:8" ht="15" customHeight="1">
      <c r="H57722" s="24"/>
    </row>
    <row r="57723" spans="8:8" ht="15" customHeight="1">
      <c r="H57723" s="24"/>
    </row>
    <row r="57724" spans="8:8" ht="15" customHeight="1">
      <c r="H57724" s="24"/>
    </row>
    <row r="57725" spans="8:8" ht="15" customHeight="1">
      <c r="H57725" s="24"/>
    </row>
    <row r="57726" spans="8:8" ht="15" customHeight="1">
      <c r="H57726" s="24"/>
    </row>
    <row r="57727" spans="8:8" ht="15" customHeight="1">
      <c r="H57727" s="24"/>
    </row>
    <row r="57728" spans="8:8" ht="15" customHeight="1">
      <c r="H57728" s="24"/>
    </row>
    <row r="57729" spans="8:8" ht="15" customHeight="1">
      <c r="H57729" s="24"/>
    </row>
    <row r="57730" spans="8:8" ht="15" customHeight="1">
      <c r="H57730" s="24"/>
    </row>
    <row r="57731" spans="8:8" ht="15" customHeight="1">
      <c r="H57731" s="24"/>
    </row>
    <row r="57732" spans="8:8" ht="15" customHeight="1">
      <c r="H57732" s="24"/>
    </row>
    <row r="57733" spans="8:8" ht="15" customHeight="1">
      <c r="H57733" s="24"/>
    </row>
    <row r="57734" spans="8:8" ht="15" customHeight="1">
      <c r="H57734" s="24"/>
    </row>
    <row r="57735" spans="8:8" ht="15" customHeight="1">
      <c r="H57735" s="24"/>
    </row>
    <row r="57736" spans="8:8" ht="15" customHeight="1">
      <c r="H57736" s="24"/>
    </row>
    <row r="57737" spans="8:8" ht="15" customHeight="1">
      <c r="H57737" s="24"/>
    </row>
    <row r="57738" spans="8:8" ht="15" customHeight="1">
      <c r="H57738" s="24"/>
    </row>
    <row r="57739" spans="8:8" ht="15" customHeight="1">
      <c r="H57739" s="24"/>
    </row>
    <row r="57740" spans="8:8" ht="15" customHeight="1">
      <c r="H57740" s="24"/>
    </row>
    <row r="57741" spans="8:8" ht="15" customHeight="1">
      <c r="H57741" s="24"/>
    </row>
    <row r="57742" spans="8:8" ht="15" customHeight="1">
      <c r="H57742" s="24"/>
    </row>
    <row r="57743" spans="8:8" ht="15" customHeight="1">
      <c r="H57743" s="24"/>
    </row>
    <row r="57744" spans="8:8" ht="15" customHeight="1">
      <c r="H57744" s="24"/>
    </row>
    <row r="57745" spans="8:8" ht="15" customHeight="1">
      <c r="H57745" s="24"/>
    </row>
    <row r="57746" spans="8:8" ht="15" customHeight="1">
      <c r="H57746" s="24"/>
    </row>
    <row r="57747" spans="8:8" ht="15" customHeight="1">
      <c r="H57747" s="24"/>
    </row>
    <row r="57748" spans="8:8" ht="15" customHeight="1">
      <c r="H57748" s="24"/>
    </row>
    <row r="57749" spans="8:8" ht="15" customHeight="1">
      <c r="H57749" s="24"/>
    </row>
    <row r="57750" spans="8:8" ht="15" customHeight="1">
      <c r="H57750" s="24"/>
    </row>
    <row r="57751" spans="8:8" ht="15" customHeight="1">
      <c r="H57751" s="24"/>
    </row>
    <row r="57752" spans="8:8" ht="15" customHeight="1">
      <c r="H57752" s="24"/>
    </row>
    <row r="57753" spans="8:8" ht="15" customHeight="1">
      <c r="H57753" s="24"/>
    </row>
    <row r="57754" spans="8:8" ht="15" customHeight="1">
      <c r="H57754" s="24"/>
    </row>
    <row r="57755" spans="8:8" ht="15" customHeight="1">
      <c r="H57755" s="24"/>
    </row>
    <row r="57756" spans="8:8" ht="15" customHeight="1">
      <c r="H57756" s="24"/>
    </row>
    <row r="57757" spans="8:8" ht="15" customHeight="1">
      <c r="H57757" s="24"/>
    </row>
    <row r="57758" spans="8:8" ht="15" customHeight="1">
      <c r="H57758" s="24"/>
    </row>
    <row r="57759" spans="8:8" ht="15" customHeight="1">
      <c r="H57759" s="24"/>
    </row>
    <row r="57760" spans="8:8" ht="15" customHeight="1">
      <c r="H57760" s="24"/>
    </row>
    <row r="57761" spans="8:8" ht="15" customHeight="1">
      <c r="H57761" s="24"/>
    </row>
    <row r="57762" spans="8:8" ht="15" customHeight="1">
      <c r="H57762" s="24"/>
    </row>
    <row r="57763" spans="8:8" ht="15" customHeight="1">
      <c r="H57763" s="24"/>
    </row>
    <row r="57764" spans="8:8" ht="15" customHeight="1">
      <c r="H57764" s="24"/>
    </row>
    <row r="57765" spans="8:8" ht="15" customHeight="1">
      <c r="H57765" s="24"/>
    </row>
    <row r="57766" spans="8:8" ht="15" customHeight="1">
      <c r="H57766" s="24"/>
    </row>
    <row r="57767" spans="8:8" ht="15" customHeight="1">
      <c r="H57767" s="24"/>
    </row>
    <row r="57768" spans="8:8" ht="15" customHeight="1">
      <c r="H57768" s="24"/>
    </row>
    <row r="57769" spans="8:8" ht="15" customHeight="1">
      <c r="H57769" s="24"/>
    </row>
    <row r="57770" spans="8:8" ht="15" customHeight="1">
      <c r="H57770" s="24"/>
    </row>
    <row r="57771" spans="8:8" ht="15" customHeight="1">
      <c r="H57771" s="24"/>
    </row>
    <row r="57772" spans="8:8" ht="15" customHeight="1">
      <c r="H57772" s="24"/>
    </row>
    <row r="57773" spans="8:8" ht="15" customHeight="1">
      <c r="H57773" s="24"/>
    </row>
    <row r="57774" spans="8:8" ht="15" customHeight="1">
      <c r="H57774" s="24"/>
    </row>
    <row r="57775" spans="8:8" ht="15" customHeight="1">
      <c r="H57775" s="24"/>
    </row>
    <row r="57776" spans="8:8" ht="15" customHeight="1">
      <c r="H57776" s="24"/>
    </row>
    <row r="57777" spans="8:8" ht="15" customHeight="1">
      <c r="H57777" s="24"/>
    </row>
    <row r="57778" spans="8:8" ht="15" customHeight="1">
      <c r="H57778" s="24"/>
    </row>
    <row r="57779" spans="8:8" ht="15" customHeight="1">
      <c r="H57779" s="24"/>
    </row>
    <row r="57780" spans="8:8" ht="15" customHeight="1">
      <c r="H57780" s="24"/>
    </row>
    <row r="57781" spans="8:8" ht="15" customHeight="1">
      <c r="H57781" s="24"/>
    </row>
    <row r="57782" spans="8:8" ht="15" customHeight="1">
      <c r="H57782" s="24"/>
    </row>
    <row r="57783" spans="8:8" ht="15" customHeight="1">
      <c r="H57783" s="24"/>
    </row>
    <row r="57784" spans="8:8" ht="15" customHeight="1">
      <c r="H57784" s="24"/>
    </row>
    <row r="57785" spans="8:8" ht="15" customHeight="1">
      <c r="H57785" s="24"/>
    </row>
    <row r="57786" spans="8:8" ht="15" customHeight="1">
      <c r="H57786" s="24"/>
    </row>
    <row r="57787" spans="8:8" ht="15" customHeight="1">
      <c r="H57787" s="24"/>
    </row>
    <row r="57788" spans="8:8" ht="15" customHeight="1">
      <c r="H57788" s="24"/>
    </row>
    <row r="57789" spans="8:8" ht="15" customHeight="1">
      <c r="H57789" s="24"/>
    </row>
    <row r="57790" spans="8:8" ht="15" customHeight="1">
      <c r="H57790" s="24"/>
    </row>
    <row r="57791" spans="8:8" ht="15" customHeight="1">
      <c r="H57791" s="24"/>
    </row>
    <row r="57792" spans="8:8" ht="15" customHeight="1">
      <c r="H57792" s="24"/>
    </row>
    <row r="57793" spans="8:8" ht="15" customHeight="1">
      <c r="H57793" s="24"/>
    </row>
    <row r="57794" spans="8:8" ht="15" customHeight="1">
      <c r="H57794" s="24"/>
    </row>
    <row r="57795" spans="8:8" ht="15" customHeight="1">
      <c r="H57795" s="24"/>
    </row>
    <row r="57796" spans="8:8" ht="15" customHeight="1">
      <c r="H57796" s="24"/>
    </row>
    <row r="57797" spans="8:8" ht="15" customHeight="1">
      <c r="H57797" s="24"/>
    </row>
    <row r="57798" spans="8:8" ht="15" customHeight="1">
      <c r="H57798" s="24"/>
    </row>
    <row r="57799" spans="8:8" ht="15" customHeight="1">
      <c r="H57799" s="24"/>
    </row>
    <row r="57800" spans="8:8" ht="15" customHeight="1">
      <c r="H57800" s="24"/>
    </row>
    <row r="57801" spans="8:8" ht="15" customHeight="1">
      <c r="H57801" s="24"/>
    </row>
    <row r="57802" spans="8:8" ht="15" customHeight="1">
      <c r="H57802" s="24"/>
    </row>
    <row r="57803" spans="8:8" ht="15" customHeight="1">
      <c r="H57803" s="24"/>
    </row>
    <row r="57804" spans="8:8" ht="15" customHeight="1">
      <c r="H57804" s="24"/>
    </row>
    <row r="57805" spans="8:8" ht="15" customHeight="1">
      <c r="H57805" s="24"/>
    </row>
    <row r="57806" spans="8:8" ht="15" customHeight="1">
      <c r="H57806" s="24"/>
    </row>
    <row r="57807" spans="8:8" ht="15" customHeight="1">
      <c r="H57807" s="24"/>
    </row>
    <row r="57808" spans="8:8" ht="15" customHeight="1">
      <c r="H57808" s="24"/>
    </row>
    <row r="57809" spans="8:8" ht="15" customHeight="1">
      <c r="H57809" s="24"/>
    </row>
    <row r="57810" spans="8:8" ht="15" customHeight="1">
      <c r="H57810" s="24"/>
    </row>
    <row r="57811" spans="8:8" ht="15" customHeight="1">
      <c r="H57811" s="24"/>
    </row>
    <row r="57812" spans="8:8" ht="15" customHeight="1">
      <c r="H57812" s="24"/>
    </row>
    <row r="57813" spans="8:8" ht="15" customHeight="1">
      <c r="H57813" s="24"/>
    </row>
    <row r="57814" spans="8:8" ht="15" customHeight="1">
      <c r="H57814" s="24"/>
    </row>
    <row r="57815" spans="8:8" ht="15" customHeight="1">
      <c r="H57815" s="24"/>
    </row>
    <row r="57816" spans="8:8" ht="15" customHeight="1">
      <c r="H57816" s="24"/>
    </row>
    <row r="57817" spans="8:8" ht="15" customHeight="1">
      <c r="H57817" s="24"/>
    </row>
    <row r="57818" spans="8:8" ht="15" customHeight="1">
      <c r="H57818" s="24"/>
    </row>
    <row r="57819" spans="8:8" ht="15" customHeight="1">
      <c r="H57819" s="24"/>
    </row>
    <row r="57820" spans="8:8" ht="15" customHeight="1">
      <c r="H57820" s="24"/>
    </row>
    <row r="57821" spans="8:8" ht="15" customHeight="1">
      <c r="H57821" s="24"/>
    </row>
    <row r="57822" spans="8:8" ht="15" customHeight="1">
      <c r="H57822" s="24"/>
    </row>
    <row r="57823" spans="8:8" ht="15" customHeight="1">
      <c r="H57823" s="24"/>
    </row>
    <row r="57824" spans="8:8" ht="15" customHeight="1">
      <c r="H57824" s="24"/>
    </row>
    <row r="57825" spans="8:8" ht="15" customHeight="1">
      <c r="H57825" s="24"/>
    </row>
    <row r="57826" spans="8:8" ht="15" customHeight="1">
      <c r="H57826" s="24"/>
    </row>
    <row r="57827" spans="8:8" ht="15" customHeight="1">
      <c r="H57827" s="24"/>
    </row>
    <row r="57828" spans="8:8" ht="15" customHeight="1">
      <c r="H57828" s="24"/>
    </row>
    <row r="57829" spans="8:8" ht="15" customHeight="1">
      <c r="H57829" s="24"/>
    </row>
    <row r="57830" spans="8:8" ht="15" customHeight="1">
      <c r="H57830" s="24"/>
    </row>
    <row r="57831" spans="8:8" ht="15" customHeight="1">
      <c r="H57831" s="24"/>
    </row>
    <row r="57832" spans="8:8" ht="15" customHeight="1">
      <c r="H57832" s="24"/>
    </row>
    <row r="57833" spans="8:8" ht="15" customHeight="1">
      <c r="H57833" s="24"/>
    </row>
    <row r="57834" spans="8:8" ht="15" customHeight="1">
      <c r="H57834" s="24"/>
    </row>
    <row r="57835" spans="8:8" ht="15" customHeight="1">
      <c r="H57835" s="24"/>
    </row>
    <row r="57836" spans="8:8" ht="15" customHeight="1">
      <c r="H57836" s="24"/>
    </row>
    <row r="57837" spans="8:8" ht="15" customHeight="1">
      <c r="H57837" s="24"/>
    </row>
    <row r="57838" spans="8:8" ht="15" customHeight="1">
      <c r="H57838" s="24"/>
    </row>
    <row r="57839" spans="8:8" ht="15" customHeight="1">
      <c r="H57839" s="24"/>
    </row>
    <row r="57840" spans="8:8" ht="15" customHeight="1">
      <c r="H57840" s="24"/>
    </row>
    <row r="57841" spans="8:8" ht="15" customHeight="1">
      <c r="H57841" s="24"/>
    </row>
    <row r="57842" spans="8:8" ht="15" customHeight="1">
      <c r="H57842" s="24"/>
    </row>
    <row r="57843" spans="8:8" ht="15" customHeight="1">
      <c r="H57843" s="24"/>
    </row>
    <row r="57844" spans="8:8" ht="15" customHeight="1">
      <c r="H57844" s="24"/>
    </row>
    <row r="57845" spans="8:8" ht="15" customHeight="1">
      <c r="H57845" s="24"/>
    </row>
    <row r="57846" spans="8:8" ht="15" customHeight="1">
      <c r="H57846" s="24"/>
    </row>
    <row r="57847" spans="8:8" ht="15" customHeight="1">
      <c r="H57847" s="24"/>
    </row>
    <row r="57848" spans="8:8" ht="15" customHeight="1">
      <c r="H57848" s="24"/>
    </row>
    <row r="57849" spans="8:8" ht="15" customHeight="1">
      <c r="H57849" s="24"/>
    </row>
    <row r="57850" spans="8:8" ht="15" customHeight="1">
      <c r="H57850" s="24"/>
    </row>
    <row r="57851" spans="8:8" ht="15" customHeight="1">
      <c r="H57851" s="24"/>
    </row>
    <row r="57852" spans="8:8" ht="15" customHeight="1">
      <c r="H57852" s="24"/>
    </row>
    <row r="57853" spans="8:8" ht="15" customHeight="1">
      <c r="H57853" s="24"/>
    </row>
    <row r="57854" spans="8:8" ht="15" customHeight="1">
      <c r="H57854" s="24"/>
    </row>
    <row r="57855" spans="8:8" ht="15" customHeight="1">
      <c r="H57855" s="24"/>
    </row>
    <row r="57856" spans="8:8" ht="15" customHeight="1">
      <c r="H57856" s="24"/>
    </row>
    <row r="57857" spans="8:8" ht="15" customHeight="1">
      <c r="H57857" s="24"/>
    </row>
    <row r="57858" spans="8:8" ht="15" customHeight="1">
      <c r="H57858" s="24"/>
    </row>
    <row r="57859" spans="8:8" ht="15" customHeight="1">
      <c r="H57859" s="24"/>
    </row>
    <row r="57860" spans="8:8" ht="15" customHeight="1">
      <c r="H57860" s="24"/>
    </row>
    <row r="57861" spans="8:8" ht="15" customHeight="1">
      <c r="H57861" s="24"/>
    </row>
    <row r="57862" spans="8:8" ht="15" customHeight="1">
      <c r="H57862" s="24"/>
    </row>
    <row r="57863" spans="8:8" ht="15" customHeight="1">
      <c r="H57863" s="24"/>
    </row>
    <row r="57864" spans="8:8" ht="15" customHeight="1">
      <c r="H57864" s="24"/>
    </row>
    <row r="57865" spans="8:8" ht="15" customHeight="1">
      <c r="H57865" s="24"/>
    </row>
    <row r="57866" spans="8:8" ht="15" customHeight="1">
      <c r="H57866" s="24"/>
    </row>
    <row r="57867" spans="8:8" ht="15" customHeight="1">
      <c r="H57867" s="24"/>
    </row>
    <row r="57868" spans="8:8" ht="15" customHeight="1">
      <c r="H57868" s="24"/>
    </row>
    <row r="57869" spans="8:8" ht="15" customHeight="1">
      <c r="H57869" s="24"/>
    </row>
    <row r="57870" spans="8:8" ht="15" customHeight="1">
      <c r="H57870" s="24"/>
    </row>
    <row r="57871" spans="8:8" ht="15" customHeight="1">
      <c r="H57871" s="24"/>
    </row>
    <row r="57872" spans="8:8" ht="15" customHeight="1">
      <c r="H57872" s="24"/>
    </row>
    <row r="57873" spans="8:8" ht="15" customHeight="1">
      <c r="H57873" s="24"/>
    </row>
    <row r="57874" spans="8:8" ht="15" customHeight="1">
      <c r="H57874" s="24"/>
    </row>
    <row r="57875" spans="8:8" ht="15" customHeight="1">
      <c r="H57875" s="24"/>
    </row>
    <row r="57876" spans="8:8" ht="15" customHeight="1">
      <c r="H57876" s="24"/>
    </row>
    <row r="57877" spans="8:8" ht="15" customHeight="1">
      <c r="H57877" s="24"/>
    </row>
    <row r="57878" spans="8:8" ht="15" customHeight="1">
      <c r="H57878" s="24"/>
    </row>
    <row r="57879" spans="8:8" ht="15" customHeight="1">
      <c r="H57879" s="24"/>
    </row>
    <row r="57880" spans="8:8" ht="15" customHeight="1">
      <c r="H57880" s="24"/>
    </row>
    <row r="57881" spans="8:8" ht="15" customHeight="1">
      <c r="H57881" s="24"/>
    </row>
    <row r="57882" spans="8:8" ht="15" customHeight="1">
      <c r="H57882" s="24"/>
    </row>
    <row r="57883" spans="8:8" ht="15" customHeight="1">
      <c r="H57883" s="24"/>
    </row>
    <row r="57884" spans="8:8" ht="15" customHeight="1">
      <c r="H57884" s="24"/>
    </row>
    <row r="57885" spans="8:8" ht="15" customHeight="1">
      <c r="H57885" s="24"/>
    </row>
    <row r="57886" spans="8:8" ht="15" customHeight="1">
      <c r="H57886" s="24"/>
    </row>
    <row r="57887" spans="8:8" ht="15" customHeight="1">
      <c r="H57887" s="24"/>
    </row>
    <row r="57888" spans="8:8" ht="15" customHeight="1">
      <c r="H57888" s="24"/>
    </row>
    <row r="57889" spans="8:8" ht="15" customHeight="1">
      <c r="H57889" s="24"/>
    </row>
    <row r="57890" spans="8:8" ht="15" customHeight="1">
      <c r="H57890" s="24"/>
    </row>
    <row r="57891" spans="8:8" ht="15" customHeight="1">
      <c r="H57891" s="24"/>
    </row>
    <row r="57892" spans="8:8" ht="15" customHeight="1">
      <c r="H57892" s="24"/>
    </row>
    <row r="57893" spans="8:8" ht="15" customHeight="1">
      <c r="H57893" s="24"/>
    </row>
    <row r="57894" spans="8:8" ht="15" customHeight="1">
      <c r="H57894" s="24"/>
    </row>
    <row r="57895" spans="8:8" ht="15" customHeight="1">
      <c r="H57895" s="24"/>
    </row>
    <row r="57896" spans="8:8" ht="15" customHeight="1">
      <c r="H57896" s="24"/>
    </row>
    <row r="57897" spans="8:8" ht="15" customHeight="1">
      <c r="H57897" s="24"/>
    </row>
    <row r="57898" spans="8:8" ht="15" customHeight="1">
      <c r="H57898" s="24"/>
    </row>
    <row r="57899" spans="8:8" ht="15" customHeight="1">
      <c r="H57899" s="24"/>
    </row>
    <row r="57900" spans="8:8" ht="15" customHeight="1">
      <c r="H57900" s="24"/>
    </row>
    <row r="57901" spans="8:8" ht="15" customHeight="1">
      <c r="H57901" s="24"/>
    </row>
    <row r="57902" spans="8:8" ht="15" customHeight="1">
      <c r="H57902" s="24"/>
    </row>
    <row r="57903" spans="8:8" ht="15" customHeight="1">
      <c r="H57903" s="24"/>
    </row>
    <row r="57904" spans="8:8" ht="15" customHeight="1">
      <c r="H57904" s="24"/>
    </row>
    <row r="57905" spans="8:8" ht="15" customHeight="1">
      <c r="H57905" s="24"/>
    </row>
    <row r="57906" spans="8:8" ht="15" customHeight="1">
      <c r="H57906" s="24"/>
    </row>
    <row r="57907" spans="8:8" ht="15" customHeight="1">
      <c r="H57907" s="24"/>
    </row>
    <row r="57908" spans="8:8" ht="15" customHeight="1">
      <c r="H57908" s="24"/>
    </row>
    <row r="57909" spans="8:8" ht="15" customHeight="1">
      <c r="H57909" s="24"/>
    </row>
    <row r="57910" spans="8:8" ht="15" customHeight="1">
      <c r="H57910" s="24"/>
    </row>
    <row r="57911" spans="8:8" ht="15" customHeight="1">
      <c r="H57911" s="24"/>
    </row>
    <row r="57912" spans="8:8" ht="15" customHeight="1">
      <c r="H57912" s="24"/>
    </row>
    <row r="57913" spans="8:8" ht="15" customHeight="1">
      <c r="H57913" s="24"/>
    </row>
    <row r="57914" spans="8:8" ht="15" customHeight="1">
      <c r="H57914" s="24"/>
    </row>
    <row r="57915" spans="8:8" ht="15" customHeight="1">
      <c r="H57915" s="24"/>
    </row>
    <row r="57916" spans="8:8" ht="15" customHeight="1">
      <c r="H57916" s="24"/>
    </row>
    <row r="57917" spans="8:8" ht="15" customHeight="1">
      <c r="H57917" s="24"/>
    </row>
    <row r="57918" spans="8:8" ht="15" customHeight="1">
      <c r="H57918" s="24"/>
    </row>
    <row r="57919" spans="8:8" ht="15" customHeight="1">
      <c r="H57919" s="24"/>
    </row>
    <row r="57920" spans="8:8" ht="15" customHeight="1">
      <c r="H57920" s="24"/>
    </row>
    <row r="57921" spans="8:8" ht="15" customHeight="1">
      <c r="H57921" s="24"/>
    </row>
    <row r="57922" spans="8:8" ht="15" customHeight="1">
      <c r="H57922" s="24"/>
    </row>
    <row r="57923" spans="8:8" ht="15" customHeight="1">
      <c r="H57923" s="24"/>
    </row>
    <row r="57924" spans="8:8" ht="15" customHeight="1">
      <c r="H57924" s="24"/>
    </row>
    <row r="57925" spans="8:8" ht="15" customHeight="1">
      <c r="H57925" s="24"/>
    </row>
    <row r="57926" spans="8:8" ht="15" customHeight="1">
      <c r="H57926" s="24"/>
    </row>
    <row r="57927" spans="8:8" ht="15" customHeight="1">
      <c r="H57927" s="24"/>
    </row>
    <row r="57928" spans="8:8" ht="15" customHeight="1">
      <c r="H57928" s="24"/>
    </row>
    <row r="57929" spans="8:8" ht="15" customHeight="1">
      <c r="H57929" s="24"/>
    </row>
    <row r="57930" spans="8:8" ht="15" customHeight="1">
      <c r="H57930" s="24"/>
    </row>
    <row r="57931" spans="8:8" ht="15" customHeight="1">
      <c r="H57931" s="24"/>
    </row>
    <row r="57932" spans="8:8" ht="15" customHeight="1">
      <c r="H57932" s="24"/>
    </row>
    <row r="57933" spans="8:8" ht="15" customHeight="1">
      <c r="H57933" s="24"/>
    </row>
    <row r="57934" spans="8:8" ht="15" customHeight="1">
      <c r="H57934" s="24"/>
    </row>
    <row r="57935" spans="8:8" ht="15" customHeight="1">
      <c r="H57935" s="24"/>
    </row>
    <row r="57936" spans="8:8" ht="15" customHeight="1">
      <c r="H57936" s="24"/>
    </row>
    <row r="57937" spans="8:8" ht="15" customHeight="1">
      <c r="H57937" s="24"/>
    </row>
    <row r="57938" spans="8:8" ht="15" customHeight="1">
      <c r="H57938" s="24"/>
    </row>
    <row r="57939" spans="8:8" ht="15" customHeight="1">
      <c r="H57939" s="24"/>
    </row>
    <row r="57940" spans="8:8" ht="15" customHeight="1">
      <c r="H57940" s="24"/>
    </row>
    <row r="57941" spans="8:8" ht="15" customHeight="1">
      <c r="H57941" s="24"/>
    </row>
    <row r="57942" spans="8:8" ht="15" customHeight="1">
      <c r="H57942" s="24"/>
    </row>
    <row r="57943" spans="8:8" ht="15" customHeight="1">
      <c r="H57943" s="24"/>
    </row>
    <row r="57944" spans="8:8" ht="15" customHeight="1">
      <c r="H57944" s="24"/>
    </row>
    <row r="57945" spans="8:8" ht="15" customHeight="1">
      <c r="H57945" s="24"/>
    </row>
    <row r="57946" spans="8:8" ht="15" customHeight="1">
      <c r="H57946" s="24"/>
    </row>
    <row r="57947" spans="8:8" ht="15" customHeight="1">
      <c r="H57947" s="24"/>
    </row>
    <row r="57948" spans="8:8" ht="15" customHeight="1">
      <c r="H57948" s="24"/>
    </row>
    <row r="57949" spans="8:8" ht="15" customHeight="1">
      <c r="H57949" s="24"/>
    </row>
    <row r="57950" spans="8:8" ht="15" customHeight="1">
      <c r="H57950" s="24"/>
    </row>
    <row r="57951" spans="8:8" ht="15" customHeight="1">
      <c r="H57951" s="24"/>
    </row>
    <row r="57952" spans="8:8" ht="15" customHeight="1">
      <c r="H57952" s="24"/>
    </row>
    <row r="57953" spans="8:8" ht="15" customHeight="1">
      <c r="H57953" s="24"/>
    </row>
    <row r="57954" spans="8:8" ht="15" customHeight="1">
      <c r="H57954" s="24"/>
    </row>
    <row r="57955" spans="8:8" ht="15" customHeight="1">
      <c r="H57955" s="24"/>
    </row>
    <row r="57956" spans="8:8" ht="15" customHeight="1">
      <c r="H57956" s="24"/>
    </row>
    <row r="57957" spans="8:8" ht="15" customHeight="1">
      <c r="H57957" s="24"/>
    </row>
    <row r="57958" spans="8:8" ht="15" customHeight="1">
      <c r="H57958" s="24"/>
    </row>
    <row r="57959" spans="8:8" ht="15" customHeight="1">
      <c r="H57959" s="24"/>
    </row>
    <row r="57960" spans="8:8" ht="15" customHeight="1">
      <c r="H57960" s="24"/>
    </row>
    <row r="57961" spans="8:8" ht="15" customHeight="1">
      <c r="H57961" s="24"/>
    </row>
    <row r="57962" spans="8:8" ht="15" customHeight="1">
      <c r="H57962" s="24"/>
    </row>
    <row r="57963" spans="8:8" ht="15" customHeight="1">
      <c r="H57963" s="24"/>
    </row>
    <row r="57964" spans="8:8" ht="15" customHeight="1">
      <c r="H57964" s="24"/>
    </row>
    <row r="57965" spans="8:8" ht="15" customHeight="1">
      <c r="H57965" s="24"/>
    </row>
    <row r="57966" spans="8:8" ht="15" customHeight="1">
      <c r="H57966" s="24"/>
    </row>
    <row r="57967" spans="8:8" ht="15" customHeight="1">
      <c r="H57967" s="24"/>
    </row>
    <row r="57968" spans="8:8" ht="15" customHeight="1">
      <c r="H57968" s="24"/>
    </row>
    <row r="57969" spans="8:8" ht="15" customHeight="1">
      <c r="H57969" s="24"/>
    </row>
    <row r="57970" spans="8:8" ht="15" customHeight="1">
      <c r="H57970" s="24"/>
    </row>
    <row r="57971" spans="8:8" ht="15" customHeight="1">
      <c r="H57971" s="24"/>
    </row>
    <row r="57972" spans="8:8" ht="15" customHeight="1">
      <c r="H57972" s="24"/>
    </row>
    <row r="57973" spans="8:8" ht="15" customHeight="1">
      <c r="H57973" s="24"/>
    </row>
    <row r="57974" spans="8:8" ht="15" customHeight="1">
      <c r="H57974" s="24"/>
    </row>
    <row r="57975" spans="8:8" ht="15" customHeight="1">
      <c r="H57975" s="24"/>
    </row>
    <row r="57976" spans="8:8" ht="15" customHeight="1">
      <c r="H57976" s="24"/>
    </row>
    <row r="57977" spans="8:8" ht="15" customHeight="1">
      <c r="H57977" s="24"/>
    </row>
    <row r="57978" spans="8:8" ht="15" customHeight="1">
      <c r="H57978" s="24"/>
    </row>
    <row r="57979" spans="8:8" ht="15" customHeight="1">
      <c r="H57979" s="24"/>
    </row>
    <row r="57980" spans="8:8" ht="15" customHeight="1">
      <c r="H57980" s="24"/>
    </row>
    <row r="57981" spans="8:8" ht="15" customHeight="1">
      <c r="H57981" s="24"/>
    </row>
    <row r="57982" spans="8:8" ht="15" customHeight="1">
      <c r="H57982" s="24"/>
    </row>
    <row r="57983" spans="8:8" ht="15" customHeight="1">
      <c r="H57983" s="24"/>
    </row>
    <row r="57984" spans="8:8" ht="15" customHeight="1">
      <c r="H57984" s="24"/>
    </row>
    <row r="57985" spans="8:8" ht="15" customHeight="1">
      <c r="H57985" s="24"/>
    </row>
    <row r="57986" spans="8:8" ht="15" customHeight="1">
      <c r="H57986" s="24"/>
    </row>
    <row r="57987" spans="8:8" ht="15" customHeight="1">
      <c r="H57987" s="24"/>
    </row>
    <row r="57988" spans="8:8" ht="15" customHeight="1">
      <c r="H57988" s="24"/>
    </row>
    <row r="57989" spans="8:8" ht="15" customHeight="1">
      <c r="H57989" s="24"/>
    </row>
    <row r="57990" spans="8:8" ht="15" customHeight="1">
      <c r="H57990" s="24"/>
    </row>
    <row r="57991" spans="8:8" ht="15" customHeight="1">
      <c r="H57991" s="24"/>
    </row>
    <row r="57992" spans="8:8" ht="15" customHeight="1">
      <c r="H57992" s="24"/>
    </row>
    <row r="57993" spans="8:8" ht="15" customHeight="1">
      <c r="H57993" s="24"/>
    </row>
    <row r="57994" spans="8:8" ht="15" customHeight="1">
      <c r="H57994" s="24"/>
    </row>
    <row r="57995" spans="8:8" ht="15" customHeight="1">
      <c r="H57995" s="24"/>
    </row>
    <row r="57996" spans="8:8" ht="15" customHeight="1">
      <c r="H57996" s="24"/>
    </row>
    <row r="57997" spans="8:8" ht="15" customHeight="1">
      <c r="H57997" s="24"/>
    </row>
    <row r="57998" spans="8:8" ht="15" customHeight="1">
      <c r="H57998" s="24"/>
    </row>
    <row r="57999" spans="8:8" ht="15" customHeight="1">
      <c r="H57999" s="24"/>
    </row>
    <row r="58000" spans="8:8" ht="15" customHeight="1">
      <c r="H58000" s="24"/>
    </row>
    <row r="58001" spans="8:8" ht="15" customHeight="1">
      <c r="H58001" s="24"/>
    </row>
    <row r="58002" spans="8:8" ht="15" customHeight="1">
      <c r="H58002" s="24"/>
    </row>
    <row r="58003" spans="8:8" ht="15" customHeight="1">
      <c r="H58003" s="24"/>
    </row>
    <row r="58004" spans="8:8" ht="15" customHeight="1">
      <c r="H58004" s="24"/>
    </row>
    <row r="58005" spans="8:8" ht="15" customHeight="1">
      <c r="H58005" s="24"/>
    </row>
    <row r="58006" spans="8:8" ht="15" customHeight="1">
      <c r="H58006" s="24"/>
    </row>
    <row r="58007" spans="8:8" ht="15" customHeight="1">
      <c r="H58007" s="24"/>
    </row>
    <row r="58008" spans="8:8" ht="15" customHeight="1">
      <c r="H58008" s="24"/>
    </row>
    <row r="58009" spans="8:8" ht="15" customHeight="1">
      <c r="H58009" s="24"/>
    </row>
    <row r="58010" spans="8:8" ht="15" customHeight="1">
      <c r="H58010" s="24"/>
    </row>
    <row r="58011" spans="8:8" ht="15" customHeight="1">
      <c r="H58011" s="24"/>
    </row>
    <row r="58012" spans="8:8" ht="15" customHeight="1">
      <c r="H58012" s="24"/>
    </row>
    <row r="58013" spans="8:8" ht="15" customHeight="1">
      <c r="H58013" s="24"/>
    </row>
    <row r="58014" spans="8:8" ht="15" customHeight="1">
      <c r="H58014" s="24"/>
    </row>
    <row r="58015" spans="8:8" ht="15" customHeight="1">
      <c r="H58015" s="24"/>
    </row>
    <row r="58016" spans="8:8" ht="15" customHeight="1">
      <c r="H58016" s="24"/>
    </row>
    <row r="58017" spans="8:8" ht="15" customHeight="1">
      <c r="H58017" s="24"/>
    </row>
    <row r="58018" spans="8:8" ht="15" customHeight="1">
      <c r="H58018" s="24"/>
    </row>
    <row r="58019" spans="8:8" ht="15" customHeight="1">
      <c r="H58019" s="24"/>
    </row>
    <row r="58020" spans="8:8" ht="15" customHeight="1">
      <c r="H58020" s="24"/>
    </row>
    <row r="58021" spans="8:8" ht="15" customHeight="1">
      <c r="H58021" s="24"/>
    </row>
    <row r="58022" spans="8:8" ht="15" customHeight="1">
      <c r="H58022" s="24"/>
    </row>
    <row r="58023" spans="8:8" ht="15" customHeight="1">
      <c r="H58023" s="24"/>
    </row>
    <row r="58024" spans="8:8" ht="15" customHeight="1">
      <c r="H58024" s="24"/>
    </row>
    <row r="58025" spans="8:8" ht="15" customHeight="1">
      <c r="H58025" s="24"/>
    </row>
    <row r="58026" spans="8:8" ht="15" customHeight="1">
      <c r="H58026" s="24"/>
    </row>
    <row r="58027" spans="8:8" ht="15" customHeight="1">
      <c r="H58027" s="24"/>
    </row>
    <row r="58028" spans="8:8" ht="15" customHeight="1">
      <c r="H58028" s="24"/>
    </row>
    <row r="58029" spans="8:8" ht="15" customHeight="1">
      <c r="H58029" s="24"/>
    </row>
    <row r="58030" spans="8:8" ht="15" customHeight="1">
      <c r="H58030" s="24"/>
    </row>
    <row r="58031" spans="8:8" ht="15" customHeight="1">
      <c r="H58031" s="24"/>
    </row>
    <row r="58032" spans="8:8" ht="15" customHeight="1">
      <c r="H58032" s="24"/>
    </row>
    <row r="58033" spans="8:8" ht="15" customHeight="1">
      <c r="H58033" s="24"/>
    </row>
    <row r="58034" spans="8:8" ht="15" customHeight="1">
      <c r="H58034" s="24"/>
    </row>
    <row r="58035" spans="8:8" ht="15" customHeight="1">
      <c r="H58035" s="24"/>
    </row>
    <row r="58036" spans="8:8" ht="15" customHeight="1">
      <c r="H58036" s="24"/>
    </row>
    <row r="58037" spans="8:8" ht="15" customHeight="1">
      <c r="H58037" s="24"/>
    </row>
    <row r="58038" spans="8:8" ht="15" customHeight="1">
      <c r="H58038" s="24"/>
    </row>
    <row r="58039" spans="8:8" ht="15" customHeight="1">
      <c r="H58039" s="24"/>
    </row>
    <row r="58040" spans="8:8" ht="15" customHeight="1">
      <c r="H58040" s="24"/>
    </row>
    <row r="58041" spans="8:8" ht="15" customHeight="1">
      <c r="H58041" s="24"/>
    </row>
    <row r="58042" spans="8:8" ht="15" customHeight="1">
      <c r="H58042" s="24"/>
    </row>
    <row r="58043" spans="8:8" ht="15" customHeight="1">
      <c r="H58043" s="24"/>
    </row>
    <row r="58044" spans="8:8" ht="15" customHeight="1">
      <c r="H58044" s="24"/>
    </row>
    <row r="58045" spans="8:8" ht="15" customHeight="1">
      <c r="H58045" s="24"/>
    </row>
    <row r="58046" spans="8:8" ht="15" customHeight="1">
      <c r="H58046" s="24"/>
    </row>
    <row r="58047" spans="8:8" ht="15" customHeight="1">
      <c r="H58047" s="24"/>
    </row>
    <row r="58048" spans="8:8" ht="15" customHeight="1">
      <c r="H58048" s="24"/>
    </row>
    <row r="58049" spans="8:8" ht="15" customHeight="1">
      <c r="H58049" s="24"/>
    </row>
    <row r="58050" spans="8:8" ht="15" customHeight="1">
      <c r="H58050" s="24"/>
    </row>
    <row r="58051" spans="8:8" ht="15" customHeight="1">
      <c r="H58051" s="24"/>
    </row>
    <row r="58052" spans="8:8" ht="15" customHeight="1">
      <c r="H58052" s="24"/>
    </row>
    <row r="58053" spans="8:8" ht="15" customHeight="1">
      <c r="H58053" s="24"/>
    </row>
    <row r="58054" spans="8:8" ht="15" customHeight="1">
      <c r="H58054" s="24"/>
    </row>
    <row r="58055" spans="8:8" ht="15" customHeight="1">
      <c r="H58055" s="24"/>
    </row>
    <row r="58056" spans="8:8" ht="15" customHeight="1">
      <c r="H58056" s="24"/>
    </row>
    <row r="58057" spans="8:8" ht="15" customHeight="1">
      <c r="H58057" s="24"/>
    </row>
    <row r="58058" spans="8:8" ht="15" customHeight="1">
      <c r="H58058" s="24"/>
    </row>
    <row r="58059" spans="8:8" ht="15" customHeight="1">
      <c r="H58059" s="24"/>
    </row>
    <row r="58060" spans="8:8" ht="15" customHeight="1">
      <c r="H58060" s="24"/>
    </row>
    <row r="58061" spans="8:8" ht="15" customHeight="1">
      <c r="H58061" s="24"/>
    </row>
    <row r="58062" spans="8:8" ht="15" customHeight="1">
      <c r="H58062" s="24"/>
    </row>
    <row r="58063" spans="8:8" ht="15" customHeight="1">
      <c r="H58063" s="24"/>
    </row>
    <row r="58064" spans="8:8" ht="15" customHeight="1">
      <c r="H58064" s="24"/>
    </row>
    <row r="58065" spans="8:8" ht="15" customHeight="1">
      <c r="H58065" s="24"/>
    </row>
    <row r="58066" spans="8:8" ht="15" customHeight="1">
      <c r="H58066" s="24"/>
    </row>
    <row r="58067" spans="8:8" ht="15" customHeight="1">
      <c r="H58067" s="24"/>
    </row>
    <row r="58068" spans="8:8" ht="15" customHeight="1">
      <c r="H58068" s="24"/>
    </row>
    <row r="58069" spans="8:8" ht="15" customHeight="1">
      <c r="H58069" s="24"/>
    </row>
    <row r="58070" spans="8:8" ht="15" customHeight="1">
      <c r="H58070" s="24"/>
    </row>
    <row r="58071" spans="8:8" ht="15" customHeight="1">
      <c r="H58071" s="24"/>
    </row>
    <row r="58072" spans="8:8" ht="15" customHeight="1">
      <c r="H58072" s="24"/>
    </row>
    <row r="58073" spans="8:8" ht="15" customHeight="1">
      <c r="H58073" s="24"/>
    </row>
    <row r="58074" spans="8:8" ht="15" customHeight="1">
      <c r="H58074" s="24"/>
    </row>
    <row r="58075" spans="8:8" ht="15" customHeight="1">
      <c r="H58075" s="24"/>
    </row>
    <row r="58076" spans="8:8" ht="15" customHeight="1">
      <c r="H58076" s="24"/>
    </row>
    <row r="58077" spans="8:8" ht="15" customHeight="1">
      <c r="H58077" s="24"/>
    </row>
    <row r="58078" spans="8:8" ht="15" customHeight="1">
      <c r="H58078" s="24"/>
    </row>
    <row r="58079" spans="8:8" ht="15" customHeight="1">
      <c r="H58079" s="24"/>
    </row>
    <row r="58080" spans="8:8" ht="15" customHeight="1">
      <c r="H58080" s="24"/>
    </row>
    <row r="58081" spans="8:8" ht="15" customHeight="1">
      <c r="H58081" s="24"/>
    </row>
    <row r="58082" spans="8:8" ht="15" customHeight="1">
      <c r="H58082" s="24"/>
    </row>
    <row r="58083" spans="8:8" ht="15" customHeight="1">
      <c r="H58083" s="24"/>
    </row>
    <row r="58084" spans="8:8" ht="15" customHeight="1">
      <c r="H58084" s="24"/>
    </row>
    <row r="58085" spans="8:8" ht="15" customHeight="1">
      <c r="H58085" s="24"/>
    </row>
    <row r="58086" spans="8:8" ht="15" customHeight="1">
      <c r="H58086" s="24"/>
    </row>
    <row r="58087" spans="8:8" ht="15" customHeight="1">
      <c r="H58087" s="24"/>
    </row>
    <row r="58088" spans="8:8" ht="15" customHeight="1">
      <c r="H58088" s="24"/>
    </row>
    <row r="58089" spans="8:8" ht="15" customHeight="1">
      <c r="H58089" s="24"/>
    </row>
    <row r="58090" spans="8:8" ht="15" customHeight="1">
      <c r="H58090" s="24"/>
    </row>
    <row r="58091" spans="8:8" ht="15" customHeight="1">
      <c r="H58091" s="24"/>
    </row>
    <row r="58092" spans="8:8" ht="15" customHeight="1">
      <c r="H58092" s="24"/>
    </row>
    <row r="58093" spans="8:8" ht="15" customHeight="1">
      <c r="H58093" s="24"/>
    </row>
    <row r="58094" spans="8:8" ht="15" customHeight="1">
      <c r="H58094" s="24"/>
    </row>
    <row r="58095" spans="8:8" ht="15" customHeight="1">
      <c r="H58095" s="24"/>
    </row>
    <row r="58096" spans="8:8" ht="15" customHeight="1">
      <c r="H58096" s="24"/>
    </row>
    <row r="58097" spans="8:8" ht="15" customHeight="1">
      <c r="H58097" s="24"/>
    </row>
    <row r="58098" spans="8:8" ht="15" customHeight="1">
      <c r="H58098" s="24"/>
    </row>
    <row r="58099" spans="8:8" ht="15" customHeight="1">
      <c r="H58099" s="24"/>
    </row>
    <row r="58100" spans="8:8" ht="15" customHeight="1">
      <c r="H58100" s="24"/>
    </row>
    <row r="58101" spans="8:8" ht="15" customHeight="1">
      <c r="H58101" s="24"/>
    </row>
    <row r="58102" spans="8:8" ht="15" customHeight="1">
      <c r="H58102" s="24"/>
    </row>
    <row r="58103" spans="8:8" ht="15" customHeight="1">
      <c r="H58103" s="24"/>
    </row>
    <row r="58104" spans="8:8" ht="15" customHeight="1">
      <c r="H58104" s="24"/>
    </row>
    <row r="58105" spans="8:8" ht="15" customHeight="1">
      <c r="H58105" s="24"/>
    </row>
    <row r="58106" spans="8:8" ht="15" customHeight="1">
      <c r="H58106" s="24"/>
    </row>
    <row r="58107" spans="8:8" ht="15" customHeight="1">
      <c r="H58107" s="24"/>
    </row>
    <row r="58108" spans="8:8" ht="15" customHeight="1">
      <c r="H58108" s="24"/>
    </row>
    <row r="58109" spans="8:8" ht="15" customHeight="1">
      <c r="H58109" s="24"/>
    </row>
    <row r="58110" spans="8:8" ht="15" customHeight="1">
      <c r="H58110" s="24"/>
    </row>
    <row r="58111" spans="8:8" ht="15" customHeight="1">
      <c r="H58111" s="24"/>
    </row>
    <row r="58112" spans="8:8" ht="15" customHeight="1">
      <c r="H58112" s="24"/>
    </row>
    <row r="58113" spans="8:8" ht="15" customHeight="1">
      <c r="H58113" s="24"/>
    </row>
    <row r="58114" spans="8:8" ht="15" customHeight="1">
      <c r="H58114" s="24"/>
    </row>
    <row r="58115" spans="8:8" ht="15" customHeight="1">
      <c r="H58115" s="24"/>
    </row>
    <row r="58116" spans="8:8" ht="15" customHeight="1">
      <c r="H58116" s="24"/>
    </row>
    <row r="58117" spans="8:8" ht="15" customHeight="1">
      <c r="H58117" s="24"/>
    </row>
    <row r="58118" spans="8:8" ht="15" customHeight="1">
      <c r="H58118" s="24"/>
    </row>
    <row r="58119" spans="8:8" ht="15" customHeight="1">
      <c r="H58119" s="24"/>
    </row>
    <row r="58120" spans="8:8" ht="15" customHeight="1">
      <c r="H58120" s="24"/>
    </row>
    <row r="58121" spans="8:8" ht="15" customHeight="1">
      <c r="H58121" s="24"/>
    </row>
    <row r="58122" spans="8:8" ht="15" customHeight="1">
      <c r="H58122" s="24"/>
    </row>
    <row r="58123" spans="8:8" ht="15" customHeight="1">
      <c r="H58123" s="24"/>
    </row>
    <row r="58124" spans="8:8" ht="15" customHeight="1">
      <c r="H58124" s="24"/>
    </row>
    <row r="58125" spans="8:8" ht="15" customHeight="1">
      <c r="H58125" s="24"/>
    </row>
    <row r="58126" spans="8:8" ht="15" customHeight="1">
      <c r="H58126" s="24"/>
    </row>
    <row r="58127" spans="8:8" ht="15" customHeight="1">
      <c r="H58127" s="24"/>
    </row>
    <row r="58128" spans="8:8" ht="15" customHeight="1">
      <c r="H58128" s="24"/>
    </row>
    <row r="58129" spans="8:8" ht="15" customHeight="1">
      <c r="H58129" s="24"/>
    </row>
    <row r="58130" spans="8:8" ht="15" customHeight="1">
      <c r="H58130" s="24"/>
    </row>
    <row r="58131" spans="8:8" ht="15" customHeight="1">
      <c r="H58131" s="24"/>
    </row>
    <row r="58132" spans="8:8" ht="15" customHeight="1">
      <c r="H58132" s="24"/>
    </row>
    <row r="58133" spans="8:8" ht="15" customHeight="1">
      <c r="H58133" s="24"/>
    </row>
    <row r="58134" spans="8:8" ht="15" customHeight="1">
      <c r="H58134" s="24"/>
    </row>
    <row r="58135" spans="8:8" ht="15" customHeight="1">
      <c r="H58135" s="24"/>
    </row>
    <row r="58136" spans="8:8" ht="15" customHeight="1">
      <c r="H58136" s="24"/>
    </row>
    <row r="58137" spans="8:8" ht="15" customHeight="1">
      <c r="H58137" s="24"/>
    </row>
    <row r="58138" spans="8:8" ht="15" customHeight="1">
      <c r="H58138" s="24"/>
    </row>
    <row r="58139" spans="8:8" ht="15" customHeight="1">
      <c r="H58139" s="24"/>
    </row>
    <row r="58140" spans="8:8" ht="15" customHeight="1">
      <c r="H58140" s="24"/>
    </row>
    <row r="58141" spans="8:8" ht="15" customHeight="1">
      <c r="H58141" s="24"/>
    </row>
    <row r="58142" spans="8:8" ht="15" customHeight="1">
      <c r="H58142" s="24"/>
    </row>
    <row r="58143" spans="8:8" ht="15" customHeight="1">
      <c r="H58143" s="24"/>
    </row>
    <row r="58144" spans="8:8" ht="15" customHeight="1">
      <c r="H58144" s="24"/>
    </row>
    <row r="58145" spans="8:8" ht="15" customHeight="1">
      <c r="H58145" s="24"/>
    </row>
    <row r="58146" spans="8:8" ht="15" customHeight="1">
      <c r="H58146" s="24"/>
    </row>
    <row r="58147" spans="8:8" ht="15" customHeight="1">
      <c r="H58147" s="24"/>
    </row>
    <row r="58148" spans="8:8" ht="15" customHeight="1">
      <c r="H58148" s="24"/>
    </row>
    <row r="58149" spans="8:8" ht="15" customHeight="1">
      <c r="H58149" s="24"/>
    </row>
    <row r="58150" spans="8:8" ht="15" customHeight="1">
      <c r="H58150" s="24"/>
    </row>
    <row r="58151" spans="8:8" ht="15" customHeight="1">
      <c r="H58151" s="24"/>
    </row>
    <row r="58152" spans="8:8" ht="15" customHeight="1">
      <c r="H58152" s="24"/>
    </row>
    <row r="58153" spans="8:8" ht="15" customHeight="1">
      <c r="H58153" s="24"/>
    </row>
    <row r="58154" spans="8:8" ht="15" customHeight="1">
      <c r="H58154" s="24"/>
    </row>
    <row r="58155" spans="8:8" ht="15" customHeight="1">
      <c r="H58155" s="24"/>
    </row>
    <row r="58156" spans="8:8" ht="15" customHeight="1">
      <c r="H58156" s="24"/>
    </row>
    <row r="58157" spans="8:8" ht="15" customHeight="1">
      <c r="H58157" s="24"/>
    </row>
    <row r="58158" spans="8:8" ht="15" customHeight="1">
      <c r="H58158" s="24"/>
    </row>
    <row r="58159" spans="8:8" ht="15" customHeight="1">
      <c r="H58159" s="24"/>
    </row>
    <row r="58160" spans="8:8" ht="15" customHeight="1">
      <c r="H58160" s="24"/>
    </row>
    <row r="58161" spans="8:8" ht="15" customHeight="1">
      <c r="H58161" s="24"/>
    </row>
    <row r="58162" spans="8:8" ht="15" customHeight="1">
      <c r="H58162" s="24"/>
    </row>
    <row r="58163" spans="8:8" ht="15" customHeight="1">
      <c r="H58163" s="24"/>
    </row>
    <row r="58164" spans="8:8" ht="15" customHeight="1">
      <c r="H58164" s="24"/>
    </row>
    <row r="58165" spans="8:8" ht="15" customHeight="1">
      <c r="H58165" s="24"/>
    </row>
    <row r="58166" spans="8:8" ht="15" customHeight="1">
      <c r="H58166" s="24"/>
    </row>
    <row r="58167" spans="8:8" ht="15" customHeight="1">
      <c r="H58167" s="24"/>
    </row>
    <row r="58168" spans="8:8" ht="15" customHeight="1">
      <c r="H58168" s="24"/>
    </row>
    <row r="58169" spans="8:8" ht="15" customHeight="1">
      <c r="H58169" s="24"/>
    </row>
    <row r="58170" spans="8:8" ht="15" customHeight="1">
      <c r="H58170" s="24"/>
    </row>
    <row r="58171" spans="8:8" ht="15" customHeight="1">
      <c r="H58171" s="24"/>
    </row>
    <row r="58172" spans="8:8" ht="15" customHeight="1">
      <c r="H58172" s="24"/>
    </row>
    <row r="58173" spans="8:8" ht="15" customHeight="1">
      <c r="H58173" s="24"/>
    </row>
    <row r="58174" spans="8:8" ht="15" customHeight="1">
      <c r="H58174" s="24"/>
    </row>
    <row r="58175" spans="8:8" ht="15" customHeight="1">
      <c r="H58175" s="24"/>
    </row>
    <row r="58176" spans="8:8" ht="15" customHeight="1">
      <c r="H58176" s="24"/>
    </row>
    <row r="58177" spans="8:8" ht="15" customHeight="1">
      <c r="H58177" s="24"/>
    </row>
    <row r="58178" spans="8:8" ht="15" customHeight="1">
      <c r="H58178" s="24"/>
    </row>
    <row r="58179" spans="8:8" ht="15" customHeight="1">
      <c r="H58179" s="24"/>
    </row>
    <row r="58180" spans="8:8" ht="15" customHeight="1">
      <c r="H58180" s="24"/>
    </row>
    <row r="58181" spans="8:8" ht="15" customHeight="1">
      <c r="H58181" s="24"/>
    </row>
    <row r="58182" spans="8:8" ht="15" customHeight="1">
      <c r="H58182" s="24"/>
    </row>
    <row r="58183" spans="8:8" ht="15" customHeight="1">
      <c r="H58183" s="24"/>
    </row>
    <row r="58184" spans="8:8" ht="15" customHeight="1">
      <c r="H58184" s="24"/>
    </row>
    <row r="58185" spans="8:8" ht="15" customHeight="1">
      <c r="H58185" s="24"/>
    </row>
    <row r="58186" spans="8:8" ht="15" customHeight="1">
      <c r="H58186" s="24"/>
    </row>
    <row r="58187" spans="8:8" ht="15" customHeight="1">
      <c r="H58187" s="24"/>
    </row>
    <row r="58188" spans="8:8" ht="15" customHeight="1">
      <c r="H58188" s="24"/>
    </row>
    <row r="58189" spans="8:8" ht="15" customHeight="1">
      <c r="H58189" s="24"/>
    </row>
    <row r="58190" spans="8:8" ht="15" customHeight="1">
      <c r="H58190" s="24"/>
    </row>
    <row r="58191" spans="8:8" ht="15" customHeight="1">
      <c r="H58191" s="24"/>
    </row>
    <row r="58192" spans="8:8" ht="15" customHeight="1">
      <c r="H58192" s="24"/>
    </row>
    <row r="58193" spans="8:8" ht="15" customHeight="1">
      <c r="H58193" s="24"/>
    </row>
    <row r="58194" spans="8:8" ht="15" customHeight="1">
      <c r="H58194" s="24"/>
    </row>
    <row r="58195" spans="8:8" ht="15" customHeight="1">
      <c r="H58195" s="24"/>
    </row>
    <row r="58196" spans="8:8" ht="15" customHeight="1">
      <c r="H58196" s="24"/>
    </row>
    <row r="58197" spans="8:8" ht="15" customHeight="1">
      <c r="H58197" s="24"/>
    </row>
    <row r="58198" spans="8:8" ht="15" customHeight="1">
      <c r="H58198" s="24"/>
    </row>
    <row r="58199" spans="8:8" ht="15" customHeight="1">
      <c r="H58199" s="24"/>
    </row>
    <row r="58200" spans="8:8" ht="15" customHeight="1">
      <c r="H58200" s="24"/>
    </row>
    <row r="58201" spans="8:8" ht="15" customHeight="1">
      <c r="H58201" s="24"/>
    </row>
    <row r="58202" spans="8:8" ht="15" customHeight="1">
      <c r="H58202" s="24"/>
    </row>
    <row r="58203" spans="8:8" ht="15" customHeight="1">
      <c r="H58203" s="24"/>
    </row>
    <row r="58204" spans="8:8" ht="15" customHeight="1">
      <c r="H58204" s="24"/>
    </row>
    <row r="58205" spans="8:8" ht="15" customHeight="1">
      <c r="H58205" s="24"/>
    </row>
    <row r="58206" spans="8:8" ht="15" customHeight="1">
      <c r="H58206" s="24"/>
    </row>
    <row r="58207" spans="8:8" ht="15" customHeight="1">
      <c r="H58207" s="24"/>
    </row>
    <row r="58208" spans="8:8" ht="15" customHeight="1">
      <c r="H58208" s="24"/>
    </row>
    <row r="58209" spans="8:8" ht="15" customHeight="1">
      <c r="H58209" s="24"/>
    </row>
    <row r="58210" spans="8:8" ht="15" customHeight="1">
      <c r="H58210" s="24"/>
    </row>
    <row r="58211" spans="8:8" ht="15" customHeight="1">
      <c r="H58211" s="24"/>
    </row>
    <row r="58212" spans="8:8" ht="15" customHeight="1">
      <c r="H58212" s="24"/>
    </row>
    <row r="58213" spans="8:8" ht="15" customHeight="1">
      <c r="H58213" s="24"/>
    </row>
    <row r="58214" spans="8:8" ht="15" customHeight="1">
      <c r="H58214" s="24"/>
    </row>
    <row r="58215" spans="8:8" ht="15" customHeight="1">
      <c r="H58215" s="24"/>
    </row>
    <row r="58216" spans="8:8" ht="15" customHeight="1">
      <c r="H58216" s="24"/>
    </row>
    <row r="58217" spans="8:8" ht="15" customHeight="1">
      <c r="H58217" s="24"/>
    </row>
    <row r="58218" spans="8:8" ht="15" customHeight="1">
      <c r="H58218" s="24"/>
    </row>
    <row r="58219" spans="8:8" ht="15" customHeight="1">
      <c r="H58219" s="24"/>
    </row>
    <row r="58220" spans="8:8" ht="15" customHeight="1">
      <c r="H58220" s="24"/>
    </row>
    <row r="58221" spans="8:8" ht="15" customHeight="1">
      <c r="H58221" s="24"/>
    </row>
    <row r="58222" spans="8:8" ht="15" customHeight="1">
      <c r="H58222" s="24"/>
    </row>
    <row r="58223" spans="8:8" ht="15" customHeight="1">
      <c r="H58223" s="24"/>
    </row>
    <row r="58224" spans="8:8" ht="15" customHeight="1">
      <c r="H58224" s="24"/>
    </row>
    <row r="58225" spans="8:8" ht="15" customHeight="1">
      <c r="H58225" s="24"/>
    </row>
    <row r="58226" spans="8:8" ht="15" customHeight="1">
      <c r="H58226" s="24"/>
    </row>
    <row r="58227" spans="8:8" ht="15" customHeight="1">
      <c r="H58227" s="24"/>
    </row>
    <row r="58228" spans="8:8" ht="15" customHeight="1">
      <c r="H58228" s="24"/>
    </row>
    <row r="58229" spans="8:8" ht="15" customHeight="1">
      <c r="H58229" s="24"/>
    </row>
    <row r="58230" spans="8:8" ht="15" customHeight="1">
      <c r="H58230" s="24"/>
    </row>
    <row r="58231" spans="8:8" ht="15" customHeight="1">
      <c r="H58231" s="24"/>
    </row>
    <row r="58232" spans="8:8" ht="15" customHeight="1">
      <c r="H58232" s="24"/>
    </row>
    <row r="58233" spans="8:8" ht="15" customHeight="1">
      <c r="H58233" s="24"/>
    </row>
    <row r="58234" spans="8:8" ht="15" customHeight="1">
      <c r="H58234" s="24"/>
    </row>
    <row r="58235" spans="8:8" ht="15" customHeight="1">
      <c r="H58235" s="24"/>
    </row>
    <row r="58236" spans="8:8" ht="15" customHeight="1">
      <c r="H58236" s="24"/>
    </row>
    <row r="58237" spans="8:8" ht="15" customHeight="1">
      <c r="H58237" s="24"/>
    </row>
    <row r="58238" spans="8:8" ht="15" customHeight="1">
      <c r="H58238" s="24"/>
    </row>
    <row r="58239" spans="8:8" ht="15" customHeight="1">
      <c r="H58239" s="24"/>
    </row>
    <row r="58240" spans="8:8" ht="15" customHeight="1">
      <c r="H58240" s="24"/>
    </row>
    <row r="58241" spans="8:8" ht="15" customHeight="1">
      <c r="H58241" s="24"/>
    </row>
    <row r="58242" spans="8:8" ht="15" customHeight="1">
      <c r="H58242" s="24"/>
    </row>
    <row r="58243" spans="8:8" ht="15" customHeight="1">
      <c r="H58243" s="24"/>
    </row>
    <row r="58244" spans="8:8" ht="15" customHeight="1">
      <c r="H58244" s="24"/>
    </row>
    <row r="58245" spans="8:8" ht="15" customHeight="1">
      <c r="H58245" s="24"/>
    </row>
    <row r="58246" spans="8:8" ht="15" customHeight="1">
      <c r="H58246" s="24"/>
    </row>
    <row r="58247" spans="8:8" ht="15" customHeight="1">
      <c r="H58247" s="24"/>
    </row>
    <row r="58248" spans="8:8" ht="15" customHeight="1">
      <c r="H58248" s="24"/>
    </row>
    <row r="58249" spans="8:8" ht="15" customHeight="1">
      <c r="H58249" s="24"/>
    </row>
    <row r="58250" spans="8:8" ht="15" customHeight="1">
      <c r="H58250" s="24"/>
    </row>
    <row r="58251" spans="8:8" ht="15" customHeight="1">
      <c r="H58251" s="24"/>
    </row>
    <row r="58252" spans="8:8" ht="15" customHeight="1">
      <c r="H58252" s="24"/>
    </row>
    <row r="58253" spans="8:8" ht="15" customHeight="1">
      <c r="H58253" s="24"/>
    </row>
    <row r="58254" spans="8:8" ht="15" customHeight="1">
      <c r="H58254" s="24"/>
    </row>
    <row r="58255" spans="8:8" ht="15" customHeight="1">
      <c r="H58255" s="24"/>
    </row>
    <row r="58256" spans="8:8" ht="15" customHeight="1">
      <c r="H58256" s="24"/>
    </row>
    <row r="58257" spans="8:8" ht="15" customHeight="1">
      <c r="H58257" s="24"/>
    </row>
    <row r="58258" spans="8:8" ht="15" customHeight="1">
      <c r="H58258" s="24"/>
    </row>
    <row r="58259" spans="8:8" ht="15" customHeight="1">
      <c r="H58259" s="24"/>
    </row>
    <row r="58260" spans="8:8" ht="15" customHeight="1">
      <c r="H58260" s="24"/>
    </row>
    <row r="58261" spans="8:8" ht="15" customHeight="1">
      <c r="H58261" s="24"/>
    </row>
    <row r="58262" spans="8:8" ht="15" customHeight="1">
      <c r="H58262" s="24"/>
    </row>
    <row r="58263" spans="8:8" ht="15" customHeight="1">
      <c r="H58263" s="24"/>
    </row>
    <row r="58264" spans="8:8" ht="15" customHeight="1">
      <c r="H58264" s="24"/>
    </row>
    <row r="58265" spans="8:8" ht="15" customHeight="1">
      <c r="H58265" s="24"/>
    </row>
    <row r="58266" spans="8:8" ht="15" customHeight="1">
      <c r="H58266" s="24"/>
    </row>
    <row r="58267" spans="8:8" ht="15" customHeight="1">
      <c r="H58267" s="24"/>
    </row>
    <row r="58268" spans="8:8" ht="15" customHeight="1">
      <c r="H58268" s="24"/>
    </row>
    <row r="58269" spans="8:8" ht="15" customHeight="1">
      <c r="H58269" s="24"/>
    </row>
    <row r="58270" spans="8:8" ht="15" customHeight="1">
      <c r="H58270" s="24"/>
    </row>
    <row r="58271" spans="8:8" ht="15" customHeight="1">
      <c r="H58271" s="24"/>
    </row>
    <row r="58272" spans="8:8" ht="15" customHeight="1">
      <c r="H58272" s="24"/>
    </row>
    <row r="58273" spans="8:8" ht="15" customHeight="1">
      <c r="H58273" s="24"/>
    </row>
    <row r="58274" spans="8:8" ht="15" customHeight="1">
      <c r="H58274" s="24"/>
    </row>
    <row r="58275" spans="8:8" ht="15" customHeight="1">
      <c r="H58275" s="24"/>
    </row>
    <row r="58276" spans="8:8" ht="15" customHeight="1">
      <c r="H58276" s="24"/>
    </row>
    <row r="58277" spans="8:8" ht="15" customHeight="1">
      <c r="H58277" s="24"/>
    </row>
    <row r="58278" spans="8:8" ht="15" customHeight="1">
      <c r="H58278" s="24"/>
    </row>
    <row r="58279" spans="8:8" ht="15" customHeight="1">
      <c r="H58279" s="24"/>
    </row>
    <row r="58280" spans="8:8" ht="15" customHeight="1">
      <c r="H58280" s="24"/>
    </row>
    <row r="58281" spans="8:8" ht="15" customHeight="1">
      <c r="H58281" s="24"/>
    </row>
    <row r="58282" spans="8:8" ht="15" customHeight="1">
      <c r="H58282" s="24"/>
    </row>
    <row r="58283" spans="8:8" ht="15" customHeight="1">
      <c r="H58283" s="24"/>
    </row>
    <row r="58284" spans="8:8" ht="15" customHeight="1">
      <c r="H58284" s="24"/>
    </row>
    <row r="58285" spans="8:8" ht="15" customHeight="1">
      <c r="H58285" s="24"/>
    </row>
    <row r="58286" spans="8:8" ht="15" customHeight="1">
      <c r="H58286" s="24"/>
    </row>
    <row r="58287" spans="8:8" ht="15" customHeight="1">
      <c r="H58287" s="24"/>
    </row>
    <row r="58288" spans="8:8" ht="15" customHeight="1">
      <c r="H58288" s="24"/>
    </row>
    <row r="58289" spans="8:8" ht="15" customHeight="1">
      <c r="H58289" s="24"/>
    </row>
    <row r="58290" spans="8:8" ht="15" customHeight="1">
      <c r="H58290" s="24"/>
    </row>
    <row r="58291" spans="8:8" ht="15" customHeight="1">
      <c r="H58291" s="24"/>
    </row>
    <row r="58292" spans="8:8" ht="15" customHeight="1">
      <c r="H58292" s="24"/>
    </row>
    <row r="58293" spans="8:8" ht="15" customHeight="1">
      <c r="H58293" s="24"/>
    </row>
    <row r="58294" spans="8:8" ht="15" customHeight="1">
      <c r="H58294" s="24"/>
    </row>
    <row r="58295" spans="8:8" ht="15" customHeight="1">
      <c r="H58295" s="24"/>
    </row>
    <row r="58296" spans="8:8" ht="15" customHeight="1">
      <c r="H58296" s="24"/>
    </row>
    <row r="58297" spans="8:8" ht="15" customHeight="1">
      <c r="H58297" s="24"/>
    </row>
    <row r="58298" spans="8:8" ht="15" customHeight="1">
      <c r="H58298" s="24"/>
    </row>
    <row r="58299" spans="8:8" ht="15" customHeight="1">
      <c r="H58299" s="24"/>
    </row>
    <row r="58300" spans="8:8" ht="15" customHeight="1">
      <c r="H58300" s="24"/>
    </row>
    <row r="58301" spans="8:8" ht="15" customHeight="1">
      <c r="H58301" s="24"/>
    </row>
    <row r="58302" spans="8:8" ht="15" customHeight="1">
      <c r="H58302" s="24"/>
    </row>
    <row r="58303" spans="8:8" ht="15" customHeight="1">
      <c r="H58303" s="24"/>
    </row>
    <row r="58304" spans="8:8" ht="15" customHeight="1">
      <c r="H58304" s="24"/>
    </row>
    <row r="58305" spans="8:8" ht="15" customHeight="1">
      <c r="H58305" s="24"/>
    </row>
    <row r="58306" spans="8:8" ht="15" customHeight="1">
      <c r="H58306" s="24"/>
    </row>
    <row r="58307" spans="8:8" ht="15" customHeight="1">
      <c r="H58307" s="24"/>
    </row>
    <row r="58308" spans="8:8" ht="15" customHeight="1">
      <c r="H58308" s="24"/>
    </row>
    <row r="58309" spans="8:8" ht="15" customHeight="1">
      <c r="H58309" s="24"/>
    </row>
    <row r="58310" spans="8:8" ht="15" customHeight="1">
      <c r="H58310" s="24"/>
    </row>
    <row r="58311" spans="8:8" ht="15" customHeight="1">
      <c r="H58311" s="24"/>
    </row>
    <row r="58312" spans="8:8" ht="15" customHeight="1">
      <c r="H58312" s="24"/>
    </row>
    <row r="58313" spans="8:8" ht="15" customHeight="1">
      <c r="H58313" s="24"/>
    </row>
    <row r="58314" spans="8:8" ht="15" customHeight="1">
      <c r="H58314" s="24"/>
    </row>
    <row r="58315" spans="8:8" ht="15" customHeight="1">
      <c r="H58315" s="24"/>
    </row>
    <row r="58316" spans="8:8" ht="15" customHeight="1">
      <c r="H58316" s="24"/>
    </row>
    <row r="58317" spans="8:8" ht="15" customHeight="1">
      <c r="H58317" s="24"/>
    </row>
    <row r="58318" spans="8:8" ht="15" customHeight="1">
      <c r="H58318" s="24"/>
    </row>
    <row r="58319" spans="8:8" ht="15" customHeight="1">
      <c r="H58319" s="24"/>
    </row>
    <row r="58320" spans="8:8" ht="15" customHeight="1">
      <c r="H58320" s="24"/>
    </row>
    <row r="58321" spans="8:8" ht="15" customHeight="1">
      <c r="H58321" s="24"/>
    </row>
    <row r="58322" spans="8:8" ht="15" customHeight="1">
      <c r="H58322" s="24"/>
    </row>
    <row r="58323" spans="8:8" ht="15" customHeight="1">
      <c r="H58323" s="24"/>
    </row>
    <row r="58324" spans="8:8" ht="15" customHeight="1">
      <c r="H58324" s="24"/>
    </row>
    <row r="58325" spans="8:8" ht="15" customHeight="1">
      <c r="H58325" s="24"/>
    </row>
    <row r="58326" spans="8:8" ht="15" customHeight="1">
      <c r="H58326" s="24"/>
    </row>
    <row r="58327" spans="8:8" ht="15" customHeight="1">
      <c r="H58327" s="24"/>
    </row>
    <row r="58328" spans="8:8" ht="15" customHeight="1">
      <c r="H58328" s="24"/>
    </row>
    <row r="58329" spans="8:8" ht="15" customHeight="1">
      <c r="H58329" s="24"/>
    </row>
    <row r="58330" spans="8:8" ht="15" customHeight="1">
      <c r="H58330" s="24"/>
    </row>
    <row r="58331" spans="8:8" ht="15" customHeight="1">
      <c r="H58331" s="24"/>
    </row>
    <row r="58332" spans="8:8" ht="15" customHeight="1">
      <c r="H58332" s="24"/>
    </row>
    <row r="58333" spans="8:8" ht="15" customHeight="1">
      <c r="H58333" s="24"/>
    </row>
    <row r="58334" spans="8:8" ht="15" customHeight="1">
      <c r="H58334" s="24"/>
    </row>
    <row r="58335" spans="8:8" ht="15" customHeight="1">
      <c r="H58335" s="24"/>
    </row>
    <row r="58336" spans="8:8" ht="15" customHeight="1">
      <c r="H58336" s="24"/>
    </row>
    <row r="58337" spans="8:8" ht="15" customHeight="1">
      <c r="H58337" s="24"/>
    </row>
    <row r="58338" spans="8:8" ht="15" customHeight="1">
      <c r="H58338" s="24"/>
    </row>
    <row r="58339" spans="8:8" ht="15" customHeight="1">
      <c r="H58339" s="24"/>
    </row>
    <row r="58340" spans="8:8" ht="15" customHeight="1">
      <c r="H58340" s="24"/>
    </row>
    <row r="58341" spans="8:8" ht="15" customHeight="1">
      <c r="H58341" s="24"/>
    </row>
    <row r="58342" spans="8:8" ht="15" customHeight="1">
      <c r="H58342" s="24"/>
    </row>
    <row r="58343" spans="8:8" ht="15" customHeight="1">
      <c r="H58343" s="24"/>
    </row>
    <row r="58344" spans="8:8" ht="15" customHeight="1">
      <c r="H58344" s="24"/>
    </row>
    <row r="58345" spans="8:8" ht="15" customHeight="1">
      <c r="H58345" s="24"/>
    </row>
    <row r="58346" spans="8:8" ht="15" customHeight="1">
      <c r="H58346" s="24"/>
    </row>
    <row r="58347" spans="8:8" ht="15" customHeight="1">
      <c r="H58347" s="24"/>
    </row>
    <row r="58348" spans="8:8" ht="15" customHeight="1">
      <c r="H58348" s="24"/>
    </row>
    <row r="58349" spans="8:8" ht="15" customHeight="1">
      <c r="H58349" s="24"/>
    </row>
    <row r="58350" spans="8:8" ht="15" customHeight="1">
      <c r="H58350" s="24"/>
    </row>
    <row r="58351" spans="8:8" ht="15" customHeight="1">
      <c r="H58351" s="24"/>
    </row>
    <row r="58352" spans="8:8" ht="15" customHeight="1">
      <c r="H58352" s="24"/>
    </row>
    <row r="58353" spans="8:8" ht="15" customHeight="1">
      <c r="H58353" s="24"/>
    </row>
    <row r="58354" spans="8:8" ht="15" customHeight="1">
      <c r="H58354" s="24"/>
    </row>
    <row r="58355" spans="8:8" ht="15" customHeight="1">
      <c r="H58355" s="24"/>
    </row>
    <row r="58356" spans="8:8" ht="15" customHeight="1">
      <c r="H58356" s="24"/>
    </row>
    <row r="58357" spans="8:8" ht="15" customHeight="1">
      <c r="H58357" s="24"/>
    </row>
    <row r="58358" spans="8:8" ht="15" customHeight="1">
      <c r="H58358" s="24"/>
    </row>
    <row r="58359" spans="8:8" ht="15" customHeight="1">
      <c r="H58359" s="24"/>
    </row>
    <row r="58360" spans="8:8" ht="15" customHeight="1">
      <c r="H58360" s="24"/>
    </row>
    <row r="58361" spans="8:8" ht="15" customHeight="1">
      <c r="H58361" s="24"/>
    </row>
    <row r="58362" spans="8:8" ht="15" customHeight="1">
      <c r="H58362" s="24"/>
    </row>
    <row r="58363" spans="8:8" ht="15" customHeight="1">
      <c r="H58363" s="24"/>
    </row>
    <row r="58364" spans="8:8" ht="15" customHeight="1">
      <c r="H58364" s="24"/>
    </row>
    <row r="58365" spans="8:8" ht="15" customHeight="1">
      <c r="H58365" s="24"/>
    </row>
    <row r="58366" spans="8:8" ht="15" customHeight="1">
      <c r="H58366" s="24"/>
    </row>
    <row r="58367" spans="8:8" ht="15" customHeight="1">
      <c r="H58367" s="24"/>
    </row>
    <row r="58368" spans="8:8" ht="15" customHeight="1">
      <c r="H58368" s="24"/>
    </row>
    <row r="58369" spans="8:8" ht="15" customHeight="1">
      <c r="H58369" s="24"/>
    </row>
    <row r="58370" spans="8:8" ht="15" customHeight="1">
      <c r="H58370" s="24"/>
    </row>
    <row r="58371" spans="8:8" ht="15" customHeight="1">
      <c r="H58371" s="24"/>
    </row>
    <row r="58372" spans="8:8" ht="15" customHeight="1">
      <c r="H58372" s="24"/>
    </row>
    <row r="58373" spans="8:8" ht="15" customHeight="1">
      <c r="H58373" s="24"/>
    </row>
    <row r="58374" spans="8:8" ht="15" customHeight="1">
      <c r="H58374" s="24"/>
    </row>
    <row r="58375" spans="8:8" ht="15" customHeight="1">
      <c r="H58375" s="24"/>
    </row>
    <row r="58376" spans="8:8" ht="15" customHeight="1">
      <c r="H58376" s="24"/>
    </row>
    <row r="58377" spans="8:8" ht="15" customHeight="1">
      <c r="H58377" s="24"/>
    </row>
    <row r="58378" spans="8:8" ht="15" customHeight="1">
      <c r="H58378" s="24"/>
    </row>
    <row r="58379" spans="8:8" ht="15" customHeight="1">
      <c r="H58379" s="24"/>
    </row>
    <row r="58380" spans="8:8" ht="15" customHeight="1">
      <c r="H58380" s="24"/>
    </row>
    <row r="58381" spans="8:8" ht="15" customHeight="1">
      <c r="H58381" s="24"/>
    </row>
    <row r="58382" spans="8:8" ht="15" customHeight="1">
      <c r="H58382" s="24"/>
    </row>
    <row r="58383" spans="8:8" ht="15" customHeight="1">
      <c r="H58383" s="24"/>
    </row>
    <row r="58384" spans="8:8" ht="15" customHeight="1">
      <c r="H58384" s="24"/>
    </row>
    <row r="58385" spans="8:8" ht="15" customHeight="1">
      <c r="H58385" s="24"/>
    </row>
    <row r="58386" spans="8:8" ht="15" customHeight="1">
      <c r="H58386" s="24"/>
    </row>
    <row r="58387" spans="8:8" ht="15" customHeight="1">
      <c r="H58387" s="24"/>
    </row>
    <row r="58388" spans="8:8" ht="15" customHeight="1">
      <c r="H58388" s="24"/>
    </row>
    <row r="58389" spans="8:8" ht="15" customHeight="1">
      <c r="H58389" s="24"/>
    </row>
    <row r="58390" spans="8:8" ht="15" customHeight="1">
      <c r="H58390" s="24"/>
    </row>
    <row r="58391" spans="8:8" ht="15" customHeight="1">
      <c r="H58391" s="24"/>
    </row>
    <row r="58392" spans="8:8" ht="15" customHeight="1">
      <c r="H58392" s="24"/>
    </row>
    <row r="58393" spans="8:8" ht="15" customHeight="1">
      <c r="H58393" s="24"/>
    </row>
    <row r="58394" spans="8:8" ht="15" customHeight="1">
      <c r="H58394" s="24"/>
    </row>
    <row r="58395" spans="8:8" ht="15" customHeight="1">
      <c r="H58395" s="24"/>
    </row>
    <row r="58396" spans="8:8" ht="15" customHeight="1">
      <c r="H58396" s="24"/>
    </row>
    <row r="58397" spans="8:8" ht="15" customHeight="1">
      <c r="H58397" s="24"/>
    </row>
    <row r="58398" spans="8:8" ht="15" customHeight="1">
      <c r="H58398" s="24"/>
    </row>
    <row r="58399" spans="8:8" ht="15" customHeight="1">
      <c r="H58399" s="24"/>
    </row>
    <row r="58400" spans="8:8" ht="15" customHeight="1">
      <c r="H58400" s="24"/>
    </row>
    <row r="58401" spans="8:8" ht="15" customHeight="1">
      <c r="H58401" s="24"/>
    </row>
    <row r="58402" spans="8:8" ht="15" customHeight="1">
      <c r="H58402" s="24"/>
    </row>
    <row r="58403" spans="8:8" ht="15" customHeight="1">
      <c r="H58403" s="24"/>
    </row>
    <row r="58404" spans="8:8" ht="15" customHeight="1">
      <c r="H58404" s="24"/>
    </row>
    <row r="58405" spans="8:8" ht="15" customHeight="1">
      <c r="H58405" s="24"/>
    </row>
    <row r="58406" spans="8:8" ht="15" customHeight="1">
      <c r="H58406" s="24"/>
    </row>
    <row r="58407" spans="8:8" ht="15" customHeight="1">
      <c r="H58407" s="24"/>
    </row>
    <row r="58408" spans="8:8" ht="15" customHeight="1">
      <c r="H58408" s="24"/>
    </row>
    <row r="58409" spans="8:8" ht="15" customHeight="1">
      <c r="H58409" s="24"/>
    </row>
    <row r="58410" spans="8:8" ht="15" customHeight="1">
      <c r="H58410" s="24"/>
    </row>
    <row r="58411" spans="8:8" ht="15" customHeight="1">
      <c r="H58411" s="24"/>
    </row>
    <row r="58412" spans="8:8" ht="15" customHeight="1">
      <c r="H58412" s="24"/>
    </row>
    <row r="58413" spans="8:8" ht="15" customHeight="1">
      <c r="H58413" s="24"/>
    </row>
    <row r="58414" spans="8:8" ht="15" customHeight="1">
      <c r="H58414" s="24"/>
    </row>
    <row r="58415" spans="8:8" ht="15" customHeight="1">
      <c r="H58415" s="24"/>
    </row>
    <row r="58416" spans="8:8" ht="15" customHeight="1">
      <c r="H58416" s="24"/>
    </row>
    <row r="58417" spans="8:8" ht="15" customHeight="1">
      <c r="H58417" s="24"/>
    </row>
    <row r="58418" spans="8:8" ht="15" customHeight="1">
      <c r="H58418" s="24"/>
    </row>
    <row r="58419" spans="8:8" ht="15" customHeight="1">
      <c r="H58419" s="24"/>
    </row>
    <row r="58420" spans="8:8" ht="15" customHeight="1">
      <c r="H58420" s="24"/>
    </row>
    <row r="58421" spans="8:8" ht="15" customHeight="1">
      <c r="H58421" s="24"/>
    </row>
    <row r="58422" spans="8:8" ht="15" customHeight="1">
      <c r="H58422" s="24"/>
    </row>
    <row r="58423" spans="8:8" ht="15" customHeight="1">
      <c r="H58423" s="24"/>
    </row>
    <row r="58424" spans="8:8" ht="15" customHeight="1">
      <c r="H58424" s="24"/>
    </row>
    <row r="58425" spans="8:8" ht="15" customHeight="1">
      <c r="H58425" s="24"/>
    </row>
    <row r="58426" spans="8:8" ht="15" customHeight="1">
      <c r="H58426" s="24"/>
    </row>
    <row r="58427" spans="8:8" ht="15" customHeight="1">
      <c r="H58427" s="24"/>
    </row>
    <row r="58428" spans="8:8" ht="15" customHeight="1">
      <c r="H58428" s="24"/>
    </row>
    <row r="58429" spans="8:8" ht="15" customHeight="1">
      <c r="H58429" s="24"/>
    </row>
    <row r="58430" spans="8:8" ht="15" customHeight="1">
      <c r="H58430" s="24"/>
    </row>
    <row r="58431" spans="8:8" ht="15" customHeight="1">
      <c r="H58431" s="24"/>
    </row>
    <row r="58432" spans="8:8" ht="15" customHeight="1">
      <c r="H58432" s="24"/>
    </row>
    <row r="58433" spans="8:8" ht="15" customHeight="1">
      <c r="H58433" s="24"/>
    </row>
    <row r="58434" spans="8:8" ht="15" customHeight="1">
      <c r="H58434" s="24"/>
    </row>
    <row r="58435" spans="8:8" ht="15" customHeight="1">
      <c r="H58435" s="24"/>
    </row>
    <row r="58436" spans="8:8" ht="15" customHeight="1">
      <c r="H58436" s="24"/>
    </row>
    <row r="58437" spans="8:8" ht="15" customHeight="1">
      <c r="H58437" s="24"/>
    </row>
    <row r="58438" spans="8:8" ht="15" customHeight="1">
      <c r="H58438" s="24"/>
    </row>
    <row r="58439" spans="8:8" ht="15" customHeight="1">
      <c r="H58439" s="24"/>
    </row>
    <row r="58440" spans="8:8" ht="15" customHeight="1">
      <c r="H58440" s="24"/>
    </row>
    <row r="58441" spans="8:8" ht="15" customHeight="1">
      <c r="H58441" s="24"/>
    </row>
    <row r="58442" spans="8:8" ht="15" customHeight="1">
      <c r="H58442" s="24"/>
    </row>
    <row r="58443" spans="8:8" ht="15" customHeight="1">
      <c r="H58443" s="24"/>
    </row>
    <row r="58444" spans="8:8" ht="15" customHeight="1">
      <c r="H58444" s="24"/>
    </row>
    <row r="58445" spans="8:8" ht="15" customHeight="1">
      <c r="H58445" s="24"/>
    </row>
    <row r="58446" spans="8:8" ht="15" customHeight="1">
      <c r="H58446" s="24"/>
    </row>
    <row r="58447" spans="8:8" ht="15" customHeight="1">
      <c r="H58447" s="24"/>
    </row>
    <row r="58448" spans="8:8" ht="15" customHeight="1">
      <c r="H58448" s="24"/>
    </row>
    <row r="58449" spans="8:8" ht="15" customHeight="1">
      <c r="H58449" s="24"/>
    </row>
    <row r="58450" spans="8:8" ht="15" customHeight="1">
      <c r="H58450" s="24"/>
    </row>
    <row r="58451" spans="8:8" ht="15" customHeight="1">
      <c r="H58451" s="24"/>
    </row>
    <row r="58452" spans="8:8" ht="15" customHeight="1">
      <c r="H58452" s="24"/>
    </row>
    <row r="58453" spans="8:8" ht="15" customHeight="1">
      <c r="H58453" s="24"/>
    </row>
    <row r="58454" spans="8:8" ht="15" customHeight="1">
      <c r="H58454" s="24"/>
    </row>
    <row r="58455" spans="8:8" ht="15" customHeight="1">
      <c r="H58455" s="24"/>
    </row>
    <row r="58456" spans="8:8" ht="15" customHeight="1">
      <c r="H58456" s="24"/>
    </row>
    <row r="58457" spans="8:8" ht="15" customHeight="1">
      <c r="H58457" s="24"/>
    </row>
    <row r="58458" spans="8:8" ht="15" customHeight="1">
      <c r="H58458" s="24"/>
    </row>
    <row r="58459" spans="8:8" ht="15" customHeight="1">
      <c r="H58459" s="24"/>
    </row>
    <row r="58460" spans="8:8" ht="15" customHeight="1">
      <c r="H58460" s="24"/>
    </row>
    <row r="58461" spans="8:8" ht="15" customHeight="1">
      <c r="H58461" s="24"/>
    </row>
    <row r="58462" spans="8:8" ht="15" customHeight="1">
      <c r="H58462" s="24"/>
    </row>
    <row r="58463" spans="8:8" ht="15" customHeight="1">
      <c r="H58463" s="24"/>
    </row>
    <row r="58464" spans="8:8" ht="15" customHeight="1">
      <c r="H58464" s="24"/>
    </row>
    <row r="58465" spans="8:8" ht="15" customHeight="1">
      <c r="H58465" s="24"/>
    </row>
    <row r="58466" spans="8:8" ht="15" customHeight="1">
      <c r="H58466" s="24"/>
    </row>
    <row r="58467" spans="8:8" ht="15" customHeight="1">
      <c r="H58467" s="24"/>
    </row>
    <row r="58468" spans="8:8" ht="15" customHeight="1">
      <c r="H58468" s="24"/>
    </row>
    <row r="58469" spans="8:8" ht="15" customHeight="1">
      <c r="H58469" s="24"/>
    </row>
    <row r="58470" spans="8:8" ht="15" customHeight="1">
      <c r="H58470" s="24"/>
    </row>
    <row r="58471" spans="8:8" ht="15" customHeight="1">
      <c r="H58471" s="24"/>
    </row>
    <row r="58472" spans="8:8" ht="15" customHeight="1">
      <c r="H58472" s="24"/>
    </row>
    <row r="58473" spans="8:8" ht="15" customHeight="1">
      <c r="H58473" s="24"/>
    </row>
    <row r="58474" spans="8:8" ht="15" customHeight="1">
      <c r="H58474" s="24"/>
    </row>
    <row r="58475" spans="8:8" ht="15" customHeight="1">
      <c r="H58475" s="24"/>
    </row>
    <row r="58476" spans="8:8" ht="15" customHeight="1">
      <c r="H58476" s="24"/>
    </row>
    <row r="58477" spans="8:8" ht="15" customHeight="1">
      <c r="H58477" s="24"/>
    </row>
    <row r="58478" spans="8:8" ht="15" customHeight="1">
      <c r="H58478" s="24"/>
    </row>
    <row r="58479" spans="8:8" ht="15" customHeight="1">
      <c r="H58479" s="24"/>
    </row>
    <row r="58480" spans="8:8" ht="15" customHeight="1">
      <c r="H58480" s="24"/>
    </row>
    <row r="58481" spans="8:8" ht="15" customHeight="1">
      <c r="H58481" s="24"/>
    </row>
    <row r="58482" spans="8:8" ht="15" customHeight="1">
      <c r="H58482" s="24"/>
    </row>
    <row r="58483" spans="8:8" ht="15" customHeight="1">
      <c r="H58483" s="24"/>
    </row>
    <row r="58484" spans="8:8" ht="15" customHeight="1">
      <c r="H58484" s="24"/>
    </row>
    <row r="58485" spans="8:8" ht="15" customHeight="1">
      <c r="H58485" s="24"/>
    </row>
    <row r="58486" spans="8:8" ht="15" customHeight="1">
      <c r="H58486" s="24"/>
    </row>
    <row r="58487" spans="8:8" ht="15" customHeight="1">
      <c r="H58487" s="24"/>
    </row>
    <row r="58488" spans="8:8" ht="15" customHeight="1">
      <c r="H58488" s="24"/>
    </row>
    <row r="58489" spans="8:8" ht="15" customHeight="1">
      <c r="H58489" s="24"/>
    </row>
    <row r="58490" spans="8:8" ht="15" customHeight="1">
      <c r="H58490" s="24"/>
    </row>
    <row r="58491" spans="8:8" ht="15" customHeight="1">
      <c r="H58491" s="24"/>
    </row>
    <row r="58492" spans="8:8" ht="15" customHeight="1">
      <c r="H58492" s="24"/>
    </row>
    <row r="58493" spans="8:8" ht="15" customHeight="1">
      <c r="H58493" s="24"/>
    </row>
    <row r="58494" spans="8:8" ht="15" customHeight="1">
      <c r="H58494" s="24"/>
    </row>
    <row r="58495" spans="8:8" ht="15" customHeight="1">
      <c r="H58495" s="24"/>
    </row>
    <row r="58496" spans="8:8" ht="15" customHeight="1">
      <c r="H58496" s="24"/>
    </row>
    <row r="58497" spans="8:8" ht="15" customHeight="1">
      <c r="H58497" s="24"/>
    </row>
    <row r="58498" spans="8:8" ht="15" customHeight="1">
      <c r="H58498" s="24"/>
    </row>
    <row r="58499" spans="8:8" ht="15" customHeight="1">
      <c r="H58499" s="24"/>
    </row>
    <row r="58500" spans="8:8" ht="15" customHeight="1">
      <c r="H58500" s="24"/>
    </row>
    <row r="58501" spans="8:8" ht="15" customHeight="1">
      <c r="H58501" s="24"/>
    </row>
    <row r="58502" spans="8:8" ht="15" customHeight="1">
      <c r="H58502" s="24"/>
    </row>
    <row r="58503" spans="8:8" ht="15" customHeight="1">
      <c r="H58503" s="24"/>
    </row>
    <row r="58504" spans="8:8" ht="15" customHeight="1">
      <c r="H58504" s="24"/>
    </row>
    <row r="58505" spans="8:8" ht="15" customHeight="1">
      <c r="H58505" s="24"/>
    </row>
    <row r="58506" spans="8:8" ht="15" customHeight="1">
      <c r="H58506" s="24"/>
    </row>
    <row r="58507" spans="8:8" ht="15" customHeight="1">
      <c r="H58507" s="24"/>
    </row>
    <row r="58508" spans="8:8" ht="15" customHeight="1">
      <c r="H58508" s="24"/>
    </row>
    <row r="58509" spans="8:8" ht="15" customHeight="1">
      <c r="H58509" s="24"/>
    </row>
    <row r="58510" spans="8:8" ht="15" customHeight="1">
      <c r="H58510" s="24"/>
    </row>
    <row r="58511" spans="8:8" ht="15" customHeight="1">
      <c r="H58511" s="24"/>
    </row>
    <row r="58512" spans="8:8" ht="15" customHeight="1">
      <c r="H58512" s="24"/>
    </row>
    <row r="58513" spans="8:8" ht="15" customHeight="1">
      <c r="H58513" s="24"/>
    </row>
    <row r="58514" spans="8:8" ht="15" customHeight="1">
      <c r="H58514" s="24"/>
    </row>
    <row r="58515" spans="8:8" ht="15" customHeight="1">
      <c r="H58515" s="24"/>
    </row>
    <row r="58516" spans="8:8" ht="15" customHeight="1">
      <c r="H58516" s="24"/>
    </row>
    <row r="58517" spans="8:8" ht="15" customHeight="1">
      <c r="H58517" s="24"/>
    </row>
    <row r="58518" spans="8:8" ht="15" customHeight="1">
      <c r="H58518" s="24"/>
    </row>
    <row r="58519" spans="8:8" ht="15" customHeight="1">
      <c r="H58519" s="24"/>
    </row>
    <row r="58520" spans="8:8" ht="15" customHeight="1">
      <c r="H58520" s="24"/>
    </row>
    <row r="58521" spans="8:8" ht="15" customHeight="1">
      <c r="H58521" s="24"/>
    </row>
    <row r="58522" spans="8:8" ht="15" customHeight="1">
      <c r="H58522" s="24"/>
    </row>
    <row r="58523" spans="8:8" ht="15" customHeight="1">
      <c r="H58523" s="24"/>
    </row>
    <row r="58524" spans="8:8" ht="15" customHeight="1">
      <c r="H58524" s="24"/>
    </row>
    <row r="58525" spans="8:8" ht="15" customHeight="1">
      <c r="H58525" s="24"/>
    </row>
    <row r="58526" spans="8:8" ht="15" customHeight="1">
      <c r="H58526" s="24"/>
    </row>
    <row r="58527" spans="8:8" ht="15" customHeight="1">
      <c r="H58527" s="24"/>
    </row>
    <row r="58528" spans="8:8" ht="15" customHeight="1">
      <c r="H58528" s="24"/>
    </row>
    <row r="58529" spans="8:8" ht="15" customHeight="1">
      <c r="H58529" s="24"/>
    </row>
    <row r="58530" spans="8:8" ht="15" customHeight="1">
      <c r="H58530" s="24"/>
    </row>
    <row r="58531" spans="8:8" ht="15" customHeight="1">
      <c r="H58531" s="24"/>
    </row>
    <row r="58532" spans="8:8" ht="15" customHeight="1">
      <c r="H58532" s="24"/>
    </row>
    <row r="58533" spans="8:8" ht="15" customHeight="1">
      <c r="H58533" s="24"/>
    </row>
    <row r="58534" spans="8:8" ht="15" customHeight="1">
      <c r="H58534" s="24"/>
    </row>
    <row r="58535" spans="8:8" ht="15" customHeight="1">
      <c r="H58535" s="24"/>
    </row>
    <row r="58536" spans="8:8" ht="15" customHeight="1">
      <c r="H58536" s="24"/>
    </row>
    <row r="58537" spans="8:8" ht="15" customHeight="1">
      <c r="H58537" s="24"/>
    </row>
    <row r="58538" spans="8:8" ht="15" customHeight="1">
      <c r="H58538" s="24"/>
    </row>
    <row r="58539" spans="8:8" ht="15" customHeight="1">
      <c r="H58539" s="24"/>
    </row>
    <row r="58540" spans="8:8" ht="15" customHeight="1">
      <c r="H58540" s="24"/>
    </row>
    <row r="58541" spans="8:8" ht="15" customHeight="1">
      <c r="H58541" s="24"/>
    </row>
    <row r="58542" spans="8:8" ht="15" customHeight="1">
      <c r="H58542" s="24"/>
    </row>
    <row r="58543" spans="8:8" ht="15" customHeight="1">
      <c r="H58543" s="24"/>
    </row>
    <row r="58544" spans="8:8" ht="15" customHeight="1">
      <c r="H58544" s="24"/>
    </row>
    <row r="58545" spans="8:8" ht="15" customHeight="1">
      <c r="H58545" s="24"/>
    </row>
    <row r="58546" spans="8:8" ht="15" customHeight="1">
      <c r="H58546" s="24"/>
    </row>
    <row r="58547" spans="8:8" ht="15" customHeight="1">
      <c r="H58547" s="24"/>
    </row>
    <row r="58548" spans="8:8" ht="15" customHeight="1">
      <c r="H58548" s="24"/>
    </row>
    <row r="58549" spans="8:8" ht="15" customHeight="1">
      <c r="H58549" s="24"/>
    </row>
    <row r="58550" spans="8:8" ht="15" customHeight="1">
      <c r="H58550" s="24"/>
    </row>
    <row r="58551" spans="8:8" ht="15" customHeight="1">
      <c r="H58551" s="24"/>
    </row>
    <row r="58552" spans="8:8" ht="15" customHeight="1">
      <c r="H58552" s="24"/>
    </row>
    <row r="58553" spans="8:8" ht="15" customHeight="1">
      <c r="H58553" s="24"/>
    </row>
    <row r="58554" spans="8:8" ht="15" customHeight="1">
      <c r="H58554" s="24"/>
    </row>
    <row r="58555" spans="8:8" ht="15" customHeight="1">
      <c r="H58555" s="24"/>
    </row>
    <row r="58556" spans="8:8" ht="15" customHeight="1">
      <c r="H58556" s="24"/>
    </row>
    <row r="58557" spans="8:8" ht="15" customHeight="1">
      <c r="H58557" s="24"/>
    </row>
    <row r="58558" spans="8:8" ht="15" customHeight="1">
      <c r="H58558" s="24"/>
    </row>
    <row r="58559" spans="8:8" ht="15" customHeight="1">
      <c r="H58559" s="24"/>
    </row>
    <row r="58560" spans="8:8" ht="15" customHeight="1">
      <c r="H58560" s="24"/>
    </row>
    <row r="58561" spans="8:8" ht="15" customHeight="1">
      <c r="H58561" s="24"/>
    </row>
    <row r="58562" spans="8:8" ht="15" customHeight="1">
      <c r="H58562" s="24"/>
    </row>
    <row r="58563" spans="8:8" ht="15" customHeight="1">
      <c r="H58563" s="24"/>
    </row>
    <row r="58564" spans="8:8" ht="15" customHeight="1">
      <c r="H58564" s="24"/>
    </row>
    <row r="58565" spans="8:8" ht="15" customHeight="1">
      <c r="H58565" s="24"/>
    </row>
    <row r="58566" spans="8:8" ht="15" customHeight="1">
      <c r="H58566" s="24"/>
    </row>
    <row r="58567" spans="8:8" ht="15" customHeight="1">
      <c r="H58567" s="24"/>
    </row>
    <row r="58568" spans="8:8" ht="15" customHeight="1">
      <c r="H58568" s="24"/>
    </row>
    <row r="58569" spans="8:8" ht="15" customHeight="1">
      <c r="H58569" s="24"/>
    </row>
    <row r="58570" spans="8:8" ht="15" customHeight="1">
      <c r="H58570" s="24"/>
    </row>
    <row r="58571" spans="8:8" ht="15" customHeight="1">
      <c r="H58571" s="24"/>
    </row>
    <row r="58572" spans="8:8" ht="15" customHeight="1">
      <c r="H58572" s="24"/>
    </row>
    <row r="58573" spans="8:8" ht="15" customHeight="1">
      <c r="H58573" s="24"/>
    </row>
    <row r="58574" spans="8:8" ht="15" customHeight="1">
      <c r="H58574" s="24"/>
    </row>
    <row r="58575" spans="8:8" ht="15" customHeight="1">
      <c r="H58575" s="24"/>
    </row>
    <row r="58576" spans="8:8" ht="15" customHeight="1">
      <c r="H58576" s="24"/>
    </row>
    <row r="58577" spans="8:8" ht="15" customHeight="1">
      <c r="H58577" s="24"/>
    </row>
    <row r="58578" spans="8:8" ht="15" customHeight="1">
      <c r="H58578" s="24"/>
    </row>
    <row r="58579" spans="8:8" ht="15" customHeight="1">
      <c r="H58579" s="24"/>
    </row>
    <row r="58580" spans="8:8" ht="15" customHeight="1">
      <c r="H58580" s="24"/>
    </row>
    <row r="58581" spans="8:8" ht="15" customHeight="1">
      <c r="H58581" s="24"/>
    </row>
    <row r="58582" spans="8:8" ht="15" customHeight="1">
      <c r="H58582" s="24"/>
    </row>
    <row r="58583" spans="8:8" ht="15" customHeight="1">
      <c r="H58583" s="24"/>
    </row>
    <row r="58584" spans="8:8" ht="15" customHeight="1">
      <c r="H58584" s="24"/>
    </row>
    <row r="58585" spans="8:8" ht="15" customHeight="1">
      <c r="H58585" s="24"/>
    </row>
    <row r="58586" spans="8:8" ht="15" customHeight="1">
      <c r="H58586" s="24"/>
    </row>
    <row r="58587" spans="8:8" ht="15" customHeight="1">
      <c r="H58587" s="24"/>
    </row>
    <row r="58588" spans="8:8" ht="15" customHeight="1">
      <c r="H58588" s="24"/>
    </row>
    <row r="58589" spans="8:8" ht="15" customHeight="1">
      <c r="H58589" s="24"/>
    </row>
    <row r="58590" spans="8:8" ht="15" customHeight="1">
      <c r="H58590" s="24"/>
    </row>
    <row r="58591" spans="8:8" ht="15" customHeight="1">
      <c r="H58591" s="24"/>
    </row>
    <row r="58592" spans="8:8" ht="15" customHeight="1">
      <c r="H58592" s="24"/>
    </row>
    <row r="58593" spans="8:8" ht="15" customHeight="1">
      <c r="H58593" s="24"/>
    </row>
    <row r="58594" spans="8:8" ht="15" customHeight="1">
      <c r="H58594" s="24"/>
    </row>
    <row r="58595" spans="8:8" ht="15" customHeight="1">
      <c r="H58595" s="24"/>
    </row>
    <row r="58596" spans="8:8" ht="15" customHeight="1">
      <c r="H58596" s="24"/>
    </row>
    <row r="58597" spans="8:8" ht="15" customHeight="1">
      <c r="H58597" s="24"/>
    </row>
    <row r="58598" spans="8:8" ht="15" customHeight="1">
      <c r="H58598" s="24"/>
    </row>
    <row r="58599" spans="8:8" ht="15" customHeight="1">
      <c r="H58599" s="24"/>
    </row>
    <row r="58600" spans="8:8" ht="15" customHeight="1">
      <c r="H58600" s="24"/>
    </row>
    <row r="58601" spans="8:8" ht="15" customHeight="1">
      <c r="H58601" s="24"/>
    </row>
    <row r="58602" spans="8:8" ht="15" customHeight="1">
      <c r="H58602" s="24"/>
    </row>
    <row r="58603" spans="8:8" ht="15" customHeight="1">
      <c r="H58603" s="24"/>
    </row>
    <row r="58604" spans="8:8" ht="15" customHeight="1">
      <c r="H58604" s="24"/>
    </row>
    <row r="58605" spans="8:8" ht="15" customHeight="1">
      <c r="H58605" s="24"/>
    </row>
    <row r="58606" spans="8:8" ht="15" customHeight="1">
      <c r="H58606" s="24"/>
    </row>
    <row r="58607" spans="8:8" ht="15" customHeight="1">
      <c r="H58607" s="24"/>
    </row>
    <row r="58608" spans="8:8" ht="15" customHeight="1">
      <c r="H58608" s="24"/>
    </row>
    <row r="58609" spans="8:8" ht="15" customHeight="1">
      <c r="H58609" s="24"/>
    </row>
    <row r="58610" spans="8:8" ht="15" customHeight="1">
      <c r="H58610" s="24"/>
    </row>
    <row r="58611" spans="8:8" ht="15" customHeight="1">
      <c r="H58611" s="24"/>
    </row>
    <row r="58612" spans="8:8" ht="15" customHeight="1">
      <c r="H58612" s="24"/>
    </row>
    <row r="58613" spans="8:8" ht="15" customHeight="1">
      <c r="H58613" s="24"/>
    </row>
    <row r="58614" spans="8:8" ht="15" customHeight="1">
      <c r="H58614" s="24"/>
    </row>
    <row r="58615" spans="8:8" ht="15" customHeight="1">
      <c r="H58615" s="24"/>
    </row>
    <row r="58616" spans="8:8" ht="15" customHeight="1">
      <c r="H58616" s="24"/>
    </row>
    <row r="58617" spans="8:8" ht="15" customHeight="1">
      <c r="H58617" s="24"/>
    </row>
    <row r="58618" spans="8:8" ht="15" customHeight="1">
      <c r="H58618" s="24"/>
    </row>
    <row r="58619" spans="8:8" ht="15" customHeight="1">
      <c r="H58619" s="24"/>
    </row>
    <row r="58620" spans="8:8" ht="15" customHeight="1">
      <c r="H58620" s="24"/>
    </row>
    <row r="58621" spans="8:8" ht="15" customHeight="1">
      <c r="H58621" s="24"/>
    </row>
    <row r="58622" spans="8:8" ht="15" customHeight="1">
      <c r="H58622" s="24"/>
    </row>
    <row r="58623" spans="8:8" ht="15" customHeight="1">
      <c r="H58623" s="24"/>
    </row>
    <row r="58624" spans="8:8" ht="15" customHeight="1">
      <c r="H58624" s="24"/>
    </row>
    <row r="58625" spans="8:8" ht="15" customHeight="1">
      <c r="H58625" s="24"/>
    </row>
    <row r="58626" spans="8:8" ht="15" customHeight="1">
      <c r="H58626" s="24"/>
    </row>
    <row r="58627" spans="8:8" ht="15" customHeight="1">
      <c r="H58627" s="24"/>
    </row>
    <row r="58628" spans="8:8" ht="15" customHeight="1">
      <c r="H58628" s="24"/>
    </row>
    <row r="58629" spans="8:8" ht="15" customHeight="1">
      <c r="H58629" s="24"/>
    </row>
    <row r="58630" spans="8:8" ht="15" customHeight="1">
      <c r="H58630" s="24"/>
    </row>
    <row r="58631" spans="8:8" ht="15" customHeight="1">
      <c r="H58631" s="24"/>
    </row>
    <row r="58632" spans="8:8" ht="15" customHeight="1">
      <c r="H58632" s="24"/>
    </row>
    <row r="58633" spans="8:8" ht="15" customHeight="1">
      <c r="H58633" s="24"/>
    </row>
    <row r="58634" spans="8:8" ht="15" customHeight="1">
      <c r="H58634" s="24"/>
    </row>
    <row r="58635" spans="8:8" ht="15" customHeight="1">
      <c r="H58635" s="24"/>
    </row>
    <row r="58636" spans="8:8" ht="15" customHeight="1">
      <c r="H58636" s="24"/>
    </row>
    <row r="58637" spans="8:8" ht="15" customHeight="1">
      <c r="H58637" s="24"/>
    </row>
    <row r="58638" spans="8:8" ht="15" customHeight="1">
      <c r="H58638" s="24"/>
    </row>
    <row r="58639" spans="8:8" ht="15" customHeight="1">
      <c r="H58639" s="24"/>
    </row>
    <row r="58640" spans="8:8" ht="15" customHeight="1">
      <c r="H58640" s="24"/>
    </row>
    <row r="58641" spans="8:8" ht="15" customHeight="1">
      <c r="H58641" s="24"/>
    </row>
    <row r="58642" spans="8:8" ht="15" customHeight="1">
      <c r="H58642" s="24"/>
    </row>
    <row r="58643" spans="8:8" ht="15" customHeight="1">
      <c r="H58643" s="24"/>
    </row>
    <row r="58644" spans="8:8" ht="15" customHeight="1">
      <c r="H58644" s="24"/>
    </row>
    <row r="58645" spans="8:8" ht="15" customHeight="1">
      <c r="H58645" s="24"/>
    </row>
    <row r="58646" spans="8:8" ht="15" customHeight="1">
      <c r="H58646" s="24"/>
    </row>
    <row r="58647" spans="8:8" ht="15" customHeight="1">
      <c r="H58647" s="24"/>
    </row>
    <row r="58648" spans="8:8" ht="15" customHeight="1">
      <c r="H58648" s="24"/>
    </row>
    <row r="58649" spans="8:8" ht="15" customHeight="1">
      <c r="H58649" s="24"/>
    </row>
    <row r="58650" spans="8:8" ht="15" customHeight="1">
      <c r="H58650" s="24"/>
    </row>
    <row r="58651" spans="8:8" ht="15" customHeight="1">
      <c r="H58651" s="24"/>
    </row>
    <row r="58652" spans="8:8" ht="15" customHeight="1">
      <c r="H58652" s="24"/>
    </row>
    <row r="58653" spans="8:8" ht="15" customHeight="1">
      <c r="H58653" s="24"/>
    </row>
    <row r="58654" spans="8:8" ht="15" customHeight="1">
      <c r="H58654" s="24"/>
    </row>
    <row r="58655" spans="8:8" ht="15" customHeight="1">
      <c r="H58655" s="24"/>
    </row>
    <row r="58656" spans="8:8" ht="15" customHeight="1">
      <c r="H58656" s="24"/>
    </row>
    <row r="58657" spans="8:8" ht="15" customHeight="1">
      <c r="H58657" s="24"/>
    </row>
    <row r="58658" spans="8:8" ht="15" customHeight="1">
      <c r="H58658" s="24"/>
    </row>
    <row r="58659" spans="8:8" ht="15" customHeight="1">
      <c r="H58659" s="24"/>
    </row>
    <row r="58660" spans="8:8" ht="15" customHeight="1">
      <c r="H58660" s="24"/>
    </row>
    <row r="58661" spans="8:8" ht="15" customHeight="1">
      <c r="H58661" s="24"/>
    </row>
    <row r="58662" spans="8:8" ht="15" customHeight="1">
      <c r="H58662" s="24"/>
    </row>
    <row r="58663" spans="8:8" ht="15" customHeight="1">
      <c r="H58663" s="24"/>
    </row>
    <row r="58664" spans="8:8" ht="15" customHeight="1">
      <c r="H58664" s="24"/>
    </row>
    <row r="58665" spans="8:8" ht="15" customHeight="1">
      <c r="H58665" s="24"/>
    </row>
    <row r="58666" spans="8:8" ht="15" customHeight="1">
      <c r="H58666" s="24"/>
    </row>
    <row r="58667" spans="8:8" ht="15" customHeight="1">
      <c r="H58667" s="24"/>
    </row>
    <row r="58668" spans="8:8" ht="15" customHeight="1">
      <c r="H58668" s="24"/>
    </row>
    <row r="58669" spans="8:8" ht="15" customHeight="1">
      <c r="H58669" s="24"/>
    </row>
    <row r="58670" spans="8:8" ht="15" customHeight="1">
      <c r="H58670" s="24"/>
    </row>
    <row r="58671" spans="8:8" ht="15" customHeight="1">
      <c r="H58671" s="24"/>
    </row>
    <row r="58672" spans="8:8" ht="15" customHeight="1">
      <c r="H58672" s="24"/>
    </row>
    <row r="58673" spans="8:8" ht="15" customHeight="1">
      <c r="H58673" s="24"/>
    </row>
    <row r="58674" spans="8:8" ht="15" customHeight="1">
      <c r="H58674" s="24"/>
    </row>
    <row r="58675" spans="8:8" ht="15" customHeight="1">
      <c r="H58675" s="24"/>
    </row>
    <row r="58676" spans="8:8" ht="15" customHeight="1">
      <c r="H58676" s="24"/>
    </row>
    <row r="58677" spans="8:8" ht="15" customHeight="1">
      <c r="H58677" s="24"/>
    </row>
    <row r="58678" spans="8:8" ht="15" customHeight="1">
      <c r="H58678" s="24"/>
    </row>
    <row r="58679" spans="8:8" ht="15" customHeight="1">
      <c r="H58679" s="24"/>
    </row>
    <row r="58680" spans="8:8" ht="15" customHeight="1">
      <c r="H58680" s="24"/>
    </row>
    <row r="58681" spans="8:8" ht="15" customHeight="1">
      <c r="H58681" s="24"/>
    </row>
    <row r="58682" spans="8:8" ht="15" customHeight="1">
      <c r="H58682" s="24"/>
    </row>
    <row r="58683" spans="8:8" ht="15" customHeight="1">
      <c r="H58683" s="24"/>
    </row>
    <row r="58684" spans="8:8" ht="15" customHeight="1">
      <c r="H58684" s="24"/>
    </row>
    <row r="58685" spans="8:8" ht="15" customHeight="1">
      <c r="H58685" s="24"/>
    </row>
    <row r="58686" spans="8:8" ht="15" customHeight="1">
      <c r="H58686" s="24"/>
    </row>
    <row r="58687" spans="8:8" ht="15" customHeight="1">
      <c r="H58687" s="24"/>
    </row>
    <row r="58688" spans="8:8" ht="15" customHeight="1">
      <c r="H58688" s="24"/>
    </row>
    <row r="58689" spans="8:8" ht="15" customHeight="1">
      <c r="H58689" s="24"/>
    </row>
    <row r="58690" spans="8:8" ht="15" customHeight="1">
      <c r="H58690" s="24"/>
    </row>
    <row r="58691" spans="8:8" ht="15" customHeight="1">
      <c r="H58691" s="24"/>
    </row>
    <row r="58692" spans="8:8" ht="15" customHeight="1">
      <c r="H58692" s="24"/>
    </row>
    <row r="58693" spans="8:8" ht="15" customHeight="1">
      <c r="H58693" s="24"/>
    </row>
    <row r="58694" spans="8:8" ht="15" customHeight="1">
      <c r="H58694" s="24"/>
    </row>
    <row r="58695" spans="8:8" ht="15" customHeight="1">
      <c r="H58695" s="24"/>
    </row>
    <row r="58696" spans="8:8" ht="15" customHeight="1">
      <c r="H58696" s="24"/>
    </row>
    <row r="58697" spans="8:8" ht="15" customHeight="1">
      <c r="H58697" s="24"/>
    </row>
    <row r="58698" spans="8:8" ht="15" customHeight="1">
      <c r="H58698" s="24"/>
    </row>
    <row r="58699" spans="8:8" ht="15" customHeight="1">
      <c r="H58699" s="24"/>
    </row>
    <row r="58700" spans="8:8" ht="15" customHeight="1">
      <c r="H58700" s="24"/>
    </row>
    <row r="58701" spans="8:8" ht="15" customHeight="1">
      <c r="H58701" s="24"/>
    </row>
    <row r="58702" spans="8:8" ht="15" customHeight="1">
      <c r="H58702" s="24"/>
    </row>
    <row r="58703" spans="8:8" ht="15" customHeight="1">
      <c r="H58703" s="24"/>
    </row>
    <row r="58704" spans="8:8" ht="15" customHeight="1">
      <c r="H58704" s="24"/>
    </row>
    <row r="58705" spans="8:8" ht="15" customHeight="1">
      <c r="H58705" s="24"/>
    </row>
    <row r="58706" spans="8:8" ht="15" customHeight="1">
      <c r="H58706" s="24"/>
    </row>
    <row r="58707" spans="8:8" ht="15" customHeight="1">
      <c r="H58707" s="24"/>
    </row>
    <row r="58708" spans="8:8" ht="15" customHeight="1">
      <c r="H58708" s="24"/>
    </row>
    <row r="58709" spans="8:8" ht="15" customHeight="1">
      <c r="H58709" s="24"/>
    </row>
    <row r="58710" spans="8:8" ht="15" customHeight="1">
      <c r="H58710" s="24"/>
    </row>
    <row r="58711" spans="8:8" ht="15" customHeight="1">
      <c r="H58711" s="24"/>
    </row>
    <row r="58712" spans="8:8" ht="15" customHeight="1">
      <c r="H58712" s="24"/>
    </row>
    <row r="58713" spans="8:8" ht="15" customHeight="1">
      <c r="H58713" s="24"/>
    </row>
    <row r="58714" spans="8:8" ht="15" customHeight="1">
      <c r="H58714" s="24"/>
    </row>
    <row r="58715" spans="8:8" ht="15" customHeight="1">
      <c r="H58715" s="24"/>
    </row>
    <row r="58716" spans="8:8" ht="15" customHeight="1">
      <c r="H58716" s="24"/>
    </row>
    <row r="58717" spans="8:8" ht="15" customHeight="1">
      <c r="H58717" s="24"/>
    </row>
    <row r="58718" spans="8:8" ht="15" customHeight="1">
      <c r="H58718" s="24"/>
    </row>
    <row r="58719" spans="8:8" ht="15" customHeight="1">
      <c r="H58719" s="24"/>
    </row>
    <row r="58720" spans="8:8" ht="15" customHeight="1">
      <c r="H58720" s="24"/>
    </row>
    <row r="58721" spans="8:8" ht="15" customHeight="1">
      <c r="H58721" s="24"/>
    </row>
    <row r="58722" spans="8:8" ht="15" customHeight="1">
      <c r="H58722" s="24"/>
    </row>
    <row r="58723" spans="8:8" ht="15" customHeight="1">
      <c r="H58723" s="24"/>
    </row>
    <row r="58724" spans="8:8" ht="15" customHeight="1">
      <c r="H58724" s="24"/>
    </row>
    <row r="58725" spans="8:8" ht="15" customHeight="1">
      <c r="H58725" s="24"/>
    </row>
    <row r="58726" spans="8:8" ht="15" customHeight="1">
      <c r="H58726" s="24"/>
    </row>
    <row r="58727" spans="8:8" ht="15" customHeight="1">
      <c r="H58727" s="24"/>
    </row>
    <row r="58728" spans="8:8" ht="15" customHeight="1">
      <c r="H58728" s="24"/>
    </row>
    <row r="58729" spans="8:8" ht="15" customHeight="1">
      <c r="H58729" s="24"/>
    </row>
    <row r="58730" spans="8:8" ht="15" customHeight="1">
      <c r="H58730" s="24"/>
    </row>
    <row r="58731" spans="8:8" ht="15" customHeight="1">
      <c r="H58731" s="24"/>
    </row>
    <row r="58732" spans="8:8" ht="15" customHeight="1">
      <c r="H58732" s="24"/>
    </row>
    <row r="58733" spans="8:8" ht="15" customHeight="1">
      <c r="H58733" s="24"/>
    </row>
    <row r="58734" spans="8:8" ht="15" customHeight="1">
      <c r="H58734" s="24"/>
    </row>
    <row r="58735" spans="8:8" ht="15" customHeight="1">
      <c r="H58735" s="24"/>
    </row>
    <row r="58736" spans="8:8" ht="15" customHeight="1">
      <c r="H58736" s="24"/>
    </row>
    <row r="58737" spans="8:8" ht="15" customHeight="1">
      <c r="H58737" s="24"/>
    </row>
    <row r="58738" spans="8:8" ht="15" customHeight="1">
      <c r="H58738" s="24"/>
    </row>
    <row r="58739" spans="8:8" ht="15" customHeight="1">
      <c r="H58739" s="24"/>
    </row>
    <row r="58740" spans="8:8" ht="15" customHeight="1">
      <c r="H58740" s="24"/>
    </row>
    <row r="58741" spans="8:8" ht="15" customHeight="1">
      <c r="H58741" s="24"/>
    </row>
    <row r="58742" spans="8:8" ht="15" customHeight="1">
      <c r="H58742" s="24"/>
    </row>
    <row r="58743" spans="8:8" ht="15" customHeight="1">
      <c r="H58743" s="24"/>
    </row>
    <row r="58744" spans="8:8" ht="15" customHeight="1">
      <c r="H58744" s="24"/>
    </row>
    <row r="58745" spans="8:8" ht="15" customHeight="1">
      <c r="H58745" s="24"/>
    </row>
    <row r="58746" spans="8:8" ht="15" customHeight="1">
      <c r="H58746" s="24"/>
    </row>
    <row r="58747" spans="8:8" ht="15" customHeight="1">
      <c r="H58747" s="24"/>
    </row>
    <row r="58748" spans="8:8" ht="15" customHeight="1">
      <c r="H58748" s="24"/>
    </row>
    <row r="58749" spans="8:8" ht="15" customHeight="1">
      <c r="H58749" s="24"/>
    </row>
    <row r="58750" spans="8:8" ht="15" customHeight="1">
      <c r="H58750" s="24"/>
    </row>
    <row r="58751" spans="8:8" ht="15" customHeight="1">
      <c r="H58751" s="24"/>
    </row>
    <row r="58752" spans="8:8" ht="15" customHeight="1">
      <c r="H58752" s="24"/>
    </row>
    <row r="58753" spans="8:8" ht="15" customHeight="1">
      <c r="H58753" s="24"/>
    </row>
    <row r="58754" spans="8:8" ht="15" customHeight="1">
      <c r="H58754" s="24"/>
    </row>
    <row r="58755" spans="8:8" ht="15" customHeight="1">
      <c r="H58755" s="24"/>
    </row>
    <row r="58756" spans="8:8" ht="15" customHeight="1">
      <c r="H58756" s="24"/>
    </row>
    <row r="58757" spans="8:8" ht="15" customHeight="1">
      <c r="H58757" s="24"/>
    </row>
    <row r="58758" spans="8:8" ht="15" customHeight="1">
      <c r="H58758" s="24"/>
    </row>
    <row r="58759" spans="8:8" ht="15" customHeight="1">
      <c r="H58759" s="24"/>
    </row>
    <row r="58760" spans="8:8" ht="15" customHeight="1">
      <c r="H58760" s="24"/>
    </row>
    <row r="58761" spans="8:8" ht="15" customHeight="1">
      <c r="H58761" s="24"/>
    </row>
    <row r="58762" spans="8:8" ht="15" customHeight="1">
      <c r="H58762" s="24"/>
    </row>
    <row r="58763" spans="8:8" ht="15" customHeight="1">
      <c r="H58763" s="24"/>
    </row>
    <row r="58764" spans="8:8" ht="15" customHeight="1">
      <c r="H58764" s="24"/>
    </row>
    <row r="58765" spans="8:8" ht="15" customHeight="1">
      <c r="H58765" s="24"/>
    </row>
    <row r="58766" spans="8:8" ht="15" customHeight="1">
      <c r="H58766" s="24"/>
    </row>
    <row r="58767" spans="8:8" ht="15" customHeight="1">
      <c r="H58767" s="24"/>
    </row>
    <row r="58768" spans="8:8" ht="15" customHeight="1">
      <c r="H58768" s="24"/>
    </row>
    <row r="58769" spans="8:8" ht="15" customHeight="1">
      <c r="H58769" s="24"/>
    </row>
    <row r="58770" spans="8:8" ht="15" customHeight="1">
      <c r="H58770" s="24"/>
    </row>
    <row r="58771" spans="8:8" ht="15" customHeight="1">
      <c r="H58771" s="24"/>
    </row>
    <row r="58772" spans="8:8" ht="15" customHeight="1">
      <c r="H58772" s="24"/>
    </row>
    <row r="58773" spans="8:8" ht="15" customHeight="1">
      <c r="H58773" s="24"/>
    </row>
    <row r="58774" spans="8:8" ht="15" customHeight="1">
      <c r="H58774" s="24"/>
    </row>
    <row r="58775" spans="8:8" ht="15" customHeight="1">
      <c r="H58775" s="24"/>
    </row>
    <row r="58776" spans="8:8" ht="15" customHeight="1">
      <c r="H58776" s="24"/>
    </row>
    <row r="58777" spans="8:8" ht="15" customHeight="1">
      <c r="H58777" s="24"/>
    </row>
    <row r="58778" spans="8:8" ht="15" customHeight="1">
      <c r="H58778" s="24"/>
    </row>
    <row r="58779" spans="8:8" ht="15" customHeight="1">
      <c r="H58779" s="24"/>
    </row>
    <row r="58780" spans="8:8" ht="15" customHeight="1">
      <c r="H58780" s="24"/>
    </row>
    <row r="58781" spans="8:8" ht="15" customHeight="1">
      <c r="H58781" s="24"/>
    </row>
    <row r="58782" spans="8:8" ht="15" customHeight="1">
      <c r="H58782" s="24"/>
    </row>
    <row r="58783" spans="8:8" ht="15" customHeight="1">
      <c r="H58783" s="24"/>
    </row>
    <row r="58784" spans="8:8" ht="15" customHeight="1">
      <c r="H58784" s="24"/>
    </row>
    <row r="58785" spans="8:8" ht="15" customHeight="1">
      <c r="H58785" s="24"/>
    </row>
    <row r="58786" spans="8:8" ht="15" customHeight="1">
      <c r="H58786" s="24"/>
    </row>
    <row r="58787" spans="8:8" ht="15" customHeight="1">
      <c r="H58787" s="24"/>
    </row>
    <row r="58788" spans="8:8" ht="15" customHeight="1">
      <c r="H58788" s="24"/>
    </row>
    <row r="58789" spans="8:8" ht="15" customHeight="1">
      <c r="H58789" s="24"/>
    </row>
    <row r="58790" spans="8:8" ht="15" customHeight="1">
      <c r="H58790" s="24"/>
    </row>
    <row r="58791" spans="8:8" ht="15" customHeight="1">
      <c r="H58791" s="24"/>
    </row>
    <row r="58792" spans="8:8" ht="15" customHeight="1">
      <c r="H58792" s="24"/>
    </row>
    <row r="58793" spans="8:8" ht="15" customHeight="1">
      <c r="H58793" s="24"/>
    </row>
    <row r="58794" spans="8:8" ht="15" customHeight="1">
      <c r="H58794" s="24"/>
    </row>
    <row r="58795" spans="8:8" ht="15" customHeight="1">
      <c r="H58795" s="24"/>
    </row>
    <row r="58796" spans="8:8" ht="15" customHeight="1">
      <c r="H58796" s="24"/>
    </row>
    <row r="58797" spans="8:8" ht="15" customHeight="1">
      <c r="H58797" s="24"/>
    </row>
    <row r="58798" spans="8:8" ht="15" customHeight="1">
      <c r="H58798" s="24"/>
    </row>
    <row r="58799" spans="8:8" ht="15" customHeight="1">
      <c r="H58799" s="24"/>
    </row>
    <row r="58800" spans="8:8" ht="15" customHeight="1">
      <c r="H58800" s="24"/>
    </row>
    <row r="58801" spans="8:8" ht="15" customHeight="1">
      <c r="H58801" s="24"/>
    </row>
    <row r="58802" spans="8:8" ht="15" customHeight="1">
      <c r="H58802" s="24"/>
    </row>
    <row r="58803" spans="8:8" ht="15" customHeight="1">
      <c r="H58803" s="24"/>
    </row>
    <row r="58804" spans="8:8" ht="15" customHeight="1">
      <c r="H58804" s="24"/>
    </row>
    <row r="58805" spans="8:8" ht="15" customHeight="1">
      <c r="H58805" s="24"/>
    </row>
    <row r="58806" spans="8:8" ht="15" customHeight="1">
      <c r="H58806" s="24"/>
    </row>
    <row r="58807" spans="8:8" ht="15" customHeight="1">
      <c r="H58807" s="24"/>
    </row>
    <row r="58808" spans="8:8" ht="15" customHeight="1">
      <c r="H58808" s="24"/>
    </row>
    <row r="58809" spans="8:8" ht="15" customHeight="1">
      <c r="H58809" s="24"/>
    </row>
    <row r="58810" spans="8:8" ht="15" customHeight="1">
      <c r="H58810" s="24"/>
    </row>
    <row r="58811" spans="8:8" ht="15" customHeight="1">
      <c r="H58811" s="24"/>
    </row>
    <row r="58812" spans="8:8" ht="15" customHeight="1">
      <c r="H58812" s="24"/>
    </row>
    <row r="58813" spans="8:8" ht="15" customHeight="1">
      <c r="H58813" s="24"/>
    </row>
    <row r="58814" spans="8:8" ht="15" customHeight="1">
      <c r="H58814" s="24"/>
    </row>
    <row r="58815" spans="8:8" ht="15" customHeight="1">
      <c r="H58815" s="24"/>
    </row>
    <row r="58816" spans="8:8" ht="15" customHeight="1">
      <c r="H58816" s="24"/>
    </row>
    <row r="58817" spans="8:8" ht="15" customHeight="1">
      <c r="H58817" s="24"/>
    </row>
    <row r="58818" spans="8:8" ht="15" customHeight="1">
      <c r="H58818" s="24"/>
    </row>
    <row r="58819" spans="8:8" ht="15" customHeight="1">
      <c r="H58819" s="24"/>
    </row>
    <row r="58820" spans="8:8" ht="15" customHeight="1">
      <c r="H58820" s="24"/>
    </row>
    <row r="58821" spans="8:8" ht="15" customHeight="1">
      <c r="H58821" s="24"/>
    </row>
    <row r="58822" spans="8:8" ht="15" customHeight="1">
      <c r="H58822" s="24"/>
    </row>
    <row r="58823" spans="8:8" ht="15" customHeight="1">
      <c r="H58823" s="24"/>
    </row>
    <row r="58824" spans="8:8" ht="15" customHeight="1">
      <c r="H58824" s="24"/>
    </row>
    <row r="58825" spans="8:8" ht="15" customHeight="1">
      <c r="H58825" s="24"/>
    </row>
    <row r="58826" spans="8:8" ht="15" customHeight="1">
      <c r="H58826" s="24"/>
    </row>
    <row r="58827" spans="8:8" ht="15" customHeight="1">
      <c r="H58827" s="24"/>
    </row>
    <row r="58828" spans="8:8" ht="15" customHeight="1">
      <c r="H58828" s="24"/>
    </row>
    <row r="58829" spans="8:8" ht="15" customHeight="1">
      <c r="H58829" s="24"/>
    </row>
    <row r="58830" spans="8:8" ht="15" customHeight="1">
      <c r="H58830" s="24"/>
    </row>
    <row r="58831" spans="8:8" ht="15" customHeight="1">
      <c r="H58831" s="24"/>
    </row>
    <row r="58832" spans="8:8" ht="15" customHeight="1">
      <c r="H58832" s="24"/>
    </row>
    <row r="58833" spans="8:8" ht="15" customHeight="1">
      <c r="H58833" s="24"/>
    </row>
    <row r="58834" spans="8:8" ht="15" customHeight="1">
      <c r="H58834" s="24"/>
    </row>
    <row r="58835" spans="8:8" ht="15" customHeight="1">
      <c r="H58835" s="24"/>
    </row>
    <row r="58836" spans="8:8" ht="15" customHeight="1">
      <c r="H58836" s="24"/>
    </row>
    <row r="58837" spans="8:8" ht="15" customHeight="1">
      <c r="H58837" s="24"/>
    </row>
    <row r="58838" spans="8:8" ht="15" customHeight="1">
      <c r="H58838" s="24"/>
    </row>
    <row r="58839" spans="8:8" ht="15" customHeight="1">
      <c r="H58839" s="24"/>
    </row>
    <row r="58840" spans="8:8" ht="15" customHeight="1">
      <c r="H58840" s="24"/>
    </row>
    <row r="58841" spans="8:8" ht="15" customHeight="1">
      <c r="H58841" s="24"/>
    </row>
    <row r="58842" spans="8:8" ht="15" customHeight="1">
      <c r="H58842" s="24"/>
    </row>
    <row r="58843" spans="8:8" ht="15" customHeight="1">
      <c r="H58843" s="24"/>
    </row>
    <row r="58844" spans="8:8" ht="15" customHeight="1">
      <c r="H58844" s="24"/>
    </row>
    <row r="58845" spans="8:8" ht="15" customHeight="1">
      <c r="H58845" s="24"/>
    </row>
    <row r="58846" spans="8:8" ht="15" customHeight="1">
      <c r="H58846" s="24"/>
    </row>
    <row r="58847" spans="8:8" ht="15" customHeight="1">
      <c r="H58847" s="24"/>
    </row>
    <row r="58848" spans="8:8" ht="15" customHeight="1">
      <c r="H58848" s="24"/>
    </row>
    <row r="58849" spans="8:8" ht="15" customHeight="1">
      <c r="H58849" s="24"/>
    </row>
    <row r="58850" spans="8:8" ht="15" customHeight="1">
      <c r="H58850" s="24"/>
    </row>
    <row r="58851" spans="8:8" ht="15" customHeight="1">
      <c r="H58851" s="24"/>
    </row>
    <row r="58852" spans="8:8" ht="15" customHeight="1">
      <c r="H58852" s="24"/>
    </row>
    <row r="58853" spans="8:8" ht="15" customHeight="1">
      <c r="H58853" s="24"/>
    </row>
    <row r="58854" spans="8:8" ht="15" customHeight="1">
      <c r="H58854" s="24"/>
    </row>
    <row r="58855" spans="8:8" ht="15" customHeight="1">
      <c r="H58855" s="24"/>
    </row>
    <row r="58856" spans="8:8" ht="15" customHeight="1">
      <c r="H58856" s="24"/>
    </row>
    <row r="58857" spans="8:8" ht="15" customHeight="1">
      <c r="H58857" s="24"/>
    </row>
    <row r="58858" spans="8:8" ht="15" customHeight="1">
      <c r="H58858" s="24"/>
    </row>
    <row r="58859" spans="8:8" ht="15" customHeight="1">
      <c r="H58859" s="24"/>
    </row>
    <row r="58860" spans="8:8" ht="15" customHeight="1">
      <c r="H58860" s="24"/>
    </row>
    <row r="58861" spans="8:8" ht="15" customHeight="1">
      <c r="H58861" s="24"/>
    </row>
    <row r="58862" spans="8:8" ht="15" customHeight="1">
      <c r="H58862" s="24"/>
    </row>
    <row r="58863" spans="8:8" ht="15" customHeight="1">
      <c r="H58863" s="24"/>
    </row>
    <row r="58864" spans="8:8" ht="15" customHeight="1">
      <c r="H58864" s="24"/>
    </row>
    <row r="58865" spans="8:8" ht="15" customHeight="1">
      <c r="H58865" s="24"/>
    </row>
    <row r="58866" spans="8:8" ht="15" customHeight="1">
      <c r="H58866" s="24"/>
    </row>
    <row r="58867" spans="8:8" ht="15" customHeight="1">
      <c r="H58867" s="24"/>
    </row>
    <row r="58868" spans="8:8" ht="15" customHeight="1">
      <c r="H58868" s="24"/>
    </row>
    <row r="58869" spans="8:8" ht="15" customHeight="1">
      <c r="H58869" s="24"/>
    </row>
    <row r="58870" spans="8:8" ht="15" customHeight="1">
      <c r="H58870" s="24"/>
    </row>
    <row r="58871" spans="8:8" ht="15" customHeight="1">
      <c r="H58871" s="24"/>
    </row>
    <row r="58872" spans="8:8" ht="15" customHeight="1">
      <c r="H58872" s="24"/>
    </row>
    <row r="58873" spans="8:8" ht="15" customHeight="1">
      <c r="H58873" s="24"/>
    </row>
    <row r="58874" spans="8:8" ht="15" customHeight="1">
      <c r="H58874" s="24"/>
    </row>
    <row r="58875" spans="8:8" ht="15" customHeight="1">
      <c r="H58875" s="24"/>
    </row>
    <row r="58876" spans="8:8" ht="15" customHeight="1">
      <c r="H58876" s="24"/>
    </row>
    <row r="58877" spans="8:8" ht="15" customHeight="1">
      <c r="H58877" s="24"/>
    </row>
    <row r="58878" spans="8:8" ht="15" customHeight="1">
      <c r="H58878" s="24"/>
    </row>
    <row r="58879" spans="8:8" ht="15" customHeight="1">
      <c r="H58879" s="24"/>
    </row>
    <row r="58880" spans="8:8" ht="15" customHeight="1">
      <c r="H58880" s="24"/>
    </row>
    <row r="58881" spans="8:8" ht="15" customHeight="1">
      <c r="H58881" s="24"/>
    </row>
    <row r="58882" spans="8:8" ht="15" customHeight="1">
      <c r="H58882" s="24"/>
    </row>
    <row r="58883" spans="8:8" ht="15" customHeight="1">
      <c r="H58883" s="24"/>
    </row>
    <row r="58884" spans="8:8" ht="15" customHeight="1">
      <c r="H58884" s="24"/>
    </row>
    <row r="58885" spans="8:8" ht="15" customHeight="1">
      <c r="H58885" s="24"/>
    </row>
    <row r="58886" spans="8:8" ht="15" customHeight="1">
      <c r="H58886" s="24"/>
    </row>
    <row r="58887" spans="8:8" ht="15" customHeight="1">
      <c r="H58887" s="24"/>
    </row>
    <row r="58888" spans="8:8" ht="15" customHeight="1">
      <c r="H58888" s="24"/>
    </row>
    <row r="58889" spans="8:8" ht="15" customHeight="1">
      <c r="H58889" s="24"/>
    </row>
    <row r="58890" spans="8:8" ht="15" customHeight="1">
      <c r="H58890" s="24"/>
    </row>
    <row r="58891" spans="8:8" ht="15" customHeight="1">
      <c r="H58891" s="24"/>
    </row>
    <row r="58892" spans="8:8" ht="15" customHeight="1">
      <c r="H58892" s="24"/>
    </row>
    <row r="58893" spans="8:8" ht="15" customHeight="1">
      <c r="H58893" s="24"/>
    </row>
    <row r="58894" spans="8:8" ht="15" customHeight="1">
      <c r="H58894" s="24"/>
    </row>
    <row r="58895" spans="8:8" ht="15" customHeight="1">
      <c r="H58895" s="24"/>
    </row>
    <row r="58896" spans="8:8" ht="15" customHeight="1">
      <c r="H58896" s="24"/>
    </row>
    <row r="58897" spans="8:8" ht="15" customHeight="1">
      <c r="H58897" s="24"/>
    </row>
    <row r="58898" spans="8:8" ht="15" customHeight="1">
      <c r="H58898" s="24"/>
    </row>
    <row r="58899" spans="8:8" ht="15" customHeight="1">
      <c r="H58899" s="24"/>
    </row>
    <row r="58900" spans="8:8" ht="15" customHeight="1">
      <c r="H58900" s="24"/>
    </row>
    <row r="58901" spans="8:8" ht="15" customHeight="1">
      <c r="H58901" s="24"/>
    </row>
    <row r="58902" spans="8:8" ht="15" customHeight="1">
      <c r="H58902" s="24"/>
    </row>
    <row r="58903" spans="8:8" ht="15" customHeight="1">
      <c r="H58903" s="24"/>
    </row>
    <row r="58904" spans="8:8" ht="15" customHeight="1">
      <c r="H58904" s="24"/>
    </row>
    <row r="58905" spans="8:8" ht="15" customHeight="1">
      <c r="H58905" s="24"/>
    </row>
    <row r="58906" spans="8:8" ht="15" customHeight="1">
      <c r="H58906" s="24"/>
    </row>
    <row r="58907" spans="8:8" ht="15" customHeight="1">
      <c r="H58907" s="24"/>
    </row>
    <row r="58908" spans="8:8" ht="15" customHeight="1">
      <c r="H58908" s="24"/>
    </row>
    <row r="58909" spans="8:8" ht="15" customHeight="1">
      <c r="H58909" s="24"/>
    </row>
    <row r="58910" spans="8:8" ht="15" customHeight="1">
      <c r="H58910" s="24"/>
    </row>
    <row r="58911" spans="8:8" ht="15" customHeight="1">
      <c r="H58911" s="24"/>
    </row>
    <row r="58912" spans="8:8" ht="15" customHeight="1">
      <c r="H58912" s="24"/>
    </row>
    <row r="58913" spans="8:8" ht="15" customHeight="1">
      <c r="H58913" s="24"/>
    </row>
    <row r="58914" spans="8:8" ht="15" customHeight="1">
      <c r="H58914" s="24"/>
    </row>
    <row r="58915" spans="8:8" ht="15" customHeight="1">
      <c r="H58915" s="24"/>
    </row>
    <row r="58916" spans="8:8" ht="15" customHeight="1">
      <c r="H58916" s="24"/>
    </row>
    <row r="58917" spans="8:8" ht="15" customHeight="1">
      <c r="H58917" s="24"/>
    </row>
    <row r="58918" spans="8:8" ht="15" customHeight="1">
      <c r="H58918" s="24"/>
    </row>
    <row r="58919" spans="8:8" ht="15" customHeight="1">
      <c r="H58919" s="24"/>
    </row>
    <row r="58920" spans="8:8" ht="15" customHeight="1">
      <c r="H58920" s="24"/>
    </row>
    <row r="58921" spans="8:8" ht="15" customHeight="1">
      <c r="H58921" s="24"/>
    </row>
    <row r="58922" spans="8:8" ht="15" customHeight="1">
      <c r="H58922" s="24"/>
    </row>
    <row r="58923" spans="8:8" ht="15" customHeight="1">
      <c r="H58923" s="24"/>
    </row>
    <row r="58924" spans="8:8" ht="15" customHeight="1">
      <c r="H58924" s="24"/>
    </row>
    <row r="58925" spans="8:8" ht="15" customHeight="1">
      <c r="H58925" s="24"/>
    </row>
    <row r="58926" spans="8:8" ht="15" customHeight="1">
      <c r="H58926" s="24"/>
    </row>
    <row r="58927" spans="8:8" ht="15" customHeight="1">
      <c r="H58927" s="24"/>
    </row>
    <row r="58928" spans="8:8" ht="15" customHeight="1">
      <c r="H58928" s="24"/>
    </row>
    <row r="58929" spans="8:8" ht="15" customHeight="1">
      <c r="H58929" s="24"/>
    </row>
    <row r="58930" spans="8:8" ht="15" customHeight="1">
      <c r="H58930" s="24"/>
    </row>
    <row r="58931" spans="8:8" ht="15" customHeight="1">
      <c r="H58931" s="24"/>
    </row>
    <row r="58932" spans="8:8" ht="15" customHeight="1">
      <c r="H58932" s="24"/>
    </row>
    <row r="58933" spans="8:8" ht="15" customHeight="1">
      <c r="H58933" s="24"/>
    </row>
    <row r="58934" spans="8:8" ht="15" customHeight="1">
      <c r="H58934" s="24"/>
    </row>
    <row r="58935" spans="8:8" ht="15" customHeight="1">
      <c r="H58935" s="24"/>
    </row>
    <row r="58936" spans="8:8" ht="15" customHeight="1">
      <c r="H58936" s="24"/>
    </row>
    <row r="58937" spans="8:8" ht="15" customHeight="1">
      <c r="H58937" s="24"/>
    </row>
    <row r="58938" spans="8:8" ht="15" customHeight="1">
      <c r="H58938" s="24"/>
    </row>
    <row r="58939" spans="8:8" ht="15" customHeight="1">
      <c r="H58939" s="24"/>
    </row>
    <row r="58940" spans="8:8" ht="15" customHeight="1">
      <c r="H58940" s="24"/>
    </row>
    <row r="58941" spans="8:8" ht="15" customHeight="1">
      <c r="H58941" s="24"/>
    </row>
    <row r="58942" spans="8:8" ht="15" customHeight="1">
      <c r="H58942" s="24"/>
    </row>
    <row r="58943" spans="8:8" ht="15" customHeight="1">
      <c r="H58943" s="24"/>
    </row>
    <row r="58944" spans="8:8" ht="15" customHeight="1">
      <c r="H58944" s="24"/>
    </row>
    <row r="58945" spans="8:8" ht="15" customHeight="1">
      <c r="H58945" s="24"/>
    </row>
    <row r="58946" spans="8:8" ht="15" customHeight="1">
      <c r="H58946" s="24"/>
    </row>
    <row r="58947" spans="8:8" ht="15" customHeight="1">
      <c r="H58947" s="24"/>
    </row>
    <row r="58948" spans="8:8" ht="15" customHeight="1">
      <c r="H58948" s="24"/>
    </row>
    <row r="58949" spans="8:8" ht="15" customHeight="1">
      <c r="H58949" s="24"/>
    </row>
    <row r="58950" spans="8:8" ht="15" customHeight="1">
      <c r="H58950" s="24"/>
    </row>
    <row r="58951" spans="8:8" ht="15" customHeight="1">
      <c r="H58951" s="24"/>
    </row>
    <row r="58952" spans="8:8" ht="15" customHeight="1">
      <c r="H58952" s="24"/>
    </row>
    <row r="58953" spans="8:8" ht="15" customHeight="1">
      <c r="H58953" s="24"/>
    </row>
    <row r="58954" spans="8:8" ht="15" customHeight="1">
      <c r="H58954" s="24"/>
    </row>
    <row r="58955" spans="8:8" ht="15" customHeight="1">
      <c r="H58955" s="24"/>
    </row>
    <row r="58956" spans="8:8" ht="15" customHeight="1">
      <c r="H58956" s="24"/>
    </row>
    <row r="58957" spans="8:8" ht="15" customHeight="1">
      <c r="H58957" s="24"/>
    </row>
    <row r="58958" spans="8:8" ht="15" customHeight="1">
      <c r="H58958" s="24"/>
    </row>
    <row r="58959" spans="8:8" ht="15" customHeight="1">
      <c r="H58959" s="24"/>
    </row>
    <row r="58960" spans="8:8" ht="15" customHeight="1">
      <c r="H58960" s="24"/>
    </row>
    <row r="58961" spans="8:8" ht="15" customHeight="1">
      <c r="H58961" s="24"/>
    </row>
    <row r="58962" spans="8:8" ht="15" customHeight="1">
      <c r="H58962" s="24"/>
    </row>
    <row r="58963" spans="8:8" ht="15" customHeight="1">
      <c r="H58963" s="24"/>
    </row>
    <row r="58964" spans="8:8" ht="15" customHeight="1">
      <c r="H58964" s="24"/>
    </row>
    <row r="58965" spans="8:8" ht="15" customHeight="1">
      <c r="H58965" s="24"/>
    </row>
    <row r="58966" spans="8:8" ht="15" customHeight="1">
      <c r="H58966" s="24"/>
    </row>
    <row r="58967" spans="8:8" ht="15" customHeight="1">
      <c r="H58967" s="24"/>
    </row>
    <row r="58968" spans="8:8" ht="15" customHeight="1">
      <c r="H58968" s="24"/>
    </row>
    <row r="58969" spans="8:8" ht="15" customHeight="1">
      <c r="H58969" s="24"/>
    </row>
    <row r="58970" spans="8:8" ht="15" customHeight="1">
      <c r="H58970" s="24"/>
    </row>
    <row r="58971" spans="8:8" ht="15" customHeight="1">
      <c r="H58971" s="24"/>
    </row>
    <row r="58972" spans="8:8" ht="15" customHeight="1">
      <c r="H58972" s="24"/>
    </row>
    <row r="58973" spans="8:8" ht="15" customHeight="1">
      <c r="H58973" s="24"/>
    </row>
    <row r="58974" spans="8:8" ht="15" customHeight="1">
      <c r="H58974" s="24"/>
    </row>
    <row r="58975" spans="8:8" ht="15" customHeight="1">
      <c r="H58975" s="24"/>
    </row>
    <row r="58976" spans="8:8" ht="15" customHeight="1">
      <c r="H58976" s="24"/>
    </row>
    <row r="58977" spans="8:8" ht="15" customHeight="1">
      <c r="H58977" s="24"/>
    </row>
    <row r="58978" spans="8:8" ht="15" customHeight="1">
      <c r="H58978" s="24"/>
    </row>
    <row r="58979" spans="8:8" ht="15" customHeight="1">
      <c r="H58979" s="24"/>
    </row>
    <row r="58980" spans="8:8" ht="15" customHeight="1">
      <c r="H58980" s="24"/>
    </row>
    <row r="58981" spans="8:8" ht="15" customHeight="1">
      <c r="H58981" s="24"/>
    </row>
    <row r="58982" spans="8:8" ht="15" customHeight="1">
      <c r="H58982" s="24"/>
    </row>
    <row r="58983" spans="8:8" ht="15" customHeight="1">
      <c r="H58983" s="24"/>
    </row>
    <row r="58984" spans="8:8" ht="15" customHeight="1">
      <c r="H58984" s="24"/>
    </row>
    <row r="58985" spans="8:8" ht="15" customHeight="1">
      <c r="H58985" s="24"/>
    </row>
    <row r="58986" spans="8:8" ht="15" customHeight="1">
      <c r="H58986" s="24"/>
    </row>
    <row r="58987" spans="8:8" ht="15" customHeight="1">
      <c r="H58987" s="24"/>
    </row>
    <row r="58988" spans="8:8" ht="15" customHeight="1">
      <c r="H58988" s="24"/>
    </row>
    <row r="58989" spans="8:8" ht="15" customHeight="1">
      <c r="H58989" s="24"/>
    </row>
    <row r="58990" spans="8:8" ht="15" customHeight="1">
      <c r="H58990" s="24"/>
    </row>
    <row r="58991" spans="8:8" ht="15" customHeight="1">
      <c r="H58991" s="24"/>
    </row>
    <row r="58992" spans="8:8" ht="15" customHeight="1">
      <c r="H58992" s="24"/>
    </row>
    <row r="58993" spans="8:8" ht="15" customHeight="1">
      <c r="H58993" s="24"/>
    </row>
    <row r="58994" spans="8:8" ht="15" customHeight="1">
      <c r="H58994" s="24"/>
    </row>
    <row r="58995" spans="8:8" ht="15" customHeight="1">
      <c r="H58995" s="24"/>
    </row>
    <row r="58996" spans="8:8" ht="15" customHeight="1">
      <c r="H58996" s="24"/>
    </row>
    <row r="58997" spans="8:8" ht="15" customHeight="1">
      <c r="H58997" s="24"/>
    </row>
    <row r="58998" spans="8:8" ht="15" customHeight="1">
      <c r="H58998" s="24"/>
    </row>
    <row r="58999" spans="8:8" ht="15" customHeight="1">
      <c r="H58999" s="24"/>
    </row>
    <row r="59000" spans="8:8" ht="15" customHeight="1">
      <c r="H59000" s="24"/>
    </row>
    <row r="59001" spans="8:8" ht="15" customHeight="1">
      <c r="H59001" s="24"/>
    </row>
    <row r="59002" spans="8:8" ht="15" customHeight="1">
      <c r="H59002" s="24"/>
    </row>
    <row r="59003" spans="8:8" ht="15" customHeight="1">
      <c r="H59003" s="24"/>
    </row>
    <row r="59004" spans="8:8" ht="15" customHeight="1">
      <c r="H59004" s="24"/>
    </row>
    <row r="59005" spans="8:8" ht="15" customHeight="1">
      <c r="H59005" s="24"/>
    </row>
    <row r="59006" spans="8:8" ht="15" customHeight="1">
      <c r="H59006" s="24"/>
    </row>
    <row r="59007" spans="8:8" ht="15" customHeight="1">
      <c r="H59007" s="24"/>
    </row>
    <row r="59008" spans="8:8" ht="15" customHeight="1">
      <c r="H59008" s="24"/>
    </row>
    <row r="59009" spans="8:8" ht="15" customHeight="1">
      <c r="H59009" s="24"/>
    </row>
    <row r="59010" spans="8:8" ht="15" customHeight="1">
      <c r="H59010" s="24"/>
    </row>
    <row r="59011" spans="8:8" ht="15" customHeight="1">
      <c r="H59011" s="24"/>
    </row>
    <row r="59012" spans="8:8" ht="15" customHeight="1">
      <c r="H59012" s="24"/>
    </row>
    <row r="59013" spans="8:8" ht="15" customHeight="1">
      <c r="H59013" s="24"/>
    </row>
    <row r="59014" spans="8:8" ht="15" customHeight="1">
      <c r="H59014" s="24"/>
    </row>
    <row r="59015" spans="8:8" ht="15" customHeight="1">
      <c r="H59015" s="24"/>
    </row>
    <row r="59016" spans="8:8" ht="15" customHeight="1">
      <c r="H59016" s="24"/>
    </row>
    <row r="59017" spans="8:8" ht="15" customHeight="1">
      <c r="H59017" s="24"/>
    </row>
    <row r="59018" spans="8:8" ht="15" customHeight="1">
      <c r="H59018" s="24"/>
    </row>
    <row r="59019" spans="8:8" ht="15" customHeight="1">
      <c r="H59019" s="24"/>
    </row>
    <row r="59020" spans="8:8" ht="15" customHeight="1">
      <c r="H59020" s="24"/>
    </row>
    <row r="59021" spans="8:8" ht="15" customHeight="1">
      <c r="H59021" s="24"/>
    </row>
    <row r="59022" spans="8:8" ht="15" customHeight="1">
      <c r="H59022" s="24"/>
    </row>
    <row r="59023" spans="8:8" ht="15" customHeight="1">
      <c r="H59023" s="24"/>
    </row>
    <row r="59024" spans="8:8" ht="15" customHeight="1">
      <c r="H59024" s="24"/>
    </row>
    <row r="59025" spans="8:8" ht="15" customHeight="1">
      <c r="H59025" s="24"/>
    </row>
    <row r="59026" spans="8:8" ht="15" customHeight="1">
      <c r="H59026" s="24"/>
    </row>
    <row r="59027" spans="8:8" ht="15" customHeight="1">
      <c r="H59027" s="24"/>
    </row>
    <row r="59028" spans="8:8" ht="15" customHeight="1">
      <c r="H59028" s="24"/>
    </row>
    <row r="59029" spans="8:8" ht="15" customHeight="1">
      <c r="H59029" s="24"/>
    </row>
    <row r="59030" spans="8:8" ht="15" customHeight="1">
      <c r="H59030" s="24"/>
    </row>
    <row r="59031" spans="8:8" ht="15" customHeight="1">
      <c r="H59031" s="24"/>
    </row>
    <row r="59032" spans="8:8" ht="15" customHeight="1">
      <c r="H59032" s="24"/>
    </row>
    <row r="59033" spans="8:8" ht="15" customHeight="1">
      <c r="H59033" s="24"/>
    </row>
    <row r="59034" spans="8:8" ht="15" customHeight="1">
      <c r="H59034" s="24"/>
    </row>
    <row r="59035" spans="8:8" ht="15" customHeight="1">
      <c r="H59035" s="24"/>
    </row>
    <row r="59036" spans="8:8" ht="15" customHeight="1">
      <c r="H59036" s="24"/>
    </row>
    <row r="59037" spans="8:8" ht="15" customHeight="1">
      <c r="H59037" s="24"/>
    </row>
    <row r="59038" spans="8:8" ht="15" customHeight="1">
      <c r="H59038" s="24"/>
    </row>
    <row r="59039" spans="8:8" ht="15" customHeight="1">
      <c r="H59039" s="24"/>
    </row>
    <row r="59040" spans="8:8" ht="15" customHeight="1">
      <c r="H59040" s="24"/>
    </row>
    <row r="59041" spans="8:8" ht="15" customHeight="1">
      <c r="H59041" s="24"/>
    </row>
    <row r="59042" spans="8:8" ht="15" customHeight="1">
      <c r="H59042" s="24"/>
    </row>
    <row r="59043" spans="8:8" ht="15" customHeight="1">
      <c r="H59043" s="24"/>
    </row>
    <row r="59044" spans="8:8" ht="15" customHeight="1">
      <c r="H59044" s="24"/>
    </row>
    <row r="59045" spans="8:8" ht="15" customHeight="1">
      <c r="H59045" s="24"/>
    </row>
    <row r="59046" spans="8:8" ht="15" customHeight="1">
      <c r="H59046" s="24"/>
    </row>
    <row r="59047" spans="8:8" ht="15" customHeight="1">
      <c r="H59047" s="24"/>
    </row>
    <row r="59048" spans="8:8" ht="15" customHeight="1">
      <c r="H59048" s="24"/>
    </row>
    <row r="59049" spans="8:8" ht="15" customHeight="1">
      <c r="H59049" s="24"/>
    </row>
    <row r="59050" spans="8:8" ht="15" customHeight="1">
      <c r="H59050" s="24"/>
    </row>
    <row r="59051" spans="8:8" ht="15" customHeight="1">
      <c r="H59051" s="24"/>
    </row>
    <row r="59052" spans="8:8" ht="15" customHeight="1">
      <c r="H59052" s="24"/>
    </row>
    <row r="59053" spans="8:8" ht="15" customHeight="1">
      <c r="H59053" s="24"/>
    </row>
    <row r="59054" spans="8:8" ht="15" customHeight="1">
      <c r="H59054" s="24"/>
    </row>
    <row r="59055" spans="8:8" ht="15" customHeight="1">
      <c r="H59055" s="24"/>
    </row>
    <row r="59056" spans="8:8" ht="15" customHeight="1">
      <c r="H59056" s="24"/>
    </row>
    <row r="59057" spans="8:8" ht="15" customHeight="1">
      <c r="H59057" s="24"/>
    </row>
    <row r="59058" spans="8:8" ht="15" customHeight="1">
      <c r="H59058" s="24"/>
    </row>
    <row r="59059" spans="8:8" ht="15" customHeight="1">
      <c r="H59059" s="24"/>
    </row>
    <row r="59060" spans="8:8" ht="15" customHeight="1">
      <c r="H59060" s="24"/>
    </row>
    <row r="59061" spans="8:8" ht="15" customHeight="1">
      <c r="H59061" s="24"/>
    </row>
    <row r="59062" spans="8:8" ht="15" customHeight="1">
      <c r="H59062" s="24"/>
    </row>
    <row r="59063" spans="8:8" ht="15" customHeight="1">
      <c r="H59063" s="24"/>
    </row>
    <row r="59064" spans="8:8" ht="15" customHeight="1">
      <c r="H59064" s="24"/>
    </row>
    <row r="59065" spans="8:8" ht="15" customHeight="1">
      <c r="H59065" s="24"/>
    </row>
    <row r="59066" spans="8:8" ht="15" customHeight="1">
      <c r="H59066" s="24"/>
    </row>
    <row r="59067" spans="8:8" ht="15" customHeight="1">
      <c r="H59067" s="24"/>
    </row>
    <row r="59068" spans="8:8" ht="15" customHeight="1">
      <c r="H59068" s="24"/>
    </row>
    <row r="59069" spans="8:8" ht="15" customHeight="1">
      <c r="H59069" s="24"/>
    </row>
    <row r="59070" spans="8:8" ht="15" customHeight="1">
      <c r="H59070" s="24"/>
    </row>
    <row r="59071" spans="8:8" ht="15" customHeight="1">
      <c r="H59071" s="24"/>
    </row>
    <row r="59072" spans="8:8" ht="15" customHeight="1">
      <c r="H59072" s="24"/>
    </row>
    <row r="59073" spans="8:8" ht="15" customHeight="1">
      <c r="H59073" s="24"/>
    </row>
    <row r="59074" spans="8:8" ht="15" customHeight="1">
      <c r="H59074" s="24"/>
    </row>
    <row r="59075" spans="8:8" ht="15" customHeight="1">
      <c r="H59075" s="24"/>
    </row>
    <row r="59076" spans="8:8" ht="15" customHeight="1">
      <c r="H59076" s="24"/>
    </row>
    <row r="59077" spans="8:8" ht="15" customHeight="1">
      <c r="H59077" s="24"/>
    </row>
    <row r="59078" spans="8:8" ht="15" customHeight="1">
      <c r="H59078" s="24"/>
    </row>
    <row r="59079" spans="8:8" ht="15" customHeight="1">
      <c r="H59079" s="24"/>
    </row>
    <row r="59080" spans="8:8" ht="15" customHeight="1">
      <c r="H59080" s="24"/>
    </row>
    <row r="59081" spans="8:8" ht="15" customHeight="1">
      <c r="H59081" s="24"/>
    </row>
    <row r="59082" spans="8:8" ht="15" customHeight="1">
      <c r="H59082" s="24"/>
    </row>
    <row r="59083" spans="8:8" ht="15" customHeight="1">
      <c r="H59083" s="24"/>
    </row>
    <row r="59084" spans="8:8" ht="15" customHeight="1">
      <c r="H59084" s="24"/>
    </row>
    <row r="59085" spans="8:8" ht="15" customHeight="1">
      <c r="H59085" s="24"/>
    </row>
    <row r="59086" spans="8:8" ht="15" customHeight="1">
      <c r="H59086" s="24"/>
    </row>
    <row r="59087" spans="8:8" ht="15" customHeight="1">
      <c r="H59087" s="24"/>
    </row>
    <row r="59088" spans="8:8" ht="15" customHeight="1">
      <c r="H59088" s="24"/>
    </row>
    <row r="59089" spans="8:8" ht="15" customHeight="1">
      <c r="H59089" s="24"/>
    </row>
    <row r="59090" spans="8:8" ht="15" customHeight="1">
      <c r="H59090" s="24"/>
    </row>
    <row r="59091" spans="8:8" ht="15" customHeight="1">
      <c r="H59091" s="24"/>
    </row>
    <row r="59092" spans="8:8" ht="15" customHeight="1">
      <c r="H59092" s="24"/>
    </row>
    <row r="59093" spans="8:8" ht="15" customHeight="1">
      <c r="H59093" s="24"/>
    </row>
    <row r="59094" spans="8:8" ht="15" customHeight="1">
      <c r="H59094" s="24"/>
    </row>
    <row r="59095" spans="8:8" ht="15" customHeight="1">
      <c r="H59095" s="24"/>
    </row>
    <row r="59096" spans="8:8" ht="15" customHeight="1">
      <c r="H59096" s="24"/>
    </row>
    <row r="59097" spans="8:8" ht="15" customHeight="1">
      <c r="H59097" s="24"/>
    </row>
    <row r="59098" spans="8:8" ht="15" customHeight="1">
      <c r="H59098" s="24"/>
    </row>
    <row r="59099" spans="8:8" ht="15" customHeight="1">
      <c r="H59099" s="24"/>
    </row>
    <row r="59100" spans="8:8" ht="15" customHeight="1">
      <c r="H59100" s="24"/>
    </row>
    <row r="59101" spans="8:8" ht="15" customHeight="1">
      <c r="H59101" s="24"/>
    </row>
    <row r="59102" spans="8:8" ht="15" customHeight="1">
      <c r="H59102" s="24"/>
    </row>
    <row r="59103" spans="8:8" ht="15" customHeight="1">
      <c r="H59103" s="24"/>
    </row>
    <row r="59104" spans="8:8" ht="15" customHeight="1">
      <c r="H59104" s="24"/>
    </row>
    <row r="59105" spans="8:8" ht="15" customHeight="1">
      <c r="H59105" s="24"/>
    </row>
    <row r="59106" spans="8:8" ht="15" customHeight="1">
      <c r="H59106" s="24"/>
    </row>
    <row r="59107" spans="8:8" ht="15" customHeight="1">
      <c r="H59107" s="24"/>
    </row>
    <row r="59108" spans="8:8" ht="15" customHeight="1">
      <c r="H59108" s="24"/>
    </row>
    <row r="59109" spans="8:8" ht="15" customHeight="1">
      <c r="H59109" s="24"/>
    </row>
    <row r="59110" spans="8:8" ht="15" customHeight="1">
      <c r="H59110" s="24"/>
    </row>
    <row r="59111" spans="8:8" ht="15" customHeight="1">
      <c r="H59111" s="24"/>
    </row>
    <row r="59112" spans="8:8" ht="15" customHeight="1">
      <c r="H59112" s="24"/>
    </row>
    <row r="59113" spans="8:8" ht="15" customHeight="1">
      <c r="H59113" s="24"/>
    </row>
    <row r="59114" spans="8:8" ht="15" customHeight="1">
      <c r="H59114" s="24"/>
    </row>
    <row r="59115" spans="8:8" ht="15" customHeight="1">
      <c r="H59115" s="24"/>
    </row>
    <row r="59116" spans="8:8" ht="15" customHeight="1">
      <c r="H59116" s="24"/>
    </row>
    <row r="59117" spans="8:8" ht="15" customHeight="1">
      <c r="H59117" s="24"/>
    </row>
    <row r="59118" spans="8:8" ht="15" customHeight="1">
      <c r="H59118" s="24"/>
    </row>
    <row r="59119" spans="8:8" ht="15" customHeight="1">
      <c r="H59119" s="24"/>
    </row>
    <row r="59120" spans="8:8" ht="15" customHeight="1">
      <c r="H59120" s="24"/>
    </row>
    <row r="59121" spans="8:8" ht="15" customHeight="1">
      <c r="H59121" s="24"/>
    </row>
    <row r="59122" spans="8:8" ht="15" customHeight="1">
      <c r="H59122" s="24"/>
    </row>
    <row r="59123" spans="8:8" ht="15" customHeight="1">
      <c r="H59123" s="24"/>
    </row>
    <row r="59124" spans="8:8" ht="15" customHeight="1">
      <c r="H59124" s="24"/>
    </row>
    <row r="59125" spans="8:8" ht="15" customHeight="1">
      <c r="H59125" s="24"/>
    </row>
    <row r="59126" spans="8:8" ht="15" customHeight="1">
      <c r="H59126" s="24"/>
    </row>
    <row r="59127" spans="8:8" ht="15" customHeight="1">
      <c r="H59127" s="24"/>
    </row>
    <row r="59128" spans="8:8" ht="15" customHeight="1">
      <c r="H59128" s="24"/>
    </row>
    <row r="59129" spans="8:8" ht="15" customHeight="1">
      <c r="H59129" s="24"/>
    </row>
    <row r="59130" spans="8:8" ht="15" customHeight="1">
      <c r="H59130" s="24"/>
    </row>
    <row r="59131" spans="8:8" ht="15" customHeight="1">
      <c r="H59131" s="24"/>
    </row>
    <row r="59132" spans="8:8" ht="15" customHeight="1">
      <c r="H59132" s="24"/>
    </row>
    <row r="59133" spans="8:8" ht="15" customHeight="1">
      <c r="H59133" s="24"/>
    </row>
    <row r="59134" spans="8:8" ht="15" customHeight="1">
      <c r="H59134" s="24"/>
    </row>
    <row r="59135" spans="8:8" ht="15" customHeight="1">
      <c r="H59135" s="24"/>
    </row>
    <row r="59136" spans="8:8" ht="15" customHeight="1">
      <c r="H59136" s="24"/>
    </row>
    <row r="59137" spans="8:8" ht="15" customHeight="1">
      <c r="H59137" s="24"/>
    </row>
    <row r="59138" spans="8:8" ht="15" customHeight="1">
      <c r="H59138" s="24"/>
    </row>
    <row r="59139" spans="8:8" ht="15" customHeight="1">
      <c r="H59139" s="24"/>
    </row>
    <row r="59140" spans="8:8" ht="15" customHeight="1">
      <c r="H59140" s="24"/>
    </row>
    <row r="59141" spans="8:8" ht="15" customHeight="1">
      <c r="H59141" s="24"/>
    </row>
    <row r="59142" spans="8:8" ht="15" customHeight="1">
      <c r="H59142" s="24"/>
    </row>
    <row r="59143" spans="8:8" ht="15" customHeight="1">
      <c r="H59143" s="24"/>
    </row>
    <row r="59144" spans="8:8" ht="15" customHeight="1">
      <c r="H59144" s="24"/>
    </row>
    <row r="59145" spans="8:8" ht="15" customHeight="1">
      <c r="H59145" s="24"/>
    </row>
    <row r="59146" spans="8:8" ht="15" customHeight="1">
      <c r="H59146" s="24"/>
    </row>
    <row r="59147" spans="8:8" ht="15" customHeight="1">
      <c r="H59147" s="24"/>
    </row>
    <row r="59148" spans="8:8" ht="15" customHeight="1">
      <c r="H59148" s="24"/>
    </row>
    <row r="59149" spans="8:8" ht="15" customHeight="1">
      <c r="H59149" s="24"/>
    </row>
    <row r="59150" spans="8:8" ht="15" customHeight="1">
      <c r="H59150" s="24"/>
    </row>
    <row r="59151" spans="8:8" ht="15" customHeight="1">
      <c r="H59151" s="24"/>
    </row>
    <row r="59152" spans="8:8" ht="15" customHeight="1">
      <c r="H59152" s="24"/>
    </row>
    <row r="59153" spans="8:8" ht="15" customHeight="1">
      <c r="H59153" s="24"/>
    </row>
    <row r="59154" spans="8:8" ht="15" customHeight="1">
      <c r="H59154" s="24"/>
    </row>
    <row r="59155" spans="8:8" ht="15" customHeight="1">
      <c r="H59155" s="24"/>
    </row>
    <row r="59156" spans="8:8" ht="15" customHeight="1">
      <c r="H59156" s="24"/>
    </row>
    <row r="59157" spans="8:8" ht="15" customHeight="1">
      <c r="H59157" s="24"/>
    </row>
    <row r="59158" spans="8:8" ht="15" customHeight="1">
      <c r="H59158" s="24"/>
    </row>
    <row r="59159" spans="8:8" ht="15" customHeight="1">
      <c r="H59159" s="24"/>
    </row>
    <row r="59160" spans="8:8" ht="15" customHeight="1">
      <c r="H59160" s="24"/>
    </row>
    <row r="59161" spans="8:8" ht="15" customHeight="1">
      <c r="H59161" s="24"/>
    </row>
    <row r="59162" spans="8:8" ht="15" customHeight="1">
      <c r="H59162" s="24"/>
    </row>
    <row r="59163" spans="8:8" ht="15" customHeight="1">
      <c r="H59163" s="24"/>
    </row>
    <row r="59164" spans="8:8" ht="15" customHeight="1">
      <c r="H59164" s="24"/>
    </row>
    <row r="59165" spans="8:8" ht="15" customHeight="1">
      <c r="H59165" s="24"/>
    </row>
    <row r="59166" spans="8:8" ht="15" customHeight="1">
      <c r="H59166" s="24"/>
    </row>
    <row r="59167" spans="8:8" ht="15" customHeight="1">
      <c r="H59167" s="24"/>
    </row>
    <row r="59168" spans="8:8" ht="15" customHeight="1">
      <c r="H59168" s="24"/>
    </row>
    <row r="59169" spans="8:8" ht="15" customHeight="1">
      <c r="H59169" s="24"/>
    </row>
    <row r="59170" spans="8:8" ht="15" customHeight="1">
      <c r="H59170" s="24"/>
    </row>
    <row r="59171" spans="8:8" ht="15" customHeight="1">
      <c r="H59171" s="24"/>
    </row>
    <row r="59172" spans="8:8" ht="15" customHeight="1">
      <c r="H59172" s="24"/>
    </row>
    <row r="59173" spans="8:8" ht="15" customHeight="1">
      <c r="H59173" s="24"/>
    </row>
    <row r="59174" spans="8:8" ht="15" customHeight="1">
      <c r="H59174" s="24"/>
    </row>
    <row r="59175" spans="8:8" ht="15" customHeight="1">
      <c r="H59175" s="24"/>
    </row>
    <row r="59176" spans="8:8" ht="15" customHeight="1">
      <c r="H59176" s="24"/>
    </row>
    <row r="59177" spans="8:8" ht="15" customHeight="1">
      <c r="H59177" s="24"/>
    </row>
    <row r="59178" spans="8:8" ht="15" customHeight="1">
      <c r="H59178" s="24"/>
    </row>
    <row r="59179" spans="8:8" ht="15" customHeight="1">
      <c r="H59179" s="24"/>
    </row>
    <row r="59180" spans="8:8" ht="15" customHeight="1">
      <c r="H59180" s="24"/>
    </row>
    <row r="59181" spans="8:8" ht="15" customHeight="1">
      <c r="H59181" s="24"/>
    </row>
    <row r="59182" spans="8:8" ht="15" customHeight="1">
      <c r="H59182" s="24"/>
    </row>
    <row r="59183" spans="8:8" ht="15" customHeight="1">
      <c r="H59183" s="24"/>
    </row>
    <row r="59184" spans="8:8" ht="15" customHeight="1">
      <c r="H59184" s="24"/>
    </row>
    <row r="59185" spans="8:8" ht="15" customHeight="1">
      <c r="H59185" s="24"/>
    </row>
    <row r="59186" spans="8:8" ht="15" customHeight="1">
      <c r="H59186" s="24"/>
    </row>
    <row r="59187" spans="8:8" ht="15" customHeight="1">
      <c r="H59187" s="24"/>
    </row>
    <row r="59188" spans="8:8" ht="15" customHeight="1">
      <c r="H59188" s="24"/>
    </row>
    <row r="59189" spans="8:8" ht="15" customHeight="1">
      <c r="H59189" s="24"/>
    </row>
    <row r="59190" spans="8:8" ht="15" customHeight="1">
      <c r="H59190" s="24"/>
    </row>
    <row r="59191" spans="8:8" ht="15" customHeight="1">
      <c r="H59191" s="24"/>
    </row>
    <row r="59192" spans="8:8" ht="15" customHeight="1">
      <c r="H59192" s="24"/>
    </row>
    <row r="59193" spans="8:8" ht="15" customHeight="1">
      <c r="H59193" s="24"/>
    </row>
    <row r="59194" spans="8:8" ht="15" customHeight="1">
      <c r="H59194" s="24"/>
    </row>
    <row r="59195" spans="8:8" ht="15" customHeight="1">
      <c r="H59195" s="24"/>
    </row>
    <row r="59196" spans="8:8" ht="15" customHeight="1">
      <c r="H59196" s="24"/>
    </row>
    <row r="59197" spans="8:8" ht="15" customHeight="1">
      <c r="H59197" s="24"/>
    </row>
    <row r="59198" spans="8:8" ht="15" customHeight="1">
      <c r="H59198" s="24"/>
    </row>
    <row r="59199" spans="8:8" ht="15" customHeight="1">
      <c r="H59199" s="24"/>
    </row>
    <row r="59200" spans="8:8" ht="15" customHeight="1">
      <c r="H59200" s="24"/>
    </row>
    <row r="59201" spans="8:8" ht="15" customHeight="1">
      <c r="H59201" s="24"/>
    </row>
    <row r="59202" spans="8:8" ht="15" customHeight="1">
      <c r="H59202" s="24"/>
    </row>
    <row r="59203" spans="8:8" ht="15" customHeight="1">
      <c r="H59203" s="24"/>
    </row>
    <row r="59204" spans="8:8" ht="15" customHeight="1">
      <c r="H59204" s="24"/>
    </row>
    <row r="59205" spans="8:8" ht="15" customHeight="1">
      <c r="H59205" s="24"/>
    </row>
    <row r="59206" spans="8:8" ht="15" customHeight="1">
      <c r="H59206" s="24"/>
    </row>
    <row r="59207" spans="8:8" ht="15" customHeight="1">
      <c r="H59207" s="24"/>
    </row>
    <row r="59208" spans="8:8" ht="15" customHeight="1">
      <c r="H59208" s="24"/>
    </row>
    <row r="59209" spans="8:8" ht="15" customHeight="1">
      <c r="H59209" s="24"/>
    </row>
    <row r="59210" spans="8:8" ht="15" customHeight="1">
      <c r="H59210" s="24"/>
    </row>
    <row r="59211" spans="8:8" ht="15" customHeight="1">
      <c r="H59211" s="24"/>
    </row>
    <row r="59212" spans="8:8" ht="15" customHeight="1">
      <c r="H59212" s="24"/>
    </row>
    <row r="59213" spans="8:8" ht="15" customHeight="1">
      <c r="H59213" s="24"/>
    </row>
    <row r="59214" spans="8:8" ht="15" customHeight="1">
      <c r="H59214" s="24"/>
    </row>
    <row r="59215" spans="8:8" ht="15" customHeight="1">
      <c r="H59215" s="24"/>
    </row>
    <row r="59216" spans="8:8" ht="15" customHeight="1">
      <c r="H59216" s="24"/>
    </row>
    <row r="59217" spans="8:8" ht="15" customHeight="1">
      <c r="H59217" s="24"/>
    </row>
    <row r="59218" spans="8:8" ht="15" customHeight="1">
      <c r="H59218" s="24"/>
    </row>
    <row r="59219" spans="8:8" ht="15" customHeight="1">
      <c r="H59219" s="24"/>
    </row>
    <row r="59220" spans="8:8" ht="15" customHeight="1">
      <c r="H59220" s="24"/>
    </row>
    <row r="59221" spans="8:8" ht="15" customHeight="1">
      <c r="H59221" s="24"/>
    </row>
    <row r="59222" spans="8:8" ht="15" customHeight="1">
      <c r="H59222" s="24"/>
    </row>
    <row r="59223" spans="8:8" ht="15" customHeight="1">
      <c r="H59223" s="24"/>
    </row>
    <row r="59224" spans="8:8" ht="15" customHeight="1">
      <c r="H59224" s="24"/>
    </row>
    <row r="59225" spans="8:8" ht="15" customHeight="1">
      <c r="H59225" s="24"/>
    </row>
    <row r="59226" spans="8:8" ht="15" customHeight="1">
      <c r="H59226" s="24"/>
    </row>
    <row r="59227" spans="8:8" ht="15" customHeight="1">
      <c r="H59227" s="24"/>
    </row>
    <row r="59228" spans="8:8" ht="15" customHeight="1">
      <c r="H59228" s="24"/>
    </row>
    <row r="59229" spans="8:8" ht="15" customHeight="1">
      <c r="H59229" s="24"/>
    </row>
    <row r="59230" spans="8:8" ht="15" customHeight="1">
      <c r="H59230" s="24"/>
    </row>
    <row r="59231" spans="8:8" ht="15" customHeight="1">
      <c r="H59231" s="24"/>
    </row>
    <row r="59232" spans="8:8" ht="15" customHeight="1">
      <c r="H59232" s="24"/>
    </row>
    <row r="59233" spans="8:8" ht="15" customHeight="1">
      <c r="H59233" s="24"/>
    </row>
    <row r="59234" spans="8:8" ht="15" customHeight="1">
      <c r="H59234" s="24"/>
    </row>
    <row r="59235" spans="8:8" ht="15" customHeight="1">
      <c r="H59235" s="24"/>
    </row>
    <row r="59236" spans="8:8" ht="15" customHeight="1">
      <c r="H59236" s="24"/>
    </row>
    <row r="59237" spans="8:8" ht="15" customHeight="1">
      <c r="H59237" s="24"/>
    </row>
    <row r="59238" spans="8:8" ht="15" customHeight="1">
      <c r="H59238" s="24"/>
    </row>
    <row r="59239" spans="8:8" ht="15" customHeight="1">
      <c r="H59239" s="24"/>
    </row>
    <row r="59240" spans="8:8" ht="15" customHeight="1">
      <c r="H59240" s="24"/>
    </row>
    <row r="59241" spans="8:8" ht="15" customHeight="1">
      <c r="H59241" s="24"/>
    </row>
    <row r="59242" spans="8:8" ht="15" customHeight="1">
      <c r="H59242" s="24"/>
    </row>
    <row r="59243" spans="8:8" ht="15" customHeight="1">
      <c r="H59243" s="24"/>
    </row>
    <row r="59244" spans="8:8" ht="15" customHeight="1">
      <c r="H59244" s="24"/>
    </row>
    <row r="59245" spans="8:8" ht="15" customHeight="1">
      <c r="H59245" s="24"/>
    </row>
    <row r="59246" spans="8:8" ht="15" customHeight="1">
      <c r="H59246" s="24"/>
    </row>
    <row r="59247" spans="8:8" ht="15" customHeight="1">
      <c r="H59247" s="24"/>
    </row>
    <row r="59248" spans="8:8" ht="15" customHeight="1">
      <c r="H59248" s="24"/>
    </row>
    <row r="59249" spans="8:8" ht="15" customHeight="1">
      <c r="H59249" s="24"/>
    </row>
    <row r="59250" spans="8:8" ht="15" customHeight="1">
      <c r="H59250" s="24"/>
    </row>
    <row r="59251" spans="8:8" ht="15" customHeight="1">
      <c r="H59251" s="24"/>
    </row>
    <row r="59252" spans="8:8" ht="15" customHeight="1">
      <c r="H59252" s="24"/>
    </row>
    <row r="59253" spans="8:8" ht="15" customHeight="1">
      <c r="H59253" s="24"/>
    </row>
    <row r="59254" spans="8:8" ht="15" customHeight="1">
      <c r="H59254" s="24"/>
    </row>
    <row r="59255" spans="8:8" ht="15" customHeight="1">
      <c r="H59255" s="24"/>
    </row>
    <row r="59256" spans="8:8" ht="15" customHeight="1">
      <c r="H59256" s="24"/>
    </row>
    <row r="59257" spans="8:8" ht="15" customHeight="1">
      <c r="H59257" s="24"/>
    </row>
    <row r="59258" spans="8:8" ht="15" customHeight="1">
      <c r="H59258" s="24"/>
    </row>
    <row r="59259" spans="8:8" ht="15" customHeight="1">
      <c r="H59259" s="24"/>
    </row>
    <row r="59260" spans="8:8" ht="15" customHeight="1">
      <c r="H59260" s="24"/>
    </row>
    <row r="59261" spans="8:8" ht="15" customHeight="1">
      <c r="H59261" s="24"/>
    </row>
    <row r="59262" spans="8:8" ht="15" customHeight="1">
      <c r="H59262" s="24"/>
    </row>
    <row r="59263" spans="8:8" ht="15" customHeight="1">
      <c r="H59263" s="24"/>
    </row>
    <row r="59264" spans="8:8" ht="15" customHeight="1">
      <c r="H59264" s="24"/>
    </row>
    <row r="59265" spans="8:8" ht="15" customHeight="1">
      <c r="H59265" s="24"/>
    </row>
    <row r="59266" spans="8:8" ht="15" customHeight="1">
      <c r="H59266" s="24"/>
    </row>
    <row r="59267" spans="8:8" ht="15" customHeight="1">
      <c r="H59267" s="24"/>
    </row>
    <row r="59268" spans="8:8" ht="15" customHeight="1">
      <c r="H59268" s="24"/>
    </row>
    <row r="59269" spans="8:8" ht="15" customHeight="1">
      <c r="H59269" s="24"/>
    </row>
    <row r="59270" spans="8:8" ht="15" customHeight="1">
      <c r="H59270" s="24"/>
    </row>
    <row r="59271" spans="8:8" ht="15" customHeight="1">
      <c r="H59271" s="24"/>
    </row>
    <row r="59272" spans="8:8" ht="15" customHeight="1">
      <c r="H59272" s="24"/>
    </row>
    <row r="59273" spans="8:8" ht="15" customHeight="1">
      <c r="H59273" s="24"/>
    </row>
    <row r="59274" spans="8:8" ht="15" customHeight="1">
      <c r="H59274" s="24"/>
    </row>
    <row r="59275" spans="8:8" ht="15" customHeight="1">
      <c r="H59275" s="24"/>
    </row>
    <row r="59276" spans="8:8" ht="15" customHeight="1">
      <c r="H59276" s="24"/>
    </row>
    <row r="59277" spans="8:8" ht="15" customHeight="1">
      <c r="H59277" s="24"/>
    </row>
    <row r="59278" spans="8:8" ht="15" customHeight="1">
      <c r="H59278" s="24"/>
    </row>
    <row r="59279" spans="8:8" ht="15" customHeight="1">
      <c r="H59279" s="24"/>
    </row>
    <row r="59280" spans="8:8" ht="15" customHeight="1">
      <c r="H59280" s="24"/>
    </row>
    <row r="59281" spans="8:8" ht="15" customHeight="1">
      <c r="H59281" s="24"/>
    </row>
    <row r="59282" spans="8:8" ht="15" customHeight="1">
      <c r="H59282" s="24"/>
    </row>
    <row r="59283" spans="8:8" ht="15" customHeight="1">
      <c r="H59283" s="24"/>
    </row>
    <row r="59284" spans="8:8" ht="15" customHeight="1">
      <c r="H59284" s="24"/>
    </row>
    <row r="59285" spans="8:8" ht="15" customHeight="1">
      <c r="H59285" s="24"/>
    </row>
    <row r="59286" spans="8:8" ht="15" customHeight="1">
      <c r="H59286" s="24"/>
    </row>
    <row r="59287" spans="8:8" ht="15" customHeight="1">
      <c r="H59287" s="24"/>
    </row>
    <row r="59288" spans="8:8" ht="15" customHeight="1">
      <c r="H59288" s="24"/>
    </row>
    <row r="59289" spans="8:8" ht="15" customHeight="1">
      <c r="H59289" s="24"/>
    </row>
    <row r="59290" spans="8:8" ht="15" customHeight="1">
      <c r="H59290" s="24"/>
    </row>
    <row r="59291" spans="8:8" ht="15" customHeight="1">
      <c r="H59291" s="24"/>
    </row>
    <row r="59292" spans="8:8" ht="15" customHeight="1">
      <c r="H59292" s="24"/>
    </row>
    <row r="59293" spans="8:8" ht="15" customHeight="1">
      <c r="H59293" s="24"/>
    </row>
    <row r="59294" spans="8:8" ht="15" customHeight="1">
      <c r="H59294" s="24"/>
    </row>
    <row r="59295" spans="8:8" ht="15" customHeight="1">
      <c r="H59295" s="24"/>
    </row>
    <row r="59296" spans="8:8" ht="15" customHeight="1">
      <c r="H59296" s="24"/>
    </row>
    <row r="59297" spans="8:8" ht="15" customHeight="1">
      <c r="H59297" s="24"/>
    </row>
    <row r="59298" spans="8:8" ht="15" customHeight="1">
      <c r="H59298" s="24"/>
    </row>
    <row r="59299" spans="8:8" ht="15" customHeight="1">
      <c r="H59299" s="24"/>
    </row>
    <row r="59300" spans="8:8" ht="15" customHeight="1">
      <c r="H59300" s="24"/>
    </row>
    <row r="59301" spans="8:8" ht="15" customHeight="1">
      <c r="H59301" s="24"/>
    </row>
    <row r="59302" spans="8:8" ht="15" customHeight="1">
      <c r="H59302" s="24"/>
    </row>
    <row r="59303" spans="8:8" ht="15" customHeight="1">
      <c r="H59303" s="24"/>
    </row>
    <row r="59304" spans="8:8" ht="15" customHeight="1">
      <c r="H59304" s="24"/>
    </row>
    <row r="59305" spans="8:8" ht="15" customHeight="1">
      <c r="H59305" s="24"/>
    </row>
    <row r="59306" spans="8:8" ht="15" customHeight="1">
      <c r="H59306" s="24"/>
    </row>
    <row r="59307" spans="8:8" ht="15" customHeight="1">
      <c r="H59307" s="24"/>
    </row>
    <row r="59308" spans="8:8" ht="15" customHeight="1">
      <c r="H59308" s="24"/>
    </row>
    <row r="59309" spans="8:8" ht="15" customHeight="1">
      <c r="H59309" s="24"/>
    </row>
    <row r="59310" spans="8:8" ht="15" customHeight="1">
      <c r="H59310" s="24"/>
    </row>
    <row r="59311" spans="8:8" ht="15" customHeight="1">
      <c r="H59311" s="24"/>
    </row>
    <row r="59312" spans="8:8" ht="15" customHeight="1">
      <c r="H59312" s="24"/>
    </row>
    <row r="59313" spans="8:8" ht="15" customHeight="1">
      <c r="H59313" s="24"/>
    </row>
    <row r="59314" spans="8:8" ht="15" customHeight="1">
      <c r="H59314" s="24"/>
    </row>
    <row r="59315" spans="8:8" ht="15" customHeight="1">
      <c r="H59315" s="24"/>
    </row>
    <row r="59316" spans="8:8" ht="15" customHeight="1">
      <c r="H59316" s="24"/>
    </row>
    <row r="59317" spans="8:8" ht="15" customHeight="1">
      <c r="H59317" s="24"/>
    </row>
    <row r="59318" spans="8:8" ht="15" customHeight="1">
      <c r="H59318" s="24"/>
    </row>
    <row r="59319" spans="8:8" ht="15" customHeight="1">
      <c r="H59319" s="24"/>
    </row>
    <row r="59320" spans="8:8" ht="15" customHeight="1">
      <c r="H59320" s="24"/>
    </row>
    <row r="59321" spans="8:8" ht="15" customHeight="1">
      <c r="H59321" s="24"/>
    </row>
    <row r="59322" spans="8:8" ht="15" customHeight="1">
      <c r="H59322" s="24"/>
    </row>
    <row r="59323" spans="8:8" ht="15" customHeight="1">
      <c r="H59323" s="24"/>
    </row>
    <row r="59324" spans="8:8" ht="15" customHeight="1">
      <c r="H59324" s="24"/>
    </row>
    <row r="59325" spans="8:8" ht="15" customHeight="1">
      <c r="H59325" s="24"/>
    </row>
    <row r="59326" spans="8:8" ht="15" customHeight="1">
      <c r="H59326" s="24"/>
    </row>
    <row r="59327" spans="8:8" ht="15" customHeight="1">
      <c r="H59327" s="24"/>
    </row>
    <row r="59328" spans="8:8" ht="15" customHeight="1">
      <c r="H59328" s="24"/>
    </row>
    <row r="59329" spans="8:8" ht="15" customHeight="1">
      <c r="H59329" s="24"/>
    </row>
    <row r="59330" spans="8:8" ht="15" customHeight="1">
      <c r="H59330" s="24"/>
    </row>
    <row r="59331" spans="8:8" ht="15" customHeight="1">
      <c r="H59331" s="24"/>
    </row>
    <row r="59332" spans="8:8" ht="15" customHeight="1">
      <c r="H59332" s="24"/>
    </row>
    <row r="59333" spans="8:8" ht="15" customHeight="1">
      <c r="H59333" s="24"/>
    </row>
    <row r="59334" spans="8:8" ht="15" customHeight="1">
      <c r="H59334" s="24"/>
    </row>
    <row r="59335" spans="8:8" ht="15" customHeight="1">
      <c r="H59335" s="24"/>
    </row>
    <row r="59336" spans="8:8" ht="15" customHeight="1">
      <c r="H59336" s="24"/>
    </row>
    <row r="59337" spans="8:8" ht="15" customHeight="1">
      <c r="H59337" s="24"/>
    </row>
    <row r="59338" spans="8:8" ht="15" customHeight="1">
      <c r="H59338" s="24"/>
    </row>
    <row r="59339" spans="8:8" ht="15" customHeight="1">
      <c r="H59339" s="24"/>
    </row>
    <row r="59340" spans="8:8" ht="15" customHeight="1">
      <c r="H59340" s="24"/>
    </row>
    <row r="59341" spans="8:8" ht="15" customHeight="1">
      <c r="H59341" s="24"/>
    </row>
    <row r="59342" spans="8:8" ht="15" customHeight="1">
      <c r="H59342" s="24"/>
    </row>
    <row r="59343" spans="8:8" ht="15" customHeight="1">
      <c r="H59343" s="24"/>
    </row>
    <row r="59344" spans="8:8" ht="15" customHeight="1">
      <c r="H59344" s="24"/>
    </row>
    <row r="59345" spans="8:8" ht="15" customHeight="1">
      <c r="H59345" s="24"/>
    </row>
    <row r="59346" spans="8:8" ht="15" customHeight="1">
      <c r="H59346" s="24"/>
    </row>
    <row r="59347" spans="8:8" ht="15" customHeight="1">
      <c r="H59347" s="24"/>
    </row>
    <row r="59348" spans="8:8" ht="15" customHeight="1">
      <c r="H59348" s="24"/>
    </row>
    <row r="59349" spans="8:8" ht="15" customHeight="1">
      <c r="H59349" s="24"/>
    </row>
    <row r="59350" spans="8:8" ht="15" customHeight="1">
      <c r="H59350" s="24"/>
    </row>
    <row r="59351" spans="8:8" ht="15" customHeight="1">
      <c r="H59351" s="24"/>
    </row>
    <row r="59352" spans="8:8" ht="15" customHeight="1">
      <c r="H59352" s="24"/>
    </row>
    <row r="59353" spans="8:8" ht="15" customHeight="1">
      <c r="H59353" s="24"/>
    </row>
    <row r="59354" spans="8:8" ht="15" customHeight="1">
      <c r="H59354" s="24"/>
    </row>
    <row r="59355" spans="8:8" ht="15" customHeight="1">
      <c r="H59355" s="24"/>
    </row>
    <row r="59356" spans="8:8" ht="15" customHeight="1">
      <c r="H59356" s="24"/>
    </row>
    <row r="59357" spans="8:8" ht="15" customHeight="1">
      <c r="H59357" s="24"/>
    </row>
    <row r="59358" spans="8:8" ht="15" customHeight="1">
      <c r="H59358" s="24"/>
    </row>
    <row r="59359" spans="8:8" ht="15" customHeight="1">
      <c r="H59359" s="24"/>
    </row>
    <row r="59360" spans="8:8" ht="15" customHeight="1">
      <c r="H59360" s="24"/>
    </row>
    <row r="59361" spans="8:8" ht="15" customHeight="1">
      <c r="H59361" s="24"/>
    </row>
    <row r="59362" spans="8:8" ht="15" customHeight="1">
      <c r="H59362" s="24"/>
    </row>
    <row r="59363" spans="8:8" ht="15" customHeight="1">
      <c r="H59363" s="24"/>
    </row>
    <row r="59364" spans="8:8" ht="15" customHeight="1">
      <c r="H59364" s="24"/>
    </row>
    <row r="59365" spans="8:8" ht="15" customHeight="1">
      <c r="H59365" s="24"/>
    </row>
    <row r="59366" spans="8:8" ht="15" customHeight="1">
      <c r="H59366" s="24"/>
    </row>
    <row r="59367" spans="8:8" ht="15" customHeight="1">
      <c r="H59367" s="24"/>
    </row>
    <row r="59368" spans="8:8" ht="15" customHeight="1">
      <c r="H59368" s="24"/>
    </row>
    <row r="59369" spans="8:8" ht="15" customHeight="1">
      <c r="H59369" s="24"/>
    </row>
    <row r="59370" spans="8:8" ht="15" customHeight="1">
      <c r="H59370" s="24"/>
    </row>
    <row r="59371" spans="8:8" ht="15" customHeight="1">
      <c r="H59371" s="24"/>
    </row>
    <row r="59372" spans="8:8" ht="15" customHeight="1">
      <c r="H59372" s="24"/>
    </row>
    <row r="59373" spans="8:8" ht="15" customHeight="1">
      <c r="H59373" s="24"/>
    </row>
    <row r="59374" spans="8:8" ht="15" customHeight="1">
      <c r="H59374" s="24"/>
    </row>
    <row r="59375" spans="8:8" ht="15" customHeight="1">
      <c r="H59375" s="24"/>
    </row>
    <row r="59376" spans="8:8" ht="15" customHeight="1">
      <c r="H59376" s="24"/>
    </row>
    <row r="59377" spans="8:8" ht="15" customHeight="1">
      <c r="H59377" s="24"/>
    </row>
    <row r="59378" spans="8:8" ht="15" customHeight="1">
      <c r="H59378" s="24"/>
    </row>
    <row r="59379" spans="8:8" ht="15" customHeight="1">
      <c r="H59379" s="24"/>
    </row>
    <row r="59380" spans="8:8" ht="15" customHeight="1">
      <c r="H59380" s="24"/>
    </row>
    <row r="59381" spans="8:8" ht="15" customHeight="1">
      <c r="H59381" s="24"/>
    </row>
    <row r="59382" spans="8:8" ht="15" customHeight="1">
      <c r="H59382" s="24"/>
    </row>
    <row r="59383" spans="8:8" ht="15" customHeight="1">
      <c r="H59383" s="24"/>
    </row>
    <row r="59384" spans="8:8" ht="15" customHeight="1">
      <c r="H59384" s="24"/>
    </row>
    <row r="59385" spans="8:8" ht="15" customHeight="1">
      <c r="H59385" s="24"/>
    </row>
    <row r="59386" spans="8:8" ht="15" customHeight="1">
      <c r="H59386" s="24"/>
    </row>
    <row r="59387" spans="8:8" ht="15" customHeight="1">
      <c r="H59387" s="24"/>
    </row>
    <row r="59388" spans="8:8" ht="15" customHeight="1">
      <c r="H59388" s="24"/>
    </row>
    <row r="59389" spans="8:8" ht="15" customHeight="1">
      <c r="H59389" s="24"/>
    </row>
    <row r="59390" spans="8:8" ht="15" customHeight="1">
      <c r="H59390" s="24"/>
    </row>
    <row r="59391" spans="8:8" ht="15" customHeight="1">
      <c r="H59391" s="24"/>
    </row>
    <row r="59392" spans="8:8" ht="15" customHeight="1">
      <c r="H59392" s="24"/>
    </row>
    <row r="59393" spans="8:8" ht="15" customHeight="1">
      <c r="H59393" s="24"/>
    </row>
    <row r="59394" spans="8:8" ht="15" customHeight="1">
      <c r="H59394" s="24"/>
    </row>
    <row r="59395" spans="8:8" ht="15" customHeight="1">
      <c r="H59395" s="24"/>
    </row>
    <row r="59396" spans="8:8" ht="15" customHeight="1">
      <c r="H59396" s="24"/>
    </row>
    <row r="59397" spans="8:8" ht="15" customHeight="1">
      <c r="H59397" s="24"/>
    </row>
    <row r="59398" spans="8:8" ht="15" customHeight="1">
      <c r="H59398" s="24"/>
    </row>
    <row r="59399" spans="8:8" ht="15" customHeight="1">
      <c r="H59399" s="24"/>
    </row>
    <row r="59400" spans="8:8" ht="15" customHeight="1">
      <c r="H59400" s="24"/>
    </row>
    <row r="59401" spans="8:8" ht="15" customHeight="1">
      <c r="H59401" s="24"/>
    </row>
    <row r="59402" spans="8:8" ht="15" customHeight="1">
      <c r="H59402" s="24"/>
    </row>
    <row r="59403" spans="8:8" ht="15" customHeight="1">
      <c r="H59403" s="24"/>
    </row>
    <row r="59404" spans="8:8" ht="15" customHeight="1">
      <c r="H59404" s="24"/>
    </row>
    <row r="59405" spans="8:8" ht="15" customHeight="1">
      <c r="H59405" s="24"/>
    </row>
    <row r="59406" spans="8:8" ht="15" customHeight="1">
      <c r="H59406" s="24"/>
    </row>
    <row r="59407" spans="8:8" ht="15" customHeight="1">
      <c r="H59407" s="24"/>
    </row>
    <row r="59408" spans="8:8" ht="15" customHeight="1">
      <c r="H59408" s="24"/>
    </row>
    <row r="59409" spans="8:8" ht="15" customHeight="1">
      <c r="H59409" s="24"/>
    </row>
    <row r="59410" spans="8:8" ht="15" customHeight="1">
      <c r="H59410" s="24"/>
    </row>
    <row r="59411" spans="8:8" ht="15" customHeight="1">
      <c r="H59411" s="24"/>
    </row>
    <row r="59412" spans="8:8" ht="15" customHeight="1">
      <c r="H59412" s="24"/>
    </row>
    <row r="59413" spans="8:8" ht="15" customHeight="1">
      <c r="H59413" s="24"/>
    </row>
    <row r="59414" spans="8:8" ht="15" customHeight="1">
      <c r="H59414" s="24"/>
    </row>
    <row r="59415" spans="8:8" ht="15" customHeight="1">
      <c r="H59415" s="24"/>
    </row>
    <row r="59416" spans="8:8" ht="15" customHeight="1">
      <c r="H59416" s="24"/>
    </row>
    <row r="59417" spans="8:8" ht="15" customHeight="1">
      <c r="H59417" s="24"/>
    </row>
    <row r="59418" spans="8:8" ht="15" customHeight="1">
      <c r="H59418" s="24"/>
    </row>
    <row r="59419" spans="8:8" ht="15" customHeight="1">
      <c r="H59419" s="24"/>
    </row>
    <row r="59420" spans="8:8" ht="15" customHeight="1">
      <c r="H59420" s="24"/>
    </row>
    <row r="59421" spans="8:8" ht="15" customHeight="1">
      <c r="H59421" s="24"/>
    </row>
    <row r="59422" spans="8:8" ht="15" customHeight="1">
      <c r="H59422" s="24"/>
    </row>
    <row r="59423" spans="8:8" ht="15" customHeight="1">
      <c r="H59423" s="24"/>
    </row>
    <row r="59424" spans="8:8" ht="15" customHeight="1">
      <c r="H59424" s="24"/>
    </row>
    <row r="59425" spans="8:8" ht="15" customHeight="1">
      <c r="H59425" s="24"/>
    </row>
    <row r="59426" spans="8:8" ht="15" customHeight="1">
      <c r="H59426" s="24"/>
    </row>
    <row r="59427" spans="8:8" ht="15" customHeight="1">
      <c r="H59427" s="24"/>
    </row>
    <row r="59428" spans="8:8" ht="15" customHeight="1">
      <c r="H59428" s="24"/>
    </row>
    <row r="59429" spans="8:8" ht="15" customHeight="1">
      <c r="H59429" s="24"/>
    </row>
    <row r="59430" spans="8:8" ht="15" customHeight="1">
      <c r="H59430" s="24"/>
    </row>
    <row r="59431" spans="8:8" ht="15" customHeight="1">
      <c r="H59431" s="24"/>
    </row>
    <row r="59432" spans="8:8" ht="15" customHeight="1">
      <c r="H59432" s="24"/>
    </row>
    <row r="59433" spans="8:8" ht="15" customHeight="1">
      <c r="H59433" s="24"/>
    </row>
    <row r="59434" spans="8:8" ht="15" customHeight="1">
      <c r="H59434" s="24"/>
    </row>
    <row r="59435" spans="8:8" ht="15" customHeight="1">
      <c r="H59435" s="24"/>
    </row>
    <row r="59436" spans="8:8" ht="15" customHeight="1">
      <c r="H59436" s="24"/>
    </row>
    <row r="59437" spans="8:8" ht="15" customHeight="1">
      <c r="H59437" s="24"/>
    </row>
    <row r="59438" spans="8:8" ht="15" customHeight="1">
      <c r="H59438" s="24"/>
    </row>
    <row r="59439" spans="8:8" ht="15" customHeight="1">
      <c r="H59439" s="24"/>
    </row>
    <row r="59440" spans="8:8" ht="15" customHeight="1">
      <c r="H59440" s="24"/>
    </row>
    <row r="59441" spans="8:8" ht="15" customHeight="1">
      <c r="H59441" s="24"/>
    </row>
    <row r="59442" spans="8:8" ht="15" customHeight="1">
      <c r="H59442" s="24"/>
    </row>
    <row r="59443" spans="8:8" ht="15" customHeight="1">
      <c r="H59443" s="24"/>
    </row>
    <row r="59444" spans="8:8" ht="15" customHeight="1">
      <c r="H59444" s="24"/>
    </row>
    <row r="59445" spans="8:8" ht="15" customHeight="1">
      <c r="H59445" s="24"/>
    </row>
    <row r="59446" spans="8:8" ht="15" customHeight="1">
      <c r="H59446" s="24"/>
    </row>
    <row r="59447" spans="8:8" ht="15" customHeight="1">
      <c r="H59447" s="24"/>
    </row>
    <row r="59448" spans="8:8" ht="15" customHeight="1">
      <c r="H59448" s="24"/>
    </row>
    <row r="59449" spans="8:8" ht="15" customHeight="1">
      <c r="H59449" s="24"/>
    </row>
    <row r="59450" spans="8:8" ht="15" customHeight="1">
      <c r="H59450" s="24"/>
    </row>
    <row r="59451" spans="8:8" ht="15" customHeight="1">
      <c r="H59451" s="24"/>
    </row>
    <row r="59452" spans="8:8" ht="15" customHeight="1">
      <c r="H59452" s="24"/>
    </row>
    <row r="59453" spans="8:8" ht="15" customHeight="1">
      <c r="H59453" s="24"/>
    </row>
    <row r="59454" spans="8:8" ht="15" customHeight="1">
      <c r="H59454" s="24"/>
    </row>
    <row r="59455" spans="8:8" ht="15" customHeight="1">
      <c r="H59455" s="24"/>
    </row>
    <row r="59456" spans="8:8" ht="15" customHeight="1">
      <c r="H59456" s="24"/>
    </row>
    <row r="59457" spans="8:8" ht="15" customHeight="1">
      <c r="H59457" s="24"/>
    </row>
    <row r="59458" spans="8:8" ht="15" customHeight="1">
      <c r="H59458" s="24"/>
    </row>
    <row r="59459" spans="8:8" ht="15" customHeight="1">
      <c r="H59459" s="24"/>
    </row>
    <row r="59460" spans="8:8" ht="15" customHeight="1">
      <c r="H59460" s="24"/>
    </row>
    <row r="59461" spans="8:8" ht="15" customHeight="1">
      <c r="H59461" s="24"/>
    </row>
    <row r="59462" spans="8:8" ht="15" customHeight="1">
      <c r="H59462" s="24"/>
    </row>
    <row r="59463" spans="8:8" ht="15" customHeight="1">
      <c r="H59463" s="24"/>
    </row>
    <row r="59464" spans="8:8" ht="15" customHeight="1">
      <c r="H59464" s="24"/>
    </row>
    <row r="59465" spans="8:8" ht="15" customHeight="1">
      <c r="H59465" s="24"/>
    </row>
    <row r="59466" spans="8:8" ht="15" customHeight="1">
      <c r="H59466" s="24"/>
    </row>
    <row r="59467" spans="8:8" ht="15" customHeight="1">
      <c r="H59467" s="24"/>
    </row>
    <row r="59468" spans="8:8" ht="15" customHeight="1">
      <c r="H59468" s="24"/>
    </row>
    <row r="59469" spans="8:8" ht="15" customHeight="1">
      <c r="H59469" s="24"/>
    </row>
    <row r="59470" spans="8:8" ht="15" customHeight="1">
      <c r="H59470" s="24"/>
    </row>
    <row r="59471" spans="8:8" ht="15" customHeight="1">
      <c r="H59471" s="24"/>
    </row>
    <row r="59472" spans="8:8" ht="15" customHeight="1">
      <c r="H59472" s="24"/>
    </row>
    <row r="59473" spans="8:8" ht="15" customHeight="1">
      <c r="H59473" s="24"/>
    </row>
    <row r="59474" spans="8:8" ht="15" customHeight="1">
      <c r="H59474" s="24"/>
    </row>
    <row r="59475" spans="8:8" ht="15" customHeight="1">
      <c r="H59475" s="24"/>
    </row>
    <row r="59476" spans="8:8" ht="15" customHeight="1">
      <c r="H59476" s="24"/>
    </row>
    <row r="59477" spans="8:8" ht="15" customHeight="1">
      <c r="H59477" s="24"/>
    </row>
    <row r="59478" spans="8:8" ht="15" customHeight="1">
      <c r="H59478" s="24"/>
    </row>
    <row r="59479" spans="8:8" ht="15" customHeight="1">
      <c r="H59479" s="24"/>
    </row>
    <row r="59480" spans="8:8" ht="15" customHeight="1">
      <c r="H59480" s="24"/>
    </row>
    <row r="59481" spans="8:8" ht="15" customHeight="1">
      <c r="H59481" s="24"/>
    </row>
    <row r="59482" spans="8:8" ht="15" customHeight="1">
      <c r="H59482" s="24"/>
    </row>
    <row r="59483" spans="8:8" ht="15" customHeight="1">
      <c r="H59483" s="24"/>
    </row>
    <row r="59484" spans="8:8" ht="15" customHeight="1">
      <c r="H59484" s="24"/>
    </row>
    <row r="59485" spans="8:8" ht="15" customHeight="1">
      <c r="H59485" s="24"/>
    </row>
    <row r="59486" spans="8:8" ht="15" customHeight="1">
      <c r="H59486" s="24"/>
    </row>
    <row r="59487" spans="8:8" ht="15" customHeight="1">
      <c r="H59487" s="24"/>
    </row>
    <row r="59488" spans="8:8" ht="15" customHeight="1">
      <c r="H59488" s="24"/>
    </row>
    <row r="59489" spans="8:8" ht="15" customHeight="1">
      <c r="H59489" s="24"/>
    </row>
    <row r="59490" spans="8:8" ht="15" customHeight="1">
      <c r="H59490" s="24"/>
    </row>
    <row r="59491" spans="8:8" ht="15" customHeight="1">
      <c r="H59491" s="24"/>
    </row>
    <row r="59492" spans="8:8" ht="15" customHeight="1">
      <c r="H59492" s="24"/>
    </row>
    <row r="59493" spans="8:8" ht="15" customHeight="1">
      <c r="H59493" s="24"/>
    </row>
    <row r="59494" spans="8:8" ht="15" customHeight="1">
      <c r="H59494" s="24"/>
    </row>
    <row r="59495" spans="8:8" ht="15" customHeight="1">
      <c r="H59495" s="24"/>
    </row>
    <row r="59496" spans="8:8" ht="15" customHeight="1">
      <c r="H59496" s="24"/>
    </row>
    <row r="59497" spans="8:8" ht="15" customHeight="1">
      <c r="H59497" s="24"/>
    </row>
    <row r="59498" spans="8:8" ht="15" customHeight="1">
      <c r="H59498" s="24"/>
    </row>
    <row r="59499" spans="8:8" ht="15" customHeight="1">
      <c r="H59499" s="24"/>
    </row>
    <row r="59500" spans="8:8" ht="15" customHeight="1">
      <c r="H59500" s="24"/>
    </row>
    <row r="59501" spans="8:8" ht="15" customHeight="1">
      <c r="H59501" s="24"/>
    </row>
    <row r="59502" spans="8:8" ht="15" customHeight="1">
      <c r="H59502" s="24"/>
    </row>
    <row r="59503" spans="8:8" ht="15" customHeight="1">
      <c r="H59503" s="24"/>
    </row>
    <row r="59504" spans="8:8" ht="15" customHeight="1">
      <c r="H59504" s="24"/>
    </row>
    <row r="59505" spans="8:8" ht="15" customHeight="1">
      <c r="H59505" s="24"/>
    </row>
    <row r="59506" spans="8:8" ht="15" customHeight="1">
      <c r="H59506" s="24"/>
    </row>
    <row r="59507" spans="8:8" ht="15" customHeight="1">
      <c r="H59507" s="24"/>
    </row>
    <row r="59508" spans="8:8" ht="15" customHeight="1">
      <c r="H59508" s="24"/>
    </row>
    <row r="59509" spans="8:8" ht="15" customHeight="1">
      <c r="H59509" s="24"/>
    </row>
    <row r="59510" spans="8:8" ht="15" customHeight="1">
      <c r="H59510" s="24"/>
    </row>
    <row r="59511" spans="8:8" ht="15" customHeight="1">
      <c r="H59511" s="24"/>
    </row>
    <row r="59512" spans="8:8" ht="15" customHeight="1">
      <c r="H59512" s="24"/>
    </row>
    <row r="59513" spans="8:8" ht="15" customHeight="1">
      <c r="H59513" s="24"/>
    </row>
    <row r="59514" spans="8:8" ht="15" customHeight="1">
      <c r="H59514" s="24"/>
    </row>
    <row r="59515" spans="8:8" ht="15" customHeight="1">
      <c r="H59515" s="24"/>
    </row>
    <row r="59516" spans="8:8" ht="15" customHeight="1">
      <c r="H59516" s="24"/>
    </row>
    <row r="59517" spans="8:8" ht="15" customHeight="1">
      <c r="H59517" s="24"/>
    </row>
    <row r="59518" spans="8:8" ht="15" customHeight="1">
      <c r="H59518" s="24"/>
    </row>
    <row r="59519" spans="8:8" ht="15" customHeight="1">
      <c r="H59519" s="24"/>
    </row>
    <row r="59520" spans="8:8" ht="15" customHeight="1">
      <c r="H59520" s="24"/>
    </row>
    <row r="59521" spans="8:8" ht="15" customHeight="1">
      <c r="H59521" s="24"/>
    </row>
    <row r="59522" spans="8:8" ht="15" customHeight="1">
      <c r="H59522" s="24"/>
    </row>
    <row r="59523" spans="8:8" ht="15" customHeight="1">
      <c r="H59523" s="24"/>
    </row>
    <row r="59524" spans="8:8" ht="15" customHeight="1">
      <c r="H59524" s="24"/>
    </row>
    <row r="59525" spans="8:8" ht="15" customHeight="1">
      <c r="H59525" s="24"/>
    </row>
    <row r="59526" spans="8:8" ht="15" customHeight="1">
      <c r="H59526" s="24"/>
    </row>
    <row r="59527" spans="8:8" ht="15" customHeight="1">
      <c r="H59527" s="24"/>
    </row>
    <row r="59528" spans="8:8" ht="15" customHeight="1">
      <c r="H59528" s="24"/>
    </row>
    <row r="59529" spans="8:8" ht="15" customHeight="1">
      <c r="H59529" s="24"/>
    </row>
    <row r="59530" spans="8:8" ht="15" customHeight="1">
      <c r="H59530" s="24"/>
    </row>
    <row r="59531" spans="8:8" ht="15" customHeight="1">
      <c r="H59531" s="24"/>
    </row>
    <row r="59532" spans="8:8" ht="15" customHeight="1">
      <c r="H59532" s="24"/>
    </row>
    <row r="59533" spans="8:8" ht="15" customHeight="1">
      <c r="H59533" s="24"/>
    </row>
    <row r="59534" spans="8:8" ht="15" customHeight="1">
      <c r="H59534" s="24"/>
    </row>
    <row r="59535" spans="8:8" ht="15" customHeight="1">
      <c r="H59535" s="24"/>
    </row>
    <row r="59536" spans="8:8" ht="15" customHeight="1">
      <c r="H59536" s="24"/>
    </row>
    <row r="59537" spans="8:8" ht="15" customHeight="1">
      <c r="H59537" s="24"/>
    </row>
    <row r="59538" spans="8:8" ht="15" customHeight="1">
      <c r="H59538" s="24"/>
    </row>
    <row r="59539" spans="8:8" ht="15" customHeight="1">
      <c r="H59539" s="24"/>
    </row>
    <row r="59540" spans="8:8" ht="15" customHeight="1">
      <c r="H59540" s="24"/>
    </row>
    <row r="59541" spans="8:8" ht="15" customHeight="1">
      <c r="H59541" s="24"/>
    </row>
    <row r="59542" spans="8:8" ht="15" customHeight="1">
      <c r="H59542" s="24"/>
    </row>
    <row r="59543" spans="8:8" ht="15" customHeight="1">
      <c r="H59543" s="24"/>
    </row>
    <row r="59544" spans="8:8" ht="15" customHeight="1">
      <c r="H59544" s="24"/>
    </row>
    <row r="59545" spans="8:8" ht="15" customHeight="1">
      <c r="H59545" s="24"/>
    </row>
    <row r="59546" spans="8:8" ht="15" customHeight="1">
      <c r="H59546" s="24"/>
    </row>
    <row r="59547" spans="8:8" ht="15" customHeight="1">
      <c r="H59547" s="24"/>
    </row>
    <row r="59548" spans="8:8" ht="15" customHeight="1">
      <c r="H59548" s="24"/>
    </row>
    <row r="59549" spans="8:8" ht="15" customHeight="1">
      <c r="H59549" s="24"/>
    </row>
    <row r="59550" spans="8:8" ht="15" customHeight="1">
      <c r="H59550" s="24"/>
    </row>
    <row r="59551" spans="8:8" ht="15" customHeight="1">
      <c r="H59551" s="24"/>
    </row>
    <row r="59552" spans="8:8" ht="15" customHeight="1">
      <c r="H59552" s="24"/>
    </row>
    <row r="59553" spans="8:8" ht="15" customHeight="1">
      <c r="H59553" s="24"/>
    </row>
    <row r="59554" spans="8:8" ht="15" customHeight="1">
      <c r="H59554" s="24"/>
    </row>
    <row r="59555" spans="8:8" ht="15" customHeight="1">
      <c r="H59555" s="24"/>
    </row>
    <row r="59556" spans="8:8" ht="15" customHeight="1">
      <c r="H59556" s="24"/>
    </row>
    <row r="59557" spans="8:8" ht="15" customHeight="1">
      <c r="H59557" s="24"/>
    </row>
    <row r="59558" spans="8:8" ht="15" customHeight="1">
      <c r="H59558" s="24"/>
    </row>
    <row r="59559" spans="8:8" ht="15" customHeight="1">
      <c r="H59559" s="24"/>
    </row>
    <row r="59560" spans="8:8" ht="15" customHeight="1">
      <c r="H59560" s="24"/>
    </row>
    <row r="59561" spans="8:8" ht="15" customHeight="1">
      <c r="H59561" s="24"/>
    </row>
    <row r="59562" spans="8:8" ht="15" customHeight="1">
      <c r="H59562" s="24"/>
    </row>
    <row r="59563" spans="8:8" ht="15" customHeight="1">
      <c r="H59563" s="24"/>
    </row>
    <row r="59564" spans="8:8" ht="15" customHeight="1">
      <c r="H59564" s="24"/>
    </row>
    <row r="59565" spans="8:8" ht="15" customHeight="1">
      <c r="H59565" s="24"/>
    </row>
    <row r="59566" spans="8:8" ht="15" customHeight="1">
      <c r="H59566" s="24"/>
    </row>
    <row r="59567" spans="8:8" ht="15" customHeight="1">
      <c r="H59567" s="24"/>
    </row>
    <row r="59568" spans="8:8" ht="15" customHeight="1">
      <c r="H59568" s="24"/>
    </row>
    <row r="59569" spans="8:8" ht="15" customHeight="1">
      <c r="H59569" s="24"/>
    </row>
    <row r="59570" spans="8:8" ht="15" customHeight="1">
      <c r="H59570" s="24"/>
    </row>
    <row r="59571" spans="8:8" ht="15" customHeight="1">
      <c r="H59571" s="24"/>
    </row>
    <row r="59572" spans="8:8" ht="15" customHeight="1">
      <c r="H59572" s="24"/>
    </row>
    <row r="59573" spans="8:8" ht="15" customHeight="1">
      <c r="H59573" s="24"/>
    </row>
    <row r="59574" spans="8:8" ht="15" customHeight="1">
      <c r="H59574" s="24"/>
    </row>
    <row r="59575" spans="8:8" ht="15" customHeight="1">
      <c r="H59575" s="24"/>
    </row>
    <row r="59576" spans="8:8" ht="15" customHeight="1">
      <c r="H59576" s="24"/>
    </row>
    <row r="59577" spans="8:8" ht="15" customHeight="1">
      <c r="H59577" s="24"/>
    </row>
    <row r="59578" spans="8:8" ht="15" customHeight="1">
      <c r="H59578" s="24"/>
    </row>
    <row r="59579" spans="8:8" ht="15" customHeight="1">
      <c r="H59579" s="24"/>
    </row>
    <row r="59580" spans="8:8" ht="15" customHeight="1">
      <c r="H59580" s="24"/>
    </row>
    <row r="59581" spans="8:8" ht="15" customHeight="1">
      <c r="H59581" s="24"/>
    </row>
    <row r="59582" spans="8:8" ht="15" customHeight="1">
      <c r="H59582" s="24"/>
    </row>
    <row r="59583" spans="8:8" ht="15" customHeight="1">
      <c r="H59583" s="24"/>
    </row>
    <row r="59584" spans="8:8" ht="15" customHeight="1">
      <c r="H59584" s="24"/>
    </row>
    <row r="59585" spans="8:8" ht="15" customHeight="1">
      <c r="H59585" s="24"/>
    </row>
    <row r="59586" spans="8:8" ht="15" customHeight="1">
      <c r="H59586" s="24"/>
    </row>
    <row r="59587" spans="8:8" ht="15" customHeight="1">
      <c r="H59587" s="24"/>
    </row>
    <row r="59588" spans="8:8" ht="15" customHeight="1">
      <c r="H59588" s="24"/>
    </row>
    <row r="59589" spans="8:8" ht="15" customHeight="1">
      <c r="H59589" s="24"/>
    </row>
    <row r="59590" spans="8:8" ht="15" customHeight="1">
      <c r="H59590" s="24"/>
    </row>
    <row r="59591" spans="8:8" ht="15" customHeight="1">
      <c r="H59591" s="24"/>
    </row>
    <row r="59592" spans="8:8" ht="15" customHeight="1">
      <c r="H59592" s="24"/>
    </row>
    <row r="59593" spans="8:8" ht="15" customHeight="1">
      <c r="H59593" s="24"/>
    </row>
    <row r="59594" spans="8:8" ht="15" customHeight="1">
      <c r="H59594" s="24"/>
    </row>
    <row r="59595" spans="8:8" ht="15" customHeight="1">
      <c r="H59595" s="24"/>
    </row>
    <row r="59596" spans="8:8" ht="15" customHeight="1">
      <c r="H59596" s="24"/>
    </row>
    <row r="59597" spans="8:8" ht="15" customHeight="1">
      <c r="H59597" s="24"/>
    </row>
    <row r="59598" spans="8:8" ht="15" customHeight="1">
      <c r="H59598" s="24"/>
    </row>
    <row r="59599" spans="8:8" ht="15" customHeight="1">
      <c r="H59599" s="24"/>
    </row>
    <row r="59600" spans="8:8" ht="15" customHeight="1">
      <c r="H59600" s="24"/>
    </row>
    <row r="59601" spans="8:8" ht="15" customHeight="1">
      <c r="H59601" s="24"/>
    </row>
    <row r="59602" spans="8:8" ht="15" customHeight="1">
      <c r="H59602" s="24"/>
    </row>
    <row r="59603" spans="8:8" ht="15" customHeight="1">
      <c r="H59603" s="24"/>
    </row>
    <row r="59604" spans="8:8" ht="15" customHeight="1">
      <c r="H59604" s="24"/>
    </row>
    <row r="59605" spans="8:8" ht="15" customHeight="1">
      <c r="H59605" s="24"/>
    </row>
    <row r="59606" spans="8:8" ht="15" customHeight="1">
      <c r="H59606" s="24"/>
    </row>
    <row r="59607" spans="8:8" ht="15" customHeight="1">
      <c r="H59607" s="24"/>
    </row>
    <row r="59608" spans="8:8" ht="15" customHeight="1">
      <c r="H59608" s="24"/>
    </row>
    <row r="59609" spans="8:8" ht="15" customHeight="1">
      <c r="H59609" s="24"/>
    </row>
    <row r="59610" spans="8:8" ht="15" customHeight="1">
      <c r="H59610" s="24"/>
    </row>
    <row r="59611" spans="8:8" ht="15" customHeight="1">
      <c r="H59611" s="24"/>
    </row>
    <row r="59612" spans="8:8" ht="15" customHeight="1">
      <c r="H59612" s="24"/>
    </row>
    <row r="59613" spans="8:8" ht="15" customHeight="1">
      <c r="H59613" s="24"/>
    </row>
    <row r="59614" spans="8:8" ht="15" customHeight="1">
      <c r="H59614" s="24"/>
    </row>
    <row r="59615" spans="8:8" ht="15" customHeight="1">
      <c r="H59615" s="24"/>
    </row>
    <row r="59616" spans="8:8" ht="15" customHeight="1">
      <c r="H59616" s="24"/>
    </row>
    <row r="59617" spans="8:8" ht="15" customHeight="1">
      <c r="H59617" s="24"/>
    </row>
    <row r="59618" spans="8:8" ht="15" customHeight="1">
      <c r="H59618" s="24"/>
    </row>
    <row r="59619" spans="8:8" ht="15" customHeight="1">
      <c r="H59619" s="24"/>
    </row>
    <row r="59620" spans="8:8" ht="15" customHeight="1">
      <c r="H59620" s="24"/>
    </row>
    <row r="59621" spans="8:8" ht="15" customHeight="1">
      <c r="H59621" s="24"/>
    </row>
    <row r="59622" spans="8:8" ht="15" customHeight="1">
      <c r="H59622" s="24"/>
    </row>
    <row r="59623" spans="8:8" ht="15" customHeight="1">
      <c r="H59623" s="24"/>
    </row>
    <row r="59624" spans="8:8" ht="15" customHeight="1">
      <c r="H59624" s="24"/>
    </row>
    <row r="59625" spans="8:8" ht="15" customHeight="1">
      <c r="H59625" s="24"/>
    </row>
    <row r="59626" spans="8:8" ht="15" customHeight="1">
      <c r="H59626" s="24"/>
    </row>
    <row r="59627" spans="8:8" ht="15" customHeight="1">
      <c r="H59627" s="24"/>
    </row>
    <row r="59628" spans="8:8" ht="15" customHeight="1">
      <c r="H59628" s="24"/>
    </row>
    <row r="59629" spans="8:8" ht="15" customHeight="1">
      <c r="H59629" s="24"/>
    </row>
    <row r="59630" spans="8:8" ht="15" customHeight="1">
      <c r="H59630" s="24"/>
    </row>
    <row r="59631" spans="8:8" ht="15" customHeight="1">
      <c r="H59631" s="24"/>
    </row>
    <row r="59632" spans="8:8" ht="15" customHeight="1">
      <c r="H59632" s="24"/>
    </row>
    <row r="59633" spans="8:8" ht="15" customHeight="1">
      <c r="H59633" s="24"/>
    </row>
    <row r="59634" spans="8:8" ht="15" customHeight="1">
      <c r="H59634" s="24"/>
    </row>
    <row r="59635" spans="8:8" ht="15" customHeight="1">
      <c r="H59635" s="24"/>
    </row>
    <row r="59636" spans="8:8" ht="15" customHeight="1">
      <c r="H59636" s="24"/>
    </row>
    <row r="59637" spans="8:8" ht="15" customHeight="1">
      <c r="H59637" s="24"/>
    </row>
    <row r="59638" spans="8:8" ht="15" customHeight="1">
      <c r="H59638" s="24"/>
    </row>
    <row r="59639" spans="8:8" ht="15" customHeight="1">
      <c r="H59639" s="24"/>
    </row>
    <row r="59640" spans="8:8" ht="15" customHeight="1">
      <c r="H59640" s="24"/>
    </row>
    <row r="59641" spans="8:8" ht="15" customHeight="1">
      <c r="H59641" s="24"/>
    </row>
    <row r="59642" spans="8:8" ht="15" customHeight="1">
      <c r="H59642" s="24"/>
    </row>
    <row r="59643" spans="8:8" ht="15" customHeight="1">
      <c r="H59643" s="24"/>
    </row>
    <row r="59644" spans="8:8" ht="15" customHeight="1">
      <c r="H59644" s="24"/>
    </row>
    <row r="59645" spans="8:8" ht="15" customHeight="1">
      <c r="H59645" s="24"/>
    </row>
    <row r="59646" spans="8:8" ht="15" customHeight="1">
      <c r="H59646" s="24"/>
    </row>
    <row r="59647" spans="8:8" ht="15" customHeight="1">
      <c r="H59647" s="24"/>
    </row>
    <row r="59648" spans="8:8" ht="15" customHeight="1">
      <c r="H59648" s="24"/>
    </row>
    <row r="59649" spans="8:8" ht="15" customHeight="1">
      <c r="H59649" s="24"/>
    </row>
    <row r="59650" spans="8:8" ht="15" customHeight="1">
      <c r="H59650" s="24"/>
    </row>
    <row r="59651" spans="8:8" ht="15" customHeight="1">
      <c r="H59651" s="24"/>
    </row>
    <row r="59652" spans="8:8" ht="15" customHeight="1">
      <c r="H59652" s="24"/>
    </row>
    <row r="59653" spans="8:8" ht="15" customHeight="1">
      <c r="H59653" s="24"/>
    </row>
    <row r="59654" spans="8:8" ht="15" customHeight="1">
      <c r="H59654" s="24"/>
    </row>
    <row r="59655" spans="8:8" ht="15" customHeight="1">
      <c r="H59655" s="24"/>
    </row>
    <row r="59656" spans="8:8" ht="15" customHeight="1">
      <c r="H59656" s="24"/>
    </row>
    <row r="59657" spans="8:8" ht="15" customHeight="1">
      <c r="H59657" s="24"/>
    </row>
    <row r="59658" spans="8:8" ht="15" customHeight="1">
      <c r="H59658" s="24"/>
    </row>
    <row r="59659" spans="8:8" ht="15" customHeight="1">
      <c r="H59659" s="24"/>
    </row>
    <row r="59660" spans="8:8" ht="15" customHeight="1">
      <c r="H59660" s="24"/>
    </row>
    <row r="59661" spans="8:8" ht="15" customHeight="1">
      <c r="H59661" s="24"/>
    </row>
    <row r="59662" spans="8:8" ht="15" customHeight="1">
      <c r="H59662" s="24"/>
    </row>
    <row r="59663" spans="8:8" ht="15" customHeight="1">
      <c r="H59663" s="24"/>
    </row>
    <row r="59664" spans="8:8" ht="15" customHeight="1">
      <c r="H59664" s="24"/>
    </row>
    <row r="59665" spans="8:8" ht="15" customHeight="1">
      <c r="H59665" s="24"/>
    </row>
    <row r="59666" spans="8:8" ht="15" customHeight="1">
      <c r="H59666" s="24"/>
    </row>
    <row r="59667" spans="8:8" ht="15" customHeight="1">
      <c r="H59667" s="24"/>
    </row>
    <row r="59668" spans="8:8" ht="15" customHeight="1">
      <c r="H59668" s="24"/>
    </row>
    <row r="59669" spans="8:8" ht="15" customHeight="1">
      <c r="H59669" s="24"/>
    </row>
    <row r="59670" spans="8:8" ht="15" customHeight="1">
      <c r="H59670" s="24"/>
    </row>
    <row r="59671" spans="8:8" ht="15" customHeight="1">
      <c r="H59671" s="24"/>
    </row>
    <row r="59672" spans="8:8" ht="15" customHeight="1">
      <c r="H59672" s="24"/>
    </row>
    <row r="59673" spans="8:8" ht="15" customHeight="1">
      <c r="H59673" s="24"/>
    </row>
    <row r="59674" spans="8:8" ht="15" customHeight="1">
      <c r="H59674" s="24"/>
    </row>
    <row r="59675" spans="8:8" ht="15" customHeight="1">
      <c r="H59675" s="24"/>
    </row>
    <row r="59676" spans="8:8" ht="15" customHeight="1">
      <c r="H59676" s="24"/>
    </row>
    <row r="59677" spans="8:8" ht="15" customHeight="1">
      <c r="H59677" s="24"/>
    </row>
    <row r="59678" spans="8:8" ht="15" customHeight="1">
      <c r="H59678" s="24"/>
    </row>
    <row r="59679" spans="8:8" ht="15" customHeight="1">
      <c r="H59679" s="24"/>
    </row>
    <row r="59680" spans="8:8" ht="15" customHeight="1">
      <c r="H59680" s="24"/>
    </row>
    <row r="59681" spans="8:8" ht="15" customHeight="1">
      <c r="H59681" s="24"/>
    </row>
    <row r="59682" spans="8:8" ht="15" customHeight="1">
      <c r="H59682" s="24"/>
    </row>
    <row r="59683" spans="8:8" ht="15" customHeight="1">
      <c r="H59683" s="24"/>
    </row>
    <row r="59684" spans="8:8" ht="15" customHeight="1">
      <c r="H59684" s="24"/>
    </row>
    <row r="59685" spans="8:8" ht="15" customHeight="1">
      <c r="H59685" s="24"/>
    </row>
    <row r="59686" spans="8:8" ht="15" customHeight="1">
      <c r="H59686" s="24"/>
    </row>
    <row r="59687" spans="8:8" ht="15" customHeight="1">
      <c r="H59687" s="24"/>
    </row>
    <row r="59688" spans="8:8" ht="15" customHeight="1">
      <c r="H59688" s="24"/>
    </row>
    <row r="59689" spans="8:8" ht="15" customHeight="1">
      <c r="H59689" s="24"/>
    </row>
    <row r="59690" spans="8:8" ht="15" customHeight="1">
      <c r="H59690" s="24"/>
    </row>
    <row r="59691" spans="8:8" ht="15" customHeight="1">
      <c r="H59691" s="24"/>
    </row>
    <row r="59692" spans="8:8" ht="15" customHeight="1">
      <c r="H59692" s="24"/>
    </row>
    <row r="59693" spans="8:8" ht="15" customHeight="1">
      <c r="H59693" s="24"/>
    </row>
    <row r="59694" spans="8:8" ht="15" customHeight="1">
      <c r="H59694" s="24"/>
    </row>
    <row r="59695" spans="8:8" ht="15" customHeight="1">
      <c r="H59695" s="24"/>
    </row>
    <row r="59696" spans="8:8" ht="15" customHeight="1">
      <c r="H59696" s="24"/>
    </row>
    <row r="59697" spans="8:8" ht="15" customHeight="1">
      <c r="H59697" s="24"/>
    </row>
    <row r="59698" spans="8:8" ht="15" customHeight="1">
      <c r="H59698" s="24"/>
    </row>
    <row r="59699" spans="8:8" ht="15" customHeight="1">
      <c r="H59699" s="24"/>
    </row>
    <row r="59700" spans="8:8" ht="15" customHeight="1">
      <c r="H59700" s="24"/>
    </row>
    <row r="59701" spans="8:8" ht="15" customHeight="1">
      <c r="H59701" s="24"/>
    </row>
    <row r="59702" spans="8:8" ht="15" customHeight="1">
      <c r="H59702" s="24"/>
    </row>
    <row r="59703" spans="8:8" ht="15" customHeight="1">
      <c r="H59703" s="24"/>
    </row>
    <row r="59704" spans="8:8" ht="15" customHeight="1">
      <c r="H59704" s="24"/>
    </row>
    <row r="59705" spans="8:8" ht="15" customHeight="1">
      <c r="H59705" s="24"/>
    </row>
    <row r="59706" spans="8:8" ht="15" customHeight="1">
      <c r="H59706" s="24"/>
    </row>
    <row r="59707" spans="8:8" ht="15" customHeight="1">
      <c r="H59707" s="24"/>
    </row>
    <row r="59708" spans="8:8" ht="15" customHeight="1">
      <c r="H59708" s="24"/>
    </row>
    <row r="59709" spans="8:8" ht="15" customHeight="1">
      <c r="H59709" s="24"/>
    </row>
    <row r="59710" spans="8:8" ht="15" customHeight="1">
      <c r="H59710" s="24"/>
    </row>
    <row r="59711" spans="8:8" ht="15" customHeight="1">
      <c r="H59711" s="24"/>
    </row>
    <row r="59712" spans="8:8" ht="15" customHeight="1">
      <c r="H59712" s="24"/>
    </row>
    <row r="59713" spans="8:8" ht="15" customHeight="1">
      <c r="H59713" s="24"/>
    </row>
    <row r="59714" spans="8:8" ht="15" customHeight="1">
      <c r="H59714" s="24"/>
    </row>
    <row r="59715" spans="8:8" ht="15" customHeight="1">
      <c r="H59715" s="24"/>
    </row>
    <row r="59716" spans="8:8" ht="15" customHeight="1">
      <c r="H59716" s="24"/>
    </row>
    <row r="59717" spans="8:8" ht="15" customHeight="1">
      <c r="H59717" s="24"/>
    </row>
    <row r="59718" spans="8:8" ht="15" customHeight="1">
      <c r="H59718" s="24"/>
    </row>
    <row r="59719" spans="8:8" ht="15" customHeight="1">
      <c r="H59719" s="24"/>
    </row>
    <row r="59720" spans="8:8" ht="15" customHeight="1">
      <c r="H59720" s="24"/>
    </row>
    <row r="59721" spans="8:8" ht="15" customHeight="1">
      <c r="H59721" s="24"/>
    </row>
    <row r="59722" spans="8:8" ht="15" customHeight="1">
      <c r="H59722" s="24"/>
    </row>
    <row r="59723" spans="8:8" ht="15" customHeight="1">
      <c r="H59723" s="24"/>
    </row>
    <row r="59724" spans="8:8" ht="15" customHeight="1">
      <c r="H59724" s="24"/>
    </row>
    <row r="59725" spans="8:8" ht="15" customHeight="1">
      <c r="H59725" s="24"/>
    </row>
    <row r="59726" spans="8:8" ht="15" customHeight="1">
      <c r="H59726" s="24"/>
    </row>
    <row r="59727" spans="8:8" ht="15" customHeight="1">
      <c r="H59727" s="24"/>
    </row>
    <row r="59728" spans="8:8" ht="15" customHeight="1">
      <c r="H59728" s="24"/>
    </row>
    <row r="59729" spans="8:8" ht="15" customHeight="1">
      <c r="H59729" s="24"/>
    </row>
    <row r="59730" spans="8:8" ht="15" customHeight="1">
      <c r="H59730" s="24"/>
    </row>
    <row r="59731" spans="8:8" ht="15" customHeight="1">
      <c r="H59731" s="24"/>
    </row>
    <row r="59732" spans="8:8" ht="15" customHeight="1">
      <c r="H59732" s="24"/>
    </row>
    <row r="59733" spans="8:8" ht="15" customHeight="1">
      <c r="H59733" s="24"/>
    </row>
    <row r="59734" spans="8:8" ht="15" customHeight="1">
      <c r="H59734" s="24"/>
    </row>
    <row r="59735" spans="8:8" ht="15" customHeight="1">
      <c r="H59735" s="24"/>
    </row>
    <row r="59736" spans="8:8" ht="15" customHeight="1">
      <c r="H59736" s="24"/>
    </row>
    <row r="59737" spans="8:8" ht="15" customHeight="1">
      <c r="H59737" s="24"/>
    </row>
    <row r="59738" spans="8:8" ht="15" customHeight="1">
      <c r="H59738" s="24"/>
    </row>
    <row r="59739" spans="8:8" ht="15" customHeight="1">
      <c r="H59739" s="24"/>
    </row>
    <row r="59740" spans="8:8" ht="15" customHeight="1">
      <c r="H59740" s="24"/>
    </row>
    <row r="59741" spans="8:8" ht="15" customHeight="1">
      <c r="H59741" s="24"/>
    </row>
    <row r="59742" spans="8:8" ht="15" customHeight="1">
      <c r="H59742" s="24"/>
    </row>
    <row r="59743" spans="8:8" ht="15" customHeight="1">
      <c r="H59743" s="24"/>
    </row>
    <row r="59744" spans="8:8" ht="15" customHeight="1">
      <c r="H59744" s="24"/>
    </row>
    <row r="59745" spans="8:8" ht="15" customHeight="1">
      <c r="H59745" s="24"/>
    </row>
    <row r="59746" spans="8:8" ht="15" customHeight="1">
      <c r="H59746" s="24"/>
    </row>
    <row r="59747" spans="8:8" ht="15" customHeight="1">
      <c r="H59747" s="24"/>
    </row>
    <row r="59748" spans="8:8" ht="15" customHeight="1">
      <c r="H59748" s="24"/>
    </row>
    <row r="59749" spans="8:8" ht="15" customHeight="1">
      <c r="H59749" s="24"/>
    </row>
    <row r="59750" spans="8:8" ht="15" customHeight="1">
      <c r="H59750" s="24"/>
    </row>
    <row r="59751" spans="8:8" ht="15" customHeight="1">
      <c r="H59751" s="24"/>
    </row>
    <row r="59752" spans="8:8" ht="15" customHeight="1">
      <c r="H59752" s="24"/>
    </row>
    <row r="59753" spans="8:8" ht="15" customHeight="1">
      <c r="H59753" s="24"/>
    </row>
    <row r="59754" spans="8:8" ht="15" customHeight="1">
      <c r="H59754" s="24"/>
    </row>
    <row r="59755" spans="8:8" ht="15" customHeight="1">
      <c r="H59755" s="24"/>
    </row>
    <row r="59756" spans="8:8" ht="15" customHeight="1">
      <c r="H59756" s="24"/>
    </row>
    <row r="59757" spans="8:8" ht="15" customHeight="1">
      <c r="H59757" s="24"/>
    </row>
    <row r="59758" spans="8:8" ht="15" customHeight="1">
      <c r="H59758" s="24"/>
    </row>
    <row r="59759" spans="8:8" ht="15" customHeight="1">
      <c r="H59759" s="24"/>
    </row>
    <row r="59760" spans="8:8" ht="15" customHeight="1">
      <c r="H59760" s="24"/>
    </row>
    <row r="59761" spans="8:8" ht="15" customHeight="1">
      <c r="H59761" s="24"/>
    </row>
    <row r="59762" spans="8:8" ht="15" customHeight="1">
      <c r="H59762" s="24"/>
    </row>
    <row r="59763" spans="8:8" ht="15" customHeight="1">
      <c r="H59763" s="24"/>
    </row>
    <row r="59764" spans="8:8" ht="15" customHeight="1">
      <c r="H59764" s="24"/>
    </row>
    <row r="59765" spans="8:8" ht="15" customHeight="1">
      <c r="H59765" s="24"/>
    </row>
    <row r="59766" spans="8:8" ht="15" customHeight="1">
      <c r="H59766" s="24"/>
    </row>
    <row r="59767" spans="8:8" ht="15" customHeight="1">
      <c r="H59767" s="24"/>
    </row>
    <row r="59768" spans="8:8" ht="15" customHeight="1">
      <c r="H59768" s="24"/>
    </row>
    <row r="59769" spans="8:8" ht="15" customHeight="1">
      <c r="H59769" s="24"/>
    </row>
    <row r="59770" spans="8:8" ht="15" customHeight="1">
      <c r="H59770" s="24"/>
    </row>
    <row r="59771" spans="8:8" ht="15" customHeight="1">
      <c r="H59771" s="24"/>
    </row>
    <row r="59772" spans="8:8" ht="15" customHeight="1">
      <c r="H59772" s="24"/>
    </row>
    <row r="59773" spans="8:8" ht="15" customHeight="1">
      <c r="H59773" s="24"/>
    </row>
    <row r="59774" spans="8:8" ht="15" customHeight="1">
      <c r="H59774" s="24"/>
    </row>
    <row r="59775" spans="8:8" ht="15" customHeight="1">
      <c r="H59775" s="24"/>
    </row>
    <row r="59776" spans="8:8" ht="15" customHeight="1">
      <c r="H59776" s="24"/>
    </row>
    <row r="59777" spans="8:8" ht="15" customHeight="1">
      <c r="H59777" s="24"/>
    </row>
    <row r="59778" spans="8:8" ht="15" customHeight="1">
      <c r="H59778" s="24"/>
    </row>
    <row r="59779" spans="8:8" ht="15" customHeight="1">
      <c r="H59779" s="24"/>
    </row>
    <row r="59780" spans="8:8" ht="15" customHeight="1">
      <c r="H59780" s="24"/>
    </row>
    <row r="59781" spans="8:8" ht="15" customHeight="1">
      <c r="H59781" s="24"/>
    </row>
    <row r="59782" spans="8:8" ht="15" customHeight="1">
      <c r="H59782" s="24"/>
    </row>
    <row r="59783" spans="8:8" ht="15" customHeight="1">
      <c r="H59783" s="24"/>
    </row>
    <row r="59784" spans="8:8" ht="15" customHeight="1">
      <c r="H59784" s="24"/>
    </row>
    <row r="59785" spans="8:8" ht="15" customHeight="1">
      <c r="H59785" s="24"/>
    </row>
    <row r="59786" spans="8:8" ht="15" customHeight="1">
      <c r="H59786" s="24"/>
    </row>
    <row r="59787" spans="8:8" ht="15" customHeight="1">
      <c r="H59787" s="24"/>
    </row>
    <row r="59788" spans="8:8" ht="15" customHeight="1">
      <c r="H59788" s="24"/>
    </row>
    <row r="59789" spans="8:8" ht="15" customHeight="1">
      <c r="H59789" s="24"/>
    </row>
    <row r="59790" spans="8:8" ht="15" customHeight="1">
      <c r="H59790" s="24"/>
    </row>
    <row r="59791" spans="8:8" ht="15" customHeight="1">
      <c r="H59791" s="24"/>
    </row>
    <row r="59792" spans="8:8" ht="15" customHeight="1">
      <c r="H59792" s="24"/>
    </row>
    <row r="59793" spans="8:8" ht="15" customHeight="1">
      <c r="H59793" s="24"/>
    </row>
    <row r="59794" spans="8:8" ht="15" customHeight="1">
      <c r="H59794" s="24"/>
    </row>
    <row r="59795" spans="8:8" ht="15" customHeight="1">
      <c r="H59795" s="24"/>
    </row>
    <row r="59796" spans="8:8" ht="15" customHeight="1">
      <c r="H59796" s="24"/>
    </row>
    <row r="59797" spans="8:8" ht="15" customHeight="1">
      <c r="H59797" s="24"/>
    </row>
    <row r="59798" spans="8:8" ht="15" customHeight="1">
      <c r="H59798" s="24"/>
    </row>
    <row r="59799" spans="8:8" ht="15" customHeight="1">
      <c r="H59799" s="24"/>
    </row>
    <row r="59800" spans="8:8" ht="15" customHeight="1">
      <c r="H59800" s="24"/>
    </row>
    <row r="59801" spans="8:8" ht="15" customHeight="1">
      <c r="H59801" s="24"/>
    </row>
    <row r="59802" spans="8:8" ht="15" customHeight="1">
      <c r="H59802" s="24"/>
    </row>
    <row r="59803" spans="8:8" ht="15" customHeight="1">
      <c r="H59803" s="24"/>
    </row>
    <row r="59804" spans="8:8" ht="15" customHeight="1">
      <c r="H59804" s="24"/>
    </row>
    <row r="59805" spans="8:8" ht="15" customHeight="1">
      <c r="H59805" s="24"/>
    </row>
    <row r="59806" spans="8:8" ht="15" customHeight="1">
      <c r="H59806" s="24"/>
    </row>
    <row r="59807" spans="8:8" ht="15" customHeight="1">
      <c r="H59807" s="24"/>
    </row>
    <row r="59808" spans="8:8" ht="15" customHeight="1">
      <c r="H59808" s="24"/>
    </row>
    <row r="59809" spans="8:8" ht="15" customHeight="1">
      <c r="H59809" s="24"/>
    </row>
    <row r="59810" spans="8:8" ht="15" customHeight="1">
      <c r="H59810" s="24"/>
    </row>
    <row r="59811" spans="8:8" ht="15" customHeight="1">
      <c r="H59811" s="24"/>
    </row>
    <row r="59812" spans="8:8" ht="15" customHeight="1">
      <c r="H59812" s="24"/>
    </row>
    <row r="59813" spans="8:8" ht="15" customHeight="1">
      <c r="H59813" s="24"/>
    </row>
    <row r="59814" spans="8:8" ht="15" customHeight="1">
      <c r="H59814" s="24"/>
    </row>
    <row r="59815" spans="8:8" ht="15" customHeight="1">
      <c r="H59815" s="24"/>
    </row>
    <row r="59816" spans="8:8" ht="15" customHeight="1">
      <c r="H59816" s="24"/>
    </row>
    <row r="59817" spans="8:8" ht="15" customHeight="1">
      <c r="H59817" s="24"/>
    </row>
    <row r="59818" spans="8:8" ht="15" customHeight="1">
      <c r="H59818" s="24"/>
    </row>
    <row r="59819" spans="8:8" ht="15" customHeight="1">
      <c r="H59819" s="24"/>
    </row>
    <row r="59820" spans="8:8" ht="15" customHeight="1">
      <c r="H59820" s="24"/>
    </row>
    <row r="59821" spans="8:8" ht="15" customHeight="1">
      <c r="H59821" s="24"/>
    </row>
    <row r="59822" spans="8:8" ht="15" customHeight="1">
      <c r="H59822" s="24"/>
    </row>
    <row r="59823" spans="8:8" ht="15" customHeight="1">
      <c r="H59823" s="24"/>
    </row>
    <row r="59824" spans="8:8" ht="15" customHeight="1">
      <c r="H59824" s="24"/>
    </row>
    <row r="59825" spans="8:8" ht="15" customHeight="1">
      <c r="H59825" s="24"/>
    </row>
    <row r="59826" spans="8:8" ht="15" customHeight="1">
      <c r="H59826" s="24"/>
    </row>
    <row r="59827" spans="8:8" ht="15" customHeight="1">
      <c r="H59827" s="24"/>
    </row>
    <row r="59828" spans="8:8" ht="15" customHeight="1">
      <c r="H59828" s="24"/>
    </row>
    <row r="59829" spans="8:8" ht="15" customHeight="1">
      <c r="H59829" s="24"/>
    </row>
    <row r="59830" spans="8:8" ht="15" customHeight="1">
      <c r="H59830" s="24"/>
    </row>
    <row r="59831" spans="8:8" ht="15" customHeight="1">
      <c r="H59831" s="24"/>
    </row>
    <row r="59832" spans="8:8" ht="15" customHeight="1">
      <c r="H59832" s="24"/>
    </row>
    <row r="59833" spans="8:8" ht="15" customHeight="1">
      <c r="H59833" s="24"/>
    </row>
    <row r="59834" spans="8:8" ht="15" customHeight="1">
      <c r="H59834" s="24"/>
    </row>
    <row r="59835" spans="8:8" ht="15" customHeight="1">
      <c r="H59835" s="24"/>
    </row>
    <row r="59836" spans="8:8" ht="15" customHeight="1">
      <c r="H59836" s="24"/>
    </row>
    <row r="59837" spans="8:8" ht="15" customHeight="1">
      <c r="H59837" s="24"/>
    </row>
    <row r="59838" spans="8:8" ht="15" customHeight="1">
      <c r="H59838" s="24"/>
    </row>
    <row r="59839" spans="8:8" ht="15" customHeight="1">
      <c r="H59839" s="24"/>
    </row>
    <row r="59840" spans="8:8" ht="15" customHeight="1">
      <c r="H59840" s="24"/>
    </row>
    <row r="59841" spans="8:8" ht="15" customHeight="1">
      <c r="H59841" s="24"/>
    </row>
    <row r="59842" spans="8:8" ht="15" customHeight="1">
      <c r="H59842" s="24"/>
    </row>
    <row r="59843" spans="8:8" ht="15" customHeight="1">
      <c r="H59843" s="24"/>
    </row>
    <row r="59844" spans="8:8" ht="15" customHeight="1">
      <c r="H59844" s="24"/>
    </row>
    <row r="59845" spans="8:8" ht="15" customHeight="1">
      <c r="H59845" s="24"/>
    </row>
    <row r="59846" spans="8:8" ht="15" customHeight="1">
      <c r="H59846" s="24"/>
    </row>
    <row r="59847" spans="8:8" ht="15" customHeight="1">
      <c r="H59847" s="24"/>
    </row>
    <row r="59848" spans="8:8" ht="15" customHeight="1">
      <c r="H59848" s="24"/>
    </row>
    <row r="59849" spans="8:8" ht="15" customHeight="1">
      <c r="H59849" s="24"/>
    </row>
    <row r="59850" spans="8:8" ht="15" customHeight="1">
      <c r="H59850" s="24"/>
    </row>
    <row r="59851" spans="8:8" ht="15" customHeight="1">
      <c r="H59851" s="24"/>
    </row>
    <row r="59852" spans="8:8" ht="15" customHeight="1">
      <c r="H59852" s="24"/>
    </row>
    <row r="59853" spans="8:8" ht="15" customHeight="1">
      <c r="H59853" s="24"/>
    </row>
    <row r="59854" spans="8:8" ht="15" customHeight="1">
      <c r="H59854" s="24"/>
    </row>
    <row r="59855" spans="8:8" ht="15" customHeight="1">
      <c r="H59855" s="24"/>
    </row>
    <row r="59856" spans="8:8" ht="15" customHeight="1">
      <c r="H59856" s="24"/>
    </row>
    <row r="59857" spans="8:8" ht="15" customHeight="1">
      <c r="H59857" s="24"/>
    </row>
    <row r="59858" spans="8:8" ht="15" customHeight="1">
      <c r="H59858" s="24"/>
    </row>
    <row r="59859" spans="8:8" ht="15" customHeight="1">
      <c r="H59859" s="24"/>
    </row>
    <row r="59860" spans="8:8" ht="15" customHeight="1">
      <c r="H59860" s="24"/>
    </row>
    <row r="59861" spans="8:8" ht="15" customHeight="1">
      <c r="H59861" s="24"/>
    </row>
    <row r="59862" spans="8:8" ht="15" customHeight="1">
      <c r="H59862" s="24"/>
    </row>
    <row r="59863" spans="8:8" ht="15" customHeight="1">
      <c r="H59863" s="24"/>
    </row>
    <row r="59864" spans="8:8" ht="15" customHeight="1">
      <c r="H59864" s="24"/>
    </row>
    <row r="59865" spans="8:8" ht="15" customHeight="1">
      <c r="H59865" s="24"/>
    </row>
    <row r="59866" spans="8:8" ht="15" customHeight="1">
      <c r="H59866" s="24"/>
    </row>
    <row r="59867" spans="8:8" ht="15" customHeight="1">
      <c r="H59867" s="24"/>
    </row>
    <row r="59868" spans="8:8" ht="15" customHeight="1">
      <c r="H59868" s="24"/>
    </row>
    <row r="59869" spans="8:8" ht="15" customHeight="1">
      <c r="H59869" s="24"/>
    </row>
    <row r="59870" spans="8:8" ht="15" customHeight="1">
      <c r="H59870" s="24"/>
    </row>
    <row r="59871" spans="8:8" ht="15" customHeight="1">
      <c r="H59871" s="24"/>
    </row>
    <row r="59872" spans="8:8" ht="15" customHeight="1">
      <c r="H59872" s="24"/>
    </row>
    <row r="59873" spans="8:8" ht="15" customHeight="1">
      <c r="H59873" s="24"/>
    </row>
    <row r="59874" spans="8:8" ht="15" customHeight="1">
      <c r="H59874" s="24"/>
    </row>
    <row r="59875" spans="8:8" ht="15" customHeight="1">
      <c r="H59875" s="24"/>
    </row>
    <row r="59876" spans="8:8" ht="15" customHeight="1">
      <c r="H59876" s="24"/>
    </row>
    <row r="59877" spans="8:8" ht="15" customHeight="1">
      <c r="H59877" s="24"/>
    </row>
    <row r="59878" spans="8:8" ht="15" customHeight="1">
      <c r="H59878" s="24"/>
    </row>
    <row r="59879" spans="8:8" ht="15" customHeight="1">
      <c r="H59879" s="24"/>
    </row>
    <row r="59880" spans="8:8" ht="15" customHeight="1">
      <c r="H59880" s="24"/>
    </row>
    <row r="59881" spans="8:8" ht="15" customHeight="1">
      <c r="H59881" s="24"/>
    </row>
    <row r="59882" spans="8:8" ht="15" customHeight="1">
      <c r="H59882" s="24"/>
    </row>
    <row r="59883" spans="8:8" ht="15" customHeight="1">
      <c r="H59883" s="24"/>
    </row>
    <row r="59884" spans="8:8" ht="15" customHeight="1">
      <c r="H59884" s="24"/>
    </row>
    <row r="59885" spans="8:8" ht="15" customHeight="1">
      <c r="H59885" s="24"/>
    </row>
    <row r="59886" spans="8:8" ht="15" customHeight="1">
      <c r="H59886" s="24"/>
    </row>
    <row r="59887" spans="8:8" ht="15" customHeight="1">
      <c r="H59887" s="24"/>
    </row>
    <row r="59888" spans="8:8" ht="15" customHeight="1">
      <c r="H59888" s="24"/>
    </row>
    <row r="59889" spans="8:8" ht="15" customHeight="1">
      <c r="H59889" s="24"/>
    </row>
    <row r="59890" spans="8:8" ht="15" customHeight="1">
      <c r="H59890" s="24"/>
    </row>
    <row r="59891" spans="8:8" ht="15" customHeight="1">
      <c r="H59891" s="24"/>
    </row>
    <row r="59892" spans="8:8" ht="15" customHeight="1">
      <c r="H59892" s="24"/>
    </row>
    <row r="59893" spans="8:8" ht="15" customHeight="1">
      <c r="H59893" s="24"/>
    </row>
    <row r="59894" spans="8:8" ht="15" customHeight="1">
      <c r="H59894" s="24"/>
    </row>
    <row r="59895" spans="8:8" ht="15" customHeight="1">
      <c r="H59895" s="24"/>
    </row>
    <row r="59896" spans="8:8" ht="15" customHeight="1">
      <c r="H59896" s="24"/>
    </row>
    <row r="59897" spans="8:8" ht="15" customHeight="1">
      <c r="H59897" s="24"/>
    </row>
    <row r="59898" spans="8:8" ht="15" customHeight="1">
      <c r="H59898" s="24"/>
    </row>
    <row r="59899" spans="8:8" ht="15" customHeight="1">
      <c r="H59899" s="24"/>
    </row>
    <row r="59900" spans="8:8" ht="15" customHeight="1">
      <c r="H59900" s="24"/>
    </row>
    <row r="59901" spans="8:8" ht="15" customHeight="1">
      <c r="H59901" s="24"/>
    </row>
    <row r="59902" spans="8:8" ht="15" customHeight="1">
      <c r="H59902" s="24"/>
    </row>
    <row r="59903" spans="8:8" ht="15" customHeight="1">
      <c r="H59903" s="24"/>
    </row>
    <row r="59904" spans="8:8" ht="15" customHeight="1">
      <c r="H59904" s="24"/>
    </row>
    <row r="59905" spans="8:8" ht="15" customHeight="1">
      <c r="H59905" s="24"/>
    </row>
    <row r="59906" spans="8:8" ht="15" customHeight="1">
      <c r="H59906" s="24"/>
    </row>
    <row r="59907" spans="8:8" ht="15" customHeight="1">
      <c r="H59907" s="24"/>
    </row>
    <row r="59908" spans="8:8" ht="15" customHeight="1">
      <c r="H59908" s="24"/>
    </row>
    <row r="59909" spans="8:8" ht="15" customHeight="1">
      <c r="H59909" s="24"/>
    </row>
    <row r="59910" spans="8:8" ht="15" customHeight="1">
      <c r="H59910" s="24"/>
    </row>
    <row r="59911" spans="8:8" ht="15" customHeight="1">
      <c r="H59911" s="24"/>
    </row>
    <row r="59912" spans="8:8" ht="15" customHeight="1">
      <c r="H59912" s="24"/>
    </row>
    <row r="59913" spans="8:8" ht="15" customHeight="1">
      <c r="H59913" s="24"/>
    </row>
    <row r="59914" spans="8:8" ht="15" customHeight="1">
      <c r="H59914" s="24"/>
    </row>
    <row r="59915" spans="8:8" ht="15" customHeight="1">
      <c r="H59915" s="24"/>
    </row>
    <row r="59916" spans="8:8" ht="15" customHeight="1">
      <c r="H59916" s="24"/>
    </row>
    <row r="59917" spans="8:8" ht="15" customHeight="1">
      <c r="H59917" s="24"/>
    </row>
    <row r="59918" spans="8:8" ht="15" customHeight="1">
      <c r="H59918" s="24"/>
    </row>
    <row r="59919" spans="8:8" ht="15" customHeight="1">
      <c r="H59919" s="24"/>
    </row>
    <row r="59920" spans="8:8" ht="15" customHeight="1">
      <c r="H59920" s="24"/>
    </row>
    <row r="59921" spans="8:8" ht="15" customHeight="1">
      <c r="H59921" s="24"/>
    </row>
    <row r="59922" spans="8:8" ht="15" customHeight="1">
      <c r="H59922" s="24"/>
    </row>
    <row r="59923" spans="8:8" ht="15" customHeight="1">
      <c r="H59923" s="24"/>
    </row>
    <row r="59924" spans="8:8" ht="15" customHeight="1">
      <c r="H59924" s="24"/>
    </row>
    <row r="59925" spans="8:8" ht="15" customHeight="1">
      <c r="H59925" s="24"/>
    </row>
    <row r="59926" spans="8:8" ht="15" customHeight="1">
      <c r="H59926" s="24"/>
    </row>
    <row r="59927" spans="8:8" ht="15" customHeight="1">
      <c r="H59927" s="24"/>
    </row>
    <row r="59928" spans="8:8" ht="15" customHeight="1">
      <c r="H59928" s="24"/>
    </row>
    <row r="59929" spans="8:8" ht="15" customHeight="1">
      <c r="H59929" s="24"/>
    </row>
    <row r="59930" spans="8:8" ht="15" customHeight="1">
      <c r="H59930" s="24"/>
    </row>
    <row r="59931" spans="8:8" ht="15" customHeight="1">
      <c r="H59931" s="24"/>
    </row>
    <row r="59932" spans="8:8" ht="15" customHeight="1">
      <c r="H59932" s="24"/>
    </row>
    <row r="59933" spans="8:8" ht="15" customHeight="1">
      <c r="H59933" s="24"/>
    </row>
    <row r="59934" spans="8:8" ht="15" customHeight="1">
      <c r="H59934" s="24"/>
    </row>
    <row r="59935" spans="8:8" ht="15" customHeight="1">
      <c r="H59935" s="24"/>
    </row>
    <row r="59936" spans="8:8" ht="15" customHeight="1">
      <c r="H59936" s="24"/>
    </row>
    <row r="59937" spans="8:8" ht="15" customHeight="1">
      <c r="H59937" s="24"/>
    </row>
    <row r="59938" spans="8:8" ht="15" customHeight="1">
      <c r="H59938" s="24"/>
    </row>
    <row r="59939" spans="8:8" ht="15" customHeight="1">
      <c r="H59939" s="24"/>
    </row>
    <row r="59940" spans="8:8" ht="15" customHeight="1">
      <c r="H59940" s="24"/>
    </row>
    <row r="59941" spans="8:8" ht="15" customHeight="1">
      <c r="H59941" s="24"/>
    </row>
    <row r="59942" spans="8:8" ht="15" customHeight="1">
      <c r="H59942" s="24"/>
    </row>
    <row r="59943" spans="8:8" ht="15" customHeight="1">
      <c r="H59943" s="24"/>
    </row>
    <row r="59944" spans="8:8" ht="15" customHeight="1">
      <c r="H59944" s="24"/>
    </row>
    <row r="59945" spans="8:8" ht="15" customHeight="1">
      <c r="H59945" s="24"/>
    </row>
    <row r="59946" spans="8:8" ht="15" customHeight="1">
      <c r="H59946" s="24"/>
    </row>
    <row r="59947" spans="8:8" ht="15" customHeight="1">
      <c r="H59947" s="24"/>
    </row>
    <row r="59948" spans="8:8" ht="15" customHeight="1">
      <c r="H59948" s="24"/>
    </row>
    <row r="59949" spans="8:8" ht="15" customHeight="1">
      <c r="H59949" s="24"/>
    </row>
    <row r="59950" spans="8:8" ht="15" customHeight="1">
      <c r="H59950" s="24"/>
    </row>
    <row r="59951" spans="8:8" ht="15" customHeight="1">
      <c r="H59951" s="24"/>
    </row>
    <row r="59952" spans="8:8" ht="15" customHeight="1">
      <c r="H59952" s="24"/>
    </row>
    <row r="59953" spans="8:8" ht="15" customHeight="1">
      <c r="H59953" s="24"/>
    </row>
    <row r="59954" spans="8:8" ht="15" customHeight="1">
      <c r="H59954" s="24"/>
    </row>
    <row r="59955" spans="8:8" ht="15" customHeight="1">
      <c r="H59955" s="24"/>
    </row>
    <row r="59956" spans="8:8" ht="15" customHeight="1">
      <c r="H59956" s="24"/>
    </row>
    <row r="59957" spans="8:8" ht="15" customHeight="1">
      <c r="H59957" s="24"/>
    </row>
    <row r="59958" spans="8:8" ht="15" customHeight="1">
      <c r="H59958" s="24"/>
    </row>
    <row r="59959" spans="8:8" ht="15" customHeight="1">
      <c r="H59959" s="24"/>
    </row>
    <row r="59960" spans="8:8" ht="15" customHeight="1">
      <c r="H59960" s="24"/>
    </row>
    <row r="59961" spans="8:8" ht="15" customHeight="1">
      <c r="H59961" s="24"/>
    </row>
    <row r="59962" spans="8:8" ht="15" customHeight="1">
      <c r="H59962" s="24"/>
    </row>
    <row r="59963" spans="8:8" ht="15" customHeight="1">
      <c r="H59963" s="24"/>
    </row>
    <row r="59964" spans="8:8" ht="15" customHeight="1">
      <c r="H59964" s="24"/>
    </row>
    <row r="59965" spans="8:8" ht="15" customHeight="1">
      <c r="H59965" s="24"/>
    </row>
    <row r="59966" spans="8:8" ht="15" customHeight="1">
      <c r="H59966" s="24"/>
    </row>
    <row r="59967" spans="8:8" ht="15" customHeight="1">
      <c r="H59967" s="24"/>
    </row>
    <row r="59968" spans="8:8" ht="15" customHeight="1">
      <c r="H59968" s="24"/>
    </row>
    <row r="59969" spans="8:8" ht="15" customHeight="1">
      <c r="H59969" s="24"/>
    </row>
    <row r="59970" spans="8:8" ht="15" customHeight="1">
      <c r="H59970" s="24"/>
    </row>
    <row r="59971" spans="8:8" ht="15" customHeight="1">
      <c r="H59971" s="24"/>
    </row>
    <row r="59972" spans="8:8" ht="15" customHeight="1">
      <c r="H59972" s="24"/>
    </row>
    <row r="59973" spans="8:8" ht="15" customHeight="1">
      <c r="H59973" s="24"/>
    </row>
    <row r="59974" spans="8:8" ht="15" customHeight="1">
      <c r="H59974" s="24"/>
    </row>
    <row r="59975" spans="8:8" ht="15" customHeight="1">
      <c r="H59975" s="24"/>
    </row>
    <row r="59976" spans="8:8" ht="15" customHeight="1">
      <c r="H59976" s="24"/>
    </row>
    <row r="59977" spans="8:8" ht="15" customHeight="1">
      <c r="H59977" s="24"/>
    </row>
    <row r="59978" spans="8:8" ht="15" customHeight="1">
      <c r="H59978" s="24"/>
    </row>
    <row r="59979" spans="8:8" ht="15" customHeight="1">
      <c r="H59979" s="24"/>
    </row>
    <row r="59980" spans="8:8" ht="15" customHeight="1">
      <c r="H59980" s="24"/>
    </row>
    <row r="59981" spans="8:8" ht="15" customHeight="1">
      <c r="H59981" s="24"/>
    </row>
    <row r="59982" spans="8:8" ht="15" customHeight="1">
      <c r="H59982" s="24"/>
    </row>
    <row r="59983" spans="8:8" ht="15" customHeight="1">
      <c r="H59983" s="24"/>
    </row>
    <row r="59984" spans="8:8" ht="15" customHeight="1">
      <c r="H59984" s="24"/>
    </row>
    <row r="59985" spans="8:8" ht="15" customHeight="1">
      <c r="H59985" s="24"/>
    </row>
    <row r="59986" spans="8:8" ht="15" customHeight="1">
      <c r="H59986" s="24"/>
    </row>
    <row r="59987" spans="8:8" ht="15" customHeight="1">
      <c r="H59987" s="24"/>
    </row>
    <row r="59988" spans="8:8" ht="15" customHeight="1">
      <c r="H59988" s="24"/>
    </row>
    <row r="59989" spans="8:8" ht="15" customHeight="1">
      <c r="H59989" s="24"/>
    </row>
    <row r="59990" spans="8:8" ht="15" customHeight="1">
      <c r="H59990" s="24"/>
    </row>
    <row r="59991" spans="8:8" ht="15" customHeight="1">
      <c r="H59991" s="24"/>
    </row>
    <row r="59992" spans="8:8" ht="15" customHeight="1">
      <c r="H59992" s="24"/>
    </row>
    <row r="59993" spans="8:8" ht="15" customHeight="1">
      <c r="H59993" s="24"/>
    </row>
    <row r="59994" spans="8:8" ht="15" customHeight="1">
      <c r="H59994" s="24"/>
    </row>
    <row r="59995" spans="8:8" ht="15" customHeight="1">
      <c r="H59995" s="24"/>
    </row>
    <row r="59996" spans="8:8" ht="15" customHeight="1">
      <c r="H59996" s="24"/>
    </row>
    <row r="59997" spans="8:8" ht="15" customHeight="1">
      <c r="H59997" s="24"/>
    </row>
    <row r="59998" spans="8:8" ht="15" customHeight="1">
      <c r="H59998" s="24"/>
    </row>
    <row r="59999" spans="8:8" ht="15" customHeight="1">
      <c r="H59999" s="24"/>
    </row>
    <row r="60000" spans="8:8" ht="15" customHeight="1">
      <c r="H60000" s="24"/>
    </row>
    <row r="60001" spans="8:8" ht="15" customHeight="1">
      <c r="H60001" s="24"/>
    </row>
    <row r="60002" spans="8:8" ht="15" customHeight="1">
      <c r="H60002" s="24"/>
    </row>
    <row r="60003" spans="8:8" ht="15" customHeight="1">
      <c r="H60003" s="24"/>
    </row>
    <row r="60004" spans="8:8" ht="15" customHeight="1">
      <c r="H60004" s="24"/>
    </row>
    <row r="60005" spans="8:8" ht="15" customHeight="1">
      <c r="H60005" s="24"/>
    </row>
    <row r="60006" spans="8:8" ht="15" customHeight="1">
      <c r="H60006" s="24"/>
    </row>
    <row r="60007" spans="8:8" ht="15" customHeight="1">
      <c r="H60007" s="24"/>
    </row>
    <row r="60008" spans="8:8" ht="15" customHeight="1">
      <c r="H60008" s="24"/>
    </row>
    <row r="60009" spans="8:8" ht="15" customHeight="1">
      <c r="H60009" s="24"/>
    </row>
    <row r="60010" spans="8:8" ht="15" customHeight="1">
      <c r="H60010" s="24"/>
    </row>
    <row r="60011" spans="8:8" ht="15" customHeight="1">
      <c r="H60011" s="24"/>
    </row>
    <row r="60012" spans="8:8" ht="15" customHeight="1">
      <c r="H60012" s="24"/>
    </row>
    <row r="60013" spans="8:8" ht="15" customHeight="1">
      <c r="H60013" s="24"/>
    </row>
    <row r="60014" spans="8:8" ht="15" customHeight="1">
      <c r="H60014" s="24"/>
    </row>
    <row r="60015" spans="8:8" ht="15" customHeight="1">
      <c r="H60015" s="24"/>
    </row>
    <row r="60016" spans="8:8" ht="15" customHeight="1">
      <c r="H60016" s="24"/>
    </row>
    <row r="60017" spans="8:8" ht="15" customHeight="1">
      <c r="H60017" s="24"/>
    </row>
    <row r="60018" spans="8:8" ht="15" customHeight="1">
      <c r="H60018" s="24"/>
    </row>
    <row r="60019" spans="8:8" ht="15" customHeight="1">
      <c r="H60019" s="24"/>
    </row>
    <row r="60020" spans="8:8" ht="15" customHeight="1">
      <c r="H60020" s="24"/>
    </row>
    <row r="60021" spans="8:8" ht="15" customHeight="1">
      <c r="H60021" s="24"/>
    </row>
    <row r="60022" spans="8:8" ht="15" customHeight="1">
      <c r="H60022" s="24"/>
    </row>
    <row r="60023" spans="8:8" ht="15" customHeight="1">
      <c r="H60023" s="24"/>
    </row>
    <row r="60024" spans="8:8" ht="15" customHeight="1">
      <c r="H60024" s="24"/>
    </row>
    <row r="60025" spans="8:8" ht="15" customHeight="1">
      <c r="H60025" s="24"/>
    </row>
    <row r="60026" spans="8:8" ht="15" customHeight="1">
      <c r="H60026" s="24"/>
    </row>
    <row r="60027" spans="8:8" ht="15" customHeight="1">
      <c r="H60027" s="24"/>
    </row>
    <row r="60028" spans="8:8" ht="15" customHeight="1">
      <c r="H60028" s="24"/>
    </row>
    <row r="60029" spans="8:8" ht="15" customHeight="1">
      <c r="H60029" s="24"/>
    </row>
    <row r="60030" spans="8:8" ht="15" customHeight="1">
      <c r="H60030" s="24"/>
    </row>
    <row r="60031" spans="8:8" ht="15" customHeight="1">
      <c r="H60031" s="24"/>
    </row>
    <row r="60032" spans="8:8" ht="15" customHeight="1">
      <c r="H60032" s="24"/>
    </row>
    <row r="60033" spans="8:8" ht="15" customHeight="1">
      <c r="H60033" s="24"/>
    </row>
    <row r="60034" spans="8:8" ht="15" customHeight="1">
      <c r="H60034" s="24"/>
    </row>
    <row r="60035" spans="8:8" ht="15" customHeight="1">
      <c r="H60035" s="24"/>
    </row>
    <row r="60036" spans="8:8" ht="15" customHeight="1">
      <c r="H60036" s="24"/>
    </row>
    <row r="60037" spans="8:8" ht="15" customHeight="1">
      <c r="H60037" s="24"/>
    </row>
    <row r="60038" spans="8:8" ht="15" customHeight="1">
      <c r="H60038" s="24"/>
    </row>
    <row r="60039" spans="8:8" ht="15" customHeight="1">
      <c r="H60039" s="24"/>
    </row>
    <row r="60040" spans="8:8" ht="15" customHeight="1">
      <c r="H60040" s="24"/>
    </row>
    <row r="60041" spans="8:8" ht="15" customHeight="1">
      <c r="H60041" s="24"/>
    </row>
    <row r="60042" spans="8:8" ht="15" customHeight="1">
      <c r="H60042" s="24"/>
    </row>
    <row r="60043" spans="8:8" ht="15" customHeight="1">
      <c r="H60043" s="24"/>
    </row>
    <row r="60044" spans="8:8" ht="15" customHeight="1">
      <c r="H60044" s="24"/>
    </row>
    <row r="60045" spans="8:8" ht="15" customHeight="1">
      <c r="H60045" s="24"/>
    </row>
    <row r="60046" spans="8:8" ht="15" customHeight="1">
      <c r="H60046" s="24"/>
    </row>
    <row r="60047" spans="8:8" ht="15" customHeight="1">
      <c r="H60047" s="24"/>
    </row>
    <row r="60048" spans="8:8" ht="15" customHeight="1">
      <c r="H60048" s="24"/>
    </row>
    <row r="60049" spans="8:8" ht="15" customHeight="1">
      <c r="H60049" s="24"/>
    </row>
    <row r="60050" spans="8:8" ht="15" customHeight="1">
      <c r="H60050" s="24"/>
    </row>
    <row r="60051" spans="8:8" ht="15" customHeight="1">
      <c r="H60051" s="24"/>
    </row>
    <row r="60052" spans="8:8" ht="15" customHeight="1">
      <c r="H60052" s="24"/>
    </row>
    <row r="60053" spans="8:8" ht="15" customHeight="1">
      <c r="H60053" s="24"/>
    </row>
    <row r="60054" spans="8:8" ht="15" customHeight="1">
      <c r="H60054" s="24"/>
    </row>
    <row r="60055" spans="8:8" ht="15" customHeight="1">
      <c r="H60055" s="24"/>
    </row>
    <row r="60056" spans="8:8" ht="15" customHeight="1">
      <c r="H60056" s="24"/>
    </row>
    <row r="60057" spans="8:8" ht="15" customHeight="1">
      <c r="H60057" s="24"/>
    </row>
    <row r="60058" spans="8:8" ht="15" customHeight="1">
      <c r="H60058" s="24"/>
    </row>
    <row r="60059" spans="8:8" ht="15" customHeight="1">
      <c r="H60059" s="24"/>
    </row>
    <row r="60060" spans="8:8" ht="15" customHeight="1">
      <c r="H60060" s="24"/>
    </row>
    <row r="60061" spans="8:8" ht="15" customHeight="1">
      <c r="H60061" s="24"/>
    </row>
    <row r="60062" spans="8:8" ht="15" customHeight="1">
      <c r="H60062" s="24"/>
    </row>
    <row r="60063" spans="8:8" ht="15" customHeight="1">
      <c r="H60063" s="24"/>
    </row>
    <row r="60064" spans="8:8" ht="15" customHeight="1">
      <c r="H60064" s="24"/>
    </row>
    <row r="60065" spans="8:8" ht="15" customHeight="1">
      <c r="H60065" s="24"/>
    </row>
    <row r="60066" spans="8:8" ht="15" customHeight="1">
      <c r="H60066" s="24"/>
    </row>
    <row r="60067" spans="8:8" ht="15" customHeight="1">
      <c r="H60067" s="24"/>
    </row>
    <row r="60068" spans="8:8" ht="15" customHeight="1">
      <c r="H60068" s="24"/>
    </row>
    <row r="60069" spans="8:8" ht="15" customHeight="1">
      <c r="H60069" s="24"/>
    </row>
    <row r="60070" spans="8:8" ht="15" customHeight="1">
      <c r="H60070" s="24"/>
    </row>
    <row r="60071" spans="8:8" ht="15" customHeight="1">
      <c r="H60071" s="24"/>
    </row>
    <row r="60072" spans="8:8" ht="15" customHeight="1">
      <c r="H60072" s="24"/>
    </row>
    <row r="60073" spans="8:8" ht="15" customHeight="1">
      <c r="H60073" s="24"/>
    </row>
    <row r="60074" spans="8:8" ht="15" customHeight="1">
      <c r="H60074" s="24"/>
    </row>
    <row r="60075" spans="8:8" ht="15" customHeight="1">
      <c r="H60075" s="24"/>
    </row>
    <row r="60076" spans="8:8" ht="15" customHeight="1">
      <c r="H60076" s="24"/>
    </row>
    <row r="60077" spans="8:8" ht="15" customHeight="1">
      <c r="H60077" s="24"/>
    </row>
    <row r="60078" spans="8:8" ht="15" customHeight="1">
      <c r="H60078" s="24"/>
    </row>
    <row r="60079" spans="8:8" ht="15" customHeight="1">
      <c r="H60079" s="24"/>
    </row>
    <row r="60080" spans="8:8" ht="15" customHeight="1">
      <c r="H60080" s="24"/>
    </row>
    <row r="60081" spans="8:8" ht="15" customHeight="1">
      <c r="H60081" s="24"/>
    </row>
    <row r="60082" spans="8:8" ht="15" customHeight="1">
      <c r="H60082" s="24"/>
    </row>
    <row r="60083" spans="8:8" ht="15" customHeight="1">
      <c r="H60083" s="24"/>
    </row>
    <row r="60084" spans="8:8" ht="15" customHeight="1">
      <c r="H60084" s="24"/>
    </row>
    <row r="60085" spans="8:8" ht="15" customHeight="1">
      <c r="H60085" s="24"/>
    </row>
    <row r="60086" spans="8:8" ht="15" customHeight="1">
      <c r="H60086" s="24"/>
    </row>
    <row r="60087" spans="8:8" ht="15" customHeight="1">
      <c r="H60087" s="24"/>
    </row>
    <row r="60088" spans="8:8" ht="15" customHeight="1">
      <c r="H60088" s="24"/>
    </row>
    <row r="60089" spans="8:8" ht="15" customHeight="1">
      <c r="H60089" s="24"/>
    </row>
    <row r="60090" spans="8:8" ht="15" customHeight="1">
      <c r="H60090" s="24"/>
    </row>
    <row r="60091" spans="8:8" ht="15" customHeight="1">
      <c r="H60091" s="24"/>
    </row>
    <row r="60092" spans="8:8" ht="15" customHeight="1">
      <c r="H60092" s="24"/>
    </row>
    <row r="60093" spans="8:8" ht="15" customHeight="1">
      <c r="H60093" s="24"/>
    </row>
    <row r="60094" spans="8:8" ht="15" customHeight="1">
      <c r="H60094" s="24"/>
    </row>
    <row r="60095" spans="8:8" ht="15" customHeight="1">
      <c r="H60095" s="24"/>
    </row>
    <row r="60096" spans="8:8" ht="15" customHeight="1">
      <c r="H60096" s="24"/>
    </row>
    <row r="60097" spans="8:8" ht="15" customHeight="1">
      <c r="H60097" s="24"/>
    </row>
    <row r="60098" spans="8:8" ht="15" customHeight="1">
      <c r="H60098" s="24"/>
    </row>
    <row r="60099" spans="8:8" ht="15" customHeight="1">
      <c r="H60099" s="24"/>
    </row>
    <row r="60100" spans="8:8" ht="15" customHeight="1">
      <c r="H60100" s="24"/>
    </row>
    <row r="60101" spans="8:8" ht="15" customHeight="1">
      <c r="H60101" s="24"/>
    </row>
    <row r="60102" spans="8:8" ht="15" customHeight="1">
      <c r="H60102" s="24"/>
    </row>
    <row r="60103" spans="8:8" ht="15" customHeight="1">
      <c r="H60103" s="24"/>
    </row>
    <row r="60104" spans="8:8" ht="15" customHeight="1">
      <c r="H60104" s="24"/>
    </row>
    <row r="60105" spans="8:8" ht="15" customHeight="1">
      <c r="H60105" s="24"/>
    </row>
    <row r="60106" spans="8:8" ht="15" customHeight="1">
      <c r="H60106" s="24"/>
    </row>
    <row r="60107" spans="8:8" ht="15" customHeight="1">
      <c r="H60107" s="24"/>
    </row>
    <row r="60108" spans="8:8" ht="15" customHeight="1">
      <c r="H60108" s="24"/>
    </row>
    <row r="60109" spans="8:8" ht="15" customHeight="1">
      <c r="H60109" s="24"/>
    </row>
    <row r="60110" spans="8:8" ht="15" customHeight="1">
      <c r="H60110" s="24"/>
    </row>
    <row r="60111" spans="8:8" ht="15" customHeight="1">
      <c r="H60111" s="24"/>
    </row>
    <row r="60112" spans="8:8" ht="15" customHeight="1">
      <c r="H60112" s="24"/>
    </row>
    <row r="60113" spans="8:8" ht="15" customHeight="1">
      <c r="H60113" s="24"/>
    </row>
    <row r="60114" spans="8:8" ht="15" customHeight="1">
      <c r="H60114" s="24"/>
    </row>
    <row r="60115" spans="8:8" ht="15" customHeight="1">
      <c r="H60115" s="24"/>
    </row>
    <row r="60116" spans="8:8" ht="15" customHeight="1">
      <c r="H60116" s="24"/>
    </row>
    <row r="60117" spans="8:8" ht="15" customHeight="1">
      <c r="H60117" s="24"/>
    </row>
    <row r="60118" spans="8:8" ht="15" customHeight="1">
      <c r="H60118" s="24"/>
    </row>
    <row r="60119" spans="8:8" ht="15" customHeight="1">
      <c r="H60119" s="24"/>
    </row>
    <row r="60120" spans="8:8" ht="15" customHeight="1">
      <c r="H60120" s="24"/>
    </row>
    <row r="60121" spans="8:8" ht="15" customHeight="1">
      <c r="H60121" s="24"/>
    </row>
    <row r="60122" spans="8:8" ht="15" customHeight="1">
      <c r="H60122" s="24"/>
    </row>
    <row r="60123" spans="8:8" ht="15" customHeight="1">
      <c r="H60123" s="24"/>
    </row>
    <row r="60124" spans="8:8" ht="15" customHeight="1">
      <c r="H60124" s="24"/>
    </row>
    <row r="60125" spans="8:8" ht="15" customHeight="1">
      <c r="H60125" s="24"/>
    </row>
    <row r="60126" spans="8:8" ht="15" customHeight="1">
      <c r="H60126" s="24"/>
    </row>
    <row r="60127" spans="8:8" ht="15" customHeight="1">
      <c r="H60127" s="24"/>
    </row>
    <row r="60128" spans="8:8" ht="15" customHeight="1">
      <c r="H60128" s="24"/>
    </row>
    <row r="60129" spans="8:8" ht="15" customHeight="1">
      <c r="H60129" s="24"/>
    </row>
    <row r="60130" spans="8:8" ht="15" customHeight="1">
      <c r="H60130" s="24"/>
    </row>
    <row r="60131" spans="8:8" ht="15" customHeight="1">
      <c r="H60131" s="24"/>
    </row>
    <row r="60132" spans="8:8" ht="15" customHeight="1">
      <c r="H60132" s="24"/>
    </row>
    <row r="60133" spans="8:8" ht="15" customHeight="1">
      <c r="H60133" s="24"/>
    </row>
    <row r="60134" spans="8:8" ht="15" customHeight="1">
      <c r="H60134" s="24"/>
    </row>
    <row r="60135" spans="8:8" ht="15" customHeight="1">
      <c r="H60135" s="24"/>
    </row>
    <row r="60136" spans="8:8" ht="15" customHeight="1">
      <c r="H60136" s="24"/>
    </row>
    <row r="60137" spans="8:8" ht="15" customHeight="1">
      <c r="H60137" s="24"/>
    </row>
    <row r="60138" spans="8:8" ht="15" customHeight="1">
      <c r="H60138" s="24"/>
    </row>
    <row r="60139" spans="8:8" ht="15" customHeight="1">
      <c r="H60139" s="24"/>
    </row>
    <row r="60140" spans="8:8" ht="15" customHeight="1">
      <c r="H60140" s="24"/>
    </row>
    <row r="60141" spans="8:8" ht="15" customHeight="1">
      <c r="H60141" s="24"/>
    </row>
    <row r="60142" spans="8:8" ht="15" customHeight="1">
      <c r="H60142" s="24"/>
    </row>
    <row r="60143" spans="8:8" ht="15" customHeight="1">
      <c r="H60143" s="24"/>
    </row>
    <row r="60144" spans="8:8" ht="15" customHeight="1">
      <c r="H60144" s="24"/>
    </row>
    <row r="60145" spans="8:8" ht="15" customHeight="1">
      <c r="H60145" s="24"/>
    </row>
    <row r="60146" spans="8:8" ht="15" customHeight="1">
      <c r="H60146" s="24"/>
    </row>
    <row r="60147" spans="8:8" ht="15" customHeight="1">
      <c r="H60147" s="24"/>
    </row>
    <row r="60148" spans="8:8" ht="15" customHeight="1">
      <c r="H60148" s="24"/>
    </row>
    <row r="60149" spans="8:8" ht="15" customHeight="1">
      <c r="H60149" s="24"/>
    </row>
    <row r="60150" spans="8:8" ht="15" customHeight="1">
      <c r="H60150" s="24"/>
    </row>
    <row r="60151" spans="8:8" ht="15" customHeight="1">
      <c r="H60151" s="24"/>
    </row>
    <row r="60152" spans="8:8" ht="15" customHeight="1">
      <c r="H60152" s="24"/>
    </row>
    <row r="60153" spans="8:8" ht="15" customHeight="1">
      <c r="H60153" s="24"/>
    </row>
    <row r="60154" spans="8:8" ht="15" customHeight="1">
      <c r="H60154" s="24"/>
    </row>
    <row r="60155" spans="8:8" ht="15" customHeight="1">
      <c r="H60155" s="24"/>
    </row>
    <row r="60156" spans="8:8" ht="15" customHeight="1">
      <c r="H60156" s="24"/>
    </row>
    <row r="60157" spans="8:8" ht="15" customHeight="1">
      <c r="H60157" s="24"/>
    </row>
    <row r="60158" spans="8:8" ht="15" customHeight="1">
      <c r="H60158" s="24"/>
    </row>
    <row r="60159" spans="8:8" ht="15" customHeight="1">
      <c r="H60159" s="24"/>
    </row>
    <row r="60160" spans="8:8" ht="15" customHeight="1">
      <c r="H60160" s="24"/>
    </row>
    <row r="60161" spans="8:8" ht="15" customHeight="1">
      <c r="H60161" s="24"/>
    </row>
    <row r="60162" spans="8:8" ht="15" customHeight="1">
      <c r="H60162" s="24"/>
    </row>
    <row r="60163" spans="8:8" ht="15" customHeight="1">
      <c r="H60163" s="24"/>
    </row>
    <row r="60164" spans="8:8" ht="15" customHeight="1">
      <c r="H60164" s="24"/>
    </row>
    <row r="60165" spans="8:8" ht="15" customHeight="1">
      <c r="H60165" s="24"/>
    </row>
    <row r="60166" spans="8:8" ht="15" customHeight="1">
      <c r="H60166" s="24"/>
    </row>
    <row r="60167" spans="8:8" ht="15" customHeight="1">
      <c r="H60167" s="24"/>
    </row>
    <row r="60168" spans="8:8" ht="15" customHeight="1">
      <c r="H60168" s="24"/>
    </row>
    <row r="60169" spans="8:8" ht="15" customHeight="1">
      <c r="H60169" s="24"/>
    </row>
    <row r="60170" spans="8:8" ht="15" customHeight="1">
      <c r="H60170" s="24"/>
    </row>
    <row r="60171" spans="8:8" ht="15" customHeight="1">
      <c r="H60171" s="24"/>
    </row>
    <row r="60172" spans="8:8" ht="15" customHeight="1">
      <c r="H60172" s="24"/>
    </row>
    <row r="60173" spans="8:8" ht="15" customHeight="1">
      <c r="H60173" s="24"/>
    </row>
    <row r="60174" spans="8:8" ht="15" customHeight="1">
      <c r="H60174" s="24"/>
    </row>
    <row r="60175" spans="8:8" ht="15" customHeight="1">
      <c r="H60175" s="24"/>
    </row>
    <row r="60176" spans="8:8" ht="15" customHeight="1">
      <c r="H60176" s="24"/>
    </row>
    <row r="60177" spans="8:8" ht="15" customHeight="1">
      <c r="H60177" s="24"/>
    </row>
    <row r="60178" spans="8:8" ht="15" customHeight="1">
      <c r="H60178" s="24"/>
    </row>
    <row r="60179" spans="8:8" ht="15" customHeight="1">
      <c r="H60179" s="24"/>
    </row>
    <row r="60180" spans="8:8" ht="15" customHeight="1">
      <c r="H60180" s="24"/>
    </row>
    <row r="60181" spans="8:8" ht="15" customHeight="1">
      <c r="H60181" s="24"/>
    </row>
    <row r="60182" spans="8:8" ht="15" customHeight="1">
      <c r="H60182" s="24"/>
    </row>
    <row r="60183" spans="8:8" ht="15" customHeight="1">
      <c r="H60183" s="24"/>
    </row>
    <row r="60184" spans="8:8" ht="15" customHeight="1">
      <c r="H60184" s="24"/>
    </row>
    <row r="60185" spans="8:8" ht="15" customHeight="1">
      <c r="H60185" s="24"/>
    </row>
    <row r="60186" spans="8:8" ht="15" customHeight="1">
      <c r="H60186" s="24"/>
    </row>
    <row r="60187" spans="8:8" ht="15" customHeight="1">
      <c r="H60187" s="24"/>
    </row>
    <row r="60188" spans="8:8" ht="15" customHeight="1">
      <c r="H60188" s="24"/>
    </row>
    <row r="60189" spans="8:8" ht="15" customHeight="1">
      <c r="H60189" s="24"/>
    </row>
    <row r="60190" spans="8:8" ht="15" customHeight="1">
      <c r="H60190" s="24"/>
    </row>
    <row r="60191" spans="8:8" ht="15" customHeight="1">
      <c r="H60191" s="24"/>
    </row>
    <row r="60192" spans="8:8" ht="15" customHeight="1">
      <c r="H60192" s="24"/>
    </row>
    <row r="60193" spans="8:8" ht="15" customHeight="1">
      <c r="H60193" s="24"/>
    </row>
    <row r="60194" spans="8:8" ht="15" customHeight="1">
      <c r="H60194" s="24"/>
    </row>
    <row r="60195" spans="8:8" ht="15" customHeight="1">
      <c r="H60195" s="24"/>
    </row>
    <row r="60196" spans="8:8" ht="15" customHeight="1">
      <c r="H60196" s="24"/>
    </row>
    <row r="60197" spans="8:8" ht="15" customHeight="1">
      <c r="H60197" s="24"/>
    </row>
    <row r="60198" spans="8:8" ht="15" customHeight="1">
      <c r="H60198" s="24"/>
    </row>
    <row r="60199" spans="8:8" ht="15" customHeight="1">
      <c r="H60199" s="24"/>
    </row>
    <row r="60200" spans="8:8" ht="15" customHeight="1">
      <c r="H60200" s="24"/>
    </row>
    <row r="60201" spans="8:8" ht="15" customHeight="1">
      <c r="H60201" s="24"/>
    </row>
    <row r="60202" spans="8:8" ht="15" customHeight="1">
      <c r="H60202" s="24"/>
    </row>
    <row r="60203" spans="8:8" ht="15" customHeight="1">
      <c r="H60203" s="24"/>
    </row>
    <row r="60204" spans="8:8" ht="15" customHeight="1">
      <c r="H60204" s="24"/>
    </row>
    <row r="60205" spans="8:8" ht="15" customHeight="1">
      <c r="H60205" s="24"/>
    </row>
    <row r="60206" spans="8:8" ht="15" customHeight="1">
      <c r="H60206" s="24"/>
    </row>
    <row r="60207" spans="8:8" ht="15" customHeight="1">
      <c r="H60207" s="24"/>
    </row>
    <row r="60208" spans="8:8" ht="15" customHeight="1">
      <c r="H60208" s="24"/>
    </row>
    <row r="60209" spans="8:8" ht="15" customHeight="1">
      <c r="H60209" s="24"/>
    </row>
    <row r="60210" spans="8:8" ht="15" customHeight="1">
      <c r="H60210" s="24"/>
    </row>
    <row r="60211" spans="8:8" ht="15" customHeight="1">
      <c r="H60211" s="24"/>
    </row>
    <row r="60212" spans="8:8" ht="15" customHeight="1">
      <c r="H60212" s="24"/>
    </row>
    <row r="60213" spans="8:8" ht="15" customHeight="1">
      <c r="H60213" s="24"/>
    </row>
    <row r="60214" spans="8:8" ht="15" customHeight="1">
      <c r="H60214" s="24"/>
    </row>
    <row r="60215" spans="8:8" ht="15" customHeight="1">
      <c r="H60215" s="24"/>
    </row>
    <row r="60216" spans="8:8" ht="15" customHeight="1">
      <c r="H60216" s="24"/>
    </row>
    <row r="60217" spans="8:8" ht="15" customHeight="1">
      <c r="H60217" s="24"/>
    </row>
    <row r="60218" spans="8:8" ht="15" customHeight="1">
      <c r="H60218" s="24"/>
    </row>
    <row r="60219" spans="8:8" ht="15" customHeight="1">
      <c r="H60219" s="24"/>
    </row>
    <row r="60220" spans="8:8" ht="15" customHeight="1">
      <c r="H60220" s="24"/>
    </row>
    <row r="60221" spans="8:8" ht="15" customHeight="1">
      <c r="H60221" s="24"/>
    </row>
    <row r="60222" spans="8:8" ht="15" customHeight="1">
      <c r="H60222" s="24"/>
    </row>
    <row r="60223" spans="8:8" ht="15" customHeight="1">
      <c r="H60223" s="24"/>
    </row>
    <row r="60224" spans="8:8" ht="15" customHeight="1">
      <c r="H60224" s="24"/>
    </row>
    <row r="60225" spans="8:8" ht="15" customHeight="1">
      <c r="H60225" s="24"/>
    </row>
    <row r="60226" spans="8:8" ht="15" customHeight="1">
      <c r="H60226" s="24"/>
    </row>
    <row r="60227" spans="8:8" ht="15" customHeight="1">
      <c r="H60227" s="24"/>
    </row>
    <row r="60228" spans="8:8" ht="15" customHeight="1">
      <c r="H60228" s="24"/>
    </row>
    <row r="60229" spans="8:8" ht="15" customHeight="1">
      <c r="H60229" s="24"/>
    </row>
    <row r="60230" spans="8:8" ht="15" customHeight="1">
      <c r="H60230" s="24"/>
    </row>
    <row r="60231" spans="8:8" ht="15" customHeight="1">
      <c r="H60231" s="24"/>
    </row>
    <row r="60232" spans="8:8" ht="15" customHeight="1">
      <c r="H60232" s="24"/>
    </row>
    <row r="60233" spans="8:8" ht="15" customHeight="1">
      <c r="H60233" s="24"/>
    </row>
    <row r="60234" spans="8:8" ht="15" customHeight="1">
      <c r="H60234" s="24"/>
    </row>
    <row r="60235" spans="8:8" ht="15" customHeight="1">
      <c r="H60235" s="24"/>
    </row>
    <row r="60236" spans="8:8" ht="15" customHeight="1">
      <c r="H60236" s="24"/>
    </row>
    <row r="60237" spans="8:8" ht="15" customHeight="1">
      <c r="H60237" s="24"/>
    </row>
    <row r="60238" spans="8:8" ht="15" customHeight="1">
      <c r="H60238" s="24"/>
    </row>
    <row r="60239" spans="8:8" ht="15" customHeight="1">
      <c r="H60239" s="24"/>
    </row>
    <row r="60240" spans="8:8" ht="15" customHeight="1">
      <c r="H60240" s="24"/>
    </row>
    <row r="60241" spans="8:8" ht="15" customHeight="1">
      <c r="H60241" s="24"/>
    </row>
    <row r="60242" spans="8:8" ht="15" customHeight="1">
      <c r="H60242" s="24"/>
    </row>
    <row r="60243" spans="8:8" ht="15" customHeight="1">
      <c r="H60243" s="24"/>
    </row>
    <row r="60244" spans="8:8" ht="15" customHeight="1">
      <c r="H60244" s="24"/>
    </row>
    <row r="60245" spans="8:8" ht="15" customHeight="1">
      <c r="H60245" s="24"/>
    </row>
    <row r="60246" spans="8:8" ht="15" customHeight="1">
      <c r="H60246" s="24"/>
    </row>
    <row r="60247" spans="8:8" ht="15" customHeight="1">
      <c r="H60247" s="24"/>
    </row>
    <row r="60248" spans="8:8" ht="15" customHeight="1">
      <c r="H60248" s="24"/>
    </row>
    <row r="60249" spans="8:8" ht="15" customHeight="1">
      <c r="H60249" s="24"/>
    </row>
    <row r="60250" spans="8:8" ht="15" customHeight="1">
      <c r="H60250" s="24"/>
    </row>
    <row r="60251" spans="8:8" ht="15" customHeight="1">
      <c r="H60251" s="24"/>
    </row>
    <row r="60252" spans="8:8" ht="15" customHeight="1">
      <c r="H60252" s="24"/>
    </row>
    <row r="60253" spans="8:8" ht="15" customHeight="1">
      <c r="H60253" s="24"/>
    </row>
    <row r="60254" spans="8:8" ht="15" customHeight="1">
      <c r="H60254" s="24"/>
    </row>
    <row r="60255" spans="8:8" ht="15" customHeight="1">
      <c r="H60255" s="24"/>
    </row>
    <row r="60256" spans="8:8" ht="15" customHeight="1">
      <c r="H60256" s="24"/>
    </row>
    <row r="60257" spans="8:8" ht="15" customHeight="1">
      <c r="H60257" s="24"/>
    </row>
    <row r="60258" spans="8:8" ht="15" customHeight="1">
      <c r="H60258" s="24"/>
    </row>
    <row r="60259" spans="8:8" ht="15" customHeight="1">
      <c r="H60259" s="24"/>
    </row>
    <row r="60260" spans="8:8" ht="15" customHeight="1">
      <c r="H60260" s="24"/>
    </row>
    <row r="60261" spans="8:8" ht="15" customHeight="1">
      <c r="H60261" s="24"/>
    </row>
    <row r="60262" spans="8:8" ht="15" customHeight="1">
      <c r="H60262" s="24"/>
    </row>
    <row r="60263" spans="8:8" ht="15" customHeight="1">
      <c r="H60263" s="24"/>
    </row>
    <row r="60264" spans="8:8" ht="15" customHeight="1">
      <c r="H60264" s="24"/>
    </row>
    <row r="60265" spans="8:8" ht="15" customHeight="1">
      <c r="H60265" s="24"/>
    </row>
    <row r="60266" spans="8:8" ht="15" customHeight="1">
      <c r="H60266" s="24"/>
    </row>
    <row r="60267" spans="8:8" ht="15" customHeight="1">
      <c r="H60267" s="24"/>
    </row>
    <row r="60268" spans="8:8" ht="15" customHeight="1">
      <c r="H60268" s="24"/>
    </row>
    <row r="60269" spans="8:8" ht="15" customHeight="1">
      <c r="H60269" s="24"/>
    </row>
    <row r="60270" spans="8:8" ht="15" customHeight="1">
      <c r="H60270" s="24"/>
    </row>
    <row r="60271" spans="8:8" ht="15" customHeight="1">
      <c r="H60271" s="24"/>
    </row>
    <row r="60272" spans="8:8" ht="15" customHeight="1">
      <c r="H60272" s="24"/>
    </row>
    <row r="60273" spans="8:8" ht="15" customHeight="1">
      <c r="H60273" s="24"/>
    </row>
    <row r="60274" spans="8:8" ht="15" customHeight="1">
      <c r="H60274" s="24"/>
    </row>
    <row r="60275" spans="8:8" ht="15" customHeight="1">
      <c r="H60275" s="24"/>
    </row>
    <row r="60276" spans="8:8" ht="15" customHeight="1">
      <c r="H60276" s="24"/>
    </row>
    <row r="60277" spans="8:8" ht="15" customHeight="1">
      <c r="H60277" s="24"/>
    </row>
    <row r="60278" spans="8:8" ht="15" customHeight="1">
      <c r="H60278" s="24"/>
    </row>
    <row r="60279" spans="8:8" ht="15" customHeight="1">
      <c r="H60279" s="24"/>
    </row>
    <row r="60280" spans="8:8" ht="15" customHeight="1">
      <c r="H60280" s="24"/>
    </row>
    <row r="60281" spans="8:8" ht="15" customHeight="1">
      <c r="H60281" s="24"/>
    </row>
    <row r="60282" spans="8:8" ht="15" customHeight="1">
      <c r="H60282" s="24"/>
    </row>
    <row r="60283" spans="8:8" ht="15" customHeight="1">
      <c r="H60283" s="24"/>
    </row>
    <row r="60284" spans="8:8" ht="15" customHeight="1">
      <c r="H60284" s="24"/>
    </row>
    <row r="60285" spans="8:8" ht="15" customHeight="1">
      <c r="H60285" s="24"/>
    </row>
    <row r="60286" spans="8:8" ht="15" customHeight="1">
      <c r="H60286" s="24"/>
    </row>
    <row r="60287" spans="8:8" ht="15" customHeight="1">
      <c r="H60287" s="24"/>
    </row>
    <row r="60288" spans="8:8" ht="15" customHeight="1">
      <c r="H60288" s="24"/>
    </row>
    <row r="60289" spans="8:8" ht="15" customHeight="1">
      <c r="H60289" s="24"/>
    </row>
    <row r="60290" spans="8:8" ht="15" customHeight="1">
      <c r="H60290" s="24"/>
    </row>
    <row r="60291" spans="8:8" ht="15" customHeight="1">
      <c r="H60291" s="24"/>
    </row>
    <row r="60292" spans="8:8" ht="15" customHeight="1">
      <c r="H60292" s="24"/>
    </row>
    <row r="60293" spans="8:8" ht="15" customHeight="1">
      <c r="H60293" s="24"/>
    </row>
    <row r="60294" spans="8:8" ht="15" customHeight="1">
      <c r="H60294" s="24"/>
    </row>
    <row r="60295" spans="8:8" ht="15" customHeight="1">
      <c r="H60295" s="24"/>
    </row>
    <row r="60296" spans="8:8" ht="15" customHeight="1">
      <c r="H60296" s="24"/>
    </row>
    <row r="60297" spans="8:8" ht="15" customHeight="1">
      <c r="H60297" s="24"/>
    </row>
    <row r="60298" spans="8:8" ht="15" customHeight="1">
      <c r="H60298" s="24"/>
    </row>
    <row r="60299" spans="8:8" ht="15" customHeight="1">
      <c r="H60299" s="24"/>
    </row>
    <row r="60300" spans="8:8" ht="15" customHeight="1">
      <c r="H60300" s="24"/>
    </row>
    <row r="60301" spans="8:8" ht="15" customHeight="1">
      <c r="H60301" s="24"/>
    </row>
    <row r="60302" spans="8:8" ht="15" customHeight="1">
      <c r="H60302" s="24"/>
    </row>
    <row r="60303" spans="8:8" ht="15" customHeight="1">
      <c r="H60303" s="24"/>
    </row>
    <row r="60304" spans="8:8" ht="15" customHeight="1">
      <c r="H60304" s="24"/>
    </row>
    <row r="60305" spans="8:8" ht="15" customHeight="1">
      <c r="H60305" s="24"/>
    </row>
    <row r="60306" spans="8:8" ht="15" customHeight="1">
      <c r="H60306" s="24"/>
    </row>
    <row r="60307" spans="8:8" ht="15" customHeight="1">
      <c r="H60307" s="24"/>
    </row>
    <row r="60308" spans="8:8" ht="15" customHeight="1">
      <c r="H60308" s="24"/>
    </row>
    <row r="60309" spans="8:8" ht="15" customHeight="1">
      <c r="H60309" s="24"/>
    </row>
    <row r="60310" spans="8:8" ht="15" customHeight="1">
      <c r="H60310" s="24"/>
    </row>
    <row r="60311" spans="8:8" ht="15" customHeight="1">
      <c r="H60311" s="24"/>
    </row>
    <row r="60312" spans="8:8" ht="15" customHeight="1">
      <c r="H60312" s="24"/>
    </row>
    <row r="60313" spans="8:8" ht="15" customHeight="1">
      <c r="H60313" s="24"/>
    </row>
    <row r="60314" spans="8:8" ht="15" customHeight="1">
      <c r="H60314" s="24"/>
    </row>
    <row r="60315" spans="8:8" ht="15" customHeight="1">
      <c r="H60315" s="24"/>
    </row>
    <row r="60316" spans="8:8" ht="15" customHeight="1">
      <c r="H60316" s="24"/>
    </row>
    <row r="60317" spans="8:8" ht="15" customHeight="1">
      <c r="H60317" s="24"/>
    </row>
    <row r="60318" spans="8:8" ht="15" customHeight="1">
      <c r="H60318" s="24"/>
    </row>
    <row r="60319" spans="8:8" ht="15" customHeight="1">
      <c r="H60319" s="24"/>
    </row>
    <row r="60320" spans="8:8" ht="15" customHeight="1">
      <c r="H60320" s="24"/>
    </row>
    <row r="60321" spans="8:8" ht="15" customHeight="1">
      <c r="H60321" s="24"/>
    </row>
    <row r="60322" spans="8:8" ht="15" customHeight="1">
      <c r="H60322" s="24"/>
    </row>
    <row r="60323" spans="8:8" ht="15" customHeight="1">
      <c r="H60323" s="24"/>
    </row>
    <row r="60324" spans="8:8" ht="15" customHeight="1">
      <c r="H60324" s="24"/>
    </row>
    <row r="60325" spans="8:8" ht="15" customHeight="1">
      <c r="H60325" s="24"/>
    </row>
    <row r="60326" spans="8:8" ht="15" customHeight="1">
      <c r="H60326" s="24"/>
    </row>
    <row r="60327" spans="8:8" ht="15" customHeight="1">
      <c r="H60327" s="24"/>
    </row>
    <row r="60328" spans="8:8" ht="15" customHeight="1">
      <c r="H60328" s="24"/>
    </row>
    <row r="60329" spans="8:8" ht="15" customHeight="1">
      <c r="H60329" s="24"/>
    </row>
    <row r="60330" spans="8:8" ht="15" customHeight="1">
      <c r="H60330" s="24"/>
    </row>
    <row r="60331" spans="8:8" ht="15" customHeight="1">
      <c r="H60331" s="24"/>
    </row>
    <row r="60332" spans="8:8" ht="15" customHeight="1">
      <c r="H60332" s="24"/>
    </row>
    <row r="60333" spans="8:8" ht="15" customHeight="1">
      <c r="H60333" s="24"/>
    </row>
    <row r="60334" spans="8:8" ht="15" customHeight="1">
      <c r="H60334" s="24"/>
    </row>
    <row r="60335" spans="8:8" ht="15" customHeight="1">
      <c r="H60335" s="24"/>
    </row>
    <row r="60336" spans="8:8" ht="15" customHeight="1">
      <c r="H60336" s="24"/>
    </row>
    <row r="60337" spans="8:8" ht="15" customHeight="1">
      <c r="H60337" s="24"/>
    </row>
    <row r="60338" spans="8:8" ht="15" customHeight="1">
      <c r="H60338" s="24"/>
    </row>
    <row r="60339" spans="8:8" ht="15" customHeight="1">
      <c r="H60339" s="24"/>
    </row>
    <row r="60340" spans="8:8" ht="15" customHeight="1">
      <c r="H60340" s="24"/>
    </row>
    <row r="60341" spans="8:8" ht="15" customHeight="1">
      <c r="H60341" s="24"/>
    </row>
    <row r="60342" spans="8:8" ht="15" customHeight="1">
      <c r="H60342" s="24"/>
    </row>
    <row r="60343" spans="8:8" ht="15" customHeight="1">
      <c r="H60343" s="24"/>
    </row>
    <row r="60344" spans="8:8" ht="15" customHeight="1">
      <c r="H60344" s="24"/>
    </row>
    <row r="60345" spans="8:8" ht="15" customHeight="1">
      <c r="H60345" s="24"/>
    </row>
    <row r="60346" spans="8:8" ht="15" customHeight="1">
      <c r="H60346" s="24"/>
    </row>
    <row r="60347" spans="8:8" ht="15" customHeight="1">
      <c r="H60347" s="24"/>
    </row>
    <row r="60348" spans="8:8" ht="15" customHeight="1">
      <c r="H60348" s="24"/>
    </row>
    <row r="60349" spans="8:8" ht="15" customHeight="1">
      <c r="H60349" s="24"/>
    </row>
    <row r="60350" spans="8:8" ht="15" customHeight="1">
      <c r="H60350" s="24"/>
    </row>
    <row r="60351" spans="8:8" ht="15" customHeight="1">
      <c r="H60351" s="24"/>
    </row>
    <row r="60352" spans="8:8" ht="15" customHeight="1">
      <c r="H60352" s="24"/>
    </row>
    <row r="60353" spans="8:8" ht="15" customHeight="1">
      <c r="H60353" s="24"/>
    </row>
    <row r="60354" spans="8:8" ht="15" customHeight="1">
      <c r="H60354" s="24"/>
    </row>
    <row r="60355" spans="8:8" ht="15" customHeight="1">
      <c r="H60355" s="24"/>
    </row>
    <row r="60356" spans="8:8" ht="15" customHeight="1">
      <c r="H60356" s="24"/>
    </row>
    <row r="60357" spans="8:8" ht="15" customHeight="1">
      <c r="H60357" s="24"/>
    </row>
    <row r="60358" spans="8:8" ht="15" customHeight="1">
      <c r="H60358" s="24"/>
    </row>
    <row r="60359" spans="8:8" ht="15" customHeight="1">
      <c r="H60359" s="24"/>
    </row>
    <row r="60360" spans="8:8" ht="15" customHeight="1">
      <c r="H60360" s="24"/>
    </row>
    <row r="60361" spans="8:8" ht="15" customHeight="1">
      <c r="H60361" s="24"/>
    </row>
    <row r="60362" spans="8:8" ht="15" customHeight="1">
      <c r="H60362" s="24"/>
    </row>
    <row r="60363" spans="8:8" ht="15" customHeight="1">
      <c r="H60363" s="24"/>
    </row>
    <row r="60364" spans="8:8" ht="15" customHeight="1">
      <c r="H60364" s="24"/>
    </row>
    <row r="60365" spans="8:8" ht="15" customHeight="1">
      <c r="H60365" s="24"/>
    </row>
    <row r="60366" spans="8:8" ht="15" customHeight="1">
      <c r="H60366" s="24"/>
    </row>
    <row r="60367" spans="8:8" ht="15" customHeight="1">
      <c r="H60367" s="24"/>
    </row>
    <row r="60368" spans="8:8" ht="15" customHeight="1">
      <c r="H60368" s="24"/>
    </row>
    <row r="60369" spans="8:8" ht="15" customHeight="1">
      <c r="H60369" s="24"/>
    </row>
    <row r="60370" spans="8:8" ht="15" customHeight="1">
      <c r="H60370" s="24"/>
    </row>
    <row r="60371" spans="8:8" ht="15" customHeight="1">
      <c r="H60371" s="24"/>
    </row>
    <row r="60372" spans="8:8" ht="15" customHeight="1">
      <c r="H60372" s="24"/>
    </row>
    <row r="60373" spans="8:8" ht="15" customHeight="1">
      <c r="H60373" s="24"/>
    </row>
    <row r="60374" spans="8:8" ht="15" customHeight="1">
      <c r="H60374" s="24"/>
    </row>
    <row r="60375" spans="8:8" ht="15" customHeight="1">
      <c r="H60375" s="24"/>
    </row>
    <row r="60376" spans="8:8" ht="15" customHeight="1">
      <c r="H60376" s="24"/>
    </row>
    <row r="60377" spans="8:8" ht="15" customHeight="1">
      <c r="H60377" s="24"/>
    </row>
    <row r="60378" spans="8:8" ht="15" customHeight="1">
      <c r="H60378" s="24"/>
    </row>
    <row r="60379" spans="8:8" ht="15" customHeight="1">
      <c r="H60379" s="24"/>
    </row>
    <row r="60380" spans="8:8" ht="15" customHeight="1">
      <c r="H60380" s="24"/>
    </row>
    <row r="60381" spans="8:8" ht="15" customHeight="1">
      <c r="H60381" s="24"/>
    </row>
    <row r="60382" spans="8:8" ht="15" customHeight="1">
      <c r="H60382" s="24"/>
    </row>
    <row r="60383" spans="8:8" ht="15" customHeight="1">
      <c r="H60383" s="24"/>
    </row>
    <row r="60384" spans="8:8" ht="15" customHeight="1">
      <c r="H60384" s="24"/>
    </row>
    <row r="60385" spans="8:8" ht="15" customHeight="1">
      <c r="H60385" s="24"/>
    </row>
    <row r="60386" spans="8:8" ht="15" customHeight="1">
      <c r="H60386" s="24"/>
    </row>
    <row r="60387" spans="8:8" ht="15" customHeight="1">
      <c r="H60387" s="24"/>
    </row>
    <row r="60388" spans="8:8" ht="15" customHeight="1">
      <c r="H60388" s="24"/>
    </row>
    <row r="60389" spans="8:8" ht="15" customHeight="1">
      <c r="H60389" s="24"/>
    </row>
    <row r="60390" spans="8:8" ht="15" customHeight="1">
      <c r="H60390" s="24"/>
    </row>
    <row r="60391" spans="8:8" ht="15" customHeight="1">
      <c r="H60391" s="24"/>
    </row>
    <row r="60392" spans="8:8" ht="15" customHeight="1">
      <c r="H60392" s="24"/>
    </row>
    <row r="60393" spans="8:8" ht="15" customHeight="1">
      <c r="H60393" s="24"/>
    </row>
    <row r="60394" spans="8:8" ht="15" customHeight="1">
      <c r="H60394" s="24"/>
    </row>
    <row r="60395" spans="8:8" ht="15" customHeight="1">
      <c r="H60395" s="24"/>
    </row>
    <row r="60396" spans="8:8" ht="15" customHeight="1">
      <c r="H60396" s="24"/>
    </row>
    <row r="60397" spans="8:8" ht="15" customHeight="1">
      <c r="H60397" s="24"/>
    </row>
    <row r="60398" spans="8:8" ht="15" customHeight="1">
      <c r="H60398" s="24"/>
    </row>
    <row r="60399" spans="8:8" ht="15" customHeight="1">
      <c r="H60399" s="24"/>
    </row>
    <row r="60400" spans="8:8" ht="15" customHeight="1">
      <c r="H60400" s="24"/>
    </row>
    <row r="60401" spans="8:8" ht="15" customHeight="1">
      <c r="H60401" s="24"/>
    </row>
    <row r="60402" spans="8:8" ht="15" customHeight="1">
      <c r="H60402" s="24"/>
    </row>
    <row r="60403" spans="8:8" ht="15" customHeight="1">
      <c r="H60403" s="24"/>
    </row>
    <row r="60404" spans="8:8" ht="15" customHeight="1">
      <c r="H60404" s="24"/>
    </row>
    <row r="60405" spans="8:8" ht="15" customHeight="1">
      <c r="H60405" s="24"/>
    </row>
    <row r="60406" spans="8:8" ht="15" customHeight="1">
      <c r="H60406" s="24"/>
    </row>
    <row r="60407" spans="8:8" ht="15" customHeight="1">
      <c r="H60407" s="24"/>
    </row>
    <row r="60408" spans="8:8" ht="15" customHeight="1">
      <c r="H60408" s="24"/>
    </row>
    <row r="60409" spans="8:8" ht="15" customHeight="1">
      <c r="H60409" s="24"/>
    </row>
    <row r="60410" spans="8:8" ht="15" customHeight="1">
      <c r="H60410" s="24"/>
    </row>
    <row r="60411" spans="8:8" ht="15" customHeight="1">
      <c r="H60411" s="24"/>
    </row>
    <row r="60412" spans="8:8" ht="15" customHeight="1">
      <c r="H60412" s="24"/>
    </row>
    <row r="60413" spans="8:8" ht="15" customHeight="1">
      <c r="H60413" s="24"/>
    </row>
    <row r="60414" spans="8:8" ht="15" customHeight="1">
      <c r="H60414" s="24"/>
    </row>
    <row r="60415" spans="8:8" ht="15" customHeight="1">
      <c r="H60415" s="24"/>
    </row>
    <row r="60416" spans="8:8" ht="15" customHeight="1">
      <c r="H60416" s="24"/>
    </row>
    <row r="60417" spans="8:8" ht="15" customHeight="1">
      <c r="H60417" s="24"/>
    </row>
    <row r="60418" spans="8:8" ht="15" customHeight="1">
      <c r="H60418" s="24"/>
    </row>
    <row r="60419" spans="8:8" ht="15" customHeight="1">
      <c r="H60419" s="24"/>
    </row>
    <row r="60420" spans="8:8" ht="15" customHeight="1">
      <c r="H60420" s="24"/>
    </row>
    <row r="60421" spans="8:8" ht="15" customHeight="1">
      <c r="H60421" s="24"/>
    </row>
    <row r="60422" spans="8:8" ht="15" customHeight="1">
      <c r="H60422" s="24"/>
    </row>
    <row r="60423" spans="8:8" ht="15" customHeight="1">
      <c r="H60423" s="24"/>
    </row>
    <row r="60424" spans="8:8" ht="15" customHeight="1">
      <c r="H60424" s="24"/>
    </row>
    <row r="60425" spans="8:8" ht="15" customHeight="1">
      <c r="H60425" s="24"/>
    </row>
    <row r="60426" spans="8:8" ht="15" customHeight="1">
      <c r="H60426" s="24"/>
    </row>
    <row r="60427" spans="8:8" ht="15" customHeight="1">
      <c r="H60427" s="24"/>
    </row>
    <row r="60428" spans="8:8" ht="15" customHeight="1">
      <c r="H60428" s="24"/>
    </row>
    <row r="60429" spans="8:8" ht="15" customHeight="1">
      <c r="H60429" s="24"/>
    </row>
    <row r="60430" spans="8:8" ht="15" customHeight="1">
      <c r="H60430" s="24"/>
    </row>
    <row r="60431" spans="8:8" ht="15" customHeight="1">
      <c r="H60431" s="24"/>
    </row>
    <row r="60432" spans="8:8" ht="15" customHeight="1">
      <c r="H60432" s="24"/>
    </row>
    <row r="60433" spans="8:8" ht="15" customHeight="1">
      <c r="H60433" s="24"/>
    </row>
    <row r="60434" spans="8:8" ht="15" customHeight="1">
      <c r="H60434" s="24"/>
    </row>
    <row r="60435" spans="8:8" ht="15" customHeight="1">
      <c r="H60435" s="24"/>
    </row>
    <row r="60436" spans="8:8" ht="15" customHeight="1">
      <c r="H60436" s="24"/>
    </row>
    <row r="60437" spans="8:8" ht="15" customHeight="1">
      <c r="H60437" s="24"/>
    </row>
    <row r="60438" spans="8:8" ht="15" customHeight="1">
      <c r="H60438" s="24"/>
    </row>
    <row r="60439" spans="8:8" ht="15" customHeight="1">
      <c r="H60439" s="24"/>
    </row>
    <row r="60440" spans="8:8" ht="15" customHeight="1">
      <c r="H60440" s="24"/>
    </row>
    <row r="60441" spans="8:8" ht="15" customHeight="1">
      <c r="H60441" s="24"/>
    </row>
    <row r="60442" spans="8:8" ht="15" customHeight="1">
      <c r="H60442" s="24"/>
    </row>
    <row r="60443" spans="8:8" ht="15" customHeight="1">
      <c r="H60443" s="24"/>
    </row>
    <row r="60444" spans="8:8" ht="15" customHeight="1">
      <c r="H60444" s="24"/>
    </row>
    <row r="60445" spans="8:8" ht="15" customHeight="1">
      <c r="H60445" s="24"/>
    </row>
    <row r="60446" spans="8:8" ht="15" customHeight="1">
      <c r="H60446" s="24"/>
    </row>
    <row r="60447" spans="8:8" ht="15" customHeight="1">
      <c r="H60447" s="24"/>
    </row>
    <row r="60448" spans="8:8" ht="15" customHeight="1">
      <c r="H60448" s="24"/>
    </row>
    <row r="60449" spans="8:8" ht="15" customHeight="1">
      <c r="H60449" s="24"/>
    </row>
    <row r="60450" spans="8:8" ht="15" customHeight="1">
      <c r="H60450" s="24"/>
    </row>
    <row r="60451" spans="8:8" ht="15" customHeight="1">
      <c r="H60451" s="24"/>
    </row>
    <row r="60452" spans="8:8" ht="15" customHeight="1">
      <c r="H60452" s="24"/>
    </row>
    <row r="60453" spans="8:8" ht="15" customHeight="1">
      <c r="H60453" s="24"/>
    </row>
    <row r="60454" spans="8:8" ht="15" customHeight="1">
      <c r="H60454" s="24"/>
    </row>
    <row r="60455" spans="8:8" ht="15" customHeight="1">
      <c r="H60455" s="24"/>
    </row>
    <row r="60456" spans="8:8" ht="15" customHeight="1">
      <c r="H60456" s="24"/>
    </row>
    <row r="60457" spans="8:8" ht="15" customHeight="1">
      <c r="H60457" s="24"/>
    </row>
    <row r="60458" spans="8:8" ht="15" customHeight="1">
      <c r="H60458" s="24"/>
    </row>
    <row r="60459" spans="8:8" ht="15" customHeight="1">
      <c r="H60459" s="24"/>
    </row>
    <row r="60460" spans="8:8" ht="15" customHeight="1">
      <c r="H60460" s="24"/>
    </row>
    <row r="60461" spans="8:8" ht="15" customHeight="1">
      <c r="H60461" s="24"/>
    </row>
    <row r="60462" spans="8:8" ht="15" customHeight="1">
      <c r="H60462" s="24"/>
    </row>
    <row r="60463" spans="8:8" ht="15" customHeight="1">
      <c r="H60463" s="24"/>
    </row>
    <row r="60464" spans="8:8" ht="15" customHeight="1">
      <c r="H60464" s="24"/>
    </row>
    <row r="60465" spans="8:8" ht="15" customHeight="1">
      <c r="H60465" s="24"/>
    </row>
    <row r="60466" spans="8:8" ht="15" customHeight="1">
      <c r="H60466" s="24"/>
    </row>
    <row r="60467" spans="8:8" ht="15" customHeight="1">
      <c r="H60467" s="24"/>
    </row>
    <row r="60468" spans="8:8" ht="15" customHeight="1">
      <c r="H60468" s="24"/>
    </row>
    <row r="60469" spans="8:8" ht="15" customHeight="1">
      <c r="H60469" s="24"/>
    </row>
    <row r="60470" spans="8:8" ht="15" customHeight="1">
      <c r="H60470" s="24"/>
    </row>
    <row r="60471" spans="8:8" ht="15" customHeight="1">
      <c r="H60471" s="24"/>
    </row>
    <row r="60472" spans="8:8" ht="15" customHeight="1">
      <c r="H60472" s="24"/>
    </row>
    <row r="60473" spans="8:8" ht="15" customHeight="1">
      <c r="H60473" s="24"/>
    </row>
    <row r="60474" spans="8:8" ht="15" customHeight="1">
      <c r="H60474" s="24"/>
    </row>
    <row r="60475" spans="8:8" ht="15" customHeight="1">
      <c r="H60475" s="24"/>
    </row>
    <row r="60476" spans="8:8" ht="15" customHeight="1">
      <c r="H60476" s="24"/>
    </row>
    <row r="60477" spans="8:8" ht="15" customHeight="1">
      <c r="H60477" s="24"/>
    </row>
    <row r="60478" spans="8:8" ht="15" customHeight="1">
      <c r="H60478" s="24"/>
    </row>
    <row r="60479" spans="8:8" ht="15" customHeight="1">
      <c r="H60479" s="24"/>
    </row>
    <row r="60480" spans="8:8" ht="15" customHeight="1">
      <c r="H60480" s="24"/>
    </row>
    <row r="60481" spans="8:8" ht="15" customHeight="1">
      <c r="H60481" s="24"/>
    </row>
    <row r="60482" spans="8:8" ht="15" customHeight="1">
      <c r="H60482" s="24"/>
    </row>
    <row r="60483" spans="8:8" ht="15" customHeight="1">
      <c r="H60483" s="24"/>
    </row>
    <row r="60484" spans="8:8" ht="15" customHeight="1">
      <c r="H60484" s="24"/>
    </row>
    <row r="60485" spans="8:8" ht="15" customHeight="1">
      <c r="H60485" s="24"/>
    </row>
    <row r="60486" spans="8:8" ht="15" customHeight="1">
      <c r="H60486" s="24"/>
    </row>
    <row r="60487" spans="8:8" ht="15" customHeight="1">
      <c r="H60487" s="24"/>
    </row>
    <row r="60488" spans="8:8" ht="15" customHeight="1">
      <c r="H60488" s="24"/>
    </row>
    <row r="60489" spans="8:8" ht="15" customHeight="1">
      <c r="H60489" s="24"/>
    </row>
    <row r="60490" spans="8:8" ht="15" customHeight="1">
      <c r="H60490" s="24"/>
    </row>
    <row r="60491" spans="8:8" ht="15" customHeight="1">
      <c r="H60491" s="24"/>
    </row>
    <row r="60492" spans="8:8" ht="15" customHeight="1">
      <c r="H60492" s="24"/>
    </row>
    <row r="60493" spans="8:8" ht="15" customHeight="1">
      <c r="H60493" s="24"/>
    </row>
    <row r="60494" spans="8:8" ht="15" customHeight="1">
      <c r="H60494" s="24"/>
    </row>
    <row r="60495" spans="8:8" ht="15" customHeight="1">
      <c r="H60495" s="24"/>
    </row>
    <row r="60496" spans="8:8" ht="15" customHeight="1">
      <c r="H60496" s="24"/>
    </row>
    <row r="60497" spans="8:8" ht="15" customHeight="1">
      <c r="H60497" s="24"/>
    </row>
    <row r="60498" spans="8:8" ht="15" customHeight="1">
      <c r="H60498" s="24"/>
    </row>
    <row r="60499" spans="8:8" ht="15" customHeight="1">
      <c r="H60499" s="24"/>
    </row>
    <row r="60500" spans="8:8" ht="15" customHeight="1">
      <c r="H60500" s="24"/>
    </row>
    <row r="60501" spans="8:8" ht="15" customHeight="1">
      <c r="H60501" s="24"/>
    </row>
    <row r="60502" spans="8:8" ht="15" customHeight="1">
      <c r="H60502" s="24"/>
    </row>
    <row r="60503" spans="8:8" ht="15" customHeight="1">
      <c r="H60503" s="24"/>
    </row>
    <row r="60504" spans="8:8" ht="15" customHeight="1">
      <c r="H60504" s="24"/>
    </row>
    <row r="60505" spans="8:8" ht="15" customHeight="1">
      <c r="H60505" s="24"/>
    </row>
    <row r="60506" spans="8:8" ht="15" customHeight="1">
      <c r="H60506" s="24"/>
    </row>
    <row r="60507" spans="8:8" ht="15" customHeight="1">
      <c r="H60507" s="24"/>
    </row>
    <row r="60508" spans="8:8" ht="15" customHeight="1">
      <c r="H60508" s="24"/>
    </row>
    <row r="60509" spans="8:8" ht="15" customHeight="1">
      <c r="H60509" s="24"/>
    </row>
    <row r="60510" spans="8:8" ht="15" customHeight="1">
      <c r="H60510" s="24"/>
    </row>
    <row r="60511" spans="8:8" ht="15" customHeight="1">
      <c r="H60511" s="24"/>
    </row>
    <row r="60512" spans="8:8" ht="15" customHeight="1">
      <c r="H60512" s="24"/>
    </row>
    <row r="60513" spans="8:8" ht="15" customHeight="1">
      <c r="H60513" s="24"/>
    </row>
    <row r="60514" spans="8:8" ht="15" customHeight="1">
      <c r="H60514" s="24"/>
    </row>
    <row r="60515" spans="8:8" ht="15" customHeight="1">
      <c r="H60515" s="24"/>
    </row>
    <row r="60516" spans="8:8" ht="15" customHeight="1">
      <c r="H60516" s="24"/>
    </row>
    <row r="60517" spans="8:8" ht="15" customHeight="1">
      <c r="H60517" s="24"/>
    </row>
    <row r="60518" spans="8:8" ht="15" customHeight="1">
      <c r="H60518" s="24"/>
    </row>
    <row r="60519" spans="8:8" ht="15" customHeight="1">
      <c r="H60519" s="24"/>
    </row>
    <row r="60520" spans="8:8" ht="15" customHeight="1">
      <c r="H60520" s="24"/>
    </row>
    <row r="60521" spans="8:8" ht="15" customHeight="1">
      <c r="H60521" s="24"/>
    </row>
    <row r="60522" spans="8:8" ht="15" customHeight="1">
      <c r="H60522" s="24"/>
    </row>
    <row r="60523" spans="8:8" ht="15" customHeight="1">
      <c r="H60523" s="24"/>
    </row>
    <row r="60524" spans="8:8" ht="15" customHeight="1">
      <c r="H60524" s="24"/>
    </row>
    <row r="60525" spans="8:8" ht="15" customHeight="1">
      <c r="H60525" s="24"/>
    </row>
    <row r="60526" spans="8:8" ht="15" customHeight="1">
      <c r="H60526" s="24"/>
    </row>
    <row r="60527" spans="8:8" ht="15" customHeight="1">
      <c r="H60527" s="24"/>
    </row>
    <row r="60528" spans="8:8" ht="15" customHeight="1">
      <c r="H60528" s="24"/>
    </row>
    <row r="60529" spans="8:8" ht="15" customHeight="1">
      <c r="H60529" s="24"/>
    </row>
    <row r="60530" spans="8:8" ht="15" customHeight="1">
      <c r="H60530" s="24"/>
    </row>
    <row r="60531" spans="8:8" ht="15" customHeight="1">
      <c r="H60531" s="24"/>
    </row>
    <row r="60532" spans="8:8" ht="15" customHeight="1">
      <c r="H60532" s="24"/>
    </row>
    <row r="60533" spans="8:8" ht="15" customHeight="1">
      <c r="H60533" s="24"/>
    </row>
    <row r="60534" spans="8:8" ht="15" customHeight="1">
      <c r="H60534" s="24"/>
    </row>
    <row r="60535" spans="8:8" ht="15" customHeight="1">
      <c r="H60535" s="24"/>
    </row>
    <row r="60536" spans="8:8" ht="15" customHeight="1">
      <c r="H60536" s="24"/>
    </row>
    <row r="60537" spans="8:8" ht="15" customHeight="1">
      <c r="H60537" s="24"/>
    </row>
    <row r="60538" spans="8:8" ht="15" customHeight="1">
      <c r="H60538" s="24"/>
    </row>
    <row r="60539" spans="8:8" ht="15" customHeight="1">
      <c r="H60539" s="24"/>
    </row>
    <row r="60540" spans="8:8" ht="15" customHeight="1">
      <c r="H60540" s="24"/>
    </row>
    <row r="60541" spans="8:8" ht="15" customHeight="1">
      <c r="H60541" s="24"/>
    </row>
    <row r="60542" spans="8:8" ht="15" customHeight="1">
      <c r="H60542" s="24"/>
    </row>
    <row r="60543" spans="8:8" ht="15" customHeight="1">
      <c r="H60543" s="24"/>
    </row>
    <row r="60544" spans="8:8" ht="15" customHeight="1">
      <c r="H60544" s="24"/>
    </row>
    <row r="60545" spans="8:8" ht="15" customHeight="1">
      <c r="H60545" s="24"/>
    </row>
    <row r="60546" spans="8:8" ht="15" customHeight="1">
      <c r="H60546" s="24"/>
    </row>
    <row r="60547" spans="8:8" ht="15" customHeight="1">
      <c r="H60547" s="24"/>
    </row>
    <row r="60548" spans="8:8" ht="15" customHeight="1">
      <c r="H60548" s="24"/>
    </row>
    <row r="60549" spans="8:8" ht="15" customHeight="1">
      <c r="H60549" s="24"/>
    </row>
    <row r="60550" spans="8:8" ht="15" customHeight="1">
      <c r="H60550" s="24"/>
    </row>
    <row r="60551" spans="8:8" ht="15" customHeight="1">
      <c r="H60551" s="24"/>
    </row>
    <row r="60552" spans="8:8" ht="15" customHeight="1">
      <c r="H60552" s="24"/>
    </row>
    <row r="60553" spans="8:8" ht="15" customHeight="1">
      <c r="H60553" s="24"/>
    </row>
    <row r="60554" spans="8:8" ht="15" customHeight="1">
      <c r="H60554" s="24"/>
    </row>
    <row r="60555" spans="8:8" ht="15" customHeight="1">
      <c r="H60555" s="24"/>
    </row>
    <row r="60556" spans="8:8" ht="15" customHeight="1">
      <c r="H60556" s="24"/>
    </row>
    <row r="60557" spans="8:8" ht="15" customHeight="1">
      <c r="H60557" s="24"/>
    </row>
    <row r="60558" spans="8:8" ht="15" customHeight="1">
      <c r="H60558" s="24"/>
    </row>
    <row r="60559" spans="8:8" ht="15" customHeight="1">
      <c r="H60559" s="24"/>
    </row>
    <row r="60560" spans="8:8" ht="15" customHeight="1">
      <c r="H60560" s="24"/>
    </row>
    <row r="60561" spans="8:8" ht="15" customHeight="1">
      <c r="H60561" s="24"/>
    </row>
    <row r="60562" spans="8:8" ht="15" customHeight="1">
      <c r="H60562" s="24"/>
    </row>
    <row r="60563" spans="8:8" ht="15" customHeight="1">
      <c r="H60563" s="24"/>
    </row>
    <row r="60564" spans="8:8" ht="15" customHeight="1">
      <c r="H60564" s="24"/>
    </row>
    <row r="60565" spans="8:8" ht="15" customHeight="1">
      <c r="H60565" s="24"/>
    </row>
    <row r="60566" spans="8:8" ht="15" customHeight="1">
      <c r="H60566" s="24"/>
    </row>
    <row r="60567" spans="8:8" ht="15" customHeight="1">
      <c r="H60567" s="24"/>
    </row>
    <row r="60568" spans="8:8" ht="15" customHeight="1">
      <c r="H60568" s="24"/>
    </row>
    <row r="60569" spans="8:8" ht="15" customHeight="1">
      <c r="H60569" s="24"/>
    </row>
    <row r="60570" spans="8:8" ht="15" customHeight="1">
      <c r="H60570" s="24"/>
    </row>
    <row r="60571" spans="8:8" ht="15" customHeight="1">
      <c r="H60571" s="24"/>
    </row>
    <row r="60572" spans="8:8" ht="15" customHeight="1">
      <c r="H60572" s="24"/>
    </row>
    <row r="60573" spans="8:8" ht="15" customHeight="1">
      <c r="H60573" s="24"/>
    </row>
    <row r="60574" spans="8:8" ht="15" customHeight="1">
      <c r="H60574" s="24"/>
    </row>
    <row r="60575" spans="8:8" ht="15" customHeight="1">
      <c r="H60575" s="24"/>
    </row>
    <row r="60576" spans="8:8" ht="15" customHeight="1">
      <c r="H60576" s="24"/>
    </row>
    <row r="60577" spans="8:8" ht="15" customHeight="1">
      <c r="H60577" s="24"/>
    </row>
    <row r="60578" spans="8:8" ht="15" customHeight="1">
      <c r="H60578" s="24"/>
    </row>
    <row r="60579" spans="8:8" ht="15" customHeight="1">
      <c r="H60579" s="24"/>
    </row>
    <row r="60580" spans="8:8" ht="15" customHeight="1">
      <c r="H60580" s="24"/>
    </row>
    <row r="60581" spans="8:8" ht="15" customHeight="1">
      <c r="H60581" s="24"/>
    </row>
    <row r="60582" spans="8:8" ht="15" customHeight="1">
      <c r="H60582" s="24"/>
    </row>
    <row r="60583" spans="8:8" ht="15" customHeight="1">
      <c r="H60583" s="24"/>
    </row>
    <row r="60584" spans="8:8" ht="15" customHeight="1">
      <c r="H60584" s="24"/>
    </row>
    <row r="60585" spans="8:8" ht="15" customHeight="1">
      <c r="H60585" s="24"/>
    </row>
    <row r="60586" spans="8:8" ht="15" customHeight="1">
      <c r="H60586" s="24"/>
    </row>
    <row r="60587" spans="8:8" ht="15" customHeight="1">
      <c r="H60587" s="24"/>
    </row>
    <row r="60588" spans="8:8" ht="15" customHeight="1">
      <c r="H60588" s="24"/>
    </row>
    <row r="60589" spans="8:8" ht="15" customHeight="1">
      <c r="H60589" s="24"/>
    </row>
    <row r="60590" spans="8:8" ht="15" customHeight="1">
      <c r="H60590" s="24"/>
    </row>
    <row r="60591" spans="8:8" ht="15" customHeight="1">
      <c r="H60591" s="24"/>
    </row>
    <row r="60592" spans="8:8" ht="15" customHeight="1">
      <c r="H60592" s="24"/>
    </row>
    <row r="60593" spans="8:8" ht="15" customHeight="1">
      <c r="H60593" s="24"/>
    </row>
    <row r="60594" spans="8:8" ht="15" customHeight="1">
      <c r="H60594" s="24"/>
    </row>
    <row r="60595" spans="8:8" ht="15" customHeight="1">
      <c r="H60595" s="24"/>
    </row>
    <row r="60596" spans="8:8" ht="15" customHeight="1">
      <c r="H60596" s="24"/>
    </row>
    <row r="60597" spans="8:8" ht="15" customHeight="1">
      <c r="H60597" s="24"/>
    </row>
    <row r="60598" spans="8:8" ht="15" customHeight="1">
      <c r="H60598" s="24"/>
    </row>
    <row r="60599" spans="8:8" ht="15" customHeight="1">
      <c r="H60599" s="24"/>
    </row>
    <row r="60600" spans="8:8" ht="15" customHeight="1">
      <c r="H60600" s="24"/>
    </row>
    <row r="60601" spans="8:8" ht="15" customHeight="1">
      <c r="H60601" s="24"/>
    </row>
    <row r="60602" spans="8:8" ht="15" customHeight="1">
      <c r="H60602" s="24"/>
    </row>
    <row r="60603" spans="8:8" ht="15" customHeight="1">
      <c r="H60603" s="24"/>
    </row>
    <row r="60604" spans="8:8" ht="15" customHeight="1">
      <c r="H60604" s="24"/>
    </row>
    <row r="60605" spans="8:8" ht="15" customHeight="1">
      <c r="H60605" s="24"/>
    </row>
    <row r="60606" spans="8:8" ht="15" customHeight="1">
      <c r="H60606" s="24"/>
    </row>
    <row r="60607" spans="8:8" ht="15" customHeight="1">
      <c r="H60607" s="24"/>
    </row>
    <row r="60608" spans="8:8" ht="15" customHeight="1">
      <c r="H60608" s="24"/>
    </row>
    <row r="60609" spans="8:8" ht="15" customHeight="1">
      <c r="H60609" s="24"/>
    </row>
    <row r="60610" spans="8:8" ht="15" customHeight="1">
      <c r="H60610" s="24"/>
    </row>
    <row r="60611" spans="8:8" ht="15" customHeight="1">
      <c r="H60611" s="24"/>
    </row>
    <row r="60612" spans="8:8" ht="15" customHeight="1">
      <c r="H60612" s="24"/>
    </row>
    <row r="60613" spans="8:8" ht="15" customHeight="1">
      <c r="H60613" s="24"/>
    </row>
    <row r="60614" spans="8:8" ht="15" customHeight="1">
      <c r="H60614" s="24"/>
    </row>
    <row r="60615" spans="8:8" ht="15" customHeight="1">
      <c r="H60615" s="24"/>
    </row>
    <row r="60616" spans="8:8" ht="15" customHeight="1">
      <c r="H60616" s="24"/>
    </row>
    <row r="60617" spans="8:8" ht="15" customHeight="1">
      <c r="H60617" s="24"/>
    </row>
    <row r="60618" spans="8:8" ht="15" customHeight="1">
      <c r="H60618" s="24"/>
    </row>
    <row r="60619" spans="8:8" ht="15" customHeight="1">
      <c r="H60619" s="24"/>
    </row>
    <row r="60620" spans="8:8" ht="15" customHeight="1">
      <c r="H60620" s="24"/>
    </row>
    <row r="60621" spans="8:8" ht="15" customHeight="1">
      <c r="H60621" s="24"/>
    </row>
    <row r="60622" spans="8:8" ht="15" customHeight="1">
      <c r="H60622" s="24"/>
    </row>
    <row r="60623" spans="8:8" ht="15" customHeight="1">
      <c r="H60623" s="24"/>
    </row>
    <row r="60624" spans="8:8" ht="15" customHeight="1">
      <c r="H60624" s="24"/>
    </row>
    <row r="60625" spans="8:8" ht="15" customHeight="1">
      <c r="H60625" s="24"/>
    </row>
    <row r="60626" spans="8:8" ht="15" customHeight="1">
      <c r="H60626" s="24"/>
    </row>
    <row r="60627" spans="8:8" ht="15" customHeight="1">
      <c r="H60627" s="24"/>
    </row>
    <row r="60628" spans="8:8" ht="15" customHeight="1">
      <c r="H60628" s="24"/>
    </row>
    <row r="60629" spans="8:8" ht="15" customHeight="1">
      <c r="H60629" s="24"/>
    </row>
    <row r="60630" spans="8:8" ht="15" customHeight="1">
      <c r="H60630" s="24"/>
    </row>
    <row r="60631" spans="8:8" ht="15" customHeight="1">
      <c r="H60631" s="24"/>
    </row>
    <row r="60632" spans="8:8" ht="15" customHeight="1">
      <c r="H60632" s="24"/>
    </row>
    <row r="60633" spans="8:8" ht="15" customHeight="1">
      <c r="H60633" s="24"/>
    </row>
    <row r="60634" spans="8:8" ht="15" customHeight="1">
      <c r="H60634" s="24"/>
    </row>
    <row r="60635" spans="8:8" ht="15" customHeight="1">
      <c r="H60635" s="24"/>
    </row>
    <row r="60636" spans="8:8" ht="15" customHeight="1">
      <c r="H60636" s="24"/>
    </row>
    <row r="60637" spans="8:8" ht="15" customHeight="1">
      <c r="H60637" s="24"/>
    </row>
    <row r="60638" spans="8:8" ht="15" customHeight="1">
      <c r="H60638" s="24"/>
    </row>
    <row r="60639" spans="8:8" ht="15" customHeight="1">
      <c r="H60639" s="24"/>
    </row>
    <row r="60640" spans="8:8" ht="15" customHeight="1">
      <c r="H60640" s="24"/>
    </row>
    <row r="60641" spans="8:8" ht="15" customHeight="1">
      <c r="H60641" s="24"/>
    </row>
    <row r="60642" spans="8:8" ht="15" customHeight="1">
      <c r="H60642" s="24"/>
    </row>
    <row r="60643" spans="8:8" ht="15" customHeight="1">
      <c r="H60643" s="24"/>
    </row>
    <row r="60644" spans="8:8" ht="15" customHeight="1">
      <c r="H60644" s="24"/>
    </row>
    <row r="60645" spans="8:8" ht="15" customHeight="1">
      <c r="H60645" s="24"/>
    </row>
    <row r="60646" spans="8:8" ht="15" customHeight="1">
      <c r="H60646" s="24"/>
    </row>
    <row r="60647" spans="8:8" ht="15" customHeight="1">
      <c r="H60647" s="24"/>
    </row>
    <row r="60648" spans="8:8" ht="15" customHeight="1">
      <c r="H60648" s="24"/>
    </row>
    <row r="60649" spans="8:8" ht="15" customHeight="1">
      <c r="H60649" s="24"/>
    </row>
    <row r="60650" spans="8:8" ht="15" customHeight="1">
      <c r="H60650" s="24"/>
    </row>
    <row r="60651" spans="8:8" ht="15" customHeight="1">
      <c r="H60651" s="24"/>
    </row>
    <row r="60652" spans="8:8" ht="15" customHeight="1">
      <c r="H60652" s="24"/>
    </row>
    <row r="60653" spans="8:8" ht="15" customHeight="1">
      <c r="H60653" s="24"/>
    </row>
    <row r="60654" spans="8:8" ht="15" customHeight="1">
      <c r="H60654" s="24"/>
    </row>
    <row r="60655" spans="8:8" ht="15" customHeight="1">
      <c r="H60655" s="24"/>
    </row>
    <row r="60656" spans="8:8" ht="15" customHeight="1">
      <c r="H60656" s="24"/>
    </row>
    <row r="60657" spans="8:8" ht="15" customHeight="1">
      <c r="H60657" s="24"/>
    </row>
    <row r="60658" spans="8:8" ht="15" customHeight="1">
      <c r="H60658" s="24"/>
    </row>
    <row r="60659" spans="8:8" ht="15" customHeight="1">
      <c r="H60659" s="24"/>
    </row>
    <row r="60660" spans="8:8" ht="15" customHeight="1">
      <c r="H60660" s="24"/>
    </row>
    <row r="60661" spans="8:8" ht="15" customHeight="1">
      <c r="H60661" s="24"/>
    </row>
    <row r="60662" spans="8:8" ht="15" customHeight="1">
      <c r="H60662" s="24"/>
    </row>
    <row r="60663" spans="8:8" ht="15" customHeight="1">
      <c r="H60663" s="24"/>
    </row>
    <row r="60664" spans="8:8" ht="15" customHeight="1">
      <c r="H60664" s="24"/>
    </row>
    <row r="60665" spans="8:8" ht="15" customHeight="1">
      <c r="H60665" s="24"/>
    </row>
    <row r="60666" spans="8:8" ht="15" customHeight="1">
      <c r="H60666" s="24"/>
    </row>
    <row r="60667" spans="8:8" ht="15" customHeight="1">
      <c r="H60667" s="24"/>
    </row>
    <row r="60668" spans="8:8" ht="15" customHeight="1">
      <c r="H60668" s="24"/>
    </row>
    <row r="60669" spans="8:8" ht="15" customHeight="1">
      <c r="H60669" s="24"/>
    </row>
    <row r="60670" spans="8:8" ht="15" customHeight="1">
      <c r="H60670" s="24"/>
    </row>
    <row r="60671" spans="8:8" ht="15" customHeight="1">
      <c r="H60671" s="24"/>
    </row>
    <row r="60672" spans="8:8" ht="15" customHeight="1">
      <c r="H60672" s="24"/>
    </row>
    <row r="60673" spans="8:8" ht="15" customHeight="1">
      <c r="H60673" s="24"/>
    </row>
    <row r="60674" spans="8:8" ht="15" customHeight="1">
      <c r="H60674" s="24"/>
    </row>
    <row r="60675" spans="8:8" ht="15" customHeight="1">
      <c r="H60675" s="24"/>
    </row>
    <row r="60676" spans="8:8" ht="15" customHeight="1">
      <c r="H60676" s="24"/>
    </row>
    <row r="60677" spans="8:8" ht="15" customHeight="1">
      <c r="H60677" s="24"/>
    </row>
    <row r="60678" spans="8:8" ht="15" customHeight="1">
      <c r="H60678" s="24"/>
    </row>
    <row r="60679" spans="8:8" ht="15" customHeight="1">
      <c r="H60679" s="24"/>
    </row>
    <row r="60680" spans="8:8" ht="15" customHeight="1">
      <c r="H60680" s="24"/>
    </row>
    <row r="60681" spans="8:8" ht="15" customHeight="1">
      <c r="H60681" s="24"/>
    </row>
    <row r="60682" spans="8:8" ht="15" customHeight="1">
      <c r="H60682" s="24"/>
    </row>
    <row r="60683" spans="8:8" ht="15" customHeight="1">
      <c r="H60683" s="24"/>
    </row>
    <row r="60684" spans="8:8" ht="15" customHeight="1">
      <c r="H60684" s="24"/>
    </row>
    <row r="60685" spans="8:8" ht="15" customHeight="1">
      <c r="H60685" s="24"/>
    </row>
    <row r="60686" spans="8:8" ht="15" customHeight="1">
      <c r="H60686" s="24"/>
    </row>
    <row r="60687" spans="8:8" ht="15" customHeight="1">
      <c r="H60687" s="24"/>
    </row>
    <row r="60688" spans="8:8" ht="15" customHeight="1">
      <c r="H60688" s="24"/>
    </row>
    <row r="60689" spans="8:8" ht="15" customHeight="1">
      <c r="H60689" s="24"/>
    </row>
    <row r="60690" spans="8:8" ht="15" customHeight="1">
      <c r="H60690" s="24"/>
    </row>
    <row r="60691" spans="8:8" ht="15" customHeight="1">
      <c r="H60691" s="24"/>
    </row>
    <row r="60692" spans="8:8" ht="15" customHeight="1">
      <c r="H60692" s="24"/>
    </row>
    <row r="60693" spans="8:8" ht="15" customHeight="1">
      <c r="H60693" s="24"/>
    </row>
    <row r="60694" spans="8:8" ht="15" customHeight="1">
      <c r="H60694" s="24"/>
    </row>
    <row r="60695" spans="8:8" ht="15" customHeight="1">
      <c r="H60695" s="24"/>
    </row>
    <row r="60696" spans="8:8" ht="15" customHeight="1">
      <c r="H60696" s="24"/>
    </row>
    <row r="60697" spans="8:8" ht="15" customHeight="1">
      <c r="H60697" s="24"/>
    </row>
    <row r="60698" spans="8:8" ht="15" customHeight="1">
      <c r="H60698" s="24"/>
    </row>
    <row r="60699" spans="8:8" ht="15" customHeight="1">
      <c r="H60699" s="24"/>
    </row>
    <row r="60700" spans="8:8" ht="15" customHeight="1">
      <c r="H60700" s="24"/>
    </row>
    <row r="60701" spans="8:8" ht="15" customHeight="1">
      <c r="H60701" s="24"/>
    </row>
    <row r="60702" spans="8:8" ht="15" customHeight="1">
      <c r="H60702" s="24"/>
    </row>
    <row r="60703" spans="8:8" ht="15" customHeight="1">
      <c r="H60703" s="24"/>
    </row>
    <row r="60704" spans="8:8" ht="15" customHeight="1">
      <c r="H60704" s="24"/>
    </row>
    <row r="60705" spans="8:8" ht="15" customHeight="1">
      <c r="H60705" s="24"/>
    </row>
    <row r="60706" spans="8:8" ht="15" customHeight="1">
      <c r="H60706" s="24"/>
    </row>
    <row r="60707" spans="8:8" ht="15" customHeight="1">
      <c r="H60707" s="24"/>
    </row>
    <row r="60708" spans="8:8" ht="15" customHeight="1">
      <c r="H60708" s="24"/>
    </row>
    <row r="60709" spans="8:8" ht="15" customHeight="1">
      <c r="H60709" s="24"/>
    </row>
    <row r="60710" spans="8:8" ht="15" customHeight="1">
      <c r="H60710" s="24"/>
    </row>
    <row r="60711" spans="8:8" ht="15" customHeight="1">
      <c r="H60711" s="24"/>
    </row>
    <row r="60712" spans="8:8" ht="15" customHeight="1">
      <c r="H60712" s="24"/>
    </row>
    <row r="60713" spans="8:8" ht="15" customHeight="1">
      <c r="H60713" s="24"/>
    </row>
    <row r="60714" spans="8:8" ht="15" customHeight="1">
      <c r="H60714" s="24"/>
    </row>
    <row r="60715" spans="8:8" ht="15" customHeight="1">
      <c r="H60715" s="24"/>
    </row>
    <row r="60716" spans="8:8" ht="15" customHeight="1">
      <c r="H60716" s="24"/>
    </row>
    <row r="60717" spans="8:8" ht="15" customHeight="1">
      <c r="H60717" s="24"/>
    </row>
    <row r="60718" spans="8:8" ht="15" customHeight="1">
      <c r="H60718" s="24"/>
    </row>
    <row r="60719" spans="8:8" ht="15" customHeight="1">
      <c r="H60719" s="24"/>
    </row>
    <row r="60720" spans="8:8" ht="15" customHeight="1">
      <c r="H60720" s="24"/>
    </row>
    <row r="60721" spans="8:8" ht="15" customHeight="1">
      <c r="H60721" s="24"/>
    </row>
    <row r="60722" spans="8:8" ht="15" customHeight="1">
      <c r="H60722" s="24"/>
    </row>
    <row r="60723" spans="8:8" ht="15" customHeight="1">
      <c r="H60723" s="24"/>
    </row>
    <row r="60724" spans="8:8" ht="15" customHeight="1">
      <c r="H60724" s="24"/>
    </row>
    <row r="60725" spans="8:8" ht="15" customHeight="1">
      <c r="H60725" s="24"/>
    </row>
    <row r="60726" spans="8:8" ht="15" customHeight="1">
      <c r="H60726" s="24"/>
    </row>
    <row r="60727" spans="8:8" ht="15" customHeight="1">
      <c r="H60727" s="24"/>
    </row>
    <row r="60728" spans="8:8" ht="15" customHeight="1">
      <c r="H60728" s="24"/>
    </row>
    <row r="60729" spans="8:8" ht="15" customHeight="1">
      <c r="H60729" s="24"/>
    </row>
    <row r="60730" spans="8:8" ht="15" customHeight="1">
      <c r="H60730" s="24"/>
    </row>
    <row r="60731" spans="8:8" ht="15" customHeight="1">
      <c r="H60731" s="24"/>
    </row>
    <row r="60732" spans="8:8" ht="15" customHeight="1">
      <c r="H60732" s="24"/>
    </row>
    <row r="60733" spans="8:8" ht="15" customHeight="1">
      <c r="H60733" s="24"/>
    </row>
    <row r="60734" spans="8:8" ht="15" customHeight="1">
      <c r="H60734" s="24"/>
    </row>
    <row r="60735" spans="8:8" ht="15" customHeight="1">
      <c r="H60735" s="24"/>
    </row>
    <row r="60736" spans="8:8" ht="15" customHeight="1">
      <c r="H60736" s="24"/>
    </row>
    <row r="60737" spans="8:8" ht="15" customHeight="1">
      <c r="H60737" s="24"/>
    </row>
    <row r="60738" spans="8:8" ht="15" customHeight="1">
      <c r="H60738" s="24"/>
    </row>
    <row r="60739" spans="8:8" ht="15" customHeight="1">
      <c r="H60739" s="24"/>
    </row>
    <row r="60740" spans="8:8" ht="15" customHeight="1">
      <c r="H60740" s="24"/>
    </row>
    <row r="60741" spans="8:8" ht="15" customHeight="1">
      <c r="H60741" s="24"/>
    </row>
    <row r="60742" spans="8:8" ht="15" customHeight="1">
      <c r="H60742" s="24"/>
    </row>
    <row r="60743" spans="8:8" ht="15" customHeight="1">
      <c r="H60743" s="24"/>
    </row>
    <row r="60744" spans="8:8" ht="15" customHeight="1">
      <c r="H60744" s="24"/>
    </row>
    <row r="60745" spans="8:8" ht="15" customHeight="1">
      <c r="H60745" s="24"/>
    </row>
    <row r="60746" spans="8:8" ht="15" customHeight="1">
      <c r="H60746" s="24"/>
    </row>
    <row r="60747" spans="8:8" ht="15" customHeight="1">
      <c r="H60747" s="24"/>
    </row>
    <row r="60748" spans="8:8" ht="15" customHeight="1">
      <c r="H60748" s="24"/>
    </row>
    <row r="60749" spans="8:8" ht="15" customHeight="1">
      <c r="H60749" s="24"/>
    </row>
    <row r="60750" spans="8:8" ht="15" customHeight="1">
      <c r="H60750" s="24"/>
    </row>
    <row r="60751" spans="8:8" ht="15" customHeight="1">
      <c r="H60751" s="24"/>
    </row>
    <row r="60752" spans="8:8" ht="15" customHeight="1">
      <c r="H60752" s="24"/>
    </row>
    <row r="60753" spans="8:8" ht="15" customHeight="1">
      <c r="H60753" s="24"/>
    </row>
    <row r="60754" spans="8:8" ht="15" customHeight="1">
      <c r="H60754" s="24"/>
    </row>
    <row r="60755" spans="8:8" ht="15" customHeight="1">
      <c r="H60755" s="24"/>
    </row>
    <row r="60756" spans="8:8" ht="15" customHeight="1">
      <c r="H60756" s="24"/>
    </row>
    <row r="60757" spans="8:8" ht="15" customHeight="1">
      <c r="H60757" s="24"/>
    </row>
    <row r="60758" spans="8:8" ht="15" customHeight="1">
      <c r="H60758" s="24"/>
    </row>
    <row r="60759" spans="8:8" ht="15" customHeight="1">
      <c r="H60759" s="24"/>
    </row>
    <row r="60760" spans="8:8" ht="15" customHeight="1">
      <c r="H60760" s="24"/>
    </row>
    <row r="60761" spans="8:8" ht="15" customHeight="1">
      <c r="H60761" s="24"/>
    </row>
    <row r="60762" spans="8:8" ht="15" customHeight="1">
      <c r="H60762" s="24"/>
    </row>
    <row r="60763" spans="8:8" ht="15" customHeight="1">
      <c r="H60763" s="24"/>
    </row>
    <row r="60764" spans="8:8" ht="15" customHeight="1">
      <c r="H60764" s="24"/>
    </row>
    <row r="60765" spans="8:8" ht="15" customHeight="1">
      <c r="H60765" s="24"/>
    </row>
    <row r="60766" spans="8:8" ht="15" customHeight="1">
      <c r="H60766" s="24"/>
    </row>
    <row r="60767" spans="8:8" ht="15" customHeight="1">
      <c r="H60767" s="24"/>
    </row>
    <row r="60768" spans="8:8" ht="15" customHeight="1">
      <c r="H60768" s="24"/>
    </row>
    <row r="60769" spans="8:8" ht="15" customHeight="1">
      <c r="H60769" s="24"/>
    </row>
    <row r="60770" spans="8:8" ht="15" customHeight="1">
      <c r="H60770" s="24"/>
    </row>
    <row r="60771" spans="8:8" ht="15" customHeight="1">
      <c r="H60771" s="24"/>
    </row>
    <row r="60772" spans="8:8" ht="15" customHeight="1">
      <c r="H60772" s="24"/>
    </row>
    <row r="60773" spans="8:8" ht="15" customHeight="1">
      <c r="H60773" s="24"/>
    </row>
    <row r="60774" spans="8:8" ht="15" customHeight="1">
      <c r="H60774" s="24"/>
    </row>
    <row r="60775" spans="8:8" ht="15" customHeight="1">
      <c r="H60775" s="24"/>
    </row>
    <row r="60776" spans="8:8" ht="15" customHeight="1">
      <c r="H60776" s="24"/>
    </row>
    <row r="60777" spans="8:8" ht="15" customHeight="1">
      <c r="H60777" s="24"/>
    </row>
    <row r="60778" spans="8:8" ht="15" customHeight="1">
      <c r="H60778" s="24"/>
    </row>
    <row r="60779" spans="8:8" ht="15" customHeight="1">
      <c r="H60779" s="24"/>
    </row>
    <row r="60780" spans="8:8" ht="15" customHeight="1">
      <c r="H60780" s="24"/>
    </row>
    <row r="60781" spans="8:8" ht="15" customHeight="1">
      <c r="H60781" s="24"/>
    </row>
    <row r="60782" spans="8:8" ht="15" customHeight="1">
      <c r="H60782" s="24"/>
    </row>
    <row r="60783" spans="8:8" ht="15" customHeight="1">
      <c r="H60783" s="24"/>
    </row>
    <row r="60784" spans="8:8" ht="15" customHeight="1">
      <c r="H60784" s="24"/>
    </row>
    <row r="60785" spans="8:8" ht="15" customHeight="1">
      <c r="H60785" s="24"/>
    </row>
    <row r="60786" spans="8:8" ht="15" customHeight="1">
      <c r="H60786" s="24"/>
    </row>
    <row r="60787" spans="8:8" ht="15" customHeight="1">
      <c r="H60787" s="24"/>
    </row>
    <row r="60788" spans="8:8" ht="15" customHeight="1">
      <c r="H60788" s="24"/>
    </row>
    <row r="60789" spans="8:8" ht="15" customHeight="1">
      <c r="H60789" s="24"/>
    </row>
    <row r="60790" spans="8:8" ht="15" customHeight="1">
      <c r="H60790" s="24"/>
    </row>
    <row r="60791" spans="8:8" ht="15" customHeight="1">
      <c r="H60791" s="24"/>
    </row>
    <row r="60792" spans="8:8" ht="15" customHeight="1">
      <c r="H60792" s="24"/>
    </row>
    <row r="60793" spans="8:8" ht="15" customHeight="1">
      <c r="H60793" s="24"/>
    </row>
    <row r="60794" spans="8:8" ht="15" customHeight="1">
      <c r="H60794" s="24"/>
    </row>
    <row r="60795" spans="8:8" ht="15" customHeight="1">
      <c r="H60795" s="24"/>
    </row>
    <row r="60796" spans="8:8" ht="15" customHeight="1">
      <c r="H60796" s="24"/>
    </row>
    <row r="60797" spans="8:8" ht="15" customHeight="1">
      <c r="H60797" s="24"/>
    </row>
    <row r="60798" spans="8:8" ht="15" customHeight="1">
      <c r="H60798" s="24"/>
    </row>
    <row r="60799" spans="8:8" ht="15" customHeight="1">
      <c r="H60799" s="24"/>
    </row>
    <row r="60800" spans="8:8" ht="15" customHeight="1">
      <c r="H60800" s="24"/>
    </row>
    <row r="60801" spans="8:8" ht="15" customHeight="1">
      <c r="H60801" s="24"/>
    </row>
    <row r="60802" spans="8:8" ht="15" customHeight="1">
      <c r="H60802" s="24"/>
    </row>
    <row r="60803" spans="8:8" ht="15" customHeight="1">
      <c r="H60803" s="24"/>
    </row>
    <row r="60804" spans="8:8" ht="15" customHeight="1">
      <c r="H60804" s="24"/>
    </row>
    <row r="60805" spans="8:8" ht="15" customHeight="1">
      <c r="H60805" s="24"/>
    </row>
    <row r="60806" spans="8:8" ht="15" customHeight="1">
      <c r="H60806" s="24"/>
    </row>
    <row r="60807" spans="8:8" ht="15" customHeight="1">
      <c r="H60807" s="24"/>
    </row>
    <row r="60808" spans="8:8" ht="15" customHeight="1">
      <c r="H60808" s="24"/>
    </row>
    <row r="60809" spans="8:8" ht="15" customHeight="1">
      <c r="H60809" s="24"/>
    </row>
    <row r="60810" spans="8:8" ht="15" customHeight="1">
      <c r="H60810" s="24"/>
    </row>
    <row r="60811" spans="8:8" ht="15" customHeight="1">
      <c r="H60811" s="24"/>
    </row>
    <row r="60812" spans="8:8" ht="15" customHeight="1">
      <c r="H60812" s="24"/>
    </row>
    <row r="60813" spans="8:8" ht="15" customHeight="1">
      <c r="H60813" s="24"/>
    </row>
    <row r="60814" spans="8:8" ht="15" customHeight="1">
      <c r="H60814" s="24"/>
    </row>
    <row r="60815" spans="8:8" ht="15" customHeight="1">
      <c r="H60815" s="24"/>
    </row>
    <row r="60816" spans="8:8" ht="15" customHeight="1">
      <c r="H60816" s="24"/>
    </row>
    <row r="60817" spans="8:8" ht="15" customHeight="1">
      <c r="H60817" s="24"/>
    </row>
    <row r="60818" spans="8:8" ht="15" customHeight="1">
      <c r="H60818" s="24"/>
    </row>
    <row r="60819" spans="8:8" ht="15" customHeight="1">
      <c r="H60819" s="24"/>
    </row>
    <row r="60820" spans="8:8" ht="15" customHeight="1">
      <c r="H60820" s="24"/>
    </row>
    <row r="60821" spans="8:8" ht="15" customHeight="1">
      <c r="H60821" s="24"/>
    </row>
    <row r="60822" spans="8:8" ht="15" customHeight="1">
      <c r="H60822" s="24"/>
    </row>
    <row r="60823" spans="8:8" ht="15" customHeight="1">
      <c r="H60823" s="24"/>
    </row>
    <row r="60824" spans="8:8" ht="15" customHeight="1">
      <c r="H60824" s="24"/>
    </row>
    <row r="60825" spans="8:8" ht="15" customHeight="1">
      <c r="H60825" s="24"/>
    </row>
    <row r="60826" spans="8:8" ht="15" customHeight="1">
      <c r="H60826" s="24"/>
    </row>
    <row r="60827" spans="8:8" ht="15" customHeight="1">
      <c r="H60827" s="24"/>
    </row>
    <row r="60828" spans="8:8" ht="15" customHeight="1">
      <c r="H60828" s="24"/>
    </row>
    <row r="60829" spans="8:8" ht="15" customHeight="1">
      <c r="H60829" s="24"/>
    </row>
    <row r="60830" spans="8:8" ht="15" customHeight="1">
      <c r="H60830" s="24"/>
    </row>
    <row r="60831" spans="8:8" ht="15" customHeight="1">
      <c r="H60831" s="24"/>
    </row>
    <row r="60832" spans="8:8" ht="15" customHeight="1">
      <c r="H60832" s="24"/>
    </row>
    <row r="60833" spans="8:8" ht="15" customHeight="1">
      <c r="H60833" s="24"/>
    </row>
    <row r="60834" spans="8:8" ht="15" customHeight="1">
      <c r="H60834" s="24"/>
    </row>
    <row r="60835" spans="8:8" ht="15" customHeight="1">
      <c r="H60835" s="24"/>
    </row>
    <row r="60836" spans="8:8" ht="15" customHeight="1">
      <c r="H60836" s="24"/>
    </row>
    <row r="60837" spans="8:8" ht="15" customHeight="1">
      <c r="H60837" s="24"/>
    </row>
    <row r="60838" spans="8:8" ht="15" customHeight="1">
      <c r="H60838" s="24"/>
    </row>
    <row r="60839" spans="8:8" ht="15" customHeight="1">
      <c r="H60839" s="24"/>
    </row>
    <row r="60840" spans="8:8" ht="15" customHeight="1">
      <c r="H60840" s="24"/>
    </row>
    <row r="60841" spans="8:8" ht="15" customHeight="1">
      <c r="H60841" s="24"/>
    </row>
    <row r="60842" spans="8:8" ht="15" customHeight="1">
      <c r="H60842" s="24"/>
    </row>
    <row r="60843" spans="8:8" ht="15" customHeight="1">
      <c r="H60843" s="24"/>
    </row>
    <row r="60844" spans="8:8" ht="15" customHeight="1">
      <c r="H60844" s="24"/>
    </row>
    <row r="60845" spans="8:8" ht="15" customHeight="1">
      <c r="H60845" s="24"/>
    </row>
    <row r="60846" spans="8:8" ht="15" customHeight="1">
      <c r="H60846" s="24"/>
    </row>
    <row r="60847" spans="8:8" ht="15" customHeight="1">
      <c r="H60847" s="24"/>
    </row>
    <row r="60848" spans="8:8" ht="15" customHeight="1">
      <c r="H60848" s="24"/>
    </row>
    <row r="60849" spans="8:8" ht="15" customHeight="1">
      <c r="H60849" s="24"/>
    </row>
    <row r="60850" spans="8:8" ht="15" customHeight="1">
      <c r="H60850" s="24"/>
    </row>
    <row r="60851" spans="8:8" ht="15" customHeight="1">
      <c r="H60851" s="24"/>
    </row>
    <row r="60852" spans="8:8" ht="15" customHeight="1">
      <c r="H60852" s="24"/>
    </row>
    <row r="60853" spans="8:8" ht="15" customHeight="1">
      <c r="H60853" s="24"/>
    </row>
    <row r="60854" spans="8:8" ht="15" customHeight="1">
      <c r="H60854" s="24"/>
    </row>
    <row r="60855" spans="8:8" ht="15" customHeight="1">
      <c r="H60855" s="24"/>
    </row>
    <row r="60856" spans="8:8" ht="15" customHeight="1">
      <c r="H60856" s="24"/>
    </row>
    <row r="60857" spans="8:8" ht="15" customHeight="1">
      <c r="H60857" s="24"/>
    </row>
    <row r="60858" spans="8:8" ht="15" customHeight="1">
      <c r="H60858" s="24"/>
    </row>
    <row r="60859" spans="8:8" ht="15" customHeight="1">
      <c r="H60859" s="24"/>
    </row>
    <row r="60860" spans="8:8" ht="15" customHeight="1">
      <c r="H60860" s="24"/>
    </row>
    <row r="60861" spans="8:8" ht="15" customHeight="1">
      <c r="H60861" s="24"/>
    </row>
    <row r="60862" spans="8:8" ht="15" customHeight="1">
      <c r="H60862" s="24"/>
    </row>
    <row r="60863" spans="8:8" ht="15" customHeight="1">
      <c r="H60863" s="24"/>
    </row>
    <row r="60864" spans="8:8" ht="15" customHeight="1">
      <c r="H60864" s="24"/>
    </row>
    <row r="60865" spans="8:8" ht="15" customHeight="1">
      <c r="H60865" s="24"/>
    </row>
    <row r="60866" spans="8:8" ht="15" customHeight="1">
      <c r="H60866" s="24"/>
    </row>
    <row r="60867" spans="8:8" ht="15" customHeight="1">
      <c r="H60867" s="24"/>
    </row>
    <row r="60868" spans="8:8" ht="15" customHeight="1">
      <c r="H60868" s="24"/>
    </row>
    <row r="60869" spans="8:8" ht="15" customHeight="1">
      <c r="H60869" s="24"/>
    </row>
    <row r="60870" spans="8:8" ht="15" customHeight="1">
      <c r="H60870" s="24"/>
    </row>
    <row r="60871" spans="8:8" ht="15" customHeight="1">
      <c r="H60871" s="24"/>
    </row>
    <row r="60872" spans="8:8" ht="15" customHeight="1">
      <c r="H60872" s="24"/>
    </row>
    <row r="60873" spans="8:8" ht="15" customHeight="1">
      <c r="H60873" s="24"/>
    </row>
    <row r="60874" spans="8:8" ht="15" customHeight="1">
      <c r="H60874" s="24"/>
    </row>
    <row r="60875" spans="8:8" ht="15" customHeight="1">
      <c r="H60875" s="24"/>
    </row>
    <row r="60876" spans="8:8" ht="15" customHeight="1">
      <c r="H60876" s="24"/>
    </row>
    <row r="60877" spans="8:8" ht="15" customHeight="1">
      <c r="H60877" s="24"/>
    </row>
    <row r="60878" spans="8:8" ht="15" customHeight="1">
      <c r="H60878" s="24"/>
    </row>
    <row r="60879" spans="8:8" ht="15" customHeight="1">
      <c r="H60879" s="24"/>
    </row>
    <row r="60880" spans="8:8" ht="15" customHeight="1">
      <c r="H60880" s="24"/>
    </row>
    <row r="60881" spans="8:8" ht="15" customHeight="1">
      <c r="H60881" s="24"/>
    </row>
    <row r="60882" spans="8:8" ht="15" customHeight="1">
      <c r="H60882" s="24"/>
    </row>
    <row r="60883" spans="8:8" ht="15" customHeight="1">
      <c r="H60883" s="24"/>
    </row>
    <row r="60884" spans="8:8" ht="15" customHeight="1">
      <c r="H60884" s="24"/>
    </row>
    <row r="60885" spans="8:8" ht="15" customHeight="1">
      <c r="H60885" s="24"/>
    </row>
    <row r="60886" spans="8:8" ht="15" customHeight="1">
      <c r="H60886" s="24"/>
    </row>
    <row r="60887" spans="8:8" ht="15" customHeight="1">
      <c r="H60887" s="24"/>
    </row>
    <row r="60888" spans="8:8" ht="15" customHeight="1">
      <c r="H60888" s="24"/>
    </row>
    <row r="60889" spans="8:8" ht="15" customHeight="1">
      <c r="H60889" s="24"/>
    </row>
    <row r="60890" spans="8:8" ht="15" customHeight="1">
      <c r="H60890" s="24"/>
    </row>
    <row r="60891" spans="8:8" ht="15" customHeight="1">
      <c r="H60891" s="24"/>
    </row>
    <row r="60892" spans="8:8" ht="15" customHeight="1">
      <c r="H60892" s="24"/>
    </row>
    <row r="60893" spans="8:8" ht="15" customHeight="1">
      <c r="H60893" s="24"/>
    </row>
    <row r="60894" spans="8:8" ht="15" customHeight="1">
      <c r="H60894" s="24"/>
    </row>
    <row r="60895" spans="8:8" ht="15" customHeight="1">
      <c r="H60895" s="24"/>
    </row>
    <row r="60896" spans="8:8" ht="15" customHeight="1">
      <c r="H60896" s="24"/>
    </row>
    <row r="60897" spans="8:8" ht="15" customHeight="1">
      <c r="H60897" s="24"/>
    </row>
    <row r="60898" spans="8:8" ht="15" customHeight="1">
      <c r="H60898" s="24"/>
    </row>
    <row r="60899" spans="8:8" ht="15" customHeight="1">
      <c r="H60899" s="24"/>
    </row>
    <row r="60900" spans="8:8" ht="15" customHeight="1">
      <c r="H60900" s="24"/>
    </row>
    <row r="60901" spans="8:8" ht="15" customHeight="1">
      <c r="H60901" s="24"/>
    </row>
    <row r="60902" spans="8:8" ht="15" customHeight="1">
      <c r="H60902" s="24"/>
    </row>
    <row r="60903" spans="8:8" ht="15" customHeight="1">
      <c r="H60903" s="24"/>
    </row>
    <row r="60904" spans="8:8" ht="15" customHeight="1">
      <c r="H60904" s="24"/>
    </row>
    <row r="60905" spans="8:8" ht="15" customHeight="1">
      <c r="H60905" s="24"/>
    </row>
    <row r="60906" spans="8:8" ht="15" customHeight="1">
      <c r="H60906" s="24"/>
    </row>
    <row r="60907" spans="8:8" ht="15" customHeight="1">
      <c r="H60907" s="24"/>
    </row>
    <row r="60908" spans="8:8" ht="15" customHeight="1">
      <c r="H60908" s="24"/>
    </row>
    <row r="60909" spans="8:8" ht="15" customHeight="1">
      <c r="H60909" s="24"/>
    </row>
    <row r="60910" spans="8:8" ht="15" customHeight="1">
      <c r="H60910" s="24"/>
    </row>
    <row r="60911" spans="8:8" ht="15" customHeight="1">
      <c r="H60911" s="24"/>
    </row>
    <row r="60912" spans="8:8" ht="15" customHeight="1">
      <c r="H60912" s="24"/>
    </row>
    <row r="60913" spans="8:8" ht="15" customHeight="1">
      <c r="H60913" s="24"/>
    </row>
    <row r="60914" spans="8:8" ht="15" customHeight="1">
      <c r="H60914" s="24"/>
    </row>
    <row r="60915" spans="8:8" ht="15" customHeight="1">
      <c r="H60915" s="24"/>
    </row>
    <row r="60916" spans="8:8" ht="15" customHeight="1">
      <c r="H60916" s="24"/>
    </row>
    <row r="60917" spans="8:8" ht="15" customHeight="1">
      <c r="H60917" s="24"/>
    </row>
    <row r="60918" spans="8:8" ht="15" customHeight="1">
      <c r="H60918" s="24"/>
    </row>
    <row r="60919" spans="8:8" ht="15" customHeight="1">
      <c r="H60919" s="24"/>
    </row>
    <row r="60920" spans="8:8" ht="15" customHeight="1">
      <c r="H60920" s="24"/>
    </row>
    <row r="60921" spans="8:8" ht="15" customHeight="1">
      <c r="H60921" s="24"/>
    </row>
    <row r="60922" spans="8:8" ht="15" customHeight="1">
      <c r="H60922" s="24"/>
    </row>
    <row r="60923" spans="8:8" ht="15" customHeight="1">
      <c r="H60923" s="24"/>
    </row>
    <row r="60924" spans="8:8" ht="15" customHeight="1">
      <c r="H60924" s="24"/>
    </row>
    <row r="60925" spans="8:8" ht="15" customHeight="1">
      <c r="H60925" s="24"/>
    </row>
    <row r="60926" spans="8:8" ht="15" customHeight="1">
      <c r="H60926" s="24"/>
    </row>
    <row r="60927" spans="8:8" ht="15" customHeight="1">
      <c r="H60927" s="24"/>
    </row>
    <row r="60928" spans="8:8" ht="15" customHeight="1">
      <c r="H60928" s="24"/>
    </row>
    <row r="60929" spans="8:8" ht="15" customHeight="1">
      <c r="H60929" s="24"/>
    </row>
    <row r="60930" spans="8:8" ht="15" customHeight="1">
      <c r="H60930" s="24"/>
    </row>
    <row r="60931" spans="8:8" ht="15" customHeight="1">
      <c r="H60931" s="24"/>
    </row>
    <row r="60932" spans="8:8" ht="15" customHeight="1">
      <c r="H60932" s="24"/>
    </row>
    <row r="60933" spans="8:8" ht="15" customHeight="1">
      <c r="H60933" s="24"/>
    </row>
    <row r="60934" spans="8:8" ht="15" customHeight="1">
      <c r="H60934" s="24"/>
    </row>
    <row r="60935" spans="8:8" ht="15" customHeight="1">
      <c r="H60935" s="24"/>
    </row>
    <row r="60936" spans="8:8" ht="15" customHeight="1">
      <c r="H60936" s="24"/>
    </row>
    <row r="60937" spans="8:8" ht="15" customHeight="1">
      <c r="H60937" s="24"/>
    </row>
    <row r="60938" spans="8:8" ht="15" customHeight="1">
      <c r="H60938" s="24"/>
    </row>
    <row r="60939" spans="8:8" ht="15" customHeight="1">
      <c r="H60939" s="24"/>
    </row>
    <row r="60940" spans="8:8" ht="15" customHeight="1">
      <c r="H60940" s="24"/>
    </row>
    <row r="60941" spans="8:8" ht="15" customHeight="1">
      <c r="H60941" s="24"/>
    </row>
    <row r="60942" spans="8:8" ht="15" customHeight="1">
      <c r="H60942" s="24"/>
    </row>
    <row r="60943" spans="8:8" ht="15" customHeight="1">
      <c r="H60943" s="24"/>
    </row>
    <row r="60944" spans="8:8" ht="15" customHeight="1">
      <c r="H60944" s="24"/>
    </row>
    <row r="60945" spans="8:8" ht="15" customHeight="1">
      <c r="H60945" s="24"/>
    </row>
    <row r="60946" spans="8:8" ht="15" customHeight="1">
      <c r="H60946" s="24"/>
    </row>
    <row r="60947" spans="8:8" ht="15" customHeight="1">
      <c r="H60947" s="24"/>
    </row>
    <row r="60948" spans="8:8" ht="15" customHeight="1">
      <c r="H60948" s="24"/>
    </row>
    <row r="60949" spans="8:8" ht="15" customHeight="1">
      <c r="H60949" s="24"/>
    </row>
    <row r="60950" spans="8:8" ht="15" customHeight="1">
      <c r="H60950" s="24"/>
    </row>
    <row r="60951" spans="8:8" ht="15" customHeight="1">
      <c r="H60951" s="24"/>
    </row>
    <row r="60952" spans="8:8" ht="15" customHeight="1">
      <c r="H60952" s="24"/>
    </row>
    <row r="60953" spans="8:8" ht="15" customHeight="1">
      <c r="H60953" s="24"/>
    </row>
    <row r="60954" spans="8:8" ht="15" customHeight="1">
      <c r="H60954" s="24"/>
    </row>
    <row r="60955" spans="8:8" ht="15" customHeight="1">
      <c r="H60955" s="24"/>
    </row>
    <row r="60956" spans="8:8" ht="15" customHeight="1">
      <c r="H60956" s="24"/>
    </row>
    <row r="60957" spans="8:8" ht="15" customHeight="1">
      <c r="H60957" s="24"/>
    </row>
    <row r="60958" spans="8:8" ht="15" customHeight="1">
      <c r="H60958" s="24"/>
    </row>
    <row r="60959" spans="8:8" ht="15" customHeight="1">
      <c r="H60959" s="24"/>
    </row>
    <row r="60960" spans="8:8" ht="15" customHeight="1">
      <c r="H60960" s="24"/>
    </row>
    <row r="60961" spans="8:8" ht="15" customHeight="1">
      <c r="H60961" s="24"/>
    </row>
    <row r="60962" spans="8:8" ht="15" customHeight="1">
      <c r="H60962" s="24"/>
    </row>
    <row r="60963" spans="8:8" ht="15" customHeight="1">
      <c r="H60963" s="24"/>
    </row>
    <row r="60964" spans="8:8" ht="15" customHeight="1">
      <c r="H60964" s="24"/>
    </row>
    <row r="60965" spans="8:8" ht="15" customHeight="1">
      <c r="H60965" s="24"/>
    </row>
    <row r="60966" spans="8:8" ht="15" customHeight="1">
      <c r="H60966" s="24"/>
    </row>
    <row r="60967" spans="8:8" ht="15" customHeight="1">
      <c r="H60967" s="24"/>
    </row>
    <row r="60968" spans="8:8" ht="15" customHeight="1">
      <c r="H60968" s="24"/>
    </row>
    <row r="60969" spans="8:8" ht="15" customHeight="1">
      <c r="H60969" s="24"/>
    </row>
    <row r="60970" spans="8:8" ht="15" customHeight="1">
      <c r="H60970" s="24"/>
    </row>
    <row r="60971" spans="8:8" ht="15" customHeight="1">
      <c r="H60971" s="24"/>
    </row>
    <row r="60972" spans="8:8" ht="15" customHeight="1">
      <c r="H60972" s="24"/>
    </row>
    <row r="60973" spans="8:8" ht="15" customHeight="1">
      <c r="H60973" s="24"/>
    </row>
    <row r="60974" spans="8:8" ht="15" customHeight="1">
      <c r="H60974" s="24"/>
    </row>
    <row r="60975" spans="8:8" ht="15" customHeight="1">
      <c r="H60975" s="24"/>
    </row>
    <row r="60976" spans="8:8" ht="15" customHeight="1">
      <c r="H60976" s="24"/>
    </row>
    <row r="60977" spans="8:8" ht="15" customHeight="1">
      <c r="H60977" s="24"/>
    </row>
    <row r="60978" spans="8:8" ht="15" customHeight="1">
      <c r="H60978" s="24"/>
    </row>
    <row r="60979" spans="8:8" ht="15" customHeight="1">
      <c r="H60979" s="24"/>
    </row>
    <row r="60980" spans="8:8" ht="15" customHeight="1">
      <c r="H60980" s="24"/>
    </row>
    <row r="60981" spans="8:8" ht="15" customHeight="1">
      <c r="H60981" s="24"/>
    </row>
    <row r="60982" spans="8:8" ht="15" customHeight="1">
      <c r="H60982" s="24"/>
    </row>
    <row r="60983" spans="8:8" ht="15" customHeight="1">
      <c r="H60983" s="24"/>
    </row>
    <row r="60984" spans="8:8" ht="15" customHeight="1">
      <c r="H60984" s="24"/>
    </row>
    <row r="60985" spans="8:8" ht="15" customHeight="1">
      <c r="H60985" s="24"/>
    </row>
    <row r="60986" spans="8:8" ht="15" customHeight="1">
      <c r="H60986" s="24"/>
    </row>
    <row r="60987" spans="8:8" ht="15" customHeight="1">
      <c r="H60987" s="24"/>
    </row>
    <row r="60988" spans="8:8" ht="15" customHeight="1">
      <c r="H60988" s="24"/>
    </row>
    <row r="60989" spans="8:8" ht="15" customHeight="1">
      <c r="H60989" s="24"/>
    </row>
    <row r="60990" spans="8:8" ht="15" customHeight="1">
      <c r="H60990" s="24"/>
    </row>
    <row r="60991" spans="8:8" ht="15" customHeight="1">
      <c r="H60991" s="24"/>
    </row>
    <row r="60992" spans="8:8" ht="15" customHeight="1">
      <c r="H60992" s="24"/>
    </row>
    <row r="60993" spans="8:8" ht="15" customHeight="1">
      <c r="H60993" s="24"/>
    </row>
    <row r="60994" spans="8:8" ht="15" customHeight="1">
      <c r="H60994" s="24"/>
    </row>
    <row r="60995" spans="8:8" ht="15" customHeight="1">
      <c r="H60995" s="24"/>
    </row>
    <row r="60996" spans="8:8" ht="15" customHeight="1">
      <c r="H60996" s="24"/>
    </row>
    <row r="60997" spans="8:8" ht="15" customHeight="1">
      <c r="H60997" s="24"/>
    </row>
    <row r="60998" spans="8:8" ht="15" customHeight="1">
      <c r="H60998" s="24"/>
    </row>
    <row r="60999" spans="8:8" ht="15" customHeight="1">
      <c r="H60999" s="24"/>
    </row>
    <row r="61000" spans="8:8" ht="15" customHeight="1">
      <c r="H61000" s="24"/>
    </row>
    <row r="61001" spans="8:8" ht="15" customHeight="1">
      <c r="H61001" s="24"/>
    </row>
    <row r="61002" spans="8:8" ht="15" customHeight="1">
      <c r="H61002" s="24"/>
    </row>
    <row r="61003" spans="8:8" ht="15" customHeight="1">
      <c r="H61003" s="24"/>
    </row>
    <row r="61004" spans="8:8" ht="15" customHeight="1">
      <c r="H61004" s="24"/>
    </row>
    <row r="61005" spans="8:8" ht="15" customHeight="1">
      <c r="H61005" s="24"/>
    </row>
    <row r="61006" spans="8:8" ht="15" customHeight="1">
      <c r="H61006" s="24"/>
    </row>
    <row r="61007" spans="8:8" ht="15" customHeight="1">
      <c r="H61007" s="24"/>
    </row>
    <row r="61008" spans="8:8" ht="15" customHeight="1">
      <c r="H61008" s="24"/>
    </row>
    <row r="61009" spans="8:8" ht="15" customHeight="1">
      <c r="H61009" s="24"/>
    </row>
    <row r="61010" spans="8:8" ht="15" customHeight="1">
      <c r="H61010" s="24"/>
    </row>
    <row r="61011" spans="8:8" ht="15" customHeight="1">
      <c r="H61011" s="24"/>
    </row>
    <row r="61012" spans="8:8" ht="15" customHeight="1">
      <c r="H61012" s="24"/>
    </row>
    <row r="61013" spans="8:8" ht="15" customHeight="1">
      <c r="H61013" s="24"/>
    </row>
    <row r="61014" spans="8:8" ht="15" customHeight="1">
      <c r="H61014" s="24"/>
    </row>
    <row r="61015" spans="8:8" ht="15" customHeight="1">
      <c r="H61015" s="24"/>
    </row>
    <row r="61016" spans="8:8" ht="15" customHeight="1">
      <c r="H61016" s="24"/>
    </row>
    <row r="61017" spans="8:8" ht="15" customHeight="1">
      <c r="H61017" s="24"/>
    </row>
    <row r="61018" spans="8:8" ht="15" customHeight="1">
      <c r="H61018" s="24"/>
    </row>
    <row r="61019" spans="8:8" ht="15" customHeight="1">
      <c r="H61019" s="24"/>
    </row>
    <row r="61020" spans="8:8" ht="15" customHeight="1">
      <c r="H61020" s="24"/>
    </row>
    <row r="61021" spans="8:8" ht="15" customHeight="1">
      <c r="H61021" s="24"/>
    </row>
    <row r="61022" spans="8:8" ht="15" customHeight="1">
      <c r="H61022" s="24"/>
    </row>
    <row r="61023" spans="8:8" ht="15" customHeight="1">
      <c r="H61023" s="24"/>
    </row>
    <row r="61024" spans="8:8" ht="15" customHeight="1">
      <c r="H61024" s="24"/>
    </row>
    <row r="61025" spans="8:8" ht="15" customHeight="1">
      <c r="H61025" s="24"/>
    </row>
    <row r="61026" spans="8:8" ht="15" customHeight="1">
      <c r="H61026" s="24"/>
    </row>
    <row r="61027" spans="8:8" ht="15" customHeight="1">
      <c r="H61027" s="24"/>
    </row>
    <row r="61028" spans="8:8" ht="15" customHeight="1">
      <c r="H61028" s="24"/>
    </row>
    <row r="61029" spans="8:8" ht="15" customHeight="1">
      <c r="H61029" s="24"/>
    </row>
    <row r="61030" spans="8:8" ht="15" customHeight="1">
      <c r="H61030" s="24"/>
    </row>
    <row r="61031" spans="8:8" ht="15" customHeight="1">
      <c r="H61031" s="24"/>
    </row>
    <row r="61032" spans="8:8" ht="15" customHeight="1">
      <c r="H61032" s="24"/>
    </row>
    <row r="61033" spans="8:8" ht="15" customHeight="1">
      <c r="H61033" s="24"/>
    </row>
    <row r="61034" spans="8:8" ht="15" customHeight="1">
      <c r="H61034" s="24"/>
    </row>
    <row r="61035" spans="8:8" ht="15" customHeight="1">
      <c r="H61035" s="24"/>
    </row>
    <row r="61036" spans="8:8" ht="15" customHeight="1">
      <c r="H61036" s="24"/>
    </row>
    <row r="61037" spans="8:8" ht="15" customHeight="1">
      <c r="H61037" s="24"/>
    </row>
    <row r="61038" spans="8:8" ht="15" customHeight="1">
      <c r="H61038" s="24"/>
    </row>
    <row r="61039" spans="8:8" ht="15" customHeight="1">
      <c r="H61039" s="24"/>
    </row>
    <row r="61040" spans="8:8" ht="15" customHeight="1">
      <c r="H61040" s="24"/>
    </row>
    <row r="61041" spans="8:8" ht="15" customHeight="1">
      <c r="H61041" s="24"/>
    </row>
    <row r="61042" spans="8:8" ht="15" customHeight="1">
      <c r="H61042" s="24"/>
    </row>
    <row r="61043" spans="8:8" ht="15" customHeight="1">
      <c r="H61043" s="24"/>
    </row>
    <row r="61044" spans="8:8" ht="15" customHeight="1">
      <c r="H61044" s="24"/>
    </row>
    <row r="61045" spans="8:8" ht="15" customHeight="1">
      <c r="H61045" s="24"/>
    </row>
    <row r="61046" spans="8:8" ht="15" customHeight="1">
      <c r="H61046" s="24"/>
    </row>
    <row r="61047" spans="8:8" ht="15" customHeight="1">
      <c r="H61047" s="24"/>
    </row>
    <row r="61048" spans="8:8" ht="15" customHeight="1">
      <c r="H61048" s="24"/>
    </row>
    <row r="61049" spans="8:8" ht="15" customHeight="1">
      <c r="H61049" s="24"/>
    </row>
    <row r="61050" spans="8:8" ht="15" customHeight="1">
      <c r="H61050" s="24"/>
    </row>
    <row r="61051" spans="8:8" ht="15" customHeight="1">
      <c r="H61051" s="24"/>
    </row>
    <row r="61052" spans="8:8" ht="15" customHeight="1">
      <c r="H61052" s="24"/>
    </row>
    <row r="61053" spans="8:8" ht="15" customHeight="1">
      <c r="H61053" s="24"/>
    </row>
    <row r="61054" spans="8:8" ht="15" customHeight="1">
      <c r="H61054" s="24"/>
    </row>
    <row r="61055" spans="8:8" ht="15" customHeight="1">
      <c r="H61055" s="24"/>
    </row>
    <row r="61056" spans="8:8" ht="15" customHeight="1">
      <c r="H61056" s="24"/>
    </row>
    <row r="61057" spans="8:8" ht="15" customHeight="1">
      <c r="H61057" s="24"/>
    </row>
    <row r="61058" spans="8:8" ht="15" customHeight="1">
      <c r="H61058" s="24"/>
    </row>
    <row r="61059" spans="8:8" ht="15" customHeight="1">
      <c r="H61059" s="24"/>
    </row>
    <row r="61060" spans="8:8" ht="15" customHeight="1">
      <c r="H61060" s="24"/>
    </row>
    <row r="61061" spans="8:8" ht="15" customHeight="1">
      <c r="H61061" s="24"/>
    </row>
    <row r="61062" spans="8:8" ht="15" customHeight="1">
      <c r="H61062" s="24"/>
    </row>
    <row r="61063" spans="8:8" ht="15" customHeight="1">
      <c r="H61063" s="24"/>
    </row>
    <row r="61064" spans="8:8" ht="15" customHeight="1">
      <c r="H61064" s="24"/>
    </row>
    <row r="61065" spans="8:8" ht="15" customHeight="1">
      <c r="H61065" s="24"/>
    </row>
    <row r="61066" spans="8:8" ht="15" customHeight="1">
      <c r="H61066" s="24"/>
    </row>
    <row r="61067" spans="8:8" ht="15" customHeight="1">
      <c r="H61067" s="24"/>
    </row>
    <row r="61068" spans="8:8" ht="15" customHeight="1">
      <c r="H61068" s="24"/>
    </row>
    <row r="61069" spans="8:8" ht="15" customHeight="1">
      <c r="H61069" s="24"/>
    </row>
    <row r="61070" spans="8:8" ht="15" customHeight="1">
      <c r="H61070" s="24"/>
    </row>
    <row r="61071" spans="8:8" ht="15" customHeight="1">
      <c r="H61071" s="24"/>
    </row>
    <row r="61072" spans="8:8" ht="15" customHeight="1">
      <c r="H61072" s="24"/>
    </row>
    <row r="61073" spans="8:8" ht="15" customHeight="1">
      <c r="H61073" s="24"/>
    </row>
    <row r="61074" spans="8:8" ht="15" customHeight="1">
      <c r="H61074" s="24"/>
    </row>
    <row r="61075" spans="8:8" ht="15" customHeight="1">
      <c r="H61075" s="24"/>
    </row>
    <row r="61076" spans="8:8" ht="15" customHeight="1">
      <c r="H61076" s="24"/>
    </row>
    <row r="61077" spans="8:8" ht="15" customHeight="1">
      <c r="H61077" s="24"/>
    </row>
    <row r="61078" spans="8:8" ht="15" customHeight="1">
      <c r="H61078" s="24"/>
    </row>
    <row r="61079" spans="8:8" ht="15" customHeight="1">
      <c r="H61079" s="24"/>
    </row>
    <row r="61080" spans="8:8" ht="15" customHeight="1">
      <c r="H61080" s="24"/>
    </row>
    <row r="61081" spans="8:8" ht="15" customHeight="1">
      <c r="H61081" s="24"/>
    </row>
    <row r="61082" spans="8:8" ht="15" customHeight="1">
      <c r="H61082" s="24"/>
    </row>
    <row r="61083" spans="8:8" ht="15" customHeight="1">
      <c r="H61083" s="24"/>
    </row>
    <row r="61084" spans="8:8" ht="15" customHeight="1">
      <c r="H61084" s="24"/>
    </row>
    <row r="61085" spans="8:8" ht="15" customHeight="1">
      <c r="H61085" s="24"/>
    </row>
    <row r="61086" spans="8:8" ht="15" customHeight="1">
      <c r="H61086" s="24"/>
    </row>
    <row r="61087" spans="8:8" ht="15" customHeight="1">
      <c r="H61087" s="24"/>
    </row>
    <row r="61088" spans="8:8" ht="15" customHeight="1">
      <c r="H61088" s="24"/>
    </row>
    <row r="61089" spans="8:8" ht="15" customHeight="1">
      <c r="H61089" s="24"/>
    </row>
    <row r="61090" spans="8:8" ht="15" customHeight="1">
      <c r="H61090" s="24"/>
    </row>
    <row r="61091" spans="8:8" ht="15" customHeight="1">
      <c r="H61091" s="24"/>
    </row>
    <row r="61092" spans="8:8" ht="15" customHeight="1">
      <c r="H61092" s="24"/>
    </row>
    <row r="61093" spans="8:8" ht="15" customHeight="1">
      <c r="H61093" s="24"/>
    </row>
    <row r="61094" spans="8:8" ht="15" customHeight="1">
      <c r="H61094" s="24"/>
    </row>
    <row r="61095" spans="8:8" ht="15" customHeight="1">
      <c r="H61095" s="24"/>
    </row>
    <row r="61096" spans="8:8" ht="15" customHeight="1">
      <c r="H61096" s="24"/>
    </row>
    <row r="61097" spans="8:8" ht="15" customHeight="1">
      <c r="H61097" s="24"/>
    </row>
    <row r="61098" spans="8:8" ht="15" customHeight="1">
      <c r="H61098" s="24"/>
    </row>
    <row r="61099" spans="8:8" ht="15" customHeight="1">
      <c r="H61099" s="24"/>
    </row>
    <row r="61100" spans="8:8" ht="15" customHeight="1">
      <c r="H61100" s="24"/>
    </row>
    <row r="61101" spans="8:8" ht="15" customHeight="1">
      <c r="H61101" s="24"/>
    </row>
    <row r="61102" spans="8:8" ht="15" customHeight="1">
      <c r="H61102" s="24"/>
    </row>
    <row r="61103" spans="8:8" ht="15" customHeight="1">
      <c r="H61103" s="24"/>
    </row>
    <row r="61104" spans="8:8" ht="15" customHeight="1">
      <c r="H61104" s="24"/>
    </row>
    <row r="61105" spans="8:8" ht="15" customHeight="1">
      <c r="H61105" s="24"/>
    </row>
    <row r="61106" spans="8:8" ht="15" customHeight="1">
      <c r="H61106" s="24"/>
    </row>
    <row r="61107" spans="8:8" ht="15" customHeight="1">
      <c r="H61107" s="24"/>
    </row>
    <row r="61108" spans="8:8" ht="15" customHeight="1">
      <c r="H61108" s="24"/>
    </row>
    <row r="61109" spans="8:8" ht="15" customHeight="1">
      <c r="H61109" s="24"/>
    </row>
    <row r="61110" spans="8:8" ht="15" customHeight="1">
      <c r="H61110" s="24"/>
    </row>
    <row r="61111" spans="8:8" ht="15" customHeight="1">
      <c r="H61111" s="24"/>
    </row>
    <row r="61112" spans="8:8" ht="15" customHeight="1">
      <c r="H61112" s="24"/>
    </row>
    <row r="61113" spans="8:8" ht="15" customHeight="1">
      <c r="H61113" s="24"/>
    </row>
    <row r="61114" spans="8:8" ht="15" customHeight="1">
      <c r="H61114" s="24"/>
    </row>
    <row r="61115" spans="8:8" ht="15" customHeight="1">
      <c r="H61115" s="24"/>
    </row>
    <row r="61116" spans="8:8" ht="15" customHeight="1">
      <c r="H61116" s="24"/>
    </row>
    <row r="61117" spans="8:8" ht="15" customHeight="1">
      <c r="H61117" s="24"/>
    </row>
    <row r="61118" spans="8:8" ht="15" customHeight="1">
      <c r="H61118" s="24"/>
    </row>
    <row r="61119" spans="8:8" ht="15" customHeight="1">
      <c r="H61119" s="24"/>
    </row>
    <row r="61120" spans="8:8" ht="15" customHeight="1">
      <c r="H61120" s="24"/>
    </row>
    <row r="61121" spans="8:8" ht="15" customHeight="1">
      <c r="H61121" s="24"/>
    </row>
    <row r="61122" spans="8:8" ht="15" customHeight="1">
      <c r="H61122" s="24"/>
    </row>
    <row r="61123" spans="8:8" ht="15" customHeight="1">
      <c r="H61123" s="24"/>
    </row>
    <row r="61124" spans="8:8" ht="15" customHeight="1">
      <c r="H61124" s="24"/>
    </row>
    <row r="61125" spans="8:8" ht="15" customHeight="1">
      <c r="H61125" s="24"/>
    </row>
    <row r="61126" spans="8:8" ht="15" customHeight="1">
      <c r="H61126" s="24"/>
    </row>
    <row r="61127" spans="8:8" ht="15" customHeight="1">
      <c r="H61127" s="24"/>
    </row>
    <row r="61128" spans="8:8" ht="15" customHeight="1">
      <c r="H61128" s="24"/>
    </row>
    <row r="61129" spans="8:8" ht="15" customHeight="1">
      <c r="H61129" s="24"/>
    </row>
    <row r="61130" spans="8:8" ht="15" customHeight="1">
      <c r="H61130" s="24"/>
    </row>
    <row r="61131" spans="8:8" ht="15" customHeight="1">
      <c r="H61131" s="24"/>
    </row>
    <row r="61132" spans="8:8" ht="15" customHeight="1">
      <c r="H61132" s="24"/>
    </row>
    <row r="61133" spans="8:8" ht="15" customHeight="1">
      <c r="H61133" s="24"/>
    </row>
    <row r="61134" spans="8:8" ht="15" customHeight="1">
      <c r="H61134" s="24"/>
    </row>
    <row r="61135" spans="8:8" ht="15" customHeight="1">
      <c r="H61135" s="24"/>
    </row>
    <row r="61136" spans="8:8" ht="15" customHeight="1">
      <c r="H61136" s="24"/>
    </row>
    <row r="61137" spans="8:8" ht="15" customHeight="1">
      <c r="H61137" s="24"/>
    </row>
    <row r="61138" spans="8:8" ht="15" customHeight="1">
      <c r="H61138" s="24"/>
    </row>
    <row r="61139" spans="8:8" ht="15" customHeight="1">
      <c r="H61139" s="24"/>
    </row>
    <row r="61140" spans="8:8" ht="15" customHeight="1">
      <c r="H61140" s="24"/>
    </row>
    <row r="61141" spans="8:8" ht="15" customHeight="1">
      <c r="H61141" s="24"/>
    </row>
    <row r="61142" spans="8:8" ht="15" customHeight="1">
      <c r="H61142" s="24"/>
    </row>
    <row r="61143" spans="8:8" ht="15" customHeight="1">
      <c r="H61143" s="24"/>
    </row>
    <row r="61144" spans="8:8" ht="15" customHeight="1">
      <c r="H61144" s="24"/>
    </row>
    <row r="61145" spans="8:8" ht="15" customHeight="1">
      <c r="H61145" s="24"/>
    </row>
    <row r="61146" spans="8:8" ht="15" customHeight="1">
      <c r="H61146" s="24"/>
    </row>
    <row r="61147" spans="8:8" ht="15" customHeight="1">
      <c r="H61147" s="24"/>
    </row>
    <row r="61148" spans="8:8" ht="15" customHeight="1">
      <c r="H61148" s="24"/>
    </row>
    <row r="61149" spans="8:8" ht="15" customHeight="1">
      <c r="H61149" s="24"/>
    </row>
    <row r="61150" spans="8:8" ht="15" customHeight="1">
      <c r="H61150" s="24"/>
    </row>
    <row r="61151" spans="8:8" ht="15" customHeight="1">
      <c r="H61151" s="24"/>
    </row>
    <row r="61152" spans="8:8" ht="15" customHeight="1">
      <c r="H61152" s="24"/>
    </row>
    <row r="61153" spans="8:8" ht="15" customHeight="1">
      <c r="H61153" s="24"/>
    </row>
    <row r="61154" spans="8:8" ht="15" customHeight="1">
      <c r="H61154" s="24"/>
    </row>
    <row r="61155" spans="8:8" ht="15" customHeight="1">
      <c r="H61155" s="24"/>
    </row>
    <row r="61156" spans="8:8" ht="15" customHeight="1">
      <c r="H61156" s="24"/>
    </row>
    <row r="61157" spans="8:8" ht="15" customHeight="1">
      <c r="H61157" s="24"/>
    </row>
    <row r="61158" spans="8:8" ht="15" customHeight="1">
      <c r="H61158" s="24"/>
    </row>
    <row r="61159" spans="8:8" ht="15" customHeight="1">
      <c r="H61159" s="24"/>
    </row>
    <row r="61160" spans="8:8" ht="15" customHeight="1">
      <c r="H61160" s="24"/>
    </row>
    <row r="61161" spans="8:8" ht="15" customHeight="1">
      <c r="H61161" s="24"/>
    </row>
    <row r="61162" spans="8:8" ht="15" customHeight="1">
      <c r="H61162" s="24"/>
    </row>
    <row r="61163" spans="8:8" ht="15" customHeight="1">
      <c r="H61163" s="24"/>
    </row>
    <row r="61164" spans="8:8" ht="15" customHeight="1">
      <c r="H61164" s="24"/>
    </row>
    <row r="61165" spans="8:8" ht="15" customHeight="1">
      <c r="H61165" s="24"/>
    </row>
    <row r="61166" spans="8:8" ht="15" customHeight="1">
      <c r="H61166" s="24"/>
    </row>
    <row r="61167" spans="8:8" ht="15" customHeight="1">
      <c r="H61167" s="24"/>
    </row>
    <row r="61168" spans="8:8" ht="15" customHeight="1">
      <c r="H61168" s="24"/>
    </row>
    <row r="61169" spans="8:8" ht="15" customHeight="1">
      <c r="H61169" s="24"/>
    </row>
    <row r="61170" spans="8:8" ht="15" customHeight="1">
      <c r="H61170" s="24"/>
    </row>
    <row r="61171" spans="8:8" ht="15" customHeight="1">
      <c r="H61171" s="24"/>
    </row>
    <row r="61172" spans="8:8" ht="15" customHeight="1">
      <c r="H61172" s="24"/>
    </row>
    <row r="61173" spans="8:8" ht="15" customHeight="1">
      <c r="H61173" s="24"/>
    </row>
    <row r="61174" spans="8:8" ht="15" customHeight="1">
      <c r="H61174" s="24"/>
    </row>
    <row r="61175" spans="8:8" ht="15" customHeight="1">
      <c r="H61175" s="24"/>
    </row>
    <row r="61176" spans="8:8" ht="15" customHeight="1">
      <c r="H61176" s="24"/>
    </row>
    <row r="61177" spans="8:8" ht="15" customHeight="1">
      <c r="H61177" s="24"/>
    </row>
    <row r="61178" spans="8:8" ht="15" customHeight="1">
      <c r="H61178" s="24"/>
    </row>
    <row r="61179" spans="8:8" ht="15" customHeight="1">
      <c r="H61179" s="24"/>
    </row>
    <row r="61180" spans="8:8" ht="15" customHeight="1">
      <c r="H61180" s="24"/>
    </row>
    <row r="61181" spans="8:8" ht="15" customHeight="1">
      <c r="H61181" s="24"/>
    </row>
    <row r="61182" spans="8:8" ht="15" customHeight="1">
      <c r="H61182" s="24"/>
    </row>
    <row r="61183" spans="8:8" ht="15" customHeight="1">
      <c r="H61183" s="24"/>
    </row>
    <row r="61184" spans="8:8" ht="15" customHeight="1">
      <c r="H61184" s="24"/>
    </row>
    <row r="61185" spans="8:8" ht="15" customHeight="1">
      <c r="H61185" s="24"/>
    </row>
    <row r="61186" spans="8:8" ht="15" customHeight="1">
      <c r="H61186" s="24"/>
    </row>
    <row r="61187" spans="8:8" ht="15" customHeight="1">
      <c r="H61187" s="24"/>
    </row>
    <row r="61188" spans="8:8" ht="15" customHeight="1">
      <c r="H61188" s="24"/>
    </row>
    <row r="61189" spans="8:8" ht="15" customHeight="1">
      <c r="H61189" s="24"/>
    </row>
    <row r="61190" spans="8:8" ht="15" customHeight="1">
      <c r="H61190" s="24"/>
    </row>
    <row r="61191" spans="8:8" ht="15" customHeight="1">
      <c r="H61191" s="24"/>
    </row>
    <row r="61192" spans="8:8" ht="15" customHeight="1">
      <c r="H61192" s="24"/>
    </row>
    <row r="61193" spans="8:8" ht="15" customHeight="1">
      <c r="H61193" s="24"/>
    </row>
    <row r="61194" spans="8:8" ht="15" customHeight="1">
      <c r="H61194" s="24"/>
    </row>
    <row r="61195" spans="8:8" ht="15" customHeight="1">
      <c r="H61195" s="24"/>
    </row>
    <row r="61196" spans="8:8" ht="15" customHeight="1">
      <c r="H61196" s="24"/>
    </row>
    <row r="61197" spans="8:8" ht="15" customHeight="1">
      <c r="H61197" s="24"/>
    </row>
    <row r="61198" spans="8:8" ht="15" customHeight="1">
      <c r="H61198" s="24"/>
    </row>
    <row r="61199" spans="8:8" ht="15" customHeight="1">
      <c r="H61199" s="24"/>
    </row>
    <row r="61200" spans="8:8" ht="15" customHeight="1">
      <c r="H61200" s="24"/>
    </row>
    <row r="61201" spans="8:8" ht="15" customHeight="1">
      <c r="H61201" s="24"/>
    </row>
    <row r="61202" spans="8:8" ht="15" customHeight="1">
      <c r="H61202" s="24"/>
    </row>
    <row r="61203" spans="8:8" ht="15" customHeight="1">
      <c r="H61203" s="24"/>
    </row>
    <row r="61204" spans="8:8" ht="15" customHeight="1">
      <c r="H61204" s="24"/>
    </row>
    <row r="61205" spans="8:8" ht="15" customHeight="1">
      <c r="H61205" s="24"/>
    </row>
    <row r="61206" spans="8:8" ht="15" customHeight="1">
      <c r="H61206" s="24"/>
    </row>
    <row r="61207" spans="8:8" ht="15" customHeight="1">
      <c r="H61207" s="24"/>
    </row>
    <row r="61208" spans="8:8" ht="15" customHeight="1">
      <c r="H61208" s="24"/>
    </row>
    <row r="61209" spans="8:8" ht="15" customHeight="1">
      <c r="H61209" s="24"/>
    </row>
    <row r="61210" spans="8:8" ht="15" customHeight="1">
      <c r="H61210" s="24"/>
    </row>
    <row r="61211" spans="8:8" ht="15" customHeight="1">
      <c r="H61211" s="24"/>
    </row>
    <row r="61212" spans="8:8" ht="15" customHeight="1">
      <c r="H61212" s="24"/>
    </row>
    <row r="61213" spans="8:8" ht="15" customHeight="1">
      <c r="H61213" s="24"/>
    </row>
    <row r="61214" spans="8:8" ht="15" customHeight="1">
      <c r="H61214" s="24"/>
    </row>
    <row r="61215" spans="8:8" ht="15" customHeight="1">
      <c r="H61215" s="24"/>
    </row>
    <row r="61216" spans="8:8" ht="15" customHeight="1">
      <c r="H61216" s="24"/>
    </row>
    <row r="61217" spans="8:8" ht="15" customHeight="1">
      <c r="H61217" s="24"/>
    </row>
    <row r="61218" spans="8:8" ht="15" customHeight="1">
      <c r="H61218" s="24"/>
    </row>
    <row r="61219" spans="8:8" ht="15" customHeight="1">
      <c r="H61219" s="24"/>
    </row>
    <row r="61220" spans="8:8" ht="15" customHeight="1">
      <c r="H61220" s="24"/>
    </row>
    <row r="61221" spans="8:8" ht="15" customHeight="1">
      <c r="H61221" s="24"/>
    </row>
    <row r="61222" spans="8:8" ht="15" customHeight="1">
      <c r="H61222" s="24"/>
    </row>
    <row r="61223" spans="8:8" ht="15" customHeight="1">
      <c r="H61223" s="24"/>
    </row>
    <row r="61224" spans="8:8" ht="15" customHeight="1">
      <c r="H61224" s="24"/>
    </row>
    <row r="61225" spans="8:8" ht="15" customHeight="1">
      <c r="H61225" s="24"/>
    </row>
    <row r="61226" spans="8:8" ht="15" customHeight="1">
      <c r="H61226" s="24"/>
    </row>
    <row r="61227" spans="8:8" ht="15" customHeight="1">
      <c r="H61227" s="24"/>
    </row>
    <row r="61228" spans="8:8" ht="15" customHeight="1">
      <c r="H61228" s="24"/>
    </row>
    <row r="61229" spans="8:8" ht="15" customHeight="1">
      <c r="H61229" s="24"/>
    </row>
    <row r="61230" spans="8:8" ht="15" customHeight="1">
      <c r="H61230" s="24"/>
    </row>
    <row r="61231" spans="8:8" ht="15" customHeight="1">
      <c r="H61231" s="24"/>
    </row>
    <row r="61232" spans="8:8" ht="15" customHeight="1">
      <c r="H61232" s="24"/>
    </row>
    <row r="61233" spans="8:8" ht="15" customHeight="1">
      <c r="H61233" s="24"/>
    </row>
    <row r="61234" spans="8:8" ht="15" customHeight="1">
      <c r="H61234" s="24"/>
    </row>
    <row r="61235" spans="8:8" ht="15" customHeight="1">
      <c r="H61235" s="24"/>
    </row>
    <row r="61236" spans="8:8" ht="15" customHeight="1">
      <c r="H61236" s="24"/>
    </row>
    <row r="61237" spans="8:8" ht="15" customHeight="1">
      <c r="H61237" s="24"/>
    </row>
    <row r="61238" spans="8:8" ht="15" customHeight="1">
      <c r="H61238" s="24"/>
    </row>
    <row r="61239" spans="8:8" ht="15" customHeight="1">
      <c r="H61239" s="24"/>
    </row>
    <row r="61240" spans="8:8" ht="15" customHeight="1">
      <c r="H61240" s="24"/>
    </row>
    <row r="61241" spans="8:8" ht="15" customHeight="1">
      <c r="H61241" s="24"/>
    </row>
    <row r="61242" spans="8:8" ht="15" customHeight="1">
      <c r="H61242" s="24"/>
    </row>
    <row r="61243" spans="8:8" ht="15" customHeight="1">
      <c r="H61243" s="24"/>
    </row>
    <row r="61244" spans="8:8" ht="15" customHeight="1">
      <c r="H61244" s="24"/>
    </row>
    <row r="61245" spans="8:8" ht="15" customHeight="1">
      <c r="H61245" s="24"/>
    </row>
    <row r="61246" spans="8:8" ht="15" customHeight="1">
      <c r="H61246" s="24"/>
    </row>
    <row r="61247" spans="8:8" ht="15" customHeight="1">
      <c r="H61247" s="24"/>
    </row>
    <row r="61248" spans="8:8" ht="15" customHeight="1">
      <c r="H61248" s="24"/>
    </row>
    <row r="61249" spans="8:8" ht="15" customHeight="1">
      <c r="H61249" s="24"/>
    </row>
    <row r="61250" spans="8:8" ht="15" customHeight="1">
      <c r="H61250" s="24"/>
    </row>
    <row r="61251" spans="8:8" ht="15" customHeight="1">
      <c r="H61251" s="24"/>
    </row>
    <row r="61252" spans="8:8" ht="15" customHeight="1">
      <c r="H61252" s="24"/>
    </row>
    <row r="61253" spans="8:8" ht="15" customHeight="1">
      <c r="H61253" s="24"/>
    </row>
    <row r="61254" spans="8:8" ht="15" customHeight="1">
      <c r="H61254" s="24"/>
    </row>
    <row r="61255" spans="8:8" ht="15" customHeight="1">
      <c r="H61255" s="24"/>
    </row>
    <row r="61256" spans="8:8" ht="15" customHeight="1">
      <c r="H61256" s="24"/>
    </row>
    <row r="61257" spans="8:8" ht="15" customHeight="1">
      <c r="H61257" s="24"/>
    </row>
    <row r="61258" spans="8:8" ht="15" customHeight="1">
      <c r="H61258" s="24"/>
    </row>
    <row r="61259" spans="8:8" ht="15" customHeight="1">
      <c r="H61259" s="24"/>
    </row>
    <row r="61260" spans="8:8" ht="15" customHeight="1">
      <c r="H61260" s="24"/>
    </row>
    <row r="61261" spans="8:8" ht="15" customHeight="1">
      <c r="H61261" s="24"/>
    </row>
    <row r="61262" spans="8:8" ht="15" customHeight="1">
      <c r="H61262" s="24"/>
    </row>
    <row r="61263" spans="8:8" ht="15" customHeight="1">
      <c r="H61263" s="24"/>
    </row>
    <row r="61264" spans="8:8" ht="15" customHeight="1">
      <c r="H61264" s="24"/>
    </row>
    <row r="61265" spans="8:8" ht="15" customHeight="1">
      <c r="H61265" s="24"/>
    </row>
    <row r="61266" spans="8:8" ht="15" customHeight="1">
      <c r="H61266" s="24"/>
    </row>
    <row r="61267" spans="8:8" ht="15" customHeight="1">
      <c r="H61267" s="24"/>
    </row>
    <row r="61268" spans="8:8" ht="15" customHeight="1">
      <c r="H61268" s="24"/>
    </row>
    <row r="61269" spans="8:8" ht="15" customHeight="1">
      <c r="H61269" s="24"/>
    </row>
    <row r="61270" spans="8:8" ht="15" customHeight="1">
      <c r="H61270" s="24"/>
    </row>
    <row r="61271" spans="8:8" ht="15" customHeight="1">
      <c r="H61271" s="24"/>
    </row>
    <row r="61272" spans="8:8" ht="15" customHeight="1">
      <c r="H61272" s="24"/>
    </row>
    <row r="61273" spans="8:8" ht="15" customHeight="1">
      <c r="H61273" s="24"/>
    </row>
    <row r="61274" spans="8:8" ht="15" customHeight="1">
      <c r="H61274" s="24"/>
    </row>
    <row r="61275" spans="8:8" ht="15" customHeight="1">
      <c r="H61275" s="24"/>
    </row>
    <row r="61276" spans="8:8" ht="15" customHeight="1">
      <c r="H61276" s="24"/>
    </row>
    <row r="61277" spans="8:8" ht="15" customHeight="1">
      <c r="H61277" s="24"/>
    </row>
    <row r="61278" spans="8:8" ht="15" customHeight="1">
      <c r="H61278" s="24"/>
    </row>
    <row r="61279" spans="8:8" ht="15" customHeight="1">
      <c r="H61279" s="24"/>
    </row>
    <row r="61280" spans="8:8" ht="15" customHeight="1">
      <c r="H61280" s="24"/>
    </row>
    <row r="61281" spans="8:8" ht="15" customHeight="1">
      <c r="H61281" s="24"/>
    </row>
    <row r="61282" spans="8:8" ht="15" customHeight="1">
      <c r="H61282" s="24"/>
    </row>
    <row r="61283" spans="8:8" ht="15" customHeight="1">
      <c r="H61283" s="24"/>
    </row>
    <row r="61284" spans="8:8" ht="15" customHeight="1">
      <c r="H61284" s="24"/>
    </row>
    <row r="61285" spans="8:8" ht="15" customHeight="1">
      <c r="H61285" s="24"/>
    </row>
    <row r="61286" spans="8:8" ht="15" customHeight="1">
      <c r="H61286" s="24"/>
    </row>
    <row r="61287" spans="8:8" ht="15" customHeight="1">
      <c r="H61287" s="24"/>
    </row>
    <row r="61288" spans="8:8" ht="15" customHeight="1">
      <c r="H61288" s="24"/>
    </row>
    <row r="61289" spans="8:8" ht="15" customHeight="1">
      <c r="H61289" s="24"/>
    </row>
    <row r="61290" spans="8:8" ht="15" customHeight="1">
      <c r="H61290" s="24"/>
    </row>
    <row r="61291" spans="8:8" ht="15" customHeight="1">
      <c r="H61291" s="24"/>
    </row>
    <row r="61292" spans="8:8" ht="15" customHeight="1">
      <c r="H61292" s="24"/>
    </row>
    <row r="61293" spans="8:8" ht="15" customHeight="1">
      <c r="H61293" s="24"/>
    </row>
    <row r="61294" spans="8:8" ht="15" customHeight="1">
      <c r="H61294" s="24"/>
    </row>
    <row r="61295" spans="8:8" ht="15" customHeight="1">
      <c r="H61295" s="24"/>
    </row>
    <row r="61296" spans="8:8" ht="15" customHeight="1">
      <c r="H61296" s="24"/>
    </row>
    <row r="61297" spans="8:8" ht="15" customHeight="1">
      <c r="H61297" s="24"/>
    </row>
    <row r="61298" spans="8:8" ht="15" customHeight="1">
      <c r="H61298" s="24"/>
    </row>
    <row r="61299" spans="8:8" ht="15" customHeight="1">
      <c r="H61299" s="24"/>
    </row>
    <row r="61300" spans="8:8" ht="15" customHeight="1">
      <c r="H61300" s="24"/>
    </row>
    <row r="61301" spans="8:8" ht="15" customHeight="1">
      <c r="H61301" s="24"/>
    </row>
    <row r="61302" spans="8:8" ht="15" customHeight="1">
      <c r="H61302" s="24"/>
    </row>
    <row r="61303" spans="8:8" ht="15" customHeight="1">
      <c r="H61303" s="24"/>
    </row>
    <row r="61304" spans="8:8" ht="15" customHeight="1">
      <c r="H61304" s="24"/>
    </row>
    <row r="61305" spans="8:8" ht="15" customHeight="1">
      <c r="H61305" s="24"/>
    </row>
    <row r="61306" spans="8:8" ht="15" customHeight="1">
      <c r="H61306" s="24"/>
    </row>
    <row r="61307" spans="8:8" ht="15" customHeight="1">
      <c r="H61307" s="24"/>
    </row>
    <row r="61308" spans="8:8" ht="15" customHeight="1">
      <c r="H61308" s="24"/>
    </row>
    <row r="61309" spans="8:8" ht="15" customHeight="1">
      <c r="H61309" s="24"/>
    </row>
    <row r="61310" spans="8:8" ht="15" customHeight="1">
      <c r="H61310" s="24"/>
    </row>
    <row r="61311" spans="8:8" ht="15" customHeight="1">
      <c r="H61311" s="24"/>
    </row>
    <row r="61312" spans="8:8" ht="15" customHeight="1">
      <c r="H61312" s="24"/>
    </row>
    <row r="61313" spans="8:8" ht="15" customHeight="1">
      <c r="H61313" s="24"/>
    </row>
    <row r="61314" spans="8:8" ht="15" customHeight="1">
      <c r="H61314" s="24"/>
    </row>
    <row r="61315" spans="8:8" ht="15" customHeight="1">
      <c r="H61315" s="24"/>
    </row>
    <row r="61316" spans="8:8" ht="15" customHeight="1">
      <c r="H61316" s="24"/>
    </row>
    <row r="61317" spans="8:8" ht="15" customHeight="1">
      <c r="H61317" s="24"/>
    </row>
    <row r="61318" spans="8:8" ht="15" customHeight="1">
      <c r="H61318" s="24"/>
    </row>
    <row r="61319" spans="8:8" ht="15" customHeight="1">
      <c r="H61319" s="24"/>
    </row>
    <row r="61320" spans="8:8" ht="15" customHeight="1">
      <c r="H61320" s="24"/>
    </row>
    <row r="61321" spans="8:8" ht="15" customHeight="1">
      <c r="H61321" s="24"/>
    </row>
    <row r="61322" spans="8:8" ht="15" customHeight="1">
      <c r="H61322" s="24"/>
    </row>
    <row r="61323" spans="8:8" ht="15" customHeight="1">
      <c r="H61323" s="24"/>
    </row>
    <row r="61324" spans="8:8" ht="15" customHeight="1">
      <c r="H61324" s="24"/>
    </row>
    <row r="61325" spans="8:8" ht="15" customHeight="1">
      <c r="H61325" s="24"/>
    </row>
    <row r="61326" spans="8:8" ht="15" customHeight="1">
      <c r="H61326" s="24"/>
    </row>
    <row r="61327" spans="8:8" ht="15" customHeight="1">
      <c r="H61327" s="24"/>
    </row>
    <row r="61328" spans="8:8" ht="15" customHeight="1">
      <c r="H61328" s="24"/>
    </row>
    <row r="61329" spans="8:8" ht="15" customHeight="1">
      <c r="H61329" s="24"/>
    </row>
    <row r="61330" spans="8:8" ht="15" customHeight="1">
      <c r="H61330" s="24"/>
    </row>
    <row r="61331" spans="8:8" ht="15" customHeight="1">
      <c r="H61331" s="24"/>
    </row>
    <row r="61332" spans="8:8" ht="15" customHeight="1">
      <c r="H61332" s="24"/>
    </row>
    <row r="61333" spans="8:8" ht="15" customHeight="1">
      <c r="H61333" s="24"/>
    </row>
    <row r="61334" spans="8:8" ht="15" customHeight="1">
      <c r="H61334" s="24"/>
    </row>
    <row r="61335" spans="8:8" ht="15" customHeight="1">
      <c r="H61335" s="24"/>
    </row>
    <row r="61336" spans="8:8" ht="15" customHeight="1">
      <c r="H61336" s="24"/>
    </row>
    <row r="61337" spans="8:8" ht="15" customHeight="1">
      <c r="H61337" s="24"/>
    </row>
    <row r="61338" spans="8:8" ht="15" customHeight="1">
      <c r="H61338" s="24"/>
    </row>
    <row r="61339" spans="8:8" ht="15" customHeight="1">
      <c r="H61339" s="24"/>
    </row>
    <row r="61340" spans="8:8" ht="15" customHeight="1">
      <c r="H61340" s="24"/>
    </row>
    <row r="61341" spans="8:8" ht="15" customHeight="1">
      <c r="H61341" s="24"/>
    </row>
    <row r="61342" spans="8:8" ht="15" customHeight="1">
      <c r="H61342" s="24"/>
    </row>
    <row r="61343" spans="8:8" ht="15" customHeight="1">
      <c r="H61343" s="24"/>
    </row>
    <row r="61344" spans="8:8" ht="15" customHeight="1">
      <c r="H61344" s="24"/>
    </row>
    <row r="61345" spans="8:8" ht="15" customHeight="1">
      <c r="H61345" s="24"/>
    </row>
    <row r="61346" spans="8:8" ht="15" customHeight="1">
      <c r="H61346" s="24"/>
    </row>
    <row r="61347" spans="8:8" ht="15" customHeight="1">
      <c r="H61347" s="24"/>
    </row>
    <row r="61348" spans="8:8" ht="15" customHeight="1">
      <c r="H61348" s="24"/>
    </row>
    <row r="61349" spans="8:8" ht="15" customHeight="1">
      <c r="H61349" s="24"/>
    </row>
    <row r="61350" spans="8:8" ht="15" customHeight="1">
      <c r="H61350" s="24"/>
    </row>
    <row r="61351" spans="8:8" ht="15" customHeight="1">
      <c r="H61351" s="24"/>
    </row>
    <row r="61352" spans="8:8" ht="15" customHeight="1">
      <c r="H61352" s="24"/>
    </row>
    <row r="61353" spans="8:8" ht="15" customHeight="1">
      <c r="H61353" s="24"/>
    </row>
    <row r="61354" spans="8:8" ht="15" customHeight="1">
      <c r="H61354" s="24"/>
    </row>
    <row r="61355" spans="8:8" ht="15" customHeight="1">
      <c r="H61355" s="24"/>
    </row>
    <row r="61356" spans="8:8" ht="15" customHeight="1">
      <c r="H61356" s="24"/>
    </row>
    <row r="61357" spans="8:8" ht="15" customHeight="1">
      <c r="H61357" s="24"/>
    </row>
    <row r="61358" spans="8:8" ht="15" customHeight="1">
      <c r="H61358" s="24"/>
    </row>
    <row r="61359" spans="8:8" ht="15" customHeight="1">
      <c r="H61359" s="24"/>
    </row>
    <row r="61360" spans="8:8" ht="15" customHeight="1">
      <c r="H61360" s="24"/>
    </row>
    <row r="61361" spans="8:8" ht="15" customHeight="1">
      <c r="H61361" s="24"/>
    </row>
    <row r="61362" spans="8:8" ht="15" customHeight="1">
      <c r="H61362" s="24"/>
    </row>
    <row r="61363" spans="8:8" ht="15" customHeight="1">
      <c r="H61363" s="24"/>
    </row>
    <row r="61364" spans="8:8" ht="15" customHeight="1">
      <c r="H61364" s="24"/>
    </row>
    <row r="61365" spans="8:8" ht="15" customHeight="1">
      <c r="H61365" s="24"/>
    </row>
    <row r="61366" spans="8:8" ht="15" customHeight="1">
      <c r="H61366" s="24"/>
    </row>
    <row r="61367" spans="8:8" ht="15" customHeight="1">
      <c r="H61367" s="24"/>
    </row>
    <row r="61368" spans="8:8" ht="15" customHeight="1">
      <c r="H61368" s="24"/>
    </row>
    <row r="61369" spans="8:8" ht="15" customHeight="1">
      <c r="H61369" s="24"/>
    </row>
    <row r="61370" spans="8:8" ht="15" customHeight="1">
      <c r="H61370" s="24"/>
    </row>
    <row r="61371" spans="8:8" ht="15" customHeight="1">
      <c r="H61371" s="24"/>
    </row>
    <row r="61372" spans="8:8" ht="15" customHeight="1">
      <c r="H61372" s="24"/>
    </row>
    <row r="61373" spans="8:8" ht="15" customHeight="1">
      <c r="H61373" s="24"/>
    </row>
    <row r="61374" spans="8:8" ht="15" customHeight="1">
      <c r="H61374" s="24"/>
    </row>
    <row r="61375" spans="8:8" ht="15" customHeight="1">
      <c r="H61375" s="24"/>
    </row>
    <row r="61376" spans="8:8" ht="15" customHeight="1">
      <c r="H61376" s="24"/>
    </row>
    <row r="61377" spans="8:8" ht="15" customHeight="1">
      <c r="H61377" s="24"/>
    </row>
    <row r="61378" spans="8:8" ht="15" customHeight="1">
      <c r="H61378" s="24"/>
    </row>
    <row r="61379" spans="8:8" ht="15" customHeight="1">
      <c r="H61379" s="24"/>
    </row>
    <row r="61380" spans="8:8" ht="15" customHeight="1">
      <c r="H61380" s="24"/>
    </row>
    <row r="61381" spans="8:8" ht="15" customHeight="1">
      <c r="H61381" s="24"/>
    </row>
    <row r="61382" spans="8:8" ht="15" customHeight="1">
      <c r="H61382" s="24"/>
    </row>
    <row r="61383" spans="8:8" ht="15" customHeight="1">
      <c r="H61383" s="24"/>
    </row>
    <row r="61384" spans="8:8" ht="15" customHeight="1">
      <c r="H61384" s="24"/>
    </row>
    <row r="61385" spans="8:8" ht="15" customHeight="1">
      <c r="H61385" s="24"/>
    </row>
    <row r="61386" spans="8:8" ht="15" customHeight="1">
      <c r="H61386" s="24"/>
    </row>
    <row r="61387" spans="8:8" ht="15" customHeight="1">
      <c r="H61387" s="24"/>
    </row>
    <row r="61388" spans="8:8" ht="15" customHeight="1">
      <c r="H61388" s="24"/>
    </row>
    <row r="61389" spans="8:8" ht="15" customHeight="1">
      <c r="H61389" s="24"/>
    </row>
    <row r="61390" spans="8:8" ht="15" customHeight="1">
      <c r="H61390" s="24"/>
    </row>
    <row r="61391" spans="8:8" ht="15" customHeight="1">
      <c r="H61391" s="24"/>
    </row>
    <row r="61392" spans="8:8" ht="15" customHeight="1">
      <c r="H61392" s="24"/>
    </row>
    <row r="61393" spans="8:8" ht="15" customHeight="1">
      <c r="H61393" s="24"/>
    </row>
    <row r="61394" spans="8:8" ht="15" customHeight="1">
      <c r="H61394" s="24"/>
    </row>
    <row r="61395" spans="8:8" ht="15" customHeight="1">
      <c r="H61395" s="24"/>
    </row>
    <row r="61396" spans="8:8" ht="15" customHeight="1">
      <c r="H61396" s="24"/>
    </row>
    <row r="61397" spans="8:8" ht="15" customHeight="1">
      <c r="H61397" s="24"/>
    </row>
    <row r="61398" spans="8:8" ht="15" customHeight="1">
      <c r="H61398" s="24"/>
    </row>
    <row r="61399" spans="8:8" ht="15" customHeight="1">
      <c r="H61399" s="24"/>
    </row>
    <row r="61400" spans="8:8" ht="15" customHeight="1">
      <c r="H61400" s="24"/>
    </row>
    <row r="61401" spans="8:8" ht="15" customHeight="1">
      <c r="H61401" s="24"/>
    </row>
    <row r="61402" spans="8:8" ht="15" customHeight="1">
      <c r="H61402" s="24"/>
    </row>
    <row r="61403" spans="8:8" ht="15" customHeight="1">
      <c r="H61403" s="24"/>
    </row>
    <row r="61404" spans="8:8" ht="15" customHeight="1">
      <c r="H61404" s="24"/>
    </row>
    <row r="61405" spans="8:8" ht="15" customHeight="1">
      <c r="H61405" s="24"/>
    </row>
    <row r="61406" spans="8:8" ht="15" customHeight="1">
      <c r="H61406" s="24"/>
    </row>
    <row r="61407" spans="8:8" ht="15" customHeight="1">
      <c r="H61407" s="24"/>
    </row>
    <row r="61408" spans="8:8" ht="15" customHeight="1">
      <c r="H61408" s="24"/>
    </row>
    <row r="61409" spans="8:8" ht="15" customHeight="1">
      <c r="H61409" s="24"/>
    </row>
    <row r="61410" spans="8:8" ht="15" customHeight="1">
      <c r="H61410" s="24"/>
    </row>
    <row r="61411" spans="8:8" ht="15" customHeight="1">
      <c r="H61411" s="24"/>
    </row>
    <row r="61412" spans="8:8" ht="15" customHeight="1">
      <c r="H61412" s="24"/>
    </row>
    <row r="61413" spans="8:8" ht="15" customHeight="1">
      <c r="H61413" s="24"/>
    </row>
    <row r="61414" spans="8:8" ht="15" customHeight="1">
      <c r="H61414" s="24"/>
    </row>
    <row r="61415" spans="8:8" ht="15" customHeight="1">
      <c r="H61415" s="24"/>
    </row>
    <row r="61416" spans="8:8" ht="15" customHeight="1">
      <c r="H61416" s="24"/>
    </row>
    <row r="61417" spans="8:8" ht="15" customHeight="1">
      <c r="H61417" s="24"/>
    </row>
    <row r="61418" spans="8:8" ht="15" customHeight="1">
      <c r="H61418" s="24"/>
    </row>
    <row r="61419" spans="8:8" ht="15" customHeight="1">
      <c r="H61419" s="24"/>
    </row>
    <row r="61420" spans="8:8" ht="15" customHeight="1">
      <c r="H61420" s="24"/>
    </row>
    <row r="61421" spans="8:8" ht="15" customHeight="1">
      <c r="H61421" s="24"/>
    </row>
    <row r="61422" spans="8:8" ht="15" customHeight="1">
      <c r="H61422" s="24"/>
    </row>
    <row r="61423" spans="8:8" ht="15" customHeight="1">
      <c r="H61423" s="24"/>
    </row>
    <row r="61424" spans="8:8" ht="15" customHeight="1">
      <c r="H61424" s="24"/>
    </row>
    <row r="61425" spans="8:8" ht="15" customHeight="1">
      <c r="H61425" s="24"/>
    </row>
    <row r="61426" spans="8:8" ht="15" customHeight="1">
      <c r="H61426" s="24"/>
    </row>
    <row r="61427" spans="8:8" ht="15" customHeight="1">
      <c r="H61427" s="24"/>
    </row>
    <row r="61428" spans="8:8" ht="15" customHeight="1">
      <c r="H61428" s="24"/>
    </row>
    <row r="61429" spans="8:8" ht="15" customHeight="1">
      <c r="H61429" s="24"/>
    </row>
    <row r="61430" spans="8:8" ht="15" customHeight="1">
      <c r="H61430" s="24"/>
    </row>
    <row r="61431" spans="8:8" ht="15" customHeight="1">
      <c r="H61431" s="24"/>
    </row>
    <row r="61432" spans="8:8" ht="15" customHeight="1">
      <c r="H61432" s="24"/>
    </row>
    <row r="61433" spans="8:8" ht="15" customHeight="1">
      <c r="H61433" s="24"/>
    </row>
    <row r="61434" spans="8:8" ht="15" customHeight="1">
      <c r="H61434" s="24"/>
    </row>
    <row r="61435" spans="8:8" ht="15" customHeight="1">
      <c r="H61435" s="24"/>
    </row>
    <row r="61436" spans="8:8" ht="15" customHeight="1">
      <c r="H61436" s="24"/>
    </row>
    <row r="61437" spans="8:8" ht="15" customHeight="1">
      <c r="H61437" s="24"/>
    </row>
    <row r="61438" spans="8:8" ht="15" customHeight="1">
      <c r="H61438" s="24"/>
    </row>
    <row r="61439" spans="8:8" ht="15" customHeight="1">
      <c r="H61439" s="24"/>
    </row>
    <row r="61440" spans="8:8" ht="15" customHeight="1">
      <c r="H61440" s="24"/>
    </row>
    <row r="61441" spans="8:8" ht="15" customHeight="1">
      <c r="H61441" s="24"/>
    </row>
    <row r="61442" spans="8:8" ht="15" customHeight="1">
      <c r="H61442" s="24"/>
    </row>
    <row r="61443" spans="8:8" ht="15" customHeight="1">
      <c r="H61443" s="24"/>
    </row>
    <row r="61444" spans="8:8" ht="15" customHeight="1">
      <c r="H61444" s="24"/>
    </row>
    <row r="61445" spans="8:8" ht="15" customHeight="1">
      <c r="H61445" s="24"/>
    </row>
    <row r="61446" spans="8:8" ht="15" customHeight="1">
      <c r="H61446" s="24"/>
    </row>
    <row r="61447" spans="8:8" ht="15" customHeight="1">
      <c r="H61447" s="24"/>
    </row>
    <row r="61448" spans="8:8" ht="15" customHeight="1">
      <c r="H61448" s="24"/>
    </row>
    <row r="61449" spans="8:8" ht="15" customHeight="1">
      <c r="H61449" s="24"/>
    </row>
    <row r="61450" spans="8:8" ht="15" customHeight="1">
      <c r="H61450" s="24"/>
    </row>
    <row r="61451" spans="8:8" ht="15" customHeight="1">
      <c r="H61451" s="24"/>
    </row>
    <row r="61452" spans="8:8" ht="15" customHeight="1">
      <c r="H61452" s="24"/>
    </row>
    <row r="61453" spans="8:8" ht="15" customHeight="1">
      <c r="H61453" s="24"/>
    </row>
    <row r="61454" spans="8:8" ht="15" customHeight="1">
      <c r="H61454" s="24"/>
    </row>
    <row r="61455" spans="8:8" ht="15" customHeight="1">
      <c r="H61455" s="24"/>
    </row>
    <row r="61456" spans="8:8" ht="15" customHeight="1">
      <c r="H61456" s="24"/>
    </row>
    <row r="61457" spans="8:8" ht="15" customHeight="1">
      <c r="H61457" s="24"/>
    </row>
    <row r="61458" spans="8:8" ht="15" customHeight="1">
      <c r="H61458" s="24"/>
    </row>
    <row r="61459" spans="8:8" ht="15" customHeight="1">
      <c r="H61459" s="24"/>
    </row>
    <row r="61460" spans="8:8" ht="15" customHeight="1">
      <c r="H61460" s="24"/>
    </row>
    <row r="61461" spans="8:8" ht="15" customHeight="1">
      <c r="H61461" s="24"/>
    </row>
    <row r="61462" spans="8:8" ht="15" customHeight="1">
      <c r="H61462" s="24"/>
    </row>
    <row r="61463" spans="8:8" ht="15" customHeight="1">
      <c r="H61463" s="24"/>
    </row>
    <row r="61464" spans="8:8" ht="15" customHeight="1">
      <c r="H61464" s="24"/>
    </row>
    <row r="61465" spans="8:8" ht="15" customHeight="1">
      <c r="H61465" s="24"/>
    </row>
    <row r="61466" spans="8:8" ht="15" customHeight="1">
      <c r="H61466" s="24"/>
    </row>
    <row r="61467" spans="8:8" ht="15" customHeight="1">
      <c r="H61467" s="24"/>
    </row>
    <row r="61468" spans="8:8" ht="15" customHeight="1">
      <c r="H61468" s="24"/>
    </row>
    <row r="61469" spans="8:8" ht="15" customHeight="1">
      <c r="H61469" s="24"/>
    </row>
    <row r="61470" spans="8:8" ht="15" customHeight="1">
      <c r="H61470" s="24"/>
    </row>
    <row r="61471" spans="8:8" ht="15" customHeight="1">
      <c r="H61471" s="24"/>
    </row>
    <row r="61472" spans="8:8" ht="15" customHeight="1">
      <c r="H61472" s="24"/>
    </row>
    <row r="61473" spans="8:8" ht="15" customHeight="1">
      <c r="H61473" s="24"/>
    </row>
    <row r="61474" spans="8:8" ht="15" customHeight="1">
      <c r="H61474" s="24"/>
    </row>
    <row r="61475" spans="8:8" ht="15" customHeight="1">
      <c r="H61475" s="24"/>
    </row>
    <row r="61476" spans="8:8" ht="15" customHeight="1">
      <c r="H61476" s="24"/>
    </row>
    <row r="61477" spans="8:8" ht="15" customHeight="1">
      <c r="H61477" s="24"/>
    </row>
    <row r="61478" spans="8:8" ht="15" customHeight="1">
      <c r="H61478" s="24"/>
    </row>
    <row r="61479" spans="8:8" ht="15" customHeight="1">
      <c r="H61479" s="24"/>
    </row>
    <row r="61480" spans="8:8" ht="15" customHeight="1">
      <c r="H61480" s="24"/>
    </row>
    <row r="61481" spans="8:8" ht="15" customHeight="1">
      <c r="H61481" s="24"/>
    </row>
    <row r="61482" spans="8:8" ht="15" customHeight="1">
      <c r="H61482" s="24"/>
    </row>
    <row r="61483" spans="8:8" ht="15" customHeight="1">
      <c r="H61483" s="24"/>
    </row>
    <row r="61484" spans="8:8" ht="15" customHeight="1">
      <c r="H61484" s="24"/>
    </row>
    <row r="61485" spans="8:8" ht="15" customHeight="1">
      <c r="H61485" s="24"/>
    </row>
    <row r="61486" spans="8:8" ht="15" customHeight="1">
      <c r="H61486" s="24"/>
    </row>
    <row r="61487" spans="8:8" ht="15" customHeight="1">
      <c r="H61487" s="24"/>
    </row>
    <row r="61488" spans="8:8" ht="15" customHeight="1">
      <c r="H61488" s="24"/>
    </row>
    <row r="61489" spans="8:8" ht="15" customHeight="1">
      <c r="H61489" s="24"/>
    </row>
    <row r="61490" spans="8:8" ht="15" customHeight="1">
      <c r="H61490" s="24"/>
    </row>
    <row r="61491" spans="8:8" ht="15" customHeight="1">
      <c r="H61491" s="24"/>
    </row>
    <row r="61492" spans="8:8" ht="15" customHeight="1">
      <c r="H61492" s="24"/>
    </row>
    <row r="61493" spans="8:8" ht="15" customHeight="1">
      <c r="H61493" s="24"/>
    </row>
    <row r="61494" spans="8:8" ht="15" customHeight="1">
      <c r="H61494" s="24"/>
    </row>
    <row r="61495" spans="8:8" ht="15" customHeight="1">
      <c r="H61495" s="24"/>
    </row>
    <row r="61496" spans="8:8" ht="15" customHeight="1">
      <c r="H61496" s="24"/>
    </row>
    <row r="61497" spans="8:8" ht="15" customHeight="1">
      <c r="H61497" s="24"/>
    </row>
    <row r="61498" spans="8:8" ht="15" customHeight="1">
      <c r="H61498" s="24"/>
    </row>
    <row r="61499" spans="8:8" ht="15" customHeight="1">
      <c r="H61499" s="24"/>
    </row>
    <row r="61500" spans="8:8" ht="15" customHeight="1">
      <c r="H61500" s="24"/>
    </row>
    <row r="61501" spans="8:8" ht="15" customHeight="1">
      <c r="H61501" s="24"/>
    </row>
    <row r="61502" spans="8:8" ht="15" customHeight="1">
      <c r="H61502" s="24"/>
    </row>
    <row r="61503" spans="8:8" ht="15" customHeight="1">
      <c r="H61503" s="24"/>
    </row>
    <row r="61504" spans="8:8" ht="15" customHeight="1">
      <c r="H61504" s="24"/>
    </row>
    <row r="61505" spans="8:8" ht="15" customHeight="1">
      <c r="H61505" s="24"/>
    </row>
    <row r="61506" spans="8:8" ht="15" customHeight="1">
      <c r="H61506" s="24"/>
    </row>
    <row r="61507" spans="8:8" ht="15" customHeight="1">
      <c r="H61507" s="24"/>
    </row>
    <row r="61508" spans="8:8" ht="15" customHeight="1">
      <c r="H61508" s="24"/>
    </row>
    <row r="61509" spans="8:8" ht="15" customHeight="1">
      <c r="H61509" s="24"/>
    </row>
    <row r="61510" spans="8:8" ht="15" customHeight="1">
      <c r="H61510" s="24"/>
    </row>
    <row r="61511" spans="8:8" ht="15" customHeight="1">
      <c r="H61511" s="24"/>
    </row>
    <row r="61512" spans="8:8" ht="15" customHeight="1">
      <c r="H61512" s="24"/>
    </row>
    <row r="61513" spans="8:8" ht="15" customHeight="1">
      <c r="H61513" s="24"/>
    </row>
    <row r="61514" spans="8:8" ht="15" customHeight="1">
      <c r="H61514" s="24"/>
    </row>
    <row r="61515" spans="8:8" ht="15" customHeight="1">
      <c r="H61515" s="24"/>
    </row>
    <row r="61516" spans="8:8" ht="15" customHeight="1">
      <c r="H61516" s="24"/>
    </row>
    <row r="61517" spans="8:8" ht="15" customHeight="1">
      <c r="H61517" s="24"/>
    </row>
    <row r="61518" spans="8:8" ht="15" customHeight="1">
      <c r="H61518" s="24"/>
    </row>
    <row r="61519" spans="8:8" ht="15" customHeight="1">
      <c r="H61519" s="24"/>
    </row>
    <row r="61520" spans="8:8" ht="15" customHeight="1">
      <c r="H61520" s="24"/>
    </row>
    <row r="61521" spans="8:8" ht="15" customHeight="1">
      <c r="H61521" s="24"/>
    </row>
    <row r="61522" spans="8:8" ht="15" customHeight="1">
      <c r="H61522" s="24"/>
    </row>
    <row r="61523" spans="8:8" ht="15" customHeight="1">
      <c r="H61523" s="24"/>
    </row>
    <row r="61524" spans="8:8" ht="15" customHeight="1">
      <c r="H61524" s="24"/>
    </row>
    <row r="61525" spans="8:8" ht="15" customHeight="1">
      <c r="H61525" s="24"/>
    </row>
    <row r="61526" spans="8:8" ht="15" customHeight="1">
      <c r="H61526" s="24"/>
    </row>
    <row r="61527" spans="8:8" ht="15" customHeight="1">
      <c r="H61527" s="24"/>
    </row>
    <row r="61528" spans="8:8" ht="15" customHeight="1">
      <c r="H61528" s="24"/>
    </row>
    <row r="61529" spans="8:8" ht="15" customHeight="1">
      <c r="H61529" s="24"/>
    </row>
    <row r="61530" spans="8:8" ht="15" customHeight="1">
      <c r="H61530" s="24"/>
    </row>
    <row r="61531" spans="8:8" ht="15" customHeight="1">
      <c r="H61531" s="24"/>
    </row>
    <row r="61532" spans="8:8" ht="15" customHeight="1">
      <c r="H61532" s="24"/>
    </row>
    <row r="61533" spans="8:8" ht="15" customHeight="1">
      <c r="H61533" s="24"/>
    </row>
    <row r="61534" spans="8:8" ht="15" customHeight="1">
      <c r="H61534" s="24"/>
    </row>
    <row r="61535" spans="8:8" ht="15" customHeight="1">
      <c r="H61535" s="24"/>
    </row>
    <row r="61536" spans="8:8" ht="15" customHeight="1">
      <c r="H61536" s="24"/>
    </row>
    <row r="61537" spans="8:8" ht="15" customHeight="1">
      <c r="H61537" s="24"/>
    </row>
    <row r="61538" spans="8:8" ht="15" customHeight="1">
      <c r="H61538" s="24"/>
    </row>
    <row r="61539" spans="8:8" ht="15" customHeight="1">
      <c r="H61539" s="24"/>
    </row>
    <row r="61540" spans="8:8" ht="15" customHeight="1">
      <c r="H61540" s="24"/>
    </row>
    <row r="61541" spans="8:8" ht="15" customHeight="1">
      <c r="H61541" s="24"/>
    </row>
    <row r="61542" spans="8:8" ht="15" customHeight="1">
      <c r="H61542" s="24"/>
    </row>
    <row r="61543" spans="8:8" ht="15" customHeight="1">
      <c r="H61543" s="24"/>
    </row>
    <row r="61544" spans="8:8" ht="15" customHeight="1">
      <c r="H61544" s="24"/>
    </row>
    <row r="61545" spans="8:8" ht="15" customHeight="1">
      <c r="H61545" s="24"/>
    </row>
    <row r="61546" spans="8:8" ht="15" customHeight="1">
      <c r="H61546" s="24"/>
    </row>
    <row r="61547" spans="8:8" ht="15" customHeight="1">
      <c r="H61547" s="24"/>
    </row>
    <row r="61548" spans="8:8" ht="15" customHeight="1">
      <c r="H61548" s="24"/>
    </row>
    <row r="61549" spans="8:8" ht="15" customHeight="1">
      <c r="H61549" s="24"/>
    </row>
    <row r="61550" spans="8:8" ht="15" customHeight="1">
      <c r="H61550" s="24"/>
    </row>
    <row r="61551" spans="8:8" ht="15" customHeight="1">
      <c r="H61551" s="24"/>
    </row>
    <row r="61552" spans="8:8" ht="15" customHeight="1">
      <c r="H61552" s="24"/>
    </row>
    <row r="61553" spans="8:8" ht="15" customHeight="1">
      <c r="H61553" s="24"/>
    </row>
    <row r="61554" spans="8:8" ht="15" customHeight="1">
      <c r="H61554" s="24"/>
    </row>
    <row r="61555" spans="8:8" ht="15" customHeight="1">
      <c r="H61555" s="24"/>
    </row>
    <row r="61556" spans="8:8" ht="15" customHeight="1">
      <c r="H61556" s="24"/>
    </row>
    <row r="61557" spans="8:8" ht="15" customHeight="1">
      <c r="H61557" s="24"/>
    </row>
    <row r="61558" spans="8:8" ht="15" customHeight="1">
      <c r="H61558" s="24"/>
    </row>
    <row r="61559" spans="8:8" ht="15" customHeight="1">
      <c r="H61559" s="24"/>
    </row>
    <row r="61560" spans="8:8" ht="15" customHeight="1">
      <c r="H61560" s="24"/>
    </row>
    <row r="61561" spans="8:8" ht="15" customHeight="1">
      <c r="H61561" s="24"/>
    </row>
    <row r="61562" spans="8:8" ht="15" customHeight="1">
      <c r="H61562" s="24"/>
    </row>
    <row r="61563" spans="8:8" ht="15" customHeight="1">
      <c r="H61563" s="24"/>
    </row>
    <row r="61564" spans="8:8" ht="15" customHeight="1">
      <c r="H61564" s="24"/>
    </row>
    <row r="61565" spans="8:8" ht="15" customHeight="1">
      <c r="H61565" s="24"/>
    </row>
    <row r="61566" spans="8:8" ht="15" customHeight="1">
      <c r="H61566" s="24"/>
    </row>
    <row r="61567" spans="8:8" ht="15" customHeight="1">
      <c r="H61567" s="24"/>
    </row>
    <row r="61568" spans="8:8" ht="15" customHeight="1">
      <c r="H61568" s="24"/>
    </row>
    <row r="61569" spans="8:8" ht="15" customHeight="1">
      <c r="H61569" s="24"/>
    </row>
    <row r="61570" spans="8:8" ht="15" customHeight="1">
      <c r="H61570" s="24"/>
    </row>
    <row r="61571" spans="8:8" ht="15" customHeight="1">
      <c r="H61571" s="24"/>
    </row>
    <row r="61572" spans="8:8" ht="15" customHeight="1">
      <c r="H61572" s="24"/>
    </row>
    <row r="61573" spans="8:8" ht="15" customHeight="1">
      <c r="H61573" s="24"/>
    </row>
    <row r="61574" spans="8:8" ht="15" customHeight="1">
      <c r="H61574" s="24"/>
    </row>
    <row r="61575" spans="8:8" ht="15" customHeight="1">
      <c r="H61575" s="24"/>
    </row>
    <row r="61576" spans="8:8" ht="15" customHeight="1">
      <c r="H61576" s="24"/>
    </row>
    <row r="61577" spans="8:8" ht="15" customHeight="1">
      <c r="H61577" s="24"/>
    </row>
    <row r="61578" spans="8:8" ht="15" customHeight="1">
      <c r="H61578" s="24"/>
    </row>
    <row r="61579" spans="8:8" ht="15" customHeight="1">
      <c r="H61579" s="24"/>
    </row>
    <row r="61580" spans="8:8" ht="15" customHeight="1">
      <c r="H61580" s="24"/>
    </row>
    <row r="61581" spans="8:8" ht="15" customHeight="1">
      <c r="H61581" s="24"/>
    </row>
    <row r="61582" spans="8:8" ht="15" customHeight="1">
      <c r="H61582" s="24"/>
    </row>
    <row r="61583" spans="8:8" ht="15" customHeight="1">
      <c r="H61583" s="24"/>
    </row>
    <row r="61584" spans="8:8" ht="15" customHeight="1">
      <c r="H61584" s="24"/>
    </row>
    <row r="61585" spans="8:8" ht="15" customHeight="1">
      <c r="H61585" s="24"/>
    </row>
    <row r="61586" spans="8:8" ht="15" customHeight="1">
      <c r="H61586" s="24"/>
    </row>
    <row r="61587" spans="8:8" ht="15" customHeight="1">
      <c r="H61587" s="24"/>
    </row>
    <row r="61588" spans="8:8" ht="15" customHeight="1">
      <c r="H61588" s="24"/>
    </row>
    <row r="61589" spans="8:8" ht="15" customHeight="1">
      <c r="H61589" s="24"/>
    </row>
    <row r="61590" spans="8:8" ht="15" customHeight="1">
      <c r="H61590" s="24"/>
    </row>
    <row r="61591" spans="8:8" ht="15" customHeight="1">
      <c r="H61591" s="24"/>
    </row>
    <row r="61592" spans="8:8" ht="15" customHeight="1">
      <c r="H61592" s="24"/>
    </row>
    <row r="61593" spans="8:8" ht="15" customHeight="1">
      <c r="H61593" s="24"/>
    </row>
    <row r="61594" spans="8:8" ht="15" customHeight="1">
      <c r="H61594" s="24"/>
    </row>
    <row r="61595" spans="8:8" ht="15" customHeight="1">
      <c r="H61595" s="24"/>
    </row>
    <row r="61596" spans="8:8" ht="15" customHeight="1">
      <c r="H61596" s="24"/>
    </row>
    <row r="61597" spans="8:8" ht="15" customHeight="1">
      <c r="H61597" s="24"/>
    </row>
    <row r="61598" spans="8:8" ht="15" customHeight="1">
      <c r="H61598" s="24"/>
    </row>
    <row r="61599" spans="8:8" ht="15" customHeight="1">
      <c r="H61599" s="24"/>
    </row>
    <row r="61600" spans="8:8" ht="15" customHeight="1">
      <c r="H61600" s="24"/>
    </row>
    <row r="61601" spans="8:8" ht="15" customHeight="1">
      <c r="H61601" s="24"/>
    </row>
    <row r="61602" spans="8:8" ht="15" customHeight="1">
      <c r="H61602" s="24"/>
    </row>
    <row r="61603" spans="8:8" ht="15" customHeight="1">
      <c r="H61603" s="24"/>
    </row>
    <row r="61604" spans="8:8" ht="15" customHeight="1">
      <c r="H61604" s="24"/>
    </row>
    <row r="61605" spans="8:8" ht="15" customHeight="1">
      <c r="H61605" s="24"/>
    </row>
    <row r="61606" spans="8:8" ht="15" customHeight="1">
      <c r="H61606" s="24"/>
    </row>
    <row r="61607" spans="8:8" ht="15" customHeight="1">
      <c r="H61607" s="24"/>
    </row>
    <row r="61608" spans="8:8" ht="15" customHeight="1">
      <c r="H61608" s="24"/>
    </row>
    <row r="61609" spans="8:8" ht="15" customHeight="1">
      <c r="H61609" s="24"/>
    </row>
    <row r="61610" spans="8:8" ht="15" customHeight="1">
      <c r="H61610" s="24"/>
    </row>
    <row r="61611" spans="8:8" ht="15" customHeight="1">
      <c r="H61611" s="24"/>
    </row>
    <row r="61612" spans="8:8" ht="15" customHeight="1">
      <c r="H61612" s="24"/>
    </row>
    <row r="61613" spans="8:8" ht="15" customHeight="1">
      <c r="H61613" s="24"/>
    </row>
    <row r="61614" spans="8:8" ht="15" customHeight="1">
      <c r="H61614" s="24"/>
    </row>
    <row r="61615" spans="8:8" ht="15" customHeight="1">
      <c r="H61615" s="24"/>
    </row>
    <row r="61616" spans="8:8" ht="15" customHeight="1">
      <c r="H61616" s="24"/>
    </row>
    <row r="61617" spans="8:8" ht="15" customHeight="1">
      <c r="H61617" s="24"/>
    </row>
    <row r="61618" spans="8:8" ht="15" customHeight="1">
      <c r="H61618" s="24"/>
    </row>
    <row r="61619" spans="8:8" ht="15" customHeight="1">
      <c r="H61619" s="24"/>
    </row>
    <row r="61620" spans="8:8" ht="15" customHeight="1">
      <c r="H61620" s="24"/>
    </row>
    <row r="61621" spans="8:8" ht="15" customHeight="1">
      <c r="H61621" s="24"/>
    </row>
    <row r="61622" spans="8:8" ht="15" customHeight="1">
      <c r="H61622" s="24"/>
    </row>
    <row r="61623" spans="8:8" ht="15" customHeight="1">
      <c r="H61623" s="24"/>
    </row>
    <row r="61624" spans="8:8" ht="15" customHeight="1">
      <c r="H61624" s="24"/>
    </row>
    <row r="61625" spans="8:8" ht="15" customHeight="1">
      <c r="H61625" s="24"/>
    </row>
    <row r="61626" spans="8:8" ht="15" customHeight="1">
      <c r="H61626" s="24"/>
    </row>
    <row r="61627" spans="8:8" ht="15" customHeight="1">
      <c r="H61627" s="24"/>
    </row>
    <row r="61628" spans="8:8" ht="15" customHeight="1">
      <c r="H61628" s="24"/>
    </row>
    <row r="61629" spans="8:8" ht="15" customHeight="1">
      <c r="H61629" s="24"/>
    </row>
    <row r="61630" spans="8:8" ht="15" customHeight="1">
      <c r="H61630" s="24"/>
    </row>
    <row r="61631" spans="8:8" ht="15" customHeight="1">
      <c r="H61631" s="24"/>
    </row>
    <row r="61632" spans="8:8" ht="15" customHeight="1">
      <c r="H61632" s="24"/>
    </row>
    <row r="61633" spans="8:8" ht="15" customHeight="1">
      <c r="H61633" s="24"/>
    </row>
    <row r="61634" spans="8:8" ht="15" customHeight="1">
      <c r="H61634" s="24"/>
    </row>
    <row r="61635" spans="8:8" ht="15" customHeight="1">
      <c r="H61635" s="24"/>
    </row>
    <row r="61636" spans="8:8" ht="15" customHeight="1">
      <c r="H61636" s="24"/>
    </row>
    <row r="61637" spans="8:8" ht="15" customHeight="1">
      <c r="H61637" s="24"/>
    </row>
    <row r="61638" spans="8:8" ht="15" customHeight="1">
      <c r="H61638" s="24"/>
    </row>
    <row r="61639" spans="8:8" ht="15" customHeight="1">
      <c r="H61639" s="24"/>
    </row>
    <row r="61640" spans="8:8" ht="15" customHeight="1">
      <c r="H61640" s="24"/>
    </row>
    <row r="61641" spans="8:8" ht="15" customHeight="1">
      <c r="H61641" s="24"/>
    </row>
    <row r="61642" spans="8:8" ht="15" customHeight="1">
      <c r="H61642" s="24"/>
    </row>
    <row r="61643" spans="8:8" ht="15" customHeight="1">
      <c r="H61643" s="24"/>
    </row>
    <row r="61644" spans="8:8" ht="15" customHeight="1">
      <c r="H61644" s="24"/>
    </row>
    <row r="61645" spans="8:8" ht="15" customHeight="1">
      <c r="H61645" s="24"/>
    </row>
    <row r="61646" spans="8:8" ht="15" customHeight="1">
      <c r="H61646" s="24"/>
    </row>
    <row r="61647" spans="8:8" ht="15" customHeight="1">
      <c r="H61647" s="24"/>
    </row>
    <row r="61648" spans="8:8" ht="15" customHeight="1">
      <c r="H61648" s="24"/>
    </row>
    <row r="61649" spans="8:8" ht="15" customHeight="1">
      <c r="H61649" s="24"/>
    </row>
    <row r="61650" spans="8:8" ht="15" customHeight="1">
      <c r="H61650" s="24"/>
    </row>
    <row r="61651" spans="8:8" ht="15" customHeight="1">
      <c r="H61651" s="24"/>
    </row>
    <row r="61652" spans="8:8" ht="15" customHeight="1">
      <c r="H61652" s="24"/>
    </row>
    <row r="61653" spans="8:8" ht="15" customHeight="1">
      <c r="H61653" s="24"/>
    </row>
    <row r="61654" spans="8:8" ht="15" customHeight="1">
      <c r="H61654" s="24"/>
    </row>
    <row r="61655" spans="8:8" ht="15" customHeight="1">
      <c r="H61655" s="24"/>
    </row>
    <row r="61656" spans="8:8" ht="15" customHeight="1">
      <c r="H61656" s="24"/>
    </row>
    <row r="61657" spans="8:8" ht="15" customHeight="1">
      <c r="H61657" s="24"/>
    </row>
    <row r="61658" spans="8:8" ht="15" customHeight="1">
      <c r="H61658" s="24"/>
    </row>
    <row r="61659" spans="8:8" ht="15" customHeight="1">
      <c r="H61659" s="24"/>
    </row>
    <row r="61660" spans="8:8" ht="15" customHeight="1">
      <c r="H61660" s="24"/>
    </row>
    <row r="61661" spans="8:8" ht="15" customHeight="1">
      <c r="H61661" s="24"/>
    </row>
    <row r="61662" spans="8:8" ht="15" customHeight="1">
      <c r="H61662" s="24"/>
    </row>
    <row r="61663" spans="8:8" ht="15" customHeight="1">
      <c r="H61663" s="24"/>
    </row>
    <row r="61664" spans="8:8" ht="15" customHeight="1">
      <c r="H61664" s="24"/>
    </row>
    <row r="61665" spans="8:8" ht="15" customHeight="1">
      <c r="H61665" s="24"/>
    </row>
    <row r="61666" spans="8:8" ht="15" customHeight="1">
      <c r="H61666" s="24"/>
    </row>
    <row r="61667" spans="8:8" ht="15" customHeight="1">
      <c r="H61667" s="24"/>
    </row>
    <row r="61668" spans="8:8" ht="15" customHeight="1">
      <c r="H61668" s="24"/>
    </row>
    <row r="61669" spans="8:8" ht="15" customHeight="1">
      <c r="H61669" s="24"/>
    </row>
    <row r="61670" spans="8:8" ht="15" customHeight="1">
      <c r="H61670" s="24"/>
    </row>
    <row r="61671" spans="8:8" ht="15" customHeight="1">
      <c r="H61671" s="24"/>
    </row>
    <row r="61672" spans="8:8" ht="15" customHeight="1">
      <c r="H61672" s="24"/>
    </row>
    <row r="61673" spans="8:8" ht="15" customHeight="1">
      <c r="H61673" s="24"/>
    </row>
    <row r="61674" spans="8:8" ht="15" customHeight="1">
      <c r="H61674" s="24"/>
    </row>
    <row r="61675" spans="8:8" ht="15" customHeight="1">
      <c r="H61675" s="24"/>
    </row>
    <row r="61676" spans="8:8" ht="15" customHeight="1">
      <c r="H61676" s="24"/>
    </row>
    <row r="61677" spans="8:8" ht="15" customHeight="1">
      <c r="H61677" s="24"/>
    </row>
    <row r="61678" spans="8:8" ht="15" customHeight="1">
      <c r="H61678" s="24"/>
    </row>
    <row r="61679" spans="8:8" ht="15" customHeight="1">
      <c r="H61679" s="24"/>
    </row>
    <row r="61680" spans="8:8" ht="15" customHeight="1">
      <c r="H61680" s="24"/>
    </row>
    <row r="61681" spans="8:8" ht="15" customHeight="1">
      <c r="H61681" s="24"/>
    </row>
    <row r="61682" spans="8:8" ht="15" customHeight="1">
      <c r="H61682" s="24"/>
    </row>
    <row r="61683" spans="8:8" ht="15" customHeight="1">
      <c r="H61683" s="24"/>
    </row>
    <row r="61684" spans="8:8" ht="15" customHeight="1">
      <c r="H61684" s="24"/>
    </row>
    <row r="61685" spans="8:8" ht="15" customHeight="1">
      <c r="H61685" s="24"/>
    </row>
    <row r="61686" spans="8:8" ht="15" customHeight="1">
      <c r="H61686" s="24"/>
    </row>
    <row r="61687" spans="8:8" ht="15" customHeight="1">
      <c r="H61687" s="24"/>
    </row>
    <row r="61688" spans="8:8" ht="15" customHeight="1">
      <c r="H61688" s="24"/>
    </row>
    <row r="61689" spans="8:8" ht="15" customHeight="1">
      <c r="H61689" s="24"/>
    </row>
    <row r="61690" spans="8:8" ht="15" customHeight="1">
      <c r="H61690" s="24"/>
    </row>
    <row r="61691" spans="8:8" ht="15" customHeight="1">
      <c r="H61691" s="24"/>
    </row>
    <row r="61692" spans="8:8" ht="15" customHeight="1">
      <c r="H61692" s="24"/>
    </row>
    <row r="61693" spans="8:8" ht="15" customHeight="1">
      <c r="H61693" s="24"/>
    </row>
    <row r="61694" spans="8:8" ht="15" customHeight="1">
      <c r="H61694" s="24"/>
    </row>
    <row r="61695" spans="8:8" ht="15" customHeight="1">
      <c r="H61695" s="24"/>
    </row>
    <row r="61696" spans="8:8" ht="15" customHeight="1">
      <c r="H61696" s="24"/>
    </row>
    <row r="61697" spans="8:8" ht="15" customHeight="1">
      <c r="H61697" s="24"/>
    </row>
    <row r="61698" spans="8:8" ht="15" customHeight="1">
      <c r="H61698" s="24"/>
    </row>
    <row r="61699" spans="8:8" ht="15" customHeight="1">
      <c r="H61699" s="24"/>
    </row>
    <row r="61700" spans="8:8" ht="15" customHeight="1">
      <c r="H61700" s="24"/>
    </row>
    <row r="61701" spans="8:8" ht="15" customHeight="1">
      <c r="H61701" s="24"/>
    </row>
    <row r="61702" spans="8:8" ht="15" customHeight="1">
      <c r="H61702" s="24"/>
    </row>
    <row r="61703" spans="8:8" ht="15" customHeight="1">
      <c r="H61703" s="24"/>
    </row>
    <row r="61704" spans="8:8" ht="15" customHeight="1">
      <c r="H61704" s="24"/>
    </row>
    <row r="61705" spans="8:8" ht="15" customHeight="1">
      <c r="H61705" s="24"/>
    </row>
    <row r="61706" spans="8:8" ht="15" customHeight="1">
      <c r="H61706" s="24"/>
    </row>
    <row r="61707" spans="8:8" ht="15" customHeight="1">
      <c r="H61707" s="24"/>
    </row>
    <row r="61708" spans="8:8" ht="15" customHeight="1">
      <c r="H61708" s="24"/>
    </row>
    <row r="61709" spans="8:8" ht="15" customHeight="1">
      <c r="H61709" s="24"/>
    </row>
    <row r="61710" spans="8:8" ht="15" customHeight="1">
      <c r="H61710" s="24"/>
    </row>
    <row r="61711" spans="8:8" ht="15" customHeight="1">
      <c r="H61711" s="24"/>
    </row>
    <row r="61712" spans="8:8" ht="15" customHeight="1">
      <c r="H61712" s="24"/>
    </row>
    <row r="61713" spans="8:8" ht="15" customHeight="1">
      <c r="H61713" s="24"/>
    </row>
    <row r="61714" spans="8:8" ht="15" customHeight="1">
      <c r="H61714" s="24"/>
    </row>
    <row r="61715" spans="8:8" ht="15" customHeight="1">
      <c r="H61715" s="24"/>
    </row>
    <row r="61716" spans="8:8" ht="15" customHeight="1">
      <c r="H61716" s="24"/>
    </row>
    <row r="61717" spans="8:8" ht="15" customHeight="1">
      <c r="H61717" s="24"/>
    </row>
    <row r="61718" spans="8:8" ht="15" customHeight="1">
      <c r="H61718" s="24"/>
    </row>
    <row r="61719" spans="8:8" ht="15" customHeight="1">
      <c r="H61719" s="24"/>
    </row>
    <row r="61720" spans="8:8" ht="15" customHeight="1">
      <c r="H61720" s="24"/>
    </row>
    <row r="61721" spans="8:8" ht="15" customHeight="1">
      <c r="H61721" s="24"/>
    </row>
    <row r="61722" spans="8:8" ht="15" customHeight="1">
      <c r="H61722" s="24"/>
    </row>
    <row r="61723" spans="8:8" ht="15" customHeight="1">
      <c r="H61723" s="24"/>
    </row>
    <row r="61724" spans="8:8" ht="15" customHeight="1">
      <c r="H61724" s="24"/>
    </row>
    <row r="61725" spans="8:8" ht="15" customHeight="1">
      <c r="H61725" s="24"/>
    </row>
    <row r="61726" spans="8:8" ht="15" customHeight="1">
      <c r="H61726" s="24"/>
    </row>
    <row r="61727" spans="8:8" ht="15" customHeight="1">
      <c r="H61727" s="24"/>
    </row>
    <row r="61728" spans="8:8" ht="15" customHeight="1">
      <c r="H61728" s="24"/>
    </row>
    <row r="61729" spans="8:8" ht="15" customHeight="1">
      <c r="H61729" s="24"/>
    </row>
    <row r="61730" spans="8:8" ht="15" customHeight="1">
      <c r="H61730" s="24"/>
    </row>
    <row r="61731" spans="8:8" ht="15" customHeight="1">
      <c r="H61731" s="24"/>
    </row>
    <row r="61732" spans="8:8" ht="15" customHeight="1">
      <c r="H61732" s="24"/>
    </row>
    <row r="61733" spans="8:8" ht="15" customHeight="1">
      <c r="H61733" s="24"/>
    </row>
    <row r="61734" spans="8:8" ht="15" customHeight="1">
      <c r="H61734" s="24"/>
    </row>
    <row r="61735" spans="8:8" ht="15" customHeight="1">
      <c r="H61735" s="24"/>
    </row>
    <row r="61736" spans="8:8" ht="15" customHeight="1">
      <c r="H61736" s="24"/>
    </row>
    <row r="61737" spans="8:8" ht="15" customHeight="1">
      <c r="H61737" s="24"/>
    </row>
    <row r="61738" spans="8:8" ht="15" customHeight="1">
      <c r="H61738" s="24"/>
    </row>
    <row r="61739" spans="8:8" ht="15" customHeight="1">
      <c r="H61739" s="24"/>
    </row>
    <row r="61740" spans="8:8" ht="15" customHeight="1">
      <c r="H61740" s="24"/>
    </row>
    <row r="61741" spans="8:8" ht="15" customHeight="1">
      <c r="H61741" s="24"/>
    </row>
    <row r="61742" spans="8:8" ht="15" customHeight="1">
      <c r="H61742" s="24"/>
    </row>
    <row r="61743" spans="8:8" ht="15" customHeight="1">
      <c r="H61743" s="24"/>
    </row>
    <row r="61744" spans="8:8" ht="15" customHeight="1">
      <c r="H61744" s="24"/>
    </row>
    <row r="61745" spans="8:8" ht="15" customHeight="1">
      <c r="H61745" s="24"/>
    </row>
    <row r="61746" spans="8:8" ht="15" customHeight="1">
      <c r="H61746" s="24"/>
    </row>
    <row r="61747" spans="8:8" ht="15" customHeight="1">
      <c r="H61747" s="24"/>
    </row>
    <row r="61748" spans="8:8" ht="15" customHeight="1">
      <c r="H61748" s="24"/>
    </row>
    <row r="61749" spans="8:8" ht="15" customHeight="1">
      <c r="H61749" s="24"/>
    </row>
    <row r="61750" spans="8:8" ht="15" customHeight="1">
      <c r="H61750" s="24"/>
    </row>
    <row r="61751" spans="8:8" ht="15" customHeight="1">
      <c r="H61751" s="24"/>
    </row>
    <row r="61752" spans="8:8" ht="15" customHeight="1">
      <c r="H61752" s="24"/>
    </row>
    <row r="61753" spans="8:8" ht="15" customHeight="1">
      <c r="H61753" s="24"/>
    </row>
    <row r="61754" spans="8:8" ht="15" customHeight="1">
      <c r="H61754" s="24"/>
    </row>
    <row r="61755" spans="8:8" ht="15" customHeight="1">
      <c r="H61755" s="24"/>
    </row>
    <row r="61756" spans="8:8" ht="15" customHeight="1">
      <c r="H61756" s="24"/>
    </row>
    <row r="61757" spans="8:8" ht="15" customHeight="1">
      <c r="H61757" s="24"/>
    </row>
    <row r="61758" spans="8:8" ht="15" customHeight="1">
      <c r="H61758" s="24"/>
    </row>
    <row r="61759" spans="8:8" ht="15" customHeight="1">
      <c r="H61759" s="24"/>
    </row>
    <row r="61760" spans="8:8" ht="15" customHeight="1">
      <c r="H61760" s="24"/>
    </row>
    <row r="61761" spans="8:8" ht="15" customHeight="1">
      <c r="H61761" s="24"/>
    </row>
    <row r="61762" spans="8:8" ht="15" customHeight="1">
      <c r="H61762" s="24"/>
    </row>
    <row r="61763" spans="8:8" ht="15" customHeight="1">
      <c r="H61763" s="24"/>
    </row>
    <row r="61764" spans="8:8" ht="15" customHeight="1">
      <c r="H61764" s="24"/>
    </row>
    <row r="61765" spans="8:8" ht="15" customHeight="1">
      <c r="H61765" s="24"/>
    </row>
    <row r="61766" spans="8:8" ht="15" customHeight="1">
      <c r="H61766" s="24"/>
    </row>
    <row r="61767" spans="8:8" ht="15" customHeight="1">
      <c r="H61767" s="24"/>
    </row>
    <row r="61768" spans="8:8" ht="15" customHeight="1">
      <c r="H61768" s="24"/>
    </row>
    <row r="61769" spans="8:8" ht="15" customHeight="1">
      <c r="H61769" s="24"/>
    </row>
    <row r="61770" spans="8:8" ht="15" customHeight="1">
      <c r="H61770" s="24"/>
    </row>
    <row r="61771" spans="8:8" ht="15" customHeight="1">
      <c r="H61771" s="24"/>
    </row>
    <row r="61772" spans="8:8" ht="15" customHeight="1">
      <c r="H61772" s="24"/>
    </row>
    <row r="61773" spans="8:8" ht="15" customHeight="1">
      <c r="H61773" s="24"/>
    </row>
    <row r="61774" spans="8:8" ht="15" customHeight="1">
      <c r="H61774" s="24"/>
    </row>
    <row r="61775" spans="8:8" ht="15" customHeight="1">
      <c r="H61775" s="24"/>
    </row>
    <row r="61776" spans="8:8" ht="15" customHeight="1">
      <c r="H61776" s="24"/>
    </row>
    <row r="61777" spans="8:8" ht="15" customHeight="1">
      <c r="H61777" s="24"/>
    </row>
    <row r="61778" spans="8:8" ht="15" customHeight="1">
      <c r="H61778" s="24"/>
    </row>
    <row r="61779" spans="8:8" ht="15" customHeight="1">
      <c r="H61779" s="24"/>
    </row>
    <row r="61780" spans="8:8" ht="15" customHeight="1">
      <c r="H61780" s="24"/>
    </row>
    <row r="61781" spans="8:8" ht="15" customHeight="1">
      <c r="H61781" s="24"/>
    </row>
    <row r="61782" spans="8:8" ht="15" customHeight="1">
      <c r="H61782" s="24"/>
    </row>
    <row r="61783" spans="8:8" ht="15" customHeight="1">
      <c r="H61783" s="24"/>
    </row>
    <row r="61784" spans="8:8" ht="15" customHeight="1">
      <c r="H61784" s="24"/>
    </row>
    <row r="61785" spans="8:8" ht="15" customHeight="1">
      <c r="H61785" s="24"/>
    </row>
    <row r="61786" spans="8:8" ht="15" customHeight="1">
      <c r="H61786" s="24"/>
    </row>
    <row r="61787" spans="8:8" ht="15" customHeight="1">
      <c r="H61787" s="24"/>
    </row>
    <row r="61788" spans="8:8" ht="15" customHeight="1">
      <c r="H61788" s="24"/>
    </row>
    <row r="61789" spans="8:8" ht="15" customHeight="1">
      <c r="H61789" s="24"/>
    </row>
    <row r="61790" spans="8:8" ht="15" customHeight="1">
      <c r="H61790" s="24"/>
    </row>
    <row r="61791" spans="8:8" ht="15" customHeight="1">
      <c r="H61791" s="24"/>
    </row>
    <row r="61792" spans="8:8" ht="15" customHeight="1">
      <c r="H61792" s="24"/>
    </row>
    <row r="61793" spans="8:8" ht="15" customHeight="1">
      <c r="H61793" s="24"/>
    </row>
    <row r="61794" spans="8:8" ht="15" customHeight="1">
      <c r="H61794" s="24"/>
    </row>
    <row r="61795" spans="8:8" ht="15" customHeight="1">
      <c r="H61795" s="24"/>
    </row>
    <row r="61796" spans="8:8" ht="15" customHeight="1">
      <c r="H61796" s="24"/>
    </row>
    <row r="61797" spans="8:8" ht="15" customHeight="1">
      <c r="H61797" s="24"/>
    </row>
    <row r="61798" spans="8:8" ht="15" customHeight="1">
      <c r="H61798" s="24"/>
    </row>
    <row r="61799" spans="8:8" ht="15" customHeight="1">
      <c r="H61799" s="24"/>
    </row>
    <row r="61800" spans="8:8" ht="15" customHeight="1">
      <c r="H61800" s="24"/>
    </row>
    <row r="61801" spans="8:8" ht="15" customHeight="1">
      <c r="H61801" s="24"/>
    </row>
    <row r="61802" spans="8:8" ht="15" customHeight="1">
      <c r="H61802" s="24"/>
    </row>
    <row r="61803" spans="8:8" ht="15" customHeight="1">
      <c r="H61803" s="24"/>
    </row>
    <row r="61804" spans="8:8" ht="15" customHeight="1">
      <c r="H61804" s="24"/>
    </row>
    <row r="61805" spans="8:8" ht="15" customHeight="1">
      <c r="H61805" s="24"/>
    </row>
    <row r="61806" spans="8:8" ht="15" customHeight="1">
      <c r="H61806" s="24"/>
    </row>
    <row r="61807" spans="8:8" ht="15" customHeight="1">
      <c r="H61807" s="24"/>
    </row>
    <row r="61808" spans="8:8" ht="15" customHeight="1">
      <c r="H61808" s="24"/>
    </row>
    <row r="61809" spans="8:8" ht="15" customHeight="1">
      <c r="H61809" s="24"/>
    </row>
    <row r="61810" spans="8:8" ht="15" customHeight="1">
      <c r="H61810" s="24"/>
    </row>
    <row r="61811" spans="8:8" ht="15" customHeight="1">
      <c r="H61811" s="24"/>
    </row>
    <row r="61812" spans="8:8" ht="15" customHeight="1">
      <c r="H61812" s="24"/>
    </row>
    <row r="61813" spans="8:8" ht="15" customHeight="1">
      <c r="H61813" s="24"/>
    </row>
    <row r="61814" spans="8:8" ht="15" customHeight="1">
      <c r="H61814" s="24"/>
    </row>
    <row r="61815" spans="8:8" ht="15" customHeight="1">
      <c r="H61815" s="24"/>
    </row>
    <row r="61816" spans="8:8" ht="15" customHeight="1">
      <c r="H61816" s="24"/>
    </row>
    <row r="61817" spans="8:8" ht="15" customHeight="1">
      <c r="H61817" s="24"/>
    </row>
    <row r="61818" spans="8:8" ht="15" customHeight="1">
      <c r="H61818" s="24"/>
    </row>
    <row r="61819" spans="8:8" ht="15" customHeight="1">
      <c r="H61819" s="24"/>
    </row>
    <row r="61820" spans="8:8" ht="15" customHeight="1">
      <c r="H61820" s="24"/>
    </row>
    <row r="61821" spans="8:8" ht="15" customHeight="1">
      <c r="H61821" s="24"/>
    </row>
    <row r="61822" spans="8:8" ht="15" customHeight="1">
      <c r="H61822" s="24"/>
    </row>
    <row r="61823" spans="8:8" ht="15" customHeight="1">
      <c r="H61823" s="24"/>
    </row>
    <row r="61824" spans="8:8" ht="15" customHeight="1">
      <c r="H61824" s="24"/>
    </row>
    <row r="61825" spans="8:8" ht="15" customHeight="1">
      <c r="H61825" s="24"/>
    </row>
    <row r="61826" spans="8:8" ht="15" customHeight="1">
      <c r="H61826" s="24"/>
    </row>
    <row r="61827" spans="8:8" ht="15" customHeight="1">
      <c r="H61827" s="24"/>
    </row>
    <row r="61828" spans="8:8" ht="15" customHeight="1">
      <c r="H61828" s="24"/>
    </row>
    <row r="61829" spans="8:8" ht="15" customHeight="1">
      <c r="H61829" s="24"/>
    </row>
    <row r="61830" spans="8:8" ht="15" customHeight="1">
      <c r="H61830" s="24"/>
    </row>
    <row r="61831" spans="8:8" ht="15" customHeight="1">
      <c r="H61831" s="24"/>
    </row>
    <row r="61832" spans="8:8" ht="15" customHeight="1">
      <c r="H61832" s="24"/>
    </row>
    <row r="61833" spans="8:8" ht="15" customHeight="1">
      <c r="H61833" s="24"/>
    </row>
    <row r="61834" spans="8:8" ht="15" customHeight="1">
      <c r="H61834" s="24"/>
    </row>
    <row r="61835" spans="8:8" ht="15" customHeight="1">
      <c r="H61835" s="24"/>
    </row>
    <row r="61836" spans="8:8" ht="15" customHeight="1">
      <c r="H61836" s="24"/>
    </row>
    <row r="61837" spans="8:8" ht="15" customHeight="1">
      <c r="H61837" s="24"/>
    </row>
    <row r="61838" spans="8:8" ht="15" customHeight="1">
      <c r="H61838" s="24"/>
    </row>
    <row r="61839" spans="8:8" ht="15" customHeight="1">
      <c r="H61839" s="24"/>
    </row>
    <row r="61840" spans="8:8" ht="15" customHeight="1">
      <c r="H61840" s="24"/>
    </row>
    <row r="61841" spans="8:8" ht="15" customHeight="1">
      <c r="H61841" s="24"/>
    </row>
    <row r="61842" spans="8:8" ht="15" customHeight="1">
      <c r="H61842" s="24"/>
    </row>
    <row r="61843" spans="8:8" ht="15" customHeight="1">
      <c r="H61843" s="24"/>
    </row>
    <row r="61844" spans="8:8" ht="15" customHeight="1">
      <c r="H61844" s="24"/>
    </row>
    <row r="61845" spans="8:8" ht="15" customHeight="1">
      <c r="H61845" s="24"/>
    </row>
    <row r="61846" spans="8:8" ht="15" customHeight="1">
      <c r="H61846" s="24"/>
    </row>
    <row r="61847" spans="8:8" ht="15" customHeight="1">
      <c r="H61847" s="24"/>
    </row>
    <row r="61848" spans="8:8" ht="15" customHeight="1">
      <c r="H61848" s="24"/>
    </row>
    <row r="61849" spans="8:8" ht="15" customHeight="1">
      <c r="H61849" s="24"/>
    </row>
    <row r="61850" spans="8:8" ht="15" customHeight="1">
      <c r="H61850" s="24"/>
    </row>
    <row r="61851" spans="8:8" ht="15" customHeight="1">
      <c r="H61851" s="24"/>
    </row>
    <row r="61852" spans="8:8" ht="15" customHeight="1">
      <c r="H61852" s="24"/>
    </row>
    <row r="61853" spans="8:8" ht="15" customHeight="1">
      <c r="H61853" s="24"/>
    </row>
    <row r="61854" spans="8:8" ht="15" customHeight="1">
      <c r="H61854" s="24"/>
    </row>
    <row r="61855" spans="8:8" ht="15" customHeight="1">
      <c r="H61855" s="24"/>
    </row>
    <row r="61856" spans="8:8" ht="15" customHeight="1">
      <c r="H61856" s="24"/>
    </row>
    <row r="61857" spans="8:8" ht="15" customHeight="1">
      <c r="H61857" s="24"/>
    </row>
    <row r="61858" spans="8:8" ht="15" customHeight="1">
      <c r="H61858" s="24"/>
    </row>
    <row r="61859" spans="8:8" ht="15" customHeight="1">
      <c r="H61859" s="24"/>
    </row>
    <row r="61860" spans="8:8" ht="15" customHeight="1">
      <c r="H61860" s="24"/>
    </row>
    <row r="61861" spans="8:8" ht="15" customHeight="1">
      <c r="H61861" s="24"/>
    </row>
    <row r="61862" spans="8:8" ht="15" customHeight="1">
      <c r="H61862" s="24"/>
    </row>
    <row r="61863" spans="8:8" ht="15" customHeight="1">
      <c r="H61863" s="24"/>
    </row>
    <row r="61864" spans="8:8" ht="15" customHeight="1">
      <c r="H61864" s="24"/>
    </row>
    <row r="61865" spans="8:8" ht="15" customHeight="1">
      <c r="H61865" s="24"/>
    </row>
    <row r="61866" spans="8:8" ht="15" customHeight="1">
      <c r="H61866" s="24"/>
    </row>
    <row r="61867" spans="8:8" ht="15" customHeight="1">
      <c r="H61867" s="24"/>
    </row>
    <row r="61868" spans="8:8" ht="15" customHeight="1">
      <c r="H61868" s="24"/>
    </row>
    <row r="61869" spans="8:8" ht="15" customHeight="1">
      <c r="H61869" s="24"/>
    </row>
    <row r="61870" spans="8:8" ht="15" customHeight="1">
      <c r="H61870" s="24"/>
    </row>
    <row r="61871" spans="8:8" ht="15" customHeight="1">
      <c r="H61871" s="24"/>
    </row>
    <row r="61872" spans="8:8" ht="15" customHeight="1">
      <c r="H61872" s="24"/>
    </row>
    <row r="61873" spans="8:8" ht="15" customHeight="1">
      <c r="H61873" s="24"/>
    </row>
    <row r="61874" spans="8:8" ht="15" customHeight="1">
      <c r="H61874" s="24"/>
    </row>
    <row r="61875" spans="8:8" ht="15" customHeight="1">
      <c r="H61875" s="24"/>
    </row>
    <row r="61876" spans="8:8" ht="15" customHeight="1">
      <c r="H61876" s="24"/>
    </row>
    <row r="61877" spans="8:8" ht="15" customHeight="1">
      <c r="H61877" s="24"/>
    </row>
    <row r="61878" spans="8:8" ht="15" customHeight="1">
      <c r="H61878" s="24"/>
    </row>
    <row r="61879" spans="8:8" ht="15" customHeight="1">
      <c r="H61879" s="24"/>
    </row>
    <row r="61880" spans="8:8" ht="15" customHeight="1">
      <c r="H61880" s="24"/>
    </row>
    <row r="61881" spans="8:8" ht="15" customHeight="1">
      <c r="H61881" s="24"/>
    </row>
    <row r="61882" spans="8:8" ht="15" customHeight="1">
      <c r="H61882" s="24"/>
    </row>
    <row r="61883" spans="8:8" ht="15" customHeight="1">
      <c r="H61883" s="24"/>
    </row>
    <row r="61884" spans="8:8" ht="15" customHeight="1">
      <c r="H61884" s="24"/>
    </row>
    <row r="61885" spans="8:8" ht="15" customHeight="1">
      <c r="H61885" s="24"/>
    </row>
    <row r="61886" spans="8:8" ht="15" customHeight="1">
      <c r="H61886" s="24"/>
    </row>
    <row r="61887" spans="8:8" ht="15" customHeight="1">
      <c r="H61887" s="24"/>
    </row>
    <row r="61888" spans="8:8" ht="15" customHeight="1">
      <c r="H61888" s="24"/>
    </row>
    <row r="61889" spans="8:8" ht="15" customHeight="1">
      <c r="H61889" s="24"/>
    </row>
    <row r="61890" spans="8:8" ht="15" customHeight="1">
      <c r="H61890" s="24"/>
    </row>
    <row r="61891" spans="8:8" ht="15" customHeight="1">
      <c r="H61891" s="24"/>
    </row>
    <row r="61892" spans="8:8" ht="15" customHeight="1">
      <c r="H61892" s="24"/>
    </row>
    <row r="61893" spans="8:8" ht="15" customHeight="1">
      <c r="H61893" s="24"/>
    </row>
    <row r="61894" spans="8:8" ht="15" customHeight="1">
      <c r="H61894" s="24"/>
    </row>
    <row r="61895" spans="8:8" ht="15" customHeight="1">
      <c r="H61895" s="24"/>
    </row>
    <row r="61896" spans="8:8" ht="15" customHeight="1">
      <c r="H61896" s="24"/>
    </row>
    <row r="61897" spans="8:8" ht="15" customHeight="1">
      <c r="H61897" s="24"/>
    </row>
    <row r="61898" spans="8:8" ht="15" customHeight="1">
      <c r="H61898" s="24"/>
    </row>
    <row r="61899" spans="8:8" ht="15" customHeight="1">
      <c r="H61899" s="24"/>
    </row>
    <row r="61900" spans="8:8" ht="15" customHeight="1">
      <c r="H61900" s="24"/>
    </row>
    <row r="61901" spans="8:8" ht="15" customHeight="1">
      <c r="H61901" s="24"/>
    </row>
    <row r="61902" spans="8:8" ht="15" customHeight="1">
      <c r="H61902" s="24"/>
    </row>
    <row r="61903" spans="8:8" ht="15" customHeight="1">
      <c r="H61903" s="24"/>
    </row>
    <row r="61904" spans="8:8" ht="15" customHeight="1">
      <c r="H61904" s="24"/>
    </row>
    <row r="61905" spans="8:8" ht="15" customHeight="1">
      <c r="H61905" s="24"/>
    </row>
    <row r="61906" spans="8:8" ht="15" customHeight="1">
      <c r="H61906" s="24"/>
    </row>
    <row r="61907" spans="8:8" ht="15" customHeight="1">
      <c r="H61907" s="24"/>
    </row>
    <row r="61908" spans="8:8" ht="15" customHeight="1">
      <c r="H61908" s="24"/>
    </row>
    <row r="61909" spans="8:8" ht="15" customHeight="1">
      <c r="H61909" s="24"/>
    </row>
    <row r="61910" spans="8:8" ht="15" customHeight="1">
      <c r="H61910" s="24"/>
    </row>
    <row r="61911" spans="8:8" ht="15" customHeight="1">
      <c r="H61911" s="24"/>
    </row>
    <row r="61912" spans="8:8" ht="15" customHeight="1">
      <c r="H61912" s="24"/>
    </row>
    <row r="61913" spans="8:8" ht="15" customHeight="1">
      <c r="H61913" s="24"/>
    </row>
    <row r="61914" spans="8:8" ht="15" customHeight="1">
      <c r="H61914" s="24"/>
    </row>
    <row r="61915" spans="8:8" ht="15" customHeight="1">
      <c r="H61915" s="24"/>
    </row>
    <row r="61916" spans="8:8" ht="15" customHeight="1">
      <c r="H61916" s="24"/>
    </row>
    <row r="61917" spans="8:8" ht="15" customHeight="1">
      <c r="H61917" s="24"/>
    </row>
    <row r="61918" spans="8:8" ht="15" customHeight="1">
      <c r="H61918" s="24"/>
    </row>
    <row r="61919" spans="8:8" ht="15" customHeight="1">
      <c r="H61919" s="24"/>
    </row>
    <row r="61920" spans="8:8" ht="15" customHeight="1">
      <c r="H61920" s="24"/>
    </row>
    <row r="61921" spans="8:8" ht="15" customHeight="1">
      <c r="H61921" s="24"/>
    </row>
    <row r="61922" spans="8:8" ht="15" customHeight="1">
      <c r="H61922" s="24"/>
    </row>
    <row r="61923" spans="8:8" ht="15" customHeight="1">
      <c r="H61923" s="24"/>
    </row>
    <row r="61924" spans="8:8" ht="15" customHeight="1">
      <c r="H61924" s="24"/>
    </row>
    <row r="61925" spans="8:8" ht="15" customHeight="1">
      <c r="H61925" s="24"/>
    </row>
    <row r="61926" spans="8:8" ht="15" customHeight="1">
      <c r="H61926" s="24"/>
    </row>
    <row r="61927" spans="8:8" ht="15" customHeight="1">
      <c r="H61927" s="24"/>
    </row>
    <row r="61928" spans="8:8" ht="15" customHeight="1">
      <c r="H61928" s="24"/>
    </row>
    <row r="61929" spans="8:8" ht="15" customHeight="1">
      <c r="H61929" s="24"/>
    </row>
    <row r="61930" spans="8:8" ht="15" customHeight="1">
      <c r="H61930" s="24"/>
    </row>
    <row r="61931" spans="8:8" ht="15" customHeight="1">
      <c r="H61931" s="24"/>
    </row>
    <row r="61932" spans="8:8" ht="15" customHeight="1">
      <c r="H61932" s="24"/>
    </row>
    <row r="61933" spans="8:8" ht="15" customHeight="1">
      <c r="H61933" s="24"/>
    </row>
    <row r="61934" spans="8:8" ht="15" customHeight="1">
      <c r="H61934" s="24"/>
    </row>
    <row r="61935" spans="8:8" ht="15" customHeight="1">
      <c r="H61935" s="24"/>
    </row>
    <row r="61936" spans="8:8" ht="15" customHeight="1">
      <c r="H61936" s="24"/>
    </row>
    <row r="61937" spans="8:8" ht="15" customHeight="1">
      <c r="H61937" s="24"/>
    </row>
    <row r="61938" spans="8:8" ht="15" customHeight="1">
      <c r="H61938" s="24"/>
    </row>
    <row r="61939" spans="8:8" ht="15" customHeight="1">
      <c r="H61939" s="24"/>
    </row>
    <row r="61940" spans="8:8" ht="15" customHeight="1">
      <c r="H61940" s="24"/>
    </row>
    <row r="61941" spans="8:8" ht="15" customHeight="1">
      <c r="H61941" s="24"/>
    </row>
    <row r="61942" spans="8:8" ht="15" customHeight="1">
      <c r="H61942" s="24"/>
    </row>
    <row r="61943" spans="8:8" ht="15" customHeight="1">
      <c r="H61943" s="24"/>
    </row>
    <row r="61944" spans="8:8" ht="15" customHeight="1">
      <c r="H61944" s="24"/>
    </row>
    <row r="61945" spans="8:8" ht="15" customHeight="1">
      <c r="H61945" s="24"/>
    </row>
    <row r="61946" spans="8:8" ht="15" customHeight="1">
      <c r="H61946" s="24"/>
    </row>
    <row r="61947" spans="8:8" ht="15" customHeight="1">
      <c r="H61947" s="24"/>
    </row>
    <row r="61948" spans="8:8" ht="15" customHeight="1">
      <c r="H61948" s="24"/>
    </row>
    <row r="61949" spans="8:8" ht="15" customHeight="1">
      <c r="H61949" s="24"/>
    </row>
    <row r="61950" spans="8:8" ht="15" customHeight="1">
      <c r="H61950" s="24"/>
    </row>
    <row r="61951" spans="8:8" ht="15" customHeight="1">
      <c r="H61951" s="24"/>
    </row>
    <row r="61952" spans="8:8" ht="15" customHeight="1">
      <c r="H61952" s="24"/>
    </row>
    <row r="61953" spans="8:8" ht="15" customHeight="1">
      <c r="H61953" s="24"/>
    </row>
    <row r="61954" spans="8:8" ht="15" customHeight="1">
      <c r="H61954" s="24"/>
    </row>
    <row r="61955" spans="8:8" ht="15" customHeight="1">
      <c r="H61955" s="24"/>
    </row>
    <row r="61956" spans="8:8" ht="15" customHeight="1">
      <c r="H61956" s="24"/>
    </row>
    <row r="61957" spans="8:8" ht="15" customHeight="1">
      <c r="H61957" s="24"/>
    </row>
    <row r="61958" spans="8:8" ht="15" customHeight="1">
      <c r="H61958" s="24"/>
    </row>
    <row r="61959" spans="8:8" ht="15" customHeight="1">
      <c r="H61959" s="24"/>
    </row>
    <row r="61960" spans="8:8" ht="15" customHeight="1">
      <c r="H61960" s="24"/>
    </row>
    <row r="61961" spans="8:8" ht="15" customHeight="1">
      <c r="H61961" s="24"/>
    </row>
    <row r="61962" spans="8:8" ht="15" customHeight="1">
      <c r="H61962" s="24"/>
    </row>
    <row r="61963" spans="8:8" ht="15" customHeight="1">
      <c r="H61963" s="24"/>
    </row>
    <row r="61964" spans="8:8" ht="15" customHeight="1">
      <c r="H61964" s="24"/>
    </row>
    <row r="61965" spans="8:8" ht="15" customHeight="1">
      <c r="H61965" s="24"/>
    </row>
    <row r="61966" spans="8:8" ht="15" customHeight="1">
      <c r="H61966" s="24"/>
    </row>
    <row r="61967" spans="8:8" ht="15" customHeight="1">
      <c r="H61967" s="24"/>
    </row>
    <row r="61968" spans="8:8" ht="15" customHeight="1">
      <c r="H61968" s="24"/>
    </row>
    <row r="61969" spans="8:8" ht="15" customHeight="1">
      <c r="H61969" s="24"/>
    </row>
    <row r="61970" spans="8:8" ht="15" customHeight="1">
      <c r="H61970" s="24"/>
    </row>
    <row r="61971" spans="8:8" ht="15" customHeight="1">
      <c r="H61971" s="24"/>
    </row>
    <row r="61972" spans="8:8" ht="15" customHeight="1">
      <c r="H61972" s="24"/>
    </row>
    <row r="61973" spans="8:8" ht="15" customHeight="1">
      <c r="H61973" s="24"/>
    </row>
    <row r="61974" spans="8:8" ht="15" customHeight="1">
      <c r="H61974" s="24"/>
    </row>
    <row r="61975" spans="8:8" ht="15" customHeight="1">
      <c r="H61975" s="24"/>
    </row>
    <row r="61976" spans="8:8" ht="15" customHeight="1">
      <c r="H61976" s="24"/>
    </row>
    <row r="61977" spans="8:8" ht="15" customHeight="1">
      <c r="H61977" s="24"/>
    </row>
    <row r="61978" spans="8:8" ht="15" customHeight="1">
      <c r="H61978" s="24"/>
    </row>
    <row r="61979" spans="8:8" ht="15" customHeight="1">
      <c r="H61979" s="24"/>
    </row>
    <row r="61980" spans="8:8" ht="15" customHeight="1">
      <c r="H61980" s="24"/>
    </row>
    <row r="61981" spans="8:8" ht="15" customHeight="1">
      <c r="H61981" s="24"/>
    </row>
    <row r="61982" spans="8:8" ht="15" customHeight="1">
      <c r="H61982" s="24"/>
    </row>
    <row r="61983" spans="8:8" ht="15" customHeight="1">
      <c r="H61983" s="24"/>
    </row>
    <row r="61984" spans="8:8" ht="15" customHeight="1">
      <c r="H61984" s="24"/>
    </row>
    <row r="61985" spans="8:8" ht="15" customHeight="1">
      <c r="H61985" s="24"/>
    </row>
    <row r="61986" spans="8:8" ht="15" customHeight="1">
      <c r="H61986" s="24"/>
    </row>
    <row r="61987" spans="8:8" ht="15" customHeight="1">
      <c r="H61987" s="24"/>
    </row>
    <row r="61988" spans="8:8" ht="15" customHeight="1">
      <c r="H61988" s="24"/>
    </row>
    <row r="61989" spans="8:8" ht="15" customHeight="1">
      <c r="H61989" s="24"/>
    </row>
    <row r="61990" spans="8:8" ht="15" customHeight="1">
      <c r="H61990" s="24"/>
    </row>
    <row r="61991" spans="8:8" ht="15" customHeight="1">
      <c r="H61991" s="24"/>
    </row>
    <row r="61992" spans="8:8" ht="15" customHeight="1">
      <c r="H61992" s="24"/>
    </row>
    <row r="61993" spans="8:8" ht="15" customHeight="1">
      <c r="H61993" s="24"/>
    </row>
    <row r="61994" spans="8:8" ht="15" customHeight="1">
      <c r="H61994" s="24"/>
    </row>
    <row r="61995" spans="8:8" ht="15" customHeight="1">
      <c r="H61995" s="24"/>
    </row>
    <row r="61996" spans="8:8" ht="15" customHeight="1">
      <c r="H61996" s="24"/>
    </row>
    <row r="61997" spans="8:8" ht="15" customHeight="1">
      <c r="H61997" s="24"/>
    </row>
    <row r="61998" spans="8:8" ht="15" customHeight="1">
      <c r="H61998" s="24"/>
    </row>
    <row r="61999" spans="8:8" ht="15" customHeight="1">
      <c r="H61999" s="24"/>
    </row>
    <row r="62000" spans="8:8" ht="15" customHeight="1">
      <c r="H62000" s="24"/>
    </row>
    <row r="62001" spans="8:8" ht="15" customHeight="1">
      <c r="H62001" s="24"/>
    </row>
    <row r="62002" spans="8:8" ht="15" customHeight="1">
      <c r="H62002" s="24"/>
    </row>
    <row r="62003" spans="8:8" ht="15" customHeight="1">
      <c r="H62003" s="24"/>
    </row>
    <row r="62004" spans="8:8" ht="15" customHeight="1">
      <c r="H62004" s="24"/>
    </row>
    <row r="62005" spans="8:8" ht="15" customHeight="1">
      <c r="H62005" s="24"/>
    </row>
    <row r="62006" spans="8:8" ht="15" customHeight="1">
      <c r="H62006" s="24"/>
    </row>
    <row r="62007" spans="8:8" ht="15" customHeight="1">
      <c r="H62007" s="24"/>
    </row>
    <row r="62008" spans="8:8" ht="15" customHeight="1">
      <c r="H62008" s="24"/>
    </row>
    <row r="62009" spans="8:8" ht="15" customHeight="1">
      <c r="H62009" s="24"/>
    </row>
    <row r="62010" spans="8:8" ht="15" customHeight="1">
      <c r="H62010" s="24"/>
    </row>
    <row r="62011" spans="8:8" ht="15" customHeight="1">
      <c r="H62011" s="24"/>
    </row>
    <row r="62012" spans="8:8" ht="15" customHeight="1">
      <c r="H62012" s="24"/>
    </row>
    <row r="62013" spans="8:8" ht="15" customHeight="1">
      <c r="H62013" s="24"/>
    </row>
    <row r="62014" spans="8:8" ht="15" customHeight="1">
      <c r="H62014" s="24"/>
    </row>
    <row r="62015" spans="8:8" ht="15" customHeight="1">
      <c r="H62015" s="24"/>
    </row>
    <row r="62016" spans="8:8" ht="15" customHeight="1">
      <c r="H62016" s="24"/>
    </row>
    <row r="62017" spans="8:8" ht="15" customHeight="1">
      <c r="H62017" s="24"/>
    </row>
    <row r="62018" spans="8:8" ht="15" customHeight="1">
      <c r="H62018" s="24"/>
    </row>
    <row r="62019" spans="8:8" ht="15" customHeight="1">
      <c r="H62019" s="24"/>
    </row>
    <row r="62020" spans="8:8" ht="15" customHeight="1">
      <c r="H62020" s="24"/>
    </row>
    <row r="62021" spans="8:8" ht="15" customHeight="1">
      <c r="H62021" s="24"/>
    </row>
    <row r="62022" spans="8:8" ht="15" customHeight="1">
      <c r="H62022" s="24"/>
    </row>
    <row r="62023" spans="8:8" ht="15" customHeight="1">
      <c r="H62023" s="24"/>
    </row>
    <row r="62024" spans="8:8" ht="15" customHeight="1">
      <c r="H62024" s="24"/>
    </row>
    <row r="62025" spans="8:8" ht="15" customHeight="1">
      <c r="H62025" s="24"/>
    </row>
    <row r="62026" spans="8:8" ht="15" customHeight="1">
      <c r="H62026" s="24"/>
    </row>
    <row r="62027" spans="8:8" ht="15" customHeight="1">
      <c r="H62027" s="24"/>
    </row>
    <row r="62028" spans="8:8" ht="15" customHeight="1">
      <c r="H62028" s="24"/>
    </row>
    <row r="62029" spans="8:8" ht="15" customHeight="1">
      <c r="H62029" s="24"/>
    </row>
    <row r="62030" spans="8:8" ht="15" customHeight="1">
      <c r="H62030" s="24"/>
    </row>
    <row r="62031" spans="8:8" ht="15" customHeight="1">
      <c r="H62031" s="24"/>
    </row>
    <row r="62032" spans="8:8" ht="15" customHeight="1">
      <c r="H62032" s="24"/>
    </row>
    <row r="62033" spans="8:8" ht="15" customHeight="1">
      <c r="H62033" s="24"/>
    </row>
    <row r="62034" spans="8:8" ht="15" customHeight="1">
      <c r="H62034" s="24"/>
    </row>
    <row r="62035" spans="8:8" ht="15" customHeight="1">
      <c r="H62035" s="24"/>
    </row>
    <row r="62036" spans="8:8" ht="15" customHeight="1">
      <c r="H62036" s="24"/>
    </row>
    <row r="62037" spans="8:8" ht="15" customHeight="1">
      <c r="H62037" s="24"/>
    </row>
    <row r="62038" spans="8:8" ht="15" customHeight="1">
      <c r="H62038" s="24"/>
    </row>
    <row r="62039" spans="8:8" ht="15" customHeight="1">
      <c r="H62039" s="24"/>
    </row>
    <row r="62040" spans="8:8" ht="15" customHeight="1">
      <c r="H62040" s="24"/>
    </row>
    <row r="62041" spans="8:8" ht="15" customHeight="1">
      <c r="H62041" s="24"/>
    </row>
    <row r="62042" spans="8:8" ht="15" customHeight="1">
      <c r="H62042" s="24"/>
    </row>
    <row r="62043" spans="8:8" ht="15" customHeight="1">
      <c r="H62043" s="24"/>
    </row>
    <row r="62044" spans="8:8" ht="15" customHeight="1">
      <c r="H62044" s="24"/>
    </row>
    <row r="62045" spans="8:8" ht="15" customHeight="1">
      <c r="H62045" s="24"/>
    </row>
    <row r="62046" spans="8:8" ht="15" customHeight="1">
      <c r="H62046" s="24"/>
    </row>
    <row r="62047" spans="8:8" ht="15" customHeight="1">
      <c r="H62047" s="24"/>
    </row>
    <row r="62048" spans="8:8" ht="15" customHeight="1">
      <c r="H62048" s="24"/>
    </row>
    <row r="62049" spans="8:8" ht="15" customHeight="1">
      <c r="H62049" s="24"/>
    </row>
    <row r="62050" spans="8:8" ht="15" customHeight="1">
      <c r="H62050" s="24"/>
    </row>
    <row r="62051" spans="8:8" ht="15" customHeight="1">
      <c r="H62051" s="24"/>
    </row>
    <row r="62052" spans="8:8" ht="15" customHeight="1">
      <c r="H62052" s="24"/>
    </row>
    <row r="62053" spans="8:8" ht="15" customHeight="1">
      <c r="H62053" s="24"/>
    </row>
    <row r="62054" spans="8:8" ht="15" customHeight="1">
      <c r="H62054" s="24"/>
    </row>
    <row r="62055" spans="8:8" ht="15" customHeight="1">
      <c r="H62055" s="24"/>
    </row>
    <row r="62056" spans="8:8" ht="15" customHeight="1">
      <c r="H62056" s="24"/>
    </row>
    <row r="62057" spans="8:8" ht="15" customHeight="1">
      <c r="H62057" s="24"/>
    </row>
    <row r="62058" spans="8:8" ht="15" customHeight="1">
      <c r="H62058" s="24"/>
    </row>
    <row r="62059" spans="8:8" ht="15" customHeight="1">
      <c r="H62059" s="24"/>
    </row>
    <row r="62060" spans="8:8" ht="15" customHeight="1">
      <c r="H62060" s="24"/>
    </row>
    <row r="62061" spans="8:8" ht="15" customHeight="1">
      <c r="H62061" s="24"/>
    </row>
    <row r="62062" spans="8:8" ht="15" customHeight="1">
      <c r="H62062" s="24"/>
    </row>
    <row r="62063" spans="8:8" ht="15" customHeight="1">
      <c r="H62063" s="24"/>
    </row>
    <row r="62064" spans="8:8" ht="15" customHeight="1">
      <c r="H62064" s="24"/>
    </row>
    <row r="62065" spans="8:8" ht="15" customHeight="1">
      <c r="H62065" s="24"/>
    </row>
    <row r="62066" spans="8:8" ht="15" customHeight="1">
      <c r="H62066" s="24"/>
    </row>
    <row r="62067" spans="8:8" ht="15" customHeight="1">
      <c r="H62067" s="24"/>
    </row>
    <row r="62068" spans="8:8" ht="15" customHeight="1">
      <c r="H62068" s="24"/>
    </row>
    <row r="62069" spans="8:8" ht="15" customHeight="1">
      <c r="H62069" s="24"/>
    </row>
    <row r="62070" spans="8:8" ht="15" customHeight="1">
      <c r="H62070" s="24"/>
    </row>
    <row r="62071" spans="8:8" ht="15" customHeight="1">
      <c r="H62071" s="24"/>
    </row>
    <row r="62072" spans="8:8" ht="15" customHeight="1">
      <c r="H62072" s="24"/>
    </row>
    <row r="62073" spans="8:8" ht="15" customHeight="1">
      <c r="H62073" s="24"/>
    </row>
    <row r="62074" spans="8:8" ht="15" customHeight="1">
      <c r="H62074" s="24"/>
    </row>
    <row r="62075" spans="8:8" ht="15" customHeight="1">
      <c r="H62075" s="24"/>
    </row>
    <row r="62076" spans="8:8" ht="15" customHeight="1">
      <c r="H62076" s="24"/>
    </row>
    <row r="62077" spans="8:8" ht="15" customHeight="1">
      <c r="H62077" s="24"/>
    </row>
    <row r="62078" spans="8:8" ht="15" customHeight="1">
      <c r="H62078" s="24"/>
    </row>
    <row r="62079" spans="8:8" ht="15" customHeight="1">
      <c r="H62079" s="24"/>
    </row>
    <row r="62080" spans="8:8" ht="15" customHeight="1">
      <c r="H62080" s="24"/>
    </row>
    <row r="62081" spans="8:8" ht="15" customHeight="1">
      <c r="H62081" s="24"/>
    </row>
    <row r="62082" spans="8:8" ht="15" customHeight="1">
      <c r="H62082" s="24"/>
    </row>
    <row r="62083" spans="8:8" ht="15" customHeight="1">
      <c r="H62083" s="24"/>
    </row>
    <row r="62084" spans="8:8" ht="15" customHeight="1">
      <c r="H62084" s="24"/>
    </row>
    <row r="62085" spans="8:8" ht="15" customHeight="1">
      <c r="H62085" s="24"/>
    </row>
    <row r="62086" spans="8:8" ht="15" customHeight="1">
      <c r="H62086" s="24"/>
    </row>
    <row r="62087" spans="8:8" ht="15" customHeight="1">
      <c r="H62087" s="24"/>
    </row>
    <row r="62088" spans="8:8" ht="15" customHeight="1">
      <c r="H62088" s="24"/>
    </row>
    <row r="62089" spans="8:8" ht="15" customHeight="1">
      <c r="H62089" s="24"/>
    </row>
    <row r="62090" spans="8:8" ht="15" customHeight="1">
      <c r="H62090" s="24"/>
    </row>
    <row r="62091" spans="8:8" ht="15" customHeight="1">
      <c r="H62091" s="24"/>
    </row>
    <row r="62092" spans="8:8" ht="15" customHeight="1">
      <c r="H62092" s="24"/>
    </row>
    <row r="62093" spans="8:8" ht="15" customHeight="1">
      <c r="H62093" s="24"/>
    </row>
    <row r="62094" spans="8:8" ht="15" customHeight="1">
      <c r="H62094" s="24"/>
    </row>
    <row r="62095" spans="8:8" ht="15" customHeight="1">
      <c r="H62095" s="24"/>
    </row>
    <row r="62096" spans="8:8" ht="15" customHeight="1">
      <c r="H62096" s="24"/>
    </row>
    <row r="62097" spans="8:8" ht="15" customHeight="1">
      <c r="H62097" s="24"/>
    </row>
    <row r="62098" spans="8:8" ht="15" customHeight="1">
      <c r="H62098" s="24"/>
    </row>
    <row r="62099" spans="8:8" ht="15" customHeight="1">
      <c r="H62099" s="24"/>
    </row>
    <row r="62100" spans="8:8" ht="15" customHeight="1">
      <c r="H62100" s="24"/>
    </row>
    <row r="62101" spans="8:8" ht="15" customHeight="1">
      <c r="H62101" s="24"/>
    </row>
    <row r="62102" spans="8:8" ht="15" customHeight="1">
      <c r="H62102" s="24"/>
    </row>
    <row r="62103" spans="8:8" ht="15" customHeight="1">
      <c r="H62103" s="24"/>
    </row>
    <row r="62104" spans="8:8" ht="15" customHeight="1">
      <c r="H62104" s="24"/>
    </row>
    <row r="62105" spans="8:8" ht="15" customHeight="1">
      <c r="H62105" s="24"/>
    </row>
    <row r="62106" spans="8:8" ht="15" customHeight="1">
      <c r="H62106" s="24"/>
    </row>
    <row r="62107" spans="8:8" ht="15" customHeight="1">
      <c r="H62107" s="24"/>
    </row>
    <row r="62108" spans="8:8" ht="15" customHeight="1">
      <c r="H62108" s="24"/>
    </row>
    <row r="62109" spans="8:8" ht="15" customHeight="1">
      <c r="H62109" s="24"/>
    </row>
    <row r="62110" spans="8:8" ht="15" customHeight="1">
      <c r="H62110" s="24"/>
    </row>
    <row r="62111" spans="8:8" ht="15" customHeight="1">
      <c r="H62111" s="24"/>
    </row>
    <row r="62112" spans="8:8" ht="15" customHeight="1">
      <c r="H62112" s="24"/>
    </row>
    <row r="62113" spans="8:8" ht="15" customHeight="1">
      <c r="H62113" s="24"/>
    </row>
    <row r="62114" spans="8:8" ht="15" customHeight="1">
      <c r="H62114" s="24"/>
    </row>
    <row r="62115" spans="8:8" ht="15" customHeight="1">
      <c r="H62115" s="24"/>
    </row>
    <row r="62116" spans="8:8" ht="15" customHeight="1">
      <c r="H62116" s="24"/>
    </row>
    <row r="62117" spans="8:8" ht="15" customHeight="1">
      <c r="H62117" s="24"/>
    </row>
    <row r="62118" spans="8:8" ht="15" customHeight="1">
      <c r="H62118" s="24"/>
    </row>
    <row r="62119" spans="8:8" ht="15" customHeight="1">
      <c r="H62119" s="24"/>
    </row>
    <row r="62120" spans="8:8" ht="15" customHeight="1">
      <c r="H62120" s="24"/>
    </row>
    <row r="62121" spans="8:8" ht="15" customHeight="1">
      <c r="H62121" s="24"/>
    </row>
    <row r="62122" spans="8:8" ht="15" customHeight="1">
      <c r="H62122" s="24"/>
    </row>
    <row r="62123" spans="8:8" ht="15" customHeight="1">
      <c r="H62123" s="24"/>
    </row>
    <row r="62124" spans="8:8" ht="15" customHeight="1">
      <c r="H62124" s="24"/>
    </row>
    <row r="62125" spans="8:8" ht="15" customHeight="1">
      <c r="H62125" s="24"/>
    </row>
    <row r="62126" spans="8:8" ht="15" customHeight="1">
      <c r="H62126" s="24"/>
    </row>
    <row r="62127" spans="8:8" ht="15" customHeight="1">
      <c r="H62127" s="24"/>
    </row>
    <row r="62128" spans="8:8" ht="15" customHeight="1">
      <c r="H62128" s="24"/>
    </row>
    <row r="62129" spans="8:8" ht="15" customHeight="1">
      <c r="H62129" s="24"/>
    </row>
    <row r="62130" spans="8:8" ht="15" customHeight="1">
      <c r="H62130" s="24"/>
    </row>
    <row r="62131" spans="8:8" ht="15" customHeight="1">
      <c r="H62131" s="24"/>
    </row>
    <row r="62132" spans="8:8" ht="15" customHeight="1">
      <c r="H62132" s="24"/>
    </row>
    <row r="62133" spans="8:8" ht="15" customHeight="1">
      <c r="H62133" s="24"/>
    </row>
    <row r="62134" spans="8:8" ht="15" customHeight="1">
      <c r="H62134" s="24"/>
    </row>
    <row r="62135" spans="8:8" ht="15" customHeight="1">
      <c r="H62135" s="24"/>
    </row>
    <row r="62136" spans="8:8" ht="15" customHeight="1">
      <c r="H62136" s="24"/>
    </row>
    <row r="62137" spans="8:8" ht="15" customHeight="1">
      <c r="H62137" s="24"/>
    </row>
    <row r="62138" spans="8:8" ht="15" customHeight="1">
      <c r="H62138" s="24"/>
    </row>
    <row r="62139" spans="8:8" ht="15" customHeight="1">
      <c r="H62139" s="24"/>
    </row>
    <row r="62140" spans="8:8" ht="15" customHeight="1">
      <c r="H62140" s="24"/>
    </row>
    <row r="62141" spans="8:8" ht="15" customHeight="1">
      <c r="H62141" s="24"/>
    </row>
    <row r="62142" spans="8:8" ht="15" customHeight="1">
      <c r="H62142" s="24"/>
    </row>
    <row r="62143" spans="8:8" ht="15" customHeight="1">
      <c r="H62143" s="24"/>
    </row>
    <row r="62144" spans="8:8" ht="15" customHeight="1">
      <c r="H62144" s="24"/>
    </row>
    <row r="62145" spans="8:8" ht="15" customHeight="1">
      <c r="H62145" s="24"/>
    </row>
    <row r="62146" spans="8:8" ht="15" customHeight="1">
      <c r="H62146" s="24"/>
    </row>
    <row r="62147" spans="8:8" ht="15" customHeight="1">
      <c r="H62147" s="24"/>
    </row>
    <row r="62148" spans="8:8" ht="15" customHeight="1">
      <c r="H62148" s="24"/>
    </row>
    <row r="62149" spans="8:8" ht="15" customHeight="1">
      <c r="H62149" s="24"/>
    </row>
    <row r="62150" spans="8:8" ht="15" customHeight="1">
      <c r="H62150" s="24"/>
    </row>
    <row r="62151" spans="8:8" ht="15" customHeight="1">
      <c r="H62151" s="24"/>
    </row>
    <row r="62152" spans="8:8" ht="15" customHeight="1">
      <c r="H62152" s="24"/>
    </row>
    <row r="62153" spans="8:8" ht="15" customHeight="1">
      <c r="H62153" s="24"/>
    </row>
    <row r="62154" spans="8:8" ht="15" customHeight="1">
      <c r="H62154" s="24"/>
    </row>
    <row r="62155" spans="8:8" ht="15" customHeight="1">
      <c r="H62155" s="24"/>
    </row>
    <row r="62156" spans="8:8" ht="15" customHeight="1">
      <c r="H62156" s="24"/>
    </row>
    <row r="62157" spans="8:8" ht="15" customHeight="1">
      <c r="H62157" s="24"/>
    </row>
    <row r="62158" spans="8:8" ht="15" customHeight="1">
      <c r="H62158" s="24"/>
    </row>
    <row r="62159" spans="8:8" ht="15" customHeight="1">
      <c r="H62159" s="24"/>
    </row>
    <row r="62160" spans="8:8" ht="15" customHeight="1">
      <c r="H62160" s="24"/>
    </row>
    <row r="62161" spans="8:8" ht="15" customHeight="1">
      <c r="H62161" s="24"/>
    </row>
    <row r="62162" spans="8:8" ht="15" customHeight="1">
      <c r="H62162" s="24"/>
    </row>
    <row r="62163" spans="8:8" ht="15" customHeight="1">
      <c r="H62163" s="24"/>
    </row>
    <row r="62164" spans="8:8" ht="15" customHeight="1">
      <c r="H62164" s="24"/>
    </row>
    <row r="62165" spans="8:8" ht="15" customHeight="1">
      <c r="H62165" s="24"/>
    </row>
    <row r="62166" spans="8:8" ht="15" customHeight="1">
      <c r="H62166" s="24"/>
    </row>
    <row r="62167" spans="8:8" ht="15" customHeight="1">
      <c r="H62167" s="24"/>
    </row>
    <row r="62168" spans="8:8" ht="15" customHeight="1">
      <c r="H62168" s="24"/>
    </row>
    <row r="62169" spans="8:8" ht="15" customHeight="1">
      <c r="H62169" s="24"/>
    </row>
    <row r="62170" spans="8:8" ht="15" customHeight="1">
      <c r="H62170" s="24"/>
    </row>
    <row r="62171" spans="8:8" ht="15" customHeight="1">
      <c r="H62171" s="24"/>
    </row>
    <row r="62172" spans="8:8" ht="15" customHeight="1">
      <c r="H62172" s="24"/>
    </row>
    <row r="62173" spans="8:8" ht="15" customHeight="1">
      <c r="H62173" s="24"/>
    </row>
    <row r="62174" spans="8:8" ht="15" customHeight="1">
      <c r="H62174" s="24"/>
    </row>
    <row r="62175" spans="8:8" ht="15" customHeight="1">
      <c r="H62175" s="24"/>
    </row>
    <row r="62176" spans="8:8" ht="15" customHeight="1">
      <c r="H62176" s="24"/>
    </row>
    <row r="62177" spans="8:8" ht="15" customHeight="1">
      <c r="H62177" s="24"/>
    </row>
    <row r="62178" spans="8:8" ht="15" customHeight="1">
      <c r="H62178" s="24"/>
    </row>
    <row r="62179" spans="8:8" ht="15" customHeight="1">
      <c r="H62179" s="24"/>
    </row>
    <row r="62180" spans="8:8" ht="15" customHeight="1">
      <c r="H62180" s="24"/>
    </row>
    <row r="62181" spans="8:8" ht="15" customHeight="1">
      <c r="H62181" s="24"/>
    </row>
    <row r="62182" spans="8:8" ht="15" customHeight="1">
      <c r="H62182" s="24"/>
    </row>
    <row r="62183" spans="8:8" ht="15" customHeight="1">
      <c r="H62183" s="24"/>
    </row>
    <row r="62184" spans="8:8" ht="15" customHeight="1">
      <c r="H62184" s="24"/>
    </row>
    <row r="62185" spans="8:8" ht="15" customHeight="1">
      <c r="H62185" s="24"/>
    </row>
    <row r="62186" spans="8:8" ht="15" customHeight="1">
      <c r="H62186" s="24"/>
    </row>
    <row r="62187" spans="8:8" ht="15" customHeight="1">
      <c r="H62187" s="24"/>
    </row>
    <row r="62188" spans="8:8" ht="15" customHeight="1">
      <c r="H62188" s="24"/>
    </row>
    <row r="62189" spans="8:8" ht="15" customHeight="1">
      <c r="H62189" s="24"/>
    </row>
    <row r="62190" spans="8:8" ht="15" customHeight="1">
      <c r="H62190" s="24"/>
    </row>
    <row r="62191" spans="8:8" ht="15" customHeight="1">
      <c r="H62191" s="24"/>
    </row>
    <row r="62192" spans="8:8" ht="15" customHeight="1">
      <c r="H62192" s="24"/>
    </row>
    <row r="62193" spans="8:8" ht="15" customHeight="1">
      <c r="H62193" s="24"/>
    </row>
    <row r="62194" spans="8:8" ht="15" customHeight="1">
      <c r="H62194" s="24"/>
    </row>
    <row r="62195" spans="8:8" ht="15" customHeight="1">
      <c r="H62195" s="24"/>
    </row>
    <row r="62196" spans="8:8" ht="15" customHeight="1">
      <c r="H62196" s="24"/>
    </row>
    <row r="62197" spans="8:8" ht="15" customHeight="1">
      <c r="H62197" s="24"/>
    </row>
    <row r="62198" spans="8:8" ht="15" customHeight="1">
      <c r="H62198" s="24"/>
    </row>
    <row r="62199" spans="8:8" ht="15" customHeight="1">
      <c r="H62199" s="24"/>
    </row>
    <row r="62200" spans="8:8" ht="15" customHeight="1">
      <c r="H62200" s="24"/>
    </row>
    <row r="62201" spans="8:8" ht="15" customHeight="1">
      <c r="H62201" s="24"/>
    </row>
    <row r="62202" spans="8:8" ht="15" customHeight="1">
      <c r="H62202" s="24"/>
    </row>
    <row r="62203" spans="8:8" ht="15" customHeight="1">
      <c r="H62203" s="24"/>
    </row>
    <row r="62204" spans="8:8" ht="15" customHeight="1">
      <c r="H62204" s="24"/>
    </row>
    <row r="62205" spans="8:8" ht="15" customHeight="1">
      <c r="H62205" s="24"/>
    </row>
    <row r="62206" spans="8:8" ht="15" customHeight="1">
      <c r="H62206" s="24"/>
    </row>
    <row r="62207" spans="8:8" ht="15" customHeight="1">
      <c r="H62207" s="24"/>
    </row>
    <row r="62208" spans="8:8" ht="15" customHeight="1">
      <c r="H62208" s="24"/>
    </row>
    <row r="62209" spans="8:8" ht="15" customHeight="1">
      <c r="H62209" s="24"/>
    </row>
    <row r="62210" spans="8:8" ht="15" customHeight="1">
      <c r="H62210" s="24"/>
    </row>
    <row r="62211" spans="8:8" ht="15" customHeight="1">
      <c r="H62211" s="24"/>
    </row>
    <row r="62212" spans="8:8" ht="15" customHeight="1">
      <c r="H62212" s="24"/>
    </row>
    <row r="62213" spans="8:8" ht="15" customHeight="1">
      <c r="H62213" s="24"/>
    </row>
    <row r="62214" spans="8:8" ht="15" customHeight="1">
      <c r="H62214" s="24"/>
    </row>
    <row r="62215" spans="8:8" ht="15" customHeight="1">
      <c r="H62215" s="24"/>
    </row>
    <row r="62216" spans="8:8" ht="15" customHeight="1">
      <c r="H62216" s="24"/>
    </row>
    <row r="62217" spans="8:8" ht="15" customHeight="1">
      <c r="H62217" s="24"/>
    </row>
    <row r="62218" spans="8:8" ht="15" customHeight="1">
      <c r="H62218" s="24"/>
    </row>
    <row r="62219" spans="8:8" ht="15" customHeight="1">
      <c r="H62219" s="24"/>
    </row>
    <row r="62220" spans="8:8" ht="15" customHeight="1">
      <c r="H62220" s="24"/>
    </row>
    <row r="62221" spans="8:8" ht="15" customHeight="1">
      <c r="H62221" s="24"/>
    </row>
    <row r="62222" spans="8:8" ht="15" customHeight="1">
      <c r="H62222" s="24"/>
    </row>
    <row r="62223" spans="8:8" ht="15" customHeight="1">
      <c r="H62223" s="24"/>
    </row>
    <row r="62224" spans="8:8" ht="15" customHeight="1">
      <c r="H62224" s="24"/>
    </row>
    <row r="62225" spans="8:8" ht="15" customHeight="1">
      <c r="H62225" s="24"/>
    </row>
    <row r="62226" spans="8:8" ht="15" customHeight="1">
      <c r="H62226" s="24"/>
    </row>
    <row r="62227" spans="8:8" ht="15" customHeight="1">
      <c r="H62227" s="24"/>
    </row>
    <row r="62228" spans="8:8" ht="15" customHeight="1">
      <c r="H62228" s="24"/>
    </row>
    <row r="62229" spans="8:8" ht="15" customHeight="1">
      <c r="H62229" s="24"/>
    </row>
    <row r="62230" spans="8:8" ht="15" customHeight="1">
      <c r="H62230" s="24"/>
    </row>
    <row r="62231" spans="8:8" ht="15" customHeight="1">
      <c r="H62231" s="24"/>
    </row>
    <row r="62232" spans="8:8" ht="15" customHeight="1">
      <c r="H62232" s="24"/>
    </row>
    <row r="62233" spans="8:8" ht="15" customHeight="1">
      <c r="H62233" s="24"/>
    </row>
    <row r="62234" spans="8:8" ht="15" customHeight="1">
      <c r="H62234" s="24"/>
    </row>
    <row r="62235" spans="8:8" ht="15" customHeight="1">
      <c r="H62235" s="24"/>
    </row>
    <row r="62236" spans="8:8" ht="15" customHeight="1">
      <c r="H62236" s="24"/>
    </row>
    <row r="62237" spans="8:8" ht="15" customHeight="1">
      <c r="H62237" s="24"/>
    </row>
    <row r="62238" spans="8:8" ht="15" customHeight="1">
      <c r="H62238" s="24"/>
    </row>
    <row r="62239" spans="8:8" ht="15" customHeight="1">
      <c r="H62239" s="24"/>
    </row>
    <row r="62240" spans="8:8" ht="15" customHeight="1">
      <c r="H62240" s="24"/>
    </row>
    <row r="62241" spans="8:8" ht="15" customHeight="1">
      <c r="H62241" s="24"/>
    </row>
    <row r="62242" spans="8:8" ht="15" customHeight="1">
      <c r="H62242" s="24"/>
    </row>
    <row r="62243" spans="8:8" ht="15" customHeight="1">
      <c r="H62243" s="24"/>
    </row>
    <row r="62244" spans="8:8" ht="15" customHeight="1">
      <c r="H62244" s="24"/>
    </row>
    <row r="62245" spans="8:8" ht="15" customHeight="1">
      <c r="H62245" s="24"/>
    </row>
    <row r="62246" spans="8:8" ht="15" customHeight="1">
      <c r="H62246" s="24"/>
    </row>
    <row r="62247" spans="8:8" ht="15" customHeight="1">
      <c r="H62247" s="24"/>
    </row>
    <row r="62248" spans="8:8" ht="15" customHeight="1">
      <c r="H62248" s="24"/>
    </row>
    <row r="62249" spans="8:8" ht="15" customHeight="1">
      <c r="H62249" s="24"/>
    </row>
    <row r="62250" spans="8:8" ht="15" customHeight="1">
      <c r="H62250" s="24"/>
    </row>
    <row r="62251" spans="8:8" ht="15" customHeight="1">
      <c r="H62251" s="24"/>
    </row>
    <row r="62252" spans="8:8" ht="15" customHeight="1">
      <c r="H62252" s="24"/>
    </row>
    <row r="62253" spans="8:8" ht="15" customHeight="1">
      <c r="H62253" s="24"/>
    </row>
    <row r="62254" spans="8:8" ht="15" customHeight="1">
      <c r="H62254" s="24"/>
    </row>
    <row r="62255" spans="8:8" ht="15" customHeight="1">
      <c r="H62255" s="24"/>
    </row>
    <row r="62256" spans="8:8" ht="15" customHeight="1">
      <c r="H62256" s="24"/>
    </row>
    <row r="62257" spans="8:8" ht="15" customHeight="1">
      <c r="H62257" s="24"/>
    </row>
    <row r="62258" spans="8:8" ht="15" customHeight="1">
      <c r="H62258" s="24"/>
    </row>
    <row r="62259" spans="8:8" ht="15" customHeight="1">
      <c r="H62259" s="24"/>
    </row>
    <row r="62260" spans="8:8" ht="15" customHeight="1">
      <c r="H62260" s="24"/>
    </row>
    <row r="62261" spans="8:8" ht="15" customHeight="1">
      <c r="H62261" s="24"/>
    </row>
    <row r="62262" spans="8:8" ht="15" customHeight="1">
      <c r="H62262" s="24"/>
    </row>
    <row r="62263" spans="8:8" ht="15" customHeight="1">
      <c r="H62263" s="24"/>
    </row>
    <row r="62264" spans="8:8" ht="15" customHeight="1">
      <c r="H62264" s="24"/>
    </row>
    <row r="62265" spans="8:8" ht="15" customHeight="1">
      <c r="H62265" s="24"/>
    </row>
    <row r="62266" spans="8:8" ht="15" customHeight="1">
      <c r="H62266" s="24"/>
    </row>
    <row r="62267" spans="8:8" ht="15" customHeight="1">
      <c r="H62267" s="24"/>
    </row>
    <row r="62268" spans="8:8" ht="15" customHeight="1">
      <c r="H62268" s="24"/>
    </row>
    <row r="62269" spans="8:8" ht="15" customHeight="1">
      <c r="H62269" s="24"/>
    </row>
    <row r="62270" spans="8:8" ht="15" customHeight="1">
      <c r="H62270" s="24"/>
    </row>
    <row r="62271" spans="8:8" ht="15" customHeight="1">
      <c r="H62271" s="24"/>
    </row>
    <row r="62272" spans="8:8" ht="15" customHeight="1">
      <c r="H62272" s="24"/>
    </row>
    <row r="62273" spans="8:8" ht="15" customHeight="1">
      <c r="H62273" s="24"/>
    </row>
    <row r="62274" spans="8:8" ht="15" customHeight="1">
      <c r="H62274" s="24"/>
    </row>
    <row r="62275" spans="8:8" ht="15" customHeight="1">
      <c r="H62275" s="24"/>
    </row>
    <row r="62276" spans="8:8" ht="15" customHeight="1">
      <c r="H62276" s="24"/>
    </row>
    <row r="62277" spans="8:8" ht="15" customHeight="1">
      <c r="H62277" s="24"/>
    </row>
    <row r="62278" spans="8:8" ht="15" customHeight="1">
      <c r="H62278" s="24"/>
    </row>
    <row r="62279" spans="8:8" ht="15" customHeight="1">
      <c r="H62279" s="24"/>
    </row>
    <row r="62280" spans="8:8" ht="15" customHeight="1">
      <c r="H62280" s="24"/>
    </row>
    <row r="62281" spans="8:8" ht="15" customHeight="1">
      <c r="H62281" s="24"/>
    </row>
    <row r="62282" spans="8:8" ht="15" customHeight="1">
      <c r="H62282" s="24"/>
    </row>
    <row r="62283" spans="8:8" ht="15" customHeight="1">
      <c r="H62283" s="24"/>
    </row>
    <row r="62284" spans="8:8" ht="15" customHeight="1">
      <c r="H62284" s="24"/>
    </row>
    <row r="62285" spans="8:8" ht="15" customHeight="1">
      <c r="H62285" s="24"/>
    </row>
    <row r="62286" spans="8:8" ht="15" customHeight="1">
      <c r="H62286" s="24"/>
    </row>
    <row r="62287" spans="8:8" ht="15" customHeight="1">
      <c r="H62287" s="24"/>
    </row>
    <row r="62288" spans="8:8" ht="15" customHeight="1">
      <c r="H62288" s="24"/>
    </row>
    <row r="62289" spans="8:8" ht="15" customHeight="1">
      <c r="H62289" s="24"/>
    </row>
    <row r="62290" spans="8:8" ht="15" customHeight="1">
      <c r="H62290" s="24"/>
    </row>
    <row r="62291" spans="8:8" ht="15" customHeight="1">
      <c r="H62291" s="24"/>
    </row>
    <row r="62292" spans="8:8" ht="15" customHeight="1">
      <c r="H62292" s="24"/>
    </row>
    <row r="62293" spans="8:8" ht="15" customHeight="1">
      <c r="H62293" s="24"/>
    </row>
    <row r="62294" spans="8:8" ht="15" customHeight="1">
      <c r="H62294" s="24"/>
    </row>
    <row r="62295" spans="8:8" ht="15" customHeight="1">
      <c r="H62295" s="24"/>
    </row>
    <row r="62296" spans="8:8" ht="15" customHeight="1">
      <c r="H62296" s="24"/>
    </row>
    <row r="62297" spans="8:8" ht="15" customHeight="1">
      <c r="H62297" s="24"/>
    </row>
    <row r="62298" spans="8:8" ht="15" customHeight="1">
      <c r="H62298" s="24"/>
    </row>
    <row r="62299" spans="8:8" ht="15" customHeight="1">
      <c r="H62299" s="24"/>
    </row>
    <row r="62300" spans="8:8" ht="15" customHeight="1">
      <c r="H62300" s="24"/>
    </row>
    <row r="62301" spans="8:8" ht="15" customHeight="1">
      <c r="H62301" s="24"/>
    </row>
    <row r="62302" spans="8:8" ht="15" customHeight="1">
      <c r="H62302" s="24"/>
    </row>
    <row r="62303" spans="8:8" ht="15" customHeight="1">
      <c r="H62303" s="24"/>
    </row>
    <row r="62304" spans="8:8" ht="15" customHeight="1">
      <c r="H62304" s="24"/>
    </row>
    <row r="62305" spans="8:8" ht="15" customHeight="1">
      <c r="H62305" s="24"/>
    </row>
    <row r="62306" spans="8:8" ht="15" customHeight="1">
      <c r="H62306" s="24"/>
    </row>
    <row r="62307" spans="8:8" ht="15" customHeight="1">
      <c r="H62307" s="24"/>
    </row>
    <row r="62308" spans="8:8" ht="15" customHeight="1">
      <c r="H62308" s="24"/>
    </row>
    <row r="62309" spans="8:8" ht="15" customHeight="1">
      <c r="H62309" s="24"/>
    </row>
    <row r="62310" spans="8:8" ht="15" customHeight="1">
      <c r="H62310" s="24"/>
    </row>
    <row r="62311" spans="8:8" ht="15" customHeight="1">
      <c r="H62311" s="24"/>
    </row>
    <row r="62312" spans="8:8" ht="15" customHeight="1">
      <c r="H62312" s="24"/>
    </row>
    <row r="62313" spans="8:8" ht="15" customHeight="1">
      <c r="H62313" s="24"/>
    </row>
    <row r="62314" spans="8:8" ht="15" customHeight="1">
      <c r="H62314" s="24"/>
    </row>
    <row r="62315" spans="8:8" ht="15" customHeight="1">
      <c r="H62315" s="24"/>
    </row>
    <row r="62316" spans="8:8" ht="15" customHeight="1">
      <c r="H62316" s="24"/>
    </row>
    <row r="62317" spans="8:8" ht="15" customHeight="1">
      <c r="H62317" s="24"/>
    </row>
    <row r="62318" spans="8:8" ht="15" customHeight="1">
      <c r="H62318" s="24"/>
    </row>
    <row r="62319" spans="8:8" ht="15" customHeight="1">
      <c r="H62319" s="24"/>
    </row>
    <row r="62320" spans="8:8" ht="15" customHeight="1">
      <c r="H62320" s="24"/>
    </row>
    <row r="62321" spans="8:8" ht="15" customHeight="1">
      <c r="H62321" s="24"/>
    </row>
    <row r="62322" spans="8:8" ht="15" customHeight="1">
      <c r="H62322" s="24"/>
    </row>
    <row r="62323" spans="8:8" ht="15" customHeight="1">
      <c r="H62323" s="24"/>
    </row>
    <row r="62324" spans="8:8" ht="15" customHeight="1">
      <c r="H62324" s="24"/>
    </row>
    <row r="62325" spans="8:8" ht="15" customHeight="1">
      <c r="H62325" s="24"/>
    </row>
    <row r="62326" spans="8:8" ht="15" customHeight="1">
      <c r="H62326" s="24"/>
    </row>
    <row r="62327" spans="8:8" ht="15" customHeight="1">
      <c r="H62327" s="24"/>
    </row>
    <row r="62328" spans="8:8" ht="15" customHeight="1">
      <c r="H62328" s="24"/>
    </row>
    <row r="62329" spans="8:8" ht="15" customHeight="1">
      <c r="H62329" s="24"/>
    </row>
    <row r="62330" spans="8:8" ht="15" customHeight="1">
      <c r="H62330" s="24"/>
    </row>
    <row r="62331" spans="8:8" ht="15" customHeight="1">
      <c r="H62331" s="24"/>
    </row>
    <row r="62332" spans="8:8" ht="15" customHeight="1">
      <c r="H62332" s="24"/>
    </row>
    <row r="62333" spans="8:8" ht="15" customHeight="1">
      <c r="H62333" s="24"/>
    </row>
    <row r="62334" spans="8:8" ht="15" customHeight="1">
      <c r="H62334" s="24"/>
    </row>
    <row r="62335" spans="8:8" ht="15" customHeight="1">
      <c r="H62335" s="24"/>
    </row>
    <row r="62336" spans="8:8" ht="15" customHeight="1">
      <c r="H62336" s="24"/>
    </row>
    <row r="62337" spans="8:8" ht="15" customHeight="1">
      <c r="H62337" s="24"/>
    </row>
    <row r="62338" spans="8:8" ht="15" customHeight="1">
      <c r="H62338" s="24"/>
    </row>
    <row r="62339" spans="8:8" ht="15" customHeight="1">
      <c r="H62339" s="24"/>
    </row>
    <row r="62340" spans="8:8" ht="15" customHeight="1">
      <c r="H62340" s="24"/>
    </row>
    <row r="62341" spans="8:8" ht="15" customHeight="1">
      <c r="H62341" s="24"/>
    </row>
    <row r="62342" spans="8:8" ht="15" customHeight="1">
      <c r="H62342" s="24"/>
    </row>
    <row r="62343" spans="8:8" ht="15" customHeight="1">
      <c r="H62343" s="24"/>
    </row>
    <row r="62344" spans="8:8" ht="15" customHeight="1">
      <c r="H62344" s="24"/>
    </row>
    <row r="62345" spans="8:8" ht="15" customHeight="1">
      <c r="H62345" s="24"/>
    </row>
    <row r="62346" spans="8:8" ht="15" customHeight="1">
      <c r="H62346" s="24"/>
    </row>
    <row r="62347" spans="8:8" ht="15" customHeight="1">
      <c r="H62347" s="24"/>
    </row>
    <row r="62348" spans="8:8" ht="15" customHeight="1">
      <c r="H62348" s="24"/>
    </row>
    <row r="62349" spans="8:8" ht="15" customHeight="1">
      <c r="H62349" s="24"/>
    </row>
    <row r="62350" spans="8:8" ht="15" customHeight="1">
      <c r="H62350" s="24"/>
    </row>
    <row r="62351" spans="8:8" ht="15" customHeight="1">
      <c r="H62351" s="24"/>
    </row>
    <row r="62352" spans="8:8" ht="15" customHeight="1">
      <c r="H62352" s="24"/>
    </row>
    <row r="62353" spans="8:8" ht="15" customHeight="1">
      <c r="H62353" s="24"/>
    </row>
    <row r="62354" spans="8:8" ht="15" customHeight="1">
      <c r="H62354" s="24"/>
    </row>
    <row r="62355" spans="8:8" ht="15" customHeight="1">
      <c r="H62355" s="24"/>
    </row>
    <row r="62356" spans="8:8" ht="15" customHeight="1">
      <c r="H62356" s="24"/>
    </row>
    <row r="62357" spans="8:8" ht="15" customHeight="1">
      <c r="H62357" s="24"/>
    </row>
    <row r="62358" spans="8:8" ht="15" customHeight="1">
      <c r="H62358" s="24"/>
    </row>
    <row r="62359" spans="8:8" ht="15" customHeight="1">
      <c r="H62359" s="24"/>
    </row>
    <row r="62360" spans="8:8" ht="15" customHeight="1">
      <c r="H62360" s="24"/>
    </row>
    <row r="62361" spans="8:8" ht="15" customHeight="1">
      <c r="H62361" s="24"/>
    </row>
    <row r="62362" spans="8:8" ht="15" customHeight="1">
      <c r="H62362" s="24"/>
    </row>
    <row r="62363" spans="8:8" ht="15" customHeight="1">
      <c r="H62363" s="24"/>
    </row>
    <row r="62364" spans="8:8" ht="15" customHeight="1">
      <c r="H62364" s="24"/>
    </row>
    <row r="62365" spans="8:8" ht="15" customHeight="1">
      <c r="H62365" s="24"/>
    </row>
    <row r="62366" spans="8:8" ht="15" customHeight="1">
      <c r="H62366" s="24"/>
    </row>
    <row r="62367" spans="8:8" ht="15" customHeight="1">
      <c r="H62367" s="24"/>
    </row>
    <row r="62368" spans="8:8" ht="15" customHeight="1">
      <c r="H62368" s="24"/>
    </row>
    <row r="62369" spans="8:8" ht="15" customHeight="1">
      <c r="H62369" s="24"/>
    </row>
    <row r="62370" spans="8:8" ht="15" customHeight="1">
      <c r="H62370" s="24"/>
    </row>
    <row r="62371" spans="8:8" ht="15" customHeight="1">
      <c r="H62371" s="24"/>
    </row>
    <row r="62372" spans="8:8" ht="15" customHeight="1">
      <c r="H62372" s="24"/>
    </row>
    <row r="62373" spans="8:8" ht="15" customHeight="1">
      <c r="H62373" s="24"/>
    </row>
    <row r="62374" spans="8:8" ht="15" customHeight="1">
      <c r="H62374" s="24"/>
    </row>
    <row r="62375" spans="8:8" ht="15" customHeight="1">
      <c r="H62375" s="24"/>
    </row>
    <row r="62376" spans="8:8" ht="15" customHeight="1">
      <c r="H62376" s="24"/>
    </row>
    <row r="62377" spans="8:8" ht="15" customHeight="1">
      <c r="H62377" s="24"/>
    </row>
    <row r="62378" spans="8:8" ht="15" customHeight="1">
      <c r="H62378" s="24"/>
    </row>
    <row r="62379" spans="8:8" ht="15" customHeight="1">
      <c r="H62379" s="24"/>
    </row>
    <row r="62380" spans="8:8" ht="15" customHeight="1">
      <c r="H62380" s="24"/>
    </row>
    <row r="62381" spans="8:8" ht="15" customHeight="1">
      <c r="H62381" s="24"/>
    </row>
    <row r="62382" spans="8:8" ht="15" customHeight="1">
      <c r="H62382" s="24"/>
    </row>
    <row r="62383" spans="8:8" ht="15" customHeight="1">
      <c r="H62383" s="24"/>
    </row>
    <row r="62384" spans="8:8" ht="15" customHeight="1">
      <c r="H62384" s="24"/>
    </row>
    <row r="62385" spans="8:8" ht="15" customHeight="1">
      <c r="H62385" s="24"/>
    </row>
    <row r="62386" spans="8:8" ht="15" customHeight="1">
      <c r="H62386" s="24"/>
    </row>
    <row r="62387" spans="8:8" ht="15" customHeight="1">
      <c r="H62387" s="24"/>
    </row>
    <row r="62388" spans="8:8" ht="15" customHeight="1">
      <c r="H62388" s="24"/>
    </row>
    <row r="62389" spans="8:8" ht="15" customHeight="1">
      <c r="H62389" s="24"/>
    </row>
    <row r="62390" spans="8:8" ht="15" customHeight="1">
      <c r="H62390" s="24"/>
    </row>
    <row r="62391" spans="8:8" ht="15" customHeight="1">
      <c r="H62391" s="24"/>
    </row>
    <row r="62392" spans="8:8" ht="15" customHeight="1">
      <c r="H62392" s="24"/>
    </row>
    <row r="62393" spans="8:8" ht="15" customHeight="1">
      <c r="H62393" s="24"/>
    </row>
    <row r="62394" spans="8:8" ht="15" customHeight="1">
      <c r="H62394" s="24"/>
    </row>
    <row r="62395" spans="8:8" ht="15" customHeight="1">
      <c r="H62395" s="24"/>
    </row>
    <row r="62396" spans="8:8" ht="15" customHeight="1">
      <c r="H62396" s="24"/>
    </row>
    <row r="62397" spans="8:8" ht="15" customHeight="1">
      <c r="H62397" s="24"/>
    </row>
    <row r="62398" spans="8:8" ht="15" customHeight="1">
      <c r="H62398" s="24"/>
    </row>
    <row r="62399" spans="8:8" ht="15" customHeight="1">
      <c r="H62399" s="24"/>
    </row>
    <row r="62400" spans="8:8" ht="15" customHeight="1">
      <c r="H62400" s="24"/>
    </row>
    <row r="62401" spans="8:8" ht="15" customHeight="1">
      <c r="H62401" s="24"/>
    </row>
    <row r="62402" spans="8:8" ht="15" customHeight="1">
      <c r="H62402" s="24"/>
    </row>
    <row r="62403" spans="8:8" ht="15" customHeight="1">
      <c r="H62403" s="24"/>
    </row>
    <row r="62404" spans="8:8" ht="15" customHeight="1">
      <c r="H62404" s="24"/>
    </row>
    <row r="62405" spans="8:8" ht="15" customHeight="1">
      <c r="H62405" s="24"/>
    </row>
    <row r="62406" spans="8:8" ht="15" customHeight="1">
      <c r="H62406" s="24"/>
    </row>
    <row r="62407" spans="8:8" ht="15" customHeight="1">
      <c r="H62407" s="24"/>
    </row>
    <row r="62408" spans="8:8" ht="15" customHeight="1">
      <c r="H62408" s="24"/>
    </row>
    <row r="62409" spans="8:8" ht="15" customHeight="1">
      <c r="H62409" s="24"/>
    </row>
    <row r="62410" spans="8:8" ht="15" customHeight="1">
      <c r="H62410" s="24"/>
    </row>
    <row r="62411" spans="8:8" ht="15" customHeight="1">
      <c r="H62411" s="24"/>
    </row>
    <row r="62412" spans="8:8" ht="15" customHeight="1">
      <c r="H62412" s="24"/>
    </row>
    <row r="62413" spans="8:8" ht="15" customHeight="1">
      <c r="H62413" s="24"/>
    </row>
    <row r="62414" spans="8:8" ht="15" customHeight="1">
      <c r="H62414" s="24"/>
    </row>
    <row r="62415" spans="8:8" ht="15" customHeight="1">
      <c r="H62415" s="24"/>
    </row>
    <row r="62416" spans="8:8" ht="15" customHeight="1">
      <c r="H62416" s="24"/>
    </row>
    <row r="62417" spans="8:8" ht="15" customHeight="1">
      <c r="H62417" s="24"/>
    </row>
    <row r="62418" spans="8:8" ht="15" customHeight="1">
      <c r="H62418" s="24"/>
    </row>
    <row r="62419" spans="8:8" ht="15" customHeight="1">
      <c r="H62419" s="24"/>
    </row>
    <row r="62420" spans="8:8" ht="15" customHeight="1">
      <c r="H62420" s="24"/>
    </row>
    <row r="62421" spans="8:8" ht="15" customHeight="1">
      <c r="H62421" s="24"/>
    </row>
    <row r="62422" spans="8:8" ht="15" customHeight="1">
      <c r="H62422" s="24"/>
    </row>
    <row r="62423" spans="8:8" ht="15" customHeight="1">
      <c r="H62423" s="24"/>
    </row>
    <row r="62424" spans="8:8" ht="15" customHeight="1">
      <c r="H62424" s="24"/>
    </row>
    <row r="62425" spans="8:8" ht="15" customHeight="1">
      <c r="H62425" s="24"/>
    </row>
    <row r="62426" spans="8:8" ht="15" customHeight="1">
      <c r="H62426" s="24"/>
    </row>
    <row r="62427" spans="8:8" ht="15" customHeight="1">
      <c r="H62427" s="24"/>
    </row>
    <row r="62428" spans="8:8" ht="15" customHeight="1">
      <c r="H62428" s="24"/>
    </row>
    <row r="62429" spans="8:8" ht="15" customHeight="1">
      <c r="H62429" s="24"/>
    </row>
    <row r="62430" spans="8:8" ht="15" customHeight="1">
      <c r="H62430" s="24"/>
    </row>
    <row r="62431" spans="8:8" ht="15" customHeight="1">
      <c r="H62431" s="24"/>
    </row>
    <row r="62432" spans="8:8" ht="15" customHeight="1">
      <c r="H62432" s="24"/>
    </row>
    <row r="62433" spans="8:8" ht="15" customHeight="1">
      <c r="H62433" s="24"/>
    </row>
    <row r="62434" spans="8:8" ht="15" customHeight="1">
      <c r="H62434" s="24"/>
    </row>
    <row r="62435" spans="8:8" ht="15" customHeight="1">
      <c r="H62435" s="24"/>
    </row>
    <row r="62436" spans="8:8" ht="15" customHeight="1">
      <c r="H62436" s="24"/>
    </row>
    <row r="62437" spans="8:8" ht="15" customHeight="1">
      <c r="H62437" s="24"/>
    </row>
    <row r="62438" spans="8:8" ht="15" customHeight="1">
      <c r="H62438" s="24"/>
    </row>
    <row r="62439" spans="8:8" ht="15" customHeight="1">
      <c r="H62439" s="24"/>
    </row>
    <row r="62440" spans="8:8" ht="15" customHeight="1">
      <c r="H62440" s="24"/>
    </row>
    <row r="62441" spans="8:8" ht="15" customHeight="1">
      <c r="H62441" s="24"/>
    </row>
    <row r="62442" spans="8:8" ht="15" customHeight="1">
      <c r="H62442" s="24"/>
    </row>
    <row r="62443" spans="8:8" ht="15" customHeight="1">
      <c r="H62443" s="24"/>
    </row>
    <row r="62444" spans="8:8" ht="15" customHeight="1">
      <c r="H62444" s="24"/>
    </row>
    <row r="62445" spans="8:8" ht="15" customHeight="1">
      <c r="H62445" s="24"/>
    </row>
    <row r="62446" spans="8:8" ht="15" customHeight="1">
      <c r="H62446" s="24"/>
    </row>
    <row r="62447" spans="8:8" ht="15" customHeight="1">
      <c r="H62447" s="24"/>
    </row>
    <row r="62448" spans="8:8" ht="15" customHeight="1">
      <c r="H62448" s="24"/>
    </row>
    <row r="62449" spans="8:8" ht="15" customHeight="1">
      <c r="H62449" s="24"/>
    </row>
    <row r="62450" spans="8:8" ht="15" customHeight="1">
      <c r="H62450" s="24"/>
    </row>
    <row r="62451" spans="8:8" ht="15" customHeight="1">
      <c r="H62451" s="24"/>
    </row>
    <row r="62452" spans="8:8" ht="15" customHeight="1">
      <c r="H62452" s="24"/>
    </row>
    <row r="62453" spans="8:8" ht="15" customHeight="1">
      <c r="H62453" s="24"/>
    </row>
    <row r="62454" spans="8:8" ht="15" customHeight="1">
      <c r="H62454" s="24"/>
    </row>
    <row r="62455" spans="8:8" ht="15" customHeight="1">
      <c r="H62455" s="24"/>
    </row>
    <row r="62456" spans="8:8" ht="15" customHeight="1">
      <c r="H62456" s="24"/>
    </row>
    <row r="62457" spans="8:8" ht="15" customHeight="1">
      <c r="H62457" s="24"/>
    </row>
    <row r="62458" spans="8:8" ht="15" customHeight="1">
      <c r="H62458" s="24"/>
    </row>
    <row r="62459" spans="8:8" ht="15" customHeight="1">
      <c r="H62459" s="24"/>
    </row>
    <row r="62460" spans="8:8" ht="15" customHeight="1">
      <c r="H62460" s="24"/>
    </row>
    <row r="62461" spans="8:8" ht="15" customHeight="1">
      <c r="H62461" s="24"/>
    </row>
    <row r="62462" spans="8:8" ht="15" customHeight="1">
      <c r="H62462" s="24"/>
    </row>
    <row r="62463" spans="8:8" ht="15" customHeight="1">
      <c r="H62463" s="24"/>
    </row>
    <row r="62464" spans="8:8" ht="15" customHeight="1">
      <c r="H62464" s="24"/>
    </row>
    <row r="62465" spans="8:8" ht="15" customHeight="1">
      <c r="H62465" s="24"/>
    </row>
    <row r="62466" spans="8:8" ht="15" customHeight="1">
      <c r="H62466" s="24"/>
    </row>
    <row r="62467" spans="8:8" ht="15" customHeight="1">
      <c r="H62467" s="24"/>
    </row>
    <row r="62468" spans="8:8" ht="15" customHeight="1">
      <c r="H62468" s="24"/>
    </row>
    <row r="62469" spans="8:8" ht="15" customHeight="1">
      <c r="H62469" s="24"/>
    </row>
    <row r="62470" spans="8:8" ht="15" customHeight="1">
      <c r="H62470" s="24"/>
    </row>
    <row r="62471" spans="8:8" ht="15" customHeight="1">
      <c r="H62471" s="24"/>
    </row>
    <row r="62472" spans="8:8" ht="15" customHeight="1">
      <c r="H62472" s="24"/>
    </row>
    <row r="62473" spans="8:8" ht="15" customHeight="1">
      <c r="H62473" s="24"/>
    </row>
    <row r="62474" spans="8:8" ht="15" customHeight="1">
      <c r="H62474" s="24"/>
    </row>
    <row r="62475" spans="8:8" ht="15" customHeight="1">
      <c r="H62475" s="24"/>
    </row>
    <row r="62476" spans="8:8" ht="15" customHeight="1">
      <c r="H62476" s="24"/>
    </row>
    <row r="62477" spans="8:8" ht="15" customHeight="1">
      <c r="H62477" s="24"/>
    </row>
    <row r="62478" spans="8:8" ht="15" customHeight="1">
      <c r="H62478" s="24"/>
    </row>
    <row r="62479" spans="8:8" ht="15" customHeight="1">
      <c r="H62479" s="24"/>
    </row>
    <row r="62480" spans="8:8" ht="15" customHeight="1">
      <c r="H62480" s="24"/>
    </row>
    <row r="62481" spans="8:8" ht="15" customHeight="1">
      <c r="H62481" s="24"/>
    </row>
    <row r="62482" spans="8:8" ht="15" customHeight="1">
      <c r="H62482" s="24"/>
    </row>
    <row r="62483" spans="8:8" ht="15" customHeight="1">
      <c r="H62483" s="24"/>
    </row>
    <row r="62484" spans="8:8" ht="15" customHeight="1">
      <c r="H62484" s="24"/>
    </row>
    <row r="62485" spans="8:8" ht="15" customHeight="1">
      <c r="H62485" s="24"/>
    </row>
    <row r="62486" spans="8:8" ht="15" customHeight="1">
      <c r="H62486" s="24"/>
    </row>
    <row r="62487" spans="8:8" ht="15" customHeight="1">
      <c r="H62487" s="24"/>
    </row>
    <row r="62488" spans="8:8" ht="15" customHeight="1">
      <c r="H62488" s="24"/>
    </row>
    <row r="62489" spans="8:8" ht="15" customHeight="1">
      <c r="H62489" s="24"/>
    </row>
    <row r="62490" spans="8:8" ht="15" customHeight="1">
      <c r="H62490" s="24"/>
    </row>
    <row r="62491" spans="8:8" ht="15" customHeight="1">
      <c r="H62491" s="24"/>
    </row>
    <row r="62492" spans="8:8" ht="15" customHeight="1">
      <c r="H62492" s="24"/>
    </row>
    <row r="62493" spans="8:8" ht="15" customHeight="1">
      <c r="H62493" s="24"/>
    </row>
    <row r="62494" spans="8:8" ht="15" customHeight="1">
      <c r="H62494" s="24"/>
    </row>
    <row r="62495" spans="8:8" ht="15" customHeight="1">
      <c r="H62495" s="24"/>
    </row>
    <row r="62496" spans="8:8" ht="15" customHeight="1">
      <c r="H62496" s="24"/>
    </row>
    <row r="62497" spans="8:8" ht="15" customHeight="1">
      <c r="H62497" s="24"/>
    </row>
    <row r="62498" spans="8:8" ht="15" customHeight="1">
      <c r="H62498" s="24"/>
    </row>
    <row r="62499" spans="8:8" ht="15" customHeight="1">
      <c r="H62499" s="24"/>
    </row>
    <row r="62500" spans="8:8" ht="15" customHeight="1">
      <c r="H62500" s="24"/>
    </row>
    <row r="62501" spans="8:8" ht="15" customHeight="1">
      <c r="H62501" s="24"/>
    </row>
    <row r="62502" spans="8:8" ht="15" customHeight="1">
      <c r="H62502" s="24"/>
    </row>
    <row r="62503" spans="8:8" ht="15" customHeight="1">
      <c r="H62503" s="24"/>
    </row>
    <row r="62504" spans="8:8" ht="15" customHeight="1">
      <c r="H62504" s="24"/>
    </row>
    <row r="62505" spans="8:8" ht="15" customHeight="1">
      <c r="H62505" s="24"/>
    </row>
    <row r="62506" spans="8:8" ht="15" customHeight="1">
      <c r="H62506" s="24"/>
    </row>
    <row r="62507" spans="8:8" ht="15" customHeight="1">
      <c r="H62507" s="24"/>
    </row>
    <row r="62508" spans="8:8" ht="15" customHeight="1">
      <c r="H62508" s="24"/>
    </row>
    <row r="62509" spans="8:8" ht="15" customHeight="1">
      <c r="H62509" s="24"/>
    </row>
    <row r="62510" spans="8:8" ht="15" customHeight="1">
      <c r="H62510" s="24"/>
    </row>
    <row r="62511" spans="8:8" ht="15" customHeight="1">
      <c r="H62511" s="24"/>
    </row>
    <row r="62512" spans="8:8" ht="15" customHeight="1">
      <c r="H62512" s="24"/>
    </row>
    <row r="62513" spans="8:8" ht="15" customHeight="1">
      <c r="H62513" s="24"/>
    </row>
    <row r="62514" spans="8:8" ht="15" customHeight="1">
      <c r="H62514" s="24"/>
    </row>
    <row r="62515" spans="8:8" ht="15" customHeight="1">
      <c r="H62515" s="24"/>
    </row>
    <row r="62516" spans="8:8" ht="15" customHeight="1">
      <c r="H62516" s="24"/>
    </row>
    <row r="62517" spans="8:8" ht="15" customHeight="1">
      <c r="H62517" s="24"/>
    </row>
    <row r="62518" spans="8:8" ht="15" customHeight="1">
      <c r="H62518" s="24"/>
    </row>
    <row r="62519" spans="8:8" ht="15" customHeight="1">
      <c r="H62519" s="24"/>
    </row>
    <row r="62520" spans="8:8" ht="15" customHeight="1">
      <c r="H62520" s="24"/>
    </row>
    <row r="62521" spans="8:8" ht="15" customHeight="1">
      <c r="H62521" s="24"/>
    </row>
    <row r="62522" spans="8:8" ht="15" customHeight="1">
      <c r="H62522" s="24"/>
    </row>
    <row r="62523" spans="8:8" ht="15" customHeight="1">
      <c r="H62523" s="24"/>
    </row>
    <row r="62524" spans="8:8" ht="15" customHeight="1">
      <c r="H62524" s="24"/>
    </row>
    <row r="62525" spans="8:8" ht="15" customHeight="1">
      <c r="H62525" s="24"/>
    </row>
    <row r="62526" spans="8:8" ht="15" customHeight="1">
      <c r="H62526" s="24"/>
    </row>
    <row r="62527" spans="8:8" ht="15" customHeight="1">
      <c r="H62527" s="24"/>
    </row>
    <row r="62528" spans="8:8" ht="15" customHeight="1">
      <c r="H62528" s="24"/>
    </row>
    <row r="62529" spans="8:8" ht="15" customHeight="1">
      <c r="H62529" s="24"/>
    </row>
    <row r="62530" spans="8:8" ht="15" customHeight="1">
      <c r="H62530" s="24"/>
    </row>
    <row r="62531" spans="8:8" ht="15" customHeight="1">
      <c r="H62531" s="24"/>
    </row>
    <row r="62532" spans="8:8" ht="15" customHeight="1">
      <c r="H62532" s="24"/>
    </row>
    <row r="62533" spans="8:8" ht="15" customHeight="1">
      <c r="H62533" s="24"/>
    </row>
    <row r="62534" spans="8:8" ht="15" customHeight="1">
      <c r="H62534" s="24"/>
    </row>
    <row r="62535" spans="8:8" ht="15" customHeight="1">
      <c r="H62535" s="24"/>
    </row>
    <row r="62536" spans="8:8" ht="15" customHeight="1">
      <c r="H62536" s="24"/>
    </row>
    <row r="62537" spans="8:8" ht="15" customHeight="1">
      <c r="H62537" s="24"/>
    </row>
    <row r="62538" spans="8:8" ht="15" customHeight="1">
      <c r="H62538" s="24"/>
    </row>
    <row r="62539" spans="8:8" ht="15" customHeight="1">
      <c r="H62539" s="24"/>
    </row>
    <row r="62540" spans="8:8" ht="15" customHeight="1">
      <c r="H62540" s="24"/>
    </row>
    <row r="62541" spans="8:8" ht="15" customHeight="1">
      <c r="H62541" s="24"/>
    </row>
    <row r="62542" spans="8:8" ht="15" customHeight="1">
      <c r="H62542" s="24"/>
    </row>
    <row r="62543" spans="8:8" ht="15" customHeight="1">
      <c r="H62543" s="24"/>
    </row>
    <row r="62544" spans="8:8" ht="15" customHeight="1">
      <c r="H62544" s="24"/>
    </row>
    <row r="62545" spans="8:8" ht="15" customHeight="1">
      <c r="H62545" s="24"/>
    </row>
    <row r="62546" spans="8:8" ht="15" customHeight="1">
      <c r="H62546" s="24"/>
    </row>
    <row r="62547" spans="8:8" ht="15" customHeight="1">
      <c r="H62547" s="24"/>
    </row>
    <row r="62548" spans="8:8" ht="15" customHeight="1">
      <c r="H62548" s="24"/>
    </row>
    <row r="62549" spans="8:8" ht="15" customHeight="1">
      <c r="H62549" s="24"/>
    </row>
    <row r="62550" spans="8:8" ht="15" customHeight="1">
      <c r="H62550" s="24"/>
    </row>
    <row r="62551" spans="8:8" ht="15" customHeight="1">
      <c r="H62551" s="24"/>
    </row>
    <row r="62552" spans="8:8" ht="15" customHeight="1">
      <c r="H62552" s="24"/>
    </row>
    <row r="62553" spans="8:8" ht="15" customHeight="1">
      <c r="H62553" s="24"/>
    </row>
    <row r="62554" spans="8:8" ht="15" customHeight="1">
      <c r="H62554" s="24"/>
    </row>
    <row r="62555" spans="8:8" ht="15" customHeight="1">
      <c r="H62555" s="24"/>
    </row>
    <row r="62556" spans="8:8" ht="15" customHeight="1">
      <c r="H62556" s="24"/>
    </row>
    <row r="62557" spans="8:8" ht="15" customHeight="1">
      <c r="H62557" s="24"/>
    </row>
    <row r="62558" spans="8:8" ht="15" customHeight="1">
      <c r="H62558" s="24"/>
    </row>
    <row r="62559" spans="8:8" ht="15" customHeight="1">
      <c r="H62559" s="24"/>
    </row>
    <row r="62560" spans="8:8" ht="15" customHeight="1">
      <c r="H62560" s="24"/>
    </row>
    <row r="62561" spans="8:8" ht="15" customHeight="1">
      <c r="H62561" s="24"/>
    </row>
    <row r="62562" spans="8:8" ht="15" customHeight="1">
      <c r="H62562" s="24"/>
    </row>
    <row r="62563" spans="8:8" ht="15" customHeight="1">
      <c r="H62563" s="24"/>
    </row>
    <row r="62564" spans="8:8" ht="15" customHeight="1">
      <c r="H62564" s="24"/>
    </row>
    <row r="62565" spans="8:8" ht="15" customHeight="1">
      <c r="H62565" s="24"/>
    </row>
    <row r="62566" spans="8:8" ht="15" customHeight="1">
      <c r="H62566" s="24"/>
    </row>
    <row r="62567" spans="8:8" ht="15" customHeight="1">
      <c r="H62567" s="24"/>
    </row>
    <row r="62568" spans="8:8" ht="15" customHeight="1">
      <c r="H62568" s="24"/>
    </row>
    <row r="62569" spans="8:8" ht="15" customHeight="1">
      <c r="H62569" s="24"/>
    </row>
    <row r="62570" spans="8:8" ht="15" customHeight="1">
      <c r="H62570" s="24"/>
    </row>
    <row r="62571" spans="8:8" ht="15" customHeight="1">
      <c r="H62571" s="24"/>
    </row>
    <row r="62572" spans="8:8" ht="15" customHeight="1">
      <c r="H62572" s="24"/>
    </row>
    <row r="62573" spans="8:8" ht="15" customHeight="1">
      <c r="H62573" s="24"/>
    </row>
    <row r="62574" spans="8:8" ht="15" customHeight="1">
      <c r="H62574" s="24"/>
    </row>
    <row r="62575" spans="8:8" ht="15" customHeight="1">
      <c r="H62575" s="24"/>
    </row>
    <row r="62576" spans="8:8" ht="15" customHeight="1">
      <c r="H62576" s="24"/>
    </row>
    <row r="62577" spans="8:8" ht="15" customHeight="1">
      <c r="H62577" s="24"/>
    </row>
    <row r="62578" spans="8:8" ht="15" customHeight="1">
      <c r="H62578" s="24"/>
    </row>
    <row r="62579" spans="8:8" ht="15" customHeight="1">
      <c r="H62579" s="24"/>
    </row>
    <row r="62580" spans="8:8" ht="15" customHeight="1">
      <c r="H62580" s="24"/>
    </row>
    <row r="62581" spans="8:8" ht="15" customHeight="1">
      <c r="H62581" s="24"/>
    </row>
    <row r="62582" spans="8:8" ht="15" customHeight="1">
      <c r="H62582" s="24"/>
    </row>
    <row r="62583" spans="8:8" ht="15" customHeight="1">
      <c r="H62583" s="24"/>
    </row>
    <row r="62584" spans="8:8" ht="15" customHeight="1">
      <c r="H62584" s="24"/>
    </row>
    <row r="62585" spans="8:8" ht="15" customHeight="1">
      <c r="H62585" s="24"/>
    </row>
    <row r="62586" spans="8:8" ht="15" customHeight="1">
      <c r="H62586" s="24"/>
    </row>
    <row r="62587" spans="8:8" ht="15" customHeight="1">
      <c r="H62587" s="24"/>
    </row>
    <row r="62588" spans="8:8" ht="15" customHeight="1">
      <c r="H62588" s="24"/>
    </row>
    <row r="62589" spans="8:8" ht="15" customHeight="1">
      <c r="H62589" s="24"/>
    </row>
    <row r="62590" spans="8:8" ht="15" customHeight="1">
      <c r="H62590" s="24"/>
    </row>
    <row r="62591" spans="8:8" ht="15" customHeight="1">
      <c r="H62591" s="24"/>
    </row>
    <row r="62592" spans="8:8" ht="15" customHeight="1">
      <c r="H62592" s="24"/>
    </row>
    <row r="62593" spans="8:8" ht="15" customHeight="1">
      <c r="H62593" s="24"/>
    </row>
    <row r="62594" spans="8:8" ht="15" customHeight="1">
      <c r="H62594" s="24"/>
    </row>
    <row r="62595" spans="8:8" ht="15" customHeight="1">
      <c r="H62595" s="24"/>
    </row>
    <row r="62596" spans="8:8" ht="15" customHeight="1">
      <c r="H62596" s="24"/>
    </row>
    <row r="62597" spans="8:8" ht="15" customHeight="1">
      <c r="H62597" s="24"/>
    </row>
    <row r="62598" spans="8:8" ht="15" customHeight="1">
      <c r="H62598" s="24"/>
    </row>
    <row r="62599" spans="8:8" ht="15" customHeight="1">
      <c r="H62599" s="24"/>
    </row>
    <row r="62600" spans="8:8" ht="15" customHeight="1">
      <c r="H62600" s="24"/>
    </row>
    <row r="62601" spans="8:8" ht="15" customHeight="1">
      <c r="H62601" s="24"/>
    </row>
    <row r="62602" spans="8:8" ht="15" customHeight="1">
      <c r="H62602" s="24"/>
    </row>
    <row r="62603" spans="8:8" ht="15" customHeight="1">
      <c r="H62603" s="24"/>
    </row>
    <row r="62604" spans="8:8" ht="15" customHeight="1">
      <c r="H62604" s="24"/>
    </row>
    <row r="62605" spans="8:8" ht="15" customHeight="1">
      <c r="H62605" s="24"/>
    </row>
    <row r="62606" spans="8:8" ht="15" customHeight="1">
      <c r="H62606" s="24"/>
    </row>
    <row r="62607" spans="8:8" ht="15" customHeight="1">
      <c r="H62607" s="24"/>
    </row>
    <row r="62608" spans="8:8" ht="15" customHeight="1">
      <c r="H62608" s="24"/>
    </row>
    <row r="62609" spans="8:8" ht="15" customHeight="1">
      <c r="H62609" s="24"/>
    </row>
    <row r="62610" spans="8:8" ht="15" customHeight="1">
      <c r="H62610" s="24"/>
    </row>
    <row r="62611" spans="8:8" ht="15" customHeight="1">
      <c r="H62611" s="24"/>
    </row>
    <row r="62612" spans="8:8" ht="15" customHeight="1">
      <c r="H62612" s="24"/>
    </row>
    <row r="62613" spans="8:8" ht="15" customHeight="1">
      <c r="H62613" s="24"/>
    </row>
    <row r="62614" spans="8:8" ht="15" customHeight="1">
      <c r="H62614" s="24"/>
    </row>
    <row r="62615" spans="8:8" ht="15" customHeight="1">
      <c r="H62615" s="24"/>
    </row>
    <row r="62616" spans="8:8" ht="15" customHeight="1">
      <c r="H62616" s="24"/>
    </row>
    <row r="62617" spans="8:8" ht="15" customHeight="1">
      <c r="H62617" s="24"/>
    </row>
    <row r="62618" spans="8:8" ht="15" customHeight="1">
      <c r="H62618" s="24"/>
    </row>
    <row r="62619" spans="8:8" ht="15" customHeight="1">
      <c r="H62619" s="24"/>
    </row>
    <row r="62620" spans="8:8" ht="15" customHeight="1">
      <c r="H62620" s="24"/>
    </row>
    <row r="62621" spans="8:8" ht="15" customHeight="1">
      <c r="H62621" s="24"/>
    </row>
    <row r="62622" spans="8:8" ht="15" customHeight="1">
      <c r="H62622" s="24"/>
    </row>
    <row r="62623" spans="8:8" ht="15" customHeight="1">
      <c r="H62623" s="24"/>
    </row>
    <row r="62624" spans="8:8" ht="15" customHeight="1">
      <c r="H62624" s="24"/>
    </row>
    <row r="62625" spans="8:8" ht="15" customHeight="1">
      <c r="H62625" s="24"/>
    </row>
    <row r="62626" spans="8:8" ht="15" customHeight="1">
      <c r="H62626" s="24"/>
    </row>
    <row r="62627" spans="8:8" ht="15" customHeight="1">
      <c r="H62627" s="24"/>
    </row>
    <row r="62628" spans="8:8" ht="15" customHeight="1">
      <c r="H62628" s="24"/>
    </row>
    <row r="62629" spans="8:8" ht="15" customHeight="1">
      <c r="H62629" s="24"/>
    </row>
    <row r="62630" spans="8:8" ht="15" customHeight="1">
      <c r="H62630" s="24"/>
    </row>
    <row r="62631" spans="8:8" ht="15" customHeight="1">
      <c r="H62631" s="24"/>
    </row>
    <row r="62632" spans="8:8" ht="15" customHeight="1">
      <c r="H62632" s="24"/>
    </row>
    <row r="62633" spans="8:8" ht="15" customHeight="1">
      <c r="H62633" s="24"/>
    </row>
    <row r="62634" spans="8:8" ht="15" customHeight="1">
      <c r="H62634" s="24"/>
    </row>
    <row r="62635" spans="8:8" ht="15" customHeight="1">
      <c r="H62635" s="24"/>
    </row>
    <row r="62636" spans="8:8" ht="15" customHeight="1">
      <c r="H62636" s="24"/>
    </row>
    <row r="62637" spans="8:8" ht="15" customHeight="1">
      <c r="H62637" s="24"/>
    </row>
    <row r="62638" spans="8:8" ht="15" customHeight="1">
      <c r="H62638" s="24"/>
    </row>
    <row r="62639" spans="8:8" ht="15" customHeight="1">
      <c r="H62639" s="24"/>
    </row>
    <row r="62640" spans="8:8" ht="15" customHeight="1">
      <c r="H62640" s="24"/>
    </row>
    <row r="62641" spans="8:8" ht="15" customHeight="1">
      <c r="H62641" s="24"/>
    </row>
    <row r="62642" spans="8:8" ht="15" customHeight="1">
      <c r="H62642" s="24"/>
    </row>
    <row r="62643" spans="8:8" ht="15" customHeight="1">
      <c r="H62643" s="24"/>
    </row>
    <row r="62644" spans="8:8" ht="15" customHeight="1">
      <c r="H62644" s="24"/>
    </row>
    <row r="62645" spans="8:8" ht="15" customHeight="1">
      <c r="H62645" s="24"/>
    </row>
    <row r="62646" spans="8:8" ht="15" customHeight="1">
      <c r="H62646" s="24"/>
    </row>
    <row r="62647" spans="8:8" ht="15" customHeight="1">
      <c r="H62647" s="24"/>
    </row>
    <row r="62648" spans="8:8" ht="15" customHeight="1">
      <c r="H62648" s="24"/>
    </row>
    <row r="62649" spans="8:8" ht="15" customHeight="1">
      <c r="H62649" s="24"/>
    </row>
    <row r="62650" spans="8:8" ht="15" customHeight="1">
      <c r="H62650" s="24"/>
    </row>
    <row r="62651" spans="8:8" ht="15" customHeight="1">
      <c r="H62651" s="24"/>
    </row>
    <row r="62652" spans="8:8" ht="15" customHeight="1">
      <c r="H62652" s="24"/>
    </row>
    <row r="62653" spans="8:8" ht="15" customHeight="1">
      <c r="H62653" s="24"/>
    </row>
    <row r="62654" spans="8:8" ht="15" customHeight="1">
      <c r="H62654" s="24"/>
    </row>
    <row r="62655" spans="8:8" ht="15" customHeight="1">
      <c r="H62655" s="24"/>
    </row>
    <row r="62656" spans="8:8" ht="15" customHeight="1">
      <c r="H62656" s="24"/>
    </row>
    <row r="62657" spans="8:8" ht="15" customHeight="1">
      <c r="H62657" s="24"/>
    </row>
    <row r="62658" spans="8:8" ht="15" customHeight="1">
      <c r="H62658" s="24"/>
    </row>
    <row r="62659" spans="8:8" ht="15" customHeight="1">
      <c r="H62659" s="24"/>
    </row>
    <row r="62660" spans="8:8" ht="15" customHeight="1">
      <c r="H62660" s="24"/>
    </row>
    <row r="62661" spans="8:8" ht="15" customHeight="1">
      <c r="H62661" s="24"/>
    </row>
    <row r="62662" spans="8:8" ht="15" customHeight="1">
      <c r="H62662" s="24"/>
    </row>
    <row r="62663" spans="8:8" ht="15" customHeight="1">
      <c r="H62663" s="24"/>
    </row>
    <row r="62664" spans="8:8" ht="15" customHeight="1">
      <c r="H62664" s="24"/>
    </row>
    <row r="62665" spans="8:8" ht="15" customHeight="1">
      <c r="H62665" s="24"/>
    </row>
    <row r="62666" spans="8:8" ht="15" customHeight="1">
      <c r="H62666" s="24"/>
    </row>
    <row r="62667" spans="8:8" ht="15" customHeight="1">
      <c r="H62667" s="24"/>
    </row>
    <row r="62668" spans="8:8" ht="15" customHeight="1">
      <c r="H62668" s="24"/>
    </row>
    <row r="62669" spans="8:8" ht="15" customHeight="1">
      <c r="H62669" s="24"/>
    </row>
    <row r="62670" spans="8:8" ht="15" customHeight="1">
      <c r="H62670" s="24"/>
    </row>
    <row r="62671" spans="8:8" ht="15" customHeight="1">
      <c r="H62671" s="24"/>
    </row>
    <row r="62672" spans="8:8" ht="15" customHeight="1">
      <c r="H62672" s="24"/>
    </row>
    <row r="62673" spans="8:8" ht="15" customHeight="1">
      <c r="H62673" s="24"/>
    </row>
    <row r="62674" spans="8:8" ht="15" customHeight="1">
      <c r="H62674" s="24"/>
    </row>
    <row r="62675" spans="8:8" ht="15" customHeight="1">
      <c r="H62675" s="24"/>
    </row>
    <row r="62676" spans="8:8" ht="15" customHeight="1">
      <c r="H62676" s="24"/>
    </row>
    <row r="62677" spans="8:8" ht="15" customHeight="1">
      <c r="H62677" s="24"/>
    </row>
    <row r="62678" spans="8:8" ht="15" customHeight="1">
      <c r="H62678" s="24"/>
    </row>
    <row r="62679" spans="8:8" ht="15" customHeight="1">
      <c r="H62679" s="24"/>
    </row>
    <row r="62680" spans="8:8" ht="15" customHeight="1">
      <c r="H62680" s="24"/>
    </row>
    <row r="62681" spans="8:8" ht="15" customHeight="1">
      <c r="H62681" s="24"/>
    </row>
    <row r="62682" spans="8:8" ht="15" customHeight="1">
      <c r="H62682" s="24"/>
    </row>
    <row r="62683" spans="8:8" ht="15" customHeight="1">
      <c r="H62683" s="24"/>
    </row>
    <row r="62684" spans="8:8" ht="15" customHeight="1">
      <c r="H62684" s="24"/>
    </row>
    <row r="62685" spans="8:8" ht="15" customHeight="1">
      <c r="H62685" s="24"/>
    </row>
    <row r="62686" spans="8:8" ht="15" customHeight="1">
      <c r="H62686" s="24"/>
    </row>
    <row r="62687" spans="8:8" ht="15" customHeight="1">
      <c r="H62687" s="24"/>
    </row>
    <row r="62688" spans="8:8" ht="15" customHeight="1">
      <c r="H62688" s="24"/>
    </row>
    <row r="62689" spans="8:8" ht="15" customHeight="1">
      <c r="H62689" s="24"/>
    </row>
    <row r="62690" spans="8:8" ht="15" customHeight="1">
      <c r="H62690" s="24"/>
    </row>
    <row r="62691" spans="8:8" ht="15" customHeight="1">
      <c r="H62691" s="24"/>
    </row>
    <row r="62692" spans="8:8" ht="15" customHeight="1">
      <c r="H62692" s="24"/>
    </row>
    <row r="62693" spans="8:8" ht="15" customHeight="1">
      <c r="H62693" s="24"/>
    </row>
    <row r="62694" spans="8:8" ht="15" customHeight="1">
      <c r="H62694" s="24"/>
    </row>
    <row r="62695" spans="8:8" ht="15" customHeight="1">
      <c r="H62695" s="24"/>
    </row>
    <row r="62696" spans="8:8" ht="15" customHeight="1">
      <c r="H62696" s="24"/>
    </row>
    <row r="62697" spans="8:8" ht="15" customHeight="1">
      <c r="H62697" s="24"/>
    </row>
    <row r="62698" spans="8:8" ht="15" customHeight="1">
      <c r="H62698" s="24"/>
    </row>
    <row r="62699" spans="8:8" ht="15" customHeight="1">
      <c r="H62699" s="24"/>
    </row>
    <row r="62700" spans="8:8" ht="15" customHeight="1">
      <c r="H62700" s="24"/>
    </row>
    <row r="62701" spans="8:8" ht="15" customHeight="1">
      <c r="H62701" s="24"/>
    </row>
    <row r="62702" spans="8:8" ht="15" customHeight="1">
      <c r="H62702" s="24"/>
    </row>
    <row r="62703" spans="8:8" ht="15" customHeight="1">
      <c r="H62703" s="24"/>
    </row>
    <row r="62704" spans="8:8" ht="15" customHeight="1">
      <c r="H62704" s="24"/>
    </row>
    <row r="62705" spans="8:8" ht="15" customHeight="1">
      <c r="H62705" s="24"/>
    </row>
    <row r="62706" spans="8:8" ht="15" customHeight="1">
      <c r="H62706" s="24"/>
    </row>
    <row r="62707" spans="8:8" ht="15" customHeight="1">
      <c r="H62707" s="24"/>
    </row>
    <row r="62708" spans="8:8" ht="15" customHeight="1">
      <c r="H62708" s="24"/>
    </row>
    <row r="62709" spans="8:8" ht="15" customHeight="1">
      <c r="H62709" s="24"/>
    </row>
    <row r="62710" spans="8:8" ht="15" customHeight="1">
      <c r="H62710" s="24"/>
    </row>
    <row r="62711" spans="8:8" ht="15" customHeight="1">
      <c r="H62711" s="24"/>
    </row>
    <row r="62712" spans="8:8" ht="15" customHeight="1">
      <c r="H62712" s="24"/>
    </row>
    <row r="62713" spans="8:8" ht="15" customHeight="1">
      <c r="H62713" s="24"/>
    </row>
    <row r="62714" spans="8:8" ht="15" customHeight="1">
      <c r="H62714" s="24"/>
    </row>
    <row r="62715" spans="8:8" ht="15" customHeight="1">
      <c r="H62715" s="24"/>
    </row>
    <row r="62716" spans="8:8" ht="15" customHeight="1">
      <c r="H62716" s="24"/>
    </row>
    <row r="62717" spans="8:8" ht="15" customHeight="1">
      <c r="H62717" s="24"/>
    </row>
    <row r="62718" spans="8:8" ht="15" customHeight="1">
      <c r="H62718" s="24"/>
    </row>
    <row r="62719" spans="8:8" ht="15" customHeight="1">
      <c r="H62719" s="24"/>
    </row>
    <row r="62720" spans="8:8" ht="15" customHeight="1">
      <c r="H62720" s="24"/>
    </row>
    <row r="62721" spans="8:8" ht="15" customHeight="1">
      <c r="H62721" s="24"/>
    </row>
    <row r="62722" spans="8:8" ht="15" customHeight="1">
      <c r="H62722" s="24"/>
    </row>
    <row r="62723" spans="8:8" ht="15" customHeight="1">
      <c r="H62723" s="24"/>
    </row>
    <row r="62724" spans="8:8" ht="15" customHeight="1">
      <c r="H62724" s="24"/>
    </row>
    <row r="62725" spans="8:8" ht="15" customHeight="1">
      <c r="H62725" s="24"/>
    </row>
    <row r="62726" spans="8:8" ht="15" customHeight="1">
      <c r="H62726" s="24"/>
    </row>
    <row r="62727" spans="8:8" ht="15" customHeight="1">
      <c r="H62727" s="24"/>
    </row>
    <row r="62728" spans="8:8" ht="15" customHeight="1">
      <c r="H62728" s="24"/>
    </row>
    <row r="62729" spans="8:8" ht="15" customHeight="1">
      <c r="H62729" s="24"/>
    </row>
    <row r="62730" spans="8:8" ht="15" customHeight="1">
      <c r="H62730" s="24"/>
    </row>
    <row r="62731" spans="8:8" ht="15" customHeight="1">
      <c r="H62731" s="24"/>
    </row>
    <row r="62732" spans="8:8" ht="15" customHeight="1">
      <c r="H62732" s="24"/>
    </row>
    <row r="62733" spans="8:8" ht="15" customHeight="1">
      <c r="H62733" s="24"/>
    </row>
    <row r="62734" spans="8:8" ht="15" customHeight="1">
      <c r="H62734" s="24"/>
    </row>
    <row r="62735" spans="8:8" ht="15" customHeight="1">
      <c r="H62735" s="24"/>
    </row>
    <row r="62736" spans="8:8" ht="15" customHeight="1">
      <c r="H62736" s="24"/>
    </row>
    <row r="62737" spans="8:8" ht="15" customHeight="1">
      <c r="H62737" s="24"/>
    </row>
    <row r="62738" spans="8:8" ht="15" customHeight="1">
      <c r="H62738" s="24"/>
    </row>
    <row r="62739" spans="8:8" ht="15" customHeight="1">
      <c r="H62739" s="24"/>
    </row>
    <row r="62740" spans="8:8" ht="15" customHeight="1">
      <c r="H62740" s="24"/>
    </row>
    <row r="62741" spans="8:8" ht="15" customHeight="1">
      <c r="H62741" s="24"/>
    </row>
    <row r="62742" spans="8:8" ht="15" customHeight="1">
      <c r="H62742" s="24"/>
    </row>
    <row r="62743" spans="8:8" ht="15" customHeight="1">
      <c r="H62743" s="24"/>
    </row>
    <row r="62744" spans="8:8" ht="15" customHeight="1">
      <c r="H62744" s="24"/>
    </row>
    <row r="62745" spans="8:8" ht="15" customHeight="1">
      <c r="H62745" s="24"/>
    </row>
    <row r="62746" spans="8:8" ht="15" customHeight="1">
      <c r="H62746" s="24"/>
    </row>
    <row r="62747" spans="8:8" ht="15" customHeight="1">
      <c r="H62747" s="24"/>
    </row>
    <row r="62748" spans="8:8" ht="15" customHeight="1">
      <c r="H62748" s="24"/>
    </row>
    <row r="62749" spans="8:8" ht="15" customHeight="1">
      <c r="H62749" s="24"/>
    </row>
    <row r="62750" spans="8:8" ht="15" customHeight="1">
      <c r="H62750" s="24"/>
    </row>
    <row r="62751" spans="8:8" ht="15" customHeight="1">
      <c r="H62751" s="24"/>
    </row>
    <row r="62752" spans="8:8" ht="15" customHeight="1">
      <c r="H62752" s="24"/>
    </row>
    <row r="62753" spans="8:8" ht="15" customHeight="1">
      <c r="H62753" s="24"/>
    </row>
    <row r="62754" spans="8:8" ht="15" customHeight="1">
      <c r="H62754" s="24"/>
    </row>
    <row r="62755" spans="8:8" ht="15" customHeight="1">
      <c r="H62755" s="24"/>
    </row>
    <row r="62756" spans="8:8" ht="15" customHeight="1">
      <c r="H62756" s="24"/>
    </row>
    <row r="62757" spans="8:8" ht="15" customHeight="1">
      <c r="H62757" s="24"/>
    </row>
    <row r="62758" spans="8:8" ht="15" customHeight="1">
      <c r="H62758" s="24"/>
    </row>
    <row r="62759" spans="8:8" ht="15" customHeight="1">
      <c r="H62759" s="24"/>
    </row>
    <row r="62760" spans="8:8" ht="15" customHeight="1">
      <c r="H62760" s="24"/>
    </row>
    <row r="62761" spans="8:8" ht="15" customHeight="1">
      <c r="H62761" s="24"/>
    </row>
    <row r="62762" spans="8:8" ht="15" customHeight="1">
      <c r="H62762" s="24"/>
    </row>
    <row r="62763" spans="8:8" ht="15" customHeight="1">
      <c r="H62763" s="24"/>
    </row>
    <row r="62764" spans="8:8" ht="15" customHeight="1">
      <c r="H62764" s="24"/>
    </row>
    <row r="62765" spans="8:8" ht="15" customHeight="1">
      <c r="H62765" s="24"/>
    </row>
    <row r="62766" spans="8:8" ht="15" customHeight="1">
      <c r="H62766" s="24"/>
    </row>
    <row r="62767" spans="8:8" ht="15" customHeight="1">
      <c r="H62767" s="24"/>
    </row>
    <row r="62768" spans="8:8" ht="15" customHeight="1">
      <c r="H62768" s="24"/>
    </row>
    <row r="62769" spans="8:8" ht="15" customHeight="1">
      <c r="H62769" s="24"/>
    </row>
    <row r="62770" spans="8:8" ht="15" customHeight="1">
      <c r="H62770" s="24"/>
    </row>
    <row r="62771" spans="8:8" ht="15" customHeight="1">
      <c r="H62771" s="24"/>
    </row>
    <row r="62772" spans="8:8" ht="15" customHeight="1">
      <c r="H62772" s="24"/>
    </row>
    <row r="62773" spans="8:8" ht="15" customHeight="1">
      <c r="H62773" s="24"/>
    </row>
    <row r="62774" spans="8:8" ht="15" customHeight="1">
      <c r="H62774" s="24"/>
    </row>
    <row r="62775" spans="8:8" ht="15" customHeight="1">
      <c r="H62775" s="24"/>
    </row>
    <row r="62776" spans="8:8" ht="15" customHeight="1">
      <c r="H62776" s="24"/>
    </row>
    <row r="62777" spans="8:8" ht="15" customHeight="1">
      <c r="H62777" s="24"/>
    </row>
    <row r="62778" spans="8:8" ht="15" customHeight="1">
      <c r="H62778" s="24"/>
    </row>
    <row r="62779" spans="8:8" ht="15" customHeight="1">
      <c r="H62779" s="24"/>
    </row>
    <row r="62780" spans="8:8" ht="15" customHeight="1">
      <c r="H62780" s="24"/>
    </row>
    <row r="62781" spans="8:8" ht="15" customHeight="1">
      <c r="H62781" s="24"/>
    </row>
    <row r="62782" spans="8:8" ht="15" customHeight="1">
      <c r="H62782" s="24"/>
    </row>
    <row r="62783" spans="8:8" ht="15" customHeight="1">
      <c r="H62783" s="24"/>
    </row>
    <row r="62784" spans="8:8" ht="15" customHeight="1">
      <c r="H62784" s="24"/>
    </row>
    <row r="62785" spans="8:8" ht="15" customHeight="1">
      <c r="H62785" s="24"/>
    </row>
    <row r="62786" spans="8:8" ht="15" customHeight="1">
      <c r="H62786" s="24"/>
    </row>
    <row r="62787" spans="8:8" ht="15" customHeight="1">
      <c r="H62787" s="24"/>
    </row>
    <row r="62788" spans="8:8" ht="15" customHeight="1">
      <c r="H62788" s="24"/>
    </row>
    <row r="62789" spans="8:8" ht="15" customHeight="1">
      <c r="H62789" s="24"/>
    </row>
    <row r="62790" spans="8:8" ht="15" customHeight="1">
      <c r="H62790" s="24"/>
    </row>
    <row r="62791" spans="8:8" ht="15" customHeight="1">
      <c r="H62791" s="24"/>
    </row>
    <row r="62792" spans="8:8" ht="15" customHeight="1">
      <c r="H62792" s="24"/>
    </row>
    <row r="62793" spans="8:8" ht="15" customHeight="1">
      <c r="H62793" s="24"/>
    </row>
    <row r="62794" spans="8:8" ht="15" customHeight="1">
      <c r="H62794" s="24"/>
    </row>
    <row r="62795" spans="8:8" ht="15" customHeight="1">
      <c r="H62795" s="24"/>
    </row>
    <row r="62796" spans="8:8" ht="15" customHeight="1">
      <c r="H62796" s="24"/>
    </row>
    <row r="62797" spans="8:8" ht="15" customHeight="1">
      <c r="H62797" s="24"/>
    </row>
    <row r="62798" spans="8:8" ht="15" customHeight="1">
      <c r="H62798" s="24"/>
    </row>
    <row r="62799" spans="8:8" ht="15" customHeight="1">
      <c r="H62799" s="24"/>
    </row>
    <row r="62800" spans="8:8" ht="15" customHeight="1">
      <c r="H62800" s="24"/>
    </row>
    <row r="62801" spans="8:8" ht="15" customHeight="1">
      <c r="H62801" s="24"/>
    </row>
    <row r="62802" spans="8:8" ht="15" customHeight="1">
      <c r="H62802" s="24"/>
    </row>
    <row r="62803" spans="8:8" ht="15" customHeight="1">
      <c r="H62803" s="24"/>
    </row>
    <row r="62804" spans="8:8" ht="15" customHeight="1">
      <c r="H62804" s="24"/>
    </row>
    <row r="62805" spans="8:8" ht="15" customHeight="1">
      <c r="H62805" s="24"/>
    </row>
    <row r="62806" spans="8:8" ht="15" customHeight="1">
      <c r="H62806" s="24"/>
    </row>
    <row r="62807" spans="8:8" ht="15" customHeight="1">
      <c r="H62807" s="24"/>
    </row>
    <row r="62808" spans="8:8" ht="15" customHeight="1">
      <c r="H62808" s="24"/>
    </row>
    <row r="62809" spans="8:8" ht="15" customHeight="1">
      <c r="H62809" s="24"/>
    </row>
    <row r="62810" spans="8:8" ht="15" customHeight="1">
      <c r="H62810" s="24"/>
    </row>
    <row r="62811" spans="8:8" ht="15" customHeight="1">
      <c r="H62811" s="24"/>
    </row>
    <row r="62812" spans="8:8" ht="15" customHeight="1">
      <c r="H62812" s="24"/>
    </row>
    <row r="62813" spans="8:8" ht="15" customHeight="1">
      <c r="H62813" s="24"/>
    </row>
    <row r="62814" spans="8:8" ht="15" customHeight="1">
      <c r="H62814" s="24"/>
    </row>
    <row r="62815" spans="8:8" ht="15" customHeight="1">
      <c r="H62815" s="24"/>
    </row>
    <row r="62816" spans="8:8" ht="15" customHeight="1">
      <c r="H62816" s="24"/>
    </row>
    <row r="62817" spans="8:8" ht="15" customHeight="1">
      <c r="H62817" s="24"/>
    </row>
    <row r="62818" spans="8:8" ht="15" customHeight="1">
      <c r="H62818" s="24"/>
    </row>
    <row r="62819" spans="8:8" ht="15" customHeight="1">
      <c r="H62819" s="24"/>
    </row>
    <row r="62820" spans="8:8" ht="15" customHeight="1">
      <c r="H62820" s="24"/>
    </row>
    <row r="62821" spans="8:8" ht="15" customHeight="1">
      <c r="H62821" s="24"/>
    </row>
    <row r="62822" spans="8:8" ht="15" customHeight="1">
      <c r="H62822" s="24"/>
    </row>
    <row r="62823" spans="8:8" ht="15" customHeight="1">
      <c r="H62823" s="24"/>
    </row>
    <row r="62824" spans="8:8" ht="15" customHeight="1">
      <c r="H62824" s="24"/>
    </row>
    <row r="62825" spans="8:8" ht="15" customHeight="1">
      <c r="H62825" s="24"/>
    </row>
    <row r="62826" spans="8:8" ht="15" customHeight="1">
      <c r="H62826" s="24"/>
    </row>
    <row r="62827" spans="8:8" ht="15" customHeight="1">
      <c r="H62827" s="24"/>
    </row>
    <row r="62828" spans="8:8" ht="15" customHeight="1">
      <c r="H62828" s="24"/>
    </row>
    <row r="62829" spans="8:8" ht="15" customHeight="1">
      <c r="H62829" s="24"/>
    </row>
    <row r="62830" spans="8:8" ht="15" customHeight="1">
      <c r="H62830" s="24"/>
    </row>
    <row r="62831" spans="8:8" ht="15" customHeight="1">
      <c r="H62831" s="24"/>
    </row>
    <row r="62832" spans="8:8" ht="15" customHeight="1">
      <c r="H62832" s="24"/>
    </row>
    <row r="62833" spans="8:8" ht="15" customHeight="1">
      <c r="H62833" s="24"/>
    </row>
    <row r="62834" spans="8:8" ht="15" customHeight="1">
      <c r="H62834" s="24"/>
    </row>
    <row r="62835" spans="8:8" ht="15" customHeight="1">
      <c r="H62835" s="24"/>
    </row>
    <row r="62836" spans="8:8" ht="15" customHeight="1">
      <c r="H62836" s="24"/>
    </row>
    <row r="62837" spans="8:8" ht="15" customHeight="1">
      <c r="H62837" s="24"/>
    </row>
    <row r="62838" spans="8:8" ht="15" customHeight="1">
      <c r="H62838" s="24"/>
    </row>
    <row r="62839" spans="8:8" ht="15" customHeight="1">
      <c r="H62839" s="24"/>
    </row>
    <row r="62840" spans="8:8" ht="15" customHeight="1">
      <c r="H62840" s="24"/>
    </row>
    <row r="62841" spans="8:8" ht="15" customHeight="1">
      <c r="H62841" s="24"/>
    </row>
    <row r="62842" spans="8:8" ht="15" customHeight="1">
      <c r="H62842" s="24"/>
    </row>
    <row r="62843" spans="8:8" ht="15" customHeight="1">
      <c r="H62843" s="24"/>
    </row>
    <row r="62844" spans="8:8" ht="15" customHeight="1">
      <c r="H62844" s="24"/>
    </row>
    <row r="62845" spans="8:8" ht="15" customHeight="1">
      <c r="H62845" s="24"/>
    </row>
    <row r="62846" spans="8:8" ht="15" customHeight="1">
      <c r="H62846" s="24"/>
    </row>
    <row r="62847" spans="8:8" ht="15" customHeight="1">
      <c r="H62847" s="24"/>
    </row>
    <row r="62848" spans="8:8" ht="15" customHeight="1">
      <c r="H62848" s="24"/>
    </row>
    <row r="62849" spans="8:8" ht="15" customHeight="1">
      <c r="H62849" s="24"/>
    </row>
    <row r="62850" spans="8:8" ht="15" customHeight="1">
      <c r="H62850" s="24"/>
    </row>
    <row r="62851" spans="8:8" ht="15" customHeight="1">
      <c r="H62851" s="24"/>
    </row>
    <row r="62852" spans="8:8" ht="15" customHeight="1">
      <c r="H62852" s="24"/>
    </row>
    <row r="62853" spans="8:8" ht="15" customHeight="1">
      <c r="H62853" s="24"/>
    </row>
    <row r="62854" spans="8:8" ht="15" customHeight="1">
      <c r="H62854" s="24"/>
    </row>
    <row r="62855" spans="8:8" ht="15" customHeight="1">
      <c r="H62855" s="24"/>
    </row>
    <row r="62856" spans="8:8" ht="15" customHeight="1">
      <c r="H62856" s="24"/>
    </row>
    <row r="62857" spans="8:8" ht="15" customHeight="1">
      <c r="H62857" s="24"/>
    </row>
    <row r="62858" spans="8:8" ht="15" customHeight="1">
      <c r="H62858" s="24"/>
    </row>
    <row r="62859" spans="8:8" ht="15" customHeight="1">
      <c r="H62859" s="24"/>
    </row>
    <row r="62860" spans="8:8" ht="15" customHeight="1">
      <c r="H62860" s="24"/>
    </row>
    <row r="62861" spans="8:8" ht="15" customHeight="1">
      <c r="H62861" s="24"/>
    </row>
    <row r="62862" spans="8:8" ht="15" customHeight="1">
      <c r="H62862" s="24"/>
    </row>
    <row r="62863" spans="8:8" ht="15" customHeight="1">
      <c r="H62863" s="24"/>
    </row>
    <row r="62864" spans="8:8" ht="15" customHeight="1">
      <c r="H62864" s="24"/>
    </row>
    <row r="62865" spans="8:8" ht="15" customHeight="1">
      <c r="H62865" s="24"/>
    </row>
    <row r="62866" spans="8:8" ht="15" customHeight="1">
      <c r="H62866" s="24"/>
    </row>
    <row r="62867" spans="8:8" ht="15" customHeight="1">
      <c r="H62867" s="24"/>
    </row>
    <row r="62868" spans="8:8" ht="15" customHeight="1">
      <c r="H62868" s="24"/>
    </row>
    <row r="62869" spans="8:8" ht="15" customHeight="1">
      <c r="H62869" s="24"/>
    </row>
    <row r="62870" spans="8:8" ht="15" customHeight="1">
      <c r="H62870" s="24"/>
    </row>
    <row r="62871" spans="8:8" ht="15" customHeight="1">
      <c r="H62871" s="24"/>
    </row>
    <row r="62872" spans="8:8" ht="15" customHeight="1">
      <c r="H62872" s="24"/>
    </row>
    <row r="62873" spans="8:8" ht="15" customHeight="1">
      <c r="H62873" s="24"/>
    </row>
    <row r="62874" spans="8:8" ht="15" customHeight="1">
      <c r="H62874" s="24"/>
    </row>
    <row r="62875" spans="8:8" ht="15" customHeight="1">
      <c r="H62875" s="24"/>
    </row>
    <row r="62876" spans="8:8" ht="15" customHeight="1">
      <c r="H62876" s="24"/>
    </row>
    <row r="62877" spans="8:8" ht="15" customHeight="1">
      <c r="H62877" s="24"/>
    </row>
    <row r="62878" spans="8:8" ht="15" customHeight="1">
      <c r="H62878" s="24"/>
    </row>
    <row r="62879" spans="8:8" ht="15" customHeight="1">
      <c r="H62879" s="24"/>
    </row>
    <row r="62880" spans="8:8" ht="15" customHeight="1">
      <c r="H62880" s="24"/>
    </row>
    <row r="62881" spans="8:8" ht="15" customHeight="1">
      <c r="H62881" s="24"/>
    </row>
    <row r="62882" spans="8:8" ht="15" customHeight="1">
      <c r="H62882" s="24"/>
    </row>
    <row r="62883" spans="8:8" ht="15" customHeight="1">
      <c r="H62883" s="24"/>
    </row>
    <row r="62884" spans="8:8" ht="15" customHeight="1">
      <c r="H62884" s="24"/>
    </row>
    <row r="62885" spans="8:8" ht="15" customHeight="1">
      <c r="H62885" s="24"/>
    </row>
    <row r="62886" spans="8:8" ht="15" customHeight="1">
      <c r="H62886" s="24"/>
    </row>
    <row r="62887" spans="8:8" ht="15" customHeight="1">
      <c r="H62887" s="24"/>
    </row>
    <row r="62888" spans="8:8" ht="15" customHeight="1">
      <c r="H62888" s="24"/>
    </row>
    <row r="62889" spans="8:8" ht="15" customHeight="1">
      <c r="H62889" s="24"/>
    </row>
    <row r="62890" spans="8:8" ht="15" customHeight="1">
      <c r="H62890" s="24"/>
    </row>
    <row r="62891" spans="8:8" ht="15" customHeight="1">
      <c r="H62891" s="24"/>
    </row>
    <row r="62892" spans="8:8" ht="15" customHeight="1">
      <c r="H62892" s="24"/>
    </row>
    <row r="62893" spans="8:8" ht="15" customHeight="1">
      <c r="H62893" s="24"/>
    </row>
    <row r="62894" spans="8:8" ht="15" customHeight="1">
      <c r="H62894" s="24"/>
    </row>
    <row r="62895" spans="8:8" ht="15" customHeight="1">
      <c r="H62895" s="24"/>
    </row>
    <row r="62896" spans="8:8" ht="15" customHeight="1">
      <c r="H62896" s="24"/>
    </row>
    <row r="62897" spans="8:8" ht="15" customHeight="1">
      <c r="H62897" s="24"/>
    </row>
    <row r="62898" spans="8:8" ht="15" customHeight="1">
      <c r="H62898" s="24"/>
    </row>
    <row r="62899" spans="8:8" ht="15" customHeight="1">
      <c r="H62899" s="24"/>
    </row>
    <row r="62900" spans="8:8" ht="15" customHeight="1">
      <c r="H62900" s="24"/>
    </row>
    <row r="62901" spans="8:8" ht="15" customHeight="1">
      <c r="H62901" s="24"/>
    </row>
    <row r="62902" spans="8:8" ht="15" customHeight="1">
      <c r="H62902" s="24"/>
    </row>
    <row r="62903" spans="8:8" ht="15" customHeight="1">
      <c r="H62903" s="24"/>
    </row>
    <row r="62904" spans="8:8" ht="15" customHeight="1">
      <c r="H62904" s="24"/>
    </row>
    <row r="62905" spans="8:8" ht="15" customHeight="1">
      <c r="H62905" s="24"/>
    </row>
    <row r="62906" spans="8:8" ht="15" customHeight="1">
      <c r="H62906" s="24"/>
    </row>
    <row r="62907" spans="8:8" ht="15" customHeight="1">
      <c r="H62907" s="24"/>
    </row>
    <row r="62908" spans="8:8" ht="15" customHeight="1">
      <c r="H62908" s="24"/>
    </row>
    <row r="62909" spans="8:8" ht="15" customHeight="1">
      <c r="H62909" s="24"/>
    </row>
    <row r="62910" spans="8:8" ht="15" customHeight="1">
      <c r="H62910" s="24"/>
    </row>
    <row r="62911" spans="8:8" ht="15" customHeight="1">
      <c r="H62911" s="24"/>
    </row>
    <row r="62912" spans="8:8" ht="15" customHeight="1">
      <c r="H62912" s="24"/>
    </row>
    <row r="62913" spans="8:8" ht="15" customHeight="1">
      <c r="H62913" s="24"/>
    </row>
    <row r="62914" spans="8:8" ht="15" customHeight="1">
      <c r="H62914" s="24"/>
    </row>
    <row r="62915" spans="8:8" ht="15" customHeight="1">
      <c r="H62915" s="24"/>
    </row>
    <row r="62916" spans="8:8" ht="15" customHeight="1">
      <c r="H62916" s="24"/>
    </row>
    <row r="62917" spans="8:8" ht="15" customHeight="1">
      <c r="H62917" s="24"/>
    </row>
    <row r="62918" spans="8:8" ht="15" customHeight="1">
      <c r="H62918" s="24"/>
    </row>
    <row r="62919" spans="8:8" ht="15" customHeight="1">
      <c r="H62919" s="24"/>
    </row>
    <row r="62920" spans="8:8" ht="15" customHeight="1">
      <c r="H62920" s="24"/>
    </row>
    <row r="62921" spans="8:8" ht="15" customHeight="1">
      <c r="H62921" s="24"/>
    </row>
    <row r="62922" spans="8:8" ht="15" customHeight="1">
      <c r="H62922" s="24"/>
    </row>
    <row r="62923" spans="8:8" ht="15" customHeight="1">
      <c r="H62923" s="24"/>
    </row>
    <row r="62924" spans="8:8" ht="15" customHeight="1">
      <c r="H62924" s="24"/>
    </row>
    <row r="62925" spans="8:8" ht="15" customHeight="1">
      <c r="H62925" s="24"/>
    </row>
    <row r="62926" spans="8:8" ht="15" customHeight="1">
      <c r="H62926" s="24"/>
    </row>
    <row r="62927" spans="8:8" ht="15" customHeight="1">
      <c r="H62927" s="24"/>
    </row>
    <row r="62928" spans="8:8" ht="15" customHeight="1">
      <c r="H62928" s="24"/>
    </row>
    <row r="62929" spans="8:8" ht="15" customHeight="1">
      <c r="H62929" s="24"/>
    </row>
    <row r="62930" spans="8:8" ht="15" customHeight="1">
      <c r="H62930" s="24"/>
    </row>
    <row r="62931" spans="8:8" ht="15" customHeight="1">
      <c r="H62931" s="24"/>
    </row>
    <row r="62932" spans="8:8" ht="15" customHeight="1">
      <c r="H62932" s="24"/>
    </row>
    <row r="62933" spans="8:8" ht="15" customHeight="1">
      <c r="H62933" s="24"/>
    </row>
    <row r="62934" spans="8:8" ht="15" customHeight="1">
      <c r="H62934" s="24"/>
    </row>
    <row r="62935" spans="8:8" ht="15" customHeight="1">
      <c r="H62935" s="24"/>
    </row>
    <row r="62936" spans="8:8" ht="15" customHeight="1">
      <c r="H62936" s="24"/>
    </row>
    <row r="62937" spans="8:8" ht="15" customHeight="1">
      <c r="H62937" s="24"/>
    </row>
    <row r="62938" spans="8:8" ht="15" customHeight="1">
      <c r="H62938" s="24"/>
    </row>
    <row r="62939" spans="8:8" ht="15" customHeight="1">
      <c r="H62939" s="24"/>
    </row>
    <row r="62940" spans="8:8" ht="15" customHeight="1">
      <c r="H62940" s="24"/>
    </row>
    <row r="62941" spans="8:8" ht="15" customHeight="1">
      <c r="H62941" s="24"/>
    </row>
    <row r="62942" spans="8:8" ht="15" customHeight="1">
      <c r="H62942" s="24"/>
    </row>
    <row r="62943" spans="8:8" ht="15" customHeight="1">
      <c r="H62943" s="24"/>
    </row>
    <row r="62944" spans="8:8" ht="15" customHeight="1">
      <c r="H62944" s="24"/>
    </row>
    <row r="62945" spans="8:8" ht="15" customHeight="1">
      <c r="H62945" s="24"/>
    </row>
    <row r="62946" spans="8:8" ht="15" customHeight="1">
      <c r="H62946" s="24"/>
    </row>
    <row r="62947" spans="8:8" ht="15" customHeight="1">
      <c r="H62947" s="24"/>
    </row>
    <row r="62948" spans="8:8" ht="15" customHeight="1">
      <c r="H62948" s="24"/>
    </row>
    <row r="62949" spans="8:8" ht="15" customHeight="1">
      <c r="H62949" s="24"/>
    </row>
    <row r="62950" spans="8:8" ht="15" customHeight="1">
      <c r="H62950" s="24"/>
    </row>
    <row r="62951" spans="8:8" ht="15" customHeight="1">
      <c r="H62951" s="24"/>
    </row>
    <row r="62952" spans="8:8" ht="15" customHeight="1">
      <c r="H62952" s="24"/>
    </row>
    <row r="62953" spans="8:8" ht="15" customHeight="1">
      <c r="H62953" s="24"/>
    </row>
    <row r="62954" spans="8:8" ht="15" customHeight="1">
      <c r="H62954" s="24"/>
    </row>
    <row r="62955" spans="8:8" ht="15" customHeight="1">
      <c r="H62955" s="24"/>
    </row>
    <row r="62956" spans="8:8" ht="15" customHeight="1">
      <c r="H62956" s="24"/>
    </row>
    <row r="62957" spans="8:8" ht="15" customHeight="1">
      <c r="H62957" s="24"/>
    </row>
    <row r="62958" spans="8:8" ht="15" customHeight="1">
      <c r="H62958" s="24"/>
    </row>
    <row r="62959" spans="8:8" ht="15" customHeight="1">
      <c r="H62959" s="24"/>
    </row>
    <row r="62960" spans="8:8" ht="15" customHeight="1">
      <c r="H62960" s="24"/>
    </row>
    <row r="62961" spans="8:8" ht="15" customHeight="1">
      <c r="H62961" s="24"/>
    </row>
    <row r="62962" spans="8:8" ht="15" customHeight="1">
      <c r="H62962" s="24"/>
    </row>
    <row r="62963" spans="8:8" ht="15" customHeight="1">
      <c r="H62963" s="24"/>
    </row>
    <row r="62964" spans="8:8" ht="15" customHeight="1">
      <c r="H62964" s="24"/>
    </row>
    <row r="62965" spans="8:8" ht="15" customHeight="1">
      <c r="H62965" s="24"/>
    </row>
    <row r="62966" spans="8:8" ht="15" customHeight="1">
      <c r="H62966" s="24"/>
    </row>
    <row r="62967" spans="8:8" ht="15" customHeight="1">
      <c r="H62967" s="24"/>
    </row>
    <row r="62968" spans="8:8" ht="15" customHeight="1">
      <c r="H62968" s="24"/>
    </row>
    <row r="62969" spans="8:8" ht="15" customHeight="1">
      <c r="H62969" s="24"/>
    </row>
    <row r="62970" spans="8:8" ht="15" customHeight="1">
      <c r="H62970" s="24"/>
    </row>
    <row r="62971" spans="8:8" ht="15" customHeight="1">
      <c r="H62971" s="24"/>
    </row>
    <row r="62972" spans="8:8" ht="15" customHeight="1">
      <c r="H62972" s="24"/>
    </row>
    <row r="62973" spans="8:8" ht="15" customHeight="1">
      <c r="H62973" s="24"/>
    </row>
    <row r="62974" spans="8:8" ht="15" customHeight="1">
      <c r="H62974" s="24"/>
    </row>
    <row r="62975" spans="8:8" ht="15" customHeight="1">
      <c r="H62975" s="24"/>
    </row>
    <row r="62976" spans="8:8" ht="15" customHeight="1">
      <c r="H62976" s="24"/>
    </row>
    <row r="62977" spans="8:8" ht="15" customHeight="1">
      <c r="H62977" s="24"/>
    </row>
    <row r="62978" spans="8:8" ht="15" customHeight="1">
      <c r="H62978" s="24"/>
    </row>
    <row r="62979" spans="8:8" ht="15" customHeight="1">
      <c r="H62979" s="24"/>
    </row>
    <row r="62980" spans="8:8" ht="15" customHeight="1">
      <c r="H62980" s="24"/>
    </row>
    <row r="62981" spans="8:8" ht="15" customHeight="1">
      <c r="H62981" s="24"/>
    </row>
    <row r="62982" spans="8:8" ht="15" customHeight="1">
      <c r="H62982" s="24"/>
    </row>
    <row r="62983" spans="8:8" ht="15" customHeight="1">
      <c r="H62983" s="24"/>
    </row>
    <row r="62984" spans="8:8" ht="15" customHeight="1">
      <c r="H62984" s="24"/>
    </row>
    <row r="62985" spans="8:8" ht="15" customHeight="1">
      <c r="H62985" s="24"/>
    </row>
    <row r="62986" spans="8:8" ht="15" customHeight="1">
      <c r="H62986" s="24"/>
    </row>
    <row r="62987" spans="8:8" ht="15" customHeight="1">
      <c r="H62987" s="24"/>
    </row>
    <row r="62988" spans="8:8" ht="15" customHeight="1">
      <c r="H62988" s="24"/>
    </row>
    <row r="62989" spans="8:8" ht="15" customHeight="1">
      <c r="H62989" s="24"/>
    </row>
    <row r="62990" spans="8:8" ht="15" customHeight="1">
      <c r="H62990" s="24"/>
    </row>
    <row r="62991" spans="8:8" ht="15" customHeight="1">
      <c r="H62991" s="24"/>
    </row>
    <row r="62992" spans="8:8" ht="15" customHeight="1">
      <c r="H62992" s="24"/>
    </row>
    <row r="62993" spans="8:8" ht="15" customHeight="1">
      <c r="H62993" s="24"/>
    </row>
    <row r="62994" spans="8:8" ht="15" customHeight="1">
      <c r="H62994" s="24"/>
    </row>
    <row r="62995" spans="8:8" ht="15" customHeight="1">
      <c r="H62995" s="24"/>
    </row>
    <row r="62996" spans="8:8" ht="15" customHeight="1">
      <c r="H62996" s="24"/>
    </row>
    <row r="62997" spans="8:8" ht="15" customHeight="1">
      <c r="H62997" s="24"/>
    </row>
    <row r="62998" spans="8:8" ht="15" customHeight="1">
      <c r="H62998" s="24"/>
    </row>
    <row r="62999" spans="8:8" ht="15" customHeight="1">
      <c r="H62999" s="24"/>
    </row>
    <row r="63000" spans="8:8" ht="15" customHeight="1">
      <c r="H63000" s="24"/>
    </row>
    <row r="63001" spans="8:8" ht="15" customHeight="1">
      <c r="H63001" s="24"/>
    </row>
    <row r="63002" spans="8:8" ht="15" customHeight="1">
      <c r="H63002" s="24"/>
    </row>
    <row r="63003" spans="8:8" ht="15" customHeight="1">
      <c r="H63003" s="24"/>
    </row>
    <row r="63004" spans="8:8" ht="15" customHeight="1">
      <c r="H63004" s="24"/>
    </row>
    <row r="63005" spans="8:8" ht="15" customHeight="1">
      <c r="H63005" s="24"/>
    </row>
    <row r="63006" spans="8:8" ht="15" customHeight="1">
      <c r="H63006" s="24"/>
    </row>
    <row r="63007" spans="8:8" ht="15" customHeight="1">
      <c r="H63007" s="24"/>
    </row>
    <row r="63008" spans="8:8" ht="15" customHeight="1">
      <c r="H63008" s="24"/>
    </row>
    <row r="63009" spans="8:8" ht="15" customHeight="1">
      <c r="H63009" s="24"/>
    </row>
    <row r="63010" spans="8:8" ht="15" customHeight="1">
      <c r="H63010" s="24"/>
    </row>
    <row r="63011" spans="8:8" ht="15" customHeight="1">
      <c r="H63011" s="24"/>
    </row>
    <row r="63012" spans="8:8" ht="15" customHeight="1">
      <c r="H63012" s="24"/>
    </row>
    <row r="63013" spans="8:8" ht="15" customHeight="1">
      <c r="H63013" s="24"/>
    </row>
    <row r="63014" spans="8:8" ht="15" customHeight="1">
      <c r="H63014" s="24"/>
    </row>
    <row r="63015" spans="8:8" ht="15" customHeight="1">
      <c r="H63015" s="24"/>
    </row>
    <row r="63016" spans="8:8" ht="15" customHeight="1">
      <c r="H63016" s="24"/>
    </row>
    <row r="63017" spans="8:8" ht="15" customHeight="1">
      <c r="H63017" s="24"/>
    </row>
    <row r="63018" spans="8:8" ht="15" customHeight="1">
      <c r="H63018" s="24"/>
    </row>
    <row r="63019" spans="8:8" ht="15" customHeight="1">
      <c r="H63019" s="24"/>
    </row>
    <row r="63020" spans="8:8" ht="15" customHeight="1">
      <c r="H63020" s="24"/>
    </row>
    <row r="63021" spans="8:8" ht="15" customHeight="1">
      <c r="H63021" s="24"/>
    </row>
    <row r="63022" spans="8:8" ht="15" customHeight="1">
      <c r="H63022" s="24"/>
    </row>
    <row r="63023" spans="8:8" ht="15" customHeight="1">
      <c r="H63023" s="24"/>
    </row>
    <row r="63024" spans="8:8" ht="15" customHeight="1">
      <c r="H63024" s="24"/>
    </row>
    <row r="63025" spans="8:8" ht="15" customHeight="1">
      <c r="H63025" s="24"/>
    </row>
    <row r="63026" spans="8:8" ht="15" customHeight="1">
      <c r="H63026" s="24"/>
    </row>
    <row r="63027" spans="8:8" ht="15" customHeight="1">
      <c r="H63027" s="24"/>
    </row>
    <row r="63028" spans="8:8" ht="15" customHeight="1">
      <c r="H63028" s="24"/>
    </row>
    <row r="63029" spans="8:8" ht="15" customHeight="1">
      <c r="H63029" s="24"/>
    </row>
    <row r="63030" spans="8:8" ht="15" customHeight="1">
      <c r="H63030" s="24"/>
    </row>
    <row r="63031" spans="8:8" ht="15" customHeight="1">
      <c r="H63031" s="24"/>
    </row>
    <row r="63032" spans="8:8" ht="15" customHeight="1">
      <c r="H63032" s="24"/>
    </row>
    <row r="63033" spans="8:8" ht="15" customHeight="1">
      <c r="H63033" s="24"/>
    </row>
    <row r="63034" spans="8:8" ht="15" customHeight="1">
      <c r="H63034" s="24"/>
    </row>
    <row r="63035" spans="8:8" ht="15" customHeight="1">
      <c r="H63035" s="24"/>
    </row>
    <row r="63036" spans="8:8" ht="15" customHeight="1">
      <c r="H63036" s="24"/>
    </row>
    <row r="63037" spans="8:8" ht="15" customHeight="1">
      <c r="H63037" s="24"/>
    </row>
    <row r="63038" spans="8:8" ht="15" customHeight="1">
      <c r="H63038" s="24"/>
    </row>
    <row r="63039" spans="8:8" ht="15" customHeight="1">
      <c r="H63039" s="24"/>
    </row>
    <row r="63040" spans="8:8" ht="15" customHeight="1">
      <c r="H63040" s="24"/>
    </row>
    <row r="63041" spans="8:8" ht="15" customHeight="1">
      <c r="H63041" s="24"/>
    </row>
    <row r="63042" spans="8:8" ht="15" customHeight="1">
      <c r="H63042" s="24"/>
    </row>
    <row r="63043" spans="8:8" ht="15" customHeight="1">
      <c r="H63043" s="24"/>
    </row>
    <row r="63044" spans="8:8" ht="15" customHeight="1">
      <c r="H63044" s="24"/>
    </row>
    <row r="63045" spans="8:8" ht="15" customHeight="1">
      <c r="H63045" s="24"/>
    </row>
    <row r="63046" spans="8:8" ht="15" customHeight="1">
      <c r="H63046" s="24"/>
    </row>
    <row r="63047" spans="8:8" ht="15" customHeight="1">
      <c r="H63047" s="24"/>
    </row>
    <row r="63048" spans="8:8" ht="15" customHeight="1">
      <c r="H63048" s="24"/>
    </row>
    <row r="63049" spans="8:8" ht="15" customHeight="1">
      <c r="H63049" s="24"/>
    </row>
    <row r="63050" spans="8:8" ht="15" customHeight="1">
      <c r="H63050" s="24"/>
    </row>
    <row r="63051" spans="8:8" ht="15" customHeight="1">
      <c r="H63051" s="24"/>
    </row>
    <row r="63052" spans="8:8" ht="15" customHeight="1">
      <c r="H63052" s="24"/>
    </row>
    <row r="63053" spans="8:8" ht="15" customHeight="1">
      <c r="H63053" s="24"/>
    </row>
    <row r="63054" spans="8:8" ht="15" customHeight="1">
      <c r="H63054" s="24"/>
    </row>
    <row r="63055" spans="8:8" ht="15" customHeight="1">
      <c r="H63055" s="24"/>
    </row>
    <row r="63056" spans="8:8" ht="15" customHeight="1">
      <c r="H63056" s="24"/>
    </row>
    <row r="63057" spans="8:8" ht="15" customHeight="1">
      <c r="H63057" s="24"/>
    </row>
    <row r="63058" spans="8:8" ht="15" customHeight="1">
      <c r="H63058" s="24"/>
    </row>
    <row r="63059" spans="8:8" ht="15" customHeight="1">
      <c r="H63059" s="24"/>
    </row>
    <row r="63060" spans="8:8" ht="15" customHeight="1">
      <c r="H63060" s="24"/>
    </row>
    <row r="63061" spans="8:8" ht="15" customHeight="1">
      <c r="H63061" s="24"/>
    </row>
    <row r="63062" spans="8:8" ht="15" customHeight="1">
      <c r="H63062" s="24"/>
    </row>
    <row r="63063" spans="8:8" ht="15" customHeight="1">
      <c r="H63063" s="24"/>
    </row>
    <row r="63064" spans="8:8" ht="15" customHeight="1">
      <c r="H63064" s="24"/>
    </row>
    <row r="63065" spans="8:8" ht="15" customHeight="1">
      <c r="H63065" s="24"/>
    </row>
    <row r="63066" spans="8:8" ht="15" customHeight="1">
      <c r="H63066" s="24"/>
    </row>
    <row r="63067" spans="8:8" ht="15" customHeight="1">
      <c r="H63067" s="24"/>
    </row>
    <row r="63068" spans="8:8" ht="15" customHeight="1">
      <c r="H63068" s="24"/>
    </row>
    <row r="63069" spans="8:8" ht="15" customHeight="1">
      <c r="H63069" s="24"/>
    </row>
    <row r="63070" spans="8:8" ht="15" customHeight="1">
      <c r="H63070" s="24"/>
    </row>
    <row r="63071" spans="8:8" ht="15" customHeight="1">
      <c r="H63071" s="24"/>
    </row>
    <row r="63072" spans="8:8" ht="15" customHeight="1">
      <c r="H63072" s="24"/>
    </row>
    <row r="63073" spans="8:8" ht="15" customHeight="1">
      <c r="H63073" s="24"/>
    </row>
    <row r="63074" spans="8:8" ht="15" customHeight="1">
      <c r="H63074" s="24"/>
    </row>
    <row r="63075" spans="8:8" ht="15" customHeight="1">
      <c r="H63075" s="24"/>
    </row>
    <row r="63076" spans="8:8" ht="15" customHeight="1">
      <c r="H63076" s="24"/>
    </row>
    <row r="63077" spans="8:8" ht="15" customHeight="1">
      <c r="H63077" s="24"/>
    </row>
    <row r="63078" spans="8:8" ht="15" customHeight="1">
      <c r="H63078" s="24"/>
    </row>
    <row r="63079" spans="8:8" ht="15" customHeight="1">
      <c r="H63079" s="24"/>
    </row>
    <row r="63080" spans="8:8" ht="15" customHeight="1">
      <c r="H63080" s="24"/>
    </row>
    <row r="63081" spans="8:8" ht="15" customHeight="1">
      <c r="H63081" s="24"/>
    </row>
    <row r="63082" spans="8:8" ht="15" customHeight="1">
      <c r="H63082" s="24"/>
    </row>
    <row r="63083" spans="8:8" ht="15" customHeight="1">
      <c r="H63083" s="24"/>
    </row>
    <row r="63084" spans="8:8" ht="15" customHeight="1">
      <c r="H63084" s="24"/>
    </row>
    <row r="63085" spans="8:8" ht="15" customHeight="1">
      <c r="H63085" s="24"/>
    </row>
    <row r="63086" spans="8:8" ht="15" customHeight="1">
      <c r="H63086" s="24"/>
    </row>
    <row r="63087" spans="8:8" ht="15" customHeight="1">
      <c r="H63087" s="24"/>
    </row>
    <row r="63088" spans="8:8" ht="15" customHeight="1">
      <c r="H63088" s="24"/>
    </row>
    <row r="63089" spans="8:8" ht="15" customHeight="1">
      <c r="H63089" s="24"/>
    </row>
    <row r="63090" spans="8:8" ht="15" customHeight="1">
      <c r="H63090" s="24"/>
    </row>
    <row r="63091" spans="8:8" ht="15" customHeight="1">
      <c r="H63091" s="24"/>
    </row>
    <row r="63092" spans="8:8" ht="15" customHeight="1">
      <c r="H63092" s="24"/>
    </row>
    <row r="63093" spans="8:8" ht="15" customHeight="1">
      <c r="H63093" s="24"/>
    </row>
    <row r="63094" spans="8:8" ht="15" customHeight="1">
      <c r="H63094" s="24"/>
    </row>
    <row r="63095" spans="8:8" ht="15" customHeight="1">
      <c r="H63095" s="24"/>
    </row>
    <row r="63096" spans="8:8" ht="15" customHeight="1">
      <c r="H63096" s="24"/>
    </row>
    <row r="63097" spans="8:8" ht="15" customHeight="1">
      <c r="H63097" s="24"/>
    </row>
    <row r="63098" spans="8:8" ht="15" customHeight="1">
      <c r="H63098" s="24"/>
    </row>
    <row r="63099" spans="8:8" ht="15" customHeight="1">
      <c r="H63099" s="24"/>
    </row>
    <row r="63100" spans="8:8" ht="15" customHeight="1">
      <c r="H63100" s="24"/>
    </row>
    <row r="63101" spans="8:8" ht="15" customHeight="1">
      <c r="H63101" s="24"/>
    </row>
    <row r="63102" spans="8:8" ht="15" customHeight="1">
      <c r="H63102" s="24"/>
    </row>
    <row r="63103" spans="8:8" ht="15" customHeight="1">
      <c r="H63103" s="24"/>
    </row>
    <row r="63104" spans="8:8" ht="15" customHeight="1">
      <c r="H63104" s="24"/>
    </row>
    <row r="63105" spans="8:8" ht="15" customHeight="1">
      <c r="H63105" s="24"/>
    </row>
    <row r="63106" spans="8:8" ht="15" customHeight="1">
      <c r="H63106" s="24"/>
    </row>
    <row r="63107" spans="8:8" ht="15" customHeight="1">
      <c r="H63107" s="24"/>
    </row>
    <row r="63108" spans="8:8" ht="15" customHeight="1">
      <c r="H63108" s="24"/>
    </row>
    <row r="63109" spans="8:8" ht="15" customHeight="1">
      <c r="H63109" s="24"/>
    </row>
    <row r="63110" spans="8:8" ht="15" customHeight="1">
      <c r="H63110" s="24"/>
    </row>
    <row r="63111" spans="8:8" ht="15" customHeight="1">
      <c r="H63111" s="24"/>
    </row>
    <row r="63112" spans="8:8" ht="15" customHeight="1">
      <c r="H63112" s="24"/>
    </row>
    <row r="63113" spans="8:8" ht="15" customHeight="1">
      <c r="H63113" s="24"/>
    </row>
    <row r="63114" spans="8:8" ht="15" customHeight="1">
      <c r="H63114" s="24"/>
    </row>
    <row r="63115" spans="8:8" ht="15" customHeight="1">
      <c r="H63115" s="24"/>
    </row>
    <row r="63116" spans="8:8" ht="15" customHeight="1">
      <c r="H63116" s="24"/>
    </row>
    <row r="63117" spans="8:8" ht="15" customHeight="1">
      <c r="H63117" s="24"/>
    </row>
    <row r="63118" spans="8:8" ht="15" customHeight="1">
      <c r="H63118" s="24"/>
    </row>
    <row r="63119" spans="8:8" ht="15" customHeight="1">
      <c r="H63119" s="24"/>
    </row>
    <row r="63120" spans="8:8" ht="15" customHeight="1">
      <c r="H63120" s="24"/>
    </row>
    <row r="63121" spans="8:8" ht="15" customHeight="1">
      <c r="H63121" s="24"/>
    </row>
    <row r="63122" spans="8:8" ht="15" customHeight="1">
      <c r="H63122" s="24"/>
    </row>
    <row r="63123" spans="8:8" ht="15" customHeight="1">
      <c r="H63123" s="24"/>
    </row>
    <row r="63124" spans="8:8" ht="15" customHeight="1">
      <c r="H63124" s="24"/>
    </row>
    <row r="63125" spans="8:8" ht="15" customHeight="1">
      <c r="H63125" s="24"/>
    </row>
    <row r="63126" spans="8:8" ht="15" customHeight="1">
      <c r="H63126" s="24"/>
    </row>
    <row r="63127" spans="8:8" ht="15" customHeight="1">
      <c r="H63127" s="24"/>
    </row>
    <row r="63128" spans="8:8" ht="15" customHeight="1">
      <c r="H63128" s="24"/>
    </row>
    <row r="63129" spans="8:8" ht="15" customHeight="1">
      <c r="H63129" s="24"/>
    </row>
    <row r="63130" spans="8:8" ht="15" customHeight="1">
      <c r="H63130" s="24"/>
    </row>
    <row r="63131" spans="8:8" ht="15" customHeight="1">
      <c r="H63131" s="24"/>
    </row>
    <row r="63132" spans="8:8" ht="15" customHeight="1">
      <c r="H63132" s="24"/>
    </row>
    <row r="63133" spans="8:8" ht="15" customHeight="1">
      <c r="H63133" s="24"/>
    </row>
    <row r="63134" spans="8:8" ht="15" customHeight="1">
      <c r="H63134" s="24"/>
    </row>
    <row r="63135" spans="8:8" ht="15" customHeight="1">
      <c r="H63135" s="24"/>
    </row>
    <row r="63136" spans="8:8" ht="15" customHeight="1">
      <c r="H63136" s="24"/>
    </row>
    <row r="63137" spans="8:8" ht="15" customHeight="1">
      <c r="H63137" s="24"/>
    </row>
    <row r="63138" spans="8:8" ht="15" customHeight="1">
      <c r="H63138" s="24"/>
    </row>
    <row r="63139" spans="8:8" ht="15" customHeight="1">
      <c r="H63139" s="24"/>
    </row>
    <row r="63140" spans="8:8" ht="15" customHeight="1">
      <c r="H63140" s="24"/>
    </row>
    <row r="63141" spans="8:8" ht="15" customHeight="1">
      <c r="H63141" s="24"/>
    </row>
    <row r="63142" spans="8:8" ht="15" customHeight="1">
      <c r="H63142" s="24"/>
    </row>
    <row r="63143" spans="8:8" ht="15" customHeight="1">
      <c r="H63143" s="24"/>
    </row>
    <row r="63144" spans="8:8" ht="15" customHeight="1">
      <c r="H63144" s="24"/>
    </row>
    <row r="63145" spans="8:8" ht="15" customHeight="1">
      <c r="H63145" s="24"/>
    </row>
    <row r="63146" spans="8:8" ht="15" customHeight="1">
      <c r="H63146" s="24"/>
    </row>
    <row r="63147" spans="8:8" ht="15" customHeight="1">
      <c r="H63147" s="24"/>
    </row>
    <row r="63148" spans="8:8" ht="15" customHeight="1">
      <c r="H63148" s="24"/>
    </row>
    <row r="63149" spans="8:8" ht="15" customHeight="1">
      <c r="H63149" s="24"/>
    </row>
    <row r="63150" spans="8:8" ht="15" customHeight="1">
      <c r="H63150" s="24"/>
    </row>
    <row r="63151" spans="8:8" ht="15" customHeight="1">
      <c r="H63151" s="24"/>
    </row>
    <row r="63152" spans="8:8" ht="15" customHeight="1">
      <c r="H63152" s="24"/>
    </row>
    <row r="63153" spans="8:8" ht="15" customHeight="1">
      <c r="H63153" s="24"/>
    </row>
    <row r="63154" spans="8:8" ht="15" customHeight="1">
      <c r="H63154" s="24"/>
    </row>
    <row r="63155" spans="8:8" ht="15" customHeight="1">
      <c r="H63155" s="24"/>
    </row>
    <row r="63156" spans="8:8" ht="15" customHeight="1">
      <c r="H63156" s="24"/>
    </row>
    <row r="63157" spans="8:8" ht="15" customHeight="1">
      <c r="H63157" s="24"/>
    </row>
    <row r="63158" spans="8:8" ht="15" customHeight="1">
      <c r="H63158" s="24"/>
    </row>
    <row r="63159" spans="8:8" ht="15" customHeight="1">
      <c r="H63159" s="24"/>
    </row>
    <row r="63160" spans="8:8" ht="15" customHeight="1">
      <c r="H63160" s="24"/>
    </row>
    <row r="63161" spans="8:8" ht="15" customHeight="1">
      <c r="H63161" s="24"/>
    </row>
    <row r="63162" spans="8:8" ht="15" customHeight="1">
      <c r="H63162" s="24"/>
    </row>
    <row r="63163" spans="8:8" ht="15" customHeight="1">
      <c r="H63163" s="24"/>
    </row>
    <row r="63164" spans="8:8" ht="15" customHeight="1">
      <c r="H63164" s="24"/>
    </row>
    <row r="63165" spans="8:8" ht="15" customHeight="1">
      <c r="H63165" s="24"/>
    </row>
    <row r="63166" spans="8:8" ht="15" customHeight="1">
      <c r="H63166" s="24"/>
    </row>
    <row r="63167" spans="8:8" ht="15" customHeight="1">
      <c r="H63167" s="24"/>
    </row>
    <row r="63168" spans="8:8" ht="15" customHeight="1">
      <c r="H63168" s="24"/>
    </row>
    <row r="63169" spans="8:8" ht="15" customHeight="1">
      <c r="H63169" s="24"/>
    </row>
    <row r="63170" spans="8:8" ht="15" customHeight="1">
      <c r="H63170" s="24"/>
    </row>
    <row r="63171" spans="8:8" ht="15" customHeight="1">
      <c r="H63171" s="24"/>
    </row>
    <row r="63172" spans="8:8" ht="15" customHeight="1">
      <c r="H63172" s="24"/>
    </row>
    <row r="63173" spans="8:8" ht="15" customHeight="1">
      <c r="H63173" s="24"/>
    </row>
    <row r="63174" spans="8:8" ht="15" customHeight="1">
      <c r="H63174" s="24"/>
    </row>
    <row r="63175" spans="8:8" ht="15" customHeight="1">
      <c r="H63175" s="24"/>
    </row>
    <row r="63176" spans="8:8" ht="15" customHeight="1">
      <c r="H63176" s="24"/>
    </row>
    <row r="63177" spans="8:8" ht="15" customHeight="1">
      <c r="H63177" s="24"/>
    </row>
    <row r="63178" spans="8:8" ht="15" customHeight="1">
      <c r="H63178" s="24"/>
    </row>
    <row r="63179" spans="8:8" ht="15" customHeight="1">
      <c r="H63179" s="24"/>
    </row>
    <row r="63180" spans="8:8" ht="15" customHeight="1">
      <c r="H63180" s="24"/>
    </row>
    <row r="63181" spans="8:8" ht="15" customHeight="1">
      <c r="H63181" s="24"/>
    </row>
    <row r="63182" spans="8:8" ht="15" customHeight="1">
      <c r="H63182" s="24"/>
    </row>
    <row r="63183" spans="8:8" ht="15" customHeight="1">
      <c r="H63183" s="24"/>
    </row>
    <row r="63184" spans="8:8" ht="15" customHeight="1">
      <c r="H63184" s="24"/>
    </row>
    <row r="63185" spans="8:8" ht="15" customHeight="1">
      <c r="H63185" s="24"/>
    </row>
    <row r="63186" spans="8:8" ht="15" customHeight="1">
      <c r="H63186" s="24"/>
    </row>
    <row r="63187" spans="8:8" ht="15" customHeight="1">
      <c r="H63187" s="24"/>
    </row>
    <row r="63188" spans="8:8" ht="15" customHeight="1">
      <c r="H63188" s="24"/>
    </row>
    <row r="63189" spans="8:8" ht="15" customHeight="1">
      <c r="H63189" s="24"/>
    </row>
    <row r="63190" spans="8:8" ht="15" customHeight="1">
      <c r="H63190" s="24"/>
    </row>
    <row r="63191" spans="8:8" ht="15" customHeight="1">
      <c r="H63191" s="24"/>
    </row>
    <row r="63192" spans="8:8" ht="15" customHeight="1">
      <c r="H63192" s="24"/>
    </row>
    <row r="63193" spans="8:8" ht="15" customHeight="1">
      <c r="H63193" s="24"/>
    </row>
    <row r="63194" spans="8:8" ht="15" customHeight="1">
      <c r="H63194" s="24"/>
    </row>
    <row r="63195" spans="8:8" ht="15" customHeight="1">
      <c r="H63195" s="24"/>
    </row>
    <row r="63196" spans="8:8" ht="15" customHeight="1">
      <c r="H63196" s="24"/>
    </row>
    <row r="63197" spans="8:8" ht="15" customHeight="1">
      <c r="H63197" s="24"/>
    </row>
    <row r="63198" spans="8:8" ht="15" customHeight="1">
      <c r="H63198" s="24"/>
    </row>
    <row r="63199" spans="8:8" ht="15" customHeight="1">
      <c r="H63199" s="24"/>
    </row>
    <row r="63200" spans="8:8" ht="15" customHeight="1">
      <c r="H63200" s="24"/>
    </row>
    <row r="63201" spans="8:8" ht="15" customHeight="1">
      <c r="H63201" s="24"/>
    </row>
    <row r="63202" spans="8:8" ht="15" customHeight="1">
      <c r="H63202" s="24"/>
    </row>
    <row r="63203" spans="8:8" ht="15" customHeight="1">
      <c r="H63203" s="24"/>
    </row>
    <row r="63204" spans="8:8" ht="15" customHeight="1">
      <c r="H63204" s="24"/>
    </row>
    <row r="63205" spans="8:8" ht="15" customHeight="1">
      <c r="H63205" s="24"/>
    </row>
    <row r="63206" spans="8:8" ht="15" customHeight="1">
      <c r="H63206" s="24"/>
    </row>
    <row r="63207" spans="8:8" ht="15" customHeight="1">
      <c r="H63207" s="24"/>
    </row>
    <row r="63208" spans="8:8" ht="15" customHeight="1">
      <c r="H63208" s="24"/>
    </row>
    <row r="63209" spans="8:8" ht="15" customHeight="1">
      <c r="H63209" s="24"/>
    </row>
    <row r="63210" spans="8:8" ht="15" customHeight="1">
      <c r="H63210" s="24"/>
    </row>
    <row r="63211" spans="8:8" ht="15" customHeight="1">
      <c r="H63211" s="24"/>
    </row>
    <row r="63212" spans="8:8" ht="15" customHeight="1">
      <c r="H63212" s="24"/>
    </row>
    <row r="63213" spans="8:8" ht="15" customHeight="1">
      <c r="H63213" s="24"/>
    </row>
    <row r="63214" spans="8:8" ht="15" customHeight="1">
      <c r="H63214" s="24"/>
    </row>
    <row r="63215" spans="8:8" ht="15" customHeight="1">
      <c r="H63215" s="24"/>
    </row>
    <row r="63216" spans="8:8" ht="15" customHeight="1">
      <c r="H63216" s="24"/>
    </row>
    <row r="63217" spans="8:8" ht="15" customHeight="1">
      <c r="H63217" s="24"/>
    </row>
    <row r="63218" spans="8:8" ht="15" customHeight="1">
      <c r="H63218" s="24"/>
    </row>
    <row r="63219" spans="8:8" ht="15" customHeight="1">
      <c r="H63219" s="24"/>
    </row>
    <row r="63220" spans="8:8" ht="15" customHeight="1">
      <c r="H63220" s="24"/>
    </row>
    <row r="63221" spans="8:8" ht="15" customHeight="1">
      <c r="H63221" s="24"/>
    </row>
    <row r="63222" spans="8:8" ht="15" customHeight="1">
      <c r="H63222" s="24"/>
    </row>
    <row r="63223" spans="8:8" ht="15" customHeight="1">
      <c r="H63223" s="24"/>
    </row>
    <row r="63224" spans="8:8" ht="15" customHeight="1">
      <c r="H63224" s="24"/>
    </row>
    <row r="63225" spans="8:8" ht="15" customHeight="1">
      <c r="H63225" s="24"/>
    </row>
    <row r="63226" spans="8:8" ht="15" customHeight="1">
      <c r="H63226" s="24"/>
    </row>
    <row r="63227" spans="8:8" ht="15" customHeight="1">
      <c r="H63227" s="24"/>
    </row>
    <row r="63228" spans="8:8" ht="15" customHeight="1">
      <c r="H63228" s="24"/>
    </row>
    <row r="63229" spans="8:8" ht="15" customHeight="1">
      <c r="H63229" s="24"/>
    </row>
    <row r="63230" spans="8:8" ht="15" customHeight="1">
      <c r="H63230" s="24"/>
    </row>
    <row r="63231" spans="8:8" ht="15" customHeight="1">
      <c r="H63231" s="24"/>
    </row>
    <row r="63232" spans="8:8" ht="15" customHeight="1">
      <c r="H63232" s="24"/>
    </row>
    <row r="63233" spans="8:8" ht="15" customHeight="1">
      <c r="H63233" s="24"/>
    </row>
    <row r="63234" spans="8:8" ht="15" customHeight="1">
      <c r="H63234" s="24"/>
    </row>
    <row r="63235" spans="8:8" ht="15" customHeight="1">
      <c r="H63235" s="24"/>
    </row>
    <row r="63236" spans="8:8" ht="15" customHeight="1">
      <c r="H63236" s="24"/>
    </row>
    <row r="63237" spans="8:8" ht="15" customHeight="1">
      <c r="H63237" s="24"/>
    </row>
    <row r="63238" spans="8:8" ht="15" customHeight="1">
      <c r="H63238" s="24"/>
    </row>
    <row r="63239" spans="8:8" ht="15" customHeight="1">
      <c r="H63239" s="24"/>
    </row>
    <row r="63240" spans="8:8" ht="15" customHeight="1">
      <c r="H63240" s="24"/>
    </row>
    <row r="63241" spans="8:8" ht="15" customHeight="1">
      <c r="H63241" s="24"/>
    </row>
    <row r="63242" spans="8:8" ht="15" customHeight="1">
      <c r="H63242" s="24"/>
    </row>
    <row r="63243" spans="8:8" ht="15" customHeight="1">
      <c r="H63243" s="24"/>
    </row>
    <row r="63244" spans="8:8" ht="15" customHeight="1">
      <c r="H63244" s="24"/>
    </row>
    <row r="63245" spans="8:8" ht="15" customHeight="1">
      <c r="H63245" s="24"/>
    </row>
    <row r="63246" spans="8:8" ht="15" customHeight="1">
      <c r="H63246" s="24"/>
    </row>
    <row r="63247" spans="8:8" ht="15" customHeight="1">
      <c r="H63247" s="24"/>
    </row>
    <row r="63248" spans="8:8" ht="15" customHeight="1">
      <c r="H63248" s="24"/>
    </row>
    <row r="63249" spans="8:8" ht="15" customHeight="1">
      <c r="H63249" s="24"/>
    </row>
    <row r="63250" spans="8:8" ht="15" customHeight="1">
      <c r="H63250" s="24"/>
    </row>
    <row r="63251" spans="8:8" ht="15" customHeight="1">
      <c r="H63251" s="24"/>
    </row>
    <row r="63252" spans="8:8" ht="15" customHeight="1">
      <c r="H63252" s="24"/>
    </row>
    <row r="63253" spans="8:8" ht="15" customHeight="1">
      <c r="H63253" s="24"/>
    </row>
    <row r="63254" spans="8:8" ht="15" customHeight="1">
      <c r="H63254" s="24"/>
    </row>
    <row r="63255" spans="8:8" ht="15" customHeight="1">
      <c r="H63255" s="24"/>
    </row>
    <row r="63256" spans="8:8" ht="15" customHeight="1">
      <c r="H63256" s="24"/>
    </row>
    <row r="63257" spans="8:8" ht="15" customHeight="1">
      <c r="H63257" s="24"/>
    </row>
    <row r="63258" spans="8:8" ht="15" customHeight="1">
      <c r="H63258" s="24"/>
    </row>
    <row r="63259" spans="8:8" ht="15" customHeight="1">
      <c r="H63259" s="24"/>
    </row>
    <row r="63260" spans="8:8" ht="15" customHeight="1">
      <c r="H63260" s="24"/>
    </row>
    <row r="63261" spans="8:8" ht="15" customHeight="1">
      <c r="H63261" s="24"/>
    </row>
    <row r="63262" spans="8:8" ht="15" customHeight="1">
      <c r="H63262" s="24"/>
    </row>
    <row r="63263" spans="8:8" ht="15" customHeight="1">
      <c r="H63263" s="24"/>
    </row>
    <row r="63264" spans="8:8" ht="15" customHeight="1">
      <c r="H63264" s="24"/>
    </row>
    <row r="63265" spans="8:8" ht="15" customHeight="1">
      <c r="H63265" s="24"/>
    </row>
    <row r="63266" spans="8:8" ht="15" customHeight="1">
      <c r="H63266" s="24"/>
    </row>
    <row r="63267" spans="8:8" ht="15" customHeight="1">
      <c r="H63267" s="24"/>
    </row>
    <row r="63268" spans="8:8" ht="15" customHeight="1">
      <c r="H63268" s="24"/>
    </row>
    <row r="63269" spans="8:8" ht="15" customHeight="1">
      <c r="H63269" s="24"/>
    </row>
    <row r="63270" spans="8:8" ht="15" customHeight="1">
      <c r="H63270" s="24"/>
    </row>
    <row r="63271" spans="8:8" ht="15" customHeight="1">
      <c r="H63271" s="24"/>
    </row>
    <row r="63272" spans="8:8" ht="15" customHeight="1">
      <c r="H63272" s="24"/>
    </row>
    <row r="63273" spans="8:8" ht="15" customHeight="1">
      <c r="H63273" s="24"/>
    </row>
    <row r="63274" spans="8:8" ht="15" customHeight="1">
      <c r="H63274" s="24"/>
    </row>
    <row r="63275" spans="8:8" ht="15" customHeight="1">
      <c r="H63275" s="24"/>
    </row>
    <row r="63276" spans="8:8" ht="15" customHeight="1">
      <c r="H63276" s="24"/>
    </row>
    <row r="63277" spans="8:8" ht="15" customHeight="1">
      <c r="H63277" s="24"/>
    </row>
    <row r="63278" spans="8:8" ht="15" customHeight="1">
      <c r="H63278" s="24"/>
    </row>
    <row r="63279" spans="8:8" ht="15" customHeight="1">
      <c r="H63279" s="24"/>
    </row>
    <row r="63280" spans="8:8" ht="15" customHeight="1">
      <c r="H63280" s="24"/>
    </row>
    <row r="63281" spans="8:8" ht="15" customHeight="1">
      <c r="H63281" s="24"/>
    </row>
    <row r="63282" spans="8:8" ht="15" customHeight="1">
      <c r="H63282" s="24"/>
    </row>
    <row r="63283" spans="8:8" ht="15" customHeight="1">
      <c r="H63283" s="24"/>
    </row>
    <row r="63284" spans="8:8" ht="15" customHeight="1">
      <c r="H63284" s="24"/>
    </row>
    <row r="63285" spans="8:8" ht="15" customHeight="1">
      <c r="H63285" s="24"/>
    </row>
    <row r="63286" spans="8:8" ht="15" customHeight="1">
      <c r="H63286" s="24"/>
    </row>
    <row r="63287" spans="8:8" ht="15" customHeight="1">
      <c r="H63287" s="24"/>
    </row>
    <row r="63288" spans="8:8" ht="15" customHeight="1">
      <c r="H63288" s="24"/>
    </row>
    <row r="63289" spans="8:8" ht="15" customHeight="1">
      <c r="H63289" s="24"/>
    </row>
    <row r="63290" spans="8:8" ht="15" customHeight="1">
      <c r="H63290" s="24"/>
    </row>
    <row r="63291" spans="8:8" ht="15" customHeight="1">
      <c r="H63291" s="24"/>
    </row>
    <row r="63292" spans="8:8" ht="15" customHeight="1">
      <c r="H63292" s="24"/>
    </row>
    <row r="63293" spans="8:8" ht="15" customHeight="1">
      <c r="H63293" s="24"/>
    </row>
    <row r="63294" spans="8:8" ht="15" customHeight="1">
      <c r="H63294" s="24"/>
    </row>
    <row r="63295" spans="8:8" ht="15" customHeight="1">
      <c r="H63295" s="24"/>
    </row>
    <row r="63296" spans="8:8" ht="15" customHeight="1">
      <c r="H63296" s="24"/>
    </row>
    <row r="63297" spans="8:8" ht="15" customHeight="1">
      <c r="H63297" s="24"/>
    </row>
    <row r="63298" spans="8:8" ht="15" customHeight="1">
      <c r="H63298" s="24"/>
    </row>
    <row r="63299" spans="8:8" ht="15" customHeight="1">
      <c r="H63299" s="24"/>
    </row>
    <row r="63300" spans="8:8" ht="15" customHeight="1">
      <c r="H63300" s="24"/>
    </row>
    <row r="63301" spans="8:8" ht="15" customHeight="1">
      <c r="H63301" s="24"/>
    </row>
    <row r="63302" spans="8:8" ht="15" customHeight="1">
      <c r="H63302" s="24"/>
    </row>
    <row r="63303" spans="8:8" ht="15" customHeight="1">
      <c r="H63303" s="24"/>
    </row>
    <row r="63304" spans="8:8" ht="15" customHeight="1">
      <c r="H63304" s="24"/>
    </row>
    <row r="63305" spans="8:8" ht="15" customHeight="1">
      <c r="H63305" s="24"/>
    </row>
    <row r="63306" spans="8:8" ht="15" customHeight="1">
      <c r="H63306" s="24"/>
    </row>
    <row r="63307" spans="8:8" ht="15" customHeight="1">
      <c r="H63307" s="24"/>
    </row>
    <row r="63308" spans="8:8" ht="15" customHeight="1">
      <c r="H63308" s="24"/>
    </row>
    <row r="63309" spans="8:8" ht="15" customHeight="1">
      <c r="H63309" s="24"/>
    </row>
    <row r="63310" spans="8:8" ht="15" customHeight="1">
      <c r="H63310" s="24"/>
    </row>
    <row r="63311" spans="8:8" ht="15" customHeight="1">
      <c r="H63311" s="24"/>
    </row>
    <row r="63312" spans="8:8" ht="15" customHeight="1">
      <c r="H63312" s="24"/>
    </row>
    <row r="63313" spans="8:8" ht="15" customHeight="1">
      <c r="H63313" s="24"/>
    </row>
    <row r="63314" spans="8:8" ht="15" customHeight="1">
      <c r="H63314" s="24"/>
    </row>
    <row r="63315" spans="8:8" ht="15" customHeight="1">
      <c r="H63315" s="24"/>
    </row>
    <row r="63316" spans="8:8" ht="15" customHeight="1">
      <c r="H63316" s="24"/>
    </row>
    <row r="63317" spans="8:8" ht="15" customHeight="1">
      <c r="H63317" s="24"/>
    </row>
    <row r="63318" spans="8:8" ht="15" customHeight="1">
      <c r="H63318" s="24"/>
    </row>
    <row r="63319" spans="8:8" ht="15" customHeight="1">
      <c r="H63319" s="24"/>
    </row>
    <row r="63320" spans="8:8" ht="15" customHeight="1">
      <c r="H63320" s="24"/>
    </row>
    <row r="63321" spans="8:8" ht="15" customHeight="1">
      <c r="H63321" s="24"/>
    </row>
    <row r="63322" spans="8:8" ht="15" customHeight="1">
      <c r="H63322" s="24"/>
    </row>
    <row r="63323" spans="8:8" ht="15" customHeight="1">
      <c r="H63323" s="24"/>
    </row>
    <row r="63324" spans="8:8" ht="15" customHeight="1">
      <c r="H63324" s="24"/>
    </row>
    <row r="63325" spans="8:8" ht="15" customHeight="1">
      <c r="H63325" s="24"/>
    </row>
    <row r="63326" spans="8:8" ht="15" customHeight="1">
      <c r="H63326" s="24"/>
    </row>
    <row r="63327" spans="8:8" ht="15" customHeight="1">
      <c r="H63327" s="24"/>
    </row>
    <row r="63328" spans="8:8" ht="15" customHeight="1">
      <c r="H63328" s="24"/>
    </row>
    <row r="63329" spans="8:8" ht="15" customHeight="1">
      <c r="H63329" s="24"/>
    </row>
    <row r="63330" spans="8:8" ht="15" customHeight="1">
      <c r="H63330" s="24"/>
    </row>
    <row r="63331" spans="8:8" ht="15" customHeight="1">
      <c r="H63331" s="24"/>
    </row>
    <row r="63332" spans="8:8" ht="15" customHeight="1">
      <c r="H63332" s="24"/>
    </row>
    <row r="63333" spans="8:8" ht="15" customHeight="1">
      <c r="H63333" s="24"/>
    </row>
    <row r="63334" spans="8:8" ht="15" customHeight="1">
      <c r="H63334" s="24"/>
    </row>
    <row r="63335" spans="8:8" ht="15" customHeight="1">
      <c r="H63335" s="24"/>
    </row>
    <row r="63336" spans="8:8" ht="15" customHeight="1">
      <c r="H63336" s="24"/>
    </row>
    <row r="63337" spans="8:8" ht="15" customHeight="1">
      <c r="H63337" s="24"/>
    </row>
    <row r="63338" spans="8:8" ht="15" customHeight="1">
      <c r="H63338" s="24"/>
    </row>
    <row r="63339" spans="8:8" ht="15" customHeight="1">
      <c r="H63339" s="24"/>
    </row>
    <row r="63340" spans="8:8" ht="15" customHeight="1">
      <c r="H63340" s="24"/>
    </row>
    <row r="63341" spans="8:8" ht="15" customHeight="1">
      <c r="H63341" s="24"/>
    </row>
    <row r="63342" spans="8:8" ht="15" customHeight="1">
      <c r="H63342" s="24"/>
    </row>
    <row r="63343" spans="8:8" ht="15" customHeight="1">
      <c r="H63343" s="24"/>
    </row>
    <row r="63344" spans="8:8" ht="15" customHeight="1">
      <c r="H63344" s="24"/>
    </row>
    <row r="63345" spans="8:8" ht="15" customHeight="1">
      <c r="H63345" s="24"/>
    </row>
    <row r="63346" spans="8:8" ht="15" customHeight="1">
      <c r="H63346" s="24"/>
    </row>
    <row r="63347" spans="8:8" ht="15" customHeight="1">
      <c r="H63347" s="24"/>
    </row>
    <row r="63348" spans="8:8" ht="15" customHeight="1">
      <c r="H63348" s="24"/>
    </row>
    <row r="63349" spans="8:8" ht="15" customHeight="1">
      <c r="H63349" s="24"/>
    </row>
    <row r="63350" spans="8:8" ht="15" customHeight="1">
      <c r="H63350" s="24"/>
    </row>
    <row r="63351" spans="8:8" ht="15" customHeight="1">
      <c r="H63351" s="24"/>
    </row>
    <row r="63352" spans="8:8" ht="15" customHeight="1">
      <c r="H63352" s="24"/>
    </row>
    <row r="63353" spans="8:8" ht="15" customHeight="1">
      <c r="H63353" s="24"/>
    </row>
    <row r="63354" spans="8:8" ht="15" customHeight="1">
      <c r="H63354" s="24"/>
    </row>
    <row r="63355" spans="8:8" ht="15" customHeight="1">
      <c r="H63355" s="24"/>
    </row>
    <row r="63356" spans="8:8" ht="15" customHeight="1">
      <c r="H63356" s="24"/>
    </row>
    <row r="63357" spans="8:8" ht="15" customHeight="1">
      <c r="H63357" s="24"/>
    </row>
    <row r="63358" spans="8:8" ht="15" customHeight="1">
      <c r="H63358" s="24"/>
    </row>
    <row r="63359" spans="8:8" ht="15" customHeight="1">
      <c r="H63359" s="24"/>
    </row>
    <row r="63360" spans="8:8" ht="15" customHeight="1">
      <c r="H63360" s="24"/>
    </row>
    <row r="63361" spans="8:8" ht="15" customHeight="1">
      <c r="H63361" s="24"/>
    </row>
    <row r="63362" spans="8:8" ht="15" customHeight="1">
      <c r="H63362" s="24"/>
    </row>
    <row r="63363" spans="8:8" ht="15" customHeight="1">
      <c r="H63363" s="24"/>
    </row>
    <row r="63364" spans="8:8" ht="15" customHeight="1">
      <c r="H63364" s="24"/>
    </row>
    <row r="63365" spans="8:8" ht="15" customHeight="1">
      <c r="H63365" s="24"/>
    </row>
    <row r="63366" spans="8:8" ht="15" customHeight="1">
      <c r="H63366" s="24"/>
    </row>
    <row r="63367" spans="8:8" ht="15" customHeight="1">
      <c r="H63367" s="24"/>
    </row>
    <row r="63368" spans="8:8" ht="15" customHeight="1">
      <c r="H63368" s="24"/>
    </row>
    <row r="63369" spans="8:8" ht="15" customHeight="1">
      <c r="H63369" s="24"/>
    </row>
    <row r="63370" spans="8:8" ht="15" customHeight="1">
      <c r="H63370" s="24"/>
    </row>
    <row r="63371" spans="8:8" ht="15" customHeight="1">
      <c r="H63371" s="24"/>
    </row>
    <row r="63372" spans="8:8" ht="15" customHeight="1">
      <c r="H63372" s="24"/>
    </row>
    <row r="63373" spans="8:8" ht="15" customHeight="1">
      <c r="H63373" s="24"/>
    </row>
    <row r="63374" spans="8:8" ht="15" customHeight="1">
      <c r="H63374" s="24"/>
    </row>
    <row r="63375" spans="8:8" ht="15" customHeight="1">
      <c r="H63375" s="24"/>
    </row>
    <row r="63376" spans="8:8" ht="15" customHeight="1">
      <c r="H63376" s="24"/>
    </row>
    <row r="63377" spans="8:8" ht="15" customHeight="1">
      <c r="H63377" s="24"/>
    </row>
    <row r="63378" spans="8:8" ht="15" customHeight="1">
      <c r="H63378" s="24"/>
    </row>
    <row r="63379" spans="8:8" ht="15" customHeight="1">
      <c r="H63379" s="24"/>
    </row>
    <row r="63380" spans="8:8" ht="15" customHeight="1">
      <c r="H63380" s="24"/>
    </row>
    <row r="63381" spans="8:8" ht="15" customHeight="1">
      <c r="H63381" s="24"/>
    </row>
    <row r="63382" spans="8:8" ht="15" customHeight="1">
      <c r="H63382" s="24"/>
    </row>
    <row r="63383" spans="8:8" ht="15" customHeight="1">
      <c r="H63383" s="24"/>
    </row>
    <row r="63384" spans="8:8" ht="15" customHeight="1">
      <c r="H63384" s="24"/>
    </row>
    <row r="63385" spans="8:8" ht="15" customHeight="1">
      <c r="H63385" s="24"/>
    </row>
    <row r="63386" spans="8:8" ht="15" customHeight="1">
      <c r="H63386" s="24"/>
    </row>
    <row r="63387" spans="8:8" ht="15" customHeight="1">
      <c r="H63387" s="24"/>
    </row>
    <row r="63388" spans="8:8" ht="15" customHeight="1">
      <c r="H63388" s="24"/>
    </row>
    <row r="63389" spans="8:8" ht="15" customHeight="1">
      <c r="H63389" s="24"/>
    </row>
    <row r="63390" spans="8:8" ht="15" customHeight="1">
      <c r="H63390" s="24"/>
    </row>
    <row r="63391" spans="8:8" ht="15" customHeight="1">
      <c r="H63391" s="24"/>
    </row>
    <row r="63392" spans="8:8" ht="15" customHeight="1">
      <c r="H63392" s="24"/>
    </row>
    <row r="63393" spans="8:8" ht="15" customHeight="1">
      <c r="H63393" s="24"/>
    </row>
    <row r="63394" spans="8:8" ht="15" customHeight="1">
      <c r="H63394" s="24"/>
    </row>
    <row r="63395" spans="8:8" ht="15" customHeight="1">
      <c r="H63395" s="24"/>
    </row>
    <row r="63396" spans="8:8" ht="15" customHeight="1">
      <c r="H63396" s="24"/>
    </row>
    <row r="63397" spans="8:8" ht="15" customHeight="1">
      <c r="H63397" s="24"/>
    </row>
    <row r="63398" spans="8:8" ht="15" customHeight="1">
      <c r="H63398" s="24"/>
    </row>
    <row r="63399" spans="8:8" ht="15" customHeight="1">
      <c r="H63399" s="24"/>
    </row>
    <row r="63400" spans="8:8" ht="15" customHeight="1">
      <c r="H63400" s="24"/>
    </row>
    <row r="63401" spans="8:8" ht="15" customHeight="1">
      <c r="H63401" s="24"/>
    </row>
    <row r="63402" spans="8:8" ht="15" customHeight="1">
      <c r="H63402" s="24"/>
    </row>
    <row r="63403" spans="8:8" ht="15" customHeight="1">
      <c r="H63403" s="24"/>
    </row>
    <row r="63404" spans="8:8" ht="15" customHeight="1">
      <c r="H63404" s="24"/>
    </row>
    <row r="63405" spans="8:8" ht="15" customHeight="1">
      <c r="H63405" s="24"/>
    </row>
    <row r="63406" spans="8:8" ht="15" customHeight="1">
      <c r="H63406" s="24"/>
    </row>
    <row r="63407" spans="8:8" ht="15" customHeight="1">
      <c r="H63407" s="24"/>
    </row>
    <row r="63408" spans="8:8" ht="15" customHeight="1">
      <c r="H63408" s="24"/>
    </row>
    <row r="63409" spans="8:8" ht="15" customHeight="1">
      <c r="H63409" s="24"/>
    </row>
    <row r="63410" spans="8:8" ht="15" customHeight="1">
      <c r="H63410" s="24"/>
    </row>
    <row r="63411" spans="8:8" ht="15" customHeight="1">
      <c r="H63411" s="24"/>
    </row>
    <row r="63412" spans="8:8" ht="15" customHeight="1">
      <c r="H63412" s="24"/>
    </row>
    <row r="63413" spans="8:8" ht="15" customHeight="1">
      <c r="H63413" s="24"/>
    </row>
    <row r="63414" spans="8:8" ht="15" customHeight="1">
      <c r="H63414" s="24"/>
    </row>
    <row r="63415" spans="8:8" ht="15" customHeight="1">
      <c r="H63415" s="24"/>
    </row>
    <row r="63416" spans="8:8" ht="15" customHeight="1">
      <c r="H63416" s="24"/>
    </row>
    <row r="63417" spans="8:8" ht="15" customHeight="1">
      <c r="H63417" s="24"/>
    </row>
    <row r="63418" spans="8:8" ht="15" customHeight="1">
      <c r="H63418" s="24"/>
    </row>
    <row r="63419" spans="8:8" ht="15" customHeight="1">
      <c r="H63419" s="24"/>
    </row>
    <row r="63420" spans="8:8" ht="15" customHeight="1">
      <c r="H63420" s="24"/>
    </row>
    <row r="63421" spans="8:8" ht="15" customHeight="1">
      <c r="H63421" s="24"/>
    </row>
    <row r="63422" spans="8:8" ht="15" customHeight="1">
      <c r="H63422" s="24"/>
    </row>
    <row r="63423" spans="8:8" ht="15" customHeight="1">
      <c r="H63423" s="24"/>
    </row>
    <row r="63424" spans="8:8" ht="15" customHeight="1">
      <c r="H63424" s="24"/>
    </row>
    <row r="63425" spans="8:8" ht="15" customHeight="1">
      <c r="H63425" s="24"/>
    </row>
    <row r="63426" spans="8:8" ht="15" customHeight="1">
      <c r="H63426" s="24"/>
    </row>
    <row r="63427" spans="8:8" ht="15" customHeight="1">
      <c r="H63427" s="24"/>
    </row>
    <row r="63428" spans="8:8" ht="15" customHeight="1">
      <c r="H63428" s="24"/>
    </row>
    <row r="63429" spans="8:8" ht="15" customHeight="1">
      <c r="H63429" s="24"/>
    </row>
    <row r="63430" spans="8:8" ht="15" customHeight="1">
      <c r="H63430" s="24"/>
    </row>
    <row r="63431" spans="8:8" ht="15" customHeight="1">
      <c r="H63431" s="24"/>
    </row>
    <row r="63432" spans="8:8" ht="15" customHeight="1">
      <c r="H63432" s="24"/>
    </row>
    <row r="63433" spans="8:8" ht="15" customHeight="1">
      <c r="H63433" s="24"/>
    </row>
    <row r="63434" spans="8:8" ht="15" customHeight="1">
      <c r="H63434" s="24"/>
    </row>
    <row r="63435" spans="8:8" ht="15" customHeight="1">
      <c r="H63435" s="24"/>
    </row>
    <row r="63436" spans="8:8" ht="15" customHeight="1">
      <c r="H63436" s="24"/>
    </row>
    <row r="63437" spans="8:8" ht="15" customHeight="1">
      <c r="H63437" s="24"/>
    </row>
    <row r="63438" spans="8:8" ht="15" customHeight="1">
      <c r="H63438" s="24"/>
    </row>
    <row r="63439" spans="8:8" ht="15" customHeight="1">
      <c r="H63439" s="24"/>
    </row>
    <row r="63440" spans="8:8" ht="15" customHeight="1">
      <c r="H63440" s="24"/>
    </row>
    <row r="63441" spans="8:8" ht="15" customHeight="1">
      <c r="H63441" s="24"/>
    </row>
    <row r="63442" spans="8:8" ht="15" customHeight="1">
      <c r="H63442" s="24"/>
    </row>
    <row r="63443" spans="8:8" ht="15" customHeight="1">
      <c r="H63443" s="24"/>
    </row>
    <row r="63444" spans="8:8" ht="15" customHeight="1">
      <c r="H63444" s="24"/>
    </row>
    <row r="63445" spans="8:8" ht="15" customHeight="1">
      <c r="H63445" s="24"/>
    </row>
    <row r="63446" spans="8:8" ht="15" customHeight="1">
      <c r="H63446" s="24"/>
    </row>
    <row r="63447" spans="8:8" ht="15" customHeight="1">
      <c r="H63447" s="24"/>
    </row>
    <row r="63448" spans="8:8" ht="15" customHeight="1">
      <c r="H63448" s="24"/>
    </row>
    <row r="63449" spans="8:8" ht="15" customHeight="1">
      <c r="H63449" s="24"/>
    </row>
    <row r="63450" spans="8:8" ht="15" customHeight="1">
      <c r="H63450" s="24"/>
    </row>
    <row r="63451" spans="8:8" ht="15" customHeight="1">
      <c r="H63451" s="24"/>
    </row>
    <row r="63452" spans="8:8" ht="15" customHeight="1">
      <c r="H63452" s="24"/>
    </row>
    <row r="63453" spans="8:8" ht="15" customHeight="1">
      <c r="H63453" s="24"/>
    </row>
    <row r="63454" spans="8:8" ht="15" customHeight="1">
      <c r="H63454" s="24"/>
    </row>
    <row r="63455" spans="8:8" ht="15" customHeight="1">
      <c r="H63455" s="24"/>
    </row>
    <row r="63456" spans="8:8" ht="15" customHeight="1">
      <c r="H63456" s="24"/>
    </row>
    <row r="63457" spans="8:8" ht="15" customHeight="1">
      <c r="H63457" s="24"/>
    </row>
    <row r="63458" spans="8:8" ht="15" customHeight="1">
      <c r="H63458" s="24"/>
    </row>
    <row r="63459" spans="8:8" ht="15" customHeight="1">
      <c r="H63459" s="24"/>
    </row>
    <row r="63460" spans="8:8" ht="15" customHeight="1">
      <c r="H63460" s="24"/>
    </row>
    <row r="63461" spans="8:8" ht="15" customHeight="1">
      <c r="H63461" s="24"/>
    </row>
    <row r="63462" spans="8:8" ht="15" customHeight="1">
      <c r="H63462" s="24"/>
    </row>
    <row r="63463" spans="8:8" ht="15" customHeight="1">
      <c r="H63463" s="24"/>
    </row>
    <row r="63464" spans="8:8" ht="15" customHeight="1">
      <c r="H63464" s="24"/>
    </row>
    <row r="63465" spans="8:8" ht="15" customHeight="1">
      <c r="H63465" s="24"/>
    </row>
    <row r="63466" spans="8:8" ht="15" customHeight="1">
      <c r="H63466" s="24"/>
    </row>
    <row r="63467" spans="8:8" ht="15" customHeight="1">
      <c r="H63467" s="24"/>
    </row>
    <row r="63468" spans="8:8" ht="15" customHeight="1">
      <c r="H63468" s="24"/>
    </row>
    <row r="63469" spans="8:8" ht="15" customHeight="1">
      <c r="H63469" s="24"/>
    </row>
    <row r="63470" spans="8:8" ht="15" customHeight="1">
      <c r="H63470" s="24"/>
    </row>
    <row r="63471" spans="8:8" ht="15" customHeight="1">
      <c r="H63471" s="24"/>
    </row>
    <row r="63472" spans="8:8" ht="15" customHeight="1">
      <c r="H63472" s="24"/>
    </row>
    <row r="63473" spans="8:8" ht="15" customHeight="1">
      <c r="H63473" s="24"/>
    </row>
    <row r="63474" spans="8:8" ht="15" customHeight="1">
      <c r="H63474" s="24"/>
    </row>
    <row r="63475" spans="8:8" ht="15" customHeight="1">
      <c r="H63475" s="24"/>
    </row>
    <row r="63476" spans="8:8" ht="15" customHeight="1">
      <c r="H63476" s="24"/>
    </row>
    <row r="63477" spans="8:8" ht="15" customHeight="1">
      <c r="H63477" s="24"/>
    </row>
    <row r="63478" spans="8:8" ht="15" customHeight="1">
      <c r="H63478" s="24"/>
    </row>
    <row r="63479" spans="8:8" ht="15" customHeight="1">
      <c r="H63479" s="24"/>
    </row>
    <row r="63480" spans="8:8" ht="15" customHeight="1">
      <c r="H63480" s="24"/>
    </row>
    <row r="63481" spans="8:8" ht="15" customHeight="1">
      <c r="H63481" s="24"/>
    </row>
    <row r="63482" spans="8:8" ht="15" customHeight="1">
      <c r="H63482" s="24"/>
    </row>
    <row r="63483" spans="8:8" ht="15" customHeight="1">
      <c r="H63483" s="24"/>
    </row>
    <row r="63484" spans="8:8" ht="15" customHeight="1">
      <c r="H63484" s="24"/>
    </row>
    <row r="63485" spans="8:8" ht="15" customHeight="1">
      <c r="H63485" s="24"/>
    </row>
    <row r="63486" spans="8:8" ht="15" customHeight="1">
      <c r="H63486" s="24"/>
    </row>
    <row r="63487" spans="8:8" ht="15" customHeight="1">
      <c r="H63487" s="24"/>
    </row>
    <row r="63488" spans="8:8" ht="15" customHeight="1">
      <c r="H63488" s="24"/>
    </row>
    <row r="63489" spans="8:8" ht="15" customHeight="1">
      <c r="H63489" s="24"/>
    </row>
    <row r="63490" spans="8:8" ht="15" customHeight="1">
      <c r="H63490" s="24"/>
    </row>
    <row r="63491" spans="8:8" ht="15" customHeight="1">
      <c r="H63491" s="24"/>
    </row>
    <row r="63492" spans="8:8" ht="15" customHeight="1">
      <c r="H63492" s="24"/>
    </row>
    <row r="63493" spans="8:8" ht="15" customHeight="1">
      <c r="H63493" s="24"/>
    </row>
    <row r="63494" spans="8:8" ht="15" customHeight="1">
      <c r="H63494" s="24"/>
    </row>
    <row r="63495" spans="8:8" ht="15" customHeight="1">
      <c r="H63495" s="24"/>
    </row>
    <row r="63496" spans="8:8" ht="15" customHeight="1">
      <c r="H63496" s="24"/>
    </row>
    <row r="63497" spans="8:8" ht="15" customHeight="1">
      <c r="H63497" s="24"/>
    </row>
    <row r="63498" spans="8:8" ht="15" customHeight="1">
      <c r="H63498" s="24"/>
    </row>
    <row r="63499" spans="8:8" ht="15" customHeight="1">
      <c r="H63499" s="24"/>
    </row>
    <row r="63500" spans="8:8" ht="15" customHeight="1">
      <c r="H63500" s="24"/>
    </row>
    <row r="63501" spans="8:8" ht="15" customHeight="1">
      <c r="H63501" s="24"/>
    </row>
    <row r="63502" spans="8:8" ht="15" customHeight="1">
      <c r="H63502" s="24"/>
    </row>
    <row r="63503" spans="8:8" ht="15" customHeight="1">
      <c r="H63503" s="24"/>
    </row>
    <row r="63504" spans="8:8" ht="15" customHeight="1">
      <c r="H63504" s="24"/>
    </row>
    <row r="63505" spans="8:8" ht="15" customHeight="1">
      <c r="H63505" s="24"/>
    </row>
    <row r="63506" spans="8:8" ht="15" customHeight="1">
      <c r="H63506" s="24"/>
    </row>
    <row r="63507" spans="8:8" ht="15" customHeight="1">
      <c r="H63507" s="24"/>
    </row>
    <row r="63508" spans="8:8" ht="15" customHeight="1">
      <c r="H63508" s="24"/>
    </row>
    <row r="63509" spans="8:8" ht="15" customHeight="1">
      <c r="H63509" s="24"/>
    </row>
    <row r="63510" spans="8:8" ht="15" customHeight="1">
      <c r="H63510" s="24"/>
    </row>
    <row r="63511" spans="8:8" ht="15" customHeight="1">
      <c r="H63511" s="24"/>
    </row>
    <row r="63512" spans="8:8" ht="15" customHeight="1">
      <c r="H63512" s="24"/>
    </row>
    <row r="63513" spans="8:8" ht="15" customHeight="1">
      <c r="H63513" s="24"/>
    </row>
    <row r="63514" spans="8:8" ht="15" customHeight="1">
      <c r="H63514" s="24"/>
    </row>
    <row r="63515" spans="8:8" ht="15" customHeight="1">
      <c r="H63515" s="24"/>
    </row>
    <row r="63516" spans="8:8" ht="15" customHeight="1">
      <c r="H63516" s="24"/>
    </row>
    <row r="63517" spans="8:8" ht="15" customHeight="1">
      <c r="H63517" s="24"/>
    </row>
    <row r="63518" spans="8:8" ht="15" customHeight="1">
      <c r="H63518" s="24"/>
    </row>
    <row r="63519" spans="8:8" ht="15" customHeight="1">
      <c r="H63519" s="24"/>
    </row>
    <row r="63520" spans="8:8" ht="15" customHeight="1">
      <c r="H63520" s="24"/>
    </row>
    <row r="63521" spans="8:8" ht="15" customHeight="1">
      <c r="H63521" s="24"/>
    </row>
    <row r="63522" spans="8:8" ht="15" customHeight="1">
      <c r="H63522" s="24"/>
    </row>
    <row r="63523" spans="8:8" ht="15" customHeight="1">
      <c r="H63523" s="24"/>
    </row>
    <row r="63524" spans="8:8" ht="15" customHeight="1">
      <c r="H63524" s="24"/>
    </row>
    <row r="63525" spans="8:8" ht="15" customHeight="1">
      <c r="H63525" s="24"/>
    </row>
    <row r="63526" spans="8:8" ht="15" customHeight="1">
      <c r="H63526" s="24"/>
    </row>
    <row r="63527" spans="8:8" ht="15" customHeight="1">
      <c r="H63527" s="24"/>
    </row>
    <row r="63528" spans="8:8" ht="15" customHeight="1">
      <c r="H63528" s="24"/>
    </row>
    <row r="63529" spans="8:8" ht="15" customHeight="1">
      <c r="H63529" s="24"/>
    </row>
    <row r="63530" spans="8:8" ht="15" customHeight="1">
      <c r="H63530" s="24"/>
    </row>
    <row r="63531" spans="8:8" ht="15" customHeight="1">
      <c r="H63531" s="24"/>
    </row>
    <row r="63532" spans="8:8" ht="15" customHeight="1">
      <c r="H63532" s="24"/>
    </row>
    <row r="63533" spans="8:8" ht="15" customHeight="1">
      <c r="H63533" s="24"/>
    </row>
    <row r="63534" spans="8:8" ht="15" customHeight="1">
      <c r="H63534" s="24"/>
    </row>
    <row r="63535" spans="8:8" ht="15" customHeight="1">
      <c r="H63535" s="24"/>
    </row>
    <row r="63536" spans="8:8" ht="15" customHeight="1">
      <c r="H63536" s="24"/>
    </row>
    <row r="63537" spans="8:8" ht="15" customHeight="1">
      <c r="H63537" s="24"/>
    </row>
    <row r="63538" spans="8:8" ht="15" customHeight="1">
      <c r="H63538" s="24"/>
    </row>
    <row r="63539" spans="8:8" ht="15" customHeight="1">
      <c r="H63539" s="24"/>
    </row>
    <row r="63540" spans="8:8" ht="15" customHeight="1">
      <c r="H63540" s="24"/>
    </row>
    <row r="63541" spans="8:8" ht="15" customHeight="1">
      <c r="H63541" s="24"/>
    </row>
    <row r="63542" spans="8:8" ht="15" customHeight="1">
      <c r="H63542" s="24"/>
    </row>
    <row r="63543" spans="8:8" ht="15" customHeight="1">
      <c r="H63543" s="24"/>
    </row>
    <row r="63544" spans="8:8" ht="15" customHeight="1">
      <c r="H63544" s="24"/>
    </row>
    <row r="63545" spans="8:8" ht="15" customHeight="1">
      <c r="H63545" s="24"/>
    </row>
    <row r="63546" spans="8:8" ht="15" customHeight="1">
      <c r="H63546" s="24"/>
    </row>
    <row r="63547" spans="8:8" ht="15" customHeight="1">
      <c r="H63547" s="24"/>
    </row>
    <row r="63548" spans="8:8" ht="15" customHeight="1">
      <c r="H63548" s="24"/>
    </row>
    <row r="63549" spans="8:8" ht="15" customHeight="1">
      <c r="H63549" s="24"/>
    </row>
    <row r="63550" spans="8:8" ht="15" customHeight="1">
      <c r="H63550" s="24"/>
    </row>
    <row r="63551" spans="8:8" ht="15" customHeight="1">
      <c r="H63551" s="24"/>
    </row>
    <row r="63552" spans="8:8" ht="15" customHeight="1">
      <c r="H63552" s="24"/>
    </row>
    <row r="63553" spans="8:8" ht="15" customHeight="1">
      <c r="H63553" s="24"/>
    </row>
    <row r="63554" spans="8:8" ht="15" customHeight="1">
      <c r="H63554" s="24"/>
    </row>
    <row r="63555" spans="8:8" ht="15" customHeight="1">
      <c r="H63555" s="24"/>
    </row>
    <row r="63556" spans="8:8" ht="15" customHeight="1">
      <c r="H63556" s="24"/>
    </row>
    <row r="63557" spans="8:8" ht="15" customHeight="1">
      <c r="H63557" s="24"/>
    </row>
    <row r="63558" spans="8:8" ht="15" customHeight="1">
      <c r="H63558" s="24"/>
    </row>
    <row r="63559" spans="8:8" ht="15" customHeight="1">
      <c r="H63559" s="24"/>
    </row>
    <row r="63560" spans="8:8" ht="15" customHeight="1">
      <c r="H63560" s="24"/>
    </row>
    <row r="63561" spans="8:8" ht="15" customHeight="1">
      <c r="H63561" s="24"/>
    </row>
    <row r="63562" spans="8:8" ht="15" customHeight="1">
      <c r="H63562" s="24"/>
    </row>
    <row r="63563" spans="8:8" ht="15" customHeight="1">
      <c r="H63563" s="24"/>
    </row>
    <row r="63564" spans="8:8" ht="15" customHeight="1">
      <c r="H63564" s="24"/>
    </row>
    <row r="63565" spans="8:8" ht="15" customHeight="1">
      <c r="H63565" s="24"/>
    </row>
    <row r="63566" spans="8:8" ht="15" customHeight="1">
      <c r="H63566" s="24"/>
    </row>
    <row r="63567" spans="8:8" ht="15" customHeight="1">
      <c r="H63567" s="24"/>
    </row>
    <row r="63568" spans="8:8" ht="15" customHeight="1">
      <c r="H63568" s="24"/>
    </row>
    <row r="63569" spans="8:8" ht="15" customHeight="1">
      <c r="H63569" s="24"/>
    </row>
    <row r="63570" spans="8:8" ht="15" customHeight="1">
      <c r="H63570" s="24"/>
    </row>
    <row r="63571" spans="8:8" ht="15" customHeight="1">
      <c r="H63571" s="24"/>
    </row>
    <row r="63572" spans="8:8" ht="15" customHeight="1">
      <c r="H63572" s="24"/>
    </row>
    <row r="63573" spans="8:8" ht="15" customHeight="1">
      <c r="H63573" s="24"/>
    </row>
    <row r="63574" spans="8:8" ht="15" customHeight="1">
      <c r="H63574" s="24"/>
    </row>
    <row r="63575" spans="8:8" ht="15" customHeight="1">
      <c r="H63575" s="24"/>
    </row>
    <row r="63576" spans="8:8" ht="15" customHeight="1">
      <c r="H63576" s="24"/>
    </row>
    <row r="63577" spans="8:8" ht="15" customHeight="1">
      <c r="H63577" s="24"/>
    </row>
    <row r="63578" spans="8:8" ht="15" customHeight="1">
      <c r="H63578" s="24"/>
    </row>
    <row r="63579" spans="8:8" ht="15" customHeight="1">
      <c r="H63579" s="24"/>
    </row>
    <row r="63580" spans="8:8" ht="15" customHeight="1">
      <c r="H63580" s="24"/>
    </row>
    <row r="63581" spans="8:8" ht="15" customHeight="1">
      <c r="H63581" s="24"/>
    </row>
    <row r="63582" spans="8:8" ht="15" customHeight="1">
      <c r="H63582" s="24"/>
    </row>
    <row r="63583" spans="8:8" ht="15" customHeight="1">
      <c r="H63583" s="24"/>
    </row>
    <row r="63584" spans="8:8" ht="15" customHeight="1">
      <c r="H63584" s="24"/>
    </row>
    <row r="63585" spans="8:8" ht="15" customHeight="1">
      <c r="H63585" s="24"/>
    </row>
    <row r="63586" spans="8:8" ht="15" customHeight="1">
      <c r="H63586" s="24"/>
    </row>
    <row r="63587" spans="8:8" ht="15" customHeight="1">
      <c r="H63587" s="24"/>
    </row>
    <row r="63588" spans="8:8" ht="15" customHeight="1">
      <c r="H63588" s="24"/>
    </row>
    <row r="63589" spans="8:8" ht="15" customHeight="1">
      <c r="H63589" s="24"/>
    </row>
    <row r="63590" spans="8:8" ht="15" customHeight="1">
      <c r="H63590" s="24"/>
    </row>
    <row r="63591" spans="8:8" ht="15" customHeight="1">
      <c r="H63591" s="24"/>
    </row>
    <row r="63592" spans="8:8" ht="15" customHeight="1">
      <c r="H63592" s="24"/>
    </row>
    <row r="63593" spans="8:8" ht="15" customHeight="1">
      <c r="H63593" s="24"/>
    </row>
    <row r="63594" spans="8:8" ht="15" customHeight="1">
      <c r="H63594" s="24"/>
    </row>
    <row r="63595" spans="8:8" ht="15" customHeight="1">
      <c r="H63595" s="24"/>
    </row>
    <row r="63596" spans="8:8" ht="15" customHeight="1">
      <c r="H63596" s="24"/>
    </row>
    <row r="63597" spans="8:8" ht="15" customHeight="1">
      <c r="H63597" s="24"/>
    </row>
    <row r="63598" spans="8:8" ht="15" customHeight="1">
      <c r="H63598" s="24"/>
    </row>
    <row r="63599" spans="8:8" ht="15" customHeight="1">
      <c r="H63599" s="24"/>
    </row>
    <row r="63600" spans="8:8" ht="15" customHeight="1">
      <c r="H63600" s="24"/>
    </row>
    <row r="63601" spans="8:8" ht="15" customHeight="1">
      <c r="H63601" s="24"/>
    </row>
    <row r="63602" spans="8:8" ht="15" customHeight="1">
      <c r="H63602" s="24"/>
    </row>
    <row r="63603" spans="8:8" ht="15" customHeight="1">
      <c r="H63603" s="24"/>
    </row>
    <row r="63604" spans="8:8" ht="15" customHeight="1">
      <c r="H63604" s="24"/>
    </row>
    <row r="63605" spans="8:8" ht="15" customHeight="1">
      <c r="H63605" s="24"/>
    </row>
    <row r="63606" spans="8:8" ht="15" customHeight="1">
      <c r="H63606" s="24"/>
    </row>
    <row r="63607" spans="8:8" ht="15" customHeight="1">
      <c r="H63607" s="24"/>
    </row>
    <row r="63608" spans="8:8" ht="15" customHeight="1">
      <c r="H63608" s="24"/>
    </row>
    <row r="63609" spans="8:8" ht="15" customHeight="1">
      <c r="H63609" s="24"/>
    </row>
    <row r="63610" spans="8:8" ht="15" customHeight="1">
      <c r="H63610" s="24"/>
    </row>
    <row r="63611" spans="8:8" ht="15" customHeight="1">
      <c r="H63611" s="24"/>
    </row>
    <row r="63612" spans="8:8" ht="15" customHeight="1">
      <c r="H63612" s="24"/>
    </row>
    <row r="63613" spans="8:8" ht="15" customHeight="1">
      <c r="H63613" s="24"/>
    </row>
    <row r="63614" spans="8:8" ht="15" customHeight="1">
      <c r="H63614" s="24"/>
    </row>
    <row r="63615" spans="8:8" ht="15" customHeight="1">
      <c r="H63615" s="24"/>
    </row>
    <row r="63616" spans="8:8" ht="15" customHeight="1">
      <c r="H63616" s="24"/>
    </row>
    <row r="63617" spans="8:8" ht="15" customHeight="1">
      <c r="H63617" s="24"/>
    </row>
    <row r="63618" spans="8:8" ht="15" customHeight="1">
      <c r="H63618" s="24"/>
    </row>
    <row r="63619" spans="8:8" ht="15" customHeight="1">
      <c r="H63619" s="24"/>
    </row>
    <row r="63620" spans="8:8" ht="15" customHeight="1">
      <c r="H63620" s="24"/>
    </row>
    <row r="63621" spans="8:8" ht="15" customHeight="1">
      <c r="H63621" s="24"/>
    </row>
    <row r="63622" spans="8:8" ht="15" customHeight="1">
      <c r="H63622" s="24"/>
    </row>
    <row r="63623" spans="8:8" ht="15" customHeight="1">
      <c r="H63623" s="24"/>
    </row>
    <row r="63624" spans="8:8" ht="15" customHeight="1">
      <c r="H63624" s="24"/>
    </row>
    <row r="63625" spans="8:8" ht="15" customHeight="1">
      <c r="H63625" s="24"/>
    </row>
    <row r="63626" spans="8:8" ht="15" customHeight="1">
      <c r="H63626" s="24"/>
    </row>
    <row r="63627" spans="8:8" ht="15" customHeight="1">
      <c r="H63627" s="24"/>
    </row>
    <row r="63628" spans="8:8" ht="15" customHeight="1">
      <c r="H63628" s="24"/>
    </row>
    <row r="63629" spans="8:8" ht="15" customHeight="1">
      <c r="H63629" s="24"/>
    </row>
    <row r="63630" spans="8:8" ht="15" customHeight="1">
      <c r="H63630" s="24"/>
    </row>
    <row r="63631" spans="8:8" ht="15" customHeight="1">
      <c r="H63631" s="24"/>
    </row>
    <row r="63632" spans="8:8" ht="15" customHeight="1">
      <c r="H63632" s="24"/>
    </row>
    <row r="63633" spans="8:8" ht="15" customHeight="1">
      <c r="H63633" s="24"/>
    </row>
    <row r="63634" spans="8:8" ht="15" customHeight="1">
      <c r="H63634" s="24"/>
    </row>
    <row r="63635" spans="8:8" ht="15" customHeight="1">
      <c r="H63635" s="24"/>
    </row>
    <row r="63636" spans="8:8" ht="15" customHeight="1">
      <c r="H63636" s="24"/>
    </row>
    <row r="63637" spans="8:8" ht="15" customHeight="1">
      <c r="H63637" s="24"/>
    </row>
    <row r="63638" spans="8:8" ht="15" customHeight="1">
      <c r="H63638" s="24"/>
    </row>
    <row r="63639" spans="8:8" ht="15" customHeight="1">
      <c r="H63639" s="24"/>
    </row>
    <row r="63640" spans="8:8" ht="15" customHeight="1">
      <c r="H63640" s="24"/>
    </row>
    <row r="63641" spans="8:8" ht="15" customHeight="1">
      <c r="H63641" s="24"/>
    </row>
    <row r="63642" spans="8:8" ht="15" customHeight="1">
      <c r="H63642" s="24"/>
    </row>
    <row r="63643" spans="8:8" ht="15" customHeight="1">
      <c r="H63643" s="24"/>
    </row>
    <row r="63644" spans="8:8" ht="15" customHeight="1">
      <c r="H63644" s="24"/>
    </row>
    <row r="63645" spans="8:8" ht="15" customHeight="1">
      <c r="H63645" s="24"/>
    </row>
    <row r="63646" spans="8:8" ht="15" customHeight="1">
      <c r="H63646" s="24"/>
    </row>
    <row r="63647" spans="8:8" ht="15" customHeight="1">
      <c r="H63647" s="24"/>
    </row>
    <row r="63648" spans="8:8" ht="15" customHeight="1">
      <c r="H63648" s="24"/>
    </row>
    <row r="63649" spans="8:8" ht="15" customHeight="1">
      <c r="H63649" s="24"/>
    </row>
    <row r="63650" spans="8:8" ht="15" customHeight="1">
      <c r="H63650" s="24"/>
    </row>
    <row r="63651" spans="8:8" ht="15" customHeight="1">
      <c r="H63651" s="24"/>
    </row>
    <row r="63652" spans="8:8" ht="15" customHeight="1">
      <c r="H63652" s="24"/>
    </row>
    <row r="63653" spans="8:8" ht="15" customHeight="1">
      <c r="H63653" s="24"/>
    </row>
    <row r="63654" spans="8:8" ht="15" customHeight="1">
      <c r="H63654" s="24"/>
    </row>
    <row r="63655" spans="8:8" ht="15" customHeight="1">
      <c r="H63655" s="24"/>
    </row>
    <row r="63656" spans="8:8" ht="15" customHeight="1">
      <c r="H63656" s="24"/>
    </row>
    <row r="63657" spans="8:8" ht="15" customHeight="1">
      <c r="H63657" s="24"/>
    </row>
    <row r="63658" spans="8:8" ht="15" customHeight="1">
      <c r="H63658" s="24"/>
    </row>
    <row r="63659" spans="8:8" ht="15" customHeight="1">
      <c r="H63659" s="24"/>
    </row>
    <row r="63660" spans="8:8" ht="15" customHeight="1">
      <c r="H63660" s="24"/>
    </row>
    <row r="63661" spans="8:8" ht="15" customHeight="1">
      <c r="H63661" s="24"/>
    </row>
    <row r="63662" spans="8:8" ht="15" customHeight="1">
      <c r="H63662" s="24"/>
    </row>
    <row r="63663" spans="8:8" ht="15" customHeight="1">
      <c r="H63663" s="24"/>
    </row>
    <row r="63664" spans="8:8" ht="15" customHeight="1">
      <c r="H63664" s="24"/>
    </row>
    <row r="63665" spans="8:8" ht="15" customHeight="1">
      <c r="H63665" s="24"/>
    </row>
    <row r="63666" spans="8:8" ht="15" customHeight="1">
      <c r="H63666" s="24"/>
    </row>
    <row r="63667" spans="8:8" ht="15" customHeight="1">
      <c r="H63667" s="24"/>
    </row>
    <row r="63668" spans="8:8" ht="15" customHeight="1">
      <c r="H63668" s="24"/>
    </row>
    <row r="63669" spans="8:8" ht="15" customHeight="1">
      <c r="H63669" s="24"/>
    </row>
    <row r="63670" spans="8:8" ht="15" customHeight="1">
      <c r="H63670" s="24"/>
    </row>
    <row r="63671" spans="8:8" ht="15" customHeight="1">
      <c r="H63671" s="24"/>
    </row>
    <row r="63672" spans="8:8" ht="15" customHeight="1">
      <c r="H63672" s="24"/>
    </row>
    <row r="63673" spans="8:8" ht="15" customHeight="1">
      <c r="H63673" s="24"/>
    </row>
    <row r="63674" spans="8:8" ht="15" customHeight="1">
      <c r="H63674" s="24"/>
    </row>
    <row r="63675" spans="8:8" ht="15" customHeight="1">
      <c r="H63675" s="24"/>
    </row>
    <row r="63676" spans="8:8" ht="15" customHeight="1">
      <c r="H63676" s="24"/>
    </row>
    <row r="63677" spans="8:8" ht="15" customHeight="1">
      <c r="H63677" s="24"/>
    </row>
    <row r="63678" spans="8:8" ht="15" customHeight="1">
      <c r="H63678" s="24"/>
    </row>
    <row r="63679" spans="8:8" ht="15" customHeight="1">
      <c r="H63679" s="24"/>
    </row>
    <row r="63680" spans="8:8" ht="15" customHeight="1">
      <c r="H63680" s="24"/>
    </row>
    <row r="63681" spans="8:8" ht="15" customHeight="1">
      <c r="H63681" s="24"/>
    </row>
    <row r="63682" spans="8:8" ht="15" customHeight="1">
      <c r="H63682" s="24"/>
    </row>
    <row r="63683" spans="8:8" ht="15" customHeight="1">
      <c r="H63683" s="24"/>
    </row>
    <row r="63684" spans="8:8" ht="15" customHeight="1">
      <c r="H63684" s="24"/>
    </row>
    <row r="63685" spans="8:8" ht="15" customHeight="1">
      <c r="H63685" s="24"/>
    </row>
    <row r="63686" spans="8:8" ht="15" customHeight="1">
      <c r="H63686" s="24"/>
    </row>
    <row r="63687" spans="8:8" ht="15" customHeight="1">
      <c r="H63687" s="24"/>
    </row>
    <row r="63688" spans="8:8" ht="15" customHeight="1">
      <c r="H63688" s="24"/>
    </row>
    <row r="63689" spans="8:8" ht="15" customHeight="1">
      <c r="H63689" s="24"/>
    </row>
    <row r="63690" spans="8:8" ht="15" customHeight="1">
      <c r="H63690" s="24"/>
    </row>
    <row r="63691" spans="8:8" ht="15" customHeight="1">
      <c r="H63691" s="24"/>
    </row>
    <row r="63692" spans="8:8" ht="15" customHeight="1">
      <c r="H63692" s="24"/>
    </row>
    <row r="63693" spans="8:8" ht="15" customHeight="1">
      <c r="H63693" s="24"/>
    </row>
    <row r="63694" spans="8:8" ht="15" customHeight="1">
      <c r="H63694" s="24"/>
    </row>
    <row r="63695" spans="8:8" ht="15" customHeight="1">
      <c r="H63695" s="24"/>
    </row>
    <row r="63696" spans="8:8" ht="15" customHeight="1">
      <c r="H63696" s="24"/>
    </row>
    <row r="63697" spans="8:8" ht="15" customHeight="1">
      <c r="H63697" s="24"/>
    </row>
    <row r="63698" spans="8:8" ht="15" customHeight="1">
      <c r="H63698" s="24"/>
    </row>
    <row r="63699" spans="8:8" ht="15" customHeight="1">
      <c r="H63699" s="24"/>
    </row>
    <row r="63700" spans="8:8" ht="15" customHeight="1">
      <c r="H63700" s="24"/>
    </row>
    <row r="63701" spans="8:8" ht="15" customHeight="1">
      <c r="H63701" s="24"/>
    </row>
    <row r="63702" spans="8:8" ht="15" customHeight="1">
      <c r="H63702" s="24"/>
    </row>
    <row r="63703" spans="8:8" ht="15" customHeight="1">
      <c r="H63703" s="24"/>
    </row>
    <row r="63704" spans="8:8" ht="15" customHeight="1">
      <c r="H63704" s="24"/>
    </row>
    <row r="63705" spans="8:8" ht="15" customHeight="1">
      <c r="H63705" s="24"/>
    </row>
    <row r="63706" spans="8:8" ht="15" customHeight="1">
      <c r="H63706" s="24"/>
    </row>
    <row r="63707" spans="8:8" ht="15" customHeight="1">
      <c r="H63707" s="24"/>
    </row>
    <row r="63708" spans="8:8" ht="15" customHeight="1">
      <c r="H63708" s="24"/>
    </row>
    <row r="63709" spans="8:8" ht="15" customHeight="1">
      <c r="H63709" s="24"/>
    </row>
    <row r="63710" spans="8:8" ht="15" customHeight="1">
      <c r="H63710" s="24"/>
    </row>
    <row r="63711" spans="8:8" ht="15" customHeight="1">
      <c r="H63711" s="24"/>
    </row>
    <row r="63712" spans="8:8" ht="15" customHeight="1">
      <c r="H63712" s="24"/>
    </row>
    <row r="63713" spans="8:8" ht="15" customHeight="1">
      <c r="H63713" s="24"/>
    </row>
    <row r="63714" spans="8:8" ht="15" customHeight="1">
      <c r="H63714" s="24"/>
    </row>
    <row r="63715" spans="8:8" ht="15" customHeight="1">
      <c r="H63715" s="24"/>
    </row>
    <row r="63716" spans="8:8" ht="15" customHeight="1">
      <c r="H63716" s="24"/>
    </row>
    <row r="63717" spans="8:8" ht="15" customHeight="1">
      <c r="H63717" s="24"/>
    </row>
    <row r="63718" spans="8:8" ht="15" customHeight="1">
      <c r="H63718" s="24"/>
    </row>
    <row r="63719" spans="8:8" ht="15" customHeight="1">
      <c r="H63719" s="24"/>
    </row>
    <row r="63720" spans="8:8" ht="15" customHeight="1">
      <c r="H63720" s="24"/>
    </row>
    <row r="63721" spans="8:8" ht="15" customHeight="1">
      <c r="H63721" s="24"/>
    </row>
    <row r="63722" spans="8:8" ht="15" customHeight="1">
      <c r="H63722" s="24"/>
    </row>
    <row r="63723" spans="8:8" ht="15" customHeight="1">
      <c r="H63723" s="24"/>
    </row>
    <row r="63724" spans="8:8" ht="15" customHeight="1">
      <c r="H63724" s="24"/>
    </row>
    <row r="63725" spans="8:8" ht="15" customHeight="1">
      <c r="H63725" s="24"/>
    </row>
    <row r="63726" spans="8:8" ht="15" customHeight="1">
      <c r="H63726" s="24"/>
    </row>
    <row r="63727" spans="8:8" ht="15" customHeight="1">
      <c r="H63727" s="24"/>
    </row>
    <row r="63728" spans="8:8" ht="15" customHeight="1">
      <c r="H63728" s="24"/>
    </row>
    <row r="63729" spans="8:8" ht="15" customHeight="1">
      <c r="H63729" s="24"/>
    </row>
    <row r="63730" spans="8:8" ht="15" customHeight="1">
      <c r="H63730" s="24"/>
    </row>
    <row r="63731" spans="8:8" ht="15" customHeight="1">
      <c r="H63731" s="24"/>
    </row>
    <row r="63732" spans="8:8" ht="15" customHeight="1">
      <c r="H63732" s="24"/>
    </row>
    <row r="63733" spans="8:8" ht="15" customHeight="1">
      <c r="H63733" s="24"/>
    </row>
    <row r="63734" spans="8:8" ht="15" customHeight="1">
      <c r="H63734" s="24"/>
    </row>
    <row r="63735" spans="8:8" ht="15" customHeight="1">
      <c r="H63735" s="24"/>
    </row>
    <row r="63736" spans="8:8" ht="15" customHeight="1">
      <c r="H63736" s="24"/>
    </row>
    <row r="63737" spans="8:8" ht="15" customHeight="1">
      <c r="H63737" s="24"/>
    </row>
    <row r="63738" spans="8:8" ht="15" customHeight="1">
      <c r="H63738" s="24"/>
    </row>
    <row r="63739" spans="8:8" ht="15" customHeight="1">
      <c r="H63739" s="24"/>
    </row>
    <row r="63740" spans="8:8" ht="15" customHeight="1">
      <c r="H63740" s="24"/>
    </row>
    <row r="63741" spans="8:8" ht="15" customHeight="1">
      <c r="H63741" s="24"/>
    </row>
    <row r="63742" spans="8:8" ht="15" customHeight="1">
      <c r="H63742" s="24"/>
    </row>
    <row r="63743" spans="8:8" ht="15" customHeight="1">
      <c r="H63743" s="24"/>
    </row>
    <row r="63744" spans="8:8" ht="15" customHeight="1">
      <c r="H63744" s="24"/>
    </row>
    <row r="63745" spans="8:8" ht="15" customHeight="1">
      <c r="H63745" s="24"/>
    </row>
    <row r="63746" spans="8:8" ht="15" customHeight="1">
      <c r="H63746" s="24"/>
    </row>
    <row r="63747" spans="8:8" ht="15" customHeight="1">
      <c r="H63747" s="24"/>
    </row>
    <row r="63748" spans="8:8" ht="15" customHeight="1">
      <c r="H63748" s="24"/>
    </row>
    <row r="63749" spans="8:8" ht="15" customHeight="1">
      <c r="H63749" s="24"/>
    </row>
    <row r="63750" spans="8:8" ht="15" customHeight="1">
      <c r="H63750" s="24"/>
    </row>
    <row r="63751" spans="8:8" ht="15" customHeight="1">
      <c r="H63751" s="24"/>
    </row>
    <row r="63752" spans="8:8" ht="15" customHeight="1">
      <c r="H63752" s="24"/>
    </row>
    <row r="63753" spans="8:8" ht="15" customHeight="1">
      <c r="H63753" s="24"/>
    </row>
    <row r="63754" spans="8:8" ht="15" customHeight="1">
      <c r="H63754" s="24"/>
    </row>
    <row r="63755" spans="8:8" ht="15" customHeight="1">
      <c r="H63755" s="24"/>
    </row>
    <row r="63756" spans="8:8" ht="15" customHeight="1">
      <c r="H63756" s="24"/>
    </row>
    <row r="63757" spans="8:8" ht="15" customHeight="1">
      <c r="H63757" s="24"/>
    </row>
    <row r="63758" spans="8:8" ht="15" customHeight="1">
      <c r="H63758" s="24"/>
    </row>
    <row r="63759" spans="8:8" ht="15" customHeight="1">
      <c r="H63759" s="24"/>
    </row>
    <row r="63760" spans="8:8" ht="15" customHeight="1">
      <c r="H63760" s="24"/>
    </row>
    <row r="63761" spans="8:8" ht="15" customHeight="1">
      <c r="H63761" s="24"/>
    </row>
    <row r="63762" spans="8:8" ht="15" customHeight="1">
      <c r="H63762" s="24"/>
    </row>
    <row r="63763" spans="8:8" ht="15" customHeight="1">
      <c r="H63763" s="24"/>
    </row>
    <row r="63764" spans="8:8" ht="15" customHeight="1">
      <c r="H63764" s="24"/>
    </row>
    <row r="63765" spans="8:8" ht="15" customHeight="1">
      <c r="H63765" s="24"/>
    </row>
    <row r="63766" spans="8:8" ht="15" customHeight="1">
      <c r="H63766" s="24"/>
    </row>
    <row r="63767" spans="8:8" ht="15" customHeight="1">
      <c r="H63767" s="24"/>
    </row>
    <row r="63768" spans="8:8" ht="15" customHeight="1">
      <c r="H63768" s="24"/>
    </row>
    <row r="63769" spans="8:8" ht="15" customHeight="1">
      <c r="H63769" s="24"/>
    </row>
    <row r="63770" spans="8:8" ht="15" customHeight="1">
      <c r="H63770" s="24"/>
    </row>
    <row r="63771" spans="8:8" ht="15" customHeight="1">
      <c r="H63771" s="24"/>
    </row>
    <row r="63772" spans="8:8" ht="15" customHeight="1">
      <c r="H63772" s="24"/>
    </row>
    <row r="63773" spans="8:8" ht="15" customHeight="1">
      <c r="H63773" s="24"/>
    </row>
    <row r="63774" spans="8:8" ht="15" customHeight="1">
      <c r="H63774" s="24"/>
    </row>
    <row r="63775" spans="8:8" ht="15" customHeight="1">
      <c r="H63775" s="24"/>
    </row>
    <row r="63776" spans="8:8" ht="15" customHeight="1">
      <c r="H63776" s="24"/>
    </row>
    <row r="63777" spans="8:8" ht="15" customHeight="1">
      <c r="H63777" s="24"/>
    </row>
    <row r="63778" spans="8:8" ht="15" customHeight="1">
      <c r="H63778" s="24"/>
    </row>
    <row r="63779" spans="8:8" ht="15" customHeight="1">
      <c r="H63779" s="24"/>
    </row>
    <row r="63780" spans="8:8" ht="15" customHeight="1">
      <c r="H63780" s="24"/>
    </row>
    <row r="63781" spans="8:8" ht="15" customHeight="1">
      <c r="H63781" s="24"/>
    </row>
    <row r="63782" spans="8:8" ht="15" customHeight="1">
      <c r="H63782" s="24"/>
    </row>
    <row r="63783" spans="8:8" ht="15" customHeight="1">
      <c r="H63783" s="24"/>
    </row>
    <row r="63784" spans="8:8" ht="15" customHeight="1">
      <c r="H63784" s="24"/>
    </row>
    <row r="63785" spans="8:8" ht="15" customHeight="1">
      <c r="H63785" s="24"/>
    </row>
    <row r="63786" spans="8:8" ht="15" customHeight="1">
      <c r="H63786" s="24"/>
    </row>
    <row r="63787" spans="8:8" ht="15" customHeight="1">
      <c r="H63787" s="24"/>
    </row>
    <row r="63788" spans="8:8" ht="15" customHeight="1">
      <c r="H63788" s="24"/>
    </row>
    <row r="63789" spans="8:8" ht="15" customHeight="1">
      <c r="H63789" s="24"/>
    </row>
    <row r="63790" spans="8:8" ht="15" customHeight="1">
      <c r="H63790" s="24"/>
    </row>
    <row r="63791" spans="8:8" ht="15" customHeight="1">
      <c r="H63791" s="24"/>
    </row>
    <row r="63792" spans="8:8" ht="15" customHeight="1">
      <c r="H63792" s="24"/>
    </row>
    <row r="63793" spans="8:8" ht="15" customHeight="1">
      <c r="H63793" s="24"/>
    </row>
    <row r="63794" spans="8:8" ht="15" customHeight="1">
      <c r="H63794" s="24"/>
    </row>
    <row r="63795" spans="8:8" ht="15" customHeight="1">
      <c r="H63795" s="24"/>
    </row>
    <row r="63796" spans="8:8" ht="15" customHeight="1">
      <c r="H63796" s="24"/>
    </row>
    <row r="63797" spans="8:8" ht="15" customHeight="1">
      <c r="H63797" s="24"/>
    </row>
    <row r="63798" spans="8:8" ht="15" customHeight="1">
      <c r="H63798" s="24"/>
    </row>
    <row r="63799" spans="8:8" ht="15" customHeight="1">
      <c r="H63799" s="24"/>
    </row>
    <row r="63800" spans="8:8" ht="15" customHeight="1">
      <c r="H63800" s="24"/>
    </row>
    <row r="63801" spans="8:8" ht="15" customHeight="1">
      <c r="H63801" s="24"/>
    </row>
    <row r="63802" spans="8:8" ht="15" customHeight="1">
      <c r="H63802" s="24"/>
    </row>
    <row r="63803" spans="8:8" ht="15" customHeight="1">
      <c r="H63803" s="24"/>
    </row>
    <row r="63804" spans="8:8" ht="15" customHeight="1">
      <c r="H63804" s="24"/>
    </row>
    <row r="63805" spans="8:8" ht="15" customHeight="1">
      <c r="H63805" s="24"/>
    </row>
    <row r="63806" spans="8:8" ht="15" customHeight="1">
      <c r="H63806" s="24"/>
    </row>
    <row r="63807" spans="8:8" ht="15" customHeight="1">
      <c r="H63807" s="24"/>
    </row>
    <row r="63808" spans="8:8" ht="15" customHeight="1">
      <c r="H63808" s="24"/>
    </row>
    <row r="63809" spans="8:8" ht="15" customHeight="1">
      <c r="H63809" s="24"/>
    </row>
    <row r="63810" spans="8:8" ht="15" customHeight="1">
      <c r="H63810" s="24"/>
    </row>
    <row r="63811" spans="8:8" ht="15" customHeight="1">
      <c r="H63811" s="24"/>
    </row>
    <row r="63812" spans="8:8" ht="15" customHeight="1">
      <c r="H63812" s="24"/>
    </row>
    <row r="63813" spans="8:8" ht="15" customHeight="1">
      <c r="H63813" s="24"/>
    </row>
    <row r="63814" spans="8:8" ht="15" customHeight="1">
      <c r="H63814" s="24"/>
    </row>
    <row r="63815" spans="8:8" ht="15" customHeight="1">
      <c r="H63815" s="24"/>
    </row>
    <row r="63816" spans="8:8" ht="15" customHeight="1">
      <c r="H63816" s="24"/>
    </row>
    <row r="63817" spans="8:8" ht="15" customHeight="1">
      <c r="H63817" s="24"/>
    </row>
    <row r="63818" spans="8:8" ht="15" customHeight="1">
      <c r="H63818" s="24"/>
    </row>
    <row r="63819" spans="8:8" ht="15" customHeight="1">
      <c r="H63819" s="24"/>
    </row>
    <row r="63820" spans="8:8" ht="15" customHeight="1">
      <c r="H63820" s="24"/>
    </row>
    <row r="63821" spans="8:8" ht="15" customHeight="1">
      <c r="H63821" s="24"/>
    </row>
    <row r="63822" spans="8:8" ht="15" customHeight="1">
      <c r="H63822" s="24"/>
    </row>
    <row r="63823" spans="8:8" ht="15" customHeight="1">
      <c r="H63823" s="24"/>
    </row>
    <row r="63824" spans="8:8" ht="15" customHeight="1">
      <c r="H63824" s="24"/>
    </row>
    <row r="63825" spans="8:8" ht="15" customHeight="1">
      <c r="H63825" s="24"/>
    </row>
    <row r="63826" spans="8:8" ht="15" customHeight="1">
      <c r="H63826" s="24"/>
    </row>
    <row r="63827" spans="8:8" ht="15" customHeight="1">
      <c r="H63827" s="24"/>
    </row>
    <row r="63828" spans="8:8" ht="15" customHeight="1">
      <c r="H63828" s="24"/>
    </row>
    <row r="63829" spans="8:8" ht="15" customHeight="1">
      <c r="H63829" s="24"/>
    </row>
    <row r="63830" spans="8:8" ht="15" customHeight="1">
      <c r="H63830" s="24"/>
    </row>
    <row r="63831" spans="8:8" ht="15" customHeight="1">
      <c r="H63831" s="24"/>
    </row>
    <row r="63832" spans="8:8" ht="15" customHeight="1">
      <c r="H63832" s="24"/>
    </row>
    <row r="63833" spans="8:8" ht="15" customHeight="1">
      <c r="H63833" s="24"/>
    </row>
    <row r="63834" spans="8:8" ht="15" customHeight="1">
      <c r="H63834" s="24"/>
    </row>
    <row r="63835" spans="8:8" ht="15" customHeight="1">
      <c r="H63835" s="24"/>
    </row>
    <row r="63836" spans="8:8" ht="15" customHeight="1">
      <c r="H63836" s="24"/>
    </row>
    <row r="63837" spans="8:8" ht="15" customHeight="1">
      <c r="H63837" s="24"/>
    </row>
    <row r="63838" spans="8:8" ht="15" customHeight="1">
      <c r="H63838" s="24"/>
    </row>
    <row r="63839" spans="8:8" ht="15" customHeight="1">
      <c r="H63839" s="24"/>
    </row>
    <row r="63840" spans="8:8" ht="15" customHeight="1">
      <c r="H63840" s="24"/>
    </row>
    <row r="63841" spans="8:8" ht="15" customHeight="1">
      <c r="H63841" s="24"/>
    </row>
    <row r="63842" spans="8:8" ht="15" customHeight="1">
      <c r="H63842" s="24"/>
    </row>
    <row r="63843" spans="8:8" ht="15" customHeight="1">
      <c r="H63843" s="24"/>
    </row>
    <row r="63844" spans="8:8" ht="15" customHeight="1">
      <c r="H63844" s="24"/>
    </row>
    <row r="63845" spans="8:8" ht="15" customHeight="1">
      <c r="H63845" s="24"/>
    </row>
    <row r="63846" spans="8:8" ht="15" customHeight="1">
      <c r="H63846" s="24"/>
    </row>
    <row r="63847" spans="8:8" ht="15" customHeight="1">
      <c r="H63847" s="24"/>
    </row>
    <row r="63848" spans="8:8" ht="15" customHeight="1">
      <c r="H63848" s="24"/>
    </row>
    <row r="63849" spans="8:8" ht="15" customHeight="1">
      <c r="H63849" s="24"/>
    </row>
    <row r="63850" spans="8:8" ht="15" customHeight="1">
      <c r="H63850" s="24"/>
    </row>
    <row r="63851" spans="8:8" ht="15" customHeight="1">
      <c r="H63851" s="24"/>
    </row>
    <row r="63852" spans="8:8" ht="15" customHeight="1">
      <c r="H63852" s="24"/>
    </row>
    <row r="63853" spans="8:8" ht="15" customHeight="1">
      <c r="H63853" s="24"/>
    </row>
    <row r="63854" spans="8:8" ht="15" customHeight="1">
      <c r="H63854" s="24"/>
    </row>
    <row r="63855" spans="8:8" ht="15" customHeight="1">
      <c r="H63855" s="24"/>
    </row>
    <row r="63856" spans="8:8" ht="15" customHeight="1">
      <c r="H63856" s="24"/>
    </row>
    <row r="63857" spans="8:8" ht="15" customHeight="1">
      <c r="H63857" s="24"/>
    </row>
    <row r="63858" spans="8:8" ht="15" customHeight="1">
      <c r="H63858" s="24"/>
    </row>
    <row r="63859" spans="8:8" ht="15" customHeight="1">
      <c r="H63859" s="24"/>
    </row>
    <row r="63860" spans="8:8" ht="15" customHeight="1">
      <c r="H63860" s="24"/>
    </row>
    <row r="63861" spans="8:8" ht="15" customHeight="1">
      <c r="H63861" s="24"/>
    </row>
    <row r="63862" spans="8:8" ht="15" customHeight="1">
      <c r="H63862" s="24"/>
    </row>
    <row r="63863" spans="8:8" ht="15" customHeight="1">
      <c r="H63863" s="24"/>
    </row>
    <row r="63864" spans="8:8" ht="15" customHeight="1">
      <c r="H63864" s="24"/>
    </row>
    <row r="63865" spans="8:8" ht="15" customHeight="1">
      <c r="H63865" s="24"/>
    </row>
    <row r="63866" spans="8:8" ht="15" customHeight="1">
      <c r="H63866" s="24"/>
    </row>
    <row r="63867" spans="8:8" ht="15" customHeight="1">
      <c r="H63867" s="24"/>
    </row>
    <row r="63868" spans="8:8" ht="15" customHeight="1">
      <c r="H63868" s="24"/>
    </row>
    <row r="63869" spans="8:8" ht="15" customHeight="1">
      <c r="H63869" s="24"/>
    </row>
    <row r="63870" spans="8:8" ht="15" customHeight="1">
      <c r="H63870" s="24"/>
    </row>
    <row r="63871" spans="8:8" ht="15" customHeight="1">
      <c r="H63871" s="24"/>
    </row>
    <row r="63872" spans="8:8" ht="15" customHeight="1">
      <c r="H63872" s="24"/>
    </row>
    <row r="63873" spans="8:8" ht="15" customHeight="1">
      <c r="H63873" s="24"/>
    </row>
    <row r="63874" spans="8:8" ht="15" customHeight="1">
      <c r="H63874" s="24"/>
    </row>
    <row r="63875" spans="8:8" ht="15" customHeight="1">
      <c r="H63875" s="24"/>
    </row>
    <row r="63876" spans="8:8" ht="15" customHeight="1">
      <c r="H63876" s="24"/>
    </row>
    <row r="63877" spans="8:8" ht="15" customHeight="1">
      <c r="H63877" s="24"/>
    </row>
    <row r="63878" spans="8:8" ht="15" customHeight="1">
      <c r="H63878" s="24"/>
    </row>
    <row r="63879" spans="8:8" ht="15" customHeight="1">
      <c r="H63879" s="24"/>
    </row>
    <row r="63880" spans="8:8" ht="15" customHeight="1">
      <c r="H63880" s="24"/>
    </row>
    <row r="63881" spans="8:8" ht="15" customHeight="1">
      <c r="H63881" s="24"/>
    </row>
    <row r="63882" spans="8:8" ht="15" customHeight="1">
      <c r="H63882" s="24"/>
    </row>
    <row r="63883" spans="8:8" ht="15" customHeight="1">
      <c r="H63883" s="24"/>
    </row>
    <row r="63884" spans="8:8" ht="15" customHeight="1">
      <c r="H63884" s="24"/>
    </row>
    <row r="63885" spans="8:8" ht="15" customHeight="1">
      <c r="H63885" s="24"/>
    </row>
    <row r="63886" spans="8:8" ht="15" customHeight="1">
      <c r="H63886" s="24"/>
    </row>
    <row r="63887" spans="8:8" ht="15" customHeight="1">
      <c r="H63887" s="24"/>
    </row>
    <row r="63888" spans="8:8" ht="15" customHeight="1">
      <c r="H63888" s="24"/>
    </row>
    <row r="63889" spans="8:8" ht="15" customHeight="1">
      <c r="H63889" s="24"/>
    </row>
    <row r="63890" spans="8:8" ht="15" customHeight="1">
      <c r="H63890" s="24"/>
    </row>
    <row r="63891" spans="8:8" ht="15" customHeight="1">
      <c r="H63891" s="24"/>
    </row>
    <row r="63892" spans="8:8" ht="15" customHeight="1">
      <c r="H63892" s="24"/>
    </row>
    <row r="63893" spans="8:8" ht="15" customHeight="1">
      <c r="H63893" s="24"/>
    </row>
    <row r="63894" spans="8:8" ht="15" customHeight="1">
      <c r="H63894" s="24"/>
    </row>
    <row r="63895" spans="8:8" ht="15" customHeight="1">
      <c r="H63895" s="24"/>
    </row>
    <row r="63896" spans="8:8" ht="15" customHeight="1">
      <c r="H63896" s="24"/>
    </row>
    <row r="63897" spans="8:8" ht="15" customHeight="1">
      <c r="H63897" s="24"/>
    </row>
    <row r="63898" spans="8:8" ht="15" customHeight="1">
      <c r="H63898" s="24"/>
    </row>
    <row r="63899" spans="8:8" ht="15" customHeight="1">
      <c r="H63899" s="24"/>
    </row>
    <row r="63900" spans="8:8" ht="15" customHeight="1">
      <c r="H63900" s="24"/>
    </row>
    <row r="63901" spans="8:8" ht="15" customHeight="1">
      <c r="H63901" s="24"/>
    </row>
    <row r="63902" spans="8:8" ht="15" customHeight="1">
      <c r="H63902" s="24"/>
    </row>
    <row r="63903" spans="8:8" ht="15" customHeight="1">
      <c r="H63903" s="24"/>
    </row>
    <row r="63904" spans="8:8" ht="15" customHeight="1">
      <c r="H63904" s="24"/>
    </row>
    <row r="63905" spans="8:8" ht="15" customHeight="1">
      <c r="H63905" s="24"/>
    </row>
    <row r="63906" spans="8:8" ht="15" customHeight="1">
      <c r="H63906" s="24"/>
    </row>
    <row r="63907" spans="8:8" ht="15" customHeight="1">
      <c r="H63907" s="24"/>
    </row>
    <row r="63908" spans="8:8" ht="15" customHeight="1">
      <c r="H63908" s="24"/>
    </row>
    <row r="63909" spans="8:8" ht="15" customHeight="1">
      <c r="H63909" s="24"/>
    </row>
    <row r="63910" spans="8:8" ht="15" customHeight="1">
      <c r="H63910" s="24"/>
    </row>
    <row r="63911" spans="8:8" ht="15" customHeight="1">
      <c r="H63911" s="24"/>
    </row>
    <row r="63912" spans="8:8" ht="15" customHeight="1">
      <c r="H63912" s="24"/>
    </row>
    <row r="63913" spans="8:8" ht="15" customHeight="1">
      <c r="H63913" s="24"/>
    </row>
    <row r="63914" spans="8:8" ht="15" customHeight="1">
      <c r="H63914" s="24"/>
    </row>
    <row r="63915" spans="8:8" ht="15" customHeight="1">
      <c r="H63915" s="24"/>
    </row>
    <row r="63916" spans="8:8" ht="15" customHeight="1">
      <c r="H63916" s="24"/>
    </row>
    <row r="63917" spans="8:8" ht="15" customHeight="1">
      <c r="H63917" s="24"/>
    </row>
    <row r="63918" spans="8:8" ht="15" customHeight="1">
      <c r="H63918" s="24"/>
    </row>
    <row r="63919" spans="8:8" ht="15" customHeight="1">
      <c r="H63919" s="24"/>
    </row>
    <row r="63920" spans="8:8" ht="15" customHeight="1">
      <c r="H63920" s="24"/>
    </row>
    <row r="63921" spans="8:8" ht="15" customHeight="1">
      <c r="H63921" s="24"/>
    </row>
    <row r="63922" spans="8:8" ht="15" customHeight="1">
      <c r="H63922" s="24"/>
    </row>
    <row r="63923" spans="8:8" ht="15" customHeight="1">
      <c r="H63923" s="24"/>
    </row>
    <row r="63924" spans="8:8" ht="15" customHeight="1">
      <c r="H63924" s="24"/>
    </row>
    <row r="63925" spans="8:8" ht="15" customHeight="1">
      <c r="H63925" s="24"/>
    </row>
    <row r="63926" spans="8:8" ht="15" customHeight="1">
      <c r="H63926" s="24"/>
    </row>
    <row r="63927" spans="8:8" ht="15" customHeight="1">
      <c r="H63927" s="24"/>
    </row>
    <row r="63928" spans="8:8" ht="15" customHeight="1">
      <c r="H63928" s="24"/>
    </row>
    <row r="63929" spans="8:8" ht="15" customHeight="1">
      <c r="H63929" s="24"/>
    </row>
    <row r="63930" spans="8:8" ht="15" customHeight="1">
      <c r="H63930" s="24"/>
    </row>
    <row r="63931" spans="8:8" ht="15" customHeight="1">
      <c r="H63931" s="24"/>
    </row>
    <row r="63932" spans="8:8" ht="15" customHeight="1">
      <c r="H63932" s="24"/>
    </row>
    <row r="63933" spans="8:8" ht="15" customHeight="1">
      <c r="H63933" s="24"/>
    </row>
    <row r="63934" spans="8:8" ht="15" customHeight="1">
      <c r="H63934" s="24"/>
    </row>
    <row r="63935" spans="8:8" ht="15" customHeight="1">
      <c r="H63935" s="24"/>
    </row>
    <row r="63936" spans="8:8" ht="15" customHeight="1">
      <c r="H63936" s="24"/>
    </row>
    <row r="63937" spans="8:8" ht="15" customHeight="1">
      <c r="H63937" s="24"/>
    </row>
    <row r="63938" spans="8:8" ht="15" customHeight="1">
      <c r="H63938" s="24"/>
    </row>
    <row r="63939" spans="8:8" ht="15" customHeight="1">
      <c r="H63939" s="24"/>
    </row>
    <row r="63940" spans="8:8" ht="15" customHeight="1">
      <c r="H63940" s="24"/>
    </row>
    <row r="63941" spans="8:8" ht="15" customHeight="1">
      <c r="H63941" s="24"/>
    </row>
    <row r="63942" spans="8:8" ht="15" customHeight="1">
      <c r="H63942" s="24"/>
    </row>
    <row r="63943" spans="8:8" ht="15" customHeight="1">
      <c r="H63943" s="24"/>
    </row>
    <row r="63944" spans="8:8" ht="15" customHeight="1">
      <c r="H63944" s="24"/>
    </row>
    <row r="63945" spans="8:8" ht="15" customHeight="1">
      <c r="H63945" s="24"/>
    </row>
    <row r="63946" spans="8:8" ht="15" customHeight="1">
      <c r="H63946" s="24"/>
    </row>
    <row r="63947" spans="8:8" ht="15" customHeight="1">
      <c r="H63947" s="24"/>
    </row>
    <row r="63948" spans="8:8" ht="15" customHeight="1">
      <c r="H63948" s="24"/>
    </row>
    <row r="63949" spans="8:8" ht="15" customHeight="1">
      <c r="H63949" s="24"/>
    </row>
    <row r="63950" spans="8:8" ht="15" customHeight="1">
      <c r="H63950" s="24"/>
    </row>
    <row r="63951" spans="8:8" ht="15" customHeight="1">
      <c r="H63951" s="24"/>
    </row>
    <row r="63952" spans="8:8" ht="15" customHeight="1">
      <c r="H63952" s="24"/>
    </row>
    <row r="63953" spans="8:8" ht="15" customHeight="1">
      <c r="H63953" s="24"/>
    </row>
    <row r="63954" spans="8:8" ht="15" customHeight="1">
      <c r="H63954" s="24"/>
    </row>
    <row r="63955" spans="8:8" ht="15" customHeight="1">
      <c r="H63955" s="24"/>
    </row>
    <row r="63956" spans="8:8" ht="15" customHeight="1">
      <c r="H63956" s="24"/>
    </row>
    <row r="63957" spans="8:8" ht="15" customHeight="1">
      <c r="H63957" s="24"/>
    </row>
    <row r="63958" spans="8:8" ht="15" customHeight="1">
      <c r="H63958" s="24"/>
    </row>
    <row r="63959" spans="8:8" ht="15" customHeight="1">
      <c r="H63959" s="24"/>
    </row>
    <row r="63960" spans="8:8" ht="15" customHeight="1">
      <c r="H63960" s="24"/>
    </row>
    <row r="63961" spans="8:8" ht="15" customHeight="1">
      <c r="H63961" s="24"/>
    </row>
    <row r="63962" spans="8:8" ht="15" customHeight="1">
      <c r="H63962" s="24"/>
    </row>
    <row r="63963" spans="8:8" ht="15" customHeight="1">
      <c r="H63963" s="24"/>
    </row>
    <row r="63964" spans="8:8" ht="15" customHeight="1">
      <c r="H63964" s="24"/>
    </row>
    <row r="63965" spans="8:8" ht="15" customHeight="1">
      <c r="H63965" s="24"/>
    </row>
    <row r="63966" spans="8:8" ht="15" customHeight="1">
      <c r="H63966" s="24"/>
    </row>
    <row r="63967" spans="8:8" ht="15" customHeight="1">
      <c r="H63967" s="24"/>
    </row>
    <row r="63968" spans="8:8" ht="15" customHeight="1">
      <c r="H63968" s="24"/>
    </row>
    <row r="63969" spans="8:8" ht="15" customHeight="1">
      <c r="H63969" s="24"/>
    </row>
    <row r="63970" spans="8:8" ht="15" customHeight="1">
      <c r="H63970" s="24"/>
    </row>
    <row r="63971" spans="8:8" ht="15" customHeight="1">
      <c r="H63971" s="24"/>
    </row>
    <row r="63972" spans="8:8" ht="15" customHeight="1">
      <c r="H63972" s="24"/>
    </row>
    <row r="63973" spans="8:8" ht="15" customHeight="1">
      <c r="H63973" s="24"/>
    </row>
    <row r="63974" spans="8:8" ht="15" customHeight="1">
      <c r="H63974" s="24"/>
    </row>
    <row r="63975" spans="8:8" ht="15" customHeight="1">
      <c r="H63975" s="24"/>
    </row>
    <row r="63976" spans="8:8" ht="15" customHeight="1">
      <c r="H63976" s="24"/>
    </row>
    <row r="63977" spans="8:8" ht="15" customHeight="1">
      <c r="H63977" s="24"/>
    </row>
    <row r="63978" spans="8:8" ht="15" customHeight="1">
      <c r="H63978" s="24"/>
    </row>
    <row r="63979" spans="8:8" ht="15" customHeight="1">
      <c r="H63979" s="24"/>
    </row>
    <row r="63980" spans="8:8" ht="15" customHeight="1">
      <c r="H63980" s="24"/>
    </row>
    <row r="63981" spans="8:8" ht="15" customHeight="1">
      <c r="H63981" s="24"/>
    </row>
    <row r="63982" spans="8:8" ht="15" customHeight="1">
      <c r="H63982" s="24"/>
    </row>
    <row r="63983" spans="8:8" ht="15" customHeight="1">
      <c r="H63983" s="24"/>
    </row>
    <row r="63984" spans="8:8" ht="15" customHeight="1">
      <c r="H63984" s="24"/>
    </row>
    <row r="63985" spans="8:8" ht="15" customHeight="1">
      <c r="H63985" s="24"/>
    </row>
    <row r="63986" spans="8:8" ht="15" customHeight="1">
      <c r="H63986" s="24"/>
    </row>
    <row r="63987" spans="8:8" ht="15" customHeight="1">
      <c r="H63987" s="24"/>
    </row>
    <row r="63988" spans="8:8" ht="15" customHeight="1">
      <c r="H63988" s="24"/>
    </row>
    <row r="63989" spans="8:8" ht="15" customHeight="1">
      <c r="H63989" s="24"/>
    </row>
    <row r="63990" spans="8:8" ht="15" customHeight="1">
      <c r="H63990" s="24"/>
    </row>
    <row r="63991" spans="8:8" ht="15" customHeight="1">
      <c r="H63991" s="24"/>
    </row>
    <row r="63992" spans="8:8" ht="15" customHeight="1">
      <c r="H63992" s="24"/>
    </row>
    <row r="63993" spans="8:8" ht="15" customHeight="1">
      <c r="H63993" s="24"/>
    </row>
    <row r="63994" spans="8:8" ht="15" customHeight="1">
      <c r="H63994" s="24"/>
    </row>
    <row r="63995" spans="8:8" ht="15" customHeight="1">
      <c r="H63995" s="24"/>
    </row>
    <row r="63996" spans="8:8" ht="15" customHeight="1">
      <c r="H63996" s="24"/>
    </row>
    <row r="63997" spans="8:8" ht="15" customHeight="1">
      <c r="H63997" s="24"/>
    </row>
    <row r="63998" spans="8:8" ht="15" customHeight="1">
      <c r="H63998" s="24"/>
    </row>
    <row r="63999" spans="8:8" ht="15" customHeight="1">
      <c r="H63999" s="24"/>
    </row>
    <row r="64000" spans="8:8" ht="15" customHeight="1">
      <c r="H64000" s="24"/>
    </row>
    <row r="64001" spans="8:8" ht="15" customHeight="1">
      <c r="H64001" s="24"/>
    </row>
    <row r="64002" spans="8:8" ht="15" customHeight="1">
      <c r="H64002" s="24"/>
    </row>
    <row r="64003" spans="8:8" ht="15" customHeight="1">
      <c r="H64003" s="24"/>
    </row>
    <row r="64004" spans="8:8" ht="15" customHeight="1">
      <c r="H64004" s="24"/>
    </row>
    <row r="64005" spans="8:8" ht="15" customHeight="1">
      <c r="H64005" s="24"/>
    </row>
    <row r="64006" spans="8:8" ht="15" customHeight="1">
      <c r="H64006" s="24"/>
    </row>
    <row r="64007" spans="8:8" ht="15" customHeight="1">
      <c r="H64007" s="24"/>
    </row>
    <row r="64008" spans="8:8" ht="15" customHeight="1">
      <c r="H64008" s="24"/>
    </row>
    <row r="64009" spans="8:8" ht="15" customHeight="1">
      <c r="H64009" s="24"/>
    </row>
    <row r="64010" spans="8:8" ht="15" customHeight="1">
      <c r="H64010" s="24"/>
    </row>
    <row r="64011" spans="8:8" ht="15" customHeight="1">
      <c r="H64011" s="24"/>
    </row>
    <row r="64012" spans="8:8" ht="15" customHeight="1">
      <c r="H64012" s="24"/>
    </row>
    <row r="64013" spans="8:8" ht="15" customHeight="1">
      <c r="H64013" s="24"/>
    </row>
    <row r="64014" spans="8:8" ht="15" customHeight="1">
      <c r="H64014" s="24"/>
    </row>
    <row r="64015" spans="8:8" ht="15" customHeight="1">
      <c r="H64015" s="24"/>
    </row>
    <row r="64016" spans="8:8" ht="15" customHeight="1">
      <c r="H64016" s="24"/>
    </row>
    <row r="64017" spans="8:8" ht="15" customHeight="1">
      <c r="H64017" s="24"/>
    </row>
    <row r="64018" spans="8:8" ht="15" customHeight="1">
      <c r="H64018" s="24"/>
    </row>
    <row r="64019" spans="8:8" ht="15" customHeight="1">
      <c r="H64019" s="24"/>
    </row>
    <row r="64020" spans="8:8" ht="15" customHeight="1">
      <c r="H64020" s="24"/>
    </row>
    <row r="64021" spans="8:8" ht="15" customHeight="1">
      <c r="H64021" s="24"/>
    </row>
    <row r="64022" spans="8:8" ht="15" customHeight="1">
      <c r="H64022" s="24"/>
    </row>
    <row r="64023" spans="8:8" ht="15" customHeight="1">
      <c r="H64023" s="24"/>
    </row>
    <row r="64024" spans="8:8" ht="15" customHeight="1">
      <c r="H64024" s="24"/>
    </row>
    <row r="64025" spans="8:8" ht="15" customHeight="1">
      <c r="H64025" s="24"/>
    </row>
    <row r="64026" spans="8:8" ht="15" customHeight="1">
      <c r="H64026" s="24"/>
    </row>
    <row r="64027" spans="8:8" ht="15" customHeight="1">
      <c r="H64027" s="24"/>
    </row>
    <row r="64028" spans="8:8" ht="15" customHeight="1">
      <c r="H64028" s="24"/>
    </row>
    <row r="64029" spans="8:8" ht="15" customHeight="1">
      <c r="H64029" s="24"/>
    </row>
    <row r="64030" spans="8:8" ht="15" customHeight="1">
      <c r="H64030" s="24"/>
    </row>
    <row r="64031" spans="8:8" ht="15" customHeight="1">
      <c r="H64031" s="24"/>
    </row>
    <row r="64032" spans="8:8" ht="15" customHeight="1">
      <c r="H64032" s="24"/>
    </row>
    <row r="64033" spans="8:8" ht="15" customHeight="1">
      <c r="H64033" s="24"/>
    </row>
    <row r="64034" spans="8:8" ht="15" customHeight="1">
      <c r="H64034" s="24"/>
    </row>
    <row r="64035" spans="8:8" ht="15" customHeight="1">
      <c r="H64035" s="24"/>
    </row>
    <row r="64036" spans="8:8" ht="15" customHeight="1">
      <c r="H64036" s="24"/>
    </row>
    <row r="64037" spans="8:8" ht="15" customHeight="1">
      <c r="H64037" s="24"/>
    </row>
    <row r="64038" spans="8:8" ht="15" customHeight="1">
      <c r="H64038" s="24"/>
    </row>
    <row r="64039" spans="8:8" ht="15" customHeight="1">
      <c r="H64039" s="24"/>
    </row>
    <row r="64040" spans="8:8" ht="15" customHeight="1">
      <c r="H64040" s="24"/>
    </row>
    <row r="64041" spans="8:8" ht="15" customHeight="1">
      <c r="H64041" s="24"/>
    </row>
    <row r="64042" spans="8:8" ht="15" customHeight="1">
      <c r="H64042" s="24"/>
    </row>
    <row r="64043" spans="8:8" ht="15" customHeight="1">
      <c r="H64043" s="24"/>
    </row>
    <row r="64044" spans="8:8" ht="15" customHeight="1">
      <c r="H64044" s="24"/>
    </row>
    <row r="64045" spans="8:8" ht="15" customHeight="1">
      <c r="H64045" s="24"/>
    </row>
    <row r="64046" spans="8:8" ht="15" customHeight="1">
      <c r="H64046" s="24"/>
    </row>
    <row r="64047" spans="8:8" ht="15" customHeight="1">
      <c r="H64047" s="24"/>
    </row>
    <row r="64048" spans="8:8" ht="15" customHeight="1">
      <c r="H64048" s="24"/>
    </row>
    <row r="64049" spans="8:8" ht="15" customHeight="1">
      <c r="H64049" s="24"/>
    </row>
    <row r="64050" spans="8:8" ht="15" customHeight="1">
      <c r="H64050" s="24"/>
    </row>
    <row r="64051" spans="8:8" ht="15" customHeight="1">
      <c r="H64051" s="24"/>
    </row>
    <row r="64052" spans="8:8" ht="15" customHeight="1">
      <c r="H64052" s="24"/>
    </row>
    <row r="64053" spans="8:8" ht="15" customHeight="1">
      <c r="H64053" s="24"/>
    </row>
    <row r="64054" spans="8:8" ht="15" customHeight="1">
      <c r="H64054" s="24"/>
    </row>
    <row r="64055" spans="8:8" ht="15" customHeight="1">
      <c r="H64055" s="24"/>
    </row>
    <row r="64056" spans="8:8" ht="15" customHeight="1">
      <c r="H64056" s="24"/>
    </row>
    <row r="64057" spans="8:8" ht="15" customHeight="1">
      <c r="H64057" s="24"/>
    </row>
    <row r="64058" spans="8:8" ht="15" customHeight="1">
      <c r="H64058" s="24"/>
    </row>
    <row r="64059" spans="8:8" ht="15" customHeight="1">
      <c r="H64059" s="24"/>
    </row>
    <row r="64060" spans="8:8" ht="15" customHeight="1">
      <c r="H64060" s="24"/>
    </row>
    <row r="64061" spans="8:8" ht="15" customHeight="1">
      <c r="H64061" s="24"/>
    </row>
    <row r="64062" spans="8:8" ht="15" customHeight="1">
      <c r="H64062" s="24"/>
    </row>
    <row r="64063" spans="8:8" ht="15" customHeight="1">
      <c r="H64063" s="24"/>
    </row>
    <row r="64064" spans="8:8" ht="15" customHeight="1">
      <c r="H64064" s="24"/>
    </row>
    <row r="64065" spans="8:8" ht="15" customHeight="1">
      <c r="H64065" s="24"/>
    </row>
    <row r="64066" spans="8:8" ht="15" customHeight="1">
      <c r="H64066" s="24"/>
    </row>
    <row r="64067" spans="8:8" ht="15" customHeight="1">
      <c r="H64067" s="24"/>
    </row>
    <row r="64068" spans="8:8" ht="15" customHeight="1">
      <c r="H64068" s="24"/>
    </row>
    <row r="64069" spans="8:8" ht="15" customHeight="1">
      <c r="H64069" s="24"/>
    </row>
    <row r="64070" spans="8:8" ht="15" customHeight="1">
      <c r="H64070" s="24"/>
    </row>
    <row r="64071" spans="8:8" ht="15" customHeight="1">
      <c r="H64071" s="24"/>
    </row>
    <row r="64072" spans="8:8" ht="15" customHeight="1">
      <c r="H64072" s="24"/>
    </row>
    <row r="64073" spans="8:8" ht="15" customHeight="1">
      <c r="H64073" s="24"/>
    </row>
    <row r="64074" spans="8:8" ht="15" customHeight="1">
      <c r="H64074" s="24"/>
    </row>
    <row r="64075" spans="8:8" ht="15" customHeight="1">
      <c r="H64075" s="24"/>
    </row>
    <row r="64076" spans="8:8" ht="15" customHeight="1">
      <c r="H64076" s="24"/>
    </row>
    <row r="64077" spans="8:8" ht="15" customHeight="1">
      <c r="H64077" s="24"/>
    </row>
    <row r="64078" spans="8:8" ht="15" customHeight="1">
      <c r="H64078" s="24"/>
    </row>
    <row r="64079" spans="8:8" ht="15" customHeight="1">
      <c r="H64079" s="24"/>
    </row>
    <row r="64080" spans="8:8" ht="15" customHeight="1">
      <c r="H64080" s="24"/>
    </row>
    <row r="64081" spans="8:8" ht="15" customHeight="1">
      <c r="H64081" s="24"/>
    </row>
    <row r="64082" spans="8:8" ht="15" customHeight="1">
      <c r="H64082" s="24"/>
    </row>
    <row r="64083" spans="8:8" ht="15" customHeight="1">
      <c r="H64083" s="24"/>
    </row>
    <row r="64084" spans="8:8" ht="15" customHeight="1">
      <c r="H64084" s="24"/>
    </row>
    <row r="64085" spans="8:8" ht="15" customHeight="1">
      <c r="H64085" s="24"/>
    </row>
    <row r="64086" spans="8:8" ht="15" customHeight="1">
      <c r="H64086" s="24"/>
    </row>
    <row r="64087" spans="8:8" ht="15" customHeight="1">
      <c r="H64087" s="24"/>
    </row>
    <row r="64088" spans="8:8" ht="15" customHeight="1">
      <c r="H64088" s="24"/>
    </row>
    <row r="64089" spans="8:8" ht="15" customHeight="1">
      <c r="H64089" s="24"/>
    </row>
    <row r="64090" spans="8:8" ht="15" customHeight="1">
      <c r="H64090" s="24"/>
    </row>
    <row r="64091" spans="8:8" ht="15" customHeight="1">
      <c r="H64091" s="24"/>
    </row>
    <row r="64092" spans="8:8" ht="15" customHeight="1">
      <c r="H64092" s="24"/>
    </row>
    <row r="64093" spans="8:8" ht="15" customHeight="1">
      <c r="H64093" s="24"/>
    </row>
    <row r="64094" spans="8:8" ht="15" customHeight="1">
      <c r="H64094" s="24"/>
    </row>
    <row r="64095" spans="8:8" ht="15" customHeight="1">
      <c r="H64095" s="24"/>
    </row>
    <row r="64096" spans="8:8" ht="15" customHeight="1">
      <c r="H64096" s="24"/>
    </row>
    <row r="64097" spans="8:8" ht="15" customHeight="1">
      <c r="H64097" s="24"/>
    </row>
    <row r="64098" spans="8:8" ht="15" customHeight="1">
      <c r="H64098" s="24"/>
    </row>
    <row r="64099" spans="8:8" ht="15" customHeight="1">
      <c r="H64099" s="24"/>
    </row>
    <row r="64100" spans="8:8" ht="15" customHeight="1">
      <c r="H64100" s="24"/>
    </row>
    <row r="64101" spans="8:8" ht="15" customHeight="1">
      <c r="H64101" s="24"/>
    </row>
    <row r="64102" spans="8:8" ht="15" customHeight="1">
      <c r="H64102" s="24"/>
    </row>
    <row r="64103" spans="8:8" ht="15" customHeight="1">
      <c r="H64103" s="24"/>
    </row>
    <row r="64104" spans="8:8" ht="15" customHeight="1">
      <c r="H64104" s="24"/>
    </row>
    <row r="64105" spans="8:8" ht="15" customHeight="1">
      <c r="H64105" s="24"/>
    </row>
    <row r="64106" spans="8:8" ht="15" customHeight="1">
      <c r="H64106" s="24"/>
    </row>
    <row r="64107" spans="8:8" ht="15" customHeight="1">
      <c r="H64107" s="24"/>
    </row>
    <row r="64108" spans="8:8" ht="15" customHeight="1">
      <c r="H64108" s="24"/>
    </row>
    <row r="64109" spans="8:8" ht="15" customHeight="1">
      <c r="H64109" s="24"/>
    </row>
    <row r="64110" spans="8:8" ht="15" customHeight="1">
      <c r="H64110" s="24"/>
    </row>
    <row r="64111" spans="8:8" ht="15" customHeight="1">
      <c r="H64111" s="24"/>
    </row>
    <row r="64112" spans="8:8" ht="15" customHeight="1">
      <c r="H64112" s="24"/>
    </row>
    <row r="64113" spans="8:8" ht="15" customHeight="1">
      <c r="H64113" s="24"/>
    </row>
    <row r="64114" spans="8:8" ht="15" customHeight="1">
      <c r="H64114" s="24"/>
    </row>
    <row r="64115" spans="8:8" ht="15" customHeight="1">
      <c r="H64115" s="24"/>
    </row>
    <row r="64116" spans="8:8" ht="15" customHeight="1">
      <c r="H64116" s="24"/>
    </row>
    <row r="64117" spans="8:8" ht="15" customHeight="1">
      <c r="H64117" s="24"/>
    </row>
    <row r="64118" spans="8:8" ht="15" customHeight="1">
      <c r="H64118" s="24"/>
    </row>
    <row r="64119" spans="8:8" ht="15" customHeight="1">
      <c r="H64119" s="24"/>
    </row>
    <row r="64120" spans="8:8" ht="15" customHeight="1">
      <c r="H64120" s="24"/>
    </row>
    <row r="64121" spans="8:8" ht="15" customHeight="1">
      <c r="H64121" s="24"/>
    </row>
    <row r="64122" spans="8:8" ht="15" customHeight="1">
      <c r="H64122" s="24"/>
    </row>
    <row r="64123" spans="8:8" ht="15" customHeight="1">
      <c r="H64123" s="24"/>
    </row>
    <row r="64124" spans="8:8" ht="15" customHeight="1">
      <c r="H64124" s="24"/>
    </row>
    <row r="64125" spans="8:8" ht="15" customHeight="1">
      <c r="H64125" s="24"/>
    </row>
    <row r="64126" spans="8:8" ht="15" customHeight="1">
      <c r="H64126" s="24"/>
    </row>
    <row r="64127" spans="8:8" ht="15" customHeight="1">
      <c r="H64127" s="24"/>
    </row>
    <row r="64128" spans="8:8" ht="15" customHeight="1">
      <c r="H64128" s="24"/>
    </row>
    <row r="64129" spans="8:8" ht="15" customHeight="1">
      <c r="H64129" s="24"/>
    </row>
    <row r="64130" spans="8:8" ht="15" customHeight="1">
      <c r="H64130" s="24"/>
    </row>
    <row r="64131" spans="8:8" ht="15" customHeight="1">
      <c r="H64131" s="24"/>
    </row>
    <row r="64132" spans="8:8" ht="15" customHeight="1">
      <c r="H64132" s="24"/>
    </row>
    <row r="64133" spans="8:8" ht="15" customHeight="1">
      <c r="H64133" s="24"/>
    </row>
    <row r="64134" spans="8:8" ht="15" customHeight="1">
      <c r="H64134" s="24"/>
    </row>
    <row r="64135" spans="8:8" ht="15" customHeight="1">
      <c r="H64135" s="24"/>
    </row>
    <row r="64136" spans="8:8" ht="15" customHeight="1">
      <c r="H64136" s="24"/>
    </row>
    <row r="64137" spans="8:8" ht="15" customHeight="1">
      <c r="H64137" s="24"/>
    </row>
    <row r="64138" spans="8:8" ht="15" customHeight="1">
      <c r="H64138" s="24"/>
    </row>
    <row r="64139" spans="8:8" ht="15" customHeight="1">
      <c r="H64139" s="24"/>
    </row>
    <row r="64140" spans="8:8" ht="15" customHeight="1">
      <c r="H64140" s="24"/>
    </row>
    <row r="64141" spans="8:8" ht="15" customHeight="1">
      <c r="H64141" s="24"/>
    </row>
    <row r="64142" spans="8:8" ht="15" customHeight="1">
      <c r="H64142" s="24"/>
    </row>
    <row r="64143" spans="8:8" ht="15" customHeight="1">
      <c r="H64143" s="24"/>
    </row>
    <row r="64144" spans="8:8" ht="15" customHeight="1">
      <c r="H64144" s="24"/>
    </row>
    <row r="64145" spans="8:8" ht="15" customHeight="1">
      <c r="H64145" s="24"/>
    </row>
    <row r="64146" spans="8:8" ht="15" customHeight="1">
      <c r="H64146" s="24"/>
    </row>
    <row r="64147" spans="8:8" ht="15" customHeight="1">
      <c r="H64147" s="24"/>
    </row>
    <row r="64148" spans="8:8" ht="15" customHeight="1">
      <c r="H64148" s="24"/>
    </row>
    <row r="64149" spans="8:8" ht="15" customHeight="1">
      <c r="H64149" s="24"/>
    </row>
    <row r="64150" spans="8:8" ht="15" customHeight="1">
      <c r="H64150" s="24"/>
    </row>
    <row r="64151" spans="8:8" ht="15" customHeight="1">
      <c r="H64151" s="24"/>
    </row>
    <row r="64152" spans="8:8" ht="15" customHeight="1">
      <c r="H64152" s="24"/>
    </row>
    <row r="64153" spans="8:8" ht="15" customHeight="1">
      <c r="H64153" s="24"/>
    </row>
    <row r="64154" spans="8:8" ht="15" customHeight="1">
      <c r="H64154" s="24"/>
    </row>
    <row r="64155" spans="8:8" ht="15" customHeight="1">
      <c r="H64155" s="24"/>
    </row>
    <row r="64156" spans="8:8" ht="15" customHeight="1">
      <c r="H64156" s="24"/>
    </row>
    <row r="64157" spans="8:8" ht="15" customHeight="1">
      <c r="H64157" s="24"/>
    </row>
    <row r="64158" spans="8:8" ht="15" customHeight="1">
      <c r="H64158" s="24"/>
    </row>
    <row r="64159" spans="8:8" ht="15" customHeight="1">
      <c r="H64159" s="24"/>
    </row>
    <row r="64160" spans="8:8" ht="15" customHeight="1">
      <c r="H64160" s="24"/>
    </row>
    <row r="64161" spans="8:8" ht="15" customHeight="1">
      <c r="H64161" s="24"/>
    </row>
    <row r="64162" spans="8:8" ht="15" customHeight="1">
      <c r="H64162" s="24"/>
    </row>
    <row r="64163" spans="8:8" ht="15" customHeight="1">
      <c r="H64163" s="24"/>
    </row>
    <row r="64164" spans="8:8" ht="15" customHeight="1">
      <c r="H64164" s="24"/>
    </row>
    <row r="64165" spans="8:8" ht="15" customHeight="1">
      <c r="H64165" s="24"/>
    </row>
    <row r="64166" spans="8:8" ht="15" customHeight="1">
      <c r="H64166" s="24"/>
    </row>
    <row r="64167" spans="8:8" ht="15" customHeight="1">
      <c r="H64167" s="24"/>
    </row>
    <row r="64168" spans="8:8" ht="15" customHeight="1">
      <c r="H64168" s="24"/>
    </row>
    <row r="64169" spans="8:8" ht="15" customHeight="1">
      <c r="H64169" s="24"/>
    </row>
    <row r="64170" spans="8:8" ht="15" customHeight="1">
      <c r="H64170" s="24"/>
    </row>
    <row r="64171" spans="8:8" ht="15" customHeight="1">
      <c r="H64171" s="24"/>
    </row>
    <row r="64172" spans="8:8" ht="15" customHeight="1">
      <c r="H64172" s="24"/>
    </row>
    <row r="64173" spans="8:8" ht="15" customHeight="1">
      <c r="H64173" s="24"/>
    </row>
    <row r="64174" spans="8:8" ht="15" customHeight="1">
      <c r="H64174" s="24"/>
    </row>
    <row r="64175" spans="8:8" ht="15" customHeight="1">
      <c r="H64175" s="24"/>
    </row>
    <row r="64176" spans="8:8" ht="15" customHeight="1">
      <c r="H64176" s="24"/>
    </row>
    <row r="64177" spans="8:8" ht="15" customHeight="1">
      <c r="H64177" s="24"/>
    </row>
    <row r="64178" spans="8:8" ht="15" customHeight="1">
      <c r="H64178" s="24"/>
    </row>
    <row r="64179" spans="8:8" ht="15" customHeight="1">
      <c r="H64179" s="24"/>
    </row>
    <row r="64180" spans="8:8" ht="15" customHeight="1">
      <c r="H64180" s="24"/>
    </row>
    <row r="64181" spans="8:8" ht="15" customHeight="1">
      <c r="H64181" s="24"/>
    </row>
    <row r="64182" spans="8:8" ht="15" customHeight="1">
      <c r="H64182" s="24"/>
    </row>
    <row r="64183" spans="8:8" ht="15" customHeight="1">
      <c r="H64183" s="24"/>
    </row>
    <row r="64184" spans="8:8" ht="15" customHeight="1">
      <c r="H64184" s="24"/>
    </row>
    <row r="64185" spans="8:8" ht="15" customHeight="1">
      <c r="H64185" s="24"/>
    </row>
    <row r="64186" spans="8:8" ht="15" customHeight="1">
      <c r="H64186" s="24"/>
    </row>
    <row r="64187" spans="8:8" ht="15" customHeight="1">
      <c r="H64187" s="24"/>
    </row>
    <row r="64188" spans="8:8" ht="15" customHeight="1">
      <c r="H64188" s="24"/>
    </row>
    <row r="64189" spans="8:8" ht="15" customHeight="1">
      <c r="H64189" s="24"/>
    </row>
    <row r="64190" spans="8:8" ht="15" customHeight="1">
      <c r="H64190" s="24"/>
    </row>
    <row r="64191" spans="8:8" ht="15" customHeight="1">
      <c r="H64191" s="24"/>
    </row>
    <row r="64192" spans="8:8" ht="15" customHeight="1">
      <c r="H64192" s="24"/>
    </row>
    <row r="64193" spans="8:8" ht="15" customHeight="1">
      <c r="H64193" s="24"/>
    </row>
    <row r="64194" spans="8:8" ht="15" customHeight="1">
      <c r="H64194" s="24"/>
    </row>
    <row r="64195" spans="8:8" ht="15" customHeight="1">
      <c r="H64195" s="24"/>
    </row>
    <row r="64196" spans="8:8" ht="15" customHeight="1">
      <c r="H64196" s="24"/>
    </row>
    <row r="64197" spans="8:8" ht="15" customHeight="1">
      <c r="H64197" s="24"/>
    </row>
    <row r="64198" spans="8:8" ht="15" customHeight="1">
      <c r="H64198" s="24"/>
    </row>
    <row r="64199" spans="8:8" ht="15" customHeight="1">
      <c r="H64199" s="24"/>
    </row>
    <row r="64200" spans="8:8" ht="15" customHeight="1">
      <c r="H64200" s="24"/>
    </row>
    <row r="64201" spans="8:8" ht="15" customHeight="1">
      <c r="H64201" s="24"/>
    </row>
    <row r="64202" spans="8:8" ht="15" customHeight="1">
      <c r="H64202" s="24"/>
    </row>
    <row r="64203" spans="8:8" ht="15" customHeight="1">
      <c r="H64203" s="24"/>
    </row>
    <row r="64204" spans="8:8" ht="15" customHeight="1">
      <c r="H64204" s="24"/>
    </row>
    <row r="64205" spans="8:8" ht="15" customHeight="1">
      <c r="H64205" s="24"/>
    </row>
    <row r="64206" spans="8:8" ht="15" customHeight="1">
      <c r="H64206" s="24"/>
    </row>
    <row r="64207" spans="8:8" ht="15" customHeight="1">
      <c r="H64207" s="24"/>
    </row>
    <row r="64208" spans="8:8" ht="15" customHeight="1">
      <c r="H64208" s="24"/>
    </row>
    <row r="64209" spans="8:8" ht="15" customHeight="1">
      <c r="H64209" s="24"/>
    </row>
    <row r="64210" spans="8:8" ht="15" customHeight="1">
      <c r="H64210" s="24"/>
    </row>
    <row r="64211" spans="8:8" ht="15" customHeight="1">
      <c r="H64211" s="24"/>
    </row>
    <row r="64212" spans="8:8" ht="15" customHeight="1">
      <c r="H64212" s="24"/>
    </row>
    <row r="64213" spans="8:8" ht="15" customHeight="1">
      <c r="H64213" s="24"/>
    </row>
    <row r="64214" spans="8:8" ht="15" customHeight="1">
      <c r="H64214" s="24"/>
    </row>
    <row r="64215" spans="8:8" ht="15" customHeight="1">
      <c r="H64215" s="24"/>
    </row>
    <row r="64216" spans="8:8" ht="15" customHeight="1">
      <c r="H64216" s="24"/>
    </row>
    <row r="64217" spans="8:8" ht="15" customHeight="1">
      <c r="H64217" s="24"/>
    </row>
    <row r="64218" spans="8:8" ht="15" customHeight="1">
      <c r="H64218" s="24"/>
    </row>
    <row r="64219" spans="8:8" ht="15" customHeight="1">
      <c r="H64219" s="24"/>
    </row>
    <row r="64220" spans="8:8" ht="15" customHeight="1">
      <c r="H64220" s="24"/>
    </row>
    <row r="64221" spans="8:8" ht="15" customHeight="1">
      <c r="H64221" s="24"/>
    </row>
    <row r="64222" spans="8:8" ht="15" customHeight="1">
      <c r="H64222" s="24"/>
    </row>
    <row r="64223" spans="8:8" ht="15" customHeight="1">
      <c r="H64223" s="24"/>
    </row>
    <row r="64224" spans="8:8" ht="15" customHeight="1">
      <c r="H64224" s="24"/>
    </row>
    <row r="64225" spans="8:8" ht="15" customHeight="1">
      <c r="H64225" s="24"/>
    </row>
    <row r="64226" spans="8:8" ht="15" customHeight="1">
      <c r="H64226" s="24"/>
    </row>
    <row r="64227" spans="8:8" ht="15" customHeight="1">
      <c r="H64227" s="24"/>
    </row>
    <row r="64228" spans="8:8" ht="15" customHeight="1">
      <c r="H64228" s="24"/>
    </row>
    <row r="64229" spans="8:8" ht="15" customHeight="1">
      <c r="H64229" s="24"/>
    </row>
    <row r="64230" spans="8:8" ht="15" customHeight="1">
      <c r="H64230" s="24"/>
    </row>
    <row r="64231" spans="8:8" ht="15" customHeight="1">
      <c r="H64231" s="24"/>
    </row>
    <row r="64232" spans="8:8" ht="15" customHeight="1">
      <c r="H64232" s="24"/>
    </row>
    <row r="64233" spans="8:8" ht="15" customHeight="1">
      <c r="H64233" s="24"/>
    </row>
    <row r="64234" spans="8:8" ht="15" customHeight="1">
      <c r="H64234" s="24"/>
    </row>
    <row r="64235" spans="8:8" ht="15" customHeight="1">
      <c r="H64235" s="24"/>
    </row>
    <row r="64236" spans="8:8" ht="15" customHeight="1">
      <c r="H64236" s="24"/>
    </row>
    <row r="64237" spans="8:8" ht="15" customHeight="1">
      <c r="H64237" s="24"/>
    </row>
    <row r="64238" spans="8:8" ht="15" customHeight="1">
      <c r="H64238" s="24"/>
    </row>
    <row r="64239" spans="8:8" ht="15" customHeight="1">
      <c r="H64239" s="24"/>
    </row>
    <row r="64240" spans="8:8" ht="15" customHeight="1">
      <c r="H64240" s="24"/>
    </row>
    <row r="64241" spans="8:8" ht="15" customHeight="1">
      <c r="H64241" s="24"/>
    </row>
    <row r="64242" spans="8:8" ht="15" customHeight="1">
      <c r="H64242" s="24"/>
    </row>
    <row r="64243" spans="8:8" ht="15" customHeight="1">
      <c r="H64243" s="24"/>
    </row>
    <row r="64244" spans="8:8" ht="15" customHeight="1">
      <c r="H64244" s="24"/>
    </row>
    <row r="64245" spans="8:8" ht="15" customHeight="1">
      <c r="H64245" s="24"/>
    </row>
    <row r="64246" spans="8:8" ht="15" customHeight="1">
      <c r="H64246" s="24"/>
    </row>
    <row r="64247" spans="8:8" ht="15" customHeight="1">
      <c r="H64247" s="24"/>
    </row>
    <row r="64248" spans="8:8" ht="15" customHeight="1">
      <c r="H64248" s="24"/>
    </row>
    <row r="64249" spans="8:8" ht="15" customHeight="1">
      <c r="H64249" s="24"/>
    </row>
    <row r="64250" spans="8:8" ht="15" customHeight="1">
      <c r="H64250" s="24"/>
    </row>
    <row r="64251" spans="8:8" ht="15" customHeight="1">
      <c r="H64251" s="24"/>
    </row>
    <row r="64252" spans="8:8" ht="15" customHeight="1">
      <c r="H64252" s="24"/>
    </row>
    <row r="64253" spans="8:8" ht="15" customHeight="1">
      <c r="H64253" s="24"/>
    </row>
    <row r="64254" spans="8:8" ht="15" customHeight="1">
      <c r="H64254" s="24"/>
    </row>
    <row r="64255" spans="8:8" ht="15" customHeight="1">
      <c r="H64255" s="24"/>
    </row>
    <row r="64256" spans="8:8" ht="15" customHeight="1">
      <c r="H64256" s="24"/>
    </row>
    <row r="64257" spans="8:8" ht="15" customHeight="1">
      <c r="H64257" s="24"/>
    </row>
    <row r="64258" spans="8:8" ht="15" customHeight="1">
      <c r="H64258" s="24"/>
    </row>
    <row r="64259" spans="8:8" ht="15" customHeight="1">
      <c r="H64259" s="24"/>
    </row>
    <row r="64260" spans="8:8" ht="15" customHeight="1">
      <c r="H64260" s="24"/>
    </row>
    <row r="64261" spans="8:8" ht="15" customHeight="1">
      <c r="H64261" s="24"/>
    </row>
    <row r="64262" spans="8:8" ht="15" customHeight="1">
      <c r="H64262" s="24"/>
    </row>
    <row r="64263" spans="8:8" ht="15" customHeight="1">
      <c r="H64263" s="24"/>
    </row>
    <row r="64264" spans="8:8" ht="15" customHeight="1">
      <c r="H64264" s="24"/>
    </row>
    <row r="64265" spans="8:8" ht="15" customHeight="1">
      <c r="H64265" s="24"/>
    </row>
    <row r="64266" spans="8:8" ht="15" customHeight="1">
      <c r="H64266" s="24"/>
    </row>
    <row r="64267" spans="8:8" ht="15" customHeight="1">
      <c r="H64267" s="24"/>
    </row>
    <row r="64268" spans="8:8" ht="15" customHeight="1">
      <c r="H64268" s="24"/>
    </row>
    <row r="64269" spans="8:8" ht="15" customHeight="1">
      <c r="H64269" s="24"/>
    </row>
    <row r="64270" spans="8:8" ht="15" customHeight="1">
      <c r="H64270" s="24"/>
    </row>
    <row r="64271" spans="8:8" ht="15" customHeight="1">
      <c r="H64271" s="24"/>
    </row>
    <row r="64272" spans="8:8" ht="15" customHeight="1">
      <c r="H64272" s="24"/>
    </row>
    <row r="64273" spans="8:8" ht="15" customHeight="1">
      <c r="H64273" s="24"/>
    </row>
    <row r="64274" spans="8:8" ht="15" customHeight="1">
      <c r="H64274" s="24"/>
    </row>
    <row r="64275" spans="8:8" ht="15" customHeight="1">
      <c r="H64275" s="24"/>
    </row>
    <row r="64276" spans="8:8" ht="15" customHeight="1">
      <c r="H64276" s="24"/>
    </row>
    <row r="64277" spans="8:8" ht="15" customHeight="1">
      <c r="H64277" s="24"/>
    </row>
    <row r="64278" spans="8:8" ht="15" customHeight="1">
      <c r="H64278" s="24"/>
    </row>
    <row r="64279" spans="8:8" ht="15" customHeight="1">
      <c r="H64279" s="24"/>
    </row>
    <row r="64280" spans="8:8" ht="15" customHeight="1">
      <c r="H64280" s="24"/>
    </row>
    <row r="64281" spans="8:8" ht="15" customHeight="1">
      <c r="H64281" s="24"/>
    </row>
    <row r="64282" spans="8:8" ht="15" customHeight="1">
      <c r="H64282" s="24"/>
    </row>
    <row r="64283" spans="8:8" ht="15" customHeight="1">
      <c r="H64283" s="24"/>
    </row>
    <row r="64284" spans="8:8" ht="15" customHeight="1">
      <c r="H64284" s="24"/>
    </row>
    <row r="64285" spans="8:8" ht="15" customHeight="1">
      <c r="H64285" s="24"/>
    </row>
    <row r="64286" spans="8:8" ht="15" customHeight="1">
      <c r="H64286" s="24"/>
    </row>
    <row r="64287" spans="8:8" ht="15" customHeight="1">
      <c r="H64287" s="24"/>
    </row>
    <row r="64288" spans="8:8" ht="15" customHeight="1">
      <c r="H64288" s="24"/>
    </row>
    <row r="64289" spans="8:8" ht="15" customHeight="1">
      <c r="H64289" s="24"/>
    </row>
    <row r="64290" spans="8:8" ht="15" customHeight="1">
      <c r="H64290" s="24"/>
    </row>
    <row r="64291" spans="8:8" ht="15" customHeight="1">
      <c r="H64291" s="24"/>
    </row>
    <row r="64292" spans="8:8" ht="15" customHeight="1">
      <c r="H64292" s="24"/>
    </row>
    <row r="64293" spans="8:8" ht="15" customHeight="1">
      <c r="H64293" s="24"/>
    </row>
    <row r="64294" spans="8:8" ht="15" customHeight="1">
      <c r="H64294" s="24"/>
    </row>
    <row r="64295" spans="8:8" ht="15" customHeight="1">
      <c r="H64295" s="24"/>
    </row>
    <row r="64296" spans="8:8" ht="15" customHeight="1">
      <c r="H64296" s="24"/>
    </row>
    <row r="64297" spans="8:8" ht="15" customHeight="1">
      <c r="H64297" s="24"/>
    </row>
    <row r="64298" spans="8:8" ht="15" customHeight="1">
      <c r="H64298" s="24"/>
    </row>
    <row r="64299" spans="8:8" ht="15" customHeight="1">
      <c r="H64299" s="24"/>
    </row>
    <row r="64300" spans="8:8" ht="15" customHeight="1">
      <c r="H64300" s="24"/>
    </row>
    <row r="64301" spans="8:8" ht="15" customHeight="1">
      <c r="H64301" s="24"/>
    </row>
    <row r="64302" spans="8:8" ht="15" customHeight="1">
      <c r="H64302" s="24"/>
    </row>
    <row r="64303" spans="8:8" ht="15" customHeight="1">
      <c r="H64303" s="24"/>
    </row>
    <row r="64304" spans="8:8" ht="15" customHeight="1">
      <c r="H64304" s="24"/>
    </row>
    <row r="64305" spans="8:8" ht="15" customHeight="1">
      <c r="H64305" s="24"/>
    </row>
    <row r="64306" spans="8:8" ht="15" customHeight="1">
      <c r="H64306" s="24"/>
    </row>
    <row r="64307" spans="8:8" ht="15" customHeight="1">
      <c r="H64307" s="24"/>
    </row>
    <row r="64308" spans="8:8" ht="15" customHeight="1">
      <c r="H64308" s="24"/>
    </row>
    <row r="64309" spans="8:8" ht="15" customHeight="1">
      <c r="H64309" s="24"/>
    </row>
    <row r="64310" spans="8:8" ht="15" customHeight="1">
      <c r="H64310" s="24"/>
    </row>
    <row r="64311" spans="8:8" ht="15" customHeight="1">
      <c r="H64311" s="24"/>
    </row>
    <row r="64312" spans="8:8" ht="15" customHeight="1">
      <c r="H64312" s="24"/>
    </row>
    <row r="64313" spans="8:8" ht="15" customHeight="1">
      <c r="H64313" s="24"/>
    </row>
    <row r="64314" spans="8:8" ht="15" customHeight="1">
      <c r="H64314" s="24"/>
    </row>
    <row r="64315" spans="8:8" ht="15" customHeight="1">
      <c r="H64315" s="24"/>
    </row>
    <row r="64316" spans="8:8" ht="15" customHeight="1">
      <c r="H64316" s="24"/>
    </row>
    <row r="64317" spans="8:8" ht="15" customHeight="1">
      <c r="H64317" s="24"/>
    </row>
    <row r="64318" spans="8:8" ht="15" customHeight="1">
      <c r="H64318" s="24"/>
    </row>
    <row r="64319" spans="8:8" ht="15" customHeight="1">
      <c r="H64319" s="24"/>
    </row>
    <row r="64320" spans="8:8" ht="15" customHeight="1">
      <c r="H64320" s="24"/>
    </row>
    <row r="64321" spans="8:8" ht="15" customHeight="1">
      <c r="H64321" s="24"/>
    </row>
    <row r="64322" spans="8:8" ht="15" customHeight="1">
      <c r="H64322" s="24"/>
    </row>
    <row r="64323" spans="8:8" ht="15" customHeight="1">
      <c r="H64323" s="24"/>
    </row>
    <row r="64324" spans="8:8" ht="15" customHeight="1">
      <c r="H64324" s="24"/>
    </row>
    <row r="64325" spans="8:8" ht="15" customHeight="1">
      <c r="H64325" s="24"/>
    </row>
    <row r="64326" spans="8:8" ht="15" customHeight="1">
      <c r="H64326" s="24"/>
    </row>
    <row r="64327" spans="8:8" ht="15" customHeight="1">
      <c r="H64327" s="24"/>
    </row>
    <row r="64328" spans="8:8" ht="15" customHeight="1">
      <c r="H64328" s="24"/>
    </row>
    <row r="64329" spans="8:8" ht="15" customHeight="1">
      <c r="H64329" s="24"/>
    </row>
    <row r="64330" spans="8:8" ht="15" customHeight="1">
      <c r="H64330" s="24"/>
    </row>
    <row r="64331" spans="8:8" ht="15" customHeight="1">
      <c r="H64331" s="24"/>
    </row>
    <row r="64332" spans="8:8" ht="15" customHeight="1">
      <c r="H64332" s="24"/>
    </row>
    <row r="64333" spans="8:8" ht="15" customHeight="1">
      <c r="H64333" s="24"/>
    </row>
    <row r="64334" spans="8:8" ht="15" customHeight="1">
      <c r="H64334" s="24"/>
    </row>
    <row r="64335" spans="8:8" ht="15" customHeight="1">
      <c r="H64335" s="24"/>
    </row>
    <row r="64336" spans="8:8" ht="15" customHeight="1">
      <c r="H64336" s="24"/>
    </row>
    <row r="64337" spans="8:8" ht="15" customHeight="1">
      <c r="H64337" s="24"/>
    </row>
    <row r="64338" spans="8:8" ht="15" customHeight="1">
      <c r="H64338" s="24"/>
    </row>
    <row r="64339" spans="8:8" ht="15" customHeight="1">
      <c r="H64339" s="24"/>
    </row>
    <row r="64340" spans="8:8" ht="15" customHeight="1">
      <c r="H64340" s="24"/>
    </row>
    <row r="64341" spans="8:8" ht="15" customHeight="1">
      <c r="H64341" s="24"/>
    </row>
    <row r="64342" spans="8:8" ht="15" customHeight="1">
      <c r="H64342" s="24"/>
    </row>
    <row r="64343" spans="8:8" ht="15" customHeight="1">
      <c r="H64343" s="24"/>
    </row>
    <row r="64344" spans="8:8" ht="15" customHeight="1">
      <c r="H64344" s="24"/>
    </row>
    <row r="64345" spans="8:8" ht="15" customHeight="1">
      <c r="H64345" s="24"/>
    </row>
    <row r="64346" spans="8:8" ht="15" customHeight="1">
      <c r="H64346" s="24"/>
    </row>
    <row r="64347" spans="8:8" ht="15" customHeight="1">
      <c r="H64347" s="24"/>
    </row>
    <row r="64348" spans="8:8" ht="15" customHeight="1">
      <c r="H64348" s="24"/>
    </row>
    <row r="64349" spans="8:8" ht="15" customHeight="1">
      <c r="H64349" s="24"/>
    </row>
    <row r="64350" spans="8:8" ht="15" customHeight="1">
      <c r="H64350" s="24"/>
    </row>
    <row r="64351" spans="8:8" ht="15" customHeight="1">
      <c r="H64351" s="24"/>
    </row>
    <row r="64352" spans="8:8" ht="15" customHeight="1">
      <c r="H64352" s="24"/>
    </row>
    <row r="64353" spans="8:8" ht="15" customHeight="1">
      <c r="H64353" s="24"/>
    </row>
    <row r="64354" spans="8:8" ht="15" customHeight="1">
      <c r="H64354" s="24"/>
    </row>
    <row r="64355" spans="8:8" ht="15" customHeight="1">
      <c r="H64355" s="24"/>
    </row>
    <row r="64356" spans="8:8" ht="15" customHeight="1">
      <c r="H64356" s="24"/>
    </row>
    <row r="64357" spans="8:8" ht="15" customHeight="1">
      <c r="H64357" s="24"/>
    </row>
    <row r="64358" spans="8:8" ht="15" customHeight="1">
      <c r="H64358" s="24"/>
    </row>
    <row r="64359" spans="8:8" ht="15" customHeight="1">
      <c r="H64359" s="24"/>
    </row>
    <row r="64360" spans="8:8" ht="15" customHeight="1">
      <c r="H64360" s="24"/>
    </row>
    <row r="64361" spans="8:8" ht="15" customHeight="1">
      <c r="H64361" s="24"/>
    </row>
    <row r="64362" spans="8:8" ht="15" customHeight="1">
      <c r="H64362" s="24"/>
    </row>
    <row r="64363" spans="8:8" ht="15" customHeight="1">
      <c r="H64363" s="24"/>
    </row>
    <row r="64364" spans="8:8" ht="15" customHeight="1">
      <c r="H64364" s="24"/>
    </row>
    <row r="64365" spans="8:8" ht="15" customHeight="1">
      <c r="H64365" s="24"/>
    </row>
    <row r="64366" spans="8:8" ht="15" customHeight="1">
      <c r="H64366" s="24"/>
    </row>
    <row r="64367" spans="8:8" ht="15" customHeight="1">
      <c r="H64367" s="24"/>
    </row>
    <row r="64368" spans="8:8" ht="15" customHeight="1">
      <c r="H64368" s="24"/>
    </row>
    <row r="64369" spans="8:8" ht="15" customHeight="1">
      <c r="H64369" s="24"/>
    </row>
    <row r="64370" spans="8:8" ht="15" customHeight="1">
      <c r="H64370" s="24"/>
    </row>
    <row r="64371" spans="8:8" ht="15" customHeight="1">
      <c r="H64371" s="24"/>
    </row>
    <row r="64372" spans="8:8" ht="15" customHeight="1">
      <c r="H64372" s="24"/>
    </row>
    <row r="64373" spans="8:8" ht="15" customHeight="1">
      <c r="H64373" s="24"/>
    </row>
    <row r="64374" spans="8:8" ht="15" customHeight="1">
      <c r="H64374" s="24"/>
    </row>
    <row r="64375" spans="8:8" ht="15" customHeight="1">
      <c r="H64375" s="24"/>
    </row>
    <row r="64376" spans="8:8" ht="15" customHeight="1">
      <c r="H64376" s="24"/>
    </row>
    <row r="64377" spans="8:8" ht="15" customHeight="1">
      <c r="H64377" s="24"/>
    </row>
    <row r="64378" spans="8:8" ht="15" customHeight="1">
      <c r="H64378" s="24"/>
    </row>
    <row r="64379" spans="8:8" ht="15" customHeight="1">
      <c r="H64379" s="24"/>
    </row>
    <row r="64380" spans="8:8" ht="15" customHeight="1">
      <c r="H64380" s="24"/>
    </row>
    <row r="64381" spans="8:8" ht="15" customHeight="1">
      <c r="H64381" s="24"/>
    </row>
    <row r="64382" spans="8:8" ht="15" customHeight="1">
      <c r="H64382" s="24"/>
    </row>
    <row r="64383" spans="8:8" ht="15" customHeight="1">
      <c r="H64383" s="24"/>
    </row>
    <row r="64384" spans="8:8" ht="15" customHeight="1">
      <c r="H64384" s="24"/>
    </row>
    <row r="64385" spans="8:8" ht="15" customHeight="1">
      <c r="H64385" s="24"/>
    </row>
    <row r="64386" spans="8:8" ht="15" customHeight="1">
      <c r="H64386" s="24"/>
    </row>
    <row r="64387" spans="8:8" ht="15" customHeight="1">
      <c r="H64387" s="24"/>
    </row>
    <row r="64388" spans="8:8" ht="15" customHeight="1">
      <c r="H64388" s="24"/>
    </row>
    <row r="64389" spans="8:8" ht="15" customHeight="1">
      <c r="H64389" s="24"/>
    </row>
    <row r="64390" spans="8:8" ht="15" customHeight="1">
      <c r="H64390" s="24"/>
    </row>
    <row r="64391" spans="8:8" ht="15" customHeight="1">
      <c r="H64391" s="24"/>
    </row>
    <row r="64392" spans="8:8" ht="15" customHeight="1">
      <c r="H64392" s="24"/>
    </row>
    <row r="64393" spans="8:8" ht="15" customHeight="1">
      <c r="H64393" s="24"/>
    </row>
    <row r="64394" spans="8:8" ht="15" customHeight="1">
      <c r="H64394" s="24"/>
    </row>
    <row r="64395" spans="8:8" ht="15" customHeight="1">
      <c r="H64395" s="24"/>
    </row>
    <row r="64396" spans="8:8" ht="15" customHeight="1">
      <c r="H64396" s="24"/>
    </row>
    <row r="64397" spans="8:8" ht="15" customHeight="1">
      <c r="H64397" s="24"/>
    </row>
    <row r="64398" spans="8:8" ht="15" customHeight="1">
      <c r="H64398" s="24"/>
    </row>
    <row r="64399" spans="8:8" ht="15" customHeight="1">
      <c r="H64399" s="24"/>
    </row>
    <row r="64400" spans="8:8" ht="15" customHeight="1">
      <c r="H64400" s="24"/>
    </row>
    <row r="64401" spans="8:8" ht="15" customHeight="1">
      <c r="H64401" s="24"/>
    </row>
    <row r="64402" spans="8:8" ht="15" customHeight="1">
      <c r="H64402" s="24"/>
    </row>
    <row r="64403" spans="8:8" ht="15" customHeight="1">
      <c r="H64403" s="24"/>
    </row>
    <row r="64404" spans="8:8" ht="15" customHeight="1">
      <c r="H64404" s="24"/>
    </row>
    <row r="64405" spans="8:8" ht="15" customHeight="1">
      <c r="H64405" s="24"/>
    </row>
    <row r="64406" spans="8:8" ht="15" customHeight="1">
      <c r="H64406" s="24"/>
    </row>
    <row r="64407" spans="8:8" ht="15" customHeight="1">
      <c r="H64407" s="24"/>
    </row>
    <row r="64408" spans="8:8" ht="15" customHeight="1">
      <c r="H64408" s="24"/>
    </row>
    <row r="64409" spans="8:8" ht="15" customHeight="1">
      <c r="H64409" s="24"/>
    </row>
    <row r="64410" spans="8:8" ht="15" customHeight="1">
      <c r="H64410" s="24"/>
    </row>
    <row r="64411" spans="8:8" ht="15" customHeight="1">
      <c r="H64411" s="24"/>
    </row>
    <row r="64412" spans="8:8" ht="15" customHeight="1">
      <c r="H64412" s="24"/>
    </row>
    <row r="64413" spans="8:8" ht="15" customHeight="1">
      <c r="H64413" s="24"/>
    </row>
    <row r="64414" spans="8:8" ht="15" customHeight="1">
      <c r="H64414" s="24"/>
    </row>
    <row r="64415" spans="8:8" ht="15" customHeight="1">
      <c r="H64415" s="24"/>
    </row>
    <row r="64416" spans="8:8" ht="15" customHeight="1">
      <c r="H64416" s="24"/>
    </row>
    <row r="64417" spans="8:8" ht="15" customHeight="1">
      <c r="H64417" s="24"/>
    </row>
    <row r="64418" spans="8:8" ht="15" customHeight="1">
      <c r="H64418" s="24"/>
    </row>
    <row r="64419" spans="8:8" ht="15" customHeight="1">
      <c r="H64419" s="24"/>
    </row>
    <row r="64420" spans="8:8" ht="15" customHeight="1">
      <c r="H64420" s="24"/>
    </row>
    <row r="64421" spans="8:8" ht="15" customHeight="1">
      <c r="H64421" s="24"/>
    </row>
    <row r="64422" spans="8:8" ht="15" customHeight="1">
      <c r="H64422" s="24"/>
    </row>
    <row r="64423" spans="8:8" ht="15" customHeight="1">
      <c r="H64423" s="24"/>
    </row>
    <row r="64424" spans="8:8" ht="15" customHeight="1">
      <c r="H64424" s="24"/>
    </row>
    <row r="64425" spans="8:8" ht="15" customHeight="1">
      <c r="H64425" s="24"/>
    </row>
    <row r="64426" spans="8:8" ht="15" customHeight="1">
      <c r="H64426" s="24"/>
    </row>
    <row r="64427" spans="8:8" ht="15" customHeight="1">
      <c r="H64427" s="24"/>
    </row>
    <row r="64428" spans="8:8" ht="15" customHeight="1">
      <c r="H64428" s="24"/>
    </row>
    <row r="64429" spans="8:8" ht="15" customHeight="1">
      <c r="H64429" s="24"/>
    </row>
    <row r="64430" spans="8:8" ht="15" customHeight="1">
      <c r="H64430" s="24"/>
    </row>
    <row r="64431" spans="8:8" ht="15" customHeight="1">
      <c r="H64431" s="24"/>
    </row>
    <row r="64432" spans="8:8" ht="15" customHeight="1">
      <c r="H64432" s="24"/>
    </row>
    <row r="64433" spans="8:8" ht="15" customHeight="1">
      <c r="H64433" s="24"/>
    </row>
    <row r="64434" spans="8:8" ht="15" customHeight="1">
      <c r="H64434" s="24"/>
    </row>
    <row r="64435" spans="8:8" ht="15" customHeight="1">
      <c r="H64435" s="24"/>
    </row>
    <row r="64436" spans="8:8" ht="15" customHeight="1">
      <c r="H64436" s="24"/>
    </row>
    <row r="64437" spans="8:8" ht="15" customHeight="1">
      <c r="H64437" s="24"/>
    </row>
    <row r="64438" spans="8:8" ht="15" customHeight="1">
      <c r="H64438" s="24"/>
    </row>
    <row r="64439" spans="8:8" ht="15" customHeight="1">
      <c r="H64439" s="24"/>
    </row>
    <row r="64440" spans="8:8" ht="15" customHeight="1">
      <c r="H64440" s="24"/>
    </row>
    <row r="64441" spans="8:8" ht="15" customHeight="1">
      <c r="H64441" s="24"/>
    </row>
    <row r="64442" spans="8:8" ht="15" customHeight="1">
      <c r="H64442" s="24"/>
    </row>
    <row r="64443" spans="8:8" ht="15" customHeight="1">
      <c r="H64443" s="24"/>
    </row>
    <row r="64444" spans="8:8" ht="15" customHeight="1">
      <c r="H64444" s="24"/>
    </row>
    <row r="64445" spans="8:8" ht="15" customHeight="1">
      <c r="H64445" s="24"/>
    </row>
    <row r="64446" spans="8:8" ht="15" customHeight="1">
      <c r="H64446" s="24"/>
    </row>
    <row r="64447" spans="8:8" ht="15" customHeight="1">
      <c r="H64447" s="24"/>
    </row>
    <row r="64448" spans="8:8" ht="15" customHeight="1">
      <c r="H64448" s="24"/>
    </row>
    <row r="64449" spans="8:8" ht="15" customHeight="1">
      <c r="H64449" s="24"/>
    </row>
    <row r="64450" spans="8:8" ht="15" customHeight="1">
      <c r="H64450" s="24"/>
    </row>
    <row r="64451" spans="8:8" ht="15" customHeight="1">
      <c r="H64451" s="24"/>
    </row>
    <row r="64452" spans="8:8" ht="15" customHeight="1">
      <c r="H64452" s="24"/>
    </row>
    <row r="64453" spans="8:8" ht="15" customHeight="1">
      <c r="H64453" s="24"/>
    </row>
    <row r="64454" spans="8:8" ht="15" customHeight="1">
      <c r="H64454" s="24"/>
    </row>
    <row r="64455" spans="8:8" ht="15" customHeight="1">
      <c r="H64455" s="24"/>
    </row>
    <row r="64456" spans="8:8" ht="15" customHeight="1">
      <c r="H64456" s="24"/>
    </row>
    <row r="64457" spans="8:8" ht="15" customHeight="1">
      <c r="H64457" s="24"/>
    </row>
    <row r="64458" spans="8:8" ht="15" customHeight="1">
      <c r="H64458" s="24"/>
    </row>
    <row r="64459" spans="8:8" ht="15" customHeight="1">
      <c r="H64459" s="24"/>
    </row>
    <row r="64460" spans="8:8" ht="15" customHeight="1">
      <c r="H64460" s="24"/>
    </row>
    <row r="64461" spans="8:8" ht="15" customHeight="1">
      <c r="H64461" s="24"/>
    </row>
    <row r="64462" spans="8:8" ht="15" customHeight="1">
      <c r="H64462" s="24"/>
    </row>
    <row r="64463" spans="8:8" ht="15" customHeight="1">
      <c r="H64463" s="24"/>
    </row>
    <row r="64464" spans="8:8" ht="15" customHeight="1">
      <c r="H64464" s="24"/>
    </row>
    <row r="64465" spans="8:8" ht="15" customHeight="1">
      <c r="H64465" s="24"/>
    </row>
    <row r="64466" spans="8:8" ht="15" customHeight="1">
      <c r="H64466" s="24"/>
    </row>
    <row r="64467" spans="8:8" ht="15" customHeight="1">
      <c r="H64467" s="24"/>
    </row>
    <row r="64468" spans="8:8" ht="15" customHeight="1">
      <c r="H64468" s="24"/>
    </row>
    <row r="64469" spans="8:8" ht="15" customHeight="1">
      <c r="H64469" s="24"/>
    </row>
    <row r="64470" spans="8:8" ht="15" customHeight="1">
      <c r="H64470" s="24"/>
    </row>
    <row r="64471" spans="8:8" ht="15" customHeight="1">
      <c r="H64471" s="24"/>
    </row>
    <row r="64472" spans="8:8" ht="15" customHeight="1">
      <c r="H64472" s="24"/>
    </row>
    <row r="64473" spans="8:8" ht="15" customHeight="1">
      <c r="H64473" s="24"/>
    </row>
    <row r="64474" spans="8:8" ht="15" customHeight="1">
      <c r="H64474" s="24"/>
    </row>
    <row r="64475" spans="8:8" ht="15" customHeight="1">
      <c r="H64475" s="24"/>
    </row>
    <row r="64476" spans="8:8" ht="15" customHeight="1">
      <c r="H64476" s="24"/>
    </row>
    <row r="64477" spans="8:8" ht="15" customHeight="1">
      <c r="H64477" s="24"/>
    </row>
    <row r="64478" spans="8:8" ht="15" customHeight="1">
      <c r="H64478" s="24"/>
    </row>
    <row r="64479" spans="8:8" ht="15" customHeight="1">
      <c r="H64479" s="24"/>
    </row>
    <row r="64480" spans="8:8" ht="15" customHeight="1">
      <c r="H64480" s="24"/>
    </row>
    <row r="64481" spans="8:8" ht="15" customHeight="1">
      <c r="H64481" s="24"/>
    </row>
    <row r="64482" spans="8:8" ht="15" customHeight="1">
      <c r="H64482" s="24"/>
    </row>
    <row r="64483" spans="8:8" ht="15" customHeight="1">
      <c r="H64483" s="24"/>
    </row>
    <row r="64484" spans="8:8" ht="15" customHeight="1">
      <c r="H64484" s="24"/>
    </row>
    <row r="64485" spans="8:8" ht="15" customHeight="1">
      <c r="H64485" s="24"/>
    </row>
    <row r="64486" spans="8:8" ht="15" customHeight="1">
      <c r="H64486" s="24"/>
    </row>
    <row r="64487" spans="8:8" ht="15" customHeight="1">
      <c r="H64487" s="24"/>
    </row>
    <row r="64488" spans="8:8" ht="15" customHeight="1">
      <c r="H64488" s="24"/>
    </row>
    <row r="64489" spans="8:8" ht="15" customHeight="1">
      <c r="H64489" s="24"/>
    </row>
    <row r="64490" spans="8:8" ht="15" customHeight="1">
      <c r="H64490" s="24"/>
    </row>
    <row r="64491" spans="8:8" ht="15" customHeight="1">
      <c r="H64491" s="24"/>
    </row>
    <row r="64492" spans="8:8" ht="15" customHeight="1">
      <c r="H64492" s="24"/>
    </row>
    <row r="64493" spans="8:8" ht="15" customHeight="1">
      <c r="H64493" s="24"/>
    </row>
    <row r="64494" spans="8:8" ht="15" customHeight="1">
      <c r="H64494" s="24"/>
    </row>
    <row r="64495" spans="8:8" ht="15" customHeight="1">
      <c r="H64495" s="24"/>
    </row>
    <row r="64496" spans="8:8" ht="15" customHeight="1">
      <c r="H64496" s="24"/>
    </row>
    <row r="64497" spans="8:8" ht="15" customHeight="1">
      <c r="H64497" s="24"/>
    </row>
    <row r="64498" spans="8:8" ht="15" customHeight="1">
      <c r="H64498" s="24"/>
    </row>
    <row r="64499" spans="8:8" ht="15" customHeight="1">
      <c r="H64499" s="24"/>
    </row>
    <row r="64500" spans="8:8" ht="15" customHeight="1">
      <c r="H64500" s="24"/>
    </row>
    <row r="64501" spans="8:8" ht="15" customHeight="1">
      <c r="H64501" s="24"/>
    </row>
    <row r="64502" spans="8:8" ht="15" customHeight="1">
      <c r="H64502" s="24"/>
    </row>
    <row r="64503" spans="8:8" ht="15" customHeight="1">
      <c r="H64503" s="24"/>
    </row>
    <row r="64504" spans="8:8" ht="15" customHeight="1">
      <c r="H64504" s="24"/>
    </row>
    <row r="64505" spans="8:8" ht="15" customHeight="1">
      <c r="H64505" s="24"/>
    </row>
    <row r="64506" spans="8:8" ht="15" customHeight="1">
      <c r="H64506" s="24"/>
    </row>
    <row r="64507" spans="8:8" ht="15" customHeight="1">
      <c r="H64507" s="24"/>
    </row>
    <row r="64508" spans="8:8" ht="15" customHeight="1">
      <c r="H64508" s="24"/>
    </row>
    <row r="64509" spans="8:8" ht="15" customHeight="1">
      <c r="H64509" s="24"/>
    </row>
    <row r="64510" spans="8:8" ht="15" customHeight="1">
      <c r="H64510" s="24"/>
    </row>
    <row r="64511" spans="8:8" ht="15" customHeight="1">
      <c r="H64511" s="24"/>
    </row>
    <row r="64512" spans="8:8" ht="15" customHeight="1">
      <c r="H64512" s="24"/>
    </row>
    <row r="64513" spans="8:8" ht="15" customHeight="1">
      <c r="H64513" s="24"/>
    </row>
    <row r="64514" spans="8:8" ht="15" customHeight="1">
      <c r="H64514" s="24"/>
    </row>
    <row r="64515" spans="8:8" ht="15" customHeight="1">
      <c r="H64515" s="24"/>
    </row>
    <row r="64516" spans="8:8" ht="15" customHeight="1">
      <c r="H64516" s="24"/>
    </row>
    <row r="64517" spans="8:8" ht="15" customHeight="1">
      <c r="H64517" s="24"/>
    </row>
    <row r="64518" spans="8:8" ht="15" customHeight="1">
      <c r="H64518" s="24"/>
    </row>
    <row r="64519" spans="8:8" ht="15" customHeight="1">
      <c r="H64519" s="24"/>
    </row>
    <row r="64520" spans="8:8" ht="15" customHeight="1">
      <c r="H64520" s="24"/>
    </row>
    <row r="64521" spans="8:8" ht="15" customHeight="1">
      <c r="H64521" s="24"/>
    </row>
    <row r="64522" spans="8:8" ht="15" customHeight="1">
      <c r="H64522" s="24"/>
    </row>
    <row r="64523" spans="8:8" ht="15" customHeight="1">
      <c r="H64523" s="24"/>
    </row>
    <row r="64524" spans="8:8" ht="15" customHeight="1">
      <c r="H64524" s="24"/>
    </row>
    <row r="64525" spans="8:8" ht="15" customHeight="1">
      <c r="H64525" s="24"/>
    </row>
    <row r="64526" spans="8:8" ht="15" customHeight="1">
      <c r="H64526" s="24"/>
    </row>
    <row r="64527" spans="8:8" ht="15" customHeight="1">
      <c r="H64527" s="24"/>
    </row>
    <row r="64528" spans="8:8" ht="15" customHeight="1">
      <c r="H64528" s="24"/>
    </row>
    <row r="64529" spans="8:8" ht="15" customHeight="1">
      <c r="H64529" s="24"/>
    </row>
    <row r="64530" spans="8:8" ht="15" customHeight="1">
      <c r="H64530" s="24"/>
    </row>
    <row r="64531" spans="8:8" ht="15" customHeight="1">
      <c r="H64531" s="24"/>
    </row>
    <row r="64532" spans="8:8" ht="15" customHeight="1">
      <c r="H64532" s="24"/>
    </row>
    <row r="64533" spans="8:8" ht="15" customHeight="1">
      <c r="H64533" s="24"/>
    </row>
    <row r="64534" spans="8:8" ht="15" customHeight="1">
      <c r="H64534" s="24"/>
    </row>
    <row r="64535" spans="8:8" ht="15" customHeight="1">
      <c r="H64535" s="24"/>
    </row>
    <row r="64536" spans="8:8" ht="15" customHeight="1">
      <c r="H64536" s="24"/>
    </row>
    <row r="64537" spans="8:8" ht="15" customHeight="1">
      <c r="H64537" s="24"/>
    </row>
    <row r="64538" spans="8:8" ht="15" customHeight="1">
      <c r="H64538" s="24"/>
    </row>
    <row r="64539" spans="8:8" ht="15" customHeight="1">
      <c r="H64539" s="24"/>
    </row>
    <row r="64540" spans="8:8" ht="15" customHeight="1">
      <c r="H64540" s="24"/>
    </row>
    <row r="64541" spans="8:8" ht="15" customHeight="1">
      <c r="H64541" s="24"/>
    </row>
    <row r="64542" spans="8:8" ht="15" customHeight="1">
      <c r="H64542" s="24"/>
    </row>
    <row r="64543" spans="8:8" ht="15" customHeight="1">
      <c r="H64543" s="24"/>
    </row>
    <row r="64544" spans="8:8" ht="15" customHeight="1">
      <c r="H64544" s="24"/>
    </row>
    <row r="64545" spans="8:8" ht="15" customHeight="1">
      <c r="H64545" s="24"/>
    </row>
    <row r="64546" spans="8:8" ht="15" customHeight="1">
      <c r="H64546" s="24"/>
    </row>
    <row r="64547" spans="8:8" ht="15" customHeight="1">
      <c r="H64547" s="24"/>
    </row>
    <row r="64548" spans="8:8" ht="15" customHeight="1">
      <c r="H64548" s="24"/>
    </row>
    <row r="64549" spans="8:8" ht="15" customHeight="1">
      <c r="H64549" s="24"/>
    </row>
    <row r="64550" spans="8:8" ht="15" customHeight="1">
      <c r="H64550" s="24"/>
    </row>
    <row r="64551" spans="8:8" ht="15" customHeight="1">
      <c r="H64551" s="24"/>
    </row>
    <row r="64552" spans="8:8" ht="15" customHeight="1">
      <c r="H64552" s="24"/>
    </row>
    <row r="64553" spans="8:8" ht="15" customHeight="1">
      <c r="H64553" s="24"/>
    </row>
    <row r="64554" spans="8:8" ht="15" customHeight="1">
      <c r="H64554" s="24"/>
    </row>
    <row r="64555" spans="8:8" ht="15" customHeight="1">
      <c r="H64555" s="24"/>
    </row>
    <row r="64556" spans="8:8" ht="15" customHeight="1">
      <c r="H64556" s="24"/>
    </row>
    <row r="64557" spans="8:8" ht="15" customHeight="1">
      <c r="H64557" s="24"/>
    </row>
    <row r="64558" spans="8:8" ht="15" customHeight="1">
      <c r="H64558" s="24"/>
    </row>
    <row r="64559" spans="8:8" ht="15" customHeight="1">
      <c r="H64559" s="24"/>
    </row>
    <row r="64560" spans="8:8" ht="15" customHeight="1">
      <c r="H64560" s="24"/>
    </row>
    <row r="64561" spans="8:8" ht="15" customHeight="1">
      <c r="H64561" s="24"/>
    </row>
    <row r="64562" spans="8:8" ht="15" customHeight="1">
      <c r="H64562" s="24"/>
    </row>
    <row r="64563" spans="8:8" ht="15" customHeight="1">
      <c r="H64563" s="24"/>
    </row>
    <row r="64564" spans="8:8" ht="15" customHeight="1">
      <c r="H64564" s="24"/>
    </row>
    <row r="64565" spans="8:8" ht="15" customHeight="1">
      <c r="H64565" s="24"/>
    </row>
    <row r="64566" spans="8:8" ht="15" customHeight="1">
      <c r="H64566" s="24"/>
    </row>
    <row r="64567" spans="8:8" ht="15" customHeight="1">
      <c r="H64567" s="24"/>
    </row>
    <row r="64568" spans="8:8" ht="15" customHeight="1">
      <c r="H64568" s="24"/>
    </row>
    <row r="64569" spans="8:8" ht="15" customHeight="1">
      <c r="H64569" s="24"/>
    </row>
    <row r="64570" spans="8:8" ht="15" customHeight="1">
      <c r="H64570" s="24"/>
    </row>
    <row r="64571" spans="8:8" ht="15" customHeight="1">
      <c r="H64571" s="24"/>
    </row>
    <row r="64572" spans="8:8" ht="15" customHeight="1">
      <c r="H64572" s="24"/>
    </row>
    <row r="64573" spans="8:8" ht="15" customHeight="1">
      <c r="H64573" s="24"/>
    </row>
    <row r="64574" spans="8:8" ht="15" customHeight="1">
      <c r="H64574" s="24"/>
    </row>
    <row r="64575" spans="8:8" ht="15" customHeight="1">
      <c r="H64575" s="24"/>
    </row>
    <row r="64576" spans="8:8" ht="15" customHeight="1">
      <c r="H64576" s="24"/>
    </row>
    <row r="64577" spans="8:8" ht="15" customHeight="1">
      <c r="H64577" s="24"/>
    </row>
    <row r="64578" spans="8:8" ht="15" customHeight="1">
      <c r="H64578" s="24"/>
    </row>
    <row r="64579" spans="8:8" ht="15" customHeight="1">
      <c r="H64579" s="24"/>
    </row>
    <row r="64580" spans="8:8" ht="15" customHeight="1">
      <c r="H64580" s="24"/>
    </row>
    <row r="64581" spans="8:8" ht="15" customHeight="1">
      <c r="H64581" s="24"/>
    </row>
    <row r="64582" spans="8:8" ht="15" customHeight="1">
      <c r="H64582" s="24"/>
    </row>
    <row r="64583" spans="8:8" ht="15" customHeight="1">
      <c r="H64583" s="24"/>
    </row>
    <row r="64584" spans="8:8" ht="15" customHeight="1">
      <c r="H64584" s="24"/>
    </row>
    <row r="64585" spans="8:8" ht="15" customHeight="1">
      <c r="H64585" s="24"/>
    </row>
    <row r="64586" spans="8:8" ht="15" customHeight="1">
      <c r="H64586" s="24"/>
    </row>
    <row r="64587" spans="8:8" ht="15" customHeight="1">
      <c r="H64587" s="24"/>
    </row>
    <row r="64588" spans="8:8" ht="15" customHeight="1">
      <c r="H64588" s="24"/>
    </row>
    <row r="64589" spans="8:8" ht="15" customHeight="1">
      <c r="H64589" s="24"/>
    </row>
    <row r="64590" spans="8:8" ht="15" customHeight="1">
      <c r="H64590" s="24"/>
    </row>
    <row r="64591" spans="8:8" ht="15" customHeight="1">
      <c r="H64591" s="24"/>
    </row>
    <row r="64592" spans="8:8" ht="15" customHeight="1">
      <c r="H64592" s="24"/>
    </row>
    <row r="64593" spans="8:8" ht="15" customHeight="1">
      <c r="H64593" s="24"/>
    </row>
    <row r="64594" spans="8:8" ht="15" customHeight="1">
      <c r="H64594" s="24"/>
    </row>
    <row r="64595" spans="8:8" ht="15" customHeight="1">
      <c r="H64595" s="24"/>
    </row>
    <row r="64596" spans="8:8" ht="15" customHeight="1">
      <c r="H64596" s="24"/>
    </row>
    <row r="64597" spans="8:8" ht="15" customHeight="1">
      <c r="H64597" s="24"/>
    </row>
    <row r="64598" spans="8:8" ht="15" customHeight="1">
      <c r="H64598" s="24"/>
    </row>
    <row r="64599" spans="8:8" ht="15" customHeight="1">
      <c r="H64599" s="24"/>
    </row>
    <row r="64600" spans="8:8" ht="15" customHeight="1">
      <c r="H64600" s="24"/>
    </row>
    <row r="64601" spans="8:8" ht="15" customHeight="1">
      <c r="H64601" s="24"/>
    </row>
    <row r="64602" spans="8:8" ht="15" customHeight="1">
      <c r="H64602" s="24"/>
    </row>
    <row r="64603" spans="8:8" ht="15" customHeight="1">
      <c r="H64603" s="24"/>
    </row>
    <row r="64604" spans="8:8" ht="15" customHeight="1">
      <c r="H64604" s="24"/>
    </row>
    <row r="64605" spans="8:8" ht="15" customHeight="1">
      <c r="H64605" s="24"/>
    </row>
    <row r="64606" spans="8:8" ht="15" customHeight="1">
      <c r="H64606" s="24"/>
    </row>
    <row r="64607" spans="8:8" ht="15" customHeight="1">
      <c r="H64607" s="24"/>
    </row>
    <row r="64608" spans="8:8" ht="15" customHeight="1">
      <c r="H64608" s="24"/>
    </row>
    <row r="64609" spans="8:8" ht="15" customHeight="1">
      <c r="H64609" s="24"/>
    </row>
    <row r="64610" spans="8:8" ht="15" customHeight="1">
      <c r="H64610" s="24"/>
    </row>
    <row r="64611" spans="8:8" ht="15" customHeight="1">
      <c r="H64611" s="24"/>
    </row>
    <row r="64612" spans="8:8" ht="15" customHeight="1">
      <c r="H64612" s="24"/>
    </row>
    <row r="64613" spans="8:8" ht="15" customHeight="1">
      <c r="H64613" s="24"/>
    </row>
    <row r="64614" spans="8:8" ht="15" customHeight="1">
      <c r="H64614" s="24"/>
    </row>
    <row r="64615" spans="8:8" ht="15" customHeight="1">
      <c r="H64615" s="24"/>
    </row>
    <row r="64616" spans="8:8" ht="15" customHeight="1">
      <c r="H64616" s="24"/>
    </row>
    <row r="64617" spans="8:8" ht="15" customHeight="1">
      <c r="H64617" s="24"/>
    </row>
    <row r="64618" spans="8:8" ht="15" customHeight="1">
      <c r="H64618" s="24"/>
    </row>
    <row r="64619" spans="8:8" ht="15" customHeight="1">
      <c r="H64619" s="24"/>
    </row>
    <row r="64620" spans="8:8" ht="15" customHeight="1">
      <c r="H64620" s="24"/>
    </row>
    <row r="64621" spans="8:8" ht="15" customHeight="1">
      <c r="H64621" s="24"/>
    </row>
    <row r="64622" spans="8:8" ht="15" customHeight="1">
      <c r="H64622" s="24"/>
    </row>
    <row r="64623" spans="8:8" ht="15" customHeight="1">
      <c r="H64623" s="24"/>
    </row>
    <row r="64624" spans="8:8" ht="15" customHeight="1">
      <c r="H64624" s="24"/>
    </row>
    <row r="64625" spans="8:8" ht="15" customHeight="1">
      <c r="H64625" s="24"/>
    </row>
    <row r="64626" spans="8:8" ht="15" customHeight="1">
      <c r="H64626" s="24"/>
    </row>
    <row r="64627" spans="8:8" ht="15" customHeight="1">
      <c r="H64627" s="24"/>
    </row>
    <row r="64628" spans="8:8" ht="15" customHeight="1">
      <c r="H64628" s="24"/>
    </row>
    <row r="64629" spans="8:8" ht="15" customHeight="1">
      <c r="H64629" s="24"/>
    </row>
    <row r="64630" spans="8:8" ht="15" customHeight="1">
      <c r="H64630" s="24"/>
    </row>
    <row r="64631" spans="8:8" ht="15" customHeight="1">
      <c r="H64631" s="24"/>
    </row>
    <row r="64632" spans="8:8" ht="15" customHeight="1">
      <c r="H64632" s="24"/>
    </row>
    <row r="64633" spans="8:8" ht="15" customHeight="1">
      <c r="H64633" s="24"/>
    </row>
    <row r="64634" spans="8:8" ht="15" customHeight="1">
      <c r="H64634" s="24"/>
    </row>
    <row r="64635" spans="8:8" ht="15" customHeight="1">
      <c r="H64635" s="24"/>
    </row>
    <row r="64636" spans="8:8" ht="15" customHeight="1">
      <c r="H64636" s="24"/>
    </row>
    <row r="64637" spans="8:8" ht="15" customHeight="1">
      <c r="H64637" s="24"/>
    </row>
    <row r="64638" spans="8:8" ht="15" customHeight="1">
      <c r="H64638" s="24"/>
    </row>
    <row r="64639" spans="8:8" ht="15" customHeight="1">
      <c r="H64639" s="24"/>
    </row>
    <row r="64640" spans="8:8" ht="15" customHeight="1">
      <c r="H64640" s="24"/>
    </row>
    <row r="64641" spans="8:8" ht="15" customHeight="1">
      <c r="H64641" s="24"/>
    </row>
    <row r="64642" spans="8:8" ht="15" customHeight="1">
      <c r="H64642" s="24"/>
    </row>
    <row r="64643" spans="8:8" ht="15" customHeight="1">
      <c r="H64643" s="24"/>
    </row>
    <row r="64644" spans="8:8" ht="15" customHeight="1">
      <c r="H64644" s="24"/>
    </row>
    <row r="64645" spans="8:8" ht="15" customHeight="1">
      <c r="H64645" s="24"/>
    </row>
    <row r="64646" spans="8:8" ht="15" customHeight="1">
      <c r="H64646" s="24"/>
    </row>
    <row r="64647" spans="8:8" ht="15" customHeight="1">
      <c r="H64647" s="24"/>
    </row>
    <row r="64648" spans="8:8" ht="15" customHeight="1">
      <c r="H64648" s="24"/>
    </row>
    <row r="64649" spans="8:8" ht="15" customHeight="1">
      <c r="H64649" s="24"/>
    </row>
    <row r="64650" spans="8:8" ht="15" customHeight="1">
      <c r="H64650" s="24"/>
    </row>
    <row r="64651" spans="8:8" ht="15" customHeight="1">
      <c r="H64651" s="24"/>
    </row>
    <row r="64652" spans="8:8" ht="15" customHeight="1">
      <c r="H64652" s="24"/>
    </row>
    <row r="64653" spans="8:8" ht="15" customHeight="1">
      <c r="H64653" s="24"/>
    </row>
    <row r="64654" spans="8:8" ht="15" customHeight="1">
      <c r="H64654" s="24"/>
    </row>
    <row r="64655" spans="8:8" ht="15" customHeight="1">
      <c r="H64655" s="24"/>
    </row>
    <row r="64656" spans="8:8" ht="15" customHeight="1">
      <c r="H64656" s="24"/>
    </row>
    <row r="64657" spans="8:8" ht="15" customHeight="1">
      <c r="H64657" s="24"/>
    </row>
    <row r="64658" spans="8:8" ht="15" customHeight="1">
      <c r="H64658" s="24"/>
    </row>
    <row r="64659" spans="8:8" ht="15" customHeight="1">
      <c r="H64659" s="24"/>
    </row>
    <row r="64660" spans="8:8" ht="15" customHeight="1">
      <c r="H64660" s="24"/>
    </row>
    <row r="64661" spans="8:8" ht="15" customHeight="1">
      <c r="H64661" s="24"/>
    </row>
    <row r="64662" spans="8:8" ht="15" customHeight="1">
      <c r="H64662" s="24"/>
    </row>
    <row r="64663" spans="8:8" ht="15" customHeight="1">
      <c r="H64663" s="24"/>
    </row>
    <row r="64664" spans="8:8" ht="15" customHeight="1">
      <c r="H64664" s="24"/>
    </row>
    <row r="64665" spans="8:8" ht="15" customHeight="1">
      <c r="H64665" s="24"/>
    </row>
    <row r="64666" spans="8:8" ht="15" customHeight="1">
      <c r="H64666" s="24"/>
    </row>
    <row r="64667" spans="8:8" ht="15" customHeight="1">
      <c r="H64667" s="24"/>
    </row>
    <row r="64668" spans="8:8" ht="15" customHeight="1">
      <c r="H64668" s="24"/>
    </row>
    <row r="64669" spans="8:8" ht="15" customHeight="1">
      <c r="H64669" s="24"/>
    </row>
    <row r="64670" spans="8:8" ht="15" customHeight="1">
      <c r="H64670" s="24"/>
    </row>
    <row r="64671" spans="8:8" ht="15" customHeight="1">
      <c r="H64671" s="24"/>
    </row>
    <row r="64672" spans="8:8" ht="15" customHeight="1">
      <c r="H64672" s="24"/>
    </row>
    <row r="64673" spans="8:8" ht="15" customHeight="1">
      <c r="H64673" s="24"/>
    </row>
    <row r="64674" spans="8:8" ht="15" customHeight="1">
      <c r="H64674" s="24"/>
    </row>
    <row r="64675" spans="8:8" ht="15" customHeight="1">
      <c r="H64675" s="24"/>
    </row>
    <row r="64676" spans="8:8" ht="15" customHeight="1">
      <c r="H64676" s="24"/>
    </row>
    <row r="64677" spans="8:8" ht="15" customHeight="1">
      <c r="H64677" s="24"/>
    </row>
    <row r="64678" spans="8:8" ht="15" customHeight="1">
      <c r="H64678" s="24"/>
    </row>
    <row r="64679" spans="8:8" ht="15" customHeight="1">
      <c r="H64679" s="24"/>
    </row>
    <row r="64680" spans="8:8" ht="15" customHeight="1">
      <c r="H64680" s="24"/>
    </row>
    <row r="64681" spans="8:8" ht="15" customHeight="1">
      <c r="H64681" s="24"/>
    </row>
    <row r="64682" spans="8:8" ht="15" customHeight="1">
      <c r="H64682" s="24"/>
    </row>
    <row r="64683" spans="8:8" ht="15" customHeight="1">
      <c r="H64683" s="24"/>
    </row>
    <row r="64684" spans="8:8" ht="15" customHeight="1">
      <c r="H64684" s="24"/>
    </row>
    <row r="64685" spans="8:8" ht="15" customHeight="1">
      <c r="H64685" s="24"/>
    </row>
    <row r="64686" spans="8:8" ht="15" customHeight="1">
      <c r="H64686" s="24"/>
    </row>
    <row r="64687" spans="8:8" ht="15" customHeight="1">
      <c r="H64687" s="24"/>
    </row>
    <row r="64688" spans="8:8" ht="15" customHeight="1">
      <c r="H64688" s="24"/>
    </row>
    <row r="64689" spans="8:8" ht="15" customHeight="1">
      <c r="H64689" s="24"/>
    </row>
    <row r="64690" spans="8:8" ht="15" customHeight="1">
      <c r="H64690" s="24"/>
    </row>
    <row r="64691" spans="8:8" ht="15" customHeight="1">
      <c r="H64691" s="24"/>
    </row>
    <row r="64692" spans="8:8" ht="15" customHeight="1">
      <c r="H64692" s="24"/>
    </row>
    <row r="64693" spans="8:8" ht="15" customHeight="1">
      <c r="H64693" s="24"/>
    </row>
    <row r="64694" spans="8:8" ht="15" customHeight="1">
      <c r="H64694" s="24"/>
    </row>
    <row r="64695" spans="8:8" ht="15" customHeight="1">
      <c r="H64695" s="24"/>
    </row>
    <row r="64696" spans="8:8" ht="15" customHeight="1">
      <c r="H64696" s="24"/>
    </row>
    <row r="64697" spans="8:8" ht="15" customHeight="1">
      <c r="H64697" s="24"/>
    </row>
    <row r="64698" spans="8:8" ht="15" customHeight="1">
      <c r="H64698" s="24"/>
    </row>
    <row r="64699" spans="8:8" ht="15" customHeight="1">
      <c r="H64699" s="24"/>
    </row>
    <row r="64700" spans="8:8" ht="15" customHeight="1">
      <c r="H64700" s="24"/>
    </row>
    <row r="64701" spans="8:8" ht="15" customHeight="1">
      <c r="H64701" s="24"/>
    </row>
    <row r="64702" spans="8:8" ht="15" customHeight="1">
      <c r="H64702" s="24"/>
    </row>
    <row r="64703" spans="8:8" ht="15" customHeight="1">
      <c r="H64703" s="24"/>
    </row>
    <row r="64704" spans="8:8" ht="15" customHeight="1">
      <c r="H64704" s="24"/>
    </row>
    <row r="64705" spans="8:8" ht="15" customHeight="1">
      <c r="H64705" s="24"/>
    </row>
    <row r="64706" spans="8:8" ht="15" customHeight="1">
      <c r="H64706" s="24"/>
    </row>
    <row r="64707" spans="8:8" ht="15" customHeight="1">
      <c r="H64707" s="24"/>
    </row>
    <row r="64708" spans="8:8" ht="15" customHeight="1">
      <c r="H64708" s="24"/>
    </row>
    <row r="64709" spans="8:8" ht="15" customHeight="1">
      <c r="H64709" s="24"/>
    </row>
    <row r="64710" spans="8:8" ht="15" customHeight="1">
      <c r="H64710" s="24"/>
    </row>
    <row r="64711" spans="8:8" ht="15" customHeight="1">
      <c r="H64711" s="24"/>
    </row>
    <row r="64712" spans="8:8" ht="15" customHeight="1">
      <c r="H64712" s="24"/>
    </row>
    <row r="64713" spans="8:8" ht="15" customHeight="1">
      <c r="H64713" s="24"/>
    </row>
    <row r="64714" spans="8:8" ht="15" customHeight="1">
      <c r="H64714" s="24"/>
    </row>
    <row r="64715" spans="8:8" ht="15" customHeight="1">
      <c r="H64715" s="24"/>
    </row>
    <row r="64716" spans="8:8" ht="15" customHeight="1">
      <c r="H64716" s="24"/>
    </row>
    <row r="64717" spans="8:8" ht="15" customHeight="1">
      <c r="H64717" s="24"/>
    </row>
    <row r="64718" spans="8:8" ht="15" customHeight="1">
      <c r="H64718" s="24"/>
    </row>
    <row r="64719" spans="8:8" ht="15" customHeight="1">
      <c r="H64719" s="24"/>
    </row>
    <row r="64720" spans="8:8" ht="15" customHeight="1">
      <c r="H64720" s="24"/>
    </row>
    <row r="64721" spans="8:8" ht="15" customHeight="1">
      <c r="H64721" s="24"/>
    </row>
    <row r="64722" spans="8:8" ht="15" customHeight="1">
      <c r="H64722" s="24"/>
    </row>
    <row r="64723" spans="8:8" ht="15" customHeight="1">
      <c r="H64723" s="24"/>
    </row>
    <row r="64724" spans="8:8" ht="15" customHeight="1">
      <c r="H64724" s="24"/>
    </row>
    <row r="64725" spans="8:8" ht="15" customHeight="1">
      <c r="H64725" s="24"/>
    </row>
    <row r="64726" spans="8:8" ht="15" customHeight="1">
      <c r="H64726" s="24"/>
    </row>
    <row r="64727" spans="8:8" ht="15" customHeight="1">
      <c r="H64727" s="24"/>
    </row>
    <row r="64728" spans="8:8" ht="15" customHeight="1">
      <c r="H64728" s="24"/>
    </row>
    <row r="64729" spans="8:8" ht="15" customHeight="1">
      <c r="H64729" s="24"/>
    </row>
    <row r="64730" spans="8:8" ht="15" customHeight="1">
      <c r="H64730" s="24"/>
    </row>
    <row r="64731" spans="8:8" ht="15" customHeight="1">
      <c r="H64731" s="24"/>
    </row>
    <row r="64732" spans="8:8" ht="15" customHeight="1">
      <c r="H64732" s="24"/>
    </row>
    <row r="64733" spans="8:8" ht="15" customHeight="1">
      <c r="H64733" s="24"/>
    </row>
    <row r="64734" spans="8:8" ht="15" customHeight="1">
      <c r="H64734" s="24"/>
    </row>
    <row r="64735" spans="8:8" ht="15" customHeight="1">
      <c r="H64735" s="24"/>
    </row>
    <row r="64736" spans="8:8" ht="15" customHeight="1">
      <c r="H64736" s="24"/>
    </row>
    <row r="64737" spans="8:8" ht="15" customHeight="1">
      <c r="H64737" s="24"/>
    </row>
    <row r="64738" spans="8:8" ht="15" customHeight="1">
      <c r="H64738" s="24"/>
    </row>
    <row r="64739" spans="8:8" ht="15" customHeight="1">
      <c r="H64739" s="24"/>
    </row>
    <row r="64740" spans="8:8" ht="15" customHeight="1">
      <c r="H64740" s="24"/>
    </row>
    <row r="64741" spans="8:8" ht="15" customHeight="1">
      <c r="H64741" s="24"/>
    </row>
    <row r="64742" spans="8:8" ht="15" customHeight="1">
      <c r="H64742" s="24"/>
    </row>
    <row r="64743" spans="8:8" ht="15" customHeight="1">
      <c r="H64743" s="24"/>
    </row>
    <row r="64744" spans="8:8" ht="15" customHeight="1">
      <c r="H64744" s="24"/>
    </row>
    <row r="64745" spans="8:8" ht="15" customHeight="1">
      <c r="H64745" s="24"/>
    </row>
    <row r="64746" spans="8:8" ht="15" customHeight="1">
      <c r="H64746" s="24"/>
    </row>
    <row r="64747" spans="8:8" ht="15" customHeight="1">
      <c r="H64747" s="24"/>
    </row>
    <row r="64748" spans="8:8" ht="15" customHeight="1">
      <c r="H64748" s="24"/>
    </row>
    <row r="64749" spans="8:8" ht="15" customHeight="1">
      <c r="H64749" s="24"/>
    </row>
    <row r="64750" spans="8:8" ht="15" customHeight="1">
      <c r="H64750" s="24"/>
    </row>
    <row r="64751" spans="8:8" ht="15" customHeight="1">
      <c r="H64751" s="24"/>
    </row>
    <row r="64752" spans="8:8" ht="15" customHeight="1">
      <c r="H64752" s="24"/>
    </row>
    <row r="64753" spans="8:8" ht="15" customHeight="1">
      <c r="H64753" s="24"/>
    </row>
    <row r="64754" spans="8:8" ht="15" customHeight="1">
      <c r="H64754" s="24"/>
    </row>
    <row r="64755" spans="8:8" ht="15" customHeight="1">
      <c r="H64755" s="24"/>
    </row>
    <row r="64756" spans="8:8" ht="15" customHeight="1">
      <c r="H64756" s="24"/>
    </row>
    <row r="64757" spans="8:8" ht="15" customHeight="1">
      <c r="H64757" s="24"/>
    </row>
    <row r="64758" spans="8:8" ht="15" customHeight="1">
      <c r="H64758" s="24"/>
    </row>
    <row r="64759" spans="8:8" ht="15" customHeight="1">
      <c r="H64759" s="24"/>
    </row>
    <row r="64760" spans="8:8" ht="15" customHeight="1">
      <c r="H64760" s="24"/>
    </row>
    <row r="64761" spans="8:8" ht="15" customHeight="1">
      <c r="H64761" s="24"/>
    </row>
    <row r="64762" spans="8:8" ht="15" customHeight="1">
      <c r="H64762" s="24"/>
    </row>
    <row r="64763" spans="8:8" ht="15" customHeight="1">
      <c r="H64763" s="24"/>
    </row>
    <row r="64764" spans="8:8" ht="15" customHeight="1">
      <c r="H64764" s="24"/>
    </row>
    <row r="64765" spans="8:8" ht="15" customHeight="1">
      <c r="H64765" s="24"/>
    </row>
    <row r="64766" spans="8:8" ht="15" customHeight="1">
      <c r="H64766" s="24"/>
    </row>
    <row r="64767" spans="8:8" ht="15" customHeight="1">
      <c r="H64767" s="24"/>
    </row>
    <row r="64768" spans="8:8" ht="15" customHeight="1">
      <c r="H64768" s="24"/>
    </row>
    <row r="64769" spans="8:8" ht="15" customHeight="1">
      <c r="H64769" s="24"/>
    </row>
    <row r="64770" spans="8:8" ht="15" customHeight="1">
      <c r="H64770" s="24"/>
    </row>
    <row r="64771" spans="8:8" ht="15" customHeight="1">
      <c r="H64771" s="24"/>
    </row>
    <row r="64772" spans="8:8" ht="15" customHeight="1">
      <c r="H64772" s="24"/>
    </row>
    <row r="64773" spans="8:8" ht="15" customHeight="1">
      <c r="H64773" s="24"/>
    </row>
    <row r="64774" spans="8:8" ht="15" customHeight="1">
      <c r="H64774" s="24"/>
    </row>
    <row r="64775" spans="8:8" ht="15" customHeight="1">
      <c r="H64775" s="24"/>
    </row>
    <row r="64776" spans="8:8" ht="15" customHeight="1">
      <c r="H64776" s="24"/>
    </row>
    <row r="64777" spans="8:8" ht="15" customHeight="1">
      <c r="H64777" s="24"/>
    </row>
    <row r="64778" spans="8:8" ht="15" customHeight="1">
      <c r="H64778" s="24"/>
    </row>
    <row r="64779" spans="8:8" ht="15" customHeight="1">
      <c r="H64779" s="24"/>
    </row>
    <row r="64780" spans="8:8" ht="15" customHeight="1">
      <c r="H64780" s="24"/>
    </row>
    <row r="64781" spans="8:8" ht="15" customHeight="1">
      <c r="H64781" s="24"/>
    </row>
    <row r="64782" spans="8:8" ht="15" customHeight="1">
      <c r="H64782" s="24"/>
    </row>
    <row r="64783" spans="8:8" ht="15" customHeight="1">
      <c r="H64783" s="24"/>
    </row>
    <row r="64784" spans="8:8" ht="15" customHeight="1">
      <c r="H64784" s="24"/>
    </row>
    <row r="64785" spans="8:8" ht="15" customHeight="1">
      <c r="H64785" s="24"/>
    </row>
    <row r="64786" spans="8:8" ht="15" customHeight="1">
      <c r="H64786" s="24"/>
    </row>
    <row r="64787" spans="8:8" ht="15" customHeight="1">
      <c r="H64787" s="24"/>
    </row>
    <row r="64788" spans="8:8" ht="15" customHeight="1">
      <c r="H64788" s="24"/>
    </row>
    <row r="64789" spans="8:8" ht="15" customHeight="1">
      <c r="H64789" s="24"/>
    </row>
    <row r="64790" spans="8:8" ht="15" customHeight="1">
      <c r="H64790" s="24"/>
    </row>
    <row r="64791" spans="8:8" ht="15" customHeight="1">
      <c r="H64791" s="24"/>
    </row>
    <row r="64792" spans="8:8" ht="15" customHeight="1">
      <c r="H64792" s="24"/>
    </row>
    <row r="64793" spans="8:8" ht="15" customHeight="1">
      <c r="H64793" s="24"/>
    </row>
    <row r="64794" spans="8:8" ht="15" customHeight="1">
      <c r="H64794" s="24"/>
    </row>
    <row r="64795" spans="8:8" ht="15" customHeight="1">
      <c r="H64795" s="24"/>
    </row>
    <row r="64796" spans="8:8" ht="15" customHeight="1">
      <c r="H64796" s="24"/>
    </row>
    <row r="64797" spans="8:8" ht="15" customHeight="1">
      <c r="H64797" s="24"/>
    </row>
    <row r="64798" spans="8:8" ht="15" customHeight="1">
      <c r="H64798" s="24"/>
    </row>
    <row r="64799" spans="8:8" ht="15" customHeight="1">
      <c r="H64799" s="24"/>
    </row>
    <row r="64800" spans="8:8" ht="15" customHeight="1">
      <c r="H64800" s="24"/>
    </row>
    <row r="64801" spans="8:8" ht="15" customHeight="1">
      <c r="H64801" s="24"/>
    </row>
    <row r="64802" spans="8:8" ht="15" customHeight="1">
      <c r="H64802" s="24"/>
    </row>
    <row r="64803" spans="8:8" ht="15" customHeight="1">
      <c r="H64803" s="24"/>
    </row>
    <row r="64804" spans="8:8" ht="15" customHeight="1">
      <c r="H64804" s="24"/>
    </row>
    <row r="64805" spans="8:8" ht="15" customHeight="1">
      <c r="H64805" s="24"/>
    </row>
    <row r="64806" spans="8:8" ht="15" customHeight="1">
      <c r="H64806" s="24"/>
    </row>
    <row r="64807" spans="8:8" ht="15" customHeight="1">
      <c r="H64807" s="24"/>
    </row>
    <row r="64808" spans="8:8" ht="15" customHeight="1">
      <c r="H64808" s="24"/>
    </row>
    <row r="64809" spans="8:8" ht="15" customHeight="1">
      <c r="H64809" s="24"/>
    </row>
    <row r="64810" spans="8:8" ht="15" customHeight="1">
      <c r="H64810" s="24"/>
    </row>
    <row r="64811" spans="8:8" ht="15" customHeight="1">
      <c r="H64811" s="24"/>
    </row>
    <row r="64812" spans="8:8" ht="15" customHeight="1">
      <c r="H64812" s="24"/>
    </row>
    <row r="64813" spans="8:8" ht="15" customHeight="1">
      <c r="H64813" s="24"/>
    </row>
    <row r="64814" spans="8:8" ht="15" customHeight="1">
      <c r="H64814" s="24"/>
    </row>
    <row r="64815" spans="8:8" ht="15" customHeight="1">
      <c r="H64815" s="24"/>
    </row>
    <row r="64816" spans="8:8" ht="15" customHeight="1">
      <c r="H64816" s="24"/>
    </row>
    <row r="64817" spans="8:8" ht="15" customHeight="1">
      <c r="H64817" s="24"/>
    </row>
    <row r="64818" spans="8:8" ht="15" customHeight="1">
      <c r="H64818" s="24"/>
    </row>
    <row r="64819" spans="8:8" ht="15" customHeight="1">
      <c r="H64819" s="24"/>
    </row>
    <row r="64820" spans="8:8" ht="15" customHeight="1">
      <c r="H64820" s="24"/>
    </row>
    <row r="64821" spans="8:8" ht="15" customHeight="1">
      <c r="H64821" s="24"/>
    </row>
    <row r="64822" spans="8:8" ht="15" customHeight="1">
      <c r="H64822" s="24"/>
    </row>
    <row r="64823" spans="8:8" ht="15" customHeight="1">
      <c r="H64823" s="24"/>
    </row>
    <row r="64824" spans="8:8" ht="15" customHeight="1">
      <c r="H64824" s="24"/>
    </row>
    <row r="64825" spans="8:8" ht="15" customHeight="1">
      <c r="H64825" s="24"/>
    </row>
    <row r="64826" spans="8:8" ht="15" customHeight="1">
      <c r="H64826" s="24"/>
    </row>
    <row r="64827" spans="8:8" ht="15" customHeight="1">
      <c r="H64827" s="24"/>
    </row>
    <row r="64828" spans="8:8" ht="15" customHeight="1">
      <c r="H64828" s="24"/>
    </row>
    <row r="64829" spans="8:8" ht="15" customHeight="1">
      <c r="H64829" s="24"/>
    </row>
    <row r="64830" spans="8:8" ht="15" customHeight="1">
      <c r="H64830" s="24"/>
    </row>
    <row r="64831" spans="8:8" ht="15" customHeight="1">
      <c r="H64831" s="24"/>
    </row>
    <row r="64832" spans="8:8" ht="15" customHeight="1">
      <c r="H64832" s="24"/>
    </row>
    <row r="64833" spans="8:8" ht="15" customHeight="1">
      <c r="H64833" s="24"/>
    </row>
    <row r="64834" spans="8:8" ht="15" customHeight="1">
      <c r="H64834" s="24"/>
    </row>
    <row r="64835" spans="8:8" ht="15" customHeight="1">
      <c r="H64835" s="24"/>
    </row>
    <row r="64836" spans="8:8" ht="15" customHeight="1">
      <c r="H64836" s="24"/>
    </row>
    <row r="64837" spans="8:8" ht="15" customHeight="1">
      <c r="H64837" s="24"/>
    </row>
    <row r="64838" spans="8:8" ht="15" customHeight="1">
      <c r="H64838" s="24"/>
    </row>
    <row r="64839" spans="8:8" ht="15" customHeight="1">
      <c r="H64839" s="24"/>
    </row>
    <row r="64840" spans="8:8" ht="15" customHeight="1">
      <c r="H64840" s="24"/>
    </row>
    <row r="64841" spans="8:8" ht="15" customHeight="1">
      <c r="H64841" s="24"/>
    </row>
    <row r="64842" spans="8:8" ht="15" customHeight="1">
      <c r="H64842" s="24"/>
    </row>
    <row r="64843" spans="8:8" ht="15" customHeight="1">
      <c r="H64843" s="24"/>
    </row>
    <row r="64844" spans="8:8" ht="15" customHeight="1">
      <c r="H64844" s="24"/>
    </row>
    <row r="64845" spans="8:8" ht="15" customHeight="1">
      <c r="H64845" s="24"/>
    </row>
    <row r="64846" spans="8:8" ht="15" customHeight="1">
      <c r="H64846" s="24"/>
    </row>
    <row r="64847" spans="8:8" ht="15" customHeight="1">
      <c r="H64847" s="24"/>
    </row>
    <row r="64848" spans="8:8" ht="15" customHeight="1">
      <c r="H64848" s="24"/>
    </row>
    <row r="64849" spans="8:8" ht="15" customHeight="1">
      <c r="H64849" s="24"/>
    </row>
    <row r="64850" spans="8:8" ht="15" customHeight="1">
      <c r="H64850" s="24"/>
    </row>
    <row r="64851" spans="8:8" ht="15" customHeight="1">
      <c r="H64851" s="24"/>
    </row>
    <row r="64852" spans="8:8" ht="15" customHeight="1">
      <c r="H64852" s="24"/>
    </row>
    <row r="64853" spans="8:8" ht="15" customHeight="1">
      <c r="H64853" s="24"/>
    </row>
    <row r="64854" spans="8:8" ht="15" customHeight="1">
      <c r="H64854" s="24"/>
    </row>
    <row r="64855" spans="8:8" ht="15" customHeight="1">
      <c r="H64855" s="24"/>
    </row>
    <row r="64856" spans="8:8" ht="15" customHeight="1">
      <c r="H64856" s="24"/>
    </row>
    <row r="64857" spans="8:8" ht="15" customHeight="1">
      <c r="H64857" s="24"/>
    </row>
    <row r="64858" spans="8:8" ht="15" customHeight="1">
      <c r="H64858" s="24"/>
    </row>
    <row r="64859" spans="8:8" ht="15" customHeight="1">
      <c r="H64859" s="24"/>
    </row>
    <row r="64860" spans="8:8" ht="15" customHeight="1">
      <c r="H64860" s="24"/>
    </row>
    <row r="64861" spans="8:8" ht="15" customHeight="1">
      <c r="H64861" s="24"/>
    </row>
    <row r="64862" spans="8:8" ht="15" customHeight="1">
      <c r="H64862" s="24"/>
    </row>
    <row r="64863" spans="8:8" ht="15" customHeight="1">
      <c r="H64863" s="24"/>
    </row>
    <row r="64864" spans="8:8" ht="15" customHeight="1">
      <c r="H64864" s="24"/>
    </row>
    <row r="64865" spans="8:8" ht="15" customHeight="1">
      <c r="H64865" s="24"/>
    </row>
    <row r="64866" spans="8:8" ht="15" customHeight="1">
      <c r="H64866" s="24"/>
    </row>
    <row r="64867" spans="8:8" ht="15" customHeight="1">
      <c r="H64867" s="24"/>
    </row>
    <row r="64868" spans="8:8" ht="15" customHeight="1">
      <c r="H64868" s="24"/>
    </row>
    <row r="64869" spans="8:8" ht="15" customHeight="1">
      <c r="H64869" s="24"/>
    </row>
    <row r="64870" spans="8:8" ht="15" customHeight="1">
      <c r="H64870" s="24"/>
    </row>
    <row r="64871" spans="8:8" ht="15" customHeight="1">
      <c r="H64871" s="24"/>
    </row>
    <row r="64872" spans="8:8" ht="15" customHeight="1">
      <c r="H64872" s="24"/>
    </row>
    <row r="64873" spans="8:8" ht="15" customHeight="1">
      <c r="H64873" s="24"/>
    </row>
    <row r="64874" spans="8:8" ht="15" customHeight="1">
      <c r="H64874" s="24"/>
    </row>
    <row r="64875" spans="8:8" ht="15" customHeight="1">
      <c r="H64875" s="24"/>
    </row>
    <row r="64876" spans="8:8" ht="15" customHeight="1">
      <c r="H64876" s="24"/>
    </row>
    <row r="64877" spans="8:8" ht="15" customHeight="1">
      <c r="H64877" s="24"/>
    </row>
    <row r="64878" spans="8:8" ht="15" customHeight="1">
      <c r="H64878" s="24"/>
    </row>
    <row r="64879" spans="8:8" ht="15" customHeight="1">
      <c r="H64879" s="24"/>
    </row>
    <row r="64880" spans="8:8" ht="15" customHeight="1">
      <c r="H64880" s="24"/>
    </row>
    <row r="64881" spans="8:8" ht="15" customHeight="1">
      <c r="H64881" s="24"/>
    </row>
    <row r="64882" spans="8:8" ht="15" customHeight="1">
      <c r="H64882" s="24"/>
    </row>
    <row r="64883" spans="8:8" ht="15" customHeight="1">
      <c r="H64883" s="24"/>
    </row>
    <row r="64884" spans="8:8" ht="15" customHeight="1">
      <c r="H64884" s="24"/>
    </row>
    <row r="64885" spans="8:8" ht="15" customHeight="1">
      <c r="H64885" s="24"/>
    </row>
    <row r="64886" spans="8:8" ht="15" customHeight="1">
      <c r="H64886" s="24"/>
    </row>
    <row r="64887" spans="8:8" ht="15" customHeight="1">
      <c r="H64887" s="24"/>
    </row>
    <row r="64888" spans="8:8" ht="15" customHeight="1">
      <c r="H64888" s="24"/>
    </row>
    <row r="64889" spans="8:8" ht="15" customHeight="1">
      <c r="H64889" s="24"/>
    </row>
    <row r="64890" spans="8:8" ht="15" customHeight="1">
      <c r="H64890" s="24"/>
    </row>
    <row r="64891" spans="8:8" ht="15" customHeight="1">
      <c r="H64891" s="24"/>
    </row>
    <row r="64892" spans="8:8" ht="15" customHeight="1">
      <c r="H64892" s="24"/>
    </row>
    <row r="64893" spans="8:8" ht="15" customHeight="1">
      <c r="H64893" s="24"/>
    </row>
    <row r="64894" spans="8:8" ht="15" customHeight="1">
      <c r="H64894" s="24"/>
    </row>
    <row r="64895" spans="8:8" ht="15" customHeight="1">
      <c r="H64895" s="24"/>
    </row>
    <row r="64896" spans="8:8" ht="15" customHeight="1">
      <c r="H64896" s="24"/>
    </row>
    <row r="64897" spans="8:8" ht="15" customHeight="1">
      <c r="H64897" s="24"/>
    </row>
    <row r="64898" spans="8:8" ht="15" customHeight="1">
      <c r="H64898" s="24"/>
    </row>
    <row r="64899" spans="8:8" ht="15" customHeight="1">
      <c r="H64899" s="24"/>
    </row>
    <row r="64900" spans="8:8" ht="15" customHeight="1">
      <c r="H64900" s="24"/>
    </row>
    <row r="64901" spans="8:8" ht="15" customHeight="1">
      <c r="H64901" s="24"/>
    </row>
    <row r="64902" spans="8:8" ht="15" customHeight="1">
      <c r="H64902" s="24"/>
    </row>
    <row r="64903" spans="8:8" ht="15" customHeight="1">
      <c r="H64903" s="24"/>
    </row>
    <row r="64904" spans="8:8" ht="15" customHeight="1">
      <c r="H64904" s="24"/>
    </row>
    <row r="64905" spans="8:8" ht="15" customHeight="1">
      <c r="H64905" s="24"/>
    </row>
    <row r="64906" spans="8:8" ht="15" customHeight="1">
      <c r="H64906" s="24"/>
    </row>
    <row r="64907" spans="8:8" ht="15" customHeight="1">
      <c r="H64907" s="24"/>
    </row>
    <row r="64908" spans="8:8" ht="15" customHeight="1">
      <c r="H64908" s="24"/>
    </row>
    <row r="64909" spans="8:8" ht="15" customHeight="1">
      <c r="H64909" s="24"/>
    </row>
    <row r="64910" spans="8:8" ht="15" customHeight="1">
      <c r="H64910" s="24"/>
    </row>
    <row r="64911" spans="8:8" ht="15" customHeight="1">
      <c r="H64911" s="24"/>
    </row>
    <row r="64912" spans="8:8" ht="15" customHeight="1">
      <c r="H64912" s="24"/>
    </row>
    <row r="64913" spans="8:8" ht="15" customHeight="1">
      <c r="H64913" s="24"/>
    </row>
    <row r="64914" spans="8:8" ht="15" customHeight="1">
      <c r="H64914" s="24"/>
    </row>
    <row r="64915" spans="8:8" ht="15" customHeight="1">
      <c r="H64915" s="24"/>
    </row>
    <row r="64916" spans="8:8" ht="15" customHeight="1">
      <c r="H64916" s="24"/>
    </row>
    <row r="64917" spans="8:8" ht="15" customHeight="1">
      <c r="H64917" s="24"/>
    </row>
    <row r="64918" spans="8:8" ht="15" customHeight="1">
      <c r="H64918" s="24"/>
    </row>
    <row r="64919" spans="8:8" ht="15" customHeight="1">
      <c r="H64919" s="24"/>
    </row>
    <row r="64920" spans="8:8" ht="15" customHeight="1">
      <c r="H64920" s="24"/>
    </row>
    <row r="64921" spans="8:8" ht="15" customHeight="1">
      <c r="H64921" s="24"/>
    </row>
    <row r="64922" spans="8:8" ht="15" customHeight="1">
      <c r="H64922" s="24"/>
    </row>
    <row r="64923" spans="8:8" ht="15" customHeight="1">
      <c r="H64923" s="24"/>
    </row>
    <row r="64924" spans="8:8" ht="15" customHeight="1">
      <c r="H64924" s="24"/>
    </row>
    <row r="64925" spans="8:8" ht="15" customHeight="1">
      <c r="H64925" s="24"/>
    </row>
    <row r="64926" spans="8:8" ht="15" customHeight="1">
      <c r="H64926" s="24"/>
    </row>
    <row r="64927" spans="8:8" ht="15" customHeight="1">
      <c r="H64927" s="24"/>
    </row>
    <row r="64928" spans="8:8" ht="15" customHeight="1">
      <c r="H64928" s="24"/>
    </row>
    <row r="64929" spans="8:8" ht="15" customHeight="1">
      <c r="H64929" s="24"/>
    </row>
    <row r="64930" spans="8:8" ht="15" customHeight="1">
      <c r="H64930" s="24"/>
    </row>
    <row r="64931" spans="8:8" ht="15" customHeight="1">
      <c r="H64931" s="24"/>
    </row>
    <row r="64932" spans="8:8" ht="15" customHeight="1">
      <c r="H64932" s="24"/>
    </row>
    <row r="64933" spans="8:8" ht="15" customHeight="1">
      <c r="H64933" s="24"/>
    </row>
    <row r="64934" spans="8:8" ht="15" customHeight="1">
      <c r="H64934" s="24"/>
    </row>
    <row r="64935" spans="8:8" ht="15" customHeight="1">
      <c r="H64935" s="24"/>
    </row>
    <row r="64936" spans="8:8" ht="15" customHeight="1">
      <c r="H64936" s="24"/>
    </row>
    <row r="64937" spans="8:8" ht="15" customHeight="1">
      <c r="H64937" s="24"/>
    </row>
    <row r="64938" spans="8:8" ht="15" customHeight="1">
      <c r="H64938" s="24"/>
    </row>
    <row r="64939" spans="8:8" ht="15" customHeight="1">
      <c r="H64939" s="24"/>
    </row>
    <row r="64940" spans="8:8" ht="15" customHeight="1">
      <c r="H64940" s="24"/>
    </row>
    <row r="64941" spans="8:8" ht="15" customHeight="1">
      <c r="H64941" s="24"/>
    </row>
    <row r="64942" spans="8:8" ht="15" customHeight="1">
      <c r="H64942" s="24"/>
    </row>
    <row r="64943" spans="8:8" ht="15" customHeight="1">
      <c r="H64943" s="24"/>
    </row>
    <row r="64944" spans="8:8" ht="15" customHeight="1">
      <c r="H64944" s="24"/>
    </row>
    <row r="64945" spans="8:8" ht="15" customHeight="1">
      <c r="H64945" s="24"/>
    </row>
    <row r="64946" spans="8:8" ht="15" customHeight="1">
      <c r="H64946" s="24"/>
    </row>
    <row r="64947" spans="8:8" ht="15" customHeight="1">
      <c r="H64947" s="24"/>
    </row>
    <row r="64948" spans="8:8" ht="15" customHeight="1">
      <c r="H64948" s="24"/>
    </row>
    <row r="64949" spans="8:8" ht="15" customHeight="1">
      <c r="H64949" s="24"/>
    </row>
    <row r="64950" spans="8:8" ht="15" customHeight="1">
      <c r="H64950" s="24"/>
    </row>
    <row r="64951" spans="8:8" ht="15" customHeight="1">
      <c r="H64951" s="24"/>
    </row>
    <row r="64952" spans="8:8" ht="15" customHeight="1">
      <c r="H64952" s="24"/>
    </row>
    <row r="64953" spans="8:8" ht="15" customHeight="1">
      <c r="H64953" s="24"/>
    </row>
    <row r="64954" spans="8:8" ht="15" customHeight="1">
      <c r="H64954" s="24"/>
    </row>
    <row r="64955" spans="8:8" ht="15" customHeight="1">
      <c r="H64955" s="24"/>
    </row>
    <row r="64956" spans="8:8" ht="15" customHeight="1">
      <c r="H64956" s="24"/>
    </row>
    <row r="64957" spans="8:8" ht="15" customHeight="1">
      <c r="H64957" s="24"/>
    </row>
    <row r="64958" spans="8:8" ht="15" customHeight="1">
      <c r="H64958" s="24"/>
    </row>
    <row r="64959" spans="8:8" ht="15" customHeight="1">
      <c r="H64959" s="24"/>
    </row>
    <row r="64960" spans="8:8" ht="15" customHeight="1">
      <c r="H64960" s="24"/>
    </row>
    <row r="64961" spans="8:8" ht="15" customHeight="1">
      <c r="H64961" s="24"/>
    </row>
    <row r="64962" spans="8:8" ht="15" customHeight="1">
      <c r="H64962" s="24"/>
    </row>
    <row r="64963" spans="8:8" ht="15" customHeight="1">
      <c r="H64963" s="24"/>
    </row>
    <row r="64964" spans="8:8" ht="15" customHeight="1">
      <c r="H64964" s="24"/>
    </row>
    <row r="64965" spans="8:8" ht="15" customHeight="1">
      <c r="H64965" s="24"/>
    </row>
    <row r="64966" spans="8:8" ht="15" customHeight="1">
      <c r="H64966" s="24"/>
    </row>
    <row r="64967" spans="8:8" ht="15" customHeight="1">
      <c r="H64967" s="24"/>
    </row>
    <row r="64968" spans="8:8" ht="15" customHeight="1">
      <c r="H64968" s="24"/>
    </row>
    <row r="64969" spans="8:8" ht="15" customHeight="1">
      <c r="H64969" s="24"/>
    </row>
    <row r="64970" spans="8:8" ht="15" customHeight="1">
      <c r="H64970" s="24"/>
    </row>
    <row r="64971" spans="8:8" ht="15" customHeight="1">
      <c r="H64971" s="24"/>
    </row>
    <row r="64972" spans="8:8" ht="15" customHeight="1">
      <c r="H64972" s="24"/>
    </row>
    <row r="64973" spans="8:8" ht="15" customHeight="1">
      <c r="H64973" s="24"/>
    </row>
    <row r="64974" spans="8:8" ht="15" customHeight="1">
      <c r="H64974" s="24"/>
    </row>
    <row r="64975" spans="8:8" ht="15" customHeight="1">
      <c r="H64975" s="24"/>
    </row>
    <row r="64976" spans="8:8" ht="15" customHeight="1">
      <c r="H64976" s="24"/>
    </row>
    <row r="64977" spans="8:8" ht="15" customHeight="1">
      <c r="H64977" s="24"/>
    </row>
    <row r="64978" spans="8:8" ht="15" customHeight="1">
      <c r="H64978" s="24"/>
    </row>
    <row r="64979" spans="8:8" ht="15" customHeight="1">
      <c r="H64979" s="24"/>
    </row>
    <row r="64980" spans="8:8" ht="15" customHeight="1">
      <c r="H64980" s="24"/>
    </row>
    <row r="64981" spans="8:8" ht="15" customHeight="1">
      <c r="H64981" s="24"/>
    </row>
    <row r="64982" spans="8:8" ht="15" customHeight="1">
      <c r="H64982" s="24"/>
    </row>
    <row r="64983" spans="8:8" ht="15" customHeight="1">
      <c r="H64983" s="24"/>
    </row>
    <row r="64984" spans="8:8" ht="15" customHeight="1">
      <c r="H64984" s="24"/>
    </row>
    <row r="64985" spans="8:8" ht="15" customHeight="1">
      <c r="H64985" s="24"/>
    </row>
    <row r="64986" spans="8:8" ht="15" customHeight="1">
      <c r="H64986" s="24"/>
    </row>
    <row r="64987" spans="8:8" ht="15" customHeight="1">
      <c r="H64987" s="24"/>
    </row>
    <row r="64988" spans="8:8" ht="15" customHeight="1">
      <c r="H64988" s="24"/>
    </row>
    <row r="64989" spans="8:8" ht="15" customHeight="1">
      <c r="H64989" s="24"/>
    </row>
    <row r="64990" spans="8:8" ht="15" customHeight="1">
      <c r="H64990" s="24"/>
    </row>
    <row r="64991" spans="8:8" ht="15" customHeight="1">
      <c r="H64991" s="24"/>
    </row>
    <row r="64992" spans="8:8" ht="15" customHeight="1">
      <c r="H64992" s="24"/>
    </row>
    <row r="64993" spans="8:8" ht="15" customHeight="1">
      <c r="H64993" s="24"/>
    </row>
    <row r="64994" spans="8:8" ht="15" customHeight="1">
      <c r="H64994" s="24"/>
    </row>
    <row r="64995" spans="8:8" ht="15" customHeight="1">
      <c r="H64995" s="24"/>
    </row>
    <row r="64996" spans="8:8" ht="15" customHeight="1">
      <c r="H64996" s="24"/>
    </row>
    <row r="64997" spans="8:8" ht="15" customHeight="1">
      <c r="H64997" s="24"/>
    </row>
    <row r="64998" spans="8:8" ht="15" customHeight="1">
      <c r="H64998" s="24"/>
    </row>
    <row r="64999" spans="8:8" ht="15" customHeight="1">
      <c r="H64999" s="24"/>
    </row>
    <row r="65000" spans="8:8" ht="15" customHeight="1">
      <c r="H65000" s="24"/>
    </row>
    <row r="65001" spans="8:8" ht="15" customHeight="1">
      <c r="H65001" s="24"/>
    </row>
    <row r="65002" spans="8:8" ht="15" customHeight="1">
      <c r="H65002" s="24"/>
    </row>
    <row r="65003" spans="8:8" ht="15" customHeight="1">
      <c r="H65003" s="24"/>
    </row>
    <row r="65004" spans="8:8" ht="15" customHeight="1">
      <c r="H65004" s="24"/>
    </row>
    <row r="65005" spans="8:8" ht="15" customHeight="1">
      <c r="H65005" s="24"/>
    </row>
    <row r="65006" spans="8:8" ht="15" customHeight="1">
      <c r="H65006" s="24"/>
    </row>
    <row r="65007" spans="8:8" ht="15" customHeight="1">
      <c r="H65007" s="24"/>
    </row>
    <row r="65008" spans="8:8" ht="15" customHeight="1">
      <c r="H65008" s="24"/>
    </row>
    <row r="65009" spans="8:8" ht="15" customHeight="1">
      <c r="H65009" s="24"/>
    </row>
    <row r="65010" spans="8:8" ht="15" customHeight="1">
      <c r="H65010" s="24"/>
    </row>
    <row r="65011" spans="8:8" ht="15" customHeight="1">
      <c r="H65011" s="24"/>
    </row>
    <row r="65012" spans="8:8" ht="15" customHeight="1">
      <c r="H65012" s="24"/>
    </row>
    <row r="65013" spans="8:8" ht="15" customHeight="1">
      <c r="H65013" s="24"/>
    </row>
    <row r="65014" spans="8:8" ht="15" customHeight="1">
      <c r="H65014" s="24"/>
    </row>
    <row r="65015" spans="8:8" ht="15" customHeight="1">
      <c r="H65015" s="24"/>
    </row>
    <row r="65016" spans="8:8" ht="15" customHeight="1">
      <c r="H65016" s="24"/>
    </row>
    <row r="65017" spans="8:8" ht="15" customHeight="1">
      <c r="H65017" s="24"/>
    </row>
    <row r="65018" spans="8:8" ht="15" customHeight="1">
      <c r="H65018" s="24"/>
    </row>
    <row r="65019" spans="8:8" ht="15" customHeight="1">
      <c r="H65019" s="24"/>
    </row>
    <row r="65020" spans="8:8" ht="15" customHeight="1">
      <c r="H65020" s="24"/>
    </row>
    <row r="65021" spans="8:8" ht="15" customHeight="1">
      <c r="H65021" s="24"/>
    </row>
    <row r="65022" spans="8:8" ht="15" customHeight="1">
      <c r="H65022" s="24"/>
    </row>
    <row r="65023" spans="8:8" ht="15" customHeight="1">
      <c r="H65023" s="24"/>
    </row>
    <row r="65024" spans="8:8" ht="15" customHeight="1">
      <c r="H65024" s="24"/>
    </row>
    <row r="65025" spans="8:8" ht="15" customHeight="1">
      <c r="H65025" s="24"/>
    </row>
    <row r="65026" spans="8:8" ht="15" customHeight="1">
      <c r="H65026" s="24"/>
    </row>
    <row r="65027" spans="8:8" ht="15" customHeight="1">
      <c r="H65027" s="24"/>
    </row>
    <row r="65028" spans="8:8" ht="15" customHeight="1">
      <c r="H65028" s="24"/>
    </row>
    <row r="65029" spans="8:8" ht="15" customHeight="1">
      <c r="H65029" s="24"/>
    </row>
    <row r="65030" spans="8:8" ht="15" customHeight="1">
      <c r="H65030" s="24"/>
    </row>
    <row r="65031" spans="8:8" ht="15" customHeight="1">
      <c r="H65031" s="24"/>
    </row>
    <row r="65032" spans="8:8" ht="15" customHeight="1">
      <c r="H65032" s="24"/>
    </row>
    <row r="65033" spans="8:8" ht="15" customHeight="1">
      <c r="H65033" s="24"/>
    </row>
    <row r="65034" spans="8:8" ht="15" customHeight="1">
      <c r="H65034" s="24"/>
    </row>
    <row r="65035" spans="8:8" ht="15" customHeight="1">
      <c r="H65035" s="24"/>
    </row>
    <row r="65036" spans="8:8" ht="15" customHeight="1">
      <c r="H65036" s="24"/>
    </row>
    <row r="65037" spans="8:8" ht="15" customHeight="1">
      <c r="H65037" s="24"/>
    </row>
    <row r="65038" spans="8:8" ht="15" customHeight="1">
      <c r="H65038" s="24"/>
    </row>
    <row r="65039" spans="8:8" ht="15" customHeight="1">
      <c r="H65039" s="24"/>
    </row>
    <row r="65040" spans="8:8" ht="15" customHeight="1">
      <c r="H65040" s="24"/>
    </row>
    <row r="65041" spans="8:8" ht="15" customHeight="1">
      <c r="H65041" s="24"/>
    </row>
    <row r="65042" spans="8:8" ht="15" customHeight="1">
      <c r="H65042" s="24"/>
    </row>
    <row r="65043" spans="8:8" ht="15" customHeight="1">
      <c r="H65043" s="24"/>
    </row>
    <row r="65044" spans="8:8" ht="15" customHeight="1">
      <c r="H65044" s="24"/>
    </row>
    <row r="65045" spans="8:8" ht="15" customHeight="1">
      <c r="H65045" s="24"/>
    </row>
    <row r="65046" spans="8:8" ht="15" customHeight="1">
      <c r="H65046" s="24"/>
    </row>
    <row r="65047" spans="8:8" ht="15" customHeight="1">
      <c r="H65047" s="24"/>
    </row>
    <row r="65048" spans="8:8" ht="15" customHeight="1">
      <c r="H65048" s="24"/>
    </row>
    <row r="65049" spans="8:8" ht="15" customHeight="1">
      <c r="H65049" s="24"/>
    </row>
    <row r="65050" spans="8:8" ht="15" customHeight="1">
      <c r="H65050" s="24"/>
    </row>
    <row r="65051" spans="8:8" ht="15" customHeight="1">
      <c r="H65051" s="24"/>
    </row>
    <row r="65052" spans="8:8" ht="15" customHeight="1">
      <c r="H65052" s="24"/>
    </row>
    <row r="65053" spans="8:8" ht="15" customHeight="1">
      <c r="H65053" s="24"/>
    </row>
    <row r="65054" spans="8:8" ht="15" customHeight="1">
      <c r="H65054" s="24"/>
    </row>
    <row r="65055" spans="8:8" ht="15" customHeight="1">
      <c r="H65055" s="24"/>
    </row>
    <row r="65056" spans="8:8" ht="15" customHeight="1">
      <c r="H65056" s="24"/>
    </row>
    <row r="65057" spans="8:8" ht="15" customHeight="1">
      <c r="H65057" s="24"/>
    </row>
    <row r="65058" spans="8:8" ht="15" customHeight="1">
      <c r="H65058" s="24"/>
    </row>
    <row r="65059" spans="8:8" ht="15" customHeight="1">
      <c r="H65059" s="24"/>
    </row>
    <row r="65060" spans="8:8" ht="15" customHeight="1">
      <c r="H65060" s="24"/>
    </row>
    <row r="65061" spans="8:8" ht="15" customHeight="1">
      <c r="H65061" s="24"/>
    </row>
    <row r="65062" spans="8:8" ht="15" customHeight="1">
      <c r="H65062" s="24"/>
    </row>
    <row r="65063" spans="8:8" ht="15" customHeight="1">
      <c r="H65063" s="24"/>
    </row>
    <row r="65064" spans="8:8" ht="15" customHeight="1">
      <c r="H65064" s="24"/>
    </row>
    <row r="65065" spans="8:8" ht="15" customHeight="1">
      <c r="H65065" s="24"/>
    </row>
    <row r="65066" spans="8:8" ht="15" customHeight="1">
      <c r="H65066" s="24"/>
    </row>
    <row r="65067" spans="8:8" ht="15" customHeight="1">
      <c r="H65067" s="24"/>
    </row>
    <row r="65068" spans="8:8" ht="15" customHeight="1">
      <c r="H65068" s="24"/>
    </row>
    <row r="65069" spans="8:8" ht="15" customHeight="1">
      <c r="H65069" s="24"/>
    </row>
    <row r="65070" spans="8:8" ht="15" customHeight="1">
      <c r="H65070" s="24"/>
    </row>
    <row r="65071" spans="8:8" ht="15" customHeight="1">
      <c r="H65071" s="24"/>
    </row>
    <row r="65072" spans="8:8" ht="15" customHeight="1">
      <c r="H65072" s="24"/>
    </row>
    <row r="65073" spans="8:8" ht="15" customHeight="1">
      <c r="H65073" s="24"/>
    </row>
    <row r="65074" spans="8:8" ht="15" customHeight="1">
      <c r="H65074" s="24"/>
    </row>
    <row r="65075" spans="8:8" ht="15" customHeight="1">
      <c r="H65075" s="24"/>
    </row>
    <row r="65076" spans="8:8" ht="15" customHeight="1">
      <c r="H65076" s="24"/>
    </row>
    <row r="65077" spans="8:8" ht="15" customHeight="1">
      <c r="H65077" s="24"/>
    </row>
    <row r="65078" spans="8:8" ht="15" customHeight="1">
      <c r="H65078" s="24"/>
    </row>
    <row r="65079" spans="8:8" ht="15" customHeight="1">
      <c r="H65079" s="24"/>
    </row>
    <row r="65080" spans="8:8" ht="15" customHeight="1">
      <c r="H65080" s="24"/>
    </row>
    <row r="65081" spans="8:8" ht="15" customHeight="1">
      <c r="H65081" s="24"/>
    </row>
    <row r="65082" spans="8:8" ht="15" customHeight="1">
      <c r="H65082" s="24"/>
    </row>
    <row r="65083" spans="8:8" ht="15" customHeight="1">
      <c r="H65083" s="24"/>
    </row>
    <row r="65084" spans="8:8" ht="15" customHeight="1">
      <c r="H65084" s="24"/>
    </row>
    <row r="65085" spans="8:8" ht="15" customHeight="1">
      <c r="H65085" s="24"/>
    </row>
    <row r="65086" spans="8:8" ht="15" customHeight="1">
      <c r="H65086" s="24"/>
    </row>
    <row r="65087" spans="8:8" ht="15" customHeight="1">
      <c r="H65087" s="24"/>
    </row>
    <row r="65088" spans="8:8" ht="15" customHeight="1">
      <c r="H65088" s="24"/>
    </row>
    <row r="65089" spans="8:8" ht="15" customHeight="1">
      <c r="H65089" s="24"/>
    </row>
    <row r="65090" spans="8:8" ht="15" customHeight="1">
      <c r="H65090" s="24"/>
    </row>
    <row r="65091" spans="8:8" ht="15" customHeight="1">
      <c r="H65091" s="24"/>
    </row>
    <row r="65092" spans="8:8" ht="15" customHeight="1">
      <c r="H65092" s="24"/>
    </row>
    <row r="65093" spans="8:8" ht="15" customHeight="1">
      <c r="H65093" s="24"/>
    </row>
    <row r="65094" spans="8:8" ht="15" customHeight="1">
      <c r="H65094" s="24"/>
    </row>
    <row r="65095" spans="8:8" ht="15" customHeight="1">
      <c r="H65095" s="24"/>
    </row>
    <row r="65096" spans="8:8" ht="15" customHeight="1">
      <c r="H65096" s="24"/>
    </row>
    <row r="65097" spans="8:8" ht="15" customHeight="1">
      <c r="H65097" s="24"/>
    </row>
    <row r="65098" spans="8:8" ht="15" customHeight="1">
      <c r="H65098" s="24"/>
    </row>
    <row r="65099" spans="8:8" ht="15" customHeight="1">
      <c r="H65099" s="24"/>
    </row>
    <row r="65100" spans="8:8" ht="15" customHeight="1">
      <c r="H65100" s="24"/>
    </row>
    <row r="65101" spans="8:8" ht="15" customHeight="1">
      <c r="H65101" s="24"/>
    </row>
    <row r="65102" spans="8:8" ht="15" customHeight="1">
      <c r="H65102" s="24"/>
    </row>
    <row r="65103" spans="8:8" ht="15" customHeight="1">
      <c r="H65103" s="24"/>
    </row>
    <row r="65104" spans="8:8" ht="15" customHeight="1">
      <c r="H65104" s="24"/>
    </row>
    <row r="65105" spans="8:8" ht="15" customHeight="1">
      <c r="H65105" s="24"/>
    </row>
    <row r="65106" spans="8:8" ht="15" customHeight="1">
      <c r="H65106" s="24"/>
    </row>
    <row r="65107" spans="8:8" ht="15" customHeight="1">
      <c r="H65107" s="24"/>
    </row>
    <row r="65108" spans="8:8" ht="15" customHeight="1">
      <c r="H65108" s="24"/>
    </row>
    <row r="65109" spans="8:8" ht="15" customHeight="1">
      <c r="H65109" s="24"/>
    </row>
    <row r="65110" spans="8:8" ht="15" customHeight="1">
      <c r="H65110" s="24"/>
    </row>
    <row r="65111" spans="8:8" ht="15" customHeight="1">
      <c r="H65111" s="24"/>
    </row>
    <row r="65112" spans="8:8" ht="15" customHeight="1">
      <c r="H65112" s="24"/>
    </row>
    <row r="65113" spans="8:8" ht="15" customHeight="1">
      <c r="H65113" s="24"/>
    </row>
    <row r="65114" spans="8:8" ht="15" customHeight="1">
      <c r="H65114" s="24"/>
    </row>
    <row r="65115" spans="8:8" ht="15" customHeight="1">
      <c r="H65115" s="24"/>
    </row>
    <row r="65116" spans="8:8" ht="15" customHeight="1">
      <c r="H65116" s="24"/>
    </row>
    <row r="65117" spans="8:8" ht="15" customHeight="1">
      <c r="H65117" s="24"/>
    </row>
    <row r="65118" spans="8:8" ht="15" customHeight="1">
      <c r="H65118" s="24"/>
    </row>
    <row r="65119" spans="8:8" ht="15" customHeight="1">
      <c r="H65119" s="24"/>
    </row>
    <row r="65120" spans="8:8" ht="15" customHeight="1">
      <c r="H65120" s="24"/>
    </row>
    <row r="65121" spans="8:8" ht="15" customHeight="1">
      <c r="H65121" s="24"/>
    </row>
    <row r="65122" spans="8:8" ht="15" customHeight="1">
      <c r="H65122" s="24"/>
    </row>
    <row r="65123" spans="8:8" ht="15" customHeight="1">
      <c r="H65123" s="24"/>
    </row>
    <row r="65124" spans="8:8" ht="15" customHeight="1">
      <c r="H65124" s="24"/>
    </row>
    <row r="65125" spans="8:8" ht="15" customHeight="1">
      <c r="H65125" s="24"/>
    </row>
    <row r="65126" spans="8:8" ht="15" customHeight="1">
      <c r="H65126" s="24"/>
    </row>
    <row r="65127" spans="8:8" ht="15" customHeight="1">
      <c r="H65127" s="24"/>
    </row>
    <row r="65128" spans="8:8" ht="15" customHeight="1">
      <c r="H65128" s="24"/>
    </row>
    <row r="65129" spans="8:8" ht="15" customHeight="1">
      <c r="H65129" s="24"/>
    </row>
    <row r="65130" spans="8:8" ht="15" customHeight="1">
      <c r="H65130" s="24"/>
    </row>
    <row r="65131" spans="8:8" ht="15" customHeight="1">
      <c r="H65131" s="24"/>
    </row>
    <row r="65132" spans="8:8" ht="15" customHeight="1">
      <c r="H65132" s="24"/>
    </row>
    <row r="65133" spans="8:8" ht="15" customHeight="1">
      <c r="H65133" s="24"/>
    </row>
    <row r="65134" spans="8:8" ht="15" customHeight="1">
      <c r="H65134" s="24"/>
    </row>
    <row r="65135" spans="8:8" ht="15" customHeight="1">
      <c r="H65135" s="24"/>
    </row>
    <row r="65136" spans="8:8" ht="15" customHeight="1">
      <c r="H65136" s="24"/>
    </row>
    <row r="65137" spans="8:8" ht="15" customHeight="1">
      <c r="H65137" s="24"/>
    </row>
    <row r="65138" spans="8:8" ht="15" customHeight="1">
      <c r="H65138" s="24"/>
    </row>
    <row r="65139" spans="8:8" ht="15" customHeight="1">
      <c r="H65139" s="24"/>
    </row>
    <row r="65140" spans="8:8" ht="15" customHeight="1">
      <c r="H65140" s="24"/>
    </row>
    <row r="65141" spans="8:8" ht="15" customHeight="1">
      <c r="H65141" s="24"/>
    </row>
    <row r="65142" spans="8:8" ht="15" customHeight="1">
      <c r="H65142" s="24"/>
    </row>
    <row r="65143" spans="8:8" ht="15" customHeight="1">
      <c r="H65143" s="24"/>
    </row>
    <row r="65144" spans="8:8" ht="15" customHeight="1">
      <c r="H65144" s="24"/>
    </row>
    <row r="65145" spans="8:8" ht="15" customHeight="1">
      <c r="H65145" s="24"/>
    </row>
    <row r="65146" spans="8:8" ht="15" customHeight="1">
      <c r="H65146" s="24"/>
    </row>
    <row r="65147" spans="8:8" ht="15" customHeight="1">
      <c r="H65147" s="24"/>
    </row>
    <row r="65148" spans="8:8" ht="15" customHeight="1">
      <c r="H65148" s="24"/>
    </row>
    <row r="65149" spans="8:8" ht="15" customHeight="1">
      <c r="H65149" s="24"/>
    </row>
    <row r="65150" spans="8:8" ht="15" customHeight="1">
      <c r="H65150" s="24"/>
    </row>
    <row r="65151" spans="8:8" ht="15" customHeight="1">
      <c r="H65151" s="24"/>
    </row>
    <row r="65152" spans="8:8" ht="15" customHeight="1">
      <c r="H65152" s="24"/>
    </row>
    <row r="65153" spans="8:8" ht="15" customHeight="1">
      <c r="H65153" s="24"/>
    </row>
    <row r="65154" spans="8:8" ht="15" customHeight="1">
      <c r="H65154" s="24"/>
    </row>
    <row r="65155" spans="8:8" ht="15" customHeight="1">
      <c r="H65155" s="24"/>
    </row>
    <row r="65156" spans="8:8" ht="15" customHeight="1">
      <c r="H65156" s="24"/>
    </row>
    <row r="65157" spans="8:8" ht="15" customHeight="1">
      <c r="H65157" s="24"/>
    </row>
    <row r="65158" spans="8:8" ht="15" customHeight="1">
      <c r="H65158" s="24"/>
    </row>
    <row r="65159" spans="8:8" ht="15" customHeight="1">
      <c r="H65159" s="24"/>
    </row>
    <row r="65160" spans="8:8" ht="15" customHeight="1">
      <c r="H65160" s="24"/>
    </row>
    <row r="65161" spans="8:8" ht="15" customHeight="1">
      <c r="H65161" s="24"/>
    </row>
    <row r="65162" spans="8:8" ht="15" customHeight="1">
      <c r="H65162" s="24"/>
    </row>
    <row r="65163" spans="8:8" ht="15" customHeight="1">
      <c r="H65163" s="24"/>
    </row>
    <row r="65164" spans="8:8" ht="15" customHeight="1">
      <c r="H65164" s="24"/>
    </row>
    <row r="65165" spans="8:8" ht="15" customHeight="1">
      <c r="H65165" s="24"/>
    </row>
    <row r="65166" spans="8:8" ht="15" customHeight="1">
      <c r="H65166" s="24"/>
    </row>
    <row r="65167" spans="8:8" ht="15" customHeight="1">
      <c r="H65167" s="24"/>
    </row>
    <row r="65168" spans="8:8" ht="15" customHeight="1">
      <c r="H65168" s="24"/>
    </row>
    <row r="65169" spans="8:8" ht="15" customHeight="1">
      <c r="H65169" s="24"/>
    </row>
    <row r="65170" spans="8:8" ht="15" customHeight="1">
      <c r="H65170" s="24"/>
    </row>
    <row r="65171" spans="8:8" ht="15" customHeight="1">
      <c r="H65171" s="24"/>
    </row>
    <row r="65172" spans="8:8" ht="15" customHeight="1">
      <c r="H65172" s="24"/>
    </row>
    <row r="65173" spans="8:8" ht="15" customHeight="1">
      <c r="H65173" s="24"/>
    </row>
    <row r="65174" spans="8:8" ht="15" customHeight="1">
      <c r="H65174" s="24"/>
    </row>
    <row r="65175" spans="8:8" ht="15" customHeight="1">
      <c r="H65175" s="24"/>
    </row>
    <row r="65176" spans="8:8" ht="15" customHeight="1">
      <c r="H65176" s="24"/>
    </row>
    <row r="65177" spans="8:8" ht="15" customHeight="1">
      <c r="H65177" s="24"/>
    </row>
    <row r="65178" spans="8:8" ht="15" customHeight="1">
      <c r="H65178" s="24"/>
    </row>
    <row r="65179" spans="8:8" ht="15" customHeight="1">
      <c r="H65179" s="24"/>
    </row>
    <row r="65180" spans="8:8" ht="15" customHeight="1">
      <c r="H65180" s="24"/>
    </row>
    <row r="65181" spans="8:8" ht="15" customHeight="1">
      <c r="H65181" s="24"/>
    </row>
    <row r="65182" spans="8:8" ht="15" customHeight="1">
      <c r="H65182" s="24"/>
    </row>
    <row r="65183" spans="8:8" ht="15" customHeight="1">
      <c r="H65183" s="24"/>
    </row>
    <row r="65184" spans="8:8" ht="15" customHeight="1">
      <c r="H65184" s="24"/>
    </row>
    <row r="65185" spans="8:8" ht="15" customHeight="1">
      <c r="H65185" s="24"/>
    </row>
    <row r="65186" spans="8:8" ht="15" customHeight="1">
      <c r="H65186" s="24"/>
    </row>
    <row r="65187" spans="8:8" ht="15" customHeight="1">
      <c r="H65187" s="24"/>
    </row>
    <row r="65188" spans="8:8" ht="15" customHeight="1">
      <c r="H65188" s="24"/>
    </row>
    <row r="65189" spans="8:8" ht="15" customHeight="1">
      <c r="H65189" s="24"/>
    </row>
    <row r="65190" spans="8:8" ht="15" customHeight="1">
      <c r="H65190" s="24"/>
    </row>
    <row r="65191" spans="8:8" ht="15" customHeight="1">
      <c r="H65191" s="24"/>
    </row>
    <row r="65192" spans="8:8" ht="15" customHeight="1">
      <c r="H65192" s="24"/>
    </row>
    <row r="65193" spans="8:8" ht="15" customHeight="1">
      <c r="H65193" s="24"/>
    </row>
    <row r="65194" spans="8:8" ht="15" customHeight="1">
      <c r="H65194" s="24"/>
    </row>
    <row r="65195" spans="8:8" ht="15" customHeight="1">
      <c r="H65195" s="24"/>
    </row>
    <row r="65196" spans="8:8" ht="15" customHeight="1">
      <c r="H65196" s="24"/>
    </row>
    <row r="65197" spans="8:8" ht="15" customHeight="1">
      <c r="H65197" s="24"/>
    </row>
    <row r="65198" spans="8:8" ht="15" customHeight="1">
      <c r="H65198" s="24"/>
    </row>
    <row r="65199" spans="8:8" ht="15" customHeight="1">
      <c r="H65199" s="24"/>
    </row>
    <row r="65200" spans="8:8" ht="15" customHeight="1">
      <c r="H65200" s="24"/>
    </row>
    <row r="65201" spans="8:8" ht="15" customHeight="1">
      <c r="H65201" s="24"/>
    </row>
    <row r="65202" spans="8:8" ht="15" customHeight="1">
      <c r="H65202" s="24"/>
    </row>
    <row r="65203" spans="8:8" ht="15" customHeight="1">
      <c r="H65203" s="24"/>
    </row>
    <row r="65204" spans="8:8" ht="15" customHeight="1">
      <c r="H65204" s="24"/>
    </row>
    <row r="65205" spans="8:8" ht="15" customHeight="1">
      <c r="H65205" s="24"/>
    </row>
    <row r="65206" spans="8:8" ht="15" customHeight="1">
      <c r="H65206" s="24"/>
    </row>
    <row r="65207" spans="8:8" ht="15" customHeight="1">
      <c r="H65207" s="24"/>
    </row>
    <row r="65208" spans="8:8" ht="15" customHeight="1">
      <c r="H65208" s="24"/>
    </row>
    <row r="65209" spans="8:8" ht="15" customHeight="1">
      <c r="H65209" s="24"/>
    </row>
    <row r="65210" spans="8:8" ht="15" customHeight="1">
      <c r="H65210" s="24"/>
    </row>
    <row r="65211" spans="8:8" ht="15" customHeight="1">
      <c r="H65211" s="24"/>
    </row>
    <row r="65212" spans="8:8" ht="15" customHeight="1">
      <c r="H65212" s="24"/>
    </row>
    <row r="65213" spans="8:8" ht="15" customHeight="1">
      <c r="H65213" s="24"/>
    </row>
    <row r="65214" spans="8:8" ht="15" customHeight="1">
      <c r="H65214" s="24"/>
    </row>
    <row r="65215" spans="8:8" ht="15" customHeight="1">
      <c r="H65215" s="24"/>
    </row>
    <row r="65216" spans="8:8" ht="15" customHeight="1">
      <c r="H65216" s="24"/>
    </row>
    <row r="65217" spans="8:8" ht="15" customHeight="1">
      <c r="H65217" s="24"/>
    </row>
    <row r="65218" spans="8:8" ht="15" customHeight="1">
      <c r="H65218" s="24"/>
    </row>
    <row r="65219" spans="8:8" ht="15" customHeight="1">
      <c r="H65219" s="24"/>
    </row>
    <row r="65220" spans="8:8" ht="15" customHeight="1">
      <c r="H65220" s="24"/>
    </row>
    <row r="65221" spans="8:8" ht="15" customHeight="1">
      <c r="H65221" s="24"/>
    </row>
    <row r="65222" spans="8:8" ht="15" customHeight="1">
      <c r="H65222" s="24"/>
    </row>
    <row r="65223" spans="8:8" ht="15" customHeight="1">
      <c r="H65223" s="24"/>
    </row>
    <row r="65224" spans="8:8" ht="15" customHeight="1">
      <c r="H65224" s="24"/>
    </row>
    <row r="65225" spans="8:8" ht="15" customHeight="1">
      <c r="H65225" s="24"/>
    </row>
    <row r="65226" spans="8:8" ht="15" customHeight="1">
      <c r="H65226" s="24"/>
    </row>
    <row r="65227" spans="8:8" ht="15" customHeight="1">
      <c r="H65227" s="24"/>
    </row>
    <row r="65228" spans="8:8" ht="15" customHeight="1">
      <c r="H65228" s="24"/>
    </row>
    <row r="65229" spans="8:8" ht="15" customHeight="1">
      <c r="H65229" s="24"/>
    </row>
    <row r="65230" spans="8:8" ht="15" customHeight="1">
      <c r="H65230" s="24"/>
    </row>
    <row r="65231" spans="8:8" ht="15" customHeight="1">
      <c r="H65231" s="24"/>
    </row>
    <row r="65232" spans="8:8" ht="15" customHeight="1">
      <c r="H65232" s="24"/>
    </row>
    <row r="65233" spans="8:8" ht="15" customHeight="1">
      <c r="H65233" s="24"/>
    </row>
    <row r="65234" spans="8:8" ht="15" customHeight="1">
      <c r="H65234" s="24"/>
    </row>
    <row r="65235" spans="8:8" ht="15" customHeight="1">
      <c r="H65235" s="24"/>
    </row>
    <row r="65236" spans="8:8" ht="15" customHeight="1">
      <c r="H65236" s="24"/>
    </row>
    <row r="65237" spans="8:8" ht="15" customHeight="1">
      <c r="H65237" s="24"/>
    </row>
    <row r="65238" spans="8:8" ht="15" customHeight="1">
      <c r="H65238" s="24"/>
    </row>
    <row r="65239" spans="8:8" ht="15" customHeight="1">
      <c r="H65239" s="24"/>
    </row>
    <row r="65240" spans="8:8" ht="15" customHeight="1">
      <c r="H65240" s="24"/>
    </row>
    <row r="65241" spans="8:8" ht="15" customHeight="1">
      <c r="H65241" s="24"/>
    </row>
    <row r="65242" spans="8:8" ht="15" customHeight="1">
      <c r="H65242" s="24"/>
    </row>
    <row r="65243" spans="8:8" ht="15" customHeight="1">
      <c r="H65243" s="24"/>
    </row>
    <row r="65244" spans="8:8" ht="15" customHeight="1">
      <c r="H65244" s="24"/>
    </row>
    <row r="65245" spans="8:8" ht="15" customHeight="1">
      <c r="H65245" s="24"/>
    </row>
    <row r="65246" spans="8:8" ht="15" customHeight="1">
      <c r="H65246" s="24"/>
    </row>
    <row r="65247" spans="8:8" ht="15" customHeight="1">
      <c r="H65247" s="24"/>
    </row>
    <row r="65248" spans="8:8" ht="15" customHeight="1">
      <c r="H65248" s="24"/>
    </row>
    <row r="65249" spans="8:8" ht="15" customHeight="1">
      <c r="H65249" s="24"/>
    </row>
    <row r="65250" spans="8:8" ht="15" customHeight="1">
      <c r="H65250" s="24"/>
    </row>
    <row r="65251" spans="8:8" ht="15" customHeight="1">
      <c r="H65251" s="24"/>
    </row>
    <row r="65252" spans="8:8" ht="15" customHeight="1">
      <c r="H65252" s="24"/>
    </row>
    <row r="65253" spans="8:8" ht="15" customHeight="1">
      <c r="H65253" s="24"/>
    </row>
    <row r="65254" spans="8:8" ht="15" customHeight="1">
      <c r="H65254" s="24"/>
    </row>
    <row r="65255" spans="8:8" ht="15" customHeight="1">
      <c r="H65255" s="24"/>
    </row>
    <row r="65256" spans="8:8" ht="15" customHeight="1">
      <c r="H65256" s="24"/>
    </row>
    <row r="65257" spans="8:8" ht="15" customHeight="1">
      <c r="H65257" s="24"/>
    </row>
    <row r="65258" spans="8:8" ht="15" customHeight="1">
      <c r="H65258" s="24"/>
    </row>
    <row r="65259" spans="8:8" ht="15" customHeight="1">
      <c r="H65259" s="24"/>
    </row>
    <row r="65260" spans="8:8" ht="15" customHeight="1">
      <c r="H65260" s="24"/>
    </row>
    <row r="65261" spans="8:8" ht="15" customHeight="1">
      <c r="H65261" s="24"/>
    </row>
    <row r="65262" spans="8:8" ht="15" customHeight="1">
      <c r="H65262" s="24"/>
    </row>
    <row r="65263" spans="8:8" ht="15" customHeight="1">
      <c r="H65263" s="24"/>
    </row>
    <row r="65264" spans="8:8" ht="15" customHeight="1">
      <c r="H65264" s="24"/>
    </row>
    <row r="65265" spans="8:8" ht="15" customHeight="1">
      <c r="H65265" s="24"/>
    </row>
    <row r="65266" spans="8:8" ht="15" customHeight="1">
      <c r="H65266" s="24"/>
    </row>
    <row r="65267" spans="8:8" ht="15" customHeight="1">
      <c r="H65267" s="24"/>
    </row>
    <row r="65268" spans="8:8" ht="15" customHeight="1">
      <c r="H65268" s="24"/>
    </row>
    <row r="65269" spans="8:8" ht="15" customHeight="1">
      <c r="H65269" s="24"/>
    </row>
    <row r="65270" spans="8:8" ht="15" customHeight="1">
      <c r="H65270" s="24"/>
    </row>
    <row r="65271" spans="8:8" ht="15" customHeight="1">
      <c r="H65271" s="24"/>
    </row>
    <row r="65272" spans="8:8" ht="15" customHeight="1">
      <c r="H65272" s="24"/>
    </row>
    <row r="65273" spans="8:8" ht="15" customHeight="1">
      <c r="H65273" s="24"/>
    </row>
    <row r="65274" spans="8:8" ht="15" customHeight="1">
      <c r="H65274" s="24"/>
    </row>
    <row r="65275" spans="8:8" ht="15" customHeight="1">
      <c r="H65275" s="24"/>
    </row>
    <row r="65276" spans="8:8" ht="15" customHeight="1">
      <c r="H65276" s="24"/>
    </row>
    <row r="65277" spans="8:8" ht="15" customHeight="1">
      <c r="H65277" s="24"/>
    </row>
    <row r="65278" spans="8:8" ht="15" customHeight="1">
      <c r="H65278" s="24"/>
    </row>
    <row r="65279" spans="8:8" ht="15" customHeight="1">
      <c r="H65279" s="24"/>
    </row>
    <row r="65280" spans="8:8" ht="15" customHeight="1">
      <c r="H65280" s="24"/>
    </row>
    <row r="65281" spans="8:8" ht="15" customHeight="1">
      <c r="H65281" s="24"/>
    </row>
    <row r="65282" spans="8:8" ht="15" customHeight="1">
      <c r="H65282" s="24"/>
    </row>
    <row r="65283" spans="8:8" ht="15" customHeight="1">
      <c r="H65283" s="24"/>
    </row>
    <row r="65284" spans="8:8" ht="15" customHeight="1">
      <c r="H65284" s="24"/>
    </row>
    <row r="65285" spans="8:8" ht="15" customHeight="1">
      <c r="H65285" s="24"/>
    </row>
    <row r="65286" spans="8:8" ht="15" customHeight="1">
      <c r="H65286" s="24"/>
    </row>
    <row r="65287" spans="8:8" ht="15" customHeight="1">
      <c r="H65287" s="24"/>
    </row>
    <row r="65288" spans="8:8" ht="15" customHeight="1">
      <c r="H65288" s="24"/>
    </row>
    <row r="65289" spans="8:8" ht="15" customHeight="1">
      <c r="H65289" s="24"/>
    </row>
    <row r="65290" spans="8:8" ht="15" customHeight="1">
      <c r="H65290" s="24"/>
    </row>
    <row r="65291" spans="8:8" ht="15" customHeight="1">
      <c r="H65291" s="24"/>
    </row>
    <row r="65292" spans="8:8" ht="15" customHeight="1">
      <c r="H65292" s="24"/>
    </row>
    <row r="65293" spans="8:8" ht="15" customHeight="1">
      <c r="H65293" s="24"/>
    </row>
    <row r="65294" spans="8:8" ht="15" customHeight="1">
      <c r="H65294" s="24"/>
    </row>
    <row r="65295" spans="8:8" ht="15" customHeight="1">
      <c r="H65295" s="24"/>
    </row>
    <row r="65296" spans="8:8" ht="15" customHeight="1">
      <c r="H65296" s="24"/>
    </row>
    <row r="65297" spans="8:8" ht="15" customHeight="1">
      <c r="H65297" s="24"/>
    </row>
    <row r="65298" spans="8:8" ht="15" customHeight="1">
      <c r="H65298" s="24"/>
    </row>
    <row r="65299" spans="8:8" ht="15" customHeight="1">
      <c r="H65299" s="24"/>
    </row>
    <row r="65300" spans="8:8" ht="15" customHeight="1">
      <c r="H65300" s="24"/>
    </row>
    <row r="65301" spans="8:8" ht="15" customHeight="1">
      <c r="H65301" s="24"/>
    </row>
    <row r="65302" spans="8:8" ht="15" customHeight="1">
      <c r="H65302" s="24"/>
    </row>
    <row r="65303" spans="8:8" ht="15" customHeight="1">
      <c r="H65303" s="24"/>
    </row>
    <row r="65304" spans="8:8" ht="15" customHeight="1">
      <c r="H65304" s="24"/>
    </row>
    <row r="65305" spans="8:8" ht="15" customHeight="1">
      <c r="H65305" s="24"/>
    </row>
    <row r="65306" spans="8:8" ht="15" customHeight="1">
      <c r="H65306" s="24"/>
    </row>
    <row r="65307" spans="8:8" ht="15" customHeight="1">
      <c r="H65307" s="24"/>
    </row>
    <row r="65308" spans="8:8" ht="15" customHeight="1">
      <c r="H65308" s="24"/>
    </row>
    <row r="65309" spans="8:8" ht="15" customHeight="1">
      <c r="H65309" s="24"/>
    </row>
    <row r="65310" spans="8:8" ht="15" customHeight="1">
      <c r="H65310" s="24"/>
    </row>
    <row r="65311" spans="8:8" ht="15" customHeight="1">
      <c r="H65311" s="24"/>
    </row>
    <row r="65312" spans="8:8" ht="15" customHeight="1">
      <c r="H65312" s="24"/>
    </row>
    <row r="65313" spans="8:8" ht="15" customHeight="1">
      <c r="H65313" s="24"/>
    </row>
    <row r="65314" spans="8:8" ht="15" customHeight="1">
      <c r="H65314" s="24"/>
    </row>
    <row r="65315" spans="8:8" ht="15" customHeight="1">
      <c r="H65315" s="24"/>
    </row>
    <row r="65316" spans="8:8" ht="15" customHeight="1">
      <c r="H65316" s="24"/>
    </row>
    <row r="65317" spans="8:8" ht="15" customHeight="1">
      <c r="H65317" s="24"/>
    </row>
    <row r="65318" spans="8:8" ht="15" customHeight="1">
      <c r="H65318" s="24"/>
    </row>
    <row r="65319" spans="8:8" ht="15" customHeight="1">
      <c r="H65319" s="24"/>
    </row>
    <row r="65320" spans="8:8" ht="15" customHeight="1">
      <c r="H65320" s="24"/>
    </row>
    <row r="65321" spans="8:8" ht="15" customHeight="1">
      <c r="H65321" s="24"/>
    </row>
    <row r="65322" spans="8:8" ht="15" customHeight="1">
      <c r="H65322" s="24"/>
    </row>
    <row r="65323" spans="8:8" ht="15" customHeight="1">
      <c r="H65323" s="24"/>
    </row>
    <row r="65324" spans="8:8" ht="15" customHeight="1">
      <c r="H65324" s="24"/>
    </row>
    <row r="65325" spans="8:8" ht="15" customHeight="1">
      <c r="H65325" s="24"/>
    </row>
    <row r="65326" spans="8:8" ht="15" customHeight="1">
      <c r="H65326" s="24"/>
    </row>
    <row r="65327" spans="8:8" ht="15" customHeight="1">
      <c r="H65327" s="24"/>
    </row>
    <row r="65328" spans="8:8" ht="15" customHeight="1">
      <c r="H65328" s="24"/>
    </row>
    <row r="65329" spans="8:8" ht="15" customHeight="1">
      <c r="H65329" s="24"/>
    </row>
    <row r="65330" spans="8:8" ht="15" customHeight="1">
      <c r="H65330" s="24"/>
    </row>
    <row r="65331" spans="8:8" ht="15" customHeight="1">
      <c r="H65331" s="24"/>
    </row>
    <row r="65332" spans="8:8" ht="15" customHeight="1">
      <c r="H65332" s="24"/>
    </row>
    <row r="65333" spans="8:8" ht="15" customHeight="1">
      <c r="H65333" s="24"/>
    </row>
    <row r="65334" spans="8:8" ht="15" customHeight="1">
      <c r="H65334" s="24"/>
    </row>
    <row r="65335" spans="8:8" ht="15" customHeight="1">
      <c r="H65335" s="24"/>
    </row>
    <row r="65336" spans="8:8" ht="15" customHeight="1">
      <c r="H65336" s="24"/>
    </row>
    <row r="65337" spans="8:8" ht="15" customHeight="1">
      <c r="H65337" s="24"/>
    </row>
    <row r="65338" spans="8:8" ht="15" customHeight="1">
      <c r="H65338" s="24"/>
    </row>
    <row r="65339" spans="8:8" ht="15" customHeight="1">
      <c r="H65339" s="24"/>
    </row>
    <row r="65340" spans="8:8" ht="15" customHeight="1">
      <c r="H65340" s="24"/>
    </row>
    <row r="65341" spans="8:8" ht="15" customHeight="1">
      <c r="H65341" s="24"/>
    </row>
    <row r="65342" spans="8:8" ht="15" customHeight="1">
      <c r="H65342" s="24"/>
    </row>
    <row r="65343" spans="8:8" ht="15" customHeight="1">
      <c r="H65343" s="24"/>
    </row>
    <row r="65344" spans="8:8" ht="15" customHeight="1">
      <c r="H65344" s="24"/>
    </row>
    <row r="65345" spans="8:8" ht="15" customHeight="1">
      <c r="H65345" s="24"/>
    </row>
    <row r="65346" spans="8:8" ht="15" customHeight="1">
      <c r="H65346" s="24"/>
    </row>
    <row r="65347" spans="8:8" ht="15" customHeight="1">
      <c r="H65347" s="24"/>
    </row>
    <row r="65348" spans="8:8" ht="15" customHeight="1">
      <c r="H65348" s="24"/>
    </row>
    <row r="65349" spans="8:8" ht="15" customHeight="1">
      <c r="H65349" s="24"/>
    </row>
    <row r="65350" spans="8:8" ht="15" customHeight="1">
      <c r="H65350" s="24"/>
    </row>
    <row r="65351" spans="8:8" ht="15" customHeight="1">
      <c r="H65351" s="24"/>
    </row>
    <row r="65352" spans="8:8" ht="15" customHeight="1">
      <c r="H65352" s="24"/>
    </row>
    <row r="65353" spans="8:8" ht="15" customHeight="1">
      <c r="H65353" s="24"/>
    </row>
    <row r="65354" spans="8:8" ht="15" customHeight="1">
      <c r="H65354" s="24"/>
    </row>
    <row r="65355" spans="8:8" ht="15" customHeight="1">
      <c r="H65355" s="24"/>
    </row>
    <row r="65356" spans="8:8" ht="15" customHeight="1">
      <c r="H65356" s="24"/>
    </row>
    <row r="65357" spans="8:8" ht="15" customHeight="1">
      <c r="H65357" s="24"/>
    </row>
    <row r="65358" spans="8:8" ht="15" customHeight="1">
      <c r="H65358" s="24"/>
    </row>
    <row r="65359" spans="8:8" ht="15" customHeight="1">
      <c r="H65359" s="24"/>
    </row>
    <row r="65360" spans="8:8" ht="15" customHeight="1">
      <c r="H65360" s="24"/>
    </row>
    <row r="65361" spans="8:8" ht="15" customHeight="1">
      <c r="H65361" s="24"/>
    </row>
    <row r="65362" spans="8:8" ht="15" customHeight="1">
      <c r="H65362" s="24"/>
    </row>
    <row r="65363" spans="8:8" ht="15" customHeight="1">
      <c r="H65363" s="24"/>
    </row>
    <row r="65364" spans="8:8" ht="15" customHeight="1">
      <c r="H65364" s="24"/>
    </row>
    <row r="65365" spans="8:8" ht="15" customHeight="1">
      <c r="H65365" s="24"/>
    </row>
    <row r="65366" spans="8:8" ht="15" customHeight="1">
      <c r="H65366" s="24"/>
    </row>
    <row r="65367" spans="8:8" ht="15" customHeight="1">
      <c r="H65367" s="24"/>
    </row>
    <row r="65368" spans="8:8" ht="15" customHeight="1">
      <c r="H65368" s="24"/>
    </row>
    <row r="65369" spans="8:8" ht="15" customHeight="1">
      <c r="H65369" s="24"/>
    </row>
    <row r="65370" spans="8:8" ht="15" customHeight="1">
      <c r="H65370" s="24"/>
    </row>
    <row r="65371" spans="8:8" ht="15" customHeight="1">
      <c r="H65371" s="24"/>
    </row>
    <row r="65372" spans="8:8" ht="15" customHeight="1">
      <c r="H65372" s="24"/>
    </row>
    <row r="65373" spans="8:8" ht="15" customHeight="1">
      <c r="H65373" s="24"/>
    </row>
    <row r="65374" spans="8:8" ht="15" customHeight="1">
      <c r="H65374" s="24"/>
    </row>
    <row r="65375" spans="8:8" ht="15" customHeight="1">
      <c r="H65375" s="24"/>
    </row>
    <row r="65376" spans="8:8" ht="15" customHeight="1">
      <c r="H65376" s="24"/>
    </row>
    <row r="65377" spans="8:8" ht="15" customHeight="1">
      <c r="H65377" s="24"/>
    </row>
    <row r="65378" spans="8:8" ht="15" customHeight="1">
      <c r="H65378" s="24"/>
    </row>
    <row r="65379" spans="8:8" ht="15" customHeight="1">
      <c r="H65379" s="24"/>
    </row>
    <row r="65380" spans="8:8" ht="15" customHeight="1">
      <c r="H65380" s="24"/>
    </row>
    <row r="65381" spans="8:8" ht="15" customHeight="1">
      <c r="H65381" s="24"/>
    </row>
    <row r="65382" spans="8:8" ht="15" customHeight="1">
      <c r="H65382" s="24"/>
    </row>
    <row r="65383" spans="8:8" ht="15" customHeight="1">
      <c r="H65383" s="24"/>
    </row>
    <row r="65384" spans="8:8" ht="15" customHeight="1">
      <c r="H65384" s="24"/>
    </row>
    <row r="65385" spans="8:8" ht="15" customHeight="1">
      <c r="H65385" s="24"/>
    </row>
    <row r="65386" spans="8:8" ht="15" customHeight="1">
      <c r="H65386" s="24"/>
    </row>
    <row r="65387" spans="8:8" ht="15" customHeight="1">
      <c r="H65387" s="24"/>
    </row>
    <row r="65388" spans="8:8" ht="15" customHeight="1">
      <c r="H65388" s="24"/>
    </row>
    <row r="65389" spans="8:8" ht="15" customHeight="1">
      <c r="H65389" s="24"/>
    </row>
    <row r="65390" spans="8:8" ht="15" customHeight="1">
      <c r="H65390" s="24"/>
    </row>
    <row r="65391" spans="8:8" ht="15" customHeight="1">
      <c r="H65391" s="24"/>
    </row>
    <row r="65392" spans="8:8" ht="15" customHeight="1">
      <c r="H65392" s="24"/>
    </row>
    <row r="65393" spans="8:8" ht="15" customHeight="1">
      <c r="H65393" s="24"/>
    </row>
    <row r="65394" spans="8:8" ht="15" customHeight="1">
      <c r="H65394" s="24"/>
    </row>
    <row r="65395" spans="8:8" ht="15" customHeight="1">
      <c r="H65395" s="24"/>
    </row>
    <row r="65396" spans="8:8" ht="15" customHeight="1">
      <c r="H65396" s="24"/>
    </row>
    <row r="65397" spans="8:8" ht="15" customHeight="1">
      <c r="H65397" s="24"/>
    </row>
    <row r="65398" spans="8:8" ht="15" customHeight="1">
      <c r="H65398" s="24"/>
    </row>
    <row r="65399" spans="8:8" ht="15" customHeight="1">
      <c r="H65399" s="24"/>
    </row>
    <row r="65400" spans="8:8" ht="15" customHeight="1">
      <c r="H65400" s="24"/>
    </row>
    <row r="65401" spans="8:8" ht="15" customHeight="1">
      <c r="H65401" s="24"/>
    </row>
    <row r="65402" spans="8:8" ht="15" customHeight="1">
      <c r="H65402" s="24"/>
    </row>
    <row r="65403" spans="8:8" ht="15" customHeight="1">
      <c r="H65403" s="24"/>
    </row>
    <row r="65404" spans="8:8" ht="15" customHeight="1">
      <c r="H65404" s="24"/>
    </row>
    <row r="65405" spans="8:8" ht="15" customHeight="1">
      <c r="H65405" s="24"/>
    </row>
    <row r="65406" spans="8:8" ht="15" customHeight="1">
      <c r="H65406" s="24"/>
    </row>
    <row r="65407" spans="8:8" ht="15" customHeight="1">
      <c r="H65407" s="24"/>
    </row>
    <row r="65408" spans="8:8" ht="15" customHeight="1">
      <c r="H65408" s="24"/>
    </row>
    <row r="65409" spans="8:8" ht="15" customHeight="1">
      <c r="H65409" s="24"/>
    </row>
    <row r="65410" spans="8:8" ht="15" customHeight="1">
      <c r="H65410" s="24"/>
    </row>
    <row r="65411" spans="8:8" ht="15" customHeight="1">
      <c r="H65411" s="24"/>
    </row>
    <row r="65412" spans="8:8" ht="15" customHeight="1">
      <c r="H65412" s="24"/>
    </row>
    <row r="65413" spans="8:8" ht="15" customHeight="1">
      <c r="H65413" s="24"/>
    </row>
    <row r="65414" spans="8:8" ht="15" customHeight="1">
      <c r="H65414" s="24"/>
    </row>
    <row r="65415" spans="8:8" ht="15" customHeight="1">
      <c r="H65415" s="24"/>
    </row>
    <row r="65416" spans="8:8" ht="15" customHeight="1">
      <c r="H65416" s="24"/>
    </row>
    <row r="65417" spans="8:8" ht="15" customHeight="1">
      <c r="H65417" s="24"/>
    </row>
    <row r="65418" spans="8:8" ht="15" customHeight="1">
      <c r="H65418" s="24"/>
    </row>
    <row r="65419" spans="8:8" ht="15" customHeight="1">
      <c r="H65419" s="24"/>
    </row>
    <row r="65420" spans="8:8" ht="15" customHeight="1">
      <c r="H65420" s="24"/>
    </row>
    <row r="65421" spans="8:8" ht="15" customHeight="1">
      <c r="H65421" s="24"/>
    </row>
    <row r="65422" spans="8:8" ht="15" customHeight="1">
      <c r="H65422" s="24"/>
    </row>
    <row r="65423" spans="8:8" ht="15" customHeight="1">
      <c r="H65423" s="24"/>
    </row>
    <row r="65424" spans="8:8" ht="15" customHeight="1">
      <c r="H65424" s="24"/>
    </row>
    <row r="65425" spans="8:8" ht="15" customHeight="1">
      <c r="H65425" s="24"/>
    </row>
    <row r="65426" spans="8:8" ht="15" customHeight="1">
      <c r="H65426" s="24"/>
    </row>
    <row r="65427" spans="8:8" ht="15" customHeight="1">
      <c r="H65427" s="24"/>
    </row>
    <row r="65428" spans="8:8" ht="15" customHeight="1">
      <c r="H65428" s="24"/>
    </row>
    <row r="65429" spans="8:8" ht="15" customHeight="1">
      <c r="H65429" s="24"/>
    </row>
    <row r="65430" spans="8:8" ht="15" customHeight="1">
      <c r="H65430" s="24"/>
    </row>
    <row r="65431" spans="8:8" ht="15" customHeight="1">
      <c r="H65431" s="24"/>
    </row>
    <row r="65432" spans="8:8" ht="15" customHeight="1">
      <c r="H65432" s="24"/>
    </row>
    <row r="65433" spans="8:8" ht="15" customHeight="1">
      <c r="H65433" s="24"/>
    </row>
    <row r="65434" spans="8:8" ht="15" customHeight="1">
      <c r="H65434" s="24"/>
    </row>
    <row r="65435" spans="8:8" ht="15" customHeight="1">
      <c r="H65435" s="24"/>
    </row>
    <row r="65436" spans="8:8" ht="15" customHeight="1">
      <c r="H65436" s="24"/>
    </row>
    <row r="65437" spans="8:8" ht="15" customHeight="1">
      <c r="H65437" s="24"/>
    </row>
    <row r="65438" spans="8:8" ht="15" customHeight="1">
      <c r="H65438" s="24"/>
    </row>
    <row r="65439" spans="8:8" ht="15" customHeight="1">
      <c r="H65439" s="24"/>
    </row>
    <row r="65440" spans="8:8" ht="15" customHeight="1">
      <c r="H65440" s="24"/>
    </row>
    <row r="65441" spans="8:8" ht="15" customHeight="1">
      <c r="H65441" s="24"/>
    </row>
    <row r="65442" spans="8:8" ht="15" customHeight="1">
      <c r="H65442" s="24"/>
    </row>
    <row r="65443" spans="8:8" ht="15" customHeight="1">
      <c r="H65443" s="24"/>
    </row>
    <row r="65444" spans="8:8" ht="15" customHeight="1">
      <c r="H65444" s="24"/>
    </row>
    <row r="65445" spans="8:8" ht="15" customHeight="1">
      <c r="H65445" s="24"/>
    </row>
    <row r="65446" spans="8:8" ht="15" customHeight="1">
      <c r="H65446" s="24"/>
    </row>
    <row r="65447" spans="8:8" ht="15" customHeight="1">
      <c r="H65447" s="24"/>
    </row>
    <row r="65448" spans="8:8" ht="15" customHeight="1">
      <c r="H65448" s="24"/>
    </row>
    <row r="65449" spans="8:8" ht="15" customHeight="1">
      <c r="H65449" s="24"/>
    </row>
    <row r="65450" spans="8:8" ht="15" customHeight="1">
      <c r="H65450" s="24"/>
    </row>
    <row r="65451" spans="8:8" ht="15" customHeight="1">
      <c r="H65451" s="24"/>
    </row>
    <row r="65452" spans="8:8" ht="15" customHeight="1">
      <c r="H65452" s="24"/>
    </row>
    <row r="65453" spans="8:8" ht="15" customHeight="1">
      <c r="H65453" s="24"/>
    </row>
    <row r="65454" spans="8:8" ht="15" customHeight="1">
      <c r="H65454" s="24"/>
    </row>
    <row r="65455" spans="8:8" ht="15" customHeight="1">
      <c r="H65455" s="24"/>
    </row>
    <row r="65456" spans="8:8" ht="15" customHeight="1">
      <c r="H65456" s="24"/>
    </row>
    <row r="65457" spans="8:8" ht="15" customHeight="1">
      <c r="H65457" s="24"/>
    </row>
    <row r="65458" spans="8:8" ht="15" customHeight="1">
      <c r="H65458" s="24"/>
    </row>
    <row r="65459" spans="8:8" ht="15" customHeight="1">
      <c r="H65459" s="24"/>
    </row>
    <row r="65460" spans="8:8" ht="15" customHeight="1">
      <c r="H65460" s="24"/>
    </row>
    <row r="65461" spans="8:8" ht="15" customHeight="1">
      <c r="H65461" s="24"/>
    </row>
    <row r="65462" spans="8:8" ht="15" customHeight="1">
      <c r="H65462" s="24"/>
    </row>
    <row r="65463" spans="8:8" ht="15" customHeight="1">
      <c r="H65463" s="24"/>
    </row>
    <row r="65464" spans="8:8" ht="15" customHeight="1">
      <c r="H65464" s="24"/>
    </row>
    <row r="65465" spans="8:8" ht="15" customHeight="1">
      <c r="H65465" s="24"/>
    </row>
    <row r="65466" spans="8:8" ht="15" customHeight="1">
      <c r="H65466" s="24"/>
    </row>
    <row r="65467" spans="8:8" ht="15" customHeight="1">
      <c r="H65467" s="24"/>
    </row>
    <row r="65468" spans="8:8" ht="15" customHeight="1">
      <c r="H65468" s="24"/>
    </row>
    <row r="65469" spans="8:8" ht="15" customHeight="1">
      <c r="H65469" s="24"/>
    </row>
    <row r="65470" spans="8:8" ht="15" customHeight="1">
      <c r="H65470" s="24"/>
    </row>
    <row r="65471" spans="8:8" ht="15" customHeight="1">
      <c r="H65471" s="24"/>
    </row>
    <row r="65472" spans="8:8" ht="15" customHeight="1">
      <c r="H65472" s="24"/>
    </row>
    <row r="65473" spans="8:8" ht="15" customHeight="1">
      <c r="H65473" s="24"/>
    </row>
    <row r="65474" spans="8:8" ht="15" customHeight="1">
      <c r="H65474" s="24"/>
    </row>
    <row r="65475" spans="8:8" ht="15" customHeight="1">
      <c r="H65475" s="24"/>
    </row>
    <row r="65476" spans="8:8" ht="15" customHeight="1">
      <c r="H65476" s="24"/>
    </row>
    <row r="65477" spans="8:8" ht="15" customHeight="1">
      <c r="H65477" s="24"/>
    </row>
    <row r="65478" spans="8:8" ht="15" customHeight="1">
      <c r="H65478" s="24"/>
    </row>
    <row r="65479" spans="8:8" ht="15" customHeight="1">
      <c r="H65479" s="24"/>
    </row>
    <row r="65480" spans="8:8" ht="15" customHeight="1">
      <c r="H65480" s="24"/>
    </row>
    <row r="65481" spans="8:8" ht="15" customHeight="1">
      <c r="H65481" s="24"/>
    </row>
    <row r="65482" spans="8:8" ht="15" customHeight="1">
      <c r="H65482" s="24"/>
    </row>
    <row r="65483" spans="8:8" ht="15" customHeight="1">
      <c r="H65483" s="24"/>
    </row>
    <row r="65484" spans="8:8" ht="15" customHeight="1">
      <c r="H65484" s="24"/>
    </row>
    <row r="65485" spans="8:8" ht="15" customHeight="1">
      <c r="H65485" s="24"/>
    </row>
    <row r="65486" spans="8:8" ht="15" customHeight="1">
      <c r="H65486" s="24"/>
    </row>
    <row r="65487" spans="8:8" ht="15" customHeight="1">
      <c r="H65487" s="24"/>
    </row>
    <row r="65488" spans="8:8" ht="15" customHeight="1">
      <c r="H65488" s="24"/>
    </row>
    <row r="65489" spans="8:8" ht="15" customHeight="1">
      <c r="H65489" s="24"/>
    </row>
    <row r="65490" spans="8:8" ht="15" customHeight="1">
      <c r="H65490" s="24"/>
    </row>
    <row r="65491" spans="8:8" ht="15" customHeight="1">
      <c r="H65491" s="24"/>
    </row>
    <row r="65492" spans="8:8" ht="15" customHeight="1">
      <c r="H65492" s="24"/>
    </row>
    <row r="65493" spans="8:8" ht="15" customHeight="1">
      <c r="H65493" s="24"/>
    </row>
    <row r="65494" spans="8:8" ht="15" customHeight="1">
      <c r="H65494" s="24"/>
    </row>
    <row r="65495" spans="8:8" ht="15" customHeight="1">
      <c r="H65495" s="24"/>
    </row>
    <row r="65496" spans="8:8" ht="15" customHeight="1">
      <c r="H65496" s="24"/>
    </row>
    <row r="65497" spans="8:8" ht="15" customHeight="1">
      <c r="H65497" s="24"/>
    </row>
    <row r="65498" spans="8:8" ht="15" customHeight="1">
      <c r="H65498" s="24"/>
    </row>
    <row r="65499" spans="8:8" ht="15" customHeight="1">
      <c r="H65499" s="24"/>
    </row>
    <row r="65500" spans="8:8" ht="15" customHeight="1">
      <c r="H65500" s="24"/>
    </row>
    <row r="65501" spans="8:8" ht="15" customHeight="1">
      <c r="H65501" s="24"/>
    </row>
    <row r="65502" spans="8:8" ht="15" customHeight="1">
      <c r="H65502" s="24"/>
    </row>
    <row r="65503" spans="8:8" ht="15" customHeight="1">
      <c r="H65503" s="24"/>
    </row>
    <row r="65504" spans="8:8" ht="15" customHeight="1">
      <c r="H65504" s="24"/>
    </row>
    <row r="65505" spans="8:8" ht="15" customHeight="1">
      <c r="H65505" s="24"/>
    </row>
    <row r="65506" spans="8:8" ht="15" customHeight="1">
      <c r="H65506" s="24"/>
    </row>
    <row r="65507" spans="8:8" ht="15" customHeight="1">
      <c r="H65507" s="24"/>
    </row>
    <row r="65508" spans="8:8" ht="15" customHeight="1">
      <c r="H65508" s="24"/>
    </row>
    <row r="65509" spans="8:8" ht="15" customHeight="1">
      <c r="H65509" s="24"/>
    </row>
    <row r="65510" spans="8:8" ht="15" customHeight="1">
      <c r="H65510" s="24"/>
    </row>
    <row r="65511" spans="8:8" ht="15" customHeight="1">
      <c r="H65511" s="24"/>
    </row>
    <row r="65512" spans="8:8" ht="15" customHeight="1">
      <c r="H65512" s="24"/>
    </row>
    <row r="65513" spans="8:8" ht="15" customHeight="1">
      <c r="H65513" s="24"/>
    </row>
    <row r="65514" spans="8:8" ht="15" customHeight="1">
      <c r="H65514" s="24"/>
    </row>
    <row r="65515" spans="8:8" ht="15" customHeight="1">
      <c r="H65515" s="24"/>
    </row>
    <row r="65516" spans="8:8" ht="15" customHeight="1">
      <c r="H65516" s="24"/>
    </row>
    <row r="65517" spans="8:8" ht="15" customHeight="1">
      <c r="H65517" s="24"/>
    </row>
    <row r="65518" spans="8:8" ht="15" customHeight="1">
      <c r="H65518" s="24"/>
    </row>
    <row r="65519" spans="8:8" ht="15" customHeight="1">
      <c r="H65519" s="24"/>
    </row>
    <row r="65520" spans="8:8" ht="15" customHeight="1">
      <c r="H65520" s="24"/>
    </row>
    <row r="65521" spans="8:8" ht="15" customHeight="1">
      <c r="H65521" s="24"/>
    </row>
    <row r="65522" spans="8:8" ht="15" customHeight="1">
      <c r="H65522" s="24"/>
    </row>
    <row r="65523" spans="8:8" ht="15" customHeight="1">
      <c r="H65523" s="24"/>
    </row>
    <row r="65524" spans="8:8" ht="15" customHeight="1">
      <c r="H65524" s="24"/>
    </row>
    <row r="65525" spans="8:8" ht="15" customHeight="1">
      <c r="H65525" s="24"/>
    </row>
    <row r="65526" spans="8:8" ht="15" customHeight="1">
      <c r="H65526" s="24"/>
    </row>
    <row r="65527" spans="8:8" ht="15" customHeight="1">
      <c r="H65527" s="24"/>
    </row>
    <row r="65528" spans="8:8" ht="15" customHeight="1">
      <c r="H65528" s="24"/>
    </row>
    <row r="65529" spans="8:8" ht="15" customHeight="1">
      <c r="H65529" s="24"/>
    </row>
    <row r="65530" spans="8:8" ht="15" customHeight="1">
      <c r="H65530" s="24"/>
    </row>
    <row r="65531" spans="8:8" ht="15" customHeight="1">
      <c r="H65531" s="24"/>
    </row>
    <row r="65532" spans="8:8" ht="15" customHeight="1">
      <c r="H65532" s="24"/>
    </row>
    <row r="65533" spans="8:8" ht="15" customHeight="1">
      <c r="H65533" s="24"/>
    </row>
    <row r="65534" spans="8:8" ht="15" customHeight="1">
      <c r="H65534" s="24"/>
    </row>
    <row r="65535" spans="8:8" ht="15" customHeight="1">
      <c r="H65535" s="24"/>
    </row>
    <row r="65536" spans="8:8" ht="15" customHeight="1">
      <c r="H65536" s="24"/>
    </row>
  </sheetData>
  <sheetProtection autoFilter="0"/>
  <autoFilter ref="B5:M1028"/>
  <mergeCells count="8">
    <mergeCell ref="J6:M6"/>
    <mergeCell ref="B1:G1"/>
    <mergeCell ref="B2:G2"/>
    <mergeCell ref="B4:G4"/>
    <mergeCell ref="B3:C3"/>
    <mergeCell ref="D3:E3"/>
    <mergeCell ref="E6:G6"/>
    <mergeCell ref="I1:M4"/>
  </mergeCells>
  <phoneticPr fontId="8" type="noConversion"/>
  <conditionalFormatting sqref="J1047:J65544 J7:J827">
    <cfRule type="cellIs" dxfId="532" priority="128" stopIfTrue="1" operator="equal">
      <formula>"x"</formula>
    </cfRule>
  </conditionalFormatting>
  <conditionalFormatting sqref="J828:J831">
    <cfRule type="cellIs" dxfId="531" priority="127" stopIfTrue="1" operator="equal">
      <formula>"x"</formula>
    </cfRule>
  </conditionalFormatting>
  <conditionalFormatting sqref="J832:J933">
    <cfRule type="cellIs" dxfId="530" priority="126" stopIfTrue="1" operator="equal">
      <formula>"x"</formula>
    </cfRule>
  </conditionalFormatting>
  <conditionalFormatting sqref="J934">
    <cfRule type="cellIs" dxfId="529" priority="124" stopIfTrue="1" operator="equal">
      <formula>"x"</formula>
    </cfRule>
  </conditionalFormatting>
  <conditionalFormatting sqref="J935">
    <cfRule type="cellIs" dxfId="528" priority="122" stopIfTrue="1" operator="equal">
      <formula>"x"</formula>
    </cfRule>
  </conditionalFormatting>
  <conditionalFormatting sqref="J936">
    <cfRule type="cellIs" dxfId="527" priority="121" stopIfTrue="1" operator="equal">
      <formula>"x"</formula>
    </cfRule>
  </conditionalFormatting>
  <conditionalFormatting sqref="J937">
    <cfRule type="cellIs" dxfId="526" priority="120" stopIfTrue="1" operator="equal">
      <formula>"x"</formula>
    </cfRule>
  </conditionalFormatting>
  <conditionalFormatting sqref="J938">
    <cfRule type="cellIs" dxfId="525" priority="119" stopIfTrue="1" operator="equal">
      <formula>"x"</formula>
    </cfRule>
  </conditionalFormatting>
  <conditionalFormatting sqref="J939">
    <cfRule type="cellIs" dxfId="524" priority="118" stopIfTrue="1" operator="equal">
      <formula>"x"</formula>
    </cfRule>
  </conditionalFormatting>
  <conditionalFormatting sqref="J940">
    <cfRule type="cellIs" dxfId="523" priority="117" stopIfTrue="1" operator="equal">
      <formula>"x"</formula>
    </cfRule>
  </conditionalFormatting>
  <conditionalFormatting sqref="J941">
    <cfRule type="cellIs" dxfId="522" priority="116" stopIfTrue="1" operator="equal">
      <formula>"x"</formula>
    </cfRule>
  </conditionalFormatting>
  <conditionalFormatting sqref="J942">
    <cfRule type="cellIs" dxfId="521" priority="115" stopIfTrue="1" operator="equal">
      <formula>"x"</formula>
    </cfRule>
  </conditionalFormatting>
  <conditionalFormatting sqref="J943">
    <cfRule type="cellIs" dxfId="520" priority="114" stopIfTrue="1" operator="equal">
      <formula>"x"</formula>
    </cfRule>
  </conditionalFormatting>
  <conditionalFormatting sqref="J944">
    <cfRule type="cellIs" dxfId="519" priority="113" stopIfTrue="1" operator="equal">
      <formula>"x"</formula>
    </cfRule>
  </conditionalFormatting>
  <conditionalFormatting sqref="J945">
    <cfRule type="cellIs" dxfId="518" priority="112" stopIfTrue="1" operator="equal">
      <formula>"x"</formula>
    </cfRule>
  </conditionalFormatting>
  <conditionalFormatting sqref="J946">
    <cfRule type="cellIs" dxfId="517" priority="111" stopIfTrue="1" operator="equal">
      <formula>"x"</formula>
    </cfRule>
  </conditionalFormatting>
  <conditionalFormatting sqref="J947">
    <cfRule type="cellIs" dxfId="516" priority="110" stopIfTrue="1" operator="equal">
      <formula>"x"</formula>
    </cfRule>
  </conditionalFormatting>
  <conditionalFormatting sqref="J948">
    <cfRule type="cellIs" dxfId="515" priority="109" stopIfTrue="1" operator="equal">
      <formula>"x"</formula>
    </cfRule>
  </conditionalFormatting>
  <conditionalFormatting sqref="J949">
    <cfRule type="cellIs" dxfId="514" priority="108" stopIfTrue="1" operator="equal">
      <formula>"x"</formula>
    </cfRule>
  </conditionalFormatting>
  <conditionalFormatting sqref="J950">
    <cfRule type="cellIs" dxfId="513" priority="107" stopIfTrue="1" operator="equal">
      <formula>"x"</formula>
    </cfRule>
  </conditionalFormatting>
  <conditionalFormatting sqref="J951">
    <cfRule type="cellIs" dxfId="512" priority="106" stopIfTrue="1" operator="equal">
      <formula>"x"</formula>
    </cfRule>
  </conditionalFormatting>
  <conditionalFormatting sqref="J952">
    <cfRule type="cellIs" dxfId="511" priority="105" stopIfTrue="1" operator="equal">
      <formula>"x"</formula>
    </cfRule>
  </conditionalFormatting>
  <conditionalFormatting sqref="J953">
    <cfRule type="cellIs" dxfId="510" priority="104" stopIfTrue="1" operator="equal">
      <formula>"x"</formula>
    </cfRule>
  </conditionalFormatting>
  <conditionalFormatting sqref="J954">
    <cfRule type="cellIs" dxfId="509" priority="103" stopIfTrue="1" operator="equal">
      <formula>"x"</formula>
    </cfRule>
  </conditionalFormatting>
  <conditionalFormatting sqref="J955">
    <cfRule type="cellIs" dxfId="508" priority="102" stopIfTrue="1" operator="equal">
      <formula>"x"</formula>
    </cfRule>
  </conditionalFormatting>
  <conditionalFormatting sqref="J978">
    <cfRule type="cellIs" dxfId="507" priority="101" stopIfTrue="1" operator="equal">
      <formula>"x"</formula>
    </cfRule>
  </conditionalFormatting>
  <conditionalFormatting sqref="J977">
    <cfRule type="cellIs" dxfId="506" priority="100" stopIfTrue="1" operator="equal">
      <formula>"x"</formula>
    </cfRule>
  </conditionalFormatting>
  <conditionalFormatting sqref="J976">
    <cfRule type="cellIs" dxfId="505" priority="99" stopIfTrue="1" operator="equal">
      <formula>"x"</formula>
    </cfRule>
  </conditionalFormatting>
  <conditionalFormatting sqref="J975">
    <cfRule type="cellIs" dxfId="504" priority="98" stopIfTrue="1" operator="equal">
      <formula>"x"</formula>
    </cfRule>
  </conditionalFormatting>
  <conditionalFormatting sqref="J974">
    <cfRule type="cellIs" dxfId="503" priority="97" stopIfTrue="1" operator="equal">
      <formula>"x"</formula>
    </cfRule>
  </conditionalFormatting>
  <conditionalFormatting sqref="J973">
    <cfRule type="cellIs" dxfId="502" priority="96" stopIfTrue="1" operator="equal">
      <formula>"x"</formula>
    </cfRule>
  </conditionalFormatting>
  <conditionalFormatting sqref="J972">
    <cfRule type="cellIs" dxfId="501" priority="95" stopIfTrue="1" operator="equal">
      <formula>"x"</formula>
    </cfRule>
  </conditionalFormatting>
  <conditionalFormatting sqref="J969:J971">
    <cfRule type="cellIs" dxfId="500" priority="94" stopIfTrue="1" operator="equal">
      <formula>"x"</formula>
    </cfRule>
  </conditionalFormatting>
  <conditionalFormatting sqref="J968">
    <cfRule type="cellIs" dxfId="499" priority="91" stopIfTrue="1" operator="equal">
      <formula>"x"</formula>
    </cfRule>
  </conditionalFormatting>
  <conditionalFormatting sqref="J967">
    <cfRule type="cellIs" dxfId="498" priority="90" stopIfTrue="1" operator="equal">
      <formula>"x"</formula>
    </cfRule>
  </conditionalFormatting>
  <conditionalFormatting sqref="J966">
    <cfRule type="cellIs" dxfId="497" priority="89" stopIfTrue="1" operator="equal">
      <formula>"x"</formula>
    </cfRule>
  </conditionalFormatting>
  <conditionalFormatting sqref="J965">
    <cfRule type="cellIs" dxfId="496" priority="88" stopIfTrue="1" operator="equal">
      <formula>"x"</formula>
    </cfRule>
  </conditionalFormatting>
  <conditionalFormatting sqref="J964">
    <cfRule type="cellIs" dxfId="495" priority="87" stopIfTrue="1" operator="equal">
      <formula>"x"</formula>
    </cfRule>
  </conditionalFormatting>
  <conditionalFormatting sqref="J963">
    <cfRule type="cellIs" dxfId="494" priority="86" stopIfTrue="1" operator="equal">
      <formula>"x"</formula>
    </cfRule>
  </conditionalFormatting>
  <conditionalFormatting sqref="J962">
    <cfRule type="cellIs" dxfId="493" priority="85" stopIfTrue="1" operator="equal">
      <formula>"x"</formula>
    </cfRule>
  </conditionalFormatting>
  <conditionalFormatting sqref="J961">
    <cfRule type="cellIs" dxfId="492" priority="84" stopIfTrue="1" operator="equal">
      <formula>"x"</formula>
    </cfRule>
  </conditionalFormatting>
  <conditionalFormatting sqref="J960">
    <cfRule type="cellIs" dxfId="491" priority="83" stopIfTrue="1" operator="equal">
      <formula>"x"</formula>
    </cfRule>
  </conditionalFormatting>
  <conditionalFormatting sqref="J959">
    <cfRule type="cellIs" dxfId="490" priority="82" stopIfTrue="1" operator="equal">
      <formula>"x"</formula>
    </cfRule>
  </conditionalFormatting>
  <conditionalFormatting sqref="J958">
    <cfRule type="cellIs" dxfId="489" priority="81" stopIfTrue="1" operator="equal">
      <formula>"x"</formula>
    </cfRule>
  </conditionalFormatting>
  <conditionalFormatting sqref="J957">
    <cfRule type="cellIs" dxfId="488" priority="80" stopIfTrue="1" operator="equal">
      <formula>"x"</formula>
    </cfRule>
  </conditionalFormatting>
  <conditionalFormatting sqref="J956">
    <cfRule type="cellIs" dxfId="487" priority="79" stopIfTrue="1" operator="equal">
      <formula>"x"</formula>
    </cfRule>
  </conditionalFormatting>
  <conditionalFormatting sqref="J979">
    <cfRule type="cellIs" dxfId="486" priority="78" stopIfTrue="1" operator="equal">
      <formula>"x"</formula>
    </cfRule>
  </conditionalFormatting>
  <conditionalFormatting sqref="J980">
    <cfRule type="cellIs" dxfId="485" priority="77" stopIfTrue="1" operator="equal">
      <formula>"x"</formula>
    </cfRule>
  </conditionalFormatting>
  <conditionalFormatting sqref="J981">
    <cfRule type="cellIs" dxfId="484" priority="76" stopIfTrue="1" operator="equal">
      <formula>"x"</formula>
    </cfRule>
  </conditionalFormatting>
  <conditionalFormatting sqref="J982">
    <cfRule type="cellIs" dxfId="483" priority="75" stopIfTrue="1" operator="equal">
      <formula>"x"</formula>
    </cfRule>
  </conditionalFormatting>
  <conditionalFormatting sqref="J983">
    <cfRule type="cellIs" dxfId="482" priority="74" stopIfTrue="1" operator="equal">
      <formula>"x"</formula>
    </cfRule>
  </conditionalFormatting>
  <conditionalFormatting sqref="J984">
    <cfRule type="cellIs" dxfId="481" priority="73" stopIfTrue="1" operator="equal">
      <formula>"x"</formula>
    </cfRule>
  </conditionalFormatting>
  <conditionalFormatting sqref="J985">
    <cfRule type="cellIs" dxfId="480" priority="72" stopIfTrue="1" operator="equal">
      <formula>"x"</formula>
    </cfRule>
  </conditionalFormatting>
  <conditionalFormatting sqref="J986">
    <cfRule type="cellIs" dxfId="479" priority="71" stopIfTrue="1" operator="equal">
      <formula>"x"</formula>
    </cfRule>
  </conditionalFormatting>
  <conditionalFormatting sqref="J987">
    <cfRule type="cellIs" dxfId="478" priority="70" stopIfTrue="1" operator="equal">
      <formula>"x"</formula>
    </cfRule>
  </conditionalFormatting>
  <conditionalFormatting sqref="J988">
    <cfRule type="cellIs" dxfId="477" priority="69" stopIfTrue="1" operator="equal">
      <formula>"x"</formula>
    </cfRule>
  </conditionalFormatting>
  <conditionalFormatting sqref="J989">
    <cfRule type="cellIs" dxfId="476" priority="68" stopIfTrue="1" operator="equal">
      <formula>"x"</formula>
    </cfRule>
  </conditionalFormatting>
  <conditionalFormatting sqref="J990">
    <cfRule type="cellIs" dxfId="475" priority="67" stopIfTrue="1" operator="equal">
      <formula>"x"</formula>
    </cfRule>
  </conditionalFormatting>
  <conditionalFormatting sqref="J991">
    <cfRule type="cellIs" dxfId="474" priority="66" stopIfTrue="1" operator="equal">
      <formula>"x"</formula>
    </cfRule>
  </conditionalFormatting>
  <conditionalFormatting sqref="J992">
    <cfRule type="cellIs" dxfId="473" priority="65" stopIfTrue="1" operator="equal">
      <formula>"x"</formula>
    </cfRule>
  </conditionalFormatting>
  <conditionalFormatting sqref="J993">
    <cfRule type="cellIs" dxfId="472" priority="64" stopIfTrue="1" operator="equal">
      <formula>"x"</formula>
    </cfRule>
  </conditionalFormatting>
  <conditionalFormatting sqref="J994">
    <cfRule type="cellIs" dxfId="471" priority="63" stopIfTrue="1" operator="equal">
      <formula>"x"</formula>
    </cfRule>
  </conditionalFormatting>
  <conditionalFormatting sqref="J995">
    <cfRule type="cellIs" dxfId="470" priority="62" stopIfTrue="1" operator="equal">
      <formula>"x"</formula>
    </cfRule>
  </conditionalFormatting>
  <conditionalFormatting sqref="J996">
    <cfRule type="cellIs" dxfId="469" priority="61" stopIfTrue="1" operator="equal">
      <formula>"x"</formula>
    </cfRule>
  </conditionalFormatting>
  <conditionalFormatting sqref="J997">
    <cfRule type="cellIs" dxfId="468" priority="60" stopIfTrue="1" operator="equal">
      <formula>"x"</formula>
    </cfRule>
  </conditionalFormatting>
  <conditionalFormatting sqref="J998">
    <cfRule type="cellIs" dxfId="467" priority="59" stopIfTrue="1" operator="equal">
      <formula>"x"</formula>
    </cfRule>
  </conditionalFormatting>
  <conditionalFormatting sqref="J999">
    <cfRule type="cellIs" dxfId="466" priority="58" stopIfTrue="1" operator="equal">
      <formula>"x"</formula>
    </cfRule>
  </conditionalFormatting>
  <conditionalFormatting sqref="J1000">
    <cfRule type="cellIs" dxfId="465" priority="57" stopIfTrue="1" operator="equal">
      <formula>"x"</formula>
    </cfRule>
  </conditionalFormatting>
  <conditionalFormatting sqref="J1001">
    <cfRule type="cellIs" dxfId="464" priority="56" stopIfTrue="1" operator="equal">
      <formula>"x"</formula>
    </cfRule>
  </conditionalFormatting>
  <conditionalFormatting sqref="J1002">
    <cfRule type="cellIs" dxfId="463" priority="55" stopIfTrue="1" operator="equal">
      <formula>"x"</formula>
    </cfRule>
  </conditionalFormatting>
  <conditionalFormatting sqref="J1003">
    <cfRule type="cellIs" dxfId="462" priority="54" stopIfTrue="1" operator="equal">
      <formula>"x"</formula>
    </cfRule>
  </conditionalFormatting>
  <conditionalFormatting sqref="J1004">
    <cfRule type="cellIs" dxfId="461" priority="53" stopIfTrue="1" operator="equal">
      <formula>"x"</formula>
    </cfRule>
  </conditionalFormatting>
  <conditionalFormatting sqref="J1005">
    <cfRule type="cellIs" dxfId="460" priority="52" stopIfTrue="1" operator="equal">
      <formula>"x"</formula>
    </cfRule>
  </conditionalFormatting>
  <conditionalFormatting sqref="J1006">
    <cfRule type="cellIs" dxfId="459" priority="51" stopIfTrue="1" operator="equal">
      <formula>"x"</formula>
    </cfRule>
  </conditionalFormatting>
  <conditionalFormatting sqref="J1007">
    <cfRule type="cellIs" dxfId="458" priority="50" stopIfTrue="1" operator="equal">
      <formula>"x"</formula>
    </cfRule>
  </conditionalFormatting>
  <conditionalFormatting sqref="J1008">
    <cfRule type="cellIs" dxfId="457" priority="49" stopIfTrue="1" operator="equal">
      <formula>"x"</formula>
    </cfRule>
  </conditionalFormatting>
  <conditionalFormatting sqref="J1009">
    <cfRule type="cellIs" dxfId="456" priority="48" stopIfTrue="1" operator="equal">
      <formula>"x"</formula>
    </cfRule>
  </conditionalFormatting>
  <conditionalFormatting sqref="J1010">
    <cfRule type="cellIs" dxfId="455" priority="47" stopIfTrue="1" operator="equal">
      <formula>"x"</formula>
    </cfRule>
  </conditionalFormatting>
  <conditionalFormatting sqref="J1011">
    <cfRule type="cellIs" dxfId="454" priority="46" stopIfTrue="1" operator="equal">
      <formula>"x"</formula>
    </cfRule>
  </conditionalFormatting>
  <conditionalFormatting sqref="J1012">
    <cfRule type="cellIs" dxfId="453" priority="45" stopIfTrue="1" operator="equal">
      <formula>"x"</formula>
    </cfRule>
  </conditionalFormatting>
  <conditionalFormatting sqref="J1013">
    <cfRule type="cellIs" dxfId="452" priority="44" stopIfTrue="1" operator="equal">
      <formula>"x"</formula>
    </cfRule>
  </conditionalFormatting>
  <conditionalFormatting sqref="J1014">
    <cfRule type="cellIs" dxfId="451" priority="43" stopIfTrue="1" operator="equal">
      <formula>"x"</formula>
    </cfRule>
  </conditionalFormatting>
  <conditionalFormatting sqref="J1015">
    <cfRule type="cellIs" dxfId="450" priority="42" stopIfTrue="1" operator="equal">
      <formula>"x"</formula>
    </cfRule>
  </conditionalFormatting>
  <conditionalFormatting sqref="J1016">
    <cfRule type="cellIs" dxfId="449" priority="41" stopIfTrue="1" operator="equal">
      <formula>"x"</formula>
    </cfRule>
  </conditionalFormatting>
  <conditionalFormatting sqref="J1017">
    <cfRule type="cellIs" dxfId="448" priority="40" stopIfTrue="1" operator="equal">
      <formula>"x"</formula>
    </cfRule>
  </conditionalFormatting>
  <conditionalFormatting sqref="J1018">
    <cfRule type="cellIs" dxfId="447" priority="39" stopIfTrue="1" operator="equal">
      <formula>"x"</formula>
    </cfRule>
  </conditionalFormatting>
  <conditionalFormatting sqref="J1019">
    <cfRule type="cellIs" dxfId="446" priority="38" stopIfTrue="1" operator="equal">
      <formula>"x"</formula>
    </cfRule>
  </conditionalFormatting>
  <conditionalFormatting sqref="J1020">
    <cfRule type="cellIs" dxfId="445" priority="37" stopIfTrue="1" operator="equal">
      <formula>"x"</formula>
    </cfRule>
  </conditionalFormatting>
  <conditionalFormatting sqref="J1021">
    <cfRule type="cellIs" dxfId="444" priority="36" stopIfTrue="1" operator="equal">
      <formula>"x"</formula>
    </cfRule>
  </conditionalFormatting>
  <conditionalFormatting sqref="J1022">
    <cfRule type="cellIs" dxfId="443" priority="35" stopIfTrue="1" operator="equal">
      <formula>"x"</formula>
    </cfRule>
  </conditionalFormatting>
  <conditionalFormatting sqref="J1023">
    <cfRule type="cellIs" dxfId="442" priority="34" stopIfTrue="1" operator="equal">
      <formula>"x"</formula>
    </cfRule>
  </conditionalFormatting>
  <conditionalFormatting sqref="J1024">
    <cfRule type="cellIs" dxfId="441" priority="33" stopIfTrue="1" operator="equal">
      <formula>"x"</formula>
    </cfRule>
  </conditionalFormatting>
  <conditionalFormatting sqref="J1025">
    <cfRule type="cellIs" dxfId="440" priority="32" stopIfTrue="1" operator="equal">
      <formula>"x"</formula>
    </cfRule>
  </conditionalFormatting>
  <conditionalFormatting sqref="J1026">
    <cfRule type="cellIs" dxfId="439" priority="31" stopIfTrue="1" operator="equal">
      <formula>"x"</formula>
    </cfRule>
  </conditionalFormatting>
  <conditionalFormatting sqref="J1027">
    <cfRule type="cellIs" dxfId="438" priority="30" stopIfTrue="1" operator="equal">
      <formula>"x"</formula>
    </cfRule>
  </conditionalFormatting>
  <conditionalFormatting sqref="J1028">
    <cfRule type="cellIs" dxfId="437" priority="29" stopIfTrue="1" operator="equal">
      <formula>"x"</formula>
    </cfRule>
  </conditionalFormatting>
  <conditionalFormatting sqref="J1029">
    <cfRule type="cellIs" dxfId="436" priority="10" stopIfTrue="1" operator="equal">
      <formula>"x"</formula>
    </cfRule>
  </conditionalFormatting>
  <conditionalFormatting sqref="J1030">
    <cfRule type="cellIs" dxfId="435" priority="9" stopIfTrue="1" operator="equal">
      <formula>"x"</formula>
    </cfRule>
  </conditionalFormatting>
  <conditionalFormatting sqref="J1031">
    <cfRule type="cellIs" dxfId="434" priority="8" stopIfTrue="1" operator="equal">
      <formula>"x"</formula>
    </cfRule>
  </conditionalFormatting>
  <conditionalFormatting sqref="J1032">
    <cfRule type="cellIs" dxfId="433" priority="7" stopIfTrue="1" operator="equal">
      <formula>"x"</formula>
    </cfRule>
  </conditionalFormatting>
  <conditionalFormatting sqref="J1033">
    <cfRule type="cellIs" dxfId="432" priority="6" stopIfTrue="1" operator="equal">
      <formula>"x"</formula>
    </cfRule>
  </conditionalFormatting>
  <conditionalFormatting sqref="J1034">
    <cfRule type="cellIs" dxfId="431" priority="5" stopIfTrue="1" operator="equal">
      <formula>"x"</formula>
    </cfRule>
  </conditionalFormatting>
  <conditionalFormatting sqref="J1035">
    <cfRule type="cellIs" dxfId="430" priority="4" stopIfTrue="1" operator="equal">
      <formula>"x"</formula>
    </cfRule>
  </conditionalFormatting>
  <conditionalFormatting sqref="J1036">
    <cfRule type="cellIs" dxfId="429" priority="3" stopIfTrue="1" operator="equal">
      <formula>"x"</formula>
    </cfRule>
  </conditionalFormatting>
  <conditionalFormatting sqref="J1037">
    <cfRule type="cellIs" dxfId="428" priority="2" stopIfTrue="1" operator="equal">
      <formula>"x"</formula>
    </cfRule>
  </conditionalFormatting>
  <conditionalFormatting sqref="J1038">
    <cfRule type="cellIs" dxfId="427" priority="1" stopIfTrue="1" operator="equal">
      <formula>"x"</formula>
    </cfRule>
  </conditionalFormatting>
  <printOptions horizontalCentered="1"/>
  <pageMargins left="0.39370078740157483" right="0.39370078740157483" top="0.39370078740157483" bottom="0.19685039370078741" header="0.51181102362204722" footer="0.51181102362204722"/>
  <pageSetup paperSize="9" scale="99" fitToHeight="0" orientation="portrait" r:id="rId1"/>
  <headerFooter alignWithMargins="0"/>
</worksheet>
</file>

<file path=xl/worksheets/sheet5.xml><?xml version="1.0" encoding="utf-8"?>
<worksheet xmlns="http://schemas.openxmlformats.org/spreadsheetml/2006/main" xmlns:r="http://schemas.openxmlformats.org/officeDocument/2006/relationships">
  <sheetPr codeName="Sheet5">
    <tabColor theme="5" tint="-0.249977111117893"/>
    <pageSetUpPr fitToPage="1"/>
  </sheetPr>
  <dimension ref="A1:J38"/>
  <sheetViews>
    <sheetView zoomScale="60" zoomScaleNormal="60" zoomScaleSheetLayoutView="50" zoomScalePageLayoutView="50" workbookViewId="0">
      <selection activeCell="F36" sqref="F36"/>
    </sheetView>
  </sheetViews>
  <sheetFormatPr defaultColWidth="9.140625" defaultRowHeight="15" customHeight="1"/>
  <cols>
    <col min="1" max="1" width="26.42578125" style="39" bestFit="1" customWidth="1"/>
    <col min="2" max="2" width="8.7109375" style="16" customWidth="1"/>
    <col min="3" max="3" width="9.42578125" style="16" bestFit="1" customWidth="1"/>
    <col min="4" max="4" width="8.7109375" style="16" hidden="1" customWidth="1"/>
    <col min="5" max="5" width="8.7109375" style="16" customWidth="1"/>
    <col min="6" max="6" width="26.42578125" style="16" bestFit="1" customWidth="1"/>
    <col min="7" max="7" width="8.7109375" style="16" customWidth="1"/>
    <col min="8" max="8" width="9.42578125" style="16" bestFit="1" customWidth="1"/>
    <col min="9" max="9" width="8.7109375" style="16" hidden="1" customWidth="1"/>
    <col min="10" max="10" width="2.28515625" style="16" customWidth="1"/>
    <col min="11" max="15" width="8.7109375" style="16" customWidth="1"/>
    <col min="16" max="16" width="8.28515625" style="16" customWidth="1"/>
    <col min="17" max="21" width="8.7109375" style="16" customWidth="1"/>
    <col min="22" max="16384" width="9.140625" style="16"/>
  </cols>
  <sheetData>
    <row r="1" spans="1:10" ht="39.75" customHeight="1">
      <c r="A1" s="584" t="str">
        <f>DETAILS!A1:E1</f>
        <v>WESSEX YOUNG ATHLETES TRACK &amp; FIELD LEAGUE 2019</v>
      </c>
      <c r="B1" s="584"/>
      <c r="C1" s="584"/>
      <c r="D1" s="584"/>
      <c r="E1" s="584"/>
      <c r="F1" s="584"/>
      <c r="G1" s="584"/>
      <c r="H1" s="584"/>
      <c r="I1" s="584"/>
    </row>
    <row r="2" spans="1:10" s="59" customFormat="1" ht="33" customHeight="1">
      <c r="A2" s="586" t="str">
        <f>DETAILS!B3</f>
        <v>7th July</v>
      </c>
      <c r="B2" s="586"/>
      <c r="C2" s="587" t="str">
        <f>DETAILS!B4</f>
        <v>Winchester</v>
      </c>
      <c r="D2" s="587"/>
      <c r="E2" s="587"/>
      <c r="F2" s="587"/>
      <c r="G2" s="585" t="str">
        <f>CONCATENATE("MATCH ", DETAILS!B2)</f>
        <v>MATCH 4</v>
      </c>
      <c r="H2" s="585"/>
      <c r="I2" s="60">
        <f>DETAILS!B2</f>
        <v>4</v>
      </c>
    </row>
    <row r="4" spans="1:10" ht="24.75" customHeight="1">
      <c r="A4" s="579" t="s">
        <v>10</v>
      </c>
      <c r="B4" s="579"/>
      <c r="C4" s="579"/>
      <c r="D4" s="579"/>
      <c r="E4" s="244"/>
      <c r="F4" s="580" t="s">
        <v>16</v>
      </c>
      <c r="G4" s="581"/>
      <c r="H4" s="581"/>
      <c r="I4" s="582"/>
      <c r="J4" s="246"/>
    </row>
    <row r="5" spans="1:10" s="54" customFormat="1" ht="24.75" customHeight="1">
      <c r="A5" s="55" t="s">
        <v>101</v>
      </c>
      <c r="B5" s="15" t="s">
        <v>102</v>
      </c>
      <c r="C5" s="15" t="s">
        <v>103</v>
      </c>
      <c r="D5" s="58" t="s">
        <v>104</v>
      </c>
      <c r="E5" s="56"/>
      <c r="F5" s="55" t="s">
        <v>101</v>
      </c>
      <c r="G5" s="15" t="s">
        <v>102</v>
      </c>
      <c r="H5" s="15" t="s">
        <v>103</v>
      </c>
      <c r="I5" s="58" t="s">
        <v>104</v>
      </c>
    </row>
    <row r="6" spans="1:10" s="54" customFormat="1" ht="20.100000000000001" customHeight="1">
      <c r="A6" s="55" t="str">
        <f>DETAILS!B5</f>
        <v>Winchester</v>
      </c>
      <c r="B6" s="55">
        <f>'GIRLS '!R172</f>
        <v>86</v>
      </c>
      <c r="C6" s="55">
        <f>IF(B6=0,0,RANK(B6,B6:B11,0))</f>
        <v>2</v>
      </c>
      <c r="D6" s="55"/>
      <c r="F6" s="55" t="str">
        <f t="shared" ref="F6:F11" si="0">A6</f>
        <v>Winchester</v>
      </c>
      <c r="G6" s="55">
        <f>'BOYS '!R172</f>
        <v>117</v>
      </c>
      <c r="H6" s="55">
        <f>IF(G6=0,0,RANK(G6,G6:G11,0))</f>
        <v>1</v>
      </c>
      <c r="I6" s="55"/>
    </row>
    <row r="7" spans="1:10" s="54" customFormat="1" ht="20.100000000000001" customHeight="1">
      <c r="A7" s="55" t="str">
        <f>DETAILS!B6</f>
        <v>Newbury</v>
      </c>
      <c r="B7" s="55">
        <f>'GIRLS '!S172</f>
        <v>55</v>
      </c>
      <c r="C7" s="55">
        <f>IF(B7=0,0,RANK(B7,B6:B11,0))</f>
        <v>5</v>
      </c>
      <c r="D7" s="55"/>
      <c r="F7" s="55" t="str">
        <f t="shared" si="0"/>
        <v>Newbury</v>
      </c>
      <c r="G7" s="55">
        <f>'BOYS '!S172</f>
        <v>62</v>
      </c>
      <c r="H7" s="55">
        <f>IF(G7=0,0,RANK(G7,G6:G11,0))</f>
        <v>5</v>
      </c>
      <c r="I7" s="55"/>
    </row>
    <row r="8" spans="1:10" s="54" customFormat="1" ht="20.100000000000001" customHeight="1">
      <c r="A8" s="55" t="str">
        <f>DETAILS!B7</f>
        <v>Oxford City</v>
      </c>
      <c r="B8" s="55">
        <f>'GIRLS '!T172</f>
        <v>101</v>
      </c>
      <c r="C8" s="55">
        <f>IF(B8=0,0,RANK(B8,B6:B11,0))</f>
        <v>1</v>
      </c>
      <c r="D8" s="55"/>
      <c r="F8" s="55" t="str">
        <f t="shared" si="0"/>
        <v>Oxford City</v>
      </c>
      <c r="G8" s="55">
        <f>'BOYS '!T172</f>
        <v>81</v>
      </c>
      <c r="H8" s="55">
        <f>IF(G8=0,0,RANK(G8,G6:G11,0))</f>
        <v>2</v>
      </c>
      <c r="I8" s="55"/>
    </row>
    <row r="9" spans="1:10" s="54" customFormat="1" ht="20.100000000000001" customHeight="1">
      <c r="A9" s="55" t="str">
        <f>DETAILS!B8</f>
        <v>MADJA</v>
      </c>
      <c r="B9" s="55">
        <f>'GIRLS '!U172</f>
        <v>75</v>
      </c>
      <c r="C9" s="55">
        <f>IF(B9=0,0,RANK(B9,B6:B11,0))</f>
        <v>3</v>
      </c>
      <c r="D9" s="55"/>
      <c r="F9" s="55" t="str">
        <f t="shared" si="0"/>
        <v>MADJA</v>
      </c>
      <c r="G9" s="55">
        <f>'BOYS '!U172</f>
        <v>13</v>
      </c>
      <c r="H9" s="55">
        <f>IF(G9=0,0,RANK(G9,G6:G11,0))</f>
        <v>6</v>
      </c>
      <c r="I9" s="55"/>
    </row>
    <row r="10" spans="1:10" s="54" customFormat="1" ht="20.100000000000001" customHeight="1">
      <c r="A10" s="55" t="str">
        <f>DETAILS!B9</f>
        <v>Salisbury</v>
      </c>
      <c r="B10" s="55">
        <f>'GIRLS '!V172</f>
        <v>38</v>
      </c>
      <c r="C10" s="55">
        <f>IF(B10=0,0,RANK(B10,B6:B11,0))</f>
        <v>6</v>
      </c>
      <c r="D10" s="55"/>
      <c r="F10" s="55" t="str">
        <f t="shared" si="0"/>
        <v>Salisbury</v>
      </c>
      <c r="G10" s="55">
        <f>'BOYS '!V172</f>
        <v>70</v>
      </c>
      <c r="H10" s="55">
        <f>IF(G10=0,0,RANK(G10,G6:G11,0))</f>
        <v>3</v>
      </c>
      <c r="I10" s="55"/>
    </row>
    <row r="11" spans="1:10" s="54" customFormat="1" ht="20.100000000000001" customHeight="1">
      <c r="A11" s="55" t="str">
        <f>DETAILS!B10</f>
        <v>Slough Juniors</v>
      </c>
      <c r="B11" s="55">
        <f>'GIRLS '!W172</f>
        <v>72</v>
      </c>
      <c r="C11" s="55">
        <f>IF(B11=0,0,RANK(B11,B6:B11,0))</f>
        <v>4</v>
      </c>
      <c r="D11" s="55"/>
      <c r="F11" s="55" t="str">
        <f t="shared" si="0"/>
        <v>Slough Juniors</v>
      </c>
      <c r="G11" s="55">
        <f>'BOYS '!W172</f>
        <v>65</v>
      </c>
      <c r="H11" s="55">
        <f>IF(G11=0,0,RANK(G11,G6:G11,0))</f>
        <v>4</v>
      </c>
      <c r="I11" s="55"/>
    </row>
    <row r="12" spans="1:10" s="54" customFormat="1" ht="20.100000000000001" customHeight="1">
      <c r="A12" s="57"/>
    </row>
    <row r="13" spans="1:10" s="54" customFormat="1" ht="24.75" customHeight="1">
      <c r="A13" s="583" t="s">
        <v>11</v>
      </c>
      <c r="B13" s="583"/>
      <c r="C13" s="583"/>
      <c r="D13" s="583"/>
      <c r="E13" s="244"/>
      <c r="F13" s="576" t="s">
        <v>17</v>
      </c>
      <c r="G13" s="577"/>
      <c r="H13" s="577"/>
      <c r="I13" s="578"/>
      <c r="J13" s="246"/>
    </row>
    <row r="14" spans="1:10" s="54" customFormat="1" ht="24.75" customHeight="1">
      <c r="A14" s="55" t="s">
        <v>101</v>
      </c>
      <c r="B14" s="15" t="s">
        <v>102</v>
      </c>
      <c r="C14" s="15" t="s">
        <v>103</v>
      </c>
      <c r="D14" s="58" t="s">
        <v>104</v>
      </c>
      <c r="E14" s="56"/>
      <c r="F14" s="55" t="s">
        <v>101</v>
      </c>
      <c r="G14" s="15" t="s">
        <v>102</v>
      </c>
      <c r="H14" s="15" t="s">
        <v>103</v>
      </c>
      <c r="I14" s="58" t="s">
        <v>104</v>
      </c>
    </row>
    <row r="15" spans="1:10" s="54" customFormat="1" ht="20.100000000000001" customHeight="1">
      <c r="A15" s="55" t="str">
        <f>DETAILS!B5</f>
        <v>Winchester</v>
      </c>
      <c r="B15" s="55">
        <f>'GIRLS '!R356</f>
        <v>109</v>
      </c>
      <c r="C15" s="55">
        <f>IF(B15=0,0,RANK(B15,B15:B20,0))</f>
        <v>1</v>
      </c>
      <c r="D15" s="55"/>
      <c r="F15" s="55" t="str">
        <f t="shared" ref="F15:F20" si="1">A15</f>
        <v>Winchester</v>
      </c>
      <c r="G15" s="55">
        <f>'BOYS '!R356</f>
        <v>116</v>
      </c>
      <c r="H15" s="55">
        <f>IF(G15=0,0,RANK(G15,G15:G20,0))</f>
        <v>1</v>
      </c>
      <c r="I15" s="55"/>
    </row>
    <row r="16" spans="1:10" s="54" customFormat="1" ht="20.100000000000001" customHeight="1">
      <c r="A16" s="55" t="str">
        <f>DETAILS!B6</f>
        <v>Newbury</v>
      </c>
      <c r="B16" s="55">
        <f>'GIRLS '!S356</f>
        <v>49</v>
      </c>
      <c r="C16" s="55">
        <f>IF(B16=0,0,RANK(B16,B15:B20,0))</f>
        <v>5</v>
      </c>
      <c r="D16" s="55"/>
      <c r="F16" s="55" t="str">
        <f t="shared" si="1"/>
        <v>Newbury</v>
      </c>
      <c r="G16" s="55">
        <f>'BOYS '!S356</f>
        <v>37</v>
      </c>
      <c r="H16" s="55">
        <f>IF(G16=0,0,RANK(G16,G15:G20,0))</f>
        <v>5</v>
      </c>
      <c r="I16" s="55"/>
    </row>
    <row r="17" spans="1:10" s="54" customFormat="1" ht="20.100000000000001" customHeight="1">
      <c r="A17" s="55" t="str">
        <f>DETAILS!B7</f>
        <v>Oxford City</v>
      </c>
      <c r="B17" s="55">
        <f>'GIRLS '!T356</f>
        <v>60</v>
      </c>
      <c r="C17" s="55">
        <f>IF(B17=0,0,RANK(B17,B15:B20,0))</f>
        <v>4</v>
      </c>
      <c r="D17" s="55"/>
      <c r="F17" s="55" t="str">
        <f t="shared" si="1"/>
        <v>Oxford City</v>
      </c>
      <c r="G17" s="55">
        <f>'BOYS '!T356</f>
        <v>78</v>
      </c>
      <c r="H17" s="55">
        <f>IF(G17=0,0,RANK(G17,G15:G20,0))</f>
        <v>3</v>
      </c>
      <c r="I17" s="55"/>
    </row>
    <row r="18" spans="1:10" s="54" customFormat="1" ht="20.100000000000001" customHeight="1">
      <c r="A18" s="55" t="str">
        <f>DETAILS!B8</f>
        <v>MADJA</v>
      </c>
      <c r="B18" s="55">
        <f>'GIRLS '!U356</f>
        <v>48</v>
      </c>
      <c r="C18" s="55">
        <f>IF(B18=0,0,RANK(B18,B15:B20,0))</f>
        <v>6</v>
      </c>
      <c r="D18" s="55"/>
      <c r="F18" s="55" t="str">
        <f t="shared" si="1"/>
        <v>MADJA</v>
      </c>
      <c r="G18" s="55">
        <f>'BOYS '!U356</f>
        <v>51</v>
      </c>
      <c r="H18" s="55">
        <f>IF(G18=0,0,RANK(G18,G15:G20,0))</f>
        <v>4</v>
      </c>
      <c r="I18" s="55"/>
    </row>
    <row r="19" spans="1:10" s="54" customFormat="1" ht="20.100000000000001" customHeight="1">
      <c r="A19" s="55" t="str">
        <f>DETAILS!B9</f>
        <v>Salisbury</v>
      </c>
      <c r="B19" s="55">
        <f>'GIRLS '!V356</f>
        <v>65</v>
      </c>
      <c r="C19" s="55">
        <f>IF(B19=0,0,RANK(B19,B15:B20,0))</f>
        <v>3</v>
      </c>
      <c r="D19" s="55"/>
      <c r="F19" s="55" t="str">
        <f t="shared" si="1"/>
        <v>Salisbury</v>
      </c>
      <c r="G19" s="55">
        <f>'BOYS '!V356</f>
        <v>34</v>
      </c>
      <c r="H19" s="55">
        <f>IF(G19=0,0,RANK(G19,G15:G20,0))</f>
        <v>6</v>
      </c>
      <c r="I19" s="55"/>
    </row>
    <row r="20" spans="1:10" s="54" customFormat="1" ht="20.100000000000001" customHeight="1">
      <c r="A20" s="55" t="str">
        <f>DETAILS!B10</f>
        <v>Slough Juniors</v>
      </c>
      <c r="B20" s="55">
        <f>'GIRLS '!W356</f>
        <v>69</v>
      </c>
      <c r="C20" s="55">
        <f>IF(B20=0,0,RANK(B20,B15:B20,0))</f>
        <v>2</v>
      </c>
      <c r="D20" s="55"/>
      <c r="F20" s="55" t="str">
        <f t="shared" si="1"/>
        <v>Slough Juniors</v>
      </c>
      <c r="G20" s="55">
        <f>'BOYS '!W356</f>
        <v>104</v>
      </c>
      <c r="H20" s="55">
        <f>IF(G20=0,0,RANK(G20,G15:G20,0))</f>
        <v>2</v>
      </c>
      <c r="I20" s="55"/>
    </row>
    <row r="21" spans="1:10" s="54" customFormat="1" ht="20.100000000000001" customHeight="1">
      <c r="A21" s="57"/>
    </row>
    <row r="22" spans="1:10" s="54" customFormat="1" ht="24.75" customHeight="1">
      <c r="A22" s="583" t="s">
        <v>12</v>
      </c>
      <c r="B22" s="583"/>
      <c r="C22" s="583"/>
      <c r="D22" s="583"/>
      <c r="E22" s="244"/>
      <c r="F22" s="576" t="s">
        <v>18</v>
      </c>
      <c r="G22" s="577"/>
      <c r="H22" s="577"/>
      <c r="I22" s="578"/>
      <c r="J22" s="246"/>
    </row>
    <row r="23" spans="1:10" s="54" customFormat="1" ht="24.75" customHeight="1">
      <c r="A23" s="55" t="s">
        <v>101</v>
      </c>
      <c r="B23" s="15" t="s">
        <v>102</v>
      </c>
      <c r="C23" s="15" t="s">
        <v>103</v>
      </c>
      <c r="D23" s="58" t="s">
        <v>104</v>
      </c>
      <c r="E23" s="56"/>
      <c r="F23" s="55" t="s">
        <v>101</v>
      </c>
      <c r="G23" s="15" t="s">
        <v>102</v>
      </c>
      <c r="H23" s="15" t="s">
        <v>103</v>
      </c>
      <c r="I23" s="58" t="s">
        <v>104</v>
      </c>
    </row>
    <row r="24" spans="1:10" s="54" customFormat="1" ht="20.100000000000001" customHeight="1">
      <c r="A24" s="55" t="str">
        <f>DETAILS!B5</f>
        <v>Winchester</v>
      </c>
      <c r="B24" s="55">
        <f>'GIRLS '!R540</f>
        <v>117</v>
      </c>
      <c r="C24" s="55">
        <f>IF(B24=0,0,RANK(B24,B24:B29,0))</f>
        <v>1</v>
      </c>
      <c r="D24" s="55"/>
      <c r="F24" s="55" t="str">
        <f t="shared" ref="F24:F29" si="2">A24</f>
        <v>Winchester</v>
      </c>
      <c r="G24" s="55">
        <f>'BOYS '!R540</f>
        <v>78</v>
      </c>
      <c r="H24" s="55">
        <f>IF(G24=0,0,RANK(G24,G24:G29,0))</f>
        <v>2</v>
      </c>
      <c r="I24" s="55"/>
    </row>
    <row r="25" spans="1:10" s="54" customFormat="1" ht="20.100000000000001" customHeight="1">
      <c r="A25" s="55" t="str">
        <f>DETAILS!B6</f>
        <v>Newbury</v>
      </c>
      <c r="B25" s="55">
        <f>'GIRLS '!S540</f>
        <v>31</v>
      </c>
      <c r="C25" s="55">
        <f>IF(B25=0,0,RANK(B25,B24:B29,0))</f>
        <v>5</v>
      </c>
      <c r="D25" s="55"/>
      <c r="F25" s="55" t="str">
        <f t="shared" si="2"/>
        <v>Newbury</v>
      </c>
      <c r="G25" s="55">
        <f>'BOYS '!S540</f>
        <v>54</v>
      </c>
      <c r="H25" s="55">
        <f>IF(G25=0,0,RANK(G25,G24:G29,0))</f>
        <v>3</v>
      </c>
      <c r="I25" s="55"/>
    </row>
    <row r="26" spans="1:10" s="54" customFormat="1" ht="20.100000000000001" customHeight="1">
      <c r="A26" s="55" t="str">
        <f>DETAILS!B7</f>
        <v>Oxford City</v>
      </c>
      <c r="B26" s="55">
        <f>'GIRLS '!T540</f>
        <v>36</v>
      </c>
      <c r="C26" s="55">
        <f>IF(B26=0,0,RANK(B26,B24:B29,0))</f>
        <v>4</v>
      </c>
      <c r="D26" s="55"/>
      <c r="F26" s="55" t="str">
        <f t="shared" si="2"/>
        <v>Oxford City</v>
      </c>
      <c r="G26" s="55">
        <f>'BOYS '!T540</f>
        <v>117</v>
      </c>
      <c r="H26" s="55">
        <f>IF(G26=0,0,RANK(G26,G24:G29,0))</f>
        <v>1</v>
      </c>
      <c r="I26" s="55"/>
    </row>
    <row r="27" spans="1:10" s="54" customFormat="1" ht="20.100000000000001" customHeight="1">
      <c r="A27" s="55" t="str">
        <f>DETAILS!B8</f>
        <v>MADJA</v>
      </c>
      <c r="B27" s="55">
        <f>'GIRLS '!U540</f>
        <v>0</v>
      </c>
      <c r="C27" s="55">
        <f>IF(B27=0,0,RANK(B27,B24:B29,0))</f>
        <v>0</v>
      </c>
      <c r="D27" s="55"/>
      <c r="F27" s="55" t="str">
        <f t="shared" si="2"/>
        <v>MADJA</v>
      </c>
      <c r="G27" s="55">
        <f>'BOYS '!U540</f>
        <v>17</v>
      </c>
      <c r="H27" s="55">
        <f>IF(G27=0,0,RANK(G27,G24:G29,0))</f>
        <v>5</v>
      </c>
      <c r="I27" s="55"/>
    </row>
    <row r="28" spans="1:10" s="54" customFormat="1" ht="20.100000000000001" customHeight="1">
      <c r="A28" s="55" t="str">
        <f>DETAILS!B9</f>
        <v>Salisbury</v>
      </c>
      <c r="B28" s="55">
        <f>'GIRLS '!V540</f>
        <v>50</v>
      </c>
      <c r="C28" s="55">
        <f>IF(B28=0,0,RANK(B28,B24:B29,0))</f>
        <v>3</v>
      </c>
      <c r="D28" s="55"/>
      <c r="F28" s="55" t="str">
        <f t="shared" si="2"/>
        <v>Salisbury</v>
      </c>
      <c r="G28" s="55">
        <f>'BOYS '!V540</f>
        <v>0</v>
      </c>
      <c r="H28" s="55">
        <f>IF(G28=0,0,RANK(G28,G24:G29,0))</f>
        <v>0</v>
      </c>
      <c r="I28" s="55"/>
    </row>
    <row r="29" spans="1:10" s="54" customFormat="1" ht="20.100000000000001" customHeight="1">
      <c r="A29" s="55" t="str">
        <f>DETAILS!B10</f>
        <v>Slough Juniors</v>
      </c>
      <c r="B29" s="55">
        <f>'GIRLS '!W540</f>
        <v>51</v>
      </c>
      <c r="C29" s="55">
        <f>IF(B29=0,0,RANK(B29,B24:B29,0))</f>
        <v>2</v>
      </c>
      <c r="D29" s="55"/>
      <c r="F29" s="55" t="str">
        <f t="shared" si="2"/>
        <v>Slough Juniors</v>
      </c>
      <c r="G29" s="55">
        <f>'BOYS '!W540</f>
        <v>32</v>
      </c>
      <c r="H29" s="55">
        <f>IF(G29=0,0,RANK(G29,G24:G29,0))</f>
        <v>4</v>
      </c>
      <c r="I29" s="55"/>
    </row>
    <row r="31" spans="1:10" s="54" customFormat="1" ht="24.75" customHeight="1">
      <c r="A31" s="583" t="s">
        <v>313</v>
      </c>
      <c r="B31" s="583"/>
      <c r="C31" s="583"/>
      <c r="D31" s="583"/>
      <c r="E31" s="245"/>
      <c r="F31" s="131"/>
      <c r="G31" s="131"/>
      <c r="H31" s="131"/>
      <c r="I31" s="131"/>
    </row>
    <row r="32" spans="1:10" s="54" customFormat="1" ht="24.75" customHeight="1">
      <c r="A32" s="55" t="s">
        <v>101</v>
      </c>
      <c r="B32" s="15" t="s">
        <v>102</v>
      </c>
      <c r="C32" s="15" t="s">
        <v>103</v>
      </c>
      <c r="D32" s="58" t="s">
        <v>104</v>
      </c>
      <c r="E32" s="56"/>
      <c r="F32" s="71"/>
      <c r="G32" s="72"/>
      <c r="H32" s="72"/>
      <c r="I32" s="73"/>
    </row>
    <row r="33" spans="1:9" s="54" customFormat="1" ht="20.100000000000001" customHeight="1">
      <c r="A33" s="55" t="str">
        <f>DETAILS!B5</f>
        <v>Winchester</v>
      </c>
      <c r="B33" s="55">
        <f>B6+B15+B24+G6+G15+G24</f>
        <v>623</v>
      </c>
      <c r="C33" s="55">
        <f>IF(B33=0,0,RANK(B33,B33:B38,0))</f>
        <v>1</v>
      </c>
      <c r="D33" s="55"/>
      <c r="F33" s="71"/>
      <c r="G33" s="71"/>
      <c r="H33" s="71"/>
      <c r="I33" s="71"/>
    </row>
    <row r="34" spans="1:9" s="54" customFormat="1" ht="20.100000000000001" customHeight="1">
      <c r="A34" s="55" t="str">
        <f>DETAILS!B6</f>
        <v>Newbury</v>
      </c>
      <c r="B34" s="55">
        <f t="shared" ref="B34:B38" si="3">B7+B16+B25+G7+G16+G25</f>
        <v>288</v>
      </c>
      <c r="C34" s="55">
        <f>IF(B34=0,0,RANK(B34,B33:B38,0))</f>
        <v>4</v>
      </c>
      <c r="D34" s="55"/>
      <c r="F34" s="71"/>
      <c r="G34" s="71"/>
      <c r="H34" s="71"/>
      <c r="I34" s="71"/>
    </row>
    <row r="35" spans="1:9" s="54" customFormat="1" ht="20.100000000000001" customHeight="1">
      <c r="A35" s="55" t="str">
        <f>DETAILS!B7</f>
        <v>Oxford City</v>
      </c>
      <c r="B35" s="55">
        <f t="shared" si="3"/>
        <v>473</v>
      </c>
      <c r="C35" s="55">
        <f>IF(B35=0,0,RANK(B35,B33:B38,0))</f>
        <v>2</v>
      </c>
      <c r="D35" s="55"/>
      <c r="F35" s="71"/>
      <c r="G35" s="71"/>
      <c r="H35" s="71"/>
      <c r="I35" s="71"/>
    </row>
    <row r="36" spans="1:9" s="54" customFormat="1" ht="20.100000000000001" customHeight="1">
      <c r="A36" s="55" t="str">
        <f>DETAILS!B8</f>
        <v>MADJA</v>
      </c>
      <c r="B36" s="55">
        <f t="shared" si="3"/>
        <v>204</v>
      </c>
      <c r="C36" s="55">
        <f>IF(B36=0,0,RANK(B36,B33:B38,0))</f>
        <v>6</v>
      </c>
      <c r="D36" s="55"/>
      <c r="F36" s="71"/>
      <c r="G36" s="71"/>
      <c r="H36" s="71"/>
      <c r="I36" s="71"/>
    </row>
    <row r="37" spans="1:9" s="54" customFormat="1" ht="20.100000000000001" customHeight="1">
      <c r="A37" s="55" t="str">
        <f>DETAILS!B9</f>
        <v>Salisbury</v>
      </c>
      <c r="B37" s="55">
        <f t="shared" si="3"/>
        <v>257</v>
      </c>
      <c r="C37" s="55">
        <f>IF(B37=0,0,RANK(B37,B33:B38,0))</f>
        <v>5</v>
      </c>
      <c r="D37" s="55"/>
      <c r="F37" s="71"/>
      <c r="G37" s="71"/>
      <c r="H37" s="71"/>
      <c r="I37" s="71"/>
    </row>
    <row r="38" spans="1:9" s="54" customFormat="1" ht="20.100000000000001" customHeight="1">
      <c r="A38" s="55" t="str">
        <f>DETAILS!B10</f>
        <v>Slough Juniors</v>
      </c>
      <c r="B38" s="55">
        <f t="shared" si="3"/>
        <v>393</v>
      </c>
      <c r="C38" s="55">
        <f>IF(B38=0,0,RANK(B38,B33:B38,0))</f>
        <v>3</v>
      </c>
      <c r="D38" s="55"/>
      <c r="F38" s="71"/>
      <c r="G38" s="71"/>
      <c r="H38" s="71"/>
      <c r="I38" s="71"/>
    </row>
  </sheetData>
  <sheetProtection sheet="1" objects="1" scenarios="1"/>
  <mergeCells count="11">
    <mergeCell ref="A1:I1"/>
    <mergeCell ref="A13:D13"/>
    <mergeCell ref="F13:I13"/>
    <mergeCell ref="G2:H2"/>
    <mergeCell ref="A2:B2"/>
    <mergeCell ref="C2:F2"/>
    <mergeCell ref="F22:I22"/>
    <mergeCell ref="A4:D4"/>
    <mergeCell ref="F4:I4"/>
    <mergeCell ref="A31:D31"/>
    <mergeCell ref="A22:D22"/>
  </mergeCells>
  <phoneticPr fontId="8" type="noConversion"/>
  <printOptions horizontalCentered="1"/>
  <pageMargins left="0.39370078740157483" right="0.39370078740157483" top="0.39370078740157483" bottom="0.39370078740157483" header="0.51181102362204722" footer="0.51181102362204722"/>
  <pageSetup paperSize="9" scale="93" orientation="portrait" r:id="rId1"/>
  <headerFooter alignWithMargins="0"/>
</worksheet>
</file>

<file path=xl/worksheets/sheet6.xml><?xml version="1.0" encoding="utf-8"?>
<worksheet xmlns="http://schemas.openxmlformats.org/spreadsheetml/2006/main" xmlns:r="http://schemas.openxmlformats.org/officeDocument/2006/relationships">
  <sheetPr codeName="Sheet13"/>
  <dimension ref="A1:N537"/>
  <sheetViews>
    <sheetView zoomScale="70" zoomScaleNormal="70" workbookViewId="0">
      <pane xSplit="1" ySplit="1" topLeftCell="B2" activePane="bottomRight" state="frozen"/>
      <selection pane="topRight" activeCell="E1" sqref="E1"/>
      <selection pane="bottomLeft" activeCell="A2" sqref="A2"/>
      <selection pane="bottomRight" activeCell="A6" sqref="A6"/>
    </sheetView>
  </sheetViews>
  <sheetFormatPr defaultRowHeight="12.75"/>
  <cols>
    <col min="1" max="1" width="16.42578125" style="136" bestFit="1" customWidth="1"/>
    <col min="2" max="2" width="11.42578125" style="136" bestFit="1" customWidth="1"/>
    <col min="3" max="3" width="10.140625" style="136" bestFit="1" customWidth="1"/>
    <col min="4" max="4" width="10.7109375" style="136" bestFit="1" customWidth="1"/>
    <col min="5" max="5" width="9.140625" style="136" customWidth="1"/>
    <col min="6" max="6" width="10" style="136" bestFit="1" customWidth="1"/>
    <col min="7" max="7" width="35.42578125" style="136" bestFit="1" customWidth="1"/>
    <col min="8" max="8" width="21.42578125" style="136" customWidth="1"/>
    <col min="9" max="9" width="10.85546875" style="136" customWidth="1"/>
    <col min="10" max="10" width="9.140625" style="135" customWidth="1"/>
  </cols>
  <sheetData>
    <row r="1" spans="1:14">
      <c r="A1" s="136" t="s">
        <v>311</v>
      </c>
      <c r="B1" s="135" t="s">
        <v>171</v>
      </c>
      <c r="C1" s="135" t="s">
        <v>172</v>
      </c>
      <c r="D1" s="135" t="s">
        <v>173</v>
      </c>
      <c r="E1" s="135" t="s">
        <v>174</v>
      </c>
      <c r="F1" s="135" t="s">
        <v>175</v>
      </c>
      <c r="G1" s="135" t="s">
        <v>31</v>
      </c>
      <c r="H1" s="135" t="s">
        <v>32</v>
      </c>
      <c r="I1" s="135" t="s">
        <v>172</v>
      </c>
      <c r="J1" s="135" t="s">
        <v>176</v>
      </c>
      <c r="K1" s="130" t="s">
        <v>177</v>
      </c>
      <c r="L1" s="130" t="s">
        <v>178</v>
      </c>
      <c r="M1" s="130" t="s">
        <v>179</v>
      </c>
      <c r="N1" s="130" t="s">
        <v>180</v>
      </c>
    </row>
    <row r="2" spans="1:14">
      <c r="A2" s="136" t="str">
        <f>'GIRLS '!L6</f>
        <v>AW</v>
      </c>
      <c r="B2" s="136" t="str">
        <f>'GIRLS '!B5</f>
        <v>W</v>
      </c>
      <c r="C2" s="136" t="str">
        <f>'GIRLS '!A5</f>
        <v>U13</v>
      </c>
      <c r="D2" s="136">
        <f>'GIRLS '!C5</f>
        <v>100</v>
      </c>
      <c r="E2" s="136" t="str">
        <f>'GIRLS '!D5</f>
        <v>A</v>
      </c>
      <c r="F2" s="136">
        <f>'GIRLS '!E6</f>
        <v>1</v>
      </c>
      <c r="G2" s="136" t="str">
        <f>'GIRLS '!H6</f>
        <v>Demi Obilanade</v>
      </c>
      <c r="H2" s="136" t="str">
        <f>'GIRLS '!J6</f>
        <v>Slough J</v>
      </c>
      <c r="I2" s="136" t="str">
        <f>+C2&amp;B2</f>
        <v>U13W</v>
      </c>
      <c r="J2" s="137">
        <f>'GIRLS '!G6</f>
        <v>13.9</v>
      </c>
    </row>
    <row r="3" spans="1:14">
      <c r="A3" s="136" t="str">
        <f>'GIRLS '!L7</f>
        <v>AW</v>
      </c>
      <c r="B3" s="136" t="str">
        <f>'GIRLS '!B6</f>
        <v>W</v>
      </c>
      <c r="C3" s="136" t="str">
        <f>'GIRLS '!A6</f>
        <v>U13</v>
      </c>
      <c r="D3" s="136">
        <f>'GIRLS '!C6</f>
        <v>100</v>
      </c>
      <c r="E3" s="136" t="str">
        <f>'GIRLS '!D6</f>
        <v>A</v>
      </c>
      <c r="F3" s="136">
        <f>'GIRLS '!E7</f>
        <v>2</v>
      </c>
      <c r="G3" s="136" t="str">
        <f>'GIRLS '!H7</f>
        <v>Annie Jonkers</v>
      </c>
      <c r="H3" s="136" t="str">
        <f>'GIRLS '!J7</f>
        <v>Oxf C</v>
      </c>
      <c r="I3" s="136" t="str">
        <f t="shared" ref="I3:I66" si="0">+C3&amp;B3</f>
        <v>U13W</v>
      </c>
      <c r="J3" s="137">
        <f>'GIRLS '!G7</f>
        <v>13.9</v>
      </c>
    </row>
    <row r="4" spans="1:14">
      <c r="A4" s="136" t="str">
        <f>'GIRLS '!L8</f>
        <v>AW</v>
      </c>
      <c r="B4" s="136" t="str">
        <f>'GIRLS '!B7</f>
        <v>W</v>
      </c>
      <c r="C4" s="136" t="str">
        <f>'GIRLS '!A7</f>
        <v>U13</v>
      </c>
      <c r="D4" s="136">
        <f>'GIRLS '!C7</f>
        <v>100</v>
      </c>
      <c r="E4" s="136" t="str">
        <f>'GIRLS '!D7</f>
        <v>A</v>
      </c>
      <c r="F4" s="136">
        <f>'GIRLS '!E8</f>
        <v>3</v>
      </c>
      <c r="G4" s="136" t="str">
        <f>'GIRLS '!H8</f>
        <v>CLEMENTINE BARRY</v>
      </c>
      <c r="H4" s="136" t="str">
        <f>'GIRLS '!J8</f>
        <v>Newb</v>
      </c>
      <c r="I4" s="136" t="str">
        <f t="shared" si="0"/>
        <v>U13W</v>
      </c>
      <c r="J4" s="137">
        <f>'GIRLS '!G8</f>
        <v>14</v>
      </c>
    </row>
    <row r="5" spans="1:14">
      <c r="A5" s="136" t="str">
        <f>'GIRLS '!L9</f>
        <v>AW</v>
      </c>
      <c r="B5" s="136" t="str">
        <f>'GIRLS '!B8</f>
        <v>W</v>
      </c>
      <c r="C5" s="136" t="str">
        <f>'GIRLS '!A8</f>
        <v>U13</v>
      </c>
      <c r="D5" s="136">
        <f>'GIRLS '!C8</f>
        <v>100</v>
      </c>
      <c r="E5" s="136" t="str">
        <f>'GIRLS '!D8</f>
        <v>A</v>
      </c>
      <c r="F5" s="136">
        <f>'GIRLS '!E9</f>
        <v>4</v>
      </c>
      <c r="G5" s="136" t="str">
        <f>'GIRLS '!H9</f>
        <v>Alice Clegg</v>
      </c>
      <c r="H5" s="136" t="str">
        <f>'GIRLS '!J9</f>
        <v>Win</v>
      </c>
      <c r="I5" s="136" t="str">
        <f t="shared" si="0"/>
        <v>U13W</v>
      </c>
      <c r="J5" s="137">
        <f>'GIRLS '!G9</f>
        <v>14.7</v>
      </c>
    </row>
    <row r="6" spans="1:14">
      <c r="A6" s="136" t="str">
        <f>'GIRLS '!L10</f>
        <v>AW</v>
      </c>
      <c r="B6" s="136" t="str">
        <f>'GIRLS '!B9</f>
        <v>W</v>
      </c>
      <c r="C6" s="136" t="str">
        <f>'GIRLS '!A9</f>
        <v>U13</v>
      </c>
      <c r="D6" s="136">
        <f>'GIRLS '!C9</f>
        <v>100</v>
      </c>
      <c r="E6" s="136" t="str">
        <f>'GIRLS '!D9</f>
        <v>A</v>
      </c>
      <c r="F6" s="136">
        <f>'GIRLS '!E10</f>
        <v>5</v>
      </c>
      <c r="G6" s="136" t="str">
        <f>'GIRLS '!H10</f>
        <v>Amber Waring-Jones</v>
      </c>
      <c r="H6" s="136" t="str">
        <f>'GIRLS '!J10</f>
        <v>Marl J</v>
      </c>
      <c r="I6" s="136" t="str">
        <f t="shared" si="0"/>
        <v>U13W</v>
      </c>
      <c r="J6" s="137">
        <f>'GIRLS '!G10</f>
        <v>14.8</v>
      </c>
    </row>
    <row r="7" spans="1:14">
      <c r="A7" s="136" t="str">
        <f>'GIRLS '!L11</f>
        <v xml:space="preserve"> </v>
      </c>
      <c r="B7" s="136" t="str">
        <f>'GIRLS '!B10</f>
        <v>W</v>
      </c>
      <c r="C7" s="136" t="str">
        <f>'GIRLS '!A10</f>
        <v>U13</v>
      </c>
      <c r="D7" s="136">
        <f>'GIRLS '!C10</f>
        <v>100</v>
      </c>
      <c r="E7" s="136" t="str">
        <f>'GIRLS '!D10</f>
        <v>A</v>
      </c>
      <c r="F7" s="136">
        <f>'GIRLS '!E11</f>
        <v>6</v>
      </c>
      <c r="G7" s="136" t="str">
        <f>'GIRLS '!H11</f>
        <v>Maddie Vernon</v>
      </c>
      <c r="H7" s="136" t="str">
        <f>'GIRLS '!J11</f>
        <v>Salis</v>
      </c>
      <c r="I7" s="136" t="str">
        <f t="shared" si="0"/>
        <v>U13W</v>
      </c>
      <c r="J7" s="137">
        <f>'GIRLS '!G11</f>
        <v>15.2</v>
      </c>
    </row>
    <row r="8" spans="1:14">
      <c r="A8" s="136">
        <f>'GIRLS '!L12</f>
        <v>0</v>
      </c>
      <c r="B8" s="136" t="str">
        <f>'GIRLS '!B11</f>
        <v>W</v>
      </c>
      <c r="C8" s="136" t="str">
        <f>'GIRLS '!A11</f>
        <v>U13</v>
      </c>
      <c r="D8" s="136">
        <f>'GIRLS '!C11</f>
        <v>100</v>
      </c>
      <c r="E8" s="136" t="str">
        <f>'GIRLS '!D11</f>
        <v>A</v>
      </c>
      <c r="F8" s="136" t="str">
        <f>'GIRLS '!E12</f>
        <v/>
      </c>
      <c r="G8" s="136">
        <f>'GIRLS '!H12</f>
        <v>0</v>
      </c>
      <c r="H8" s="136">
        <f>'GIRLS '!J12</f>
        <v>0</v>
      </c>
      <c r="I8" s="136" t="str">
        <f t="shared" si="0"/>
        <v>U13W</v>
      </c>
      <c r="J8" s="137">
        <f>'GIRLS '!G12</f>
        <v>0</v>
      </c>
    </row>
    <row r="9" spans="1:14" ht="51">
      <c r="A9" s="136">
        <f>'GIRLS '!L13</f>
        <v>0</v>
      </c>
      <c r="B9" s="136" t="str">
        <f>'GIRLS '!B12</f>
        <v>W</v>
      </c>
      <c r="C9" s="136" t="str">
        <f>'GIRLS '!A12</f>
        <v>U13</v>
      </c>
      <c r="D9" s="136">
        <f>'GIRLS '!C12</f>
        <v>0</v>
      </c>
      <c r="E9" s="136">
        <f>'GIRLS '!D12</f>
        <v>0</v>
      </c>
      <c r="F9" s="136" t="str">
        <f>'GIRLS '!E13</f>
        <v>UNDER 13 GIRLS 100m B String</v>
      </c>
      <c r="G9" s="136">
        <f>'GIRLS '!H13</f>
        <v>0</v>
      </c>
      <c r="H9" s="136">
        <f>'GIRLS '!J13</f>
        <v>0</v>
      </c>
      <c r="I9" s="136" t="str">
        <f t="shared" si="0"/>
        <v>U13W</v>
      </c>
      <c r="J9" s="137">
        <f>'GIRLS '!G13</f>
        <v>0</v>
      </c>
    </row>
    <row r="10" spans="1:14">
      <c r="A10" s="136" t="str">
        <f>'GIRLS '!L14</f>
        <v>AW</v>
      </c>
      <c r="B10" s="136" t="str">
        <f>'GIRLS '!B13</f>
        <v>W</v>
      </c>
      <c r="C10" s="136" t="str">
        <f>'GIRLS '!A13</f>
        <v>U13</v>
      </c>
      <c r="D10" s="136">
        <f>'GIRLS '!C13</f>
        <v>100</v>
      </c>
      <c r="E10" s="136" t="str">
        <f>'GIRLS '!D13</f>
        <v>B</v>
      </c>
      <c r="F10" s="136">
        <f>'GIRLS '!E14</f>
        <v>1</v>
      </c>
      <c r="G10" s="136" t="str">
        <f>'GIRLS '!H14</f>
        <v>Bethany Jones</v>
      </c>
      <c r="H10" s="136" t="str">
        <f>'GIRLS '!J14</f>
        <v>Slough J</v>
      </c>
      <c r="I10" s="136" t="str">
        <f t="shared" si="0"/>
        <v>U13W</v>
      </c>
      <c r="J10" s="137">
        <f>'GIRLS '!G14</f>
        <v>14.8</v>
      </c>
    </row>
    <row r="11" spans="1:14">
      <c r="A11" s="136" t="str">
        <f>'GIRLS '!L15</f>
        <v xml:space="preserve"> </v>
      </c>
      <c r="B11" s="136" t="str">
        <f>'GIRLS '!B14</f>
        <v>W</v>
      </c>
      <c r="C11" s="136" t="str">
        <f>'GIRLS '!A14</f>
        <v>U13</v>
      </c>
      <c r="D11" s="136">
        <f>'GIRLS '!C14</f>
        <v>100</v>
      </c>
      <c r="E11" s="136" t="str">
        <f>'GIRLS '!D14</f>
        <v>B</v>
      </c>
      <c r="F11" s="136">
        <f>'GIRLS '!E15</f>
        <v>2</v>
      </c>
      <c r="G11" s="136" t="str">
        <f>'GIRLS '!H15</f>
        <v>Ellen Walker-Smith</v>
      </c>
      <c r="H11" s="136" t="str">
        <f>'GIRLS '!J15</f>
        <v>Oxf C</v>
      </c>
      <c r="I11" s="136" t="str">
        <f t="shared" si="0"/>
        <v>U13W</v>
      </c>
      <c r="J11" s="137">
        <f>'GIRLS '!G15</f>
        <v>14.9</v>
      </c>
    </row>
    <row r="12" spans="1:14">
      <c r="A12" s="136" t="str">
        <f>'GIRLS '!L16</f>
        <v xml:space="preserve"> </v>
      </c>
      <c r="B12" s="136" t="str">
        <f>'GIRLS '!B15</f>
        <v>W</v>
      </c>
      <c r="C12" s="136" t="str">
        <f>'GIRLS '!A15</f>
        <v>U13</v>
      </c>
      <c r="D12" s="136">
        <f>'GIRLS '!C15</f>
        <v>100</v>
      </c>
      <c r="E12" s="136" t="str">
        <f>'GIRLS '!D15</f>
        <v>B</v>
      </c>
      <c r="F12" s="136">
        <f>'GIRLS '!E16</f>
        <v>3</v>
      </c>
      <c r="G12" s="136" t="str">
        <f>'GIRLS '!H16</f>
        <v>Lucy White</v>
      </c>
      <c r="H12" s="136" t="str">
        <f>'GIRLS '!J16</f>
        <v>Marl J</v>
      </c>
      <c r="I12" s="136" t="str">
        <f t="shared" si="0"/>
        <v>U13W</v>
      </c>
      <c r="J12" s="137">
        <f>'GIRLS '!G16</f>
        <v>15.3</v>
      </c>
    </row>
    <row r="13" spans="1:14">
      <c r="A13" s="136" t="str">
        <f>'GIRLS '!L17</f>
        <v xml:space="preserve"> </v>
      </c>
      <c r="B13" s="136" t="str">
        <f>'GIRLS '!B16</f>
        <v>W</v>
      </c>
      <c r="C13" s="136" t="str">
        <f>'GIRLS '!A16</f>
        <v>U13</v>
      </c>
      <c r="D13" s="136">
        <f>'GIRLS '!C16</f>
        <v>100</v>
      </c>
      <c r="E13" s="136" t="str">
        <f>'GIRLS '!D16</f>
        <v>B</v>
      </c>
      <c r="F13" s="136">
        <f>'GIRLS '!E17</f>
        <v>4</v>
      </c>
      <c r="G13" s="136" t="str">
        <f>'GIRLS '!H17</f>
        <v>ANNA DELAVERE</v>
      </c>
      <c r="H13" s="136" t="str">
        <f>'GIRLS '!J17</f>
        <v>Newb</v>
      </c>
      <c r="I13" s="136" t="str">
        <f t="shared" si="0"/>
        <v>U13W</v>
      </c>
      <c r="J13" s="137">
        <f>'GIRLS '!G17</f>
        <v>15.8</v>
      </c>
    </row>
    <row r="14" spans="1:14">
      <c r="A14" s="136" t="str">
        <f>'GIRLS '!L18</f>
        <v xml:space="preserve"> </v>
      </c>
      <c r="B14" s="136" t="str">
        <f>'GIRLS '!B17</f>
        <v>W</v>
      </c>
      <c r="C14" s="136" t="str">
        <f>'GIRLS '!A17</f>
        <v>U13</v>
      </c>
      <c r="D14" s="136">
        <f>'GIRLS '!C17</f>
        <v>100</v>
      </c>
      <c r="E14" s="136" t="str">
        <f>'GIRLS '!D17</f>
        <v>B</v>
      </c>
      <c r="F14" s="136">
        <f>'GIRLS '!E18</f>
        <v>5</v>
      </c>
      <c r="G14" s="136" t="str">
        <f>'GIRLS '!H18</f>
        <v xml:space="preserve">Elisa De Liberali </v>
      </c>
      <c r="H14" s="136" t="str">
        <f>'GIRLS '!J18</f>
        <v>Win</v>
      </c>
      <c r="I14" s="136" t="str">
        <f t="shared" si="0"/>
        <v>U13W</v>
      </c>
      <c r="J14" s="137">
        <f>'GIRLS '!G18</f>
        <v>15.8</v>
      </c>
    </row>
    <row r="15" spans="1:14">
      <c r="A15" s="136" t="str">
        <f>'GIRLS '!L19</f>
        <v xml:space="preserve"> </v>
      </c>
      <c r="B15" s="136" t="str">
        <f>'GIRLS '!B18</f>
        <v>W</v>
      </c>
      <c r="C15" s="136" t="str">
        <f>'GIRLS '!A18</f>
        <v>U13</v>
      </c>
      <c r="D15" s="136">
        <f>'GIRLS '!C18</f>
        <v>100</v>
      </c>
      <c r="E15" s="136" t="str">
        <f>'GIRLS '!D18</f>
        <v>B</v>
      </c>
      <c r="F15" s="136">
        <f>'GIRLS '!E19</f>
        <v>6</v>
      </c>
      <c r="G15" s="136" t="str">
        <f>'GIRLS '!H19</f>
        <v>Rumaisa Malik</v>
      </c>
      <c r="H15" s="136" t="str">
        <f>'GIRLS '!J19</f>
        <v>Salis</v>
      </c>
      <c r="I15" s="136" t="str">
        <f t="shared" si="0"/>
        <v>U13W</v>
      </c>
      <c r="J15" s="137">
        <f>'GIRLS '!G19</f>
        <v>15.9</v>
      </c>
    </row>
    <row r="16" spans="1:14">
      <c r="A16" s="136">
        <f>'GIRLS '!L20</f>
        <v>0</v>
      </c>
      <c r="B16" s="136" t="str">
        <f>'GIRLS '!B19</f>
        <v>W</v>
      </c>
      <c r="C16" s="136" t="str">
        <f>'GIRLS '!A19</f>
        <v>U13</v>
      </c>
      <c r="D16" s="136">
        <f>'GIRLS '!C19</f>
        <v>100</v>
      </c>
      <c r="E16" s="136" t="str">
        <f>'GIRLS '!D19</f>
        <v>B</v>
      </c>
      <c r="F16" s="136" t="str">
        <f>'GIRLS '!E20</f>
        <v/>
      </c>
      <c r="G16" s="136">
        <f>'GIRLS '!H20</f>
        <v>0</v>
      </c>
      <c r="H16" s="136">
        <f>'GIRLS '!J20</f>
        <v>0</v>
      </c>
      <c r="I16" s="136" t="str">
        <f t="shared" si="0"/>
        <v>U13W</v>
      </c>
      <c r="J16" s="137">
        <f>'GIRLS '!G20</f>
        <v>0</v>
      </c>
    </row>
    <row r="17" spans="1:10" ht="51">
      <c r="A17" s="136">
        <f>'GIRLS '!L21</f>
        <v>0</v>
      </c>
      <c r="B17" s="136" t="str">
        <f>'GIRLS '!B20</f>
        <v>W</v>
      </c>
      <c r="C17" s="136" t="str">
        <f>'GIRLS '!A20</f>
        <v>U13</v>
      </c>
      <c r="D17" s="136">
        <f>'GIRLS '!C20</f>
        <v>0</v>
      </c>
      <c r="E17" s="136">
        <f>'GIRLS '!D20</f>
        <v>0</v>
      </c>
      <c r="F17" s="136" t="str">
        <f>'GIRLS '!E21</f>
        <v>UNDER 13 GIRLS 200m A String</v>
      </c>
      <c r="G17" s="136">
        <f>'GIRLS '!H21</f>
        <v>0</v>
      </c>
      <c r="H17" s="136">
        <f>'GIRLS '!J21</f>
        <v>0</v>
      </c>
      <c r="I17" s="136" t="str">
        <f t="shared" si="0"/>
        <v>U13W</v>
      </c>
      <c r="J17" s="137">
        <f>'GIRLS '!G21</f>
        <v>0</v>
      </c>
    </row>
    <row r="18" spans="1:10">
      <c r="A18" s="136" t="str">
        <f>'GIRLS '!L22</f>
        <v>AW</v>
      </c>
      <c r="B18" s="136" t="str">
        <f>'GIRLS '!B21</f>
        <v>W</v>
      </c>
      <c r="C18" s="136" t="str">
        <f>'GIRLS '!A21</f>
        <v>U13</v>
      </c>
      <c r="D18" s="136">
        <f>'GIRLS '!C21</f>
        <v>200</v>
      </c>
      <c r="E18" s="136" t="str">
        <f>'GIRLS '!D21</f>
        <v>A</v>
      </c>
      <c r="F18" s="136">
        <f>'GIRLS '!E22</f>
        <v>1</v>
      </c>
      <c r="G18" s="136" t="str">
        <f>'GIRLS '!H22</f>
        <v>Ellen Walker-Smith</v>
      </c>
      <c r="H18" s="136" t="str">
        <f>'GIRLS '!J22</f>
        <v>Oxf C</v>
      </c>
      <c r="I18" s="136" t="str">
        <f t="shared" si="0"/>
        <v>U13W</v>
      </c>
      <c r="J18" s="137">
        <f>'GIRLS '!G22</f>
        <v>29.6</v>
      </c>
    </row>
    <row r="19" spans="1:10">
      <c r="A19" s="136" t="str">
        <f>'GIRLS '!L23</f>
        <v>AW</v>
      </c>
      <c r="B19" s="136" t="str">
        <f>'GIRLS '!B22</f>
        <v>W</v>
      </c>
      <c r="C19" s="136" t="str">
        <f>'GIRLS '!A22</f>
        <v>U13</v>
      </c>
      <c r="D19" s="136">
        <f>'GIRLS '!C22</f>
        <v>200</v>
      </c>
      <c r="E19" s="136" t="str">
        <f>'GIRLS '!D22</f>
        <v>A</v>
      </c>
      <c r="F19" s="136">
        <f>'GIRLS '!E23</f>
        <v>2</v>
      </c>
      <c r="G19" s="136" t="str">
        <f>'GIRLS '!H23</f>
        <v>THEA OSBORNE</v>
      </c>
      <c r="H19" s="136" t="str">
        <f>'GIRLS '!J23</f>
        <v>Newb</v>
      </c>
      <c r="I19" s="136" t="str">
        <f t="shared" si="0"/>
        <v>U13W</v>
      </c>
      <c r="J19" s="137">
        <f>'GIRLS '!G23</f>
        <v>29.8</v>
      </c>
    </row>
    <row r="20" spans="1:10">
      <c r="A20" s="136" t="str">
        <f>'GIRLS '!L24</f>
        <v>AW</v>
      </c>
      <c r="B20" s="136" t="str">
        <f>'GIRLS '!B23</f>
        <v>W</v>
      </c>
      <c r="C20" s="136" t="str">
        <f>'GIRLS '!A23</f>
        <v>U13</v>
      </c>
      <c r="D20" s="136">
        <f>'GIRLS '!C23</f>
        <v>200</v>
      </c>
      <c r="E20" s="136" t="str">
        <f>'GIRLS '!D23</f>
        <v>A</v>
      </c>
      <c r="F20" s="136">
        <f>'GIRLS '!E24</f>
        <v>3</v>
      </c>
      <c r="G20" s="136" t="str">
        <f>'GIRLS '!H24</f>
        <v>Lara Woodhouse</v>
      </c>
      <c r="H20" s="136" t="str">
        <f>'GIRLS '!J24</f>
        <v>Salis</v>
      </c>
      <c r="I20" s="136" t="str">
        <f t="shared" si="0"/>
        <v>U13W</v>
      </c>
      <c r="J20" s="137">
        <f>'GIRLS '!G24</f>
        <v>30.2</v>
      </c>
    </row>
    <row r="21" spans="1:10">
      <c r="A21" s="136" t="str">
        <f>'GIRLS '!L25</f>
        <v>AW</v>
      </c>
      <c r="B21" s="136" t="str">
        <f>'GIRLS '!B24</f>
        <v>W</v>
      </c>
      <c r="C21" s="136" t="str">
        <f>'GIRLS '!A24</f>
        <v>U13</v>
      </c>
      <c r="D21" s="136">
        <f>'GIRLS '!C24</f>
        <v>200</v>
      </c>
      <c r="E21" s="136" t="str">
        <f>'GIRLS '!D24</f>
        <v>A</v>
      </c>
      <c r="F21" s="136">
        <f>'GIRLS '!E25</f>
        <v>4</v>
      </c>
      <c r="G21" s="136" t="str">
        <f>'GIRLS '!H25</f>
        <v>Mia Woodley</v>
      </c>
      <c r="H21" s="136" t="str">
        <f>'GIRLS '!J25</f>
        <v>Slough J</v>
      </c>
      <c r="I21" s="136" t="str">
        <f t="shared" si="0"/>
        <v>U13W</v>
      </c>
      <c r="J21" s="137">
        <f>'GIRLS '!G25</f>
        <v>30.4</v>
      </c>
    </row>
    <row r="22" spans="1:10">
      <c r="A22" s="136" t="str">
        <f>'GIRLS '!L26</f>
        <v>AW</v>
      </c>
      <c r="B22" s="136" t="str">
        <f>'GIRLS '!B25</f>
        <v>W</v>
      </c>
      <c r="C22" s="136" t="str">
        <f>'GIRLS '!A25</f>
        <v>U13</v>
      </c>
      <c r="D22" s="136">
        <f>'GIRLS '!C25</f>
        <v>200</v>
      </c>
      <c r="E22" s="136" t="str">
        <f>'GIRLS '!D25</f>
        <v>A</v>
      </c>
      <c r="F22" s="136">
        <f>'GIRLS '!E26</f>
        <v>5</v>
      </c>
      <c r="G22" s="136" t="str">
        <f>'GIRLS '!H26</f>
        <v>Grace Weeks</v>
      </c>
      <c r="H22" s="136" t="str">
        <f>'GIRLS '!J26</f>
        <v>Win</v>
      </c>
      <c r="I22" s="136" t="str">
        <f t="shared" si="0"/>
        <v>U13W</v>
      </c>
      <c r="J22" s="137">
        <f>'GIRLS '!G26</f>
        <v>30.4</v>
      </c>
    </row>
    <row r="23" spans="1:10">
      <c r="A23" s="136" t="str">
        <f>'GIRLS '!L27</f>
        <v>AW</v>
      </c>
      <c r="B23" s="136" t="str">
        <f>'GIRLS '!B26</f>
        <v>W</v>
      </c>
      <c r="C23" s="136" t="str">
        <f>'GIRLS '!A26</f>
        <v>U13</v>
      </c>
      <c r="D23" s="136">
        <f>'GIRLS '!C26</f>
        <v>200</v>
      </c>
      <c r="E23" s="136" t="str">
        <f>'GIRLS '!D26</f>
        <v>A</v>
      </c>
      <c r="F23" s="136">
        <f>'GIRLS '!E27</f>
        <v>6</v>
      </c>
      <c r="G23" s="136" t="str">
        <f>'GIRLS '!H27</f>
        <v>Amber Waring-Jones</v>
      </c>
      <c r="H23" s="136" t="str">
        <f>'GIRLS '!J27</f>
        <v>Marl J</v>
      </c>
      <c r="I23" s="136" t="str">
        <f t="shared" si="0"/>
        <v>U13W</v>
      </c>
      <c r="J23" s="137">
        <f>'GIRLS '!G27</f>
        <v>31.1</v>
      </c>
    </row>
    <row r="24" spans="1:10">
      <c r="A24" s="136">
        <f>'GIRLS '!L28</f>
        <v>0</v>
      </c>
      <c r="B24" s="136" t="str">
        <f>'GIRLS '!B27</f>
        <v>W</v>
      </c>
      <c r="C24" s="136" t="str">
        <f>'GIRLS '!A27</f>
        <v>U13</v>
      </c>
      <c r="D24" s="136">
        <f>'GIRLS '!C27</f>
        <v>200</v>
      </c>
      <c r="E24" s="136" t="str">
        <f>'GIRLS '!D27</f>
        <v>A</v>
      </c>
      <c r="F24" s="136" t="str">
        <f>'GIRLS '!E28</f>
        <v/>
      </c>
      <c r="G24" s="136">
        <f>'GIRLS '!H28</f>
        <v>0</v>
      </c>
      <c r="H24" s="136">
        <f>'GIRLS '!J28</f>
        <v>0</v>
      </c>
      <c r="I24" s="136" t="str">
        <f t="shared" si="0"/>
        <v>U13W</v>
      </c>
      <c r="J24" s="137">
        <f>'GIRLS '!G28</f>
        <v>0</v>
      </c>
    </row>
    <row r="25" spans="1:10" ht="51">
      <c r="A25" s="136">
        <f>'GIRLS '!L29</f>
        <v>0</v>
      </c>
      <c r="B25" s="136" t="str">
        <f>'GIRLS '!B28</f>
        <v>W</v>
      </c>
      <c r="C25" s="136" t="str">
        <f>'GIRLS '!A28</f>
        <v>U13</v>
      </c>
      <c r="D25" s="136">
        <f>'GIRLS '!C28</f>
        <v>0</v>
      </c>
      <c r="E25" s="136">
        <f>'GIRLS '!D28</f>
        <v>0</v>
      </c>
      <c r="F25" s="136" t="str">
        <f>'GIRLS '!E29</f>
        <v>UNDER 13 GIRLS 200m B String</v>
      </c>
      <c r="G25" s="136">
        <f>'GIRLS '!H29</f>
        <v>0</v>
      </c>
      <c r="H25" s="136">
        <f>'GIRLS '!J29</f>
        <v>0</v>
      </c>
      <c r="I25" s="136" t="str">
        <f t="shared" si="0"/>
        <v>U13W</v>
      </c>
      <c r="J25" s="137">
        <f>'GIRLS '!G29</f>
        <v>0</v>
      </c>
    </row>
    <row r="26" spans="1:10">
      <c r="A26" s="136" t="str">
        <f>'GIRLS '!L30</f>
        <v>AW</v>
      </c>
      <c r="B26" s="136" t="str">
        <f>'GIRLS '!B29</f>
        <v>W</v>
      </c>
      <c r="C26" s="136" t="str">
        <f>'GIRLS '!A29</f>
        <v>U13</v>
      </c>
      <c r="D26" s="136">
        <f>'GIRLS '!C29</f>
        <v>200</v>
      </c>
      <c r="E26" s="136" t="str">
        <f>'GIRLS '!D29</f>
        <v>B</v>
      </c>
      <c r="F26" s="136">
        <f>'GIRLS '!E30</f>
        <v>1</v>
      </c>
      <c r="G26" s="136" t="str">
        <f>'GIRLS '!H30</f>
        <v>Alice Clegg</v>
      </c>
      <c r="H26" s="136" t="str">
        <f>'GIRLS '!J30</f>
        <v>Win</v>
      </c>
      <c r="I26" s="136" t="str">
        <f t="shared" si="0"/>
        <v>U13W</v>
      </c>
      <c r="J26" s="137">
        <f>'GIRLS '!G30</f>
        <v>30.1</v>
      </c>
    </row>
    <row r="27" spans="1:10">
      <c r="A27" s="136" t="str">
        <f>'GIRLS '!L31</f>
        <v>AW</v>
      </c>
      <c r="B27" s="136" t="str">
        <f>'GIRLS '!B30</f>
        <v>W</v>
      </c>
      <c r="C27" s="136" t="str">
        <f>'GIRLS '!A30</f>
        <v>U13</v>
      </c>
      <c r="D27" s="136">
        <f>'GIRLS '!C30</f>
        <v>200</v>
      </c>
      <c r="E27" s="136" t="str">
        <f>'GIRLS '!D30</f>
        <v>B</v>
      </c>
      <c r="F27" s="136">
        <f>'GIRLS '!E31</f>
        <v>2</v>
      </c>
      <c r="G27" s="136" t="str">
        <f>'GIRLS '!H31</f>
        <v>Alanna O'Neill</v>
      </c>
      <c r="H27" s="136" t="str">
        <f>'GIRLS '!J31</f>
        <v>Oxf C</v>
      </c>
      <c r="I27" s="136" t="str">
        <f t="shared" si="0"/>
        <v>U13W</v>
      </c>
      <c r="J27" s="137">
        <f>'GIRLS '!G31</f>
        <v>30.1</v>
      </c>
    </row>
    <row r="28" spans="1:10">
      <c r="A28" s="136" t="str">
        <f>'GIRLS '!L32</f>
        <v>AW</v>
      </c>
      <c r="B28" s="136" t="str">
        <f>'GIRLS '!B31</f>
        <v>W</v>
      </c>
      <c r="C28" s="136" t="str">
        <f>'GIRLS '!A31</f>
        <v>U13</v>
      </c>
      <c r="D28" s="136">
        <f>'GIRLS '!C31</f>
        <v>200</v>
      </c>
      <c r="E28" s="136" t="str">
        <f>'GIRLS '!D31</f>
        <v>B</v>
      </c>
      <c r="F28" s="136">
        <f>'GIRLS '!E32</f>
        <v>3</v>
      </c>
      <c r="G28" s="136" t="str">
        <f>'GIRLS '!H32</f>
        <v>Maddie Vernon</v>
      </c>
      <c r="H28" s="136" t="str">
        <f>'GIRLS '!J32</f>
        <v>Salis</v>
      </c>
      <c r="I28" s="136" t="str">
        <f t="shared" si="0"/>
        <v>U13W</v>
      </c>
      <c r="J28" s="137">
        <f>'GIRLS '!G32</f>
        <v>30.8</v>
      </c>
    </row>
    <row r="29" spans="1:10">
      <c r="A29" s="136" t="str">
        <f>'GIRLS '!L33</f>
        <v>AW</v>
      </c>
      <c r="B29" s="136" t="str">
        <f>'GIRLS '!B32</f>
        <v>W</v>
      </c>
      <c r="C29" s="136" t="str">
        <f>'GIRLS '!A32</f>
        <v>U13</v>
      </c>
      <c r="D29" s="136">
        <f>'GIRLS '!C32</f>
        <v>200</v>
      </c>
      <c r="E29" s="136" t="str">
        <f>'GIRLS '!D32</f>
        <v>B</v>
      </c>
      <c r="F29" s="136">
        <f>'GIRLS '!E33</f>
        <v>4</v>
      </c>
      <c r="G29" s="136" t="str">
        <f>'GIRLS '!H33</f>
        <v>Bethany Jones</v>
      </c>
      <c r="H29" s="136" t="str">
        <f>'GIRLS '!J33</f>
        <v>Slough J</v>
      </c>
      <c r="I29" s="136" t="str">
        <f t="shared" si="0"/>
        <v>U13W</v>
      </c>
      <c r="J29" s="137">
        <f>'GIRLS '!G33</f>
        <v>30.8</v>
      </c>
    </row>
    <row r="30" spans="1:10">
      <c r="A30" s="136" t="str">
        <f>'GIRLS '!L34</f>
        <v xml:space="preserve"> </v>
      </c>
      <c r="B30" s="136" t="str">
        <f>'GIRLS '!B33</f>
        <v>W</v>
      </c>
      <c r="C30" s="136" t="str">
        <f>'GIRLS '!A33</f>
        <v>U13</v>
      </c>
      <c r="D30" s="136">
        <f>'GIRLS '!C33</f>
        <v>200</v>
      </c>
      <c r="E30" s="136" t="str">
        <f>'GIRLS '!D33</f>
        <v>B</v>
      </c>
      <c r="F30" s="136">
        <f>'GIRLS '!E34</f>
        <v>5</v>
      </c>
      <c r="G30" s="136" t="str">
        <f>'GIRLS '!H34</f>
        <v>Lucy White</v>
      </c>
      <c r="H30" s="136" t="str">
        <f>'GIRLS '!J34</f>
        <v>Marl J</v>
      </c>
      <c r="I30" s="136" t="str">
        <f t="shared" si="0"/>
        <v>U13W</v>
      </c>
      <c r="J30" s="137" t="str">
        <f>'GIRLS '!G34</f>
        <v>32..1</v>
      </c>
    </row>
    <row r="31" spans="1:10">
      <c r="A31" s="136" t="str">
        <f>'GIRLS '!L35</f>
        <v xml:space="preserve"> </v>
      </c>
      <c r="B31" s="136" t="str">
        <f>'GIRLS '!B34</f>
        <v>W</v>
      </c>
      <c r="C31" s="136" t="str">
        <f>'GIRLS '!A34</f>
        <v>U13</v>
      </c>
      <c r="D31" s="136">
        <f>'GIRLS '!C34</f>
        <v>200</v>
      </c>
      <c r="E31" s="136" t="str">
        <f>'GIRLS '!D34</f>
        <v>B</v>
      </c>
      <c r="F31" s="136">
        <f>'GIRLS '!E35</f>
        <v>6</v>
      </c>
      <c r="G31" s="136" t="str">
        <f>'GIRLS '!H35</f>
        <v>ROSIE STOCKWELL</v>
      </c>
      <c r="H31" s="136" t="str">
        <f>'GIRLS '!J35</f>
        <v>Newb</v>
      </c>
      <c r="I31" s="136" t="str">
        <f t="shared" si="0"/>
        <v>U13W</v>
      </c>
      <c r="J31" s="137">
        <f>'GIRLS '!G35</f>
        <v>32.6</v>
      </c>
    </row>
    <row r="32" spans="1:10">
      <c r="A32" s="136">
        <f>'GIRLS '!L36</f>
        <v>0</v>
      </c>
      <c r="B32" s="136" t="str">
        <f>'GIRLS '!B35</f>
        <v>W</v>
      </c>
      <c r="C32" s="136" t="str">
        <f>'GIRLS '!A35</f>
        <v>U13</v>
      </c>
      <c r="D32" s="136">
        <f>'GIRLS '!C35</f>
        <v>200</v>
      </c>
      <c r="E32" s="136" t="str">
        <f>'GIRLS '!D35</f>
        <v>B</v>
      </c>
      <c r="F32" s="136" t="str">
        <f>'GIRLS '!E36</f>
        <v/>
      </c>
      <c r="G32" s="136">
        <f>'GIRLS '!H36</f>
        <v>0</v>
      </c>
      <c r="H32" s="136">
        <f>'GIRLS '!J36</f>
        <v>0</v>
      </c>
      <c r="I32" s="136" t="str">
        <f t="shared" si="0"/>
        <v>U13W</v>
      </c>
      <c r="J32" s="137">
        <f>'GIRLS '!G36</f>
        <v>0</v>
      </c>
    </row>
    <row r="33" spans="1:10" ht="51">
      <c r="A33" s="136">
        <f>'GIRLS '!L37</f>
        <v>0</v>
      </c>
      <c r="B33" s="136" t="str">
        <f>'GIRLS '!B36</f>
        <v>W</v>
      </c>
      <c r="C33" s="136" t="str">
        <f>'GIRLS '!A36</f>
        <v>U13</v>
      </c>
      <c r="D33" s="136">
        <f>'GIRLS '!C36</f>
        <v>0</v>
      </c>
      <c r="E33" s="136">
        <f>'GIRLS '!D36</f>
        <v>0</v>
      </c>
      <c r="F33" s="136" t="str">
        <f>'GIRLS '!E37</f>
        <v>UNDER 13 GIRLS 800m A String</v>
      </c>
      <c r="G33" s="136">
        <f>'GIRLS '!H37</f>
        <v>0</v>
      </c>
      <c r="H33" s="136">
        <f>'GIRLS '!J37</f>
        <v>0</v>
      </c>
      <c r="I33" s="136" t="str">
        <f t="shared" si="0"/>
        <v>U13W</v>
      </c>
      <c r="J33" s="137">
        <f>'GIRLS '!G37</f>
        <v>0</v>
      </c>
    </row>
    <row r="34" spans="1:10">
      <c r="A34" s="136" t="str">
        <f>'GIRLS '!L38</f>
        <v>AW</v>
      </c>
      <c r="B34" s="136" t="str">
        <f>'GIRLS '!B37</f>
        <v>W</v>
      </c>
      <c r="C34" s="136" t="str">
        <f>'GIRLS '!A37</f>
        <v>U13</v>
      </c>
      <c r="D34" s="136">
        <f>'GIRLS '!C37</f>
        <v>800</v>
      </c>
      <c r="E34" s="136" t="str">
        <f>'GIRLS '!D37</f>
        <v>A</v>
      </c>
      <c r="F34" s="136">
        <f>'GIRLS '!E38</f>
        <v>1</v>
      </c>
      <c r="G34" s="136" t="str">
        <f>'GIRLS '!H38</f>
        <v>Ellie Mullins</v>
      </c>
      <c r="H34" s="136" t="str">
        <f>'GIRLS '!J38</f>
        <v>Marl J</v>
      </c>
      <c r="I34" s="136" t="str">
        <f t="shared" si="0"/>
        <v>U13W</v>
      </c>
      <c r="J34" s="137">
        <f>'GIRLS '!G38</f>
        <v>1.738425925925926E-3</v>
      </c>
    </row>
    <row r="35" spans="1:10">
      <c r="A35" s="136" t="str">
        <f>'GIRLS '!L39</f>
        <v>AW</v>
      </c>
      <c r="B35" s="136" t="str">
        <f>'GIRLS '!B38</f>
        <v>W</v>
      </c>
      <c r="C35" s="136" t="str">
        <f>'GIRLS '!A38</f>
        <v>U13</v>
      </c>
      <c r="D35" s="136">
        <f>'GIRLS '!C38</f>
        <v>800</v>
      </c>
      <c r="E35" s="136" t="str">
        <f>'GIRLS '!D38</f>
        <v>A</v>
      </c>
      <c r="F35" s="136">
        <f>'GIRLS '!E39</f>
        <v>2</v>
      </c>
      <c r="G35" s="136" t="str">
        <f>'GIRLS '!H39</f>
        <v>Payton Carter</v>
      </c>
      <c r="H35" s="136" t="str">
        <f>'GIRLS '!J39</f>
        <v>Oxf C</v>
      </c>
      <c r="I35" s="136" t="str">
        <f t="shared" si="0"/>
        <v>U13W</v>
      </c>
      <c r="J35" s="137">
        <f>'GIRLS '!G39</f>
        <v>1.744212962962963E-3</v>
      </c>
    </row>
    <row r="36" spans="1:10">
      <c r="A36" s="136" t="str">
        <f>'GIRLS '!L40</f>
        <v>AW</v>
      </c>
      <c r="B36" s="136" t="str">
        <f>'GIRLS '!B39</f>
        <v>W</v>
      </c>
      <c r="C36" s="136" t="str">
        <f>'GIRLS '!A39</f>
        <v>U13</v>
      </c>
      <c r="D36" s="136">
        <f>'GIRLS '!C39</f>
        <v>800</v>
      </c>
      <c r="E36" s="136" t="str">
        <f>'GIRLS '!D39</f>
        <v>A</v>
      </c>
      <c r="F36" s="136">
        <f>'GIRLS '!E40</f>
        <v>3</v>
      </c>
      <c r="G36" s="136" t="str">
        <f>'GIRLS '!H40</f>
        <v>Elreza Mulder</v>
      </c>
      <c r="H36" s="136" t="str">
        <f>'GIRLS '!J40</f>
        <v>Win</v>
      </c>
      <c r="I36" s="136" t="str">
        <f t="shared" si="0"/>
        <v>U13W</v>
      </c>
      <c r="J36" s="137">
        <f>'GIRLS '!G40</f>
        <v>1.8020833333333335E-3</v>
      </c>
    </row>
    <row r="37" spans="1:10">
      <c r="A37" s="136" t="str">
        <f>'GIRLS '!L41</f>
        <v xml:space="preserve"> </v>
      </c>
      <c r="B37" s="136" t="str">
        <f>'GIRLS '!B40</f>
        <v>W</v>
      </c>
      <c r="C37" s="136" t="str">
        <f>'GIRLS '!A40</f>
        <v>U13</v>
      </c>
      <c r="D37" s="136">
        <f>'GIRLS '!C40</f>
        <v>800</v>
      </c>
      <c r="E37" s="136" t="str">
        <f>'GIRLS '!D40</f>
        <v>A</v>
      </c>
      <c r="F37" s="136">
        <f>'GIRLS '!E41</f>
        <v>4</v>
      </c>
      <c r="G37" s="136" t="str">
        <f>'GIRLS '!H41</f>
        <v>CLEMENTINE BARRY</v>
      </c>
      <c r="H37" s="136" t="str">
        <f>'GIRLS '!J41</f>
        <v>Newb</v>
      </c>
      <c r="I37" s="136" t="str">
        <f t="shared" si="0"/>
        <v>U13W</v>
      </c>
      <c r="J37" s="137">
        <f>'GIRLS '!G41</f>
        <v>1.931712962962963E-3</v>
      </c>
    </row>
    <row r="38" spans="1:10">
      <c r="A38" s="136" t="str">
        <f>'GIRLS '!L42</f>
        <v xml:space="preserve"> </v>
      </c>
      <c r="B38" s="136" t="str">
        <f>'GIRLS '!B41</f>
        <v>W</v>
      </c>
      <c r="C38" s="136" t="str">
        <f>'GIRLS '!A41</f>
        <v>U13</v>
      </c>
      <c r="D38" s="136">
        <f>'GIRLS '!C41</f>
        <v>800</v>
      </c>
      <c r="E38" s="136" t="str">
        <f>'GIRLS '!D41</f>
        <v>A</v>
      </c>
      <c r="F38" s="136">
        <f>'GIRLS '!E42</f>
        <v>5</v>
      </c>
      <c r="G38" s="136" t="str">
        <f>'GIRLS '!H42</f>
        <v>Anela Akoun</v>
      </c>
      <c r="H38" s="136" t="str">
        <f>'GIRLS '!J42</f>
        <v>Slough J</v>
      </c>
      <c r="I38" s="136" t="str">
        <f t="shared" si="0"/>
        <v>U13W</v>
      </c>
      <c r="J38" s="137">
        <f>'GIRLS '!G42</f>
        <v>2.0254629629629629E-3</v>
      </c>
    </row>
    <row r="39" spans="1:10">
      <c r="A39" s="136" t="str">
        <f>'GIRLS '!L43</f>
        <v xml:space="preserve"> </v>
      </c>
      <c r="B39" s="136" t="str">
        <f>'GIRLS '!B42</f>
        <v>W</v>
      </c>
      <c r="C39" s="136" t="str">
        <f>'GIRLS '!A42</f>
        <v>U13</v>
      </c>
      <c r="D39" s="136">
        <f>'GIRLS '!C42</f>
        <v>800</v>
      </c>
      <c r="E39" s="136" t="str">
        <f>'GIRLS '!D42</f>
        <v>A</v>
      </c>
      <c r="F39" s="136">
        <f>'GIRLS '!E43</f>
        <v>6</v>
      </c>
      <c r="G39" s="136" t="str">
        <f>'GIRLS '!H43</f>
        <v xml:space="preserve"> </v>
      </c>
      <c r="H39" s="136" t="str">
        <f>'GIRLS '!J43</f>
        <v/>
      </c>
      <c r="I39" s="136" t="str">
        <f t="shared" si="0"/>
        <v>U13W</v>
      </c>
      <c r="J39" s="137" t="str">
        <f>'GIRLS '!G43</f>
        <v/>
      </c>
    </row>
    <row r="40" spans="1:10">
      <c r="A40" s="136">
        <f>'GIRLS '!L44</f>
        <v>0</v>
      </c>
      <c r="B40" s="136" t="str">
        <f>'GIRLS '!B43</f>
        <v>W</v>
      </c>
      <c r="C40" s="136" t="str">
        <f>'GIRLS '!A43</f>
        <v>U13</v>
      </c>
      <c r="D40" s="136">
        <f>'GIRLS '!C43</f>
        <v>800</v>
      </c>
      <c r="E40" s="136" t="str">
        <f>'GIRLS '!D43</f>
        <v>A</v>
      </c>
      <c r="F40" s="136" t="str">
        <f>'GIRLS '!E44</f>
        <v/>
      </c>
      <c r="G40" s="136">
        <f>'GIRLS '!H44</f>
        <v>0</v>
      </c>
      <c r="H40" s="136">
        <f>'GIRLS '!J44</f>
        <v>0</v>
      </c>
      <c r="I40" s="136" t="str">
        <f t="shared" si="0"/>
        <v>U13W</v>
      </c>
      <c r="J40" s="137">
        <f>'GIRLS '!G44</f>
        <v>0</v>
      </c>
    </row>
    <row r="41" spans="1:10" ht="51">
      <c r="A41" s="136">
        <f>'GIRLS '!L45</f>
        <v>0</v>
      </c>
      <c r="B41" s="136" t="str">
        <f>'GIRLS '!B44</f>
        <v>W</v>
      </c>
      <c r="C41" s="136" t="str">
        <f>'GIRLS '!A44</f>
        <v>U13</v>
      </c>
      <c r="D41" s="136">
        <f>'GIRLS '!C44</f>
        <v>0</v>
      </c>
      <c r="E41" s="136">
        <f>'GIRLS '!D44</f>
        <v>0</v>
      </c>
      <c r="F41" s="136" t="str">
        <f>'GIRLS '!E45</f>
        <v>UNDER 13 GIRLS 800m B String</v>
      </c>
      <c r="G41" s="136">
        <f>'GIRLS '!H45</f>
        <v>0</v>
      </c>
      <c r="H41" s="136">
        <f>'GIRLS '!J45</f>
        <v>0</v>
      </c>
      <c r="I41" s="136" t="str">
        <f t="shared" si="0"/>
        <v>U13W</v>
      </c>
      <c r="J41" s="137">
        <f>'GIRLS '!G45</f>
        <v>0</v>
      </c>
    </row>
    <row r="42" spans="1:10">
      <c r="A42" s="136" t="str">
        <f>'GIRLS '!L46</f>
        <v>AW</v>
      </c>
      <c r="B42" s="136" t="str">
        <f>'GIRLS '!B45</f>
        <v>W</v>
      </c>
      <c r="C42" s="136" t="str">
        <f>'GIRLS '!A45</f>
        <v>U13</v>
      </c>
      <c r="D42" s="136">
        <f>'GIRLS '!C45</f>
        <v>800</v>
      </c>
      <c r="E42" s="136" t="str">
        <f>'GIRLS '!D45</f>
        <v>B</v>
      </c>
      <c r="F42" s="136">
        <f>'GIRLS '!E46</f>
        <v>1</v>
      </c>
      <c r="G42" s="136" t="str">
        <f>'GIRLS '!H46</f>
        <v>Safiya Husain</v>
      </c>
      <c r="H42" s="136" t="str">
        <f>'GIRLS '!J46</f>
        <v>Win</v>
      </c>
      <c r="I42" s="136" t="str">
        <f t="shared" si="0"/>
        <v>U13W</v>
      </c>
      <c r="J42" s="137">
        <f>'GIRLS '!G46</f>
        <v>1.8703703703703703E-3</v>
      </c>
    </row>
    <row r="43" spans="1:10">
      <c r="A43" s="136" t="str">
        <f>'GIRLS '!L47</f>
        <v xml:space="preserve"> </v>
      </c>
      <c r="B43" s="136" t="str">
        <f>'GIRLS '!B46</f>
        <v>W</v>
      </c>
      <c r="C43" s="136" t="str">
        <f>'GIRLS '!A46</f>
        <v>U13</v>
      </c>
      <c r="D43" s="136">
        <f>'GIRLS '!C46</f>
        <v>800</v>
      </c>
      <c r="E43" s="136" t="str">
        <f>'GIRLS '!D46</f>
        <v>B</v>
      </c>
      <c r="F43" s="136">
        <f>'GIRLS '!E47</f>
        <v>2</v>
      </c>
      <c r="G43" s="136" t="str">
        <f>'GIRLS '!H47</f>
        <v>Remie Dorling Mason</v>
      </c>
      <c r="H43" s="136" t="str">
        <f>'GIRLS '!J47</f>
        <v>Oxf C</v>
      </c>
      <c r="I43" s="136" t="str">
        <f t="shared" si="0"/>
        <v>U13W</v>
      </c>
      <c r="J43" s="137">
        <f>'GIRLS '!G47</f>
        <v>1.9664351851851852E-3</v>
      </c>
    </row>
    <row r="44" spans="1:10">
      <c r="A44" s="136" t="str">
        <f>'GIRLS '!L48</f>
        <v xml:space="preserve"> </v>
      </c>
      <c r="B44" s="136" t="str">
        <f>'GIRLS '!B47</f>
        <v>W</v>
      </c>
      <c r="C44" s="136" t="str">
        <f>'GIRLS '!A47</f>
        <v>U13</v>
      </c>
      <c r="D44" s="136">
        <f>'GIRLS '!C47</f>
        <v>800</v>
      </c>
      <c r="E44" s="136" t="str">
        <f>'GIRLS '!D47</f>
        <v>B</v>
      </c>
      <c r="F44" s="136">
        <f>'GIRLS '!E48</f>
        <v>3</v>
      </c>
      <c r="G44" s="136" t="str">
        <f>'GIRLS '!H48</f>
        <v>THEA OSBORNE</v>
      </c>
      <c r="H44" s="136" t="str">
        <f>'GIRLS '!J48</f>
        <v>Newb</v>
      </c>
      <c r="I44" s="136" t="str">
        <f t="shared" si="0"/>
        <v>U13W</v>
      </c>
      <c r="J44" s="137">
        <f>'GIRLS '!G48</f>
        <v>1.9895833333333332E-3</v>
      </c>
    </row>
    <row r="45" spans="1:10">
      <c r="A45" s="136" t="str">
        <f>'GIRLS '!L49</f>
        <v xml:space="preserve"> </v>
      </c>
      <c r="B45" s="136" t="str">
        <f>'GIRLS '!B48</f>
        <v>W</v>
      </c>
      <c r="C45" s="136" t="str">
        <f>'GIRLS '!A48</f>
        <v>U13</v>
      </c>
      <c r="D45" s="136">
        <f>'GIRLS '!C48</f>
        <v>800</v>
      </c>
      <c r="E45" s="136" t="str">
        <f>'GIRLS '!D48</f>
        <v>B</v>
      </c>
      <c r="F45" s="136">
        <f>'GIRLS '!E49</f>
        <v>4</v>
      </c>
      <c r="G45" s="136" t="str">
        <f>'GIRLS '!H49</f>
        <v>Esme Montague</v>
      </c>
      <c r="H45" s="136" t="str">
        <f>'GIRLS '!J49</f>
        <v>Marl J</v>
      </c>
      <c r="I45" s="136" t="str">
        <f t="shared" si="0"/>
        <v>U13W</v>
      </c>
      <c r="J45" s="137">
        <f>'GIRLS '!G49</f>
        <v>2.1192129629629629E-3</v>
      </c>
    </row>
    <row r="46" spans="1:10">
      <c r="A46" s="136" t="str">
        <f>'GIRLS '!L50</f>
        <v xml:space="preserve"> </v>
      </c>
      <c r="B46" s="136" t="str">
        <f>'GIRLS '!B49</f>
        <v>W</v>
      </c>
      <c r="C46" s="136" t="str">
        <f>'GIRLS '!A49</f>
        <v>U13</v>
      </c>
      <c r="D46" s="136">
        <f>'GIRLS '!C49</f>
        <v>800</v>
      </c>
      <c r="E46" s="136" t="str">
        <f>'GIRLS '!D49</f>
        <v>B</v>
      </c>
      <c r="F46" s="136">
        <f>'GIRLS '!E50</f>
        <v>5</v>
      </c>
      <c r="G46" s="136" t="str">
        <f>'GIRLS '!H50</f>
        <v>Emilia Wilkinson</v>
      </c>
      <c r="H46" s="136" t="str">
        <f>'GIRLS '!J50</f>
        <v>Slough J</v>
      </c>
      <c r="I46" s="136" t="str">
        <f t="shared" si="0"/>
        <v>U13W</v>
      </c>
      <c r="J46" s="137">
        <f>'GIRLS '!G50</f>
        <v>2.1678240740740742E-3</v>
      </c>
    </row>
    <row r="47" spans="1:10">
      <c r="A47" s="136" t="str">
        <f>'GIRLS '!L51</f>
        <v xml:space="preserve"> </v>
      </c>
      <c r="B47" s="136" t="str">
        <f>'GIRLS '!B50</f>
        <v>W</v>
      </c>
      <c r="C47" s="136" t="str">
        <f>'GIRLS '!A50</f>
        <v>U13</v>
      </c>
      <c r="D47" s="136">
        <f>'GIRLS '!C50</f>
        <v>800</v>
      </c>
      <c r="E47" s="136" t="str">
        <f>'GIRLS '!D50</f>
        <v>B</v>
      </c>
      <c r="F47" s="136">
        <f>'GIRLS '!E51</f>
        <v>6</v>
      </c>
      <c r="G47" s="136" t="str">
        <f>'GIRLS '!H51</f>
        <v xml:space="preserve"> </v>
      </c>
      <c r="H47" s="136" t="str">
        <f>'GIRLS '!J51</f>
        <v/>
      </c>
      <c r="I47" s="136" t="str">
        <f t="shared" si="0"/>
        <v>U13W</v>
      </c>
      <c r="J47" s="137" t="str">
        <f>'GIRLS '!G51</f>
        <v/>
      </c>
    </row>
    <row r="48" spans="1:10">
      <c r="A48" s="136">
        <f>'GIRLS '!L52</f>
        <v>0</v>
      </c>
      <c r="B48" s="136" t="str">
        <f>'GIRLS '!B51</f>
        <v>W</v>
      </c>
      <c r="C48" s="136" t="str">
        <f>'GIRLS '!A51</f>
        <v>U13</v>
      </c>
      <c r="D48" s="136">
        <f>'GIRLS '!C51</f>
        <v>800</v>
      </c>
      <c r="E48" s="136" t="str">
        <f>'GIRLS '!D51</f>
        <v>B</v>
      </c>
      <c r="F48" s="136" t="str">
        <f>'GIRLS '!E52</f>
        <v/>
      </c>
      <c r="G48" s="136">
        <f>'GIRLS '!H52</f>
        <v>0</v>
      </c>
      <c r="H48" s="136">
        <f>'GIRLS '!J52</f>
        <v>0</v>
      </c>
      <c r="I48" s="136" t="str">
        <f t="shared" si="0"/>
        <v>U13W</v>
      </c>
      <c r="J48" s="137">
        <f>'GIRLS '!G52</f>
        <v>0</v>
      </c>
    </row>
    <row r="49" spans="1:10" ht="51">
      <c r="A49" s="136">
        <f>'GIRLS '!L53</f>
        <v>0</v>
      </c>
      <c r="B49" s="136" t="str">
        <f>'GIRLS '!B52</f>
        <v>W</v>
      </c>
      <c r="C49" s="136" t="str">
        <f>'GIRLS '!A52</f>
        <v>U13</v>
      </c>
      <c r="D49" s="136">
        <f>'GIRLS '!C52</f>
        <v>0</v>
      </c>
      <c r="E49" s="136">
        <f>'GIRLS '!D52</f>
        <v>0</v>
      </c>
      <c r="F49" s="136" t="str">
        <f>'GIRLS '!E53</f>
        <v>UNDER 13 GIRLS 1200m A String</v>
      </c>
      <c r="G49" s="136">
        <f>'GIRLS '!H53</f>
        <v>0</v>
      </c>
      <c r="H49" s="136">
        <f>'GIRLS '!J53</f>
        <v>0</v>
      </c>
      <c r="I49" s="136" t="str">
        <f t="shared" si="0"/>
        <v>U13W</v>
      </c>
      <c r="J49" s="137">
        <f>'GIRLS '!G53</f>
        <v>0</v>
      </c>
    </row>
    <row r="50" spans="1:10">
      <c r="A50" s="136" t="str">
        <f>'GIRLS '!L54</f>
        <v>AW</v>
      </c>
      <c r="B50" s="136" t="str">
        <f>'GIRLS '!B53</f>
        <v>W</v>
      </c>
      <c r="C50" s="136" t="str">
        <f>'GIRLS '!A53</f>
        <v>U13</v>
      </c>
      <c r="D50" s="136">
        <f>'GIRLS '!C53</f>
        <v>1200</v>
      </c>
      <c r="E50" s="136" t="str">
        <f>'GIRLS '!D53</f>
        <v>A</v>
      </c>
      <c r="F50" s="136">
        <f>'GIRLS '!E54</f>
        <v>1</v>
      </c>
      <c r="G50" s="136" t="str">
        <f>'GIRLS '!H54</f>
        <v>Isabella Haines-Gray</v>
      </c>
      <c r="H50" s="136" t="str">
        <f>'GIRLS '!J54</f>
        <v>Oxf C</v>
      </c>
      <c r="I50" s="136" t="str">
        <f t="shared" si="0"/>
        <v>U13W</v>
      </c>
      <c r="J50" s="137">
        <f>'GIRLS '!G54</f>
        <v>2.7893518518518519E-3</v>
      </c>
    </row>
    <row r="51" spans="1:10">
      <c r="A51" s="136" t="str">
        <f>'GIRLS '!L55</f>
        <v>AW</v>
      </c>
      <c r="B51" s="136" t="str">
        <f>'GIRLS '!B54</f>
        <v>W</v>
      </c>
      <c r="C51" s="136" t="str">
        <f>'GIRLS '!A54</f>
        <v>U13</v>
      </c>
      <c r="D51" s="136">
        <f>'GIRLS '!C54</f>
        <v>1200</v>
      </c>
      <c r="E51" s="136" t="str">
        <f>'GIRLS '!D54</f>
        <v>A</v>
      </c>
      <c r="F51" s="136">
        <f>'GIRLS '!E55</f>
        <v>2</v>
      </c>
      <c r="G51" s="136" t="str">
        <f>'GIRLS '!H55</f>
        <v>Zara Barker</v>
      </c>
      <c r="H51" s="136" t="str">
        <f>'GIRLS '!J55</f>
        <v>Win</v>
      </c>
      <c r="I51" s="136" t="str">
        <f t="shared" si="0"/>
        <v>U13W</v>
      </c>
      <c r="J51" s="137">
        <f>'GIRLS '!G55</f>
        <v>2.9282407407407412E-3</v>
      </c>
    </row>
    <row r="52" spans="1:10">
      <c r="A52" s="136" t="str">
        <f>'GIRLS '!L56</f>
        <v xml:space="preserve"> </v>
      </c>
      <c r="B52" s="136" t="str">
        <f>'GIRLS '!B55</f>
        <v>W</v>
      </c>
      <c r="C52" s="136" t="str">
        <f>'GIRLS '!A55</f>
        <v>U13</v>
      </c>
      <c r="D52" s="136">
        <f>'GIRLS '!C55</f>
        <v>1200</v>
      </c>
      <c r="E52" s="136" t="str">
        <f>'GIRLS '!D55</f>
        <v>A</v>
      </c>
      <c r="F52" s="136">
        <f>'GIRLS '!E56</f>
        <v>3</v>
      </c>
      <c r="G52" s="136" t="str">
        <f>'GIRLS '!H56</f>
        <v>ISABEL MOORE</v>
      </c>
      <c r="H52" s="136" t="str">
        <f>'GIRLS '!J56</f>
        <v>Newb</v>
      </c>
      <c r="I52" s="136" t="str">
        <f t="shared" si="0"/>
        <v>U13W</v>
      </c>
      <c r="J52" s="137">
        <f>'GIRLS '!G56</f>
        <v>3.0196759259259261E-3</v>
      </c>
    </row>
    <row r="53" spans="1:10">
      <c r="A53" s="136" t="str">
        <f>'GIRLS '!L57</f>
        <v xml:space="preserve"> </v>
      </c>
      <c r="B53" s="136" t="str">
        <f>'GIRLS '!B56</f>
        <v>W</v>
      </c>
      <c r="C53" s="136" t="str">
        <f>'GIRLS '!A56</f>
        <v>U13</v>
      </c>
      <c r="D53" s="136">
        <f>'GIRLS '!C56</f>
        <v>1200</v>
      </c>
      <c r="E53" s="136" t="str">
        <f>'GIRLS '!D56</f>
        <v>A</v>
      </c>
      <c r="F53" s="136">
        <f>'GIRLS '!E57</f>
        <v>4</v>
      </c>
      <c r="G53" s="136" t="str">
        <f>'GIRLS '!H57</f>
        <v>Isla Jones</v>
      </c>
      <c r="H53" s="136" t="str">
        <f>'GIRLS '!J57</f>
        <v>Slough J</v>
      </c>
      <c r="I53" s="136" t="str">
        <f t="shared" si="0"/>
        <v>U13W</v>
      </c>
      <c r="J53" s="137">
        <f>'GIRLS '!G57</f>
        <v>3.0925925925925925E-3</v>
      </c>
    </row>
    <row r="54" spans="1:10">
      <c r="A54" s="136" t="str">
        <f>'GIRLS '!L58</f>
        <v xml:space="preserve"> </v>
      </c>
      <c r="B54" s="136" t="str">
        <f>'GIRLS '!B57</f>
        <v>W</v>
      </c>
      <c r="C54" s="136" t="str">
        <f>'GIRLS '!A57</f>
        <v>U13</v>
      </c>
      <c r="D54" s="136">
        <f>'GIRLS '!C57</f>
        <v>1200</v>
      </c>
      <c r="E54" s="136" t="str">
        <f>'GIRLS '!D57</f>
        <v>A</v>
      </c>
      <c r="F54" s="136">
        <f>'GIRLS '!E58</f>
        <v>5</v>
      </c>
      <c r="G54" s="136" t="str">
        <f>'GIRLS '!H58</f>
        <v>Anna White</v>
      </c>
      <c r="H54" s="136" t="str">
        <f>'GIRLS '!J58</f>
        <v>Marl J</v>
      </c>
      <c r="I54" s="136" t="str">
        <f t="shared" si="0"/>
        <v>U13W</v>
      </c>
      <c r="J54" s="137">
        <f>'GIRLS '!G58</f>
        <v>3.1037037037037036E-3</v>
      </c>
    </row>
    <row r="55" spans="1:10">
      <c r="A55" s="136" t="str">
        <f>'GIRLS '!L59</f>
        <v xml:space="preserve"> </v>
      </c>
      <c r="B55" s="136" t="str">
        <f>'GIRLS '!B58</f>
        <v>W</v>
      </c>
      <c r="C55" s="136" t="str">
        <f>'GIRLS '!A58</f>
        <v>U13</v>
      </c>
      <c r="D55" s="136">
        <f>'GIRLS '!C58</f>
        <v>1200</v>
      </c>
      <c r="E55" s="136" t="str">
        <f>'GIRLS '!D58</f>
        <v>A</v>
      </c>
      <c r="F55" s="136">
        <f>'GIRLS '!E59</f>
        <v>6</v>
      </c>
      <c r="G55" s="136" t="str">
        <f>'GIRLS '!H59</f>
        <v>Neve Cousins</v>
      </c>
      <c r="H55" s="136" t="str">
        <f>'GIRLS '!J59</f>
        <v>Salis</v>
      </c>
      <c r="I55" s="136" t="str">
        <f t="shared" si="0"/>
        <v>U13W</v>
      </c>
      <c r="J55" s="137">
        <f>'GIRLS '!G59</f>
        <v>3.2870370370370367E-3</v>
      </c>
    </row>
    <row r="56" spans="1:10">
      <c r="A56" s="136">
        <f>'GIRLS '!L60</f>
        <v>0</v>
      </c>
      <c r="B56" s="136" t="str">
        <f>'GIRLS '!B59</f>
        <v>W</v>
      </c>
      <c r="C56" s="136" t="str">
        <f>'GIRLS '!A59</f>
        <v>U13</v>
      </c>
      <c r="D56" s="136">
        <f>'GIRLS '!C59</f>
        <v>1200</v>
      </c>
      <c r="E56" s="136" t="str">
        <f>'GIRLS '!D59</f>
        <v>A</v>
      </c>
      <c r="F56" s="136" t="str">
        <f>'GIRLS '!E60</f>
        <v/>
      </c>
      <c r="G56" s="136">
        <f>'GIRLS '!H60</f>
        <v>0</v>
      </c>
      <c r="H56" s="136">
        <f>'GIRLS '!J60</f>
        <v>0</v>
      </c>
      <c r="I56" s="136" t="str">
        <f t="shared" si="0"/>
        <v>U13W</v>
      </c>
      <c r="J56" s="137">
        <f>'GIRLS '!G60</f>
        <v>0</v>
      </c>
    </row>
    <row r="57" spans="1:10" ht="51">
      <c r="A57" s="136">
        <f>'GIRLS '!L61</f>
        <v>0</v>
      </c>
      <c r="B57" s="136" t="str">
        <f>'GIRLS '!B60</f>
        <v>W</v>
      </c>
      <c r="C57" s="136" t="str">
        <f>'GIRLS '!A60</f>
        <v>U13</v>
      </c>
      <c r="D57" s="136">
        <f>'GIRLS '!C60</f>
        <v>0</v>
      </c>
      <c r="E57" s="136">
        <f>'GIRLS '!D60</f>
        <v>0</v>
      </c>
      <c r="F57" s="136" t="str">
        <f>'GIRLS '!E61</f>
        <v>UNDER 13 GIRLS 1200m B String</v>
      </c>
      <c r="G57" s="136">
        <f>'GIRLS '!H61</f>
        <v>0</v>
      </c>
      <c r="H57" s="136">
        <f>'GIRLS '!J61</f>
        <v>0</v>
      </c>
      <c r="I57" s="136" t="str">
        <f t="shared" si="0"/>
        <v>U13W</v>
      </c>
      <c r="J57" s="137">
        <f>'GIRLS '!G61</f>
        <v>0</v>
      </c>
    </row>
    <row r="58" spans="1:10">
      <c r="A58" s="136" t="str">
        <f>'GIRLS '!L62</f>
        <v xml:space="preserve"> </v>
      </c>
      <c r="B58" s="136" t="str">
        <f>'GIRLS '!B61</f>
        <v>W</v>
      </c>
      <c r="C58" s="136" t="str">
        <f>'GIRLS '!A61</f>
        <v>U13</v>
      </c>
      <c r="D58" s="136">
        <f>'GIRLS '!C61</f>
        <v>1200</v>
      </c>
      <c r="E58" s="136" t="str">
        <f>'GIRLS '!D61</f>
        <v>B</v>
      </c>
      <c r="F58" s="136">
        <f>'GIRLS '!E62</f>
        <v>1</v>
      </c>
      <c r="G58" s="136" t="str">
        <f>'GIRLS '!H62</f>
        <v>Emily Channon</v>
      </c>
      <c r="H58" s="136" t="str">
        <f>'GIRLS '!J62</f>
        <v>Oxf C</v>
      </c>
      <c r="I58" s="136" t="str">
        <f t="shared" si="0"/>
        <v>U13W</v>
      </c>
      <c r="J58" s="137">
        <f>'GIRLS '!G62</f>
        <v>3.0636574074074077E-3</v>
      </c>
    </row>
    <row r="59" spans="1:10">
      <c r="A59" s="136" t="str">
        <f>'GIRLS '!L63</f>
        <v xml:space="preserve"> </v>
      </c>
      <c r="B59" s="136" t="str">
        <f>'GIRLS '!B62</f>
        <v>W</v>
      </c>
      <c r="C59" s="136" t="str">
        <f>'GIRLS '!A62</f>
        <v>U13</v>
      </c>
      <c r="D59" s="136">
        <f>'GIRLS '!C62</f>
        <v>1200</v>
      </c>
      <c r="E59" s="136" t="str">
        <f>'GIRLS '!D62</f>
        <v>B</v>
      </c>
      <c r="F59" s="136">
        <f>'GIRLS '!E63</f>
        <v>2</v>
      </c>
      <c r="G59" s="136" t="str">
        <f>'GIRLS '!H63</f>
        <v>Florence Lee Rubis</v>
      </c>
      <c r="H59" s="136" t="str">
        <f>'GIRLS '!J63</f>
        <v>Slough J</v>
      </c>
      <c r="I59" s="136" t="str">
        <f t="shared" si="0"/>
        <v>U13W</v>
      </c>
      <c r="J59" s="137">
        <f>'GIRLS '!G63</f>
        <v>3.2685185185185191E-3</v>
      </c>
    </row>
    <row r="60" spans="1:10">
      <c r="A60" s="136" t="str">
        <f>'GIRLS '!L64</f>
        <v xml:space="preserve"> </v>
      </c>
      <c r="B60" s="136" t="str">
        <f>'GIRLS '!B63</f>
        <v>W</v>
      </c>
      <c r="C60" s="136" t="str">
        <f>'GIRLS '!A63</f>
        <v>U13</v>
      </c>
      <c r="D60" s="136">
        <f>'GIRLS '!C63</f>
        <v>1200</v>
      </c>
      <c r="E60" s="136" t="str">
        <f>'GIRLS '!D63</f>
        <v>B</v>
      </c>
      <c r="F60" s="136">
        <f>'GIRLS '!E64</f>
        <v>3</v>
      </c>
      <c r="G60" s="136" t="str">
        <f>'GIRLS '!H64</f>
        <v>Florence Miller</v>
      </c>
      <c r="H60" s="136" t="str">
        <f>'GIRLS '!J64</f>
        <v>Marl J</v>
      </c>
      <c r="I60" s="136" t="str">
        <f t="shared" si="0"/>
        <v>U13W</v>
      </c>
      <c r="J60" s="137">
        <f>'GIRLS '!G64</f>
        <v>3.4236111111111112E-3</v>
      </c>
    </row>
    <row r="61" spans="1:10">
      <c r="A61" s="136" t="str">
        <f>'GIRLS '!L65</f>
        <v xml:space="preserve"> </v>
      </c>
      <c r="B61" s="136" t="str">
        <f>'GIRLS '!B64</f>
        <v>W</v>
      </c>
      <c r="C61" s="136" t="str">
        <f>'GIRLS '!A64</f>
        <v>U13</v>
      </c>
      <c r="D61" s="136">
        <f>'GIRLS '!C64</f>
        <v>1200</v>
      </c>
      <c r="E61" s="136" t="str">
        <f>'GIRLS '!D64</f>
        <v>B</v>
      </c>
      <c r="F61" s="136">
        <f>'GIRLS '!E65</f>
        <v>4</v>
      </c>
      <c r="G61" s="136" t="str">
        <f>'GIRLS '!H65</f>
        <v>Lucy Smith</v>
      </c>
      <c r="H61" s="136" t="str">
        <f>'GIRLS '!J65</f>
        <v>Win</v>
      </c>
      <c r="I61" s="136" t="str">
        <f t="shared" si="0"/>
        <v>U13W</v>
      </c>
      <c r="J61" s="137">
        <f>'GIRLS '!G65</f>
        <v>3.4513888888888888E-3</v>
      </c>
    </row>
    <row r="62" spans="1:10">
      <c r="A62" s="136" t="str">
        <f>'GIRLS '!L66</f>
        <v xml:space="preserve"> </v>
      </c>
      <c r="B62" s="136" t="str">
        <f>'GIRLS '!B65</f>
        <v>W</v>
      </c>
      <c r="C62" s="136" t="str">
        <f>'GIRLS '!A65</f>
        <v>U13</v>
      </c>
      <c r="D62" s="136">
        <f>'GIRLS '!C65</f>
        <v>1200</v>
      </c>
      <c r="E62" s="136" t="str">
        <f>'GIRLS '!D65</f>
        <v>B</v>
      </c>
      <c r="F62" s="136">
        <f>'GIRLS '!E66</f>
        <v>5</v>
      </c>
      <c r="G62" s="136" t="str">
        <f>'GIRLS '!H66</f>
        <v>GEORGIA KNIGHT</v>
      </c>
      <c r="H62" s="136" t="str">
        <f>'GIRLS '!J66</f>
        <v>Newb</v>
      </c>
      <c r="I62" s="136" t="str">
        <f t="shared" si="0"/>
        <v>U13W</v>
      </c>
      <c r="J62" s="137">
        <f>'GIRLS '!G66</f>
        <v>3.592592592592593E-3</v>
      </c>
    </row>
    <row r="63" spans="1:10">
      <c r="A63" s="136" t="str">
        <f>'GIRLS '!L67</f>
        <v xml:space="preserve"> </v>
      </c>
      <c r="B63" s="136" t="str">
        <f>'GIRLS '!B66</f>
        <v>W</v>
      </c>
      <c r="C63" s="136" t="str">
        <f>'GIRLS '!A66</f>
        <v>U13</v>
      </c>
      <c r="D63" s="136">
        <f>'GIRLS '!C66</f>
        <v>1200</v>
      </c>
      <c r="E63" s="136" t="str">
        <f>'GIRLS '!D66</f>
        <v>B</v>
      </c>
      <c r="F63" s="136">
        <f>'GIRLS '!E67</f>
        <v>6</v>
      </c>
      <c r="G63" s="136" t="str">
        <f>'GIRLS '!H67</f>
        <v xml:space="preserve"> </v>
      </c>
      <c r="H63" s="136" t="str">
        <f>'GIRLS '!J67</f>
        <v/>
      </c>
      <c r="I63" s="136" t="str">
        <f t="shared" si="0"/>
        <v>U13W</v>
      </c>
      <c r="J63" s="137" t="str">
        <f>'GIRLS '!G67</f>
        <v/>
      </c>
    </row>
    <row r="64" spans="1:10">
      <c r="A64" s="136">
        <f>'GIRLS '!L68</f>
        <v>0</v>
      </c>
      <c r="B64" s="136" t="str">
        <f>'GIRLS '!B67</f>
        <v>W</v>
      </c>
      <c r="C64" s="136" t="str">
        <f>'GIRLS '!A67</f>
        <v>U13</v>
      </c>
      <c r="D64" s="136">
        <f>'GIRLS '!C67</f>
        <v>1200</v>
      </c>
      <c r="E64" s="136" t="str">
        <f>'GIRLS '!D67</f>
        <v>B</v>
      </c>
      <c r="F64" s="136" t="str">
        <f>'GIRLS '!E68</f>
        <v/>
      </c>
      <c r="G64" s="136">
        <f>'GIRLS '!H68</f>
        <v>0</v>
      </c>
      <c r="H64" s="136">
        <f>'GIRLS '!J68</f>
        <v>0</v>
      </c>
      <c r="I64" s="136" t="str">
        <f t="shared" si="0"/>
        <v>U13W</v>
      </c>
      <c r="J64" s="137">
        <f>'GIRLS '!G68</f>
        <v>0</v>
      </c>
    </row>
    <row r="65" spans="1:10" ht="63.75">
      <c r="A65" s="136">
        <f>'GIRLS '!L69</f>
        <v>0</v>
      </c>
      <c r="B65" s="136" t="str">
        <f>'GIRLS '!B68</f>
        <v>W</v>
      </c>
      <c r="C65" s="136" t="str">
        <f>'GIRLS '!A68</f>
        <v>U13</v>
      </c>
      <c r="D65" s="136">
        <f>'GIRLS '!C68</f>
        <v>0</v>
      </c>
      <c r="E65" s="136">
        <f>'GIRLS '!D68</f>
        <v>0</v>
      </c>
      <c r="F65" s="136" t="str">
        <f>'GIRLS '!E69</f>
        <v>UNDER 13 GIRLS 70m hurdles A String</v>
      </c>
      <c r="G65" s="136">
        <f>'GIRLS '!H69</f>
        <v>0</v>
      </c>
      <c r="H65" s="136">
        <f>'GIRLS '!J69</f>
        <v>0</v>
      </c>
      <c r="I65" s="136" t="str">
        <f t="shared" si="0"/>
        <v>U13W</v>
      </c>
      <c r="J65" s="137">
        <f>'GIRLS '!G69</f>
        <v>0</v>
      </c>
    </row>
    <row r="66" spans="1:10">
      <c r="A66" s="136" t="str">
        <f>'GIRLS '!L70</f>
        <v>AW</v>
      </c>
      <c r="B66" s="136" t="str">
        <f>'GIRLS '!B69</f>
        <v>W</v>
      </c>
      <c r="C66" s="136" t="str">
        <f>'GIRLS '!A69</f>
        <v>U13</v>
      </c>
      <c r="D66" s="136" t="str">
        <f>'GIRLS '!C69</f>
        <v>70HU13W</v>
      </c>
      <c r="E66" s="136" t="str">
        <f>'GIRLS '!D69</f>
        <v>A</v>
      </c>
      <c r="F66" s="136">
        <f>'GIRLS '!E70</f>
        <v>1</v>
      </c>
      <c r="G66" s="136" t="str">
        <f>'GIRLS '!H70</f>
        <v>Annie Jonkers</v>
      </c>
      <c r="H66" s="136" t="str">
        <f>'GIRLS '!J70</f>
        <v>Oxf C</v>
      </c>
      <c r="I66" s="136" t="str">
        <f t="shared" si="0"/>
        <v>U13W</v>
      </c>
      <c r="J66" s="137">
        <f>'GIRLS '!G70</f>
        <v>11.7</v>
      </c>
    </row>
    <row r="67" spans="1:10">
      <c r="A67" s="136" t="str">
        <f>'GIRLS '!L71</f>
        <v>AW</v>
      </c>
      <c r="B67" s="136" t="str">
        <f>'GIRLS '!B70</f>
        <v>W</v>
      </c>
      <c r="C67" s="136" t="str">
        <f>'GIRLS '!A70</f>
        <v>U13</v>
      </c>
      <c r="D67" s="136" t="str">
        <f>'GIRLS '!C70</f>
        <v>70HU13W</v>
      </c>
      <c r="E67" s="136" t="str">
        <f>'GIRLS '!D70</f>
        <v>A</v>
      </c>
      <c r="F67" s="136">
        <f>'GIRLS '!E71</f>
        <v>2</v>
      </c>
      <c r="G67" s="136" t="str">
        <f>'GIRLS '!H71</f>
        <v>Grace Weeks</v>
      </c>
      <c r="H67" s="136" t="str">
        <f>'GIRLS '!J71</f>
        <v>Win</v>
      </c>
      <c r="I67" s="136" t="str">
        <f t="shared" ref="I67:I130" si="1">+C67&amp;B67</f>
        <v>U13W</v>
      </c>
      <c r="J67" s="137">
        <f>'GIRLS '!G71</f>
        <v>12</v>
      </c>
    </row>
    <row r="68" spans="1:10">
      <c r="A68" s="136" t="str">
        <f>'GIRLS '!L72</f>
        <v>AW</v>
      </c>
      <c r="B68" s="136" t="str">
        <f>'GIRLS '!B71</f>
        <v>W</v>
      </c>
      <c r="C68" s="136" t="str">
        <f>'GIRLS '!A71</f>
        <v>U13</v>
      </c>
      <c r="D68" s="136" t="str">
        <f>'GIRLS '!C71</f>
        <v>70HU13W</v>
      </c>
      <c r="E68" s="136" t="str">
        <f>'GIRLS '!D71</f>
        <v>A</v>
      </c>
      <c r="F68" s="136">
        <f>'GIRLS '!E72</f>
        <v>3</v>
      </c>
      <c r="G68" s="136" t="str">
        <f>'GIRLS '!H72</f>
        <v>Lara Woodhouse</v>
      </c>
      <c r="H68" s="136" t="str">
        <f>'GIRLS '!J72</f>
        <v>Salis</v>
      </c>
      <c r="I68" s="136" t="str">
        <f t="shared" si="1"/>
        <v>U13W</v>
      </c>
      <c r="J68" s="137">
        <f>'GIRLS '!G72</f>
        <v>12.7</v>
      </c>
    </row>
    <row r="69" spans="1:10">
      <c r="A69" s="136" t="str">
        <f>'GIRLS '!L73</f>
        <v>AW</v>
      </c>
      <c r="B69" s="136" t="str">
        <f>'GIRLS '!B72</f>
        <v>W</v>
      </c>
      <c r="C69" s="136" t="str">
        <f>'GIRLS '!A72</f>
        <v>U13</v>
      </c>
      <c r="D69" s="136" t="str">
        <f>'GIRLS '!C72</f>
        <v>70HU13W</v>
      </c>
      <c r="E69" s="136" t="str">
        <f>'GIRLS '!D72</f>
        <v>A</v>
      </c>
      <c r="F69" s="136">
        <f>'GIRLS '!E73</f>
        <v>4</v>
      </c>
      <c r="G69" s="136" t="str">
        <f>'GIRLS '!H73</f>
        <v>Evie Hallsworth</v>
      </c>
      <c r="H69" s="136" t="str">
        <f>'GIRLS '!J73</f>
        <v>Marl J</v>
      </c>
      <c r="I69" s="136" t="str">
        <f t="shared" si="1"/>
        <v>U13W</v>
      </c>
      <c r="J69" s="137">
        <f>'GIRLS '!G73</f>
        <v>13.3</v>
      </c>
    </row>
    <row r="70" spans="1:10">
      <c r="A70" s="136" t="str">
        <f>'GIRLS '!L74</f>
        <v>AW</v>
      </c>
      <c r="B70" s="136" t="str">
        <f>'GIRLS '!B73</f>
        <v>W</v>
      </c>
      <c r="C70" s="136" t="str">
        <f>'GIRLS '!A73</f>
        <v>U13</v>
      </c>
      <c r="D70" s="136" t="str">
        <f>'GIRLS '!C73</f>
        <v>70HU13W</v>
      </c>
      <c r="E70" s="136" t="str">
        <f>'GIRLS '!D73</f>
        <v>A</v>
      </c>
      <c r="F70" s="136">
        <f>'GIRLS '!E74</f>
        <v>5</v>
      </c>
      <c r="G70" s="136" t="str">
        <f>'GIRLS '!H74</f>
        <v>LILY NEWMAN</v>
      </c>
      <c r="H70" s="136" t="str">
        <f>'GIRLS '!J74</f>
        <v>Newb</v>
      </c>
      <c r="I70" s="136" t="str">
        <f t="shared" si="1"/>
        <v>U13W</v>
      </c>
      <c r="J70" s="137">
        <f>'GIRLS '!G74</f>
        <v>13.8</v>
      </c>
    </row>
    <row r="71" spans="1:10">
      <c r="A71" s="136" t="str">
        <f>'GIRLS '!L75</f>
        <v>AW</v>
      </c>
      <c r="B71" s="136" t="str">
        <f>'GIRLS '!B74</f>
        <v>W</v>
      </c>
      <c r="C71" s="136" t="str">
        <f>'GIRLS '!A74</f>
        <v>U13</v>
      </c>
      <c r="D71" s="136" t="str">
        <f>'GIRLS '!C74</f>
        <v>70HU13W</v>
      </c>
      <c r="E71" s="136" t="str">
        <f>'GIRLS '!D74</f>
        <v>A</v>
      </c>
      <c r="F71" s="136">
        <f>'GIRLS '!E75</f>
        <v>6</v>
      </c>
      <c r="G71" s="136" t="str">
        <f>'GIRLS '!H75</f>
        <v>Mia Woodley</v>
      </c>
      <c r="H71" s="136" t="str">
        <f>'GIRLS '!J75</f>
        <v>Slough J</v>
      </c>
      <c r="I71" s="136" t="str">
        <f t="shared" si="1"/>
        <v>U13W</v>
      </c>
      <c r="J71" s="137">
        <f>'GIRLS '!G75</f>
        <v>13.9</v>
      </c>
    </row>
    <row r="72" spans="1:10">
      <c r="A72" s="136">
        <f>'GIRLS '!L76</f>
        <v>0</v>
      </c>
      <c r="B72" s="136" t="str">
        <f>'GIRLS '!B75</f>
        <v>W</v>
      </c>
      <c r="C72" s="136" t="str">
        <f>'GIRLS '!A75</f>
        <v>U13</v>
      </c>
      <c r="D72" s="136" t="str">
        <f>'GIRLS '!C75</f>
        <v>70HU13W</v>
      </c>
      <c r="E72" s="136" t="str">
        <f>'GIRLS '!D75</f>
        <v>A</v>
      </c>
      <c r="F72" s="136" t="str">
        <f>'GIRLS '!E76</f>
        <v/>
      </c>
      <c r="G72" s="136">
        <f>'GIRLS '!H76</f>
        <v>0</v>
      </c>
      <c r="H72" s="136">
        <f>'GIRLS '!J76</f>
        <v>0</v>
      </c>
      <c r="I72" s="136" t="str">
        <f t="shared" si="1"/>
        <v>U13W</v>
      </c>
      <c r="J72" s="137">
        <f>'GIRLS '!G76</f>
        <v>0</v>
      </c>
    </row>
    <row r="73" spans="1:10" ht="63.75">
      <c r="A73" s="136">
        <f>'GIRLS '!L77</f>
        <v>0</v>
      </c>
      <c r="B73" s="136" t="str">
        <f>'GIRLS '!B76</f>
        <v>W</v>
      </c>
      <c r="C73" s="136" t="str">
        <f>'GIRLS '!A76</f>
        <v>U13</v>
      </c>
      <c r="D73" s="136">
        <f>'GIRLS '!C76</f>
        <v>0</v>
      </c>
      <c r="E73" s="136">
        <f>'GIRLS '!D76</f>
        <v>0</v>
      </c>
      <c r="F73" s="136" t="str">
        <f>'GIRLS '!E77</f>
        <v>UNDER 13 GIRLS 70m hurdles B String</v>
      </c>
      <c r="G73" s="136">
        <f>'GIRLS '!H77</f>
        <v>0</v>
      </c>
      <c r="H73" s="136">
        <f>'GIRLS '!J77</f>
        <v>0</v>
      </c>
      <c r="I73" s="136" t="str">
        <f t="shared" si="1"/>
        <v>U13W</v>
      </c>
      <c r="J73" s="137">
        <f>'GIRLS '!G77</f>
        <v>0</v>
      </c>
    </row>
    <row r="74" spans="1:10">
      <c r="A74" s="136" t="str">
        <f>'GIRLS '!L78</f>
        <v>AW</v>
      </c>
      <c r="B74" s="136" t="str">
        <f>'GIRLS '!B77</f>
        <v>W</v>
      </c>
      <c r="C74" s="136" t="str">
        <f>'GIRLS '!A77</f>
        <v>U13</v>
      </c>
      <c r="D74" s="136" t="str">
        <f>'GIRLS '!C77</f>
        <v>70HU13W</v>
      </c>
      <c r="E74" s="136" t="str">
        <f>'GIRLS '!D77</f>
        <v>B</v>
      </c>
      <c r="F74" s="136">
        <f>'GIRLS '!E78</f>
        <v>1</v>
      </c>
      <c r="G74" s="136" t="str">
        <f>'GIRLS '!H78</f>
        <v>Florence Miller</v>
      </c>
      <c r="H74" s="136" t="str">
        <f>'GIRLS '!J78</f>
        <v>Marl J</v>
      </c>
      <c r="I74" s="136" t="str">
        <f t="shared" si="1"/>
        <v>U13W</v>
      </c>
      <c r="J74" s="137">
        <f>'GIRLS '!G78</f>
        <v>13</v>
      </c>
    </row>
    <row r="75" spans="1:10">
      <c r="A75" s="136" t="str">
        <f>'GIRLS '!L79</f>
        <v>AW</v>
      </c>
      <c r="B75" s="136" t="str">
        <f>'GIRLS '!B78</f>
        <v>W</v>
      </c>
      <c r="C75" s="136" t="str">
        <f>'GIRLS '!A78</f>
        <v>U13</v>
      </c>
      <c r="D75" s="136" t="str">
        <f>'GIRLS '!C78</f>
        <v>70HU13W</v>
      </c>
      <c r="E75" s="136" t="str">
        <f>'GIRLS '!D78</f>
        <v>B</v>
      </c>
      <c r="F75" s="136">
        <f>'GIRLS '!E79</f>
        <v>2</v>
      </c>
      <c r="G75" s="136" t="str">
        <f>'GIRLS '!H79</f>
        <v>Demi Obilanade</v>
      </c>
      <c r="H75" s="136" t="str">
        <f>'GIRLS '!J79</f>
        <v>Slough J</v>
      </c>
      <c r="I75" s="136" t="str">
        <f t="shared" si="1"/>
        <v>U13W</v>
      </c>
      <c r="J75" s="137">
        <f>'GIRLS '!G79</f>
        <v>13.1</v>
      </c>
    </row>
    <row r="76" spans="1:10">
      <c r="A76" s="136" t="str">
        <f>'GIRLS '!L80</f>
        <v>AW</v>
      </c>
      <c r="B76" s="136" t="str">
        <f>'GIRLS '!B79</f>
        <v>W</v>
      </c>
      <c r="C76" s="136" t="str">
        <f>'GIRLS '!A79</f>
        <v>U13</v>
      </c>
      <c r="D76" s="136" t="str">
        <f>'GIRLS '!C79</f>
        <v>70HU13W</v>
      </c>
      <c r="E76" s="136" t="str">
        <f>'GIRLS '!D79</f>
        <v>B</v>
      </c>
      <c r="F76" s="136">
        <f>'GIRLS '!E80</f>
        <v>3</v>
      </c>
      <c r="G76" s="136" t="str">
        <f>'GIRLS '!H80</f>
        <v>Florence Wootten</v>
      </c>
      <c r="H76" s="136" t="str">
        <f>'GIRLS '!J80</f>
        <v>Oxf C</v>
      </c>
      <c r="I76" s="136" t="str">
        <f t="shared" si="1"/>
        <v>U13W</v>
      </c>
      <c r="J76" s="137">
        <f>'GIRLS '!G80</f>
        <v>13.8</v>
      </c>
    </row>
    <row r="77" spans="1:10">
      <c r="A77" s="136" t="str">
        <f>'GIRLS '!L81</f>
        <v xml:space="preserve"> </v>
      </c>
      <c r="B77" s="136" t="str">
        <f>'GIRLS '!B80</f>
        <v>W</v>
      </c>
      <c r="C77" s="136" t="str">
        <f>'GIRLS '!A80</f>
        <v>U13</v>
      </c>
      <c r="D77" s="136" t="str">
        <f>'GIRLS '!C80</f>
        <v>70HU13W</v>
      </c>
      <c r="E77" s="136" t="str">
        <f>'GIRLS '!D80</f>
        <v>B</v>
      </c>
      <c r="F77" s="136">
        <f>'GIRLS '!E81</f>
        <v>4</v>
      </c>
      <c r="G77" s="136" t="str">
        <f>'GIRLS '!H81</f>
        <v>Lucy Smith</v>
      </c>
      <c r="H77" s="136" t="str">
        <f>'GIRLS '!J81</f>
        <v>Win</v>
      </c>
      <c r="I77" s="136" t="str">
        <f t="shared" si="1"/>
        <v>U13W</v>
      </c>
      <c r="J77" s="137">
        <f>'GIRLS '!G81</f>
        <v>14.3</v>
      </c>
    </row>
    <row r="78" spans="1:10">
      <c r="A78" s="136" t="str">
        <f>'GIRLS '!L82</f>
        <v xml:space="preserve"> </v>
      </c>
      <c r="B78" s="136" t="str">
        <f>'GIRLS '!B81</f>
        <v>W</v>
      </c>
      <c r="C78" s="136" t="str">
        <f>'GIRLS '!A81</f>
        <v>U13</v>
      </c>
      <c r="D78" s="136" t="str">
        <f>'GIRLS '!C81</f>
        <v>70HU13W</v>
      </c>
      <c r="E78" s="136" t="str">
        <f>'GIRLS '!D81</f>
        <v>B</v>
      </c>
      <c r="F78" s="136">
        <f>'GIRLS '!E82</f>
        <v>5</v>
      </c>
      <c r="G78" s="136" t="str">
        <f>'GIRLS '!H82</f>
        <v xml:space="preserve"> </v>
      </c>
      <c r="H78" s="136" t="str">
        <f>'GIRLS '!J82</f>
        <v/>
      </c>
      <c r="I78" s="136" t="str">
        <f t="shared" si="1"/>
        <v>U13W</v>
      </c>
      <c r="J78" s="137" t="str">
        <f>'GIRLS '!G82</f>
        <v/>
      </c>
    </row>
    <row r="79" spans="1:10">
      <c r="A79" s="136" t="str">
        <f>'GIRLS '!L83</f>
        <v xml:space="preserve"> </v>
      </c>
      <c r="B79" s="136" t="str">
        <f>'GIRLS '!B82</f>
        <v>W</v>
      </c>
      <c r="C79" s="136" t="str">
        <f>'GIRLS '!A82</f>
        <v>U13</v>
      </c>
      <c r="D79" s="136" t="str">
        <f>'GIRLS '!C82</f>
        <v>70HU13W</v>
      </c>
      <c r="E79" s="136" t="str">
        <f>'GIRLS '!D82</f>
        <v>B</v>
      </c>
      <c r="F79" s="136">
        <f>'GIRLS '!E83</f>
        <v>6</v>
      </c>
      <c r="G79" s="136" t="str">
        <f>'GIRLS '!H83</f>
        <v xml:space="preserve"> </v>
      </c>
      <c r="H79" s="136" t="str">
        <f>'GIRLS '!J83</f>
        <v/>
      </c>
      <c r="I79" s="136" t="str">
        <f t="shared" si="1"/>
        <v>U13W</v>
      </c>
      <c r="J79" s="137" t="str">
        <f>'GIRLS '!G83</f>
        <v/>
      </c>
    </row>
    <row r="80" spans="1:10">
      <c r="A80" s="136">
        <f>'GIRLS '!L84</f>
        <v>0</v>
      </c>
      <c r="B80" s="136" t="str">
        <f>'GIRLS '!B83</f>
        <v>W</v>
      </c>
      <c r="C80" s="136" t="str">
        <f>'GIRLS '!A83</f>
        <v>U13</v>
      </c>
      <c r="D80" s="136" t="str">
        <f>'GIRLS '!C83</f>
        <v>70HU13W</v>
      </c>
      <c r="E80" s="136" t="str">
        <f>'GIRLS '!D83</f>
        <v>B</v>
      </c>
      <c r="F80" s="136" t="str">
        <f>'GIRLS '!E84</f>
        <v/>
      </c>
      <c r="G80" s="136">
        <f>'GIRLS '!H84</f>
        <v>0</v>
      </c>
      <c r="H80" s="136">
        <f>'GIRLS '!J84</f>
        <v>0</v>
      </c>
      <c r="I80" s="136" t="str">
        <f t="shared" si="1"/>
        <v>U13W</v>
      </c>
      <c r="J80" s="137">
        <f>'GIRLS '!G84</f>
        <v>0</v>
      </c>
    </row>
    <row r="81" spans="1:10" ht="51">
      <c r="A81" s="136">
        <f>'GIRLS '!L85</f>
        <v>0</v>
      </c>
      <c r="B81" s="136" t="str">
        <f>'GIRLS '!B84</f>
        <v>W</v>
      </c>
      <c r="C81" s="136" t="str">
        <f>'GIRLS '!A84</f>
        <v>U13</v>
      </c>
      <c r="D81" s="136">
        <f>'GIRLS '!C84</f>
        <v>0</v>
      </c>
      <c r="E81" s="136">
        <f>'GIRLS '!D84</f>
        <v>0</v>
      </c>
      <c r="F81" s="136" t="str">
        <f>'GIRLS '!E85</f>
        <v>UNDER 13 GIRLS 4x100m RELAY</v>
      </c>
      <c r="G81" s="136">
        <f>'GIRLS '!H85</f>
        <v>0</v>
      </c>
      <c r="H81" s="136">
        <f>'GIRLS '!J85</f>
        <v>0</v>
      </c>
      <c r="I81" s="136" t="str">
        <f t="shared" si="1"/>
        <v>U13W</v>
      </c>
      <c r="J81" s="137">
        <f>'GIRLS '!G85</f>
        <v>0</v>
      </c>
    </row>
    <row r="82" spans="1:10" ht="25.5">
      <c r="A82" s="136" t="str">
        <f>'GIRLS '!L86</f>
        <v>AW</v>
      </c>
      <c r="B82" s="136" t="str">
        <f>'GIRLS '!B85</f>
        <v>W</v>
      </c>
      <c r="C82" s="136" t="str">
        <f>'GIRLS '!A85</f>
        <v>U13</v>
      </c>
      <c r="D82" s="136" t="str">
        <f>'GIRLS '!C85</f>
        <v>4x100</v>
      </c>
      <c r="E82" s="136" t="str">
        <f>'GIRLS '!D85</f>
        <v>.</v>
      </c>
      <c r="F82" s="136">
        <f>'GIRLS '!E86</f>
        <v>1</v>
      </c>
      <c r="G82" s="136" t="str">
        <f>'GIRLS '!H86</f>
        <v>Isla Jones, Bethany Jones, Mia Woodley, Demi Obilanade</v>
      </c>
      <c r="H82" s="136" t="str">
        <f>'GIRLS '!J86</f>
        <v>Slough J</v>
      </c>
      <c r="I82" s="136" t="str">
        <f t="shared" si="1"/>
        <v>U13W</v>
      </c>
      <c r="J82" s="137">
        <f>'GIRLS '!G86</f>
        <v>57.4</v>
      </c>
    </row>
    <row r="83" spans="1:10" ht="25.5">
      <c r="A83" s="136" t="str">
        <f>'GIRLS '!L87</f>
        <v xml:space="preserve"> </v>
      </c>
      <c r="B83" s="136" t="str">
        <f>'GIRLS '!B86</f>
        <v>W</v>
      </c>
      <c r="C83" s="136" t="str">
        <f>'GIRLS '!A86</f>
        <v>U13</v>
      </c>
      <c r="D83" s="136" t="str">
        <f>'GIRLS '!C86</f>
        <v>4x100</v>
      </c>
      <c r="E83" s="136" t="str">
        <f>'GIRLS '!D86</f>
        <v>.</v>
      </c>
      <c r="F83" s="136">
        <f>'GIRLS '!E87</f>
        <v>2</v>
      </c>
      <c r="G83" s="136" t="str">
        <f>'GIRLS '!H87</f>
        <v>Amelia Brace, Kaitlin Miller, Megan Thomas, Millie Cowey</v>
      </c>
      <c r="H83" s="136" t="str">
        <f>'GIRLS '!J87</f>
        <v>Salis</v>
      </c>
      <c r="I83" s="136" t="str">
        <f t="shared" si="1"/>
        <v>U13W</v>
      </c>
      <c r="J83" s="137">
        <f>'GIRLS '!G87</f>
        <v>58.9</v>
      </c>
    </row>
    <row r="84" spans="1:10" ht="25.5">
      <c r="A84" s="136" t="str">
        <f>'GIRLS '!L88</f>
        <v xml:space="preserve"> </v>
      </c>
      <c r="B84" s="136" t="str">
        <f>'GIRLS '!B87</f>
        <v>W</v>
      </c>
      <c r="C84" s="136" t="str">
        <f>'GIRLS '!A87</f>
        <v>U13</v>
      </c>
      <c r="D84" s="136" t="str">
        <f>'GIRLS '!C87</f>
        <v>4x100</v>
      </c>
      <c r="E84" s="136" t="str">
        <f>'GIRLS '!D87</f>
        <v>.</v>
      </c>
      <c r="F84" s="136">
        <f>'GIRLS '!E88</f>
        <v>3</v>
      </c>
      <c r="G84" s="136" t="str">
        <f>'GIRLS '!H88</f>
        <v>Evie Hallsworth, Lucy White, Ellie Mullins, Amber Waring-Jones</v>
      </c>
      <c r="H84" s="136" t="str">
        <f>'GIRLS '!J88</f>
        <v>Marl J</v>
      </c>
      <c r="I84" s="136" t="str">
        <f t="shared" si="1"/>
        <v>U13W</v>
      </c>
      <c r="J84" s="137">
        <f>'GIRLS '!G88</f>
        <v>59.1</v>
      </c>
    </row>
    <row r="85" spans="1:10" ht="38.25">
      <c r="A85" s="136" t="str">
        <f>'GIRLS '!L89</f>
        <v xml:space="preserve"> </v>
      </c>
      <c r="B85" s="136" t="str">
        <f>'GIRLS '!B88</f>
        <v>W</v>
      </c>
      <c r="C85" s="136" t="str">
        <f>'GIRLS '!A88</f>
        <v>U13</v>
      </c>
      <c r="D85" s="136" t="str">
        <f>'GIRLS '!C88</f>
        <v>4x100</v>
      </c>
      <c r="E85" s="136" t="str">
        <f>'GIRLS '!D88</f>
        <v>.</v>
      </c>
      <c r="F85" s="136">
        <f>'GIRLS '!E89</f>
        <v>4</v>
      </c>
      <c r="G85" s="136" t="str">
        <f>'GIRLS '!H89</f>
        <v>THEA OSBORNE, ANNA DELAVERE, LIBBY STOCKWELL, CLEMENTINE BARRY</v>
      </c>
      <c r="H85" s="136" t="str">
        <f>'GIRLS '!J89</f>
        <v>Newb</v>
      </c>
      <c r="I85" s="136" t="str">
        <f t="shared" si="1"/>
        <v>U13W</v>
      </c>
      <c r="J85" s="137">
        <f>'GIRLS '!G89</f>
        <v>59.5</v>
      </c>
    </row>
    <row r="86" spans="1:10" ht="25.5">
      <c r="A86" s="136" t="str">
        <f>'GIRLS '!L90</f>
        <v xml:space="preserve"> </v>
      </c>
      <c r="B86" s="136" t="str">
        <f>'GIRLS '!B89</f>
        <v>W</v>
      </c>
      <c r="C86" s="136" t="str">
        <f>'GIRLS '!A89</f>
        <v>U13</v>
      </c>
      <c r="D86" s="136" t="str">
        <f>'GIRLS '!C89</f>
        <v>4x100</v>
      </c>
      <c r="E86" s="136" t="str">
        <f>'GIRLS '!D89</f>
        <v>.</v>
      </c>
      <c r="F86" s="136">
        <f>'GIRLS '!E90</f>
        <v>5</v>
      </c>
      <c r="G86" s="136" t="str">
        <f>'GIRLS '!H90</f>
        <v>Alice Clegg, Isabelle Steel, Elisa De Liberali , Grace Weeks</v>
      </c>
      <c r="H86" s="136" t="str">
        <f>'GIRLS '!J90</f>
        <v>Win</v>
      </c>
      <c r="I86" s="136" t="str">
        <f t="shared" si="1"/>
        <v>U13W</v>
      </c>
      <c r="J86" s="137">
        <f>'GIRLS '!G90</f>
        <v>60.4</v>
      </c>
    </row>
    <row r="87" spans="1:10" ht="25.5">
      <c r="A87" s="136" t="str">
        <f>'GIRLS '!L91</f>
        <v xml:space="preserve"> </v>
      </c>
      <c r="B87" s="136" t="str">
        <f>'GIRLS '!B90</f>
        <v>W</v>
      </c>
      <c r="C87" s="136" t="str">
        <f>'GIRLS '!A90</f>
        <v>U13</v>
      </c>
      <c r="D87" s="136" t="str">
        <f>'GIRLS '!C90</f>
        <v>4x100</v>
      </c>
      <c r="E87" s="136" t="str">
        <f>'GIRLS '!D90</f>
        <v>.</v>
      </c>
      <c r="F87" s="136">
        <f>'GIRLS '!E91</f>
        <v>6</v>
      </c>
      <c r="G87" s="136" t="str">
        <f>'GIRLS '!H91</f>
        <v>Ellen Walker-Smith, Alanna O'Neill, Riuth Vunivalu, Annie Jonkers</v>
      </c>
      <c r="H87" s="136" t="str">
        <f>'GIRLS '!J91</f>
        <v>Oxf C</v>
      </c>
      <c r="I87" s="136" t="str">
        <f t="shared" si="1"/>
        <v>U13W</v>
      </c>
      <c r="J87" s="137">
        <f>'GIRLS '!G91</f>
        <v>62.1</v>
      </c>
    </row>
    <row r="88" spans="1:10">
      <c r="A88" s="136">
        <f>'GIRLS '!L92</f>
        <v>0</v>
      </c>
      <c r="B88" s="136" t="str">
        <f>'GIRLS '!B91</f>
        <v>W</v>
      </c>
      <c r="C88" s="136" t="str">
        <f>'GIRLS '!A91</f>
        <v>U13</v>
      </c>
      <c r="D88" s="136" t="str">
        <f>'GIRLS '!C91</f>
        <v>4x100</v>
      </c>
      <c r="E88" s="136" t="str">
        <f>'GIRLS '!D91</f>
        <v>.</v>
      </c>
      <c r="F88" s="136" t="str">
        <f>'GIRLS '!E92</f>
        <v/>
      </c>
      <c r="G88" s="136">
        <f>'GIRLS '!H92</f>
        <v>0</v>
      </c>
      <c r="H88" s="136">
        <f>'GIRLS '!J92</f>
        <v>0</v>
      </c>
      <c r="I88" s="136" t="str">
        <f t="shared" si="1"/>
        <v>U13W</v>
      </c>
      <c r="J88" s="137">
        <f>'GIRLS '!G92</f>
        <v>0</v>
      </c>
    </row>
    <row r="89" spans="1:10" ht="63.75">
      <c r="A89" s="136">
        <f>'GIRLS '!L93</f>
        <v>0</v>
      </c>
      <c r="B89" s="136" t="str">
        <f>'GIRLS '!B92</f>
        <v>W</v>
      </c>
      <c r="C89" s="136" t="str">
        <f>'GIRLS '!A92</f>
        <v>U13</v>
      </c>
      <c r="D89" s="136">
        <f>'GIRLS '!C92</f>
        <v>0</v>
      </c>
      <c r="E89" s="136">
        <f>'GIRLS '!D92</f>
        <v>0</v>
      </c>
      <c r="F89" s="136" t="str">
        <f>'GIRLS '!E93</f>
        <v>UNDER 13 GIRLS LONG JUMP A String</v>
      </c>
      <c r="G89" s="136">
        <f>'GIRLS '!H93</f>
        <v>0</v>
      </c>
      <c r="H89" s="136">
        <f>'GIRLS '!J93</f>
        <v>0</v>
      </c>
      <c r="I89" s="136" t="str">
        <f t="shared" si="1"/>
        <v>U13W</v>
      </c>
      <c r="J89" s="137">
        <f>'GIRLS '!G93</f>
        <v>0</v>
      </c>
    </row>
    <row r="90" spans="1:10">
      <c r="A90" s="136" t="str">
        <f>'GIRLS '!L94</f>
        <v>AW</v>
      </c>
      <c r="B90" s="136" t="str">
        <f>'GIRLS '!B93</f>
        <v>W</v>
      </c>
      <c r="C90" s="136" t="str">
        <f>'GIRLS '!A93</f>
        <v>U13</v>
      </c>
      <c r="D90" s="136" t="str">
        <f>'GIRLS '!C93</f>
        <v xml:space="preserve">LJ </v>
      </c>
      <c r="E90" s="136" t="str">
        <f>'GIRLS '!D93</f>
        <v>A</v>
      </c>
      <c r="F90" s="136">
        <f>'GIRLS '!E94</f>
        <v>1</v>
      </c>
      <c r="G90" s="136" t="str">
        <f>'GIRLS '!H94</f>
        <v>Alanna O'Neill</v>
      </c>
      <c r="H90" s="136" t="str">
        <f>'GIRLS '!J94</f>
        <v>Oxf C</v>
      </c>
      <c r="I90" s="136" t="str">
        <f t="shared" si="1"/>
        <v>U13W</v>
      </c>
      <c r="J90" s="137">
        <f>'GIRLS '!G94</f>
        <v>4.1500000000000004</v>
      </c>
    </row>
    <row r="91" spans="1:10">
      <c r="A91" s="136" t="str">
        <f>'GIRLS '!L95</f>
        <v>AW</v>
      </c>
      <c r="B91" s="136" t="str">
        <f>'GIRLS '!B94</f>
        <v>W</v>
      </c>
      <c r="C91" s="136" t="str">
        <f>'GIRLS '!A94</f>
        <v>U13</v>
      </c>
      <c r="D91" s="136" t="str">
        <f>'GIRLS '!C94</f>
        <v xml:space="preserve">LJ </v>
      </c>
      <c r="E91" s="136" t="str">
        <f>'GIRLS '!D94</f>
        <v>A</v>
      </c>
      <c r="F91" s="136">
        <f>'GIRLS '!E95</f>
        <v>2</v>
      </c>
      <c r="G91" s="136" t="str">
        <f>'GIRLS '!H95</f>
        <v>Jojo Kiggell</v>
      </c>
      <c r="H91" s="136" t="str">
        <f>'GIRLS '!J95</f>
        <v>Marl J</v>
      </c>
      <c r="I91" s="136" t="str">
        <f t="shared" si="1"/>
        <v>U13W</v>
      </c>
      <c r="J91" s="137">
        <f>'GIRLS '!G95</f>
        <v>3.88</v>
      </c>
    </row>
    <row r="92" spans="1:10">
      <c r="A92" s="136" t="str">
        <f>'GIRLS '!L96</f>
        <v xml:space="preserve"> </v>
      </c>
      <c r="B92" s="136" t="str">
        <f>'GIRLS '!B95</f>
        <v>W</v>
      </c>
      <c r="C92" s="136" t="str">
        <f>'GIRLS '!A95</f>
        <v>U13</v>
      </c>
      <c r="D92" s="136" t="str">
        <f>'GIRLS '!C95</f>
        <v xml:space="preserve">LJ </v>
      </c>
      <c r="E92" s="136" t="str">
        <f>'GIRLS '!D95</f>
        <v>A</v>
      </c>
      <c r="F92" s="136">
        <f>'GIRLS '!E96</f>
        <v>3</v>
      </c>
      <c r="G92" s="136" t="str">
        <f>'GIRLS '!H96</f>
        <v>CLEMENTINE BARRY</v>
      </c>
      <c r="H92" s="136" t="str">
        <f>'GIRLS '!J96</f>
        <v>Newb</v>
      </c>
      <c r="I92" s="136" t="str">
        <f t="shared" si="1"/>
        <v>U13W</v>
      </c>
      <c r="J92" s="137">
        <f>'GIRLS '!G96</f>
        <v>3.7</v>
      </c>
    </row>
    <row r="93" spans="1:10">
      <c r="A93" s="136" t="str">
        <f>'GIRLS '!L97</f>
        <v xml:space="preserve"> </v>
      </c>
      <c r="B93" s="136" t="str">
        <f>'GIRLS '!B96</f>
        <v>W</v>
      </c>
      <c r="C93" s="136" t="str">
        <f>'GIRLS '!A96</f>
        <v>U13</v>
      </c>
      <c r="D93" s="136" t="str">
        <f>'GIRLS '!C96</f>
        <v xml:space="preserve">LJ </v>
      </c>
      <c r="E93" s="136" t="str">
        <f>'GIRLS '!D96</f>
        <v>A</v>
      </c>
      <c r="F93" s="136">
        <f>'GIRLS '!E97</f>
        <v>4</v>
      </c>
      <c r="G93" s="136" t="str">
        <f>'GIRLS '!H97</f>
        <v>Alice Clegg</v>
      </c>
      <c r="H93" s="136" t="str">
        <f>'GIRLS '!J97</f>
        <v>Win</v>
      </c>
      <c r="I93" s="136" t="str">
        <f t="shared" si="1"/>
        <v>U13W</v>
      </c>
      <c r="J93" s="137">
        <f>'GIRLS '!G97</f>
        <v>3.7</v>
      </c>
    </row>
    <row r="94" spans="1:10">
      <c r="A94" s="136" t="str">
        <f>'GIRLS '!L98</f>
        <v xml:space="preserve"> </v>
      </c>
      <c r="B94" s="136" t="str">
        <f>'GIRLS '!B97</f>
        <v>W</v>
      </c>
      <c r="C94" s="136" t="str">
        <f>'GIRLS '!A97</f>
        <v>U13</v>
      </c>
      <c r="D94" s="136" t="str">
        <f>'GIRLS '!C97</f>
        <v xml:space="preserve">LJ </v>
      </c>
      <c r="E94" s="136" t="str">
        <f>'GIRLS '!D97</f>
        <v>A</v>
      </c>
      <c r="F94" s="136">
        <f>'GIRLS '!E98</f>
        <v>5</v>
      </c>
      <c r="G94" s="136" t="str">
        <f>'GIRLS '!H98</f>
        <v>Mia Woodley</v>
      </c>
      <c r="H94" s="136" t="str">
        <f>'GIRLS '!J98</f>
        <v>Slough J</v>
      </c>
      <c r="I94" s="136" t="str">
        <f t="shared" si="1"/>
        <v>U13W</v>
      </c>
      <c r="J94" s="137">
        <f>'GIRLS '!G98</f>
        <v>3.68</v>
      </c>
    </row>
    <row r="95" spans="1:10">
      <c r="A95" s="136" t="str">
        <f>'GIRLS '!L99</f>
        <v xml:space="preserve"> </v>
      </c>
      <c r="B95" s="136" t="str">
        <f>'GIRLS '!B98</f>
        <v>W</v>
      </c>
      <c r="C95" s="136" t="str">
        <f>'GIRLS '!A98</f>
        <v>U13</v>
      </c>
      <c r="D95" s="136" t="str">
        <f>'GIRLS '!C98</f>
        <v xml:space="preserve">LJ </v>
      </c>
      <c r="E95" s="136" t="str">
        <f>'GIRLS '!D98</f>
        <v>A</v>
      </c>
      <c r="F95" s="136">
        <f>'GIRLS '!E99</f>
        <v>6</v>
      </c>
      <c r="G95" s="136" t="str">
        <f>'GIRLS '!H99</f>
        <v>Kaitlin Miller</v>
      </c>
      <c r="H95" s="136" t="str">
        <f>'GIRLS '!J99</f>
        <v>Salis</v>
      </c>
      <c r="I95" s="136" t="str">
        <f t="shared" si="1"/>
        <v>U13W</v>
      </c>
      <c r="J95" s="137">
        <f>'GIRLS '!G99</f>
        <v>3.64</v>
      </c>
    </row>
    <row r="96" spans="1:10">
      <c r="A96" s="136">
        <f>'GIRLS '!L100</f>
        <v>0</v>
      </c>
      <c r="B96" s="136" t="str">
        <f>'GIRLS '!B99</f>
        <v>W</v>
      </c>
      <c r="C96" s="136" t="str">
        <f>'GIRLS '!A99</f>
        <v>U13</v>
      </c>
      <c r="D96" s="136" t="str">
        <f>'GIRLS '!C99</f>
        <v xml:space="preserve">LJ </v>
      </c>
      <c r="E96" s="136" t="str">
        <f>'GIRLS '!D99</f>
        <v>A</v>
      </c>
      <c r="F96" s="136" t="str">
        <f>'GIRLS '!E100</f>
        <v/>
      </c>
      <c r="G96" s="136">
        <f>'GIRLS '!H100</f>
        <v>0</v>
      </c>
      <c r="H96" s="136">
        <f>'GIRLS '!J100</f>
        <v>0</v>
      </c>
      <c r="I96" s="136" t="str">
        <f t="shared" si="1"/>
        <v>U13W</v>
      </c>
      <c r="J96" s="137">
        <f>'GIRLS '!G100</f>
        <v>0</v>
      </c>
    </row>
    <row r="97" spans="1:10" ht="63.75">
      <c r="A97" s="136">
        <f>'GIRLS '!L101</f>
        <v>0</v>
      </c>
      <c r="B97" s="136" t="str">
        <f>'GIRLS '!B100</f>
        <v>W</v>
      </c>
      <c r="C97" s="136" t="str">
        <f>'GIRLS '!A100</f>
        <v>U13</v>
      </c>
      <c r="D97" s="136">
        <f>'GIRLS '!C100</f>
        <v>0</v>
      </c>
      <c r="E97" s="136">
        <f>'GIRLS '!D100</f>
        <v>0</v>
      </c>
      <c r="F97" s="136" t="str">
        <f>'GIRLS '!E101</f>
        <v>UNDER 13 GIRLS LONG JUMP B String</v>
      </c>
      <c r="G97" s="136">
        <f>'GIRLS '!H101</f>
        <v>0</v>
      </c>
      <c r="H97" s="136">
        <f>'GIRLS '!J101</f>
        <v>0</v>
      </c>
      <c r="I97" s="136" t="str">
        <f t="shared" si="1"/>
        <v>U13W</v>
      </c>
      <c r="J97" s="137">
        <f>'GIRLS '!G101</f>
        <v>0</v>
      </c>
    </row>
    <row r="98" spans="1:10">
      <c r="A98" s="136" t="str">
        <f>'GIRLS '!L102</f>
        <v>AW</v>
      </c>
      <c r="B98" s="136" t="str">
        <f>'GIRLS '!B101</f>
        <v>W</v>
      </c>
      <c r="C98" s="136" t="str">
        <f>'GIRLS '!A101</f>
        <v>U13</v>
      </c>
      <c r="D98" s="136" t="str">
        <f>'GIRLS '!C101</f>
        <v xml:space="preserve">LJ </v>
      </c>
      <c r="E98" s="136" t="str">
        <f>'GIRLS '!D101</f>
        <v>B</v>
      </c>
      <c r="F98" s="136">
        <f>'GIRLS '!E102</f>
        <v>1</v>
      </c>
      <c r="G98" s="136" t="str">
        <f>'GIRLS '!H102</f>
        <v>Venetia Mahony</v>
      </c>
      <c r="H98" s="136" t="str">
        <f>'GIRLS '!J102</f>
        <v>Oxf C</v>
      </c>
      <c r="I98" s="136" t="str">
        <f t="shared" si="1"/>
        <v>U13W</v>
      </c>
      <c r="J98" s="137">
        <f>'GIRLS '!G102</f>
        <v>3.87</v>
      </c>
    </row>
    <row r="99" spans="1:10">
      <c r="A99" s="136" t="str">
        <f>'GIRLS '!L103</f>
        <v xml:space="preserve"> </v>
      </c>
      <c r="B99" s="136" t="str">
        <f>'GIRLS '!B102</f>
        <v>W</v>
      </c>
      <c r="C99" s="136" t="str">
        <f>'GIRLS '!A102</f>
        <v>U13</v>
      </c>
      <c r="D99" s="136" t="str">
        <f>'GIRLS '!C102</f>
        <v xml:space="preserve">LJ </v>
      </c>
      <c r="E99" s="136" t="str">
        <f>'GIRLS '!D102</f>
        <v>B</v>
      </c>
      <c r="F99" s="136">
        <f>'GIRLS '!E103</f>
        <v>2</v>
      </c>
      <c r="G99" s="136" t="str">
        <f>'GIRLS '!H103</f>
        <v>Marli Webb</v>
      </c>
      <c r="H99" s="136" t="str">
        <f>'GIRLS '!J103</f>
        <v>Slough J</v>
      </c>
      <c r="I99" s="136" t="str">
        <f t="shared" si="1"/>
        <v>U13W</v>
      </c>
      <c r="J99" s="137">
        <f>'GIRLS '!G103</f>
        <v>3.63</v>
      </c>
    </row>
    <row r="100" spans="1:10">
      <c r="A100" s="136" t="str">
        <f>'GIRLS '!L104</f>
        <v xml:space="preserve"> </v>
      </c>
      <c r="B100" s="136" t="str">
        <f>'GIRLS '!B103</f>
        <v>W</v>
      </c>
      <c r="C100" s="136" t="str">
        <f>'GIRLS '!A103</f>
        <v>U13</v>
      </c>
      <c r="D100" s="136" t="str">
        <f>'GIRLS '!C103</f>
        <v xml:space="preserve">LJ </v>
      </c>
      <c r="E100" s="136" t="str">
        <f>'GIRLS '!D103</f>
        <v>B</v>
      </c>
      <c r="F100" s="136">
        <f>'GIRLS '!E104</f>
        <v>3</v>
      </c>
      <c r="G100" s="136" t="str">
        <f>'GIRLS '!H104</f>
        <v>Bridget Cornelius</v>
      </c>
      <c r="H100" s="136" t="str">
        <f>'GIRLS '!J104</f>
        <v>Salis</v>
      </c>
      <c r="I100" s="136" t="str">
        <f t="shared" si="1"/>
        <v>U13W</v>
      </c>
      <c r="J100" s="137">
        <f>'GIRLS '!G104</f>
        <v>3.62</v>
      </c>
    </row>
    <row r="101" spans="1:10">
      <c r="A101" s="136" t="str">
        <f>'GIRLS '!L105</f>
        <v xml:space="preserve"> </v>
      </c>
      <c r="B101" s="136" t="str">
        <f>'GIRLS '!B104</f>
        <v>W</v>
      </c>
      <c r="C101" s="136" t="str">
        <f>'GIRLS '!A104</f>
        <v>U13</v>
      </c>
      <c r="D101" s="136" t="str">
        <f>'GIRLS '!C104</f>
        <v xml:space="preserve">LJ </v>
      </c>
      <c r="E101" s="136" t="str">
        <f>'GIRLS '!D104</f>
        <v>B</v>
      </c>
      <c r="F101" s="136">
        <f>'GIRLS '!E105</f>
        <v>4</v>
      </c>
      <c r="G101" s="136" t="str">
        <f>'GIRLS '!H105</f>
        <v>Lucy White</v>
      </c>
      <c r="H101" s="136" t="str">
        <f>'GIRLS '!J105</f>
        <v>Marl J</v>
      </c>
      <c r="I101" s="136" t="str">
        <f t="shared" si="1"/>
        <v>U13W</v>
      </c>
      <c r="J101" s="137">
        <f>'GIRLS '!G105</f>
        <v>3.59</v>
      </c>
    </row>
    <row r="102" spans="1:10">
      <c r="A102" s="136" t="str">
        <f>'GIRLS '!L106</f>
        <v xml:space="preserve"> </v>
      </c>
      <c r="B102" s="136" t="str">
        <f>'GIRLS '!B105</f>
        <v>W</v>
      </c>
      <c r="C102" s="136" t="str">
        <f>'GIRLS '!A105</f>
        <v>U13</v>
      </c>
      <c r="D102" s="136" t="str">
        <f>'GIRLS '!C105</f>
        <v xml:space="preserve">LJ </v>
      </c>
      <c r="E102" s="136" t="str">
        <f>'GIRLS '!D105</f>
        <v>B</v>
      </c>
      <c r="F102" s="136">
        <f>'GIRLS '!E106</f>
        <v>5</v>
      </c>
      <c r="G102" s="136" t="str">
        <f>'GIRLS '!H106</f>
        <v>LIBBY STOCKWELL</v>
      </c>
      <c r="H102" s="136" t="str">
        <f>'GIRLS '!J106</f>
        <v>Newb</v>
      </c>
      <c r="I102" s="136" t="str">
        <f t="shared" si="1"/>
        <v>U13W</v>
      </c>
      <c r="J102" s="137">
        <f>'GIRLS '!G106</f>
        <v>3.5</v>
      </c>
    </row>
    <row r="103" spans="1:10">
      <c r="A103" s="136" t="str">
        <f>'GIRLS '!L107</f>
        <v xml:space="preserve"> </v>
      </c>
      <c r="B103" s="136" t="str">
        <f>'GIRLS '!B106</f>
        <v>W</v>
      </c>
      <c r="C103" s="136" t="str">
        <f>'GIRLS '!A106</f>
        <v>U13</v>
      </c>
      <c r="D103" s="136" t="str">
        <f>'GIRLS '!C106</f>
        <v xml:space="preserve">LJ </v>
      </c>
      <c r="E103" s="136" t="str">
        <f>'GIRLS '!D106</f>
        <v>B</v>
      </c>
      <c r="F103" s="136">
        <f>'GIRLS '!E107</f>
        <v>6</v>
      </c>
      <c r="G103" s="136" t="str">
        <f>'GIRLS '!H107</f>
        <v>Betti Smith</v>
      </c>
      <c r="H103" s="136" t="str">
        <f>'GIRLS '!J107</f>
        <v>Win</v>
      </c>
      <c r="I103" s="136" t="str">
        <f t="shared" si="1"/>
        <v>U13W</v>
      </c>
      <c r="J103" s="137">
        <f>'GIRLS '!G107</f>
        <v>3.04</v>
      </c>
    </row>
    <row r="104" spans="1:10">
      <c r="A104" s="136">
        <f>'GIRLS '!L108</f>
        <v>0</v>
      </c>
      <c r="B104" s="136" t="str">
        <f>'GIRLS '!B107</f>
        <v>W</v>
      </c>
      <c r="C104" s="136" t="str">
        <f>'GIRLS '!A107</f>
        <v>U13</v>
      </c>
      <c r="D104" s="136" t="str">
        <f>'GIRLS '!C107</f>
        <v xml:space="preserve">LJ </v>
      </c>
      <c r="E104" s="136" t="str">
        <f>'GIRLS '!D107</f>
        <v>B</v>
      </c>
      <c r="F104" s="136" t="str">
        <f>'GIRLS '!E108</f>
        <v/>
      </c>
      <c r="G104" s="136">
        <f>'GIRLS '!H108</f>
        <v>0</v>
      </c>
      <c r="H104" s="136">
        <f>'GIRLS '!J108</f>
        <v>0</v>
      </c>
      <c r="I104" s="136" t="str">
        <f t="shared" si="1"/>
        <v>U13W</v>
      </c>
      <c r="J104" s="137">
        <f>'GIRLS '!G108</f>
        <v>0</v>
      </c>
    </row>
    <row r="105" spans="1:10" ht="63.75">
      <c r="A105" s="136">
        <f>'GIRLS '!L109</f>
        <v>0</v>
      </c>
      <c r="B105" s="136" t="str">
        <f>'GIRLS '!B108</f>
        <v>W</v>
      </c>
      <c r="C105" s="136" t="str">
        <f>'GIRLS '!A108</f>
        <v>U13</v>
      </c>
      <c r="D105" s="136">
        <f>'GIRLS '!C108</f>
        <v>0</v>
      </c>
      <c r="E105" s="136">
        <f>'GIRLS '!D108</f>
        <v>0</v>
      </c>
      <c r="F105" s="136" t="str">
        <f>'GIRLS '!E109</f>
        <v>UNDER 13 GIRLS HIGH JUMP A String</v>
      </c>
      <c r="G105" s="136">
        <f>'GIRLS '!H109</f>
        <v>0</v>
      </c>
      <c r="H105" s="136">
        <f>'GIRLS '!J109</f>
        <v>0</v>
      </c>
      <c r="I105" s="136" t="str">
        <f t="shared" si="1"/>
        <v>U13W</v>
      </c>
      <c r="J105" s="137">
        <f>'GIRLS '!G109</f>
        <v>0</v>
      </c>
    </row>
    <row r="106" spans="1:10">
      <c r="A106" s="136" t="str">
        <f>'GIRLS '!L110</f>
        <v>AW</v>
      </c>
      <c r="B106" s="136" t="str">
        <f>'GIRLS '!B109</f>
        <v>W</v>
      </c>
      <c r="C106" s="136" t="str">
        <f>'GIRLS '!A109</f>
        <v>U13</v>
      </c>
      <c r="D106" s="136" t="str">
        <f>'GIRLS '!C109</f>
        <v xml:space="preserve">HJ </v>
      </c>
      <c r="E106" s="136" t="str">
        <f>'GIRLS '!D109</f>
        <v>A</v>
      </c>
      <c r="F106" s="136">
        <f>'GIRLS '!E110</f>
        <v>1</v>
      </c>
      <c r="G106" s="136" t="str">
        <f>'GIRLS '!H110</f>
        <v>Megan Thomas</v>
      </c>
      <c r="H106" s="136" t="str">
        <f>'GIRLS '!J110</f>
        <v>Salis</v>
      </c>
      <c r="I106" s="136" t="str">
        <f t="shared" si="1"/>
        <v>U13W</v>
      </c>
      <c r="J106" s="137">
        <f>'GIRLS '!G110</f>
        <v>1.43</v>
      </c>
    </row>
    <row r="107" spans="1:10">
      <c r="A107" s="136" t="str">
        <f>'GIRLS '!L111</f>
        <v>AW</v>
      </c>
      <c r="B107" s="136" t="str">
        <f>'GIRLS '!B110</f>
        <v>W</v>
      </c>
      <c r="C107" s="136" t="str">
        <f>'GIRLS '!A110</f>
        <v>U13</v>
      </c>
      <c r="D107" s="136" t="str">
        <f>'GIRLS '!C110</f>
        <v xml:space="preserve">HJ </v>
      </c>
      <c r="E107" s="136" t="str">
        <f>'GIRLS '!D110</f>
        <v>A</v>
      </c>
      <c r="F107" s="136">
        <f>'GIRLS '!E111</f>
        <v>2</v>
      </c>
      <c r="G107" s="136" t="str">
        <f>'GIRLS '!H111</f>
        <v>Isabel Ord</v>
      </c>
      <c r="H107" s="136" t="str">
        <f>'GIRLS '!J111</f>
        <v>Win</v>
      </c>
      <c r="I107" s="136" t="str">
        <f t="shared" si="1"/>
        <v>U13W</v>
      </c>
      <c r="J107" s="137">
        <f>'GIRLS '!G111</f>
        <v>1.4</v>
      </c>
    </row>
    <row r="108" spans="1:10">
      <c r="A108" s="136" t="str">
        <f>'GIRLS '!L112</f>
        <v>AW</v>
      </c>
      <c r="B108" s="136" t="str">
        <f>'GIRLS '!B111</f>
        <v>W</v>
      </c>
      <c r="C108" s="136" t="str">
        <f>'GIRLS '!A111</f>
        <v>U13</v>
      </c>
      <c r="D108" s="136" t="str">
        <f>'GIRLS '!C111</f>
        <v xml:space="preserve">HJ </v>
      </c>
      <c r="E108" s="136" t="str">
        <f>'GIRLS '!D111</f>
        <v>A</v>
      </c>
      <c r="F108" s="136">
        <f>'GIRLS '!E112</f>
        <v>3</v>
      </c>
      <c r="G108" s="136" t="str">
        <f>'GIRLS '!H112</f>
        <v>Ellen Walker-Smith</v>
      </c>
      <c r="H108" s="136" t="str">
        <f>'GIRLS '!J112</f>
        <v>Oxf C</v>
      </c>
      <c r="I108" s="136" t="str">
        <f t="shared" si="1"/>
        <v>U13W</v>
      </c>
      <c r="J108" s="137">
        <f>'GIRLS '!G112</f>
        <v>1.35</v>
      </c>
    </row>
    <row r="109" spans="1:10">
      <c r="A109" s="136" t="str">
        <f>'GIRLS '!L113</f>
        <v>AW</v>
      </c>
      <c r="B109" s="136" t="str">
        <f>'GIRLS '!B112</f>
        <v>W</v>
      </c>
      <c r="C109" s="136" t="str">
        <f>'GIRLS '!A112</f>
        <v>U13</v>
      </c>
      <c r="D109" s="136" t="str">
        <f>'GIRLS '!C112</f>
        <v xml:space="preserve">HJ </v>
      </c>
      <c r="E109" s="136" t="str">
        <f>'GIRLS '!D112</f>
        <v>A</v>
      </c>
      <c r="F109" s="136">
        <f>'GIRLS '!E113</f>
        <v>4</v>
      </c>
      <c r="G109" s="136" t="str">
        <f>'GIRLS '!H113</f>
        <v>Demi Obilanade</v>
      </c>
      <c r="H109" s="136" t="str">
        <f>'GIRLS '!J113</f>
        <v>Slough J</v>
      </c>
      <c r="I109" s="136" t="str">
        <f t="shared" si="1"/>
        <v>U13W</v>
      </c>
      <c r="J109" s="137">
        <f>'GIRLS '!G113</f>
        <v>1.3</v>
      </c>
    </row>
    <row r="110" spans="1:10">
      <c r="A110" s="136" t="str">
        <f>'GIRLS '!L114</f>
        <v>AW</v>
      </c>
      <c r="B110" s="136" t="str">
        <f>'GIRLS '!B113</f>
        <v>W</v>
      </c>
      <c r="C110" s="136" t="str">
        <f>'GIRLS '!A113</f>
        <v>U13</v>
      </c>
      <c r="D110" s="136" t="str">
        <f>'GIRLS '!C113</f>
        <v xml:space="preserve">HJ </v>
      </c>
      <c r="E110" s="136" t="str">
        <f>'GIRLS '!D113</f>
        <v>A</v>
      </c>
      <c r="F110" s="136">
        <f>'GIRLS '!E114</f>
        <v>5</v>
      </c>
      <c r="G110" s="136" t="str">
        <f>'GIRLS '!H114</f>
        <v>LILY NEWMAN</v>
      </c>
      <c r="H110" s="136" t="str">
        <f>'GIRLS '!J114</f>
        <v>Newb</v>
      </c>
      <c r="I110" s="136" t="str">
        <f t="shared" si="1"/>
        <v>U13W</v>
      </c>
      <c r="J110" s="137">
        <f>'GIRLS '!G114</f>
        <v>1.25</v>
      </c>
    </row>
    <row r="111" spans="1:10">
      <c r="A111" s="136" t="str">
        <f>'GIRLS '!L115</f>
        <v xml:space="preserve"> </v>
      </c>
      <c r="B111" s="136" t="str">
        <f>'GIRLS '!B114</f>
        <v>W</v>
      </c>
      <c r="C111" s="136" t="str">
        <f>'GIRLS '!A114</f>
        <v>U13</v>
      </c>
      <c r="D111" s="136" t="str">
        <f>'GIRLS '!C114</f>
        <v xml:space="preserve">HJ </v>
      </c>
      <c r="E111" s="136" t="str">
        <f>'GIRLS '!D114</f>
        <v>A</v>
      </c>
      <c r="F111" s="136">
        <f>'GIRLS '!E115</f>
        <v>6</v>
      </c>
      <c r="G111" s="136" t="str">
        <f>'GIRLS '!H115</f>
        <v>Jojo Kiggell</v>
      </c>
      <c r="H111" s="136" t="str">
        <f>'GIRLS '!J115</f>
        <v>Marl J</v>
      </c>
      <c r="I111" s="136" t="str">
        <f t="shared" si="1"/>
        <v>U13W</v>
      </c>
      <c r="J111" s="137">
        <f>'GIRLS '!G115</f>
        <v>1.1499999999999999</v>
      </c>
    </row>
    <row r="112" spans="1:10">
      <c r="A112" s="136">
        <f>'GIRLS '!L116</f>
        <v>0</v>
      </c>
      <c r="B112" s="136" t="str">
        <f>'GIRLS '!B115</f>
        <v>W</v>
      </c>
      <c r="C112" s="136" t="str">
        <f>'GIRLS '!A115</f>
        <v>U13</v>
      </c>
      <c r="D112" s="136" t="str">
        <f>'GIRLS '!C115</f>
        <v xml:space="preserve">HJ </v>
      </c>
      <c r="E112" s="136" t="str">
        <f>'GIRLS '!D115</f>
        <v>A</v>
      </c>
      <c r="F112" s="136" t="str">
        <f>'GIRLS '!E116</f>
        <v/>
      </c>
      <c r="G112" s="136">
        <f>'GIRLS '!H116</f>
        <v>0</v>
      </c>
      <c r="H112" s="136">
        <f>'GIRLS '!J116</f>
        <v>0</v>
      </c>
      <c r="I112" s="136" t="str">
        <f t="shared" si="1"/>
        <v>U13W</v>
      </c>
      <c r="J112" s="137">
        <f>'GIRLS '!G116</f>
        <v>0</v>
      </c>
    </row>
    <row r="113" spans="1:10" ht="63.75">
      <c r="A113" s="136">
        <f>'GIRLS '!L117</f>
        <v>0</v>
      </c>
      <c r="B113" s="136" t="str">
        <f>'GIRLS '!B116</f>
        <v>W</v>
      </c>
      <c r="C113" s="136" t="str">
        <f>'GIRLS '!A116</f>
        <v>U13</v>
      </c>
      <c r="D113" s="136">
        <f>'GIRLS '!C116</f>
        <v>0</v>
      </c>
      <c r="E113" s="136">
        <f>'GIRLS '!D116</f>
        <v>0</v>
      </c>
      <c r="F113" s="136" t="str">
        <f>'GIRLS '!E117</f>
        <v>UNDER 13 GIRLS HIGH JUMP B String</v>
      </c>
      <c r="G113" s="136">
        <f>'GIRLS '!H117</f>
        <v>0</v>
      </c>
      <c r="H113" s="136">
        <f>'GIRLS '!J117</f>
        <v>0</v>
      </c>
      <c r="I113" s="136" t="str">
        <f t="shared" si="1"/>
        <v>U13W</v>
      </c>
      <c r="J113" s="137">
        <f>'GIRLS '!G117</f>
        <v>0</v>
      </c>
    </row>
    <row r="114" spans="1:10">
      <c r="A114" s="136" t="str">
        <f>'GIRLS '!L118</f>
        <v>AW</v>
      </c>
      <c r="B114" s="136" t="str">
        <f>'GIRLS '!B117</f>
        <v>W</v>
      </c>
      <c r="C114" s="136" t="str">
        <f>'GIRLS '!A117</f>
        <v>U13</v>
      </c>
      <c r="D114" s="136" t="str">
        <f>'GIRLS '!C117</f>
        <v xml:space="preserve">HJ </v>
      </c>
      <c r="E114" s="136" t="str">
        <f>'GIRLS '!D117</f>
        <v>B</v>
      </c>
      <c r="F114" s="136">
        <f>'GIRLS '!E118</f>
        <v>1</v>
      </c>
      <c r="G114" s="136" t="str">
        <f>'GIRLS '!H118</f>
        <v>Amy Porter</v>
      </c>
      <c r="H114" s="136" t="str">
        <f>'GIRLS '!J118</f>
        <v>Win</v>
      </c>
      <c r="I114" s="136" t="str">
        <f t="shared" si="1"/>
        <v>U13W</v>
      </c>
      <c r="J114" s="137">
        <f>'GIRLS '!G118</f>
        <v>1.25</v>
      </c>
    </row>
    <row r="115" spans="1:10">
      <c r="A115" s="136" t="str">
        <f>'GIRLS '!L119</f>
        <v>AW</v>
      </c>
      <c r="B115" s="136" t="str">
        <f>'GIRLS '!B118</f>
        <v>W</v>
      </c>
      <c r="C115" s="136" t="str">
        <f>'GIRLS '!A118</f>
        <v>U13</v>
      </c>
      <c r="D115" s="136" t="str">
        <f>'GIRLS '!C118</f>
        <v xml:space="preserve">HJ </v>
      </c>
      <c r="E115" s="136" t="str">
        <f>'GIRLS '!D118</f>
        <v>B</v>
      </c>
      <c r="F115" s="136">
        <f>'GIRLS '!E119</f>
        <v>2</v>
      </c>
      <c r="G115" s="136" t="str">
        <f>'GIRLS '!H119</f>
        <v>Venetia Mahony</v>
      </c>
      <c r="H115" s="136" t="str">
        <f>'GIRLS '!J119</f>
        <v>Oxf C</v>
      </c>
      <c r="I115" s="136" t="str">
        <f t="shared" si="1"/>
        <v>U13W</v>
      </c>
      <c r="J115" s="137">
        <f>'GIRLS '!G119</f>
        <v>1.2</v>
      </c>
    </row>
    <row r="116" spans="1:10">
      <c r="A116" s="136" t="str">
        <f>'GIRLS '!L120</f>
        <v>AW</v>
      </c>
      <c r="B116" s="136" t="str">
        <f>'GIRLS '!B119</f>
        <v>W</v>
      </c>
      <c r="C116" s="136" t="str">
        <f>'GIRLS '!A119</f>
        <v>U13</v>
      </c>
      <c r="D116" s="136" t="str">
        <f>'GIRLS '!C119</f>
        <v xml:space="preserve">HJ </v>
      </c>
      <c r="E116" s="136" t="str">
        <f>'GIRLS '!D119</f>
        <v>B</v>
      </c>
      <c r="F116" s="136">
        <f>'GIRLS '!E120</f>
        <v>3</v>
      </c>
      <c r="G116" s="136" t="str">
        <f>'GIRLS '!H120</f>
        <v>Isla Jones</v>
      </c>
      <c r="H116" s="136" t="str">
        <f>'GIRLS '!J120</f>
        <v>Slough J</v>
      </c>
      <c r="I116" s="136" t="str">
        <f t="shared" si="1"/>
        <v>U13W</v>
      </c>
      <c r="J116" s="137">
        <f>'GIRLS '!G120</f>
        <v>1.2</v>
      </c>
    </row>
    <row r="117" spans="1:10">
      <c r="A117" s="136" t="str">
        <f>'GIRLS '!L121</f>
        <v xml:space="preserve"> </v>
      </c>
      <c r="B117" s="136" t="str">
        <f>'GIRLS '!B120</f>
        <v>W</v>
      </c>
      <c r="C117" s="136" t="str">
        <f>'GIRLS '!A120</f>
        <v>U13</v>
      </c>
      <c r="D117" s="136" t="str">
        <f>'GIRLS '!C120</f>
        <v xml:space="preserve">HJ </v>
      </c>
      <c r="E117" s="136" t="str">
        <f>'GIRLS '!D120</f>
        <v>B</v>
      </c>
      <c r="F117" s="136">
        <f>'GIRLS '!E121</f>
        <v>4</v>
      </c>
      <c r="G117" s="136" t="str">
        <f>'GIRLS '!H121</f>
        <v>Megan Hamill</v>
      </c>
      <c r="H117" s="136" t="str">
        <f>'GIRLS '!J121</f>
        <v>Marl J</v>
      </c>
      <c r="I117" s="136" t="str">
        <f t="shared" si="1"/>
        <v>U13W</v>
      </c>
      <c r="J117" s="137">
        <f>'GIRLS '!G121</f>
        <v>1.1499999999999999</v>
      </c>
    </row>
    <row r="118" spans="1:10">
      <c r="A118" s="136" t="str">
        <f>'GIRLS '!L122</f>
        <v xml:space="preserve"> </v>
      </c>
      <c r="B118" s="136" t="str">
        <f>'GIRLS '!B121</f>
        <v>W</v>
      </c>
      <c r="C118" s="136" t="str">
        <f>'GIRLS '!A121</f>
        <v>U13</v>
      </c>
      <c r="D118" s="136" t="str">
        <f>'GIRLS '!C121</f>
        <v xml:space="preserve">HJ </v>
      </c>
      <c r="E118" s="136" t="str">
        <f>'GIRLS '!D121</f>
        <v>B</v>
      </c>
      <c r="F118" s="136">
        <f>'GIRLS '!E122</f>
        <v>5</v>
      </c>
      <c r="G118" s="136" t="str">
        <f>'GIRLS '!H122</f>
        <v>Maddie Vernon</v>
      </c>
      <c r="H118" s="136" t="str">
        <f>'GIRLS '!J122</f>
        <v>Salis</v>
      </c>
      <c r="I118" s="136" t="str">
        <f t="shared" si="1"/>
        <v>U13W</v>
      </c>
      <c r="J118" s="137">
        <f>'GIRLS '!G122</f>
        <v>1.05</v>
      </c>
    </row>
    <row r="119" spans="1:10">
      <c r="A119" s="136" t="str">
        <f>'GIRLS '!L123</f>
        <v/>
      </c>
      <c r="B119" s="136" t="str">
        <f>'GIRLS '!B122</f>
        <v>W</v>
      </c>
      <c r="C119" s="136" t="str">
        <f>'GIRLS '!A122</f>
        <v>U13</v>
      </c>
      <c r="D119" s="136" t="str">
        <f>'GIRLS '!C122</f>
        <v xml:space="preserve">HJ </v>
      </c>
      <c r="E119" s="136" t="str">
        <f>'GIRLS '!D122</f>
        <v>B</v>
      </c>
      <c r="F119" s="136">
        <f>'GIRLS '!E123</f>
        <v>6</v>
      </c>
      <c r="G119" s="136" t="str">
        <f>'GIRLS '!H123</f>
        <v xml:space="preserve"> </v>
      </c>
      <c r="H119" s="136" t="str">
        <f>'GIRLS '!J123</f>
        <v/>
      </c>
      <c r="I119" s="136" t="str">
        <f t="shared" si="1"/>
        <v>U13W</v>
      </c>
      <c r="J119" s="137">
        <f>'GIRLS '!G123</f>
        <v>0</v>
      </c>
    </row>
    <row r="120" spans="1:10">
      <c r="A120" s="136">
        <f>'GIRLS '!L124</f>
        <v>0</v>
      </c>
      <c r="B120" s="136" t="str">
        <f>'GIRLS '!B123</f>
        <v>W</v>
      </c>
      <c r="C120" s="136" t="str">
        <f>'GIRLS '!A123</f>
        <v>U13</v>
      </c>
      <c r="D120" s="136" t="str">
        <f>'GIRLS '!C123</f>
        <v xml:space="preserve">HJ </v>
      </c>
      <c r="E120" s="136" t="str">
        <f>'GIRLS '!D123</f>
        <v>B</v>
      </c>
      <c r="F120" s="136" t="str">
        <f>'GIRLS '!E124</f>
        <v/>
      </c>
      <c r="G120" s="136">
        <f>'GIRLS '!H124</f>
        <v>0</v>
      </c>
      <c r="H120" s="136">
        <f>'GIRLS '!J124</f>
        <v>0</v>
      </c>
      <c r="I120" s="136" t="str">
        <f t="shared" si="1"/>
        <v>U13W</v>
      </c>
      <c r="J120" s="137">
        <f>'GIRLS '!G124</f>
        <v>0</v>
      </c>
    </row>
    <row r="121" spans="1:10" ht="51">
      <c r="A121" s="136">
        <f>'GIRLS '!L125</f>
        <v>0</v>
      </c>
      <c r="B121" s="136" t="str">
        <f>'GIRLS '!B124</f>
        <v>W</v>
      </c>
      <c r="C121" s="136" t="str">
        <f>'GIRLS '!A124</f>
        <v>U13</v>
      </c>
      <c r="D121" s="136">
        <f>'GIRLS '!C124</f>
        <v>0</v>
      </c>
      <c r="E121" s="136">
        <f>'GIRLS '!D124</f>
        <v>0</v>
      </c>
      <c r="F121" s="136" t="str">
        <f>'GIRLS '!E125</f>
        <v>UNDER 13 GIRLS SHOT A String</v>
      </c>
      <c r="G121" s="136">
        <f>'GIRLS '!H125</f>
        <v>0</v>
      </c>
      <c r="H121" s="136">
        <f>'GIRLS '!J125</f>
        <v>0</v>
      </c>
      <c r="I121" s="136" t="str">
        <f t="shared" si="1"/>
        <v>U13W</v>
      </c>
      <c r="J121" s="137">
        <f>'GIRLS '!G125</f>
        <v>0</v>
      </c>
    </row>
    <row r="122" spans="1:10">
      <c r="A122" s="136" t="str">
        <f>'GIRLS '!L126</f>
        <v>AW</v>
      </c>
      <c r="B122" s="136" t="str">
        <f>'GIRLS '!B125</f>
        <v>W</v>
      </c>
      <c r="C122" s="136" t="str">
        <f>'GIRLS '!A125</f>
        <v>U13</v>
      </c>
      <c r="D122" s="136" t="str">
        <f>'GIRLS '!C125</f>
        <v xml:space="preserve">SPU13W </v>
      </c>
      <c r="E122" s="136" t="str">
        <f>'GIRLS '!D125</f>
        <v>A</v>
      </c>
      <c r="F122" s="136">
        <f>'GIRLS '!E126</f>
        <v>1</v>
      </c>
      <c r="G122" s="136" t="str">
        <f>'GIRLS '!H126</f>
        <v>Annie Jonkers</v>
      </c>
      <c r="H122" s="136" t="str">
        <f>'GIRLS '!J126</f>
        <v>Oxf C</v>
      </c>
      <c r="I122" s="136" t="str">
        <f t="shared" si="1"/>
        <v>U13W</v>
      </c>
      <c r="J122" s="137">
        <f>'GIRLS '!G126</f>
        <v>8.1199999999999992</v>
      </c>
    </row>
    <row r="123" spans="1:10">
      <c r="A123" s="136" t="str">
        <f>'GIRLS '!L127</f>
        <v>AW</v>
      </c>
      <c r="B123" s="136" t="str">
        <f>'GIRLS '!B126</f>
        <v>W</v>
      </c>
      <c r="C123" s="136" t="str">
        <f>'GIRLS '!A126</f>
        <v>U13</v>
      </c>
      <c r="D123" s="136" t="str">
        <f>'GIRLS '!C126</f>
        <v xml:space="preserve">SPU13W </v>
      </c>
      <c r="E123" s="136" t="str">
        <f>'GIRLS '!D126</f>
        <v>A</v>
      </c>
      <c r="F123" s="136">
        <f>'GIRLS '!E127</f>
        <v>2</v>
      </c>
      <c r="G123" s="136" t="str">
        <f>'GIRLS '!H127</f>
        <v>Lauren Richards</v>
      </c>
      <c r="H123" s="136" t="str">
        <f>'GIRLS '!J127</f>
        <v>Win</v>
      </c>
      <c r="I123" s="136" t="str">
        <f t="shared" si="1"/>
        <v>U13W</v>
      </c>
      <c r="J123" s="137">
        <f>'GIRLS '!G127</f>
        <v>7.81</v>
      </c>
    </row>
    <row r="124" spans="1:10">
      <c r="A124" s="136" t="str">
        <f>'GIRLS '!L128</f>
        <v>AW</v>
      </c>
      <c r="B124" s="136" t="str">
        <f>'GIRLS '!B127</f>
        <v>W</v>
      </c>
      <c r="C124" s="136" t="str">
        <f>'GIRLS '!A127</f>
        <v>U13</v>
      </c>
      <c r="D124" s="136" t="str">
        <f>'GIRLS '!C127</f>
        <v xml:space="preserve">SPU13W </v>
      </c>
      <c r="E124" s="136" t="str">
        <f>'GIRLS '!D127</f>
        <v>A</v>
      </c>
      <c r="F124" s="136">
        <f>'GIRLS '!E128</f>
        <v>3</v>
      </c>
      <c r="G124" s="136" t="str">
        <f>'GIRLS '!H128</f>
        <v>Bethany Jones</v>
      </c>
      <c r="H124" s="136" t="str">
        <f>'GIRLS '!J128</f>
        <v>Slough J</v>
      </c>
      <c r="I124" s="136" t="str">
        <f t="shared" si="1"/>
        <v>U13W</v>
      </c>
      <c r="J124" s="137">
        <f>'GIRLS '!G128</f>
        <v>7.28</v>
      </c>
    </row>
    <row r="125" spans="1:10">
      <c r="A125" s="136" t="str">
        <f>'GIRLS '!L129</f>
        <v xml:space="preserve"> </v>
      </c>
      <c r="B125" s="136" t="str">
        <f>'GIRLS '!B128</f>
        <v>W</v>
      </c>
      <c r="C125" s="136" t="str">
        <f>'GIRLS '!A128</f>
        <v>U13</v>
      </c>
      <c r="D125" s="136" t="str">
        <f>'GIRLS '!C128</f>
        <v xml:space="preserve">SPU13W </v>
      </c>
      <c r="E125" s="136" t="str">
        <f>'GIRLS '!D128</f>
        <v>A</v>
      </c>
      <c r="F125" s="136">
        <f>'GIRLS '!E129</f>
        <v>4</v>
      </c>
      <c r="G125" s="136" t="str">
        <f>'GIRLS '!H129</f>
        <v>SOPHIE LIVINGSTONE</v>
      </c>
      <c r="H125" s="136" t="str">
        <f>'GIRLS '!J129</f>
        <v>Newb</v>
      </c>
      <c r="I125" s="136" t="str">
        <f t="shared" si="1"/>
        <v>U13W</v>
      </c>
      <c r="J125" s="137">
        <f>'GIRLS '!G129</f>
        <v>5.28</v>
      </c>
    </row>
    <row r="126" spans="1:10">
      <c r="A126" s="136" t="str">
        <f>'GIRLS '!L130</f>
        <v xml:space="preserve"> </v>
      </c>
      <c r="B126" s="136" t="str">
        <f>'GIRLS '!B129</f>
        <v>W</v>
      </c>
      <c r="C126" s="136" t="str">
        <f>'GIRLS '!A129</f>
        <v>U13</v>
      </c>
      <c r="D126" s="136" t="str">
        <f>'GIRLS '!C129</f>
        <v xml:space="preserve">SPU13W </v>
      </c>
      <c r="E126" s="136" t="str">
        <f>'GIRLS '!D129</f>
        <v>A</v>
      </c>
      <c r="F126" s="136">
        <f>'GIRLS '!E130</f>
        <v>5</v>
      </c>
      <c r="G126" s="136" t="str">
        <f>'GIRLS '!H130</f>
        <v>Anna White</v>
      </c>
      <c r="H126" s="136" t="str">
        <f>'GIRLS '!J130</f>
        <v>Marl J</v>
      </c>
      <c r="I126" s="136" t="str">
        <f t="shared" si="1"/>
        <v>U13W</v>
      </c>
      <c r="J126" s="137">
        <f>'GIRLS '!G130</f>
        <v>4.67</v>
      </c>
    </row>
    <row r="127" spans="1:10">
      <c r="A127" s="136" t="str">
        <f>'GIRLS '!L131</f>
        <v/>
      </c>
      <c r="B127" s="136" t="str">
        <f>'GIRLS '!B130</f>
        <v>W</v>
      </c>
      <c r="C127" s="136" t="str">
        <f>'GIRLS '!A130</f>
        <v>U13</v>
      </c>
      <c r="D127" s="136" t="str">
        <f>'GIRLS '!C130</f>
        <v xml:space="preserve">SPU13W </v>
      </c>
      <c r="E127" s="136" t="str">
        <f>'GIRLS '!D130</f>
        <v>A</v>
      </c>
      <c r="F127" s="136">
        <f>'GIRLS '!E131</f>
        <v>6</v>
      </c>
      <c r="G127" s="136" t="str">
        <f>'GIRLS '!H131</f>
        <v xml:space="preserve"> </v>
      </c>
      <c r="H127" s="136" t="str">
        <f>'GIRLS '!J131</f>
        <v/>
      </c>
      <c r="I127" s="136" t="str">
        <f t="shared" si="1"/>
        <v>U13W</v>
      </c>
      <c r="J127" s="137">
        <f>'GIRLS '!G131</f>
        <v>0</v>
      </c>
    </row>
    <row r="128" spans="1:10">
      <c r="A128" s="136">
        <f>'GIRLS '!L132</f>
        <v>0</v>
      </c>
      <c r="B128" s="136" t="str">
        <f>'GIRLS '!B131</f>
        <v>W</v>
      </c>
      <c r="C128" s="136" t="str">
        <f>'GIRLS '!A131</f>
        <v>U13</v>
      </c>
      <c r="D128" s="136" t="str">
        <f>'GIRLS '!C131</f>
        <v xml:space="preserve">SPU13W </v>
      </c>
      <c r="E128" s="136" t="str">
        <f>'GIRLS '!D131</f>
        <v>A</v>
      </c>
      <c r="F128" s="136" t="str">
        <f>'GIRLS '!E132</f>
        <v/>
      </c>
      <c r="G128" s="136">
        <f>'GIRLS '!H132</f>
        <v>0</v>
      </c>
      <c r="H128" s="136">
        <f>'GIRLS '!J132</f>
        <v>0</v>
      </c>
      <c r="I128" s="136" t="str">
        <f t="shared" si="1"/>
        <v>U13W</v>
      </c>
      <c r="J128" s="137">
        <f>'GIRLS '!G132</f>
        <v>0</v>
      </c>
    </row>
    <row r="129" spans="1:10" ht="51">
      <c r="A129" s="136">
        <f>'GIRLS '!L133</f>
        <v>0</v>
      </c>
      <c r="B129" s="136" t="str">
        <f>'GIRLS '!B132</f>
        <v>W</v>
      </c>
      <c r="C129" s="136" t="str">
        <f>'GIRLS '!A132</f>
        <v>U13</v>
      </c>
      <c r="D129" s="136">
        <f>'GIRLS '!C132</f>
        <v>0</v>
      </c>
      <c r="E129" s="136">
        <f>'GIRLS '!D132</f>
        <v>0</v>
      </c>
      <c r="F129" s="136" t="str">
        <f>'GIRLS '!E133</f>
        <v>UNDER 13 GIRLS SHOT B String</v>
      </c>
      <c r="G129" s="136">
        <f>'GIRLS '!H133</f>
        <v>0</v>
      </c>
      <c r="H129" s="136">
        <f>'GIRLS '!J133</f>
        <v>0</v>
      </c>
      <c r="I129" s="136" t="str">
        <f t="shared" si="1"/>
        <v>U13W</v>
      </c>
      <c r="J129" s="137">
        <f>'GIRLS '!G133</f>
        <v>0</v>
      </c>
    </row>
    <row r="130" spans="1:10">
      <c r="A130" s="136" t="str">
        <f>'GIRLS '!L134</f>
        <v>AW</v>
      </c>
      <c r="B130" s="136" t="str">
        <f>'GIRLS '!B133</f>
        <v>W</v>
      </c>
      <c r="C130" s="136" t="str">
        <f>'GIRLS '!A133</f>
        <v>U13</v>
      </c>
      <c r="D130" s="136" t="str">
        <f>'GIRLS '!C133</f>
        <v xml:space="preserve">SPU13W </v>
      </c>
      <c r="E130" s="136" t="str">
        <f>'GIRLS '!D133</f>
        <v>B</v>
      </c>
      <c r="F130" s="136">
        <f>'GIRLS '!E134</f>
        <v>1</v>
      </c>
      <c r="G130" s="136" t="str">
        <f>'GIRLS '!H134</f>
        <v>Erin McBriar</v>
      </c>
      <c r="H130" s="136" t="str">
        <f>'GIRLS '!J134</f>
        <v>Win</v>
      </c>
      <c r="I130" s="136" t="str">
        <f t="shared" si="1"/>
        <v>U13W</v>
      </c>
      <c r="J130" s="137">
        <f>'GIRLS '!G134</f>
        <v>7.79</v>
      </c>
    </row>
    <row r="131" spans="1:10">
      <c r="A131" s="136" t="str">
        <f>'GIRLS '!L135</f>
        <v>AW</v>
      </c>
      <c r="B131" s="136" t="str">
        <f>'GIRLS '!B134</f>
        <v>W</v>
      </c>
      <c r="C131" s="136" t="str">
        <f>'GIRLS '!A134</f>
        <v>U13</v>
      </c>
      <c r="D131" s="136" t="str">
        <f>'GIRLS '!C134</f>
        <v xml:space="preserve">SPU13W </v>
      </c>
      <c r="E131" s="136" t="str">
        <f>'GIRLS '!D134</f>
        <v>B</v>
      </c>
      <c r="F131" s="136">
        <f>'GIRLS '!E135</f>
        <v>2</v>
      </c>
      <c r="G131" s="136" t="str">
        <f>'GIRLS '!H135</f>
        <v>Anela Akoun</v>
      </c>
      <c r="H131" s="136" t="str">
        <f>'GIRLS '!J135</f>
        <v>Slough J</v>
      </c>
      <c r="I131" s="136" t="str">
        <f t="shared" ref="I131:I194" si="2">+C131&amp;B131</f>
        <v>U13W</v>
      </c>
      <c r="J131" s="137">
        <f>'GIRLS '!G135</f>
        <v>6.03</v>
      </c>
    </row>
    <row r="132" spans="1:10">
      <c r="A132" s="136" t="str">
        <f>'GIRLS '!L136</f>
        <v xml:space="preserve"> </v>
      </c>
      <c r="B132" s="136" t="str">
        <f>'GIRLS '!B135</f>
        <v>W</v>
      </c>
      <c r="C132" s="136" t="str">
        <f>'GIRLS '!A135</f>
        <v>U13</v>
      </c>
      <c r="D132" s="136" t="str">
        <f>'GIRLS '!C135</f>
        <v xml:space="preserve">SPU13W </v>
      </c>
      <c r="E132" s="136" t="str">
        <f>'GIRLS '!D135</f>
        <v>B</v>
      </c>
      <c r="F132" s="136">
        <f>'GIRLS '!E136</f>
        <v>3</v>
      </c>
      <c r="G132" s="136" t="str">
        <f>'GIRLS '!H136</f>
        <v>Alanna O'Neill</v>
      </c>
      <c r="H132" s="136" t="str">
        <f>'GIRLS '!J136</f>
        <v>Oxf C</v>
      </c>
      <c r="I132" s="136" t="str">
        <f t="shared" si="2"/>
        <v>U13W</v>
      </c>
      <c r="J132" s="137">
        <f>'GIRLS '!G136</f>
        <v>5.19</v>
      </c>
    </row>
    <row r="133" spans="1:10">
      <c r="A133" s="136" t="str">
        <f>'GIRLS '!L137</f>
        <v xml:space="preserve"> </v>
      </c>
      <c r="B133" s="136" t="str">
        <f>'GIRLS '!B136</f>
        <v>W</v>
      </c>
      <c r="C133" s="136" t="str">
        <f>'GIRLS '!A136</f>
        <v>U13</v>
      </c>
      <c r="D133" s="136" t="str">
        <f>'GIRLS '!C136</f>
        <v xml:space="preserve">SPU13W </v>
      </c>
      <c r="E133" s="136" t="str">
        <f>'GIRLS '!D136</f>
        <v>B</v>
      </c>
      <c r="F133" s="136">
        <f>'GIRLS '!E137</f>
        <v>4</v>
      </c>
      <c r="G133" s="136" t="str">
        <f>'GIRLS '!H137</f>
        <v>Esme Montague</v>
      </c>
      <c r="H133" s="136" t="str">
        <f>'GIRLS '!J137</f>
        <v>Marl J</v>
      </c>
      <c r="I133" s="136" t="str">
        <f t="shared" si="2"/>
        <v>U13W</v>
      </c>
      <c r="J133" s="137">
        <f>'GIRLS '!G137</f>
        <v>4.29</v>
      </c>
    </row>
    <row r="134" spans="1:10">
      <c r="A134" s="136" t="str">
        <f>'GIRLS '!L138</f>
        <v xml:space="preserve"> </v>
      </c>
      <c r="B134" s="136" t="str">
        <f>'GIRLS '!B137</f>
        <v>W</v>
      </c>
      <c r="C134" s="136" t="str">
        <f>'GIRLS '!A137</f>
        <v>U13</v>
      </c>
      <c r="D134" s="136" t="str">
        <f>'GIRLS '!C137</f>
        <v xml:space="preserve">SPU13W </v>
      </c>
      <c r="E134" s="136" t="str">
        <f>'GIRLS '!D137</f>
        <v>B</v>
      </c>
      <c r="F134" s="136">
        <f>'GIRLS '!E138</f>
        <v>5</v>
      </c>
      <c r="G134" s="136" t="str">
        <f>'GIRLS '!H138</f>
        <v>ELIZABETH PALMER</v>
      </c>
      <c r="H134" s="136" t="str">
        <f>'GIRLS '!J138</f>
        <v>Newb</v>
      </c>
      <c r="I134" s="136" t="str">
        <f t="shared" si="2"/>
        <v>U13W</v>
      </c>
      <c r="J134" s="137">
        <f>'GIRLS '!G138</f>
        <v>3.86</v>
      </c>
    </row>
    <row r="135" spans="1:10">
      <c r="A135" s="136" t="str">
        <f>'GIRLS '!L139</f>
        <v/>
      </c>
      <c r="B135" s="136" t="str">
        <f>'GIRLS '!B138</f>
        <v>W</v>
      </c>
      <c r="C135" s="136" t="str">
        <f>'GIRLS '!A138</f>
        <v>U13</v>
      </c>
      <c r="D135" s="136" t="str">
        <f>'GIRLS '!C138</f>
        <v xml:space="preserve">SPU13W </v>
      </c>
      <c r="E135" s="136" t="str">
        <f>'GIRLS '!D138</f>
        <v>B</v>
      </c>
      <c r="F135" s="136">
        <f>'GIRLS '!E139</f>
        <v>6</v>
      </c>
      <c r="G135" s="136" t="str">
        <f>'GIRLS '!H139</f>
        <v xml:space="preserve"> </v>
      </c>
      <c r="H135" s="136" t="str">
        <f>'GIRLS '!J139</f>
        <v/>
      </c>
      <c r="I135" s="136" t="str">
        <f t="shared" si="2"/>
        <v>U13W</v>
      </c>
      <c r="J135" s="137">
        <f>'GIRLS '!G139</f>
        <v>0</v>
      </c>
    </row>
    <row r="136" spans="1:10">
      <c r="A136" s="136">
        <f>'GIRLS '!L140</f>
        <v>0</v>
      </c>
      <c r="B136" s="136" t="str">
        <f>'GIRLS '!B139</f>
        <v>W</v>
      </c>
      <c r="C136" s="136" t="str">
        <f>'GIRLS '!A139</f>
        <v>U13</v>
      </c>
      <c r="D136" s="136" t="str">
        <f>'GIRLS '!C139</f>
        <v xml:space="preserve">SPU13W </v>
      </c>
      <c r="E136" s="136" t="str">
        <f>'GIRLS '!D139</f>
        <v>B</v>
      </c>
      <c r="F136" s="136" t="str">
        <f>'GIRLS '!E140</f>
        <v/>
      </c>
      <c r="G136" s="136">
        <f>'GIRLS '!H140</f>
        <v>0</v>
      </c>
      <c r="H136" s="136">
        <f>'GIRLS '!J140</f>
        <v>0</v>
      </c>
      <c r="I136" s="136" t="str">
        <f t="shared" si="2"/>
        <v>U13W</v>
      </c>
      <c r="J136" s="137">
        <f>'GIRLS '!G140</f>
        <v>0</v>
      </c>
    </row>
    <row r="137" spans="1:10" ht="51">
      <c r="A137" s="136">
        <f>'GIRLS '!L141</f>
        <v>0</v>
      </c>
      <c r="B137" s="136" t="str">
        <f>'GIRLS '!B140</f>
        <v>W</v>
      </c>
      <c r="C137" s="136" t="str">
        <f>'GIRLS '!A140</f>
        <v>U13</v>
      </c>
      <c r="D137" s="136">
        <f>'GIRLS '!C140</f>
        <v>0</v>
      </c>
      <c r="E137" s="136">
        <f>'GIRLS '!D140</f>
        <v>0</v>
      </c>
      <c r="F137" s="136" t="str">
        <f>'GIRLS '!E141</f>
        <v>UNDER 13 GIRLS DISCUS A String</v>
      </c>
      <c r="G137" s="136">
        <f>'GIRLS '!H141</f>
        <v>0</v>
      </c>
      <c r="H137" s="136">
        <f>'GIRLS '!J141</f>
        <v>0</v>
      </c>
      <c r="I137" s="136" t="str">
        <f t="shared" si="2"/>
        <v>U13W</v>
      </c>
      <c r="J137" s="137">
        <f>'GIRLS '!G141</f>
        <v>0</v>
      </c>
    </row>
    <row r="138" spans="1:10">
      <c r="A138" s="136" t="str">
        <f>'GIRLS '!L142</f>
        <v>AW</v>
      </c>
      <c r="B138" s="136" t="str">
        <f>'GIRLS '!B141</f>
        <v>W</v>
      </c>
      <c r="C138" s="136" t="str">
        <f>'GIRLS '!A141</f>
        <v>U13</v>
      </c>
      <c r="D138" s="136" t="str">
        <f>'GIRLS '!C141</f>
        <v xml:space="preserve">DTU13W </v>
      </c>
      <c r="E138" s="136" t="str">
        <f>'GIRLS '!D141</f>
        <v>A</v>
      </c>
      <c r="F138" s="136">
        <f>'GIRLS '!E142</f>
        <v>1</v>
      </c>
      <c r="G138" s="136" t="str">
        <f>'GIRLS '!H142</f>
        <v>Erin McBriar</v>
      </c>
      <c r="H138" s="136" t="str">
        <f>'GIRLS '!J142</f>
        <v>Win</v>
      </c>
      <c r="I138" s="136" t="str">
        <f t="shared" si="2"/>
        <v>U13W</v>
      </c>
      <c r="J138" s="137">
        <f>'GIRLS '!G142</f>
        <v>24.13</v>
      </c>
    </row>
    <row r="139" spans="1:10">
      <c r="A139" s="136" t="str">
        <f>'GIRLS '!L143</f>
        <v>AW</v>
      </c>
      <c r="B139" s="136" t="str">
        <f>'GIRLS '!B142</f>
        <v>W</v>
      </c>
      <c r="C139" s="136" t="str">
        <f>'GIRLS '!A142</f>
        <v>U13</v>
      </c>
      <c r="D139" s="136" t="str">
        <f>'GIRLS '!C142</f>
        <v xml:space="preserve">DTU13W </v>
      </c>
      <c r="E139" s="136" t="str">
        <f>'GIRLS '!D142</f>
        <v>A</v>
      </c>
      <c r="F139" s="136">
        <f>'GIRLS '!E143</f>
        <v>2</v>
      </c>
      <c r="G139" s="136" t="str">
        <f>'GIRLS '!H143</f>
        <v>Kaitlin Miller</v>
      </c>
      <c r="H139" s="136" t="str">
        <f>'GIRLS '!J143</f>
        <v>Salis</v>
      </c>
      <c r="I139" s="136" t="str">
        <f t="shared" si="2"/>
        <v>U13W</v>
      </c>
      <c r="J139" s="137">
        <f>'GIRLS '!G143</f>
        <v>19.850000000000001</v>
      </c>
    </row>
    <row r="140" spans="1:10">
      <c r="A140" s="136" t="str">
        <f>'GIRLS '!L144</f>
        <v>AW</v>
      </c>
      <c r="B140" s="136" t="str">
        <f>'GIRLS '!B143</f>
        <v>W</v>
      </c>
      <c r="C140" s="136" t="str">
        <f>'GIRLS '!A143</f>
        <v>U13</v>
      </c>
      <c r="D140" s="136" t="str">
        <f>'GIRLS '!C143</f>
        <v xml:space="preserve">DTU13W </v>
      </c>
      <c r="E140" s="136" t="str">
        <f>'GIRLS '!D143</f>
        <v>A</v>
      </c>
      <c r="F140" s="136">
        <f>'GIRLS '!E144</f>
        <v>3</v>
      </c>
      <c r="G140" s="136" t="str">
        <f>'GIRLS '!H144</f>
        <v>Ellie Mullins</v>
      </c>
      <c r="H140" s="136" t="str">
        <f>'GIRLS '!J144</f>
        <v>Marl J</v>
      </c>
      <c r="I140" s="136" t="str">
        <f t="shared" si="2"/>
        <v>U13W</v>
      </c>
      <c r="J140" s="137">
        <f>'GIRLS '!G144</f>
        <v>18.82</v>
      </c>
    </row>
    <row r="141" spans="1:10">
      <c r="A141" s="136" t="str">
        <f>'GIRLS '!L145</f>
        <v>AW</v>
      </c>
      <c r="B141" s="136" t="str">
        <f>'GIRLS '!B144</f>
        <v>W</v>
      </c>
      <c r="C141" s="136" t="str">
        <f>'GIRLS '!A144</f>
        <v>U13</v>
      </c>
      <c r="D141" s="136" t="str">
        <f>'GIRLS '!C144</f>
        <v xml:space="preserve">DTU13W </v>
      </c>
      <c r="E141" s="136" t="str">
        <f>'GIRLS '!D144</f>
        <v>A</v>
      </c>
      <c r="F141" s="136">
        <f>'GIRLS '!E145</f>
        <v>4</v>
      </c>
      <c r="G141" s="136" t="str">
        <f>'GIRLS '!H145</f>
        <v>Payton Carter</v>
      </c>
      <c r="H141" s="136" t="str">
        <f>'GIRLS '!J145</f>
        <v>Oxf C</v>
      </c>
      <c r="I141" s="136" t="str">
        <f t="shared" si="2"/>
        <v>U13W</v>
      </c>
      <c r="J141" s="137">
        <f>'GIRLS '!G145</f>
        <v>15.98</v>
      </c>
    </row>
    <row r="142" spans="1:10">
      <c r="A142" s="136" t="str">
        <f>'GIRLS '!L146</f>
        <v xml:space="preserve"> </v>
      </c>
      <c r="B142" s="136" t="str">
        <f>'GIRLS '!B145</f>
        <v>W</v>
      </c>
      <c r="C142" s="136" t="str">
        <f>'GIRLS '!A145</f>
        <v>U13</v>
      </c>
      <c r="D142" s="136" t="str">
        <f>'GIRLS '!C145</f>
        <v xml:space="preserve">DTU13W </v>
      </c>
      <c r="E142" s="136" t="str">
        <f>'GIRLS '!D145</f>
        <v>A</v>
      </c>
      <c r="F142" s="136">
        <f>'GIRLS '!E146</f>
        <v>5</v>
      </c>
      <c r="G142" s="136" t="str">
        <f>'GIRLS '!H146</f>
        <v>SOPHIE LIVINGSTONE</v>
      </c>
      <c r="H142" s="136" t="str">
        <f>'GIRLS '!J146</f>
        <v>Newb</v>
      </c>
      <c r="I142" s="136" t="str">
        <f t="shared" si="2"/>
        <v>U13W</v>
      </c>
      <c r="J142" s="137">
        <f>'GIRLS '!G146</f>
        <v>11.84</v>
      </c>
    </row>
    <row r="143" spans="1:10">
      <c r="A143" s="136" t="str">
        <f>'GIRLS '!L147</f>
        <v xml:space="preserve"> </v>
      </c>
      <c r="B143" s="136" t="str">
        <f>'GIRLS '!B146</f>
        <v>W</v>
      </c>
      <c r="C143" s="136" t="str">
        <f>'GIRLS '!A146</f>
        <v>U13</v>
      </c>
      <c r="D143" s="136" t="str">
        <f>'GIRLS '!C146</f>
        <v xml:space="preserve">DTU13W </v>
      </c>
      <c r="E143" s="136" t="str">
        <f>'GIRLS '!D146</f>
        <v>A</v>
      </c>
      <c r="F143" s="136">
        <f>'GIRLS '!E147</f>
        <v>6</v>
      </c>
      <c r="G143" s="136" t="str">
        <f>'GIRLS '!H147</f>
        <v>Emilia Wilkinson</v>
      </c>
      <c r="H143" s="136" t="str">
        <f>'GIRLS '!J147</f>
        <v>Slough J</v>
      </c>
      <c r="I143" s="136" t="str">
        <f t="shared" si="2"/>
        <v>U13W</v>
      </c>
      <c r="J143" s="137">
        <f>'GIRLS '!G147</f>
        <v>10.7</v>
      </c>
    </row>
    <row r="144" spans="1:10">
      <c r="A144" s="136">
        <f>'GIRLS '!L148</f>
        <v>0</v>
      </c>
      <c r="B144" s="136" t="str">
        <f>'GIRLS '!B147</f>
        <v>W</v>
      </c>
      <c r="C144" s="136" t="str">
        <f>'GIRLS '!A147</f>
        <v>U13</v>
      </c>
      <c r="D144" s="136" t="str">
        <f>'GIRLS '!C147</f>
        <v xml:space="preserve">DTU13W </v>
      </c>
      <c r="E144" s="136" t="str">
        <f>'GIRLS '!D147</f>
        <v>A</v>
      </c>
      <c r="F144" s="136" t="str">
        <f>'GIRLS '!E148</f>
        <v/>
      </c>
      <c r="G144" s="136">
        <f>'GIRLS '!H148</f>
        <v>0</v>
      </c>
      <c r="H144" s="136">
        <f>'GIRLS '!J148</f>
        <v>0</v>
      </c>
      <c r="I144" s="136" t="str">
        <f t="shared" si="2"/>
        <v>U13W</v>
      </c>
      <c r="J144" s="137">
        <f>'GIRLS '!G148</f>
        <v>0</v>
      </c>
    </row>
    <row r="145" spans="1:10" ht="51">
      <c r="A145" s="136">
        <f>'GIRLS '!L149</f>
        <v>0</v>
      </c>
      <c r="B145" s="136" t="str">
        <f>'GIRLS '!B148</f>
        <v>W</v>
      </c>
      <c r="C145" s="136" t="str">
        <f>'GIRLS '!A148</f>
        <v>U13</v>
      </c>
      <c r="D145" s="136">
        <f>'GIRLS '!C148</f>
        <v>0</v>
      </c>
      <c r="E145" s="136">
        <f>'GIRLS '!D148</f>
        <v>0</v>
      </c>
      <c r="F145" s="136" t="str">
        <f>'GIRLS '!E149</f>
        <v>UNDER 13 GIRLS DISCUS B String</v>
      </c>
      <c r="G145" s="136">
        <f>'GIRLS '!H149</f>
        <v>0</v>
      </c>
      <c r="H145" s="136">
        <f>'GIRLS '!J149</f>
        <v>0</v>
      </c>
      <c r="I145" s="136" t="str">
        <f t="shared" si="2"/>
        <v>U13W</v>
      </c>
      <c r="J145" s="137">
        <f>'GIRLS '!G149</f>
        <v>0</v>
      </c>
    </row>
    <row r="146" spans="1:10">
      <c r="A146" s="136" t="str">
        <f>'GIRLS '!L150</f>
        <v>AW</v>
      </c>
      <c r="B146" s="136" t="str">
        <f>'GIRLS '!B149</f>
        <v>W</v>
      </c>
      <c r="C146" s="136" t="str">
        <f>'GIRLS '!A149</f>
        <v>U13</v>
      </c>
      <c r="D146" s="136" t="str">
        <f>'GIRLS '!C149</f>
        <v xml:space="preserve">DTU13W </v>
      </c>
      <c r="E146" s="136" t="str">
        <f>'GIRLS '!D149</f>
        <v>B</v>
      </c>
      <c r="F146" s="136">
        <f>'GIRLS '!E150</f>
        <v>1</v>
      </c>
      <c r="G146" s="136" t="str">
        <f>'GIRLS '!H150</f>
        <v>Lauren Richards</v>
      </c>
      <c r="H146" s="136" t="str">
        <f>'GIRLS '!J150</f>
        <v>Win</v>
      </c>
      <c r="I146" s="136" t="str">
        <f t="shared" si="2"/>
        <v>U13W</v>
      </c>
      <c r="J146" s="137">
        <f>'GIRLS '!G150</f>
        <v>17.5</v>
      </c>
    </row>
    <row r="147" spans="1:10">
      <c r="A147" s="136" t="str">
        <f>'GIRLS '!L151</f>
        <v xml:space="preserve"> </v>
      </c>
      <c r="B147" s="136" t="str">
        <f>'GIRLS '!B150</f>
        <v>W</v>
      </c>
      <c r="C147" s="136" t="str">
        <f>'GIRLS '!A150</f>
        <v>U13</v>
      </c>
      <c r="D147" s="136" t="str">
        <f>'GIRLS '!C150</f>
        <v xml:space="preserve">DTU13W </v>
      </c>
      <c r="E147" s="136" t="str">
        <f>'GIRLS '!D150</f>
        <v>B</v>
      </c>
      <c r="F147" s="136">
        <f>'GIRLS '!E151</f>
        <v>2</v>
      </c>
      <c r="G147" s="136" t="str">
        <f>'GIRLS '!H151</f>
        <v>Ellie Hamill</v>
      </c>
      <c r="H147" s="136" t="str">
        <f>'GIRLS '!J151</f>
        <v>Marl J</v>
      </c>
      <c r="I147" s="136" t="str">
        <f t="shared" si="2"/>
        <v>U13W</v>
      </c>
      <c r="J147" s="137">
        <f>'GIRLS '!G151</f>
        <v>12.44</v>
      </c>
    </row>
    <row r="148" spans="1:10">
      <c r="A148" s="136" t="str">
        <f>'GIRLS '!L152</f>
        <v xml:space="preserve"> </v>
      </c>
      <c r="B148" s="136" t="str">
        <f>'GIRLS '!B151</f>
        <v>W</v>
      </c>
      <c r="C148" s="136" t="str">
        <f>'GIRLS '!A151</f>
        <v>U13</v>
      </c>
      <c r="D148" s="136" t="str">
        <f>'GIRLS '!C151</f>
        <v xml:space="preserve">DTU13W </v>
      </c>
      <c r="E148" s="136" t="str">
        <f>'GIRLS '!D151</f>
        <v>B</v>
      </c>
      <c r="F148" s="136">
        <f>'GIRLS '!E152</f>
        <v>3</v>
      </c>
      <c r="G148" s="136" t="str">
        <f>'GIRLS '!H152</f>
        <v>Brianna Garraway</v>
      </c>
      <c r="H148" s="136" t="str">
        <f>'GIRLS '!J152</f>
        <v>Slough J</v>
      </c>
      <c r="I148" s="136" t="str">
        <f t="shared" si="2"/>
        <v>U13W</v>
      </c>
      <c r="J148" s="137">
        <f>'GIRLS '!G152</f>
        <v>10.59</v>
      </c>
    </row>
    <row r="149" spans="1:10">
      <c r="A149" s="136" t="str">
        <f>'GIRLS '!L153</f>
        <v xml:space="preserve"> </v>
      </c>
      <c r="B149" s="136" t="str">
        <f>'GIRLS '!B152</f>
        <v>W</v>
      </c>
      <c r="C149" s="136" t="str">
        <f>'GIRLS '!A152</f>
        <v>U13</v>
      </c>
      <c r="D149" s="136" t="str">
        <f>'GIRLS '!C152</f>
        <v xml:space="preserve">DTU13W </v>
      </c>
      <c r="E149" s="136" t="str">
        <f>'GIRLS '!D152</f>
        <v>B</v>
      </c>
      <c r="F149" s="136">
        <f>'GIRLS '!E153</f>
        <v>4</v>
      </c>
      <c r="G149" s="136" t="str">
        <f>'GIRLS '!H153</f>
        <v>Sienna Hardy</v>
      </c>
      <c r="H149" s="136" t="str">
        <f>'GIRLS '!J153</f>
        <v>Oxf C</v>
      </c>
      <c r="I149" s="136" t="str">
        <f t="shared" si="2"/>
        <v>U13W</v>
      </c>
      <c r="J149" s="137">
        <f>'GIRLS '!G153</f>
        <v>10.039999999999999</v>
      </c>
    </row>
    <row r="150" spans="1:10">
      <c r="A150" s="136" t="str">
        <f>'GIRLS '!L154</f>
        <v xml:space="preserve"> </v>
      </c>
      <c r="B150" s="136" t="str">
        <f>'GIRLS '!B153</f>
        <v>W</v>
      </c>
      <c r="C150" s="136" t="str">
        <f>'GIRLS '!A153</f>
        <v>U13</v>
      </c>
      <c r="D150" s="136" t="str">
        <f>'GIRLS '!C153</f>
        <v xml:space="preserve">DTU13W </v>
      </c>
      <c r="E150" s="136" t="str">
        <f>'GIRLS '!D153</f>
        <v>B</v>
      </c>
      <c r="F150" s="136">
        <f>'GIRLS '!E154</f>
        <v>5</v>
      </c>
      <c r="G150" s="136" t="str">
        <f>'GIRLS '!H154</f>
        <v>ELIZABETH PALMER</v>
      </c>
      <c r="H150" s="136" t="str">
        <f>'GIRLS '!J154</f>
        <v>Newb</v>
      </c>
      <c r="I150" s="136" t="str">
        <f t="shared" si="2"/>
        <v>U13W</v>
      </c>
      <c r="J150" s="137">
        <f>'GIRLS '!G154</f>
        <v>8.94</v>
      </c>
    </row>
    <row r="151" spans="1:10">
      <c r="A151" s="136" t="str">
        <f>'GIRLS '!L155</f>
        <v/>
      </c>
      <c r="B151" s="136" t="str">
        <f>'GIRLS '!B154</f>
        <v>W</v>
      </c>
      <c r="C151" s="136" t="str">
        <f>'GIRLS '!A154</f>
        <v>U13</v>
      </c>
      <c r="D151" s="136" t="str">
        <f>'GIRLS '!C154</f>
        <v xml:space="preserve">DTU13W </v>
      </c>
      <c r="E151" s="136" t="str">
        <f>'GIRLS '!D154</f>
        <v>B</v>
      </c>
      <c r="F151" s="136">
        <f>'GIRLS '!E155</f>
        <v>6</v>
      </c>
      <c r="G151" s="136" t="str">
        <f>'GIRLS '!H155</f>
        <v xml:space="preserve"> </v>
      </c>
      <c r="H151" s="136" t="str">
        <f>'GIRLS '!J155</f>
        <v/>
      </c>
      <c r="I151" s="136" t="str">
        <f t="shared" si="2"/>
        <v>U13W</v>
      </c>
      <c r="J151" s="137">
        <f>'GIRLS '!G155</f>
        <v>0</v>
      </c>
    </row>
    <row r="152" spans="1:10">
      <c r="A152" s="136">
        <f>'GIRLS '!L156</f>
        <v>0</v>
      </c>
      <c r="B152" s="136" t="str">
        <f>'GIRLS '!B155</f>
        <v>W</v>
      </c>
      <c r="C152" s="136" t="str">
        <f>'GIRLS '!A155</f>
        <v>U13</v>
      </c>
      <c r="D152" s="136" t="str">
        <f>'GIRLS '!C155</f>
        <v xml:space="preserve">DTU13W </v>
      </c>
      <c r="E152" s="136" t="str">
        <f>'GIRLS '!D155</f>
        <v>B</v>
      </c>
      <c r="F152" s="136" t="str">
        <f>'GIRLS '!E156</f>
        <v/>
      </c>
      <c r="G152" s="136">
        <f>'GIRLS '!H156</f>
        <v>0</v>
      </c>
      <c r="H152" s="136">
        <f>'GIRLS '!J156</f>
        <v>0</v>
      </c>
      <c r="I152" s="136" t="str">
        <f t="shared" si="2"/>
        <v>U13W</v>
      </c>
      <c r="J152" s="137">
        <f>'GIRLS '!G156</f>
        <v>0</v>
      </c>
    </row>
    <row r="153" spans="1:10" ht="51">
      <c r="A153" s="136">
        <f>'GIRLS '!L157</f>
        <v>0</v>
      </c>
      <c r="B153" s="136" t="str">
        <f>'GIRLS '!B156</f>
        <v>W</v>
      </c>
      <c r="C153" s="136" t="str">
        <f>'GIRLS '!A156</f>
        <v>U13</v>
      </c>
      <c r="D153" s="136">
        <f>'GIRLS '!C156</f>
        <v>0</v>
      </c>
      <c r="E153" s="136">
        <f>'GIRLS '!D156</f>
        <v>0</v>
      </c>
      <c r="F153" s="136" t="str">
        <f>'GIRLS '!E157</f>
        <v>UNDER 13 GIRLS JAVELIN A String</v>
      </c>
      <c r="G153" s="136">
        <f>'GIRLS '!H157</f>
        <v>0</v>
      </c>
      <c r="H153" s="136">
        <f>'GIRLS '!J157</f>
        <v>0</v>
      </c>
      <c r="I153" s="136" t="str">
        <f t="shared" si="2"/>
        <v>U13W</v>
      </c>
      <c r="J153" s="137">
        <f>'GIRLS '!G157</f>
        <v>0</v>
      </c>
    </row>
    <row r="154" spans="1:10">
      <c r="A154" s="136" t="str">
        <f>'GIRLS '!L158</f>
        <v>AW</v>
      </c>
      <c r="B154" s="136" t="str">
        <f>'GIRLS '!B157</f>
        <v>W</v>
      </c>
      <c r="C154" s="136" t="str">
        <f>'GIRLS '!A157</f>
        <v>U13</v>
      </c>
      <c r="D154" s="136" t="str">
        <f>'GIRLS '!C157</f>
        <v xml:space="preserve">JTU13W </v>
      </c>
      <c r="E154" s="136" t="str">
        <f>'GIRLS '!D157</f>
        <v>A</v>
      </c>
      <c r="F154" s="136">
        <f>'GIRLS '!E158</f>
        <v>1</v>
      </c>
      <c r="G154" s="136" t="str">
        <f>'GIRLS '!H158</f>
        <v>Ellie Mullins</v>
      </c>
      <c r="H154" s="136" t="str">
        <f>'GIRLS '!J158</f>
        <v>Marl J</v>
      </c>
      <c r="I154" s="136" t="str">
        <f t="shared" si="2"/>
        <v>U13W</v>
      </c>
      <c r="J154" s="137">
        <f>'GIRLS '!G158</f>
        <v>24.86</v>
      </c>
    </row>
    <row r="155" spans="1:10">
      <c r="A155" s="136" t="str">
        <f>'GIRLS '!L159</f>
        <v>AW</v>
      </c>
      <c r="B155" s="136" t="str">
        <f>'GIRLS '!B158</f>
        <v>W</v>
      </c>
      <c r="C155" s="136" t="str">
        <f>'GIRLS '!A158</f>
        <v>U13</v>
      </c>
      <c r="D155" s="136" t="str">
        <f>'GIRLS '!C158</f>
        <v xml:space="preserve">JTU13W </v>
      </c>
      <c r="E155" s="136" t="str">
        <f>'GIRLS '!D158</f>
        <v>A</v>
      </c>
      <c r="F155" s="136">
        <f>'GIRLS '!E159</f>
        <v>2</v>
      </c>
      <c r="G155" s="136" t="str">
        <f>'GIRLS '!H159</f>
        <v>Payton Carter</v>
      </c>
      <c r="H155" s="136" t="str">
        <f>'GIRLS '!J159</f>
        <v>Oxf C</v>
      </c>
      <c r="I155" s="136" t="str">
        <f t="shared" si="2"/>
        <v>U13W</v>
      </c>
      <c r="J155" s="137">
        <f>'GIRLS '!G159</f>
        <v>23.59</v>
      </c>
    </row>
    <row r="156" spans="1:10">
      <c r="A156" s="136" t="str">
        <f>'GIRLS '!L160</f>
        <v>AW</v>
      </c>
      <c r="B156" s="136" t="str">
        <f>'GIRLS '!B159</f>
        <v>W</v>
      </c>
      <c r="C156" s="136" t="str">
        <f>'GIRLS '!A159</f>
        <v>U13</v>
      </c>
      <c r="D156" s="136" t="str">
        <f>'GIRLS '!C159</f>
        <v xml:space="preserve">JTU13W </v>
      </c>
      <c r="E156" s="136" t="str">
        <f>'GIRLS '!D159</f>
        <v>A</v>
      </c>
      <c r="F156" s="136">
        <f>'GIRLS '!E160</f>
        <v>3</v>
      </c>
      <c r="G156" s="136" t="str">
        <f>'GIRLS '!H160</f>
        <v>ANNA DELAVERE</v>
      </c>
      <c r="H156" s="136" t="str">
        <f>'GIRLS '!J160</f>
        <v>Newb</v>
      </c>
      <c r="I156" s="136" t="str">
        <f t="shared" si="2"/>
        <v>U13W</v>
      </c>
      <c r="J156" s="137">
        <f>'GIRLS '!G160</f>
        <v>17.170000000000002</v>
      </c>
    </row>
    <row r="157" spans="1:10">
      <c r="A157" s="136" t="str">
        <f>'GIRLS '!L161</f>
        <v>AW</v>
      </c>
      <c r="B157" s="136" t="str">
        <f>'GIRLS '!B160</f>
        <v>W</v>
      </c>
      <c r="C157" s="136" t="str">
        <f>'GIRLS '!A160</f>
        <v>U13</v>
      </c>
      <c r="D157" s="136" t="str">
        <f>'GIRLS '!C160</f>
        <v xml:space="preserve">JTU13W </v>
      </c>
      <c r="E157" s="136" t="str">
        <f>'GIRLS '!D160</f>
        <v>A</v>
      </c>
      <c r="F157" s="136">
        <f>'GIRLS '!E161</f>
        <v>4</v>
      </c>
      <c r="G157" s="136" t="str">
        <f>'GIRLS '!H161</f>
        <v>Kirsten Hazelwood</v>
      </c>
      <c r="H157" s="136" t="str">
        <f>'GIRLS '!J161</f>
        <v>Win</v>
      </c>
      <c r="I157" s="136" t="str">
        <f t="shared" si="2"/>
        <v>U13W</v>
      </c>
      <c r="J157" s="137">
        <f>'GIRLS '!G161</f>
        <v>15.16</v>
      </c>
    </row>
    <row r="158" spans="1:10">
      <c r="A158" s="136" t="str">
        <f>'GIRLS '!L162</f>
        <v xml:space="preserve"> </v>
      </c>
      <c r="B158" s="136" t="str">
        <f>'GIRLS '!B161</f>
        <v>W</v>
      </c>
      <c r="C158" s="136" t="str">
        <f>'GIRLS '!A161</f>
        <v>U13</v>
      </c>
      <c r="D158" s="136" t="str">
        <f>'GIRLS '!C161</f>
        <v xml:space="preserve">JTU13W </v>
      </c>
      <c r="E158" s="136" t="str">
        <f>'GIRLS '!D161</f>
        <v>A</v>
      </c>
      <c r="F158" s="136">
        <f>'GIRLS '!E162</f>
        <v>5</v>
      </c>
      <c r="G158" s="136" t="str">
        <f>'GIRLS '!H162</f>
        <v>Emilia Wilkinson</v>
      </c>
      <c r="H158" s="136" t="str">
        <f>'GIRLS '!J162</f>
        <v>Slough J</v>
      </c>
      <c r="I158" s="136" t="str">
        <f t="shared" si="2"/>
        <v>U13W</v>
      </c>
      <c r="J158" s="137">
        <f>'GIRLS '!G162</f>
        <v>10.26</v>
      </c>
    </row>
    <row r="159" spans="1:10">
      <c r="A159" s="136" t="str">
        <f>'GIRLS '!L163</f>
        <v/>
      </c>
      <c r="B159" s="136" t="str">
        <f>'GIRLS '!B162</f>
        <v>W</v>
      </c>
      <c r="C159" s="136" t="str">
        <f>'GIRLS '!A162</f>
        <v>U13</v>
      </c>
      <c r="D159" s="136" t="str">
        <f>'GIRLS '!C162</f>
        <v xml:space="preserve">JTU13W </v>
      </c>
      <c r="E159" s="136" t="str">
        <f>'GIRLS '!D162</f>
        <v>A</v>
      </c>
      <c r="F159" s="136">
        <f>'GIRLS '!E163</f>
        <v>6</v>
      </c>
      <c r="G159" s="136" t="str">
        <f>'GIRLS '!H163</f>
        <v xml:space="preserve"> </v>
      </c>
      <c r="H159" s="136" t="str">
        <f>'GIRLS '!J163</f>
        <v/>
      </c>
      <c r="I159" s="136" t="str">
        <f t="shared" si="2"/>
        <v>U13W</v>
      </c>
      <c r="J159" s="137">
        <f>'GIRLS '!G163</f>
        <v>0</v>
      </c>
    </row>
    <row r="160" spans="1:10">
      <c r="A160" s="136">
        <f>'GIRLS '!L164</f>
        <v>0</v>
      </c>
      <c r="B160" s="136" t="str">
        <f>'GIRLS '!B163</f>
        <v>W</v>
      </c>
      <c r="C160" s="136" t="str">
        <f>'GIRLS '!A163</f>
        <v>U13</v>
      </c>
      <c r="D160" s="136" t="str">
        <f>'GIRLS '!C163</f>
        <v xml:space="preserve">JTU13W </v>
      </c>
      <c r="E160" s="136" t="str">
        <f>'GIRLS '!D163</f>
        <v>A</v>
      </c>
      <c r="F160" s="136" t="str">
        <f>'GIRLS '!E164</f>
        <v/>
      </c>
      <c r="G160" s="136">
        <f>'GIRLS '!H164</f>
        <v>0</v>
      </c>
      <c r="H160" s="136">
        <f>'GIRLS '!J164</f>
        <v>0</v>
      </c>
      <c r="I160" s="136" t="str">
        <f t="shared" si="2"/>
        <v>U13W</v>
      </c>
      <c r="J160" s="137">
        <f>'GIRLS '!G164</f>
        <v>0</v>
      </c>
    </row>
    <row r="161" spans="1:10" ht="51">
      <c r="A161" s="136">
        <f>'GIRLS '!L165</f>
        <v>0</v>
      </c>
      <c r="B161" s="136" t="str">
        <f>'GIRLS '!B164</f>
        <v>W</v>
      </c>
      <c r="C161" s="136" t="str">
        <f>'GIRLS '!A164</f>
        <v>U13</v>
      </c>
      <c r="D161" s="136">
        <f>'GIRLS '!C164</f>
        <v>0</v>
      </c>
      <c r="E161" s="136">
        <f>'GIRLS '!D164</f>
        <v>0</v>
      </c>
      <c r="F161" s="136" t="str">
        <f>'GIRLS '!E165</f>
        <v>UNDER 13 GIRLS JAVELIN B String</v>
      </c>
      <c r="G161" s="136">
        <f>'GIRLS '!H165</f>
        <v>0</v>
      </c>
      <c r="H161" s="136">
        <f>'GIRLS '!J165</f>
        <v>0</v>
      </c>
      <c r="I161" s="136" t="str">
        <f t="shared" si="2"/>
        <v>U13W</v>
      </c>
      <c r="J161" s="137">
        <f>'GIRLS '!G165</f>
        <v>0</v>
      </c>
    </row>
    <row r="162" spans="1:10">
      <c r="A162" s="136" t="str">
        <f>'GIRLS '!L166</f>
        <v>AW</v>
      </c>
      <c r="B162" s="136" t="str">
        <f>'GIRLS '!B165</f>
        <v>W</v>
      </c>
      <c r="C162" s="136" t="str">
        <f>'GIRLS '!A165</f>
        <v>U13</v>
      </c>
      <c r="D162" s="136" t="str">
        <f>'GIRLS '!C165</f>
        <v xml:space="preserve">JTU13W </v>
      </c>
      <c r="E162" s="136" t="str">
        <f>'GIRLS '!D165</f>
        <v>B</v>
      </c>
      <c r="F162" s="136">
        <f>'GIRLS '!E166</f>
        <v>1</v>
      </c>
      <c r="G162" s="136" t="str">
        <f>'GIRLS '!H166</f>
        <v>Ellie Hamill</v>
      </c>
      <c r="H162" s="136" t="str">
        <f>'GIRLS '!J166</f>
        <v>Marl J</v>
      </c>
      <c r="I162" s="136" t="str">
        <f t="shared" si="2"/>
        <v>U13W</v>
      </c>
      <c r="J162" s="137">
        <f>'GIRLS '!G166</f>
        <v>13.62</v>
      </c>
    </row>
    <row r="163" spans="1:10">
      <c r="A163" s="136" t="str">
        <f>'GIRLS '!L167</f>
        <v xml:space="preserve"> </v>
      </c>
      <c r="B163" s="136" t="str">
        <f>'GIRLS '!B166</f>
        <v>W</v>
      </c>
      <c r="C163" s="136" t="str">
        <f>'GIRLS '!A166</f>
        <v>U13</v>
      </c>
      <c r="D163" s="136" t="str">
        <f>'GIRLS '!C166</f>
        <v xml:space="preserve">JTU13W </v>
      </c>
      <c r="E163" s="136" t="str">
        <f>'GIRLS '!D166</f>
        <v>B</v>
      </c>
      <c r="F163" s="136">
        <f>'GIRLS '!E167</f>
        <v>2</v>
      </c>
      <c r="G163" s="136" t="str">
        <f>'GIRLS '!H167</f>
        <v>Keira Williams</v>
      </c>
      <c r="H163" s="136" t="str">
        <f>'GIRLS '!J167</f>
        <v>Oxf C</v>
      </c>
      <c r="I163" s="136" t="str">
        <f t="shared" si="2"/>
        <v>U13W</v>
      </c>
      <c r="J163" s="137">
        <f>'GIRLS '!G167</f>
        <v>10.59</v>
      </c>
    </row>
    <row r="164" spans="1:10">
      <c r="A164" s="136" t="str">
        <f>'GIRLS '!L168</f>
        <v xml:space="preserve"> </v>
      </c>
      <c r="B164" s="136" t="str">
        <f>'GIRLS '!B167</f>
        <v>W</v>
      </c>
      <c r="C164" s="136" t="str">
        <f>'GIRLS '!A167</f>
        <v>U13</v>
      </c>
      <c r="D164" s="136" t="str">
        <f>'GIRLS '!C167</f>
        <v xml:space="preserve">JTU13W </v>
      </c>
      <c r="E164" s="136" t="str">
        <f>'GIRLS '!D167</f>
        <v>B</v>
      </c>
      <c r="F164" s="136">
        <f>'GIRLS '!E168</f>
        <v>3</v>
      </c>
      <c r="G164" s="136" t="str">
        <f>'GIRLS '!H168</f>
        <v>Addie Thomas</v>
      </c>
      <c r="H164" s="136" t="str">
        <f>'GIRLS '!J168</f>
        <v>Win</v>
      </c>
      <c r="I164" s="136" t="str">
        <f t="shared" si="2"/>
        <v>U13W</v>
      </c>
      <c r="J164" s="137">
        <f>'GIRLS '!G168</f>
        <v>10.220000000000001</v>
      </c>
    </row>
    <row r="165" spans="1:10">
      <c r="A165" s="136" t="str">
        <f>'GIRLS '!L169</f>
        <v xml:space="preserve"> </v>
      </c>
      <c r="B165" s="136" t="str">
        <f>'GIRLS '!B168</f>
        <v>W</v>
      </c>
      <c r="C165" s="136" t="str">
        <f>'GIRLS '!A168</f>
        <v>U13</v>
      </c>
      <c r="D165" s="136" t="str">
        <f>'GIRLS '!C168</f>
        <v xml:space="preserve">JTU13W </v>
      </c>
      <c r="E165" s="136" t="str">
        <f>'GIRLS '!D168</f>
        <v>B</v>
      </c>
      <c r="F165" s="136">
        <f>'GIRLS '!E169</f>
        <v>4</v>
      </c>
      <c r="G165" s="136" t="str">
        <f>'GIRLS '!H169</f>
        <v>ELIZABETH PALMER</v>
      </c>
      <c r="H165" s="136" t="str">
        <f>'GIRLS '!J169</f>
        <v>Newb</v>
      </c>
      <c r="I165" s="136" t="str">
        <f t="shared" si="2"/>
        <v>U13W</v>
      </c>
      <c r="J165" s="137">
        <f>'GIRLS '!G169</f>
        <v>8.3800000000000008</v>
      </c>
    </row>
    <row r="166" spans="1:10">
      <c r="A166" s="136" t="str">
        <f>'GIRLS '!L170</f>
        <v/>
      </c>
      <c r="B166" s="136" t="str">
        <f>'GIRLS '!B169</f>
        <v>W</v>
      </c>
      <c r="C166" s="136" t="str">
        <f>'GIRLS '!A169</f>
        <v>U13</v>
      </c>
      <c r="D166" s="136" t="str">
        <f>'GIRLS '!C169</f>
        <v xml:space="preserve">JTU13W </v>
      </c>
      <c r="E166" s="136" t="str">
        <f>'GIRLS '!D169</f>
        <v>B</v>
      </c>
      <c r="F166" s="136">
        <f>'GIRLS '!E170</f>
        <v>5</v>
      </c>
      <c r="G166" s="136" t="str">
        <f>'GIRLS '!H170</f>
        <v xml:space="preserve"> </v>
      </c>
      <c r="H166" s="136" t="str">
        <f>'GIRLS '!J170</f>
        <v/>
      </c>
      <c r="I166" s="136" t="str">
        <f t="shared" si="2"/>
        <v>U13W</v>
      </c>
      <c r="J166" s="137">
        <f>'GIRLS '!G170</f>
        <v>0</v>
      </c>
    </row>
    <row r="167" spans="1:10">
      <c r="A167" s="136" t="str">
        <f>'GIRLS '!L171</f>
        <v/>
      </c>
      <c r="B167" s="136" t="str">
        <f>'GIRLS '!B170</f>
        <v>W</v>
      </c>
      <c r="C167" s="136" t="str">
        <f>'GIRLS '!A170</f>
        <v>U13</v>
      </c>
      <c r="D167" s="136" t="str">
        <f>'GIRLS '!C170</f>
        <v xml:space="preserve">JTU13W </v>
      </c>
      <c r="E167" s="136" t="str">
        <f>'GIRLS '!D170</f>
        <v>B</v>
      </c>
      <c r="F167" s="136">
        <f>'GIRLS '!E171</f>
        <v>6</v>
      </c>
      <c r="G167" s="136" t="str">
        <f>'GIRLS '!H171</f>
        <v xml:space="preserve"> </v>
      </c>
      <c r="H167" s="136" t="str">
        <f>'GIRLS '!J171</f>
        <v/>
      </c>
      <c r="I167" s="136" t="str">
        <f t="shared" si="2"/>
        <v>U13W</v>
      </c>
      <c r="J167" s="137">
        <f>'GIRLS '!G171</f>
        <v>0</v>
      </c>
    </row>
    <row r="168" spans="1:10">
      <c r="A168" s="136">
        <f>'GIRLS '!L172</f>
        <v>0</v>
      </c>
      <c r="B168" s="136" t="str">
        <f>'GIRLS '!B171</f>
        <v>W</v>
      </c>
      <c r="C168" s="136" t="str">
        <f>'GIRLS '!A171</f>
        <v>U13</v>
      </c>
      <c r="D168" s="136" t="str">
        <f>'GIRLS '!C171</f>
        <v xml:space="preserve">JTU13W </v>
      </c>
      <c r="E168" s="136" t="str">
        <f>'GIRLS '!D171</f>
        <v>B</v>
      </c>
      <c r="F168" s="136" t="str">
        <f>'GIRLS '!E172</f>
        <v/>
      </c>
      <c r="G168" s="136">
        <f>'GIRLS '!H172</f>
        <v>0</v>
      </c>
      <c r="H168" s="136">
        <f>'GIRLS '!J172</f>
        <v>0</v>
      </c>
      <c r="I168" s="136" t="str">
        <f t="shared" si="2"/>
        <v>U13W</v>
      </c>
      <c r="J168" s="137">
        <f>'GIRLS '!G172</f>
        <v>0</v>
      </c>
    </row>
    <row r="169" spans="1:10" ht="51">
      <c r="A169" s="136">
        <f>'GIRLS '!L173</f>
        <v>0</v>
      </c>
      <c r="B169" s="136" t="str">
        <f>'GIRLS '!B172</f>
        <v>W</v>
      </c>
      <c r="C169" s="136" t="str">
        <f>'GIRLS '!A172</f>
        <v>U13</v>
      </c>
      <c r="D169" s="136">
        <f>'GIRLS '!C172</f>
        <v>0</v>
      </c>
      <c r="E169" s="136">
        <f>'GIRLS '!D172</f>
        <v>0</v>
      </c>
      <c r="F169" s="136" t="str">
        <f>'GIRLS '!E173</f>
        <v>UNDER 15 GIRLS 100m A String</v>
      </c>
      <c r="G169" s="136">
        <f>'GIRLS '!H173</f>
        <v>0</v>
      </c>
      <c r="H169" s="136">
        <f>'GIRLS '!J173</f>
        <v>0</v>
      </c>
      <c r="I169" s="136" t="str">
        <f t="shared" si="2"/>
        <v>U13W</v>
      </c>
      <c r="J169" s="137">
        <f>'GIRLS '!G173</f>
        <v>0</v>
      </c>
    </row>
    <row r="170" spans="1:10">
      <c r="A170" s="136" t="str">
        <f>'GIRLS '!L174</f>
        <v>AW</v>
      </c>
      <c r="B170" s="136" t="str">
        <f>'GIRLS '!B173</f>
        <v>W</v>
      </c>
      <c r="C170" s="136" t="str">
        <f>'GIRLS '!A173</f>
        <v>U15</v>
      </c>
      <c r="D170" s="136">
        <f>'GIRLS '!C173</f>
        <v>100</v>
      </c>
      <c r="E170" s="136" t="str">
        <f>'GIRLS '!D173</f>
        <v>A</v>
      </c>
      <c r="F170" s="136">
        <f>'GIRLS '!E174</f>
        <v>1</v>
      </c>
      <c r="G170" s="136" t="str">
        <f>'GIRLS '!H174</f>
        <v>Ophelia PYE</v>
      </c>
      <c r="H170" s="136" t="str">
        <f>'GIRLS '!J174</f>
        <v>Marl J</v>
      </c>
      <c r="I170" s="136" t="str">
        <f t="shared" si="2"/>
        <v>U15W</v>
      </c>
      <c r="J170" s="137">
        <f>'GIRLS '!G174</f>
        <v>13.5</v>
      </c>
    </row>
    <row r="171" spans="1:10">
      <c r="A171" s="136" t="str">
        <f>'GIRLS '!L175</f>
        <v xml:space="preserve"> </v>
      </c>
      <c r="B171" s="136" t="str">
        <f>'GIRLS '!B174</f>
        <v>W</v>
      </c>
      <c r="C171" s="136" t="str">
        <f>'GIRLS '!A174</f>
        <v>U15</v>
      </c>
      <c r="D171" s="136">
        <f>'GIRLS '!C174</f>
        <v>100</v>
      </c>
      <c r="E171" s="136" t="str">
        <f>'GIRLS '!D174</f>
        <v>A</v>
      </c>
      <c r="F171" s="136">
        <f>'GIRLS '!E175</f>
        <v>2</v>
      </c>
      <c r="G171" s="136" t="str">
        <f>'GIRLS '!H175</f>
        <v>Libby Blackstock</v>
      </c>
      <c r="H171" s="136" t="str">
        <f>'GIRLS '!J175</f>
        <v>Oxf C</v>
      </c>
      <c r="I171" s="136" t="str">
        <f t="shared" si="2"/>
        <v>U15W</v>
      </c>
      <c r="J171" s="137">
        <f>'GIRLS '!G175</f>
        <v>13.8</v>
      </c>
    </row>
    <row r="172" spans="1:10">
      <c r="A172" s="136" t="str">
        <f>'GIRLS '!L176</f>
        <v xml:space="preserve"> </v>
      </c>
      <c r="B172" s="136" t="str">
        <f>'GIRLS '!B175</f>
        <v>W</v>
      </c>
      <c r="C172" s="136" t="str">
        <f>'GIRLS '!A175</f>
        <v>U15</v>
      </c>
      <c r="D172" s="136">
        <f>'GIRLS '!C175</f>
        <v>100</v>
      </c>
      <c r="E172" s="136" t="str">
        <f>'GIRLS '!D175</f>
        <v>A</v>
      </c>
      <c r="F172" s="136">
        <f>'GIRLS '!E176</f>
        <v>3</v>
      </c>
      <c r="G172" s="136" t="str">
        <f>'GIRLS '!H176</f>
        <v>Aimee Munt</v>
      </c>
      <c r="H172" s="136" t="str">
        <f>'GIRLS '!J176</f>
        <v>Slough J</v>
      </c>
      <c r="I172" s="136" t="str">
        <f t="shared" si="2"/>
        <v>U15W</v>
      </c>
      <c r="J172" s="137">
        <f>'GIRLS '!G176</f>
        <v>14.1</v>
      </c>
    </row>
    <row r="173" spans="1:10">
      <c r="A173" s="136" t="str">
        <f>'GIRLS '!L177</f>
        <v xml:space="preserve"> </v>
      </c>
      <c r="B173" s="136" t="str">
        <f>'GIRLS '!B176</f>
        <v>W</v>
      </c>
      <c r="C173" s="136" t="str">
        <f>'GIRLS '!A176</f>
        <v>U15</v>
      </c>
      <c r="D173" s="136">
        <f>'GIRLS '!C176</f>
        <v>100</v>
      </c>
      <c r="E173" s="136" t="str">
        <f>'GIRLS '!D176</f>
        <v>A</v>
      </c>
      <c r="F173" s="136">
        <f>'GIRLS '!E177</f>
        <v>4</v>
      </c>
      <c r="G173" s="136" t="str">
        <f>'GIRLS '!H177</f>
        <v>India Kingsland</v>
      </c>
      <c r="H173" s="136" t="str">
        <f>'GIRLS '!J177</f>
        <v>Win</v>
      </c>
      <c r="I173" s="136" t="str">
        <f t="shared" si="2"/>
        <v>U15W</v>
      </c>
      <c r="J173" s="137">
        <f>'GIRLS '!G177</f>
        <v>14.2</v>
      </c>
    </row>
    <row r="174" spans="1:10">
      <c r="A174" s="136" t="str">
        <f>'GIRLS '!L178</f>
        <v xml:space="preserve"> </v>
      </c>
      <c r="B174" s="136" t="str">
        <f>'GIRLS '!B177</f>
        <v>W</v>
      </c>
      <c r="C174" s="136" t="str">
        <f>'GIRLS '!A177</f>
        <v>U15</v>
      </c>
      <c r="D174" s="136">
        <f>'GIRLS '!C177</f>
        <v>100</v>
      </c>
      <c r="E174" s="136" t="str">
        <f>'GIRLS '!D177</f>
        <v>A</v>
      </c>
      <c r="F174" s="136">
        <f>'GIRLS '!E178</f>
        <v>5</v>
      </c>
      <c r="G174" s="136" t="str">
        <f>'GIRLS '!H178</f>
        <v>Lola Darch</v>
      </c>
      <c r="H174" s="136" t="str">
        <f>'GIRLS '!J178</f>
        <v>Salis</v>
      </c>
      <c r="I174" s="136" t="str">
        <f t="shared" si="2"/>
        <v>U15W</v>
      </c>
      <c r="J174" s="137">
        <f>'GIRLS '!G178</f>
        <v>14.6</v>
      </c>
    </row>
    <row r="175" spans="1:10">
      <c r="A175" s="136" t="str">
        <f>'GIRLS '!L179</f>
        <v xml:space="preserve"> </v>
      </c>
      <c r="B175" s="136" t="str">
        <f>'GIRLS '!B178</f>
        <v>W</v>
      </c>
      <c r="C175" s="136" t="str">
        <f>'GIRLS '!A178</f>
        <v>U15</v>
      </c>
      <c r="D175" s="136">
        <f>'GIRLS '!C178</f>
        <v>100</v>
      </c>
      <c r="E175" s="136" t="str">
        <f>'GIRLS '!D178</f>
        <v>A</v>
      </c>
      <c r="F175" s="136">
        <f>'GIRLS '!E179</f>
        <v>6</v>
      </c>
      <c r="G175" s="136" t="str">
        <f>'GIRLS '!H179</f>
        <v>MADDY LEEK</v>
      </c>
      <c r="H175" s="136" t="str">
        <f>'GIRLS '!J179</f>
        <v>Newb</v>
      </c>
      <c r="I175" s="136" t="str">
        <f t="shared" si="2"/>
        <v>U15W</v>
      </c>
      <c r="J175" s="137">
        <f>'GIRLS '!G179</f>
        <v>15.1</v>
      </c>
    </row>
    <row r="176" spans="1:10">
      <c r="A176" s="136">
        <f>'GIRLS '!L180</f>
        <v>0</v>
      </c>
      <c r="B176" s="136" t="str">
        <f>'GIRLS '!B179</f>
        <v>W</v>
      </c>
      <c r="C176" s="136" t="str">
        <f>'GIRLS '!A179</f>
        <v>U15</v>
      </c>
      <c r="D176" s="136">
        <f>'GIRLS '!C179</f>
        <v>100</v>
      </c>
      <c r="E176" s="136" t="str">
        <f>'GIRLS '!D179</f>
        <v>A</v>
      </c>
      <c r="F176" s="136" t="str">
        <f>'GIRLS '!E180</f>
        <v/>
      </c>
      <c r="G176" s="136">
        <f>'GIRLS '!H180</f>
        <v>0</v>
      </c>
      <c r="H176" s="136">
        <f>'GIRLS '!J180</f>
        <v>0</v>
      </c>
      <c r="I176" s="136" t="str">
        <f t="shared" si="2"/>
        <v>U15W</v>
      </c>
      <c r="J176" s="137">
        <f>'GIRLS '!G180</f>
        <v>0</v>
      </c>
    </row>
    <row r="177" spans="1:10" ht="51">
      <c r="A177" s="136">
        <f>'GIRLS '!L181</f>
        <v>0</v>
      </c>
      <c r="B177" s="136" t="str">
        <f>'GIRLS '!B180</f>
        <v>W</v>
      </c>
      <c r="C177" s="136" t="str">
        <f>'GIRLS '!A180</f>
        <v>U15</v>
      </c>
      <c r="D177" s="136">
        <f>'GIRLS '!C180</f>
        <v>0</v>
      </c>
      <c r="E177" s="136">
        <f>'GIRLS '!D180</f>
        <v>0</v>
      </c>
      <c r="F177" s="136" t="str">
        <f>'GIRLS '!E181</f>
        <v>UNDER 15 GIRLS 100m B String</v>
      </c>
      <c r="G177" s="136">
        <f>'GIRLS '!H181</f>
        <v>0</v>
      </c>
      <c r="H177" s="136">
        <f>'GIRLS '!J181</f>
        <v>0</v>
      </c>
      <c r="I177" s="136" t="str">
        <f t="shared" si="2"/>
        <v>U15W</v>
      </c>
      <c r="J177" s="137">
        <f>'GIRLS '!G181</f>
        <v>0</v>
      </c>
    </row>
    <row r="178" spans="1:10">
      <c r="A178" s="136" t="str">
        <f>'GIRLS '!L182</f>
        <v xml:space="preserve"> </v>
      </c>
      <c r="B178" s="136" t="str">
        <f>'GIRLS '!B181</f>
        <v>W</v>
      </c>
      <c r="C178" s="136" t="str">
        <f>'GIRLS '!A181</f>
        <v>U15</v>
      </c>
      <c r="D178" s="136">
        <f>'GIRLS '!C181</f>
        <v>100</v>
      </c>
      <c r="E178" s="136" t="str">
        <f>'GIRLS '!D181</f>
        <v>B</v>
      </c>
      <c r="F178" s="136">
        <f>'GIRLS '!E182</f>
        <v>1</v>
      </c>
      <c r="G178" s="136" t="str">
        <f>'GIRLS '!H182</f>
        <v>Amber DICKIN</v>
      </c>
      <c r="H178" s="136" t="str">
        <f>'GIRLS '!J182</f>
        <v>Marl J</v>
      </c>
      <c r="I178" s="136" t="str">
        <f t="shared" si="2"/>
        <v>U15W</v>
      </c>
      <c r="J178" s="137">
        <f>'GIRLS '!G182</f>
        <v>13.9</v>
      </c>
    </row>
    <row r="179" spans="1:10">
      <c r="A179" s="136" t="str">
        <f>'GIRLS '!L183</f>
        <v xml:space="preserve"> </v>
      </c>
      <c r="B179" s="136" t="str">
        <f>'GIRLS '!B182</f>
        <v>W</v>
      </c>
      <c r="C179" s="136" t="str">
        <f>'GIRLS '!A182</f>
        <v>U15</v>
      </c>
      <c r="D179" s="136">
        <f>'GIRLS '!C182</f>
        <v>100</v>
      </c>
      <c r="E179" s="136" t="str">
        <f>'GIRLS '!D182</f>
        <v>B</v>
      </c>
      <c r="F179" s="136">
        <f>'GIRLS '!E183</f>
        <v>2</v>
      </c>
      <c r="G179" s="136" t="str">
        <f>'GIRLS '!H183</f>
        <v>Leihaana Amonoo-Kuofi</v>
      </c>
      <c r="H179" s="136" t="str">
        <f>'GIRLS '!J183</f>
        <v>Win</v>
      </c>
      <c r="I179" s="136" t="str">
        <f t="shared" si="2"/>
        <v>U15W</v>
      </c>
      <c r="J179" s="137">
        <f>'GIRLS '!G183</f>
        <v>14</v>
      </c>
    </row>
    <row r="180" spans="1:10">
      <c r="A180" s="136" t="str">
        <f>'GIRLS '!L184</f>
        <v xml:space="preserve"> </v>
      </c>
      <c r="B180" s="136" t="str">
        <f>'GIRLS '!B183</f>
        <v>W</v>
      </c>
      <c r="C180" s="136" t="str">
        <f>'GIRLS '!A183</f>
        <v>U15</v>
      </c>
      <c r="D180" s="136">
        <f>'GIRLS '!C183</f>
        <v>100</v>
      </c>
      <c r="E180" s="136" t="str">
        <f>'GIRLS '!D183</f>
        <v>B</v>
      </c>
      <c r="F180" s="136">
        <f>'GIRLS '!E184</f>
        <v>3</v>
      </c>
      <c r="G180" s="136" t="str">
        <f>'GIRLS '!H184</f>
        <v>Margot Ward</v>
      </c>
      <c r="H180" s="136" t="str">
        <f>'GIRLS '!J184</f>
        <v>Oxf C</v>
      </c>
      <c r="I180" s="136" t="str">
        <f t="shared" si="2"/>
        <v>U15W</v>
      </c>
      <c r="J180" s="137">
        <f>'GIRLS '!G184</f>
        <v>14.5</v>
      </c>
    </row>
    <row r="181" spans="1:10">
      <c r="A181" s="136" t="str">
        <f>'GIRLS '!L185</f>
        <v xml:space="preserve"> </v>
      </c>
      <c r="B181" s="136" t="str">
        <f>'GIRLS '!B184</f>
        <v>W</v>
      </c>
      <c r="C181" s="136" t="str">
        <f>'GIRLS '!A184</f>
        <v>U15</v>
      </c>
      <c r="D181" s="136">
        <f>'GIRLS '!C184</f>
        <v>100</v>
      </c>
      <c r="E181" s="136" t="str">
        <f>'GIRLS '!D184</f>
        <v>B</v>
      </c>
      <c r="F181" s="136">
        <f>'GIRLS '!E185</f>
        <v>4</v>
      </c>
      <c r="G181" s="136" t="str">
        <f>'GIRLS '!H185</f>
        <v>Jessica Boardman</v>
      </c>
      <c r="H181" s="136" t="str">
        <f>'GIRLS '!J185</f>
        <v>Salis</v>
      </c>
      <c r="I181" s="136" t="str">
        <f t="shared" si="2"/>
        <v>U15W</v>
      </c>
      <c r="J181" s="137">
        <f>'GIRLS '!G185</f>
        <v>14.7</v>
      </c>
    </row>
    <row r="182" spans="1:10">
      <c r="A182" s="136" t="str">
        <f>'GIRLS '!L186</f>
        <v xml:space="preserve"> </v>
      </c>
      <c r="B182" s="136" t="str">
        <f>'GIRLS '!B185</f>
        <v>W</v>
      </c>
      <c r="C182" s="136" t="str">
        <f>'GIRLS '!A185</f>
        <v>U15</v>
      </c>
      <c r="D182" s="136">
        <f>'GIRLS '!C185</f>
        <v>100</v>
      </c>
      <c r="E182" s="136" t="str">
        <f>'GIRLS '!D185</f>
        <v>B</v>
      </c>
      <c r="F182" s="136">
        <f>'GIRLS '!E186</f>
        <v>5</v>
      </c>
      <c r="G182" s="136" t="str">
        <f>'GIRLS '!H186</f>
        <v>Maria Odino</v>
      </c>
      <c r="H182" s="136" t="str">
        <f>'GIRLS '!J186</f>
        <v>Slough J</v>
      </c>
      <c r="I182" s="136" t="str">
        <f t="shared" si="2"/>
        <v>U15W</v>
      </c>
      <c r="J182" s="137">
        <f>'GIRLS '!G186</f>
        <v>14.8</v>
      </c>
    </row>
    <row r="183" spans="1:10">
      <c r="A183" s="136" t="str">
        <f>'GIRLS '!L187</f>
        <v xml:space="preserve"> </v>
      </c>
      <c r="B183" s="136" t="str">
        <f>'GIRLS '!B186</f>
        <v>W</v>
      </c>
      <c r="C183" s="136" t="str">
        <f>'GIRLS '!A186</f>
        <v>U15</v>
      </c>
      <c r="D183" s="136">
        <f>'GIRLS '!C186</f>
        <v>100</v>
      </c>
      <c r="E183" s="136" t="str">
        <f>'GIRLS '!D186</f>
        <v>B</v>
      </c>
      <c r="F183" s="136">
        <f>'GIRLS '!E187</f>
        <v>6</v>
      </c>
      <c r="G183" s="136" t="str">
        <f>'GIRLS '!H187</f>
        <v xml:space="preserve"> </v>
      </c>
      <c r="H183" s="136" t="str">
        <f>'GIRLS '!J187</f>
        <v/>
      </c>
      <c r="I183" s="136" t="str">
        <f t="shared" si="2"/>
        <v>U15W</v>
      </c>
      <c r="J183" s="137" t="str">
        <f>'GIRLS '!G187</f>
        <v/>
      </c>
    </row>
    <row r="184" spans="1:10">
      <c r="A184" s="136">
        <f>'GIRLS '!L188</f>
        <v>0</v>
      </c>
      <c r="B184" s="136" t="str">
        <f>'GIRLS '!B187</f>
        <v>W</v>
      </c>
      <c r="C184" s="136" t="str">
        <f>'GIRLS '!A187</f>
        <v>U15</v>
      </c>
      <c r="D184" s="136">
        <f>'GIRLS '!C187</f>
        <v>100</v>
      </c>
      <c r="E184" s="136" t="str">
        <f>'GIRLS '!D187</f>
        <v>B</v>
      </c>
      <c r="F184" s="136" t="str">
        <f>'GIRLS '!E188</f>
        <v/>
      </c>
      <c r="G184" s="136">
        <f>'GIRLS '!H188</f>
        <v>0</v>
      </c>
      <c r="H184" s="136">
        <f>'GIRLS '!J188</f>
        <v>0</v>
      </c>
      <c r="I184" s="136" t="str">
        <f t="shared" si="2"/>
        <v>U15W</v>
      </c>
      <c r="J184" s="137">
        <f>'GIRLS '!G188</f>
        <v>0</v>
      </c>
    </row>
    <row r="185" spans="1:10" ht="51">
      <c r="A185" s="136">
        <f>'GIRLS '!L189</f>
        <v>0</v>
      </c>
      <c r="B185" s="136" t="str">
        <f>'GIRLS '!B188</f>
        <v>W</v>
      </c>
      <c r="C185" s="136" t="str">
        <f>'GIRLS '!A188</f>
        <v>U15</v>
      </c>
      <c r="D185" s="136">
        <f>'GIRLS '!C188</f>
        <v>0</v>
      </c>
      <c r="E185" s="136">
        <f>'GIRLS '!D188</f>
        <v>0</v>
      </c>
      <c r="F185" s="136" t="str">
        <f>'GIRLS '!E189</f>
        <v>UNDER 15 GIRLS 200m A String</v>
      </c>
      <c r="G185" s="136">
        <f>'GIRLS '!H189</f>
        <v>0</v>
      </c>
      <c r="H185" s="136">
        <f>'GIRLS '!J189</f>
        <v>0</v>
      </c>
      <c r="I185" s="136" t="str">
        <f t="shared" si="2"/>
        <v>U15W</v>
      </c>
      <c r="J185" s="137">
        <f>'GIRLS '!G189</f>
        <v>0</v>
      </c>
    </row>
    <row r="186" spans="1:10">
      <c r="A186" s="136" t="str">
        <f>'GIRLS '!L190</f>
        <v>AW</v>
      </c>
      <c r="B186" s="136" t="str">
        <f>'GIRLS '!B189</f>
        <v>W</v>
      </c>
      <c r="C186" s="136" t="str">
        <f>'GIRLS '!A189</f>
        <v>U15</v>
      </c>
      <c r="D186" s="136">
        <f>'GIRLS '!C189</f>
        <v>200</v>
      </c>
      <c r="E186" s="136" t="str">
        <f>'GIRLS '!D189</f>
        <v>A</v>
      </c>
      <c r="F186" s="136">
        <f>'GIRLS '!E190</f>
        <v>1</v>
      </c>
      <c r="G186" s="136" t="str">
        <f>'GIRLS '!H190</f>
        <v>Sophie Cowey</v>
      </c>
      <c r="H186" s="136" t="str">
        <f>'GIRLS '!J190</f>
        <v>Salis</v>
      </c>
      <c r="I186" s="136" t="str">
        <f t="shared" si="2"/>
        <v>U15W</v>
      </c>
      <c r="J186" s="137">
        <f>'GIRLS '!G190</f>
        <v>26.6</v>
      </c>
    </row>
    <row r="187" spans="1:10">
      <c r="A187" s="136" t="str">
        <f>'GIRLS '!L191</f>
        <v>AW</v>
      </c>
      <c r="B187" s="136" t="str">
        <f>'GIRLS '!B190</f>
        <v>W</v>
      </c>
      <c r="C187" s="136" t="str">
        <f>'GIRLS '!A190</f>
        <v>U15</v>
      </c>
      <c r="D187" s="136">
        <f>'GIRLS '!C190</f>
        <v>200</v>
      </c>
      <c r="E187" s="136" t="str">
        <f>'GIRLS '!D190</f>
        <v>A</v>
      </c>
      <c r="F187" s="136">
        <f>'GIRLS '!E191</f>
        <v>2</v>
      </c>
      <c r="G187" s="136" t="str">
        <f>'GIRLS '!H191</f>
        <v>Amber DICKIN</v>
      </c>
      <c r="H187" s="136" t="str">
        <f>'GIRLS '!J191</f>
        <v>Marl J</v>
      </c>
      <c r="I187" s="136" t="str">
        <f t="shared" si="2"/>
        <v>U15W</v>
      </c>
      <c r="J187" s="137">
        <f>'GIRLS '!G191</f>
        <v>27.8</v>
      </c>
    </row>
    <row r="188" spans="1:10">
      <c r="A188" s="136" t="str">
        <f>'GIRLS '!L192</f>
        <v>AW</v>
      </c>
      <c r="B188" s="136" t="str">
        <f>'GIRLS '!B191</f>
        <v>W</v>
      </c>
      <c r="C188" s="136" t="str">
        <f>'GIRLS '!A191</f>
        <v>U15</v>
      </c>
      <c r="D188" s="136">
        <f>'GIRLS '!C191</f>
        <v>200</v>
      </c>
      <c r="E188" s="136" t="str">
        <f>'GIRLS '!D191</f>
        <v>A</v>
      </c>
      <c r="F188" s="136">
        <f>'GIRLS '!E192</f>
        <v>3</v>
      </c>
      <c r="G188" s="136" t="str">
        <f>'GIRLS '!H192</f>
        <v>Evie Beck</v>
      </c>
      <c r="H188" s="136" t="str">
        <f>'GIRLS '!J192</f>
        <v>Win</v>
      </c>
      <c r="I188" s="136" t="str">
        <f t="shared" si="2"/>
        <v>U15W</v>
      </c>
      <c r="J188" s="137">
        <f>'GIRLS '!G192</f>
        <v>28</v>
      </c>
    </row>
    <row r="189" spans="1:10">
      <c r="A189" s="136" t="str">
        <f>'GIRLS '!L193</f>
        <v>AW</v>
      </c>
      <c r="B189" s="136" t="str">
        <f>'GIRLS '!B192</f>
        <v>W</v>
      </c>
      <c r="C189" s="136" t="str">
        <f>'GIRLS '!A192</f>
        <v>U15</v>
      </c>
      <c r="D189" s="136">
        <f>'GIRLS '!C192</f>
        <v>200</v>
      </c>
      <c r="E189" s="136" t="str">
        <f>'GIRLS '!D192</f>
        <v>A</v>
      </c>
      <c r="F189" s="136">
        <f>'GIRLS '!E193</f>
        <v>4</v>
      </c>
      <c r="G189" s="136" t="str">
        <f>'GIRLS '!H193</f>
        <v>PHOEBE RYDER</v>
      </c>
      <c r="H189" s="136" t="str">
        <f>'GIRLS '!J193</f>
        <v>Newb</v>
      </c>
      <c r="I189" s="136" t="str">
        <f t="shared" si="2"/>
        <v>U15W</v>
      </c>
      <c r="J189" s="137">
        <f>'GIRLS '!G193</f>
        <v>28.2</v>
      </c>
    </row>
    <row r="190" spans="1:10">
      <c r="A190" s="136" t="str">
        <f>'GIRLS '!L194</f>
        <v xml:space="preserve"> </v>
      </c>
      <c r="B190" s="136" t="str">
        <f>'GIRLS '!B193</f>
        <v>W</v>
      </c>
      <c r="C190" s="136" t="str">
        <f>'GIRLS '!A193</f>
        <v>U15</v>
      </c>
      <c r="D190" s="136">
        <f>'GIRLS '!C193</f>
        <v>200</v>
      </c>
      <c r="E190" s="136" t="str">
        <f>'GIRLS '!D193</f>
        <v>A</v>
      </c>
      <c r="F190" s="136">
        <f>'GIRLS '!E194</f>
        <v>5</v>
      </c>
      <c r="G190" s="136" t="str">
        <f>'GIRLS '!H194</f>
        <v>Libby Blackstock</v>
      </c>
      <c r="H190" s="136" t="str">
        <f>'GIRLS '!J194</f>
        <v>Oxf C</v>
      </c>
      <c r="I190" s="136" t="str">
        <f t="shared" si="2"/>
        <v>U15W</v>
      </c>
      <c r="J190" s="137">
        <f>'GIRLS '!G194</f>
        <v>28.9</v>
      </c>
    </row>
    <row r="191" spans="1:10">
      <c r="A191" s="136" t="str">
        <f>'GIRLS '!L195</f>
        <v xml:space="preserve"> </v>
      </c>
      <c r="B191" s="136" t="str">
        <f>'GIRLS '!B194</f>
        <v>W</v>
      </c>
      <c r="C191" s="136" t="str">
        <f>'GIRLS '!A194</f>
        <v>U15</v>
      </c>
      <c r="D191" s="136">
        <f>'GIRLS '!C194</f>
        <v>200</v>
      </c>
      <c r="E191" s="136" t="str">
        <f>'GIRLS '!D194</f>
        <v>A</v>
      </c>
      <c r="F191" s="136">
        <f>'GIRLS '!E195</f>
        <v>6</v>
      </c>
      <c r="G191" s="136" t="str">
        <f>'GIRLS '!H195</f>
        <v>Eva Barnett</v>
      </c>
      <c r="H191" s="136" t="str">
        <f>'GIRLS '!J195</f>
        <v>Slough J</v>
      </c>
      <c r="I191" s="136" t="str">
        <f t="shared" si="2"/>
        <v>U15W</v>
      </c>
      <c r="J191" s="137">
        <f>'GIRLS '!G195</f>
        <v>29.6</v>
      </c>
    </row>
    <row r="192" spans="1:10">
      <c r="A192" s="136">
        <f>'GIRLS '!L196</f>
        <v>0</v>
      </c>
      <c r="B192" s="136" t="str">
        <f>'GIRLS '!B195</f>
        <v>W</v>
      </c>
      <c r="C192" s="136" t="str">
        <f>'GIRLS '!A195</f>
        <v>U15</v>
      </c>
      <c r="D192" s="136">
        <f>'GIRLS '!C195</f>
        <v>200</v>
      </c>
      <c r="E192" s="136" t="str">
        <f>'GIRLS '!D195</f>
        <v>A</v>
      </c>
      <c r="F192" s="136" t="str">
        <f>'GIRLS '!E196</f>
        <v/>
      </c>
      <c r="G192" s="136">
        <f>'GIRLS '!H196</f>
        <v>0</v>
      </c>
      <c r="H192" s="136">
        <f>'GIRLS '!J196</f>
        <v>0</v>
      </c>
      <c r="I192" s="136" t="str">
        <f t="shared" si="2"/>
        <v>U15W</v>
      </c>
      <c r="J192" s="137">
        <f>'GIRLS '!G196</f>
        <v>0</v>
      </c>
    </row>
    <row r="193" spans="1:10" ht="51">
      <c r="A193" s="136">
        <f>'GIRLS '!L197</f>
        <v>0</v>
      </c>
      <c r="B193" s="136" t="str">
        <f>'GIRLS '!B196</f>
        <v>W</v>
      </c>
      <c r="C193" s="136" t="str">
        <f>'GIRLS '!A196</f>
        <v>U15</v>
      </c>
      <c r="D193" s="136">
        <f>'GIRLS '!C196</f>
        <v>0</v>
      </c>
      <c r="E193" s="136">
        <f>'GIRLS '!D196</f>
        <v>0</v>
      </c>
      <c r="F193" s="136" t="str">
        <f>'GIRLS '!E197</f>
        <v>UNDER 15 GIRLS 200m B String</v>
      </c>
      <c r="G193" s="136">
        <f>'GIRLS '!H197</f>
        <v>0</v>
      </c>
      <c r="H193" s="136">
        <f>'GIRLS '!J197</f>
        <v>0</v>
      </c>
      <c r="I193" s="136" t="str">
        <f t="shared" si="2"/>
        <v>U15W</v>
      </c>
      <c r="J193" s="137">
        <f>'GIRLS '!G197</f>
        <v>0</v>
      </c>
    </row>
    <row r="194" spans="1:10">
      <c r="A194" s="136" t="str">
        <f>'GIRLS '!L198</f>
        <v>AW</v>
      </c>
      <c r="B194" s="136" t="str">
        <f>'GIRLS '!B197</f>
        <v>W</v>
      </c>
      <c r="C194" s="136" t="str">
        <f>'GIRLS '!A197</f>
        <v>U15</v>
      </c>
      <c r="D194" s="136">
        <f>'GIRLS '!C197</f>
        <v>200</v>
      </c>
      <c r="E194" s="136" t="str">
        <f>'GIRLS '!D197</f>
        <v>B</v>
      </c>
      <c r="F194" s="136">
        <f>'GIRLS '!E198</f>
        <v>1</v>
      </c>
      <c r="G194" s="136" t="str">
        <f>'GIRLS '!H198</f>
        <v>Charlotte Miller</v>
      </c>
      <c r="H194" s="136" t="str">
        <f>'GIRLS '!J198</f>
        <v>Salis</v>
      </c>
      <c r="I194" s="136" t="str">
        <f t="shared" si="2"/>
        <v>U15W</v>
      </c>
      <c r="J194" s="137">
        <f>'GIRLS '!G198</f>
        <v>27.7</v>
      </c>
    </row>
    <row r="195" spans="1:10">
      <c r="A195" s="136" t="str">
        <f>'GIRLS '!L199</f>
        <v>AW</v>
      </c>
      <c r="B195" s="136" t="str">
        <f>'GIRLS '!B198</f>
        <v>W</v>
      </c>
      <c r="C195" s="136" t="str">
        <f>'GIRLS '!A198</f>
        <v>U15</v>
      </c>
      <c r="D195" s="136">
        <f>'GIRLS '!C198</f>
        <v>200</v>
      </c>
      <c r="E195" s="136" t="str">
        <f>'GIRLS '!D198</f>
        <v>B</v>
      </c>
      <c r="F195" s="136">
        <f>'GIRLS '!E199</f>
        <v>2</v>
      </c>
      <c r="G195" s="136" t="str">
        <f>'GIRLS '!H199</f>
        <v>Daisy Shaw</v>
      </c>
      <c r="H195" s="136" t="str">
        <f>'GIRLS '!J199</f>
        <v>Win</v>
      </c>
      <c r="I195" s="136" t="str">
        <f t="shared" ref="I195:I258" si="3">+C195&amp;B195</f>
        <v>U15W</v>
      </c>
      <c r="J195" s="137">
        <f>'GIRLS '!G199</f>
        <v>27.9</v>
      </c>
    </row>
    <row r="196" spans="1:10">
      <c r="A196" s="136" t="str">
        <f>'GIRLS '!L200</f>
        <v xml:space="preserve"> </v>
      </c>
      <c r="B196" s="136" t="str">
        <f>'GIRLS '!B199</f>
        <v>W</v>
      </c>
      <c r="C196" s="136" t="str">
        <f>'GIRLS '!A199</f>
        <v>U15</v>
      </c>
      <c r="D196" s="136">
        <f>'GIRLS '!C199</f>
        <v>200</v>
      </c>
      <c r="E196" s="136" t="str">
        <f>'GIRLS '!D199</f>
        <v>B</v>
      </c>
      <c r="F196" s="136">
        <f>'GIRLS '!E200</f>
        <v>3</v>
      </c>
      <c r="G196" s="136" t="str">
        <f>'GIRLS '!H200</f>
        <v>Nasrin Aminu</v>
      </c>
      <c r="H196" s="136" t="str">
        <f>'GIRLS '!J200</f>
        <v>Oxf C</v>
      </c>
      <c r="I196" s="136" t="str">
        <f t="shared" si="3"/>
        <v>U15W</v>
      </c>
      <c r="J196" s="137">
        <f>'GIRLS '!G200</f>
        <v>29.8</v>
      </c>
    </row>
    <row r="197" spans="1:10">
      <c r="A197" s="136" t="str">
        <f>'GIRLS '!L201</f>
        <v xml:space="preserve"> </v>
      </c>
      <c r="B197" s="136" t="str">
        <f>'GIRLS '!B200</f>
        <v>W</v>
      </c>
      <c r="C197" s="136" t="str">
        <f>'GIRLS '!A200</f>
        <v>U15</v>
      </c>
      <c r="D197" s="136">
        <f>'GIRLS '!C200</f>
        <v>200</v>
      </c>
      <c r="E197" s="136" t="str">
        <f>'GIRLS '!D200</f>
        <v>B</v>
      </c>
      <c r="F197" s="136">
        <f>'GIRLS '!E201</f>
        <v>4</v>
      </c>
      <c r="G197" s="136" t="str">
        <f>'GIRLS '!H201</f>
        <v>Maria Odino</v>
      </c>
      <c r="H197" s="136" t="str">
        <f>'GIRLS '!J201</f>
        <v>Slough J</v>
      </c>
      <c r="I197" s="136" t="str">
        <f t="shared" si="3"/>
        <v>U15W</v>
      </c>
      <c r="J197" s="137">
        <f>'GIRLS '!G201</f>
        <v>30.1</v>
      </c>
    </row>
    <row r="198" spans="1:10">
      <c r="A198" s="136" t="str">
        <f>'GIRLS '!L202</f>
        <v xml:space="preserve"> </v>
      </c>
      <c r="B198" s="136" t="str">
        <f>'GIRLS '!B201</f>
        <v>W</v>
      </c>
      <c r="C198" s="136" t="str">
        <f>'GIRLS '!A201</f>
        <v>U15</v>
      </c>
      <c r="D198" s="136">
        <f>'GIRLS '!C201</f>
        <v>200</v>
      </c>
      <c r="E198" s="136" t="str">
        <f>'GIRLS '!D201</f>
        <v>B</v>
      </c>
      <c r="F198" s="136">
        <f>'GIRLS '!E202</f>
        <v>5</v>
      </c>
      <c r="G198" s="136" t="str">
        <f>'GIRLS '!H202</f>
        <v>JOSIE ROBERTSON</v>
      </c>
      <c r="H198" s="136" t="str">
        <f>'GIRLS '!J202</f>
        <v>Newb</v>
      </c>
      <c r="I198" s="136" t="str">
        <f t="shared" si="3"/>
        <v>U15W</v>
      </c>
      <c r="J198" s="137">
        <f>'GIRLS '!G202</f>
        <v>30.1</v>
      </c>
    </row>
    <row r="199" spans="1:10">
      <c r="A199" s="136" t="str">
        <f>'GIRLS '!L203</f>
        <v/>
      </c>
      <c r="B199" s="136" t="str">
        <f>'GIRLS '!B202</f>
        <v>W</v>
      </c>
      <c r="C199" s="136" t="str">
        <f>'GIRLS '!A202</f>
        <v>U15</v>
      </c>
      <c r="D199" s="136">
        <f>'GIRLS '!C202</f>
        <v>200</v>
      </c>
      <c r="E199" s="136" t="str">
        <f>'GIRLS '!D202</f>
        <v>B</v>
      </c>
      <c r="F199" s="136">
        <f>'GIRLS '!E203</f>
        <v>6</v>
      </c>
      <c r="G199" s="136" t="str">
        <f>'GIRLS '!H203</f>
        <v xml:space="preserve"> </v>
      </c>
      <c r="H199" s="136" t="str">
        <f>'GIRLS '!J203</f>
        <v/>
      </c>
      <c r="I199" s="136" t="str">
        <f t="shared" si="3"/>
        <v>U15W</v>
      </c>
      <c r="J199" s="137">
        <f>'GIRLS '!G203</f>
        <v>0</v>
      </c>
    </row>
    <row r="200" spans="1:10">
      <c r="A200" s="136">
        <f>'GIRLS '!L204</f>
        <v>0</v>
      </c>
      <c r="B200" s="136" t="str">
        <f>'GIRLS '!B203</f>
        <v>W</v>
      </c>
      <c r="C200" s="136" t="str">
        <f>'GIRLS '!A203</f>
        <v>U15</v>
      </c>
      <c r="D200" s="136">
        <f>'GIRLS '!C203</f>
        <v>200</v>
      </c>
      <c r="E200" s="136" t="str">
        <f>'GIRLS '!D203</f>
        <v>B</v>
      </c>
      <c r="F200" s="136" t="str">
        <f>'GIRLS '!E204</f>
        <v/>
      </c>
      <c r="G200" s="136">
        <f>'GIRLS '!H204</f>
        <v>0</v>
      </c>
      <c r="H200" s="136">
        <f>'GIRLS '!J204</f>
        <v>0</v>
      </c>
      <c r="I200" s="136" t="str">
        <f t="shared" si="3"/>
        <v>U15W</v>
      </c>
      <c r="J200" s="137">
        <f>'GIRLS '!G204</f>
        <v>0</v>
      </c>
    </row>
    <row r="201" spans="1:10" ht="51">
      <c r="A201" s="136">
        <f>'GIRLS '!L205</f>
        <v>0</v>
      </c>
      <c r="B201" s="136" t="str">
        <f>'GIRLS '!B204</f>
        <v>W</v>
      </c>
      <c r="C201" s="136" t="str">
        <f>'GIRLS '!A204</f>
        <v>U15</v>
      </c>
      <c r="D201" s="136">
        <f>'GIRLS '!C204</f>
        <v>0</v>
      </c>
      <c r="E201" s="136">
        <f>'GIRLS '!D204</f>
        <v>0</v>
      </c>
      <c r="F201" s="136" t="str">
        <f>'GIRLS '!E205</f>
        <v>UNDER 15 GIRLS 300m A String</v>
      </c>
      <c r="G201" s="136">
        <f>'GIRLS '!H205</f>
        <v>0</v>
      </c>
      <c r="H201" s="136">
        <f>'GIRLS '!J205</f>
        <v>0</v>
      </c>
      <c r="I201" s="136" t="str">
        <f t="shared" si="3"/>
        <v>U15W</v>
      </c>
      <c r="J201" s="137">
        <f>'GIRLS '!G205</f>
        <v>0</v>
      </c>
    </row>
    <row r="202" spans="1:10">
      <c r="A202" s="136" t="str">
        <f>'GIRLS '!L206</f>
        <v>AW</v>
      </c>
      <c r="B202" s="136" t="str">
        <f>'GIRLS '!B205</f>
        <v>W</v>
      </c>
      <c r="C202" s="136" t="str">
        <f>'GIRLS '!A205</f>
        <v>U15</v>
      </c>
      <c r="D202" s="136">
        <f>'GIRLS '!C205</f>
        <v>300</v>
      </c>
      <c r="E202" s="136" t="str">
        <f>'GIRLS '!D205</f>
        <v>A</v>
      </c>
      <c r="F202" s="136">
        <f>'GIRLS '!E206</f>
        <v>1</v>
      </c>
      <c r="G202" s="136" t="str">
        <f>'GIRLS '!H206</f>
        <v>Ophelia PYE</v>
      </c>
      <c r="H202" s="136" t="str">
        <f>'GIRLS '!J206</f>
        <v>Marl J</v>
      </c>
      <c r="I202" s="136" t="str">
        <f t="shared" si="3"/>
        <v>U15W</v>
      </c>
      <c r="J202" s="137">
        <f>'GIRLS '!G206</f>
        <v>41.3</v>
      </c>
    </row>
    <row r="203" spans="1:10">
      <c r="A203" s="136" t="str">
        <f>'GIRLS '!L207</f>
        <v>AW</v>
      </c>
      <c r="B203" s="136" t="str">
        <f>'GIRLS '!B206</f>
        <v>W</v>
      </c>
      <c r="C203" s="136" t="str">
        <f>'GIRLS '!A206</f>
        <v>U15</v>
      </c>
      <c r="D203" s="136">
        <f>'GIRLS '!C206</f>
        <v>300</v>
      </c>
      <c r="E203" s="136" t="str">
        <f>'GIRLS '!D206</f>
        <v>A</v>
      </c>
      <c r="F203" s="136">
        <f>'GIRLS '!E207</f>
        <v>2</v>
      </c>
      <c r="G203" s="136" t="str">
        <f>'GIRLS '!H207</f>
        <v>Sophie Cowey</v>
      </c>
      <c r="H203" s="136" t="str">
        <f>'GIRLS '!J207</f>
        <v>Salis</v>
      </c>
      <c r="I203" s="136" t="str">
        <f t="shared" si="3"/>
        <v>U15W</v>
      </c>
      <c r="J203" s="137">
        <f>'GIRLS '!G207</f>
        <v>42</v>
      </c>
    </row>
    <row r="204" spans="1:10">
      <c r="A204" s="136" t="str">
        <f>'GIRLS '!L208</f>
        <v>AW</v>
      </c>
      <c r="B204" s="136" t="str">
        <f>'GIRLS '!B207</f>
        <v>W</v>
      </c>
      <c r="C204" s="136" t="str">
        <f>'GIRLS '!A207</f>
        <v>U15</v>
      </c>
      <c r="D204" s="136">
        <f>'GIRLS '!C207</f>
        <v>300</v>
      </c>
      <c r="E204" s="136" t="str">
        <f>'GIRLS '!D207</f>
        <v>A</v>
      </c>
      <c r="F204" s="136">
        <f>'GIRLS '!E208</f>
        <v>3</v>
      </c>
      <c r="G204" s="136" t="str">
        <f>'GIRLS '!H208</f>
        <v>Evie Beck</v>
      </c>
      <c r="H204" s="136" t="str">
        <f>'GIRLS '!J208</f>
        <v>Win</v>
      </c>
      <c r="I204" s="136" t="str">
        <f t="shared" si="3"/>
        <v>U15W</v>
      </c>
      <c r="J204" s="137">
        <f>'GIRLS '!G208</f>
        <v>44.8</v>
      </c>
    </row>
    <row r="205" spans="1:10">
      <c r="A205" s="136" t="str">
        <f>'GIRLS '!L209</f>
        <v>AW</v>
      </c>
      <c r="B205" s="136" t="str">
        <f>'GIRLS '!B208</f>
        <v>W</v>
      </c>
      <c r="C205" s="136" t="str">
        <f>'GIRLS '!A208</f>
        <v>U15</v>
      </c>
      <c r="D205" s="136">
        <f>'GIRLS '!C208</f>
        <v>300</v>
      </c>
      <c r="E205" s="136" t="str">
        <f>'GIRLS '!D208</f>
        <v>A</v>
      </c>
      <c r="F205" s="136">
        <f>'GIRLS '!E209</f>
        <v>4</v>
      </c>
      <c r="G205" s="136" t="str">
        <f>'GIRLS '!H209</f>
        <v>Orla Roche</v>
      </c>
      <c r="H205" s="136" t="str">
        <f>'GIRLS '!J209</f>
        <v>Slough J</v>
      </c>
      <c r="I205" s="136" t="str">
        <f t="shared" si="3"/>
        <v>U15W</v>
      </c>
      <c r="J205" s="137">
        <f>'GIRLS '!G209</f>
        <v>46.1</v>
      </c>
    </row>
    <row r="206" spans="1:10">
      <c r="A206" s="136" t="str">
        <f>'GIRLS '!L210</f>
        <v>AW</v>
      </c>
      <c r="B206" s="136" t="str">
        <f>'GIRLS '!B209</f>
        <v>W</v>
      </c>
      <c r="C206" s="136" t="str">
        <f>'GIRLS '!A209</f>
        <v>U15</v>
      </c>
      <c r="D206" s="136">
        <f>'GIRLS '!C209</f>
        <v>300</v>
      </c>
      <c r="E206" s="136" t="str">
        <f>'GIRLS '!D209</f>
        <v>A</v>
      </c>
      <c r="F206" s="136">
        <f>'GIRLS '!E210</f>
        <v>5</v>
      </c>
      <c r="G206" s="136" t="str">
        <f>'GIRLS '!H210</f>
        <v>Margot Ward</v>
      </c>
      <c r="H206" s="136" t="str">
        <f>'GIRLS '!J210</f>
        <v>Oxf C</v>
      </c>
      <c r="I206" s="136" t="str">
        <f t="shared" si="3"/>
        <v>U15W</v>
      </c>
      <c r="J206" s="137">
        <f>'GIRLS '!G210</f>
        <v>46.6</v>
      </c>
    </row>
    <row r="207" spans="1:10">
      <c r="A207" s="136" t="str">
        <f>'GIRLS '!L211</f>
        <v xml:space="preserve"> </v>
      </c>
      <c r="B207" s="136" t="str">
        <f>'GIRLS '!B210</f>
        <v>W</v>
      </c>
      <c r="C207" s="136" t="str">
        <f>'GIRLS '!A210</f>
        <v>U15</v>
      </c>
      <c r="D207" s="136">
        <f>'GIRLS '!C210</f>
        <v>300</v>
      </c>
      <c r="E207" s="136" t="str">
        <f>'GIRLS '!D210</f>
        <v>A</v>
      </c>
      <c r="F207" s="136">
        <f>'GIRLS '!E211</f>
        <v>6</v>
      </c>
      <c r="G207" s="136" t="str">
        <f>'GIRLS '!H211</f>
        <v>MIRIAM COOPER</v>
      </c>
      <c r="H207" s="136" t="str">
        <f>'GIRLS '!J211</f>
        <v>Newb</v>
      </c>
      <c r="I207" s="136" t="str">
        <f t="shared" si="3"/>
        <v>U15W</v>
      </c>
      <c r="J207" s="137">
        <f>'GIRLS '!G211</f>
        <v>49.5</v>
      </c>
    </row>
    <row r="208" spans="1:10">
      <c r="A208" s="136">
        <f>'GIRLS '!L212</f>
        <v>0</v>
      </c>
      <c r="B208" s="136" t="str">
        <f>'GIRLS '!B211</f>
        <v>W</v>
      </c>
      <c r="C208" s="136" t="str">
        <f>'GIRLS '!A211</f>
        <v>U15</v>
      </c>
      <c r="D208" s="136">
        <f>'GIRLS '!C211</f>
        <v>300</v>
      </c>
      <c r="E208" s="136" t="str">
        <f>'GIRLS '!D211</f>
        <v>A</v>
      </c>
      <c r="F208" s="136" t="str">
        <f>'GIRLS '!E212</f>
        <v/>
      </c>
      <c r="G208" s="136">
        <f>'GIRLS '!H212</f>
        <v>0</v>
      </c>
      <c r="H208" s="136">
        <f>'GIRLS '!J212</f>
        <v>0</v>
      </c>
      <c r="I208" s="136" t="str">
        <f t="shared" si="3"/>
        <v>U15W</v>
      </c>
      <c r="J208" s="137">
        <f>'GIRLS '!G212</f>
        <v>0</v>
      </c>
    </row>
    <row r="209" spans="1:10" ht="51">
      <c r="A209" s="136">
        <f>'GIRLS '!L213</f>
        <v>0</v>
      </c>
      <c r="B209" s="136" t="str">
        <f>'GIRLS '!B212</f>
        <v>W</v>
      </c>
      <c r="C209" s="136" t="str">
        <f>'GIRLS '!A212</f>
        <v>U15</v>
      </c>
      <c r="D209" s="136">
        <f>'GIRLS '!C212</f>
        <v>0</v>
      </c>
      <c r="E209" s="136">
        <f>'GIRLS '!D212</f>
        <v>0</v>
      </c>
      <c r="F209" s="136" t="str">
        <f>'GIRLS '!E213</f>
        <v>UNDER 15 GIRLS 300m B String</v>
      </c>
      <c r="G209" s="136">
        <f>'GIRLS '!H213</f>
        <v>0</v>
      </c>
      <c r="H209" s="136">
        <f>'GIRLS '!J213</f>
        <v>0</v>
      </c>
      <c r="I209" s="136" t="str">
        <f t="shared" si="3"/>
        <v>U15W</v>
      </c>
      <c r="J209" s="137">
        <f>'GIRLS '!G213</f>
        <v>0</v>
      </c>
    </row>
    <row r="210" spans="1:10">
      <c r="A210" s="136" t="str">
        <f>'GIRLS '!L214</f>
        <v>AW</v>
      </c>
      <c r="B210" s="136" t="str">
        <f>'GIRLS '!B213</f>
        <v>W</v>
      </c>
      <c r="C210" s="136" t="str">
        <f>'GIRLS '!A213</f>
        <v>U15</v>
      </c>
      <c r="D210" s="136">
        <f>'GIRLS '!C213</f>
        <v>300</v>
      </c>
      <c r="E210" s="136" t="str">
        <f>'GIRLS '!D213</f>
        <v>B</v>
      </c>
      <c r="F210" s="136">
        <f>'GIRLS '!E214</f>
        <v>1</v>
      </c>
      <c r="G210" s="136" t="str">
        <f>'GIRLS '!H214</f>
        <v>Emma Shedden</v>
      </c>
      <c r="H210" s="136" t="str">
        <f>'GIRLS '!J214</f>
        <v>Win</v>
      </c>
      <c r="I210" s="136" t="str">
        <f t="shared" si="3"/>
        <v>U15W</v>
      </c>
      <c r="J210" s="137">
        <f>'GIRLS '!G214</f>
        <v>45.9</v>
      </c>
    </row>
    <row r="211" spans="1:10">
      <c r="A211" s="136" t="str">
        <f>'GIRLS '!L215</f>
        <v xml:space="preserve"> </v>
      </c>
      <c r="B211" s="136" t="str">
        <f>'GIRLS '!B214</f>
        <v>W</v>
      </c>
      <c r="C211" s="136" t="str">
        <f>'GIRLS '!A214</f>
        <v>U15</v>
      </c>
      <c r="D211" s="136">
        <f>'GIRLS '!C214</f>
        <v>300</v>
      </c>
      <c r="E211" s="136" t="str">
        <f>'GIRLS '!D214</f>
        <v>B</v>
      </c>
      <c r="F211" s="136">
        <f>'GIRLS '!E215</f>
        <v>2</v>
      </c>
      <c r="G211" s="136" t="str">
        <f>'GIRLS '!H215</f>
        <v>Lily Brabbin</v>
      </c>
      <c r="H211" s="136" t="str">
        <f>'GIRLS '!J215</f>
        <v>Oxf C</v>
      </c>
      <c r="I211" s="136" t="str">
        <f t="shared" si="3"/>
        <v>U15W</v>
      </c>
      <c r="J211" s="137">
        <f>'GIRLS '!G215</f>
        <v>47.3</v>
      </c>
    </row>
    <row r="212" spans="1:10">
      <c r="A212" s="136" t="str">
        <f>'GIRLS '!L216</f>
        <v xml:space="preserve"> </v>
      </c>
      <c r="B212" s="136" t="str">
        <f>'GIRLS '!B215</f>
        <v>W</v>
      </c>
      <c r="C212" s="136" t="str">
        <f>'GIRLS '!A215</f>
        <v>U15</v>
      </c>
      <c r="D212" s="136">
        <f>'GIRLS '!C215</f>
        <v>300</v>
      </c>
      <c r="E212" s="136" t="str">
        <f>'GIRLS '!D215</f>
        <v>B</v>
      </c>
      <c r="F212" s="136">
        <f>'GIRLS '!E216</f>
        <v>3</v>
      </c>
      <c r="G212" s="136" t="str">
        <f>'GIRLS '!H216</f>
        <v>Zoe Thomas</v>
      </c>
      <c r="H212" s="136" t="str">
        <f>'GIRLS '!J216</f>
        <v>Salis</v>
      </c>
      <c r="I212" s="136" t="str">
        <f t="shared" si="3"/>
        <v>U15W</v>
      </c>
      <c r="J212" s="137">
        <f>'GIRLS '!G216</f>
        <v>48.5</v>
      </c>
    </row>
    <row r="213" spans="1:10">
      <c r="A213" s="136" t="str">
        <f>'GIRLS '!L217</f>
        <v xml:space="preserve"> </v>
      </c>
      <c r="B213" s="136" t="str">
        <f>'GIRLS '!B216</f>
        <v>W</v>
      </c>
      <c r="C213" s="136" t="str">
        <f>'GIRLS '!A216</f>
        <v>U15</v>
      </c>
      <c r="D213" s="136">
        <f>'GIRLS '!C216</f>
        <v>300</v>
      </c>
      <c r="E213" s="136" t="str">
        <f>'GIRLS '!D216</f>
        <v>B</v>
      </c>
      <c r="F213" s="136">
        <f>'GIRLS '!E217</f>
        <v>4</v>
      </c>
      <c r="G213" s="136" t="str">
        <f>'GIRLS '!H217</f>
        <v xml:space="preserve"> </v>
      </c>
      <c r="H213" s="136" t="str">
        <f>'GIRLS '!J217</f>
        <v/>
      </c>
      <c r="I213" s="136" t="str">
        <f t="shared" si="3"/>
        <v>U15W</v>
      </c>
      <c r="J213" s="137" t="str">
        <f>'GIRLS '!G217</f>
        <v/>
      </c>
    </row>
    <row r="214" spans="1:10">
      <c r="A214" s="136" t="str">
        <f>'GIRLS '!L218</f>
        <v xml:space="preserve"> </v>
      </c>
      <c r="B214" s="136" t="str">
        <f>'GIRLS '!B217</f>
        <v>W</v>
      </c>
      <c r="C214" s="136" t="str">
        <f>'GIRLS '!A217</f>
        <v>U15</v>
      </c>
      <c r="D214" s="136">
        <f>'GIRLS '!C217</f>
        <v>300</v>
      </c>
      <c r="E214" s="136" t="str">
        <f>'GIRLS '!D217</f>
        <v>B</v>
      </c>
      <c r="F214" s="136">
        <f>'GIRLS '!E218</f>
        <v>5</v>
      </c>
      <c r="G214" s="136" t="str">
        <f>'GIRLS '!H218</f>
        <v xml:space="preserve"> </v>
      </c>
      <c r="H214" s="136" t="str">
        <f>'GIRLS '!J218</f>
        <v/>
      </c>
      <c r="I214" s="136" t="str">
        <f t="shared" si="3"/>
        <v>U15W</v>
      </c>
      <c r="J214" s="137" t="str">
        <f>'GIRLS '!G218</f>
        <v/>
      </c>
    </row>
    <row r="215" spans="1:10">
      <c r="A215" s="136" t="str">
        <f>'GIRLS '!L219</f>
        <v xml:space="preserve"> </v>
      </c>
      <c r="B215" s="136" t="str">
        <f>'GIRLS '!B218</f>
        <v>W</v>
      </c>
      <c r="C215" s="136" t="str">
        <f>'GIRLS '!A218</f>
        <v>U15</v>
      </c>
      <c r="D215" s="136">
        <f>'GIRLS '!C218</f>
        <v>300</v>
      </c>
      <c r="E215" s="136" t="str">
        <f>'GIRLS '!D218</f>
        <v>B</v>
      </c>
      <c r="F215" s="136">
        <f>'GIRLS '!E219</f>
        <v>6</v>
      </c>
      <c r="G215" s="136" t="str">
        <f>'GIRLS '!H219</f>
        <v xml:space="preserve"> </v>
      </c>
      <c r="H215" s="136" t="str">
        <f>'GIRLS '!J219</f>
        <v/>
      </c>
      <c r="I215" s="136" t="str">
        <f t="shared" si="3"/>
        <v>U15W</v>
      </c>
      <c r="J215" s="137" t="str">
        <f>'GIRLS '!G219</f>
        <v/>
      </c>
    </row>
    <row r="216" spans="1:10">
      <c r="A216" s="136">
        <f>'GIRLS '!L220</f>
        <v>0</v>
      </c>
      <c r="B216" s="136" t="str">
        <f>'GIRLS '!B219</f>
        <v>W</v>
      </c>
      <c r="C216" s="136" t="str">
        <f>'GIRLS '!A219</f>
        <v>U15</v>
      </c>
      <c r="D216" s="136">
        <f>'GIRLS '!C219</f>
        <v>300</v>
      </c>
      <c r="E216" s="136" t="str">
        <f>'GIRLS '!D219</f>
        <v>B</v>
      </c>
      <c r="F216" s="136" t="str">
        <f>'GIRLS '!E220</f>
        <v/>
      </c>
      <c r="G216" s="136">
        <f>'GIRLS '!H220</f>
        <v>0</v>
      </c>
      <c r="H216" s="136">
        <f>'GIRLS '!J220</f>
        <v>0</v>
      </c>
      <c r="I216" s="136" t="str">
        <f t="shared" si="3"/>
        <v>U15W</v>
      </c>
      <c r="J216" s="137">
        <f>'GIRLS '!G220</f>
        <v>0</v>
      </c>
    </row>
    <row r="217" spans="1:10" ht="51">
      <c r="A217" s="136">
        <f>'GIRLS '!L221</f>
        <v>0</v>
      </c>
      <c r="B217" s="136" t="str">
        <f>'GIRLS '!B220</f>
        <v>W</v>
      </c>
      <c r="C217" s="136" t="str">
        <f>'GIRLS '!A220</f>
        <v>U15</v>
      </c>
      <c r="D217" s="136">
        <f>'GIRLS '!C220</f>
        <v>0</v>
      </c>
      <c r="E217" s="136">
        <f>'GIRLS '!D220</f>
        <v>0</v>
      </c>
      <c r="F217" s="136" t="str">
        <f>'GIRLS '!E221</f>
        <v>UNDER 15 GIRLS 800m A String</v>
      </c>
      <c r="G217" s="136">
        <f>'GIRLS '!H221</f>
        <v>0</v>
      </c>
      <c r="H217" s="136">
        <f>'GIRLS '!J221</f>
        <v>0</v>
      </c>
      <c r="I217" s="136" t="str">
        <f t="shared" si="3"/>
        <v>U15W</v>
      </c>
      <c r="J217" s="137">
        <f>'GIRLS '!G221</f>
        <v>0</v>
      </c>
    </row>
    <row r="218" spans="1:10">
      <c r="A218" s="136" t="str">
        <f>'GIRLS '!L222</f>
        <v>AW</v>
      </c>
      <c r="B218" s="136" t="str">
        <f>'GIRLS '!B221</f>
        <v>W</v>
      </c>
      <c r="C218" s="136" t="str">
        <f>'GIRLS '!A221</f>
        <v>U15</v>
      </c>
      <c r="D218" s="136">
        <f>'GIRLS '!C221</f>
        <v>800</v>
      </c>
      <c r="E218" s="136" t="str">
        <f>'GIRLS '!D221</f>
        <v>A</v>
      </c>
      <c r="F218" s="136">
        <f>'GIRLS '!E222</f>
        <v>1</v>
      </c>
      <c r="G218" s="136" t="str">
        <f>'GIRLS '!H222</f>
        <v>Emma Shedden</v>
      </c>
      <c r="H218" s="136" t="str">
        <f>'GIRLS '!J222</f>
        <v>Win</v>
      </c>
      <c r="I218" s="136" t="str">
        <f t="shared" si="3"/>
        <v>U15W</v>
      </c>
      <c r="J218" s="137">
        <f>'GIRLS '!G222</f>
        <v>1.6932870370370372E-3</v>
      </c>
    </row>
    <row r="219" spans="1:10">
      <c r="A219" s="136" t="str">
        <f>'GIRLS '!L223</f>
        <v>AW</v>
      </c>
      <c r="B219" s="136" t="str">
        <f>'GIRLS '!B222</f>
        <v>W</v>
      </c>
      <c r="C219" s="136" t="str">
        <f>'GIRLS '!A222</f>
        <v>U15</v>
      </c>
      <c r="D219" s="136">
        <f>'GIRLS '!C222</f>
        <v>800</v>
      </c>
      <c r="E219" s="136" t="str">
        <f>'GIRLS '!D222</f>
        <v>A</v>
      </c>
      <c r="F219" s="136">
        <f>'GIRLS '!E223</f>
        <v>2</v>
      </c>
      <c r="G219" s="136" t="str">
        <f>'GIRLS '!H223</f>
        <v>Orla Roche</v>
      </c>
      <c r="H219" s="136" t="str">
        <f>'GIRLS '!J223</f>
        <v>Slough J</v>
      </c>
      <c r="I219" s="136" t="str">
        <f t="shared" si="3"/>
        <v>U15W</v>
      </c>
      <c r="J219" s="137">
        <f>'GIRLS '!G223</f>
        <v>1.7222222222222222E-3</v>
      </c>
    </row>
    <row r="220" spans="1:10">
      <c r="A220" s="136" t="str">
        <f>'GIRLS '!L224</f>
        <v xml:space="preserve"> </v>
      </c>
      <c r="B220" s="136" t="str">
        <f>'GIRLS '!B223</f>
        <v>W</v>
      </c>
      <c r="C220" s="136" t="str">
        <f>'GIRLS '!A223</f>
        <v>U15</v>
      </c>
      <c r="D220" s="136">
        <f>'GIRLS '!C223</f>
        <v>800</v>
      </c>
      <c r="E220" s="136" t="str">
        <f>'GIRLS '!D223</f>
        <v>A</v>
      </c>
      <c r="F220" s="136">
        <f>'GIRLS '!E224</f>
        <v>3</v>
      </c>
      <c r="G220" s="136" t="str">
        <f>'GIRLS '!H224</f>
        <v>MIRIAM COOPER</v>
      </c>
      <c r="H220" s="136" t="str">
        <f>'GIRLS '!J224</f>
        <v>Newb</v>
      </c>
      <c r="I220" s="136" t="str">
        <f t="shared" si="3"/>
        <v>U15W</v>
      </c>
      <c r="J220" s="137">
        <f>'GIRLS '!G224</f>
        <v>1.8020833333333335E-3</v>
      </c>
    </row>
    <row r="221" spans="1:10">
      <c r="A221" s="136" t="str">
        <f>'GIRLS '!L225</f>
        <v xml:space="preserve"> </v>
      </c>
      <c r="B221" s="136" t="str">
        <f>'GIRLS '!B224</f>
        <v>W</v>
      </c>
      <c r="C221" s="136" t="str">
        <f>'GIRLS '!A224</f>
        <v>U15</v>
      </c>
      <c r="D221" s="136">
        <f>'GIRLS '!C224</f>
        <v>800</v>
      </c>
      <c r="E221" s="136" t="str">
        <f>'GIRLS '!D224</f>
        <v>A</v>
      </c>
      <c r="F221" s="136">
        <f>'GIRLS '!E225</f>
        <v>4</v>
      </c>
      <c r="G221" s="136" t="str">
        <f>'GIRLS '!H225</f>
        <v>Margot Ward</v>
      </c>
      <c r="H221" s="136" t="str">
        <f>'GIRLS '!J225</f>
        <v>Oxf C</v>
      </c>
      <c r="I221" s="136" t="str">
        <f t="shared" si="3"/>
        <v>U15W</v>
      </c>
      <c r="J221" s="137">
        <f>'GIRLS '!G225</f>
        <v>1.8229166666666665E-3</v>
      </c>
    </row>
    <row r="222" spans="1:10">
      <c r="A222" s="136" t="str">
        <f>'GIRLS '!L226</f>
        <v xml:space="preserve"> </v>
      </c>
      <c r="B222" s="136" t="str">
        <f>'GIRLS '!B225</f>
        <v>W</v>
      </c>
      <c r="C222" s="136" t="str">
        <f>'GIRLS '!A225</f>
        <v>U15</v>
      </c>
      <c r="D222" s="136">
        <f>'GIRLS '!C225</f>
        <v>800</v>
      </c>
      <c r="E222" s="136" t="str">
        <f>'GIRLS '!D225</f>
        <v>A</v>
      </c>
      <c r="F222" s="136">
        <f>'GIRLS '!E226</f>
        <v>5</v>
      </c>
      <c r="G222" s="136" t="str">
        <f>'GIRLS '!H226</f>
        <v xml:space="preserve"> </v>
      </c>
      <c r="H222" s="136" t="str">
        <f>'GIRLS '!J226</f>
        <v/>
      </c>
      <c r="I222" s="136" t="str">
        <f t="shared" si="3"/>
        <v>U15W</v>
      </c>
      <c r="J222" s="137" t="str">
        <f>'GIRLS '!G226</f>
        <v/>
      </c>
    </row>
    <row r="223" spans="1:10">
      <c r="A223" s="136" t="str">
        <f>'GIRLS '!L227</f>
        <v xml:space="preserve"> </v>
      </c>
      <c r="B223" s="136" t="str">
        <f>'GIRLS '!B226</f>
        <v>W</v>
      </c>
      <c r="C223" s="136" t="str">
        <f>'GIRLS '!A226</f>
        <v>U15</v>
      </c>
      <c r="D223" s="136">
        <f>'GIRLS '!C226</f>
        <v>800</v>
      </c>
      <c r="E223" s="136" t="str">
        <f>'GIRLS '!D226</f>
        <v>A</v>
      </c>
      <c r="F223" s="136">
        <f>'GIRLS '!E227</f>
        <v>6</v>
      </c>
      <c r="G223" s="136" t="str">
        <f>'GIRLS '!H227</f>
        <v xml:space="preserve"> </v>
      </c>
      <c r="H223" s="136" t="str">
        <f>'GIRLS '!J227</f>
        <v/>
      </c>
      <c r="I223" s="136" t="str">
        <f t="shared" si="3"/>
        <v>U15W</v>
      </c>
      <c r="J223" s="137" t="str">
        <f>'GIRLS '!G227</f>
        <v/>
      </c>
    </row>
    <row r="224" spans="1:10">
      <c r="A224" s="136">
        <f>'GIRLS '!L228</f>
        <v>0</v>
      </c>
      <c r="B224" s="136" t="str">
        <f>'GIRLS '!B227</f>
        <v>W</v>
      </c>
      <c r="C224" s="136" t="str">
        <f>'GIRLS '!A227</f>
        <v>U15</v>
      </c>
      <c r="D224" s="136">
        <f>'GIRLS '!C227</f>
        <v>800</v>
      </c>
      <c r="E224" s="136" t="str">
        <f>'GIRLS '!D227</f>
        <v>A</v>
      </c>
      <c r="F224" s="136" t="str">
        <f>'GIRLS '!E228</f>
        <v/>
      </c>
      <c r="G224" s="136">
        <f>'GIRLS '!H228</f>
        <v>0</v>
      </c>
      <c r="H224" s="136">
        <f>'GIRLS '!J228</f>
        <v>0</v>
      </c>
      <c r="I224" s="136" t="str">
        <f t="shared" si="3"/>
        <v>U15W</v>
      </c>
      <c r="J224" s="137">
        <f>'GIRLS '!G228</f>
        <v>0</v>
      </c>
    </row>
    <row r="225" spans="1:10" ht="51">
      <c r="A225" s="136">
        <f>'GIRLS '!L229</f>
        <v>0</v>
      </c>
      <c r="B225" s="136" t="str">
        <f>'GIRLS '!B228</f>
        <v>W</v>
      </c>
      <c r="C225" s="136" t="str">
        <f>'GIRLS '!A228</f>
        <v>U15</v>
      </c>
      <c r="D225" s="136">
        <f>'GIRLS '!C228</f>
        <v>0</v>
      </c>
      <c r="E225" s="136">
        <f>'GIRLS '!D228</f>
        <v>0</v>
      </c>
      <c r="F225" s="136" t="str">
        <f>'GIRLS '!E229</f>
        <v>UNDER 15 GIRLS 800m B String</v>
      </c>
      <c r="G225" s="136">
        <f>'GIRLS '!H229</f>
        <v>0</v>
      </c>
      <c r="H225" s="136">
        <f>'GIRLS '!J229</f>
        <v>0</v>
      </c>
      <c r="I225" s="136" t="str">
        <f t="shared" si="3"/>
        <v>U15W</v>
      </c>
      <c r="J225" s="137">
        <f>'GIRLS '!G229</f>
        <v>0</v>
      </c>
    </row>
    <row r="226" spans="1:10">
      <c r="A226" s="136" t="str">
        <f>'GIRLS '!L230</f>
        <v>AW</v>
      </c>
      <c r="B226" s="136" t="str">
        <f>'GIRLS '!B229</f>
        <v>W</v>
      </c>
      <c r="C226" s="136" t="str">
        <f>'GIRLS '!A229</f>
        <v>U15</v>
      </c>
      <c r="D226" s="136">
        <f>'GIRLS '!C229</f>
        <v>800</v>
      </c>
      <c r="E226" s="136" t="str">
        <f>'GIRLS '!D229</f>
        <v>B</v>
      </c>
      <c r="F226" s="136">
        <f>'GIRLS '!E230</f>
        <v>1</v>
      </c>
      <c r="G226" s="136" t="str">
        <f>'GIRLS '!H230</f>
        <v>Aisling Hitchman</v>
      </c>
      <c r="H226" s="136" t="str">
        <f>'GIRLS '!J230</f>
        <v>Win</v>
      </c>
      <c r="I226" s="136" t="str">
        <f t="shared" si="3"/>
        <v>U15W</v>
      </c>
      <c r="J226" s="137">
        <f>'GIRLS '!G230</f>
        <v>1.7511574074074072E-3</v>
      </c>
    </row>
    <row r="227" spans="1:10">
      <c r="A227" s="136" t="str">
        <f>'GIRLS '!L231</f>
        <v xml:space="preserve"> </v>
      </c>
      <c r="B227" s="136" t="str">
        <f>'GIRLS '!B230</f>
        <v>W</v>
      </c>
      <c r="C227" s="136" t="str">
        <f>'GIRLS '!A230</f>
        <v>U15</v>
      </c>
      <c r="D227" s="136">
        <f>'GIRLS '!C230</f>
        <v>800</v>
      </c>
      <c r="E227" s="136" t="str">
        <f>'GIRLS '!D230</f>
        <v>B</v>
      </c>
      <c r="F227" s="136">
        <f>'GIRLS '!E231</f>
        <v>2</v>
      </c>
      <c r="G227" s="136" t="str">
        <f>'GIRLS '!H231</f>
        <v>Eva Barnett</v>
      </c>
      <c r="H227" s="136" t="str">
        <f>'GIRLS '!J231</f>
        <v>Slough J</v>
      </c>
      <c r="I227" s="136" t="str">
        <f t="shared" si="3"/>
        <v>U15W</v>
      </c>
      <c r="J227" s="137">
        <f>'GIRLS '!G231</f>
        <v>2.0810185185185185E-3</v>
      </c>
    </row>
    <row r="228" spans="1:10">
      <c r="A228" s="136" t="str">
        <f>'GIRLS '!L232</f>
        <v xml:space="preserve"> </v>
      </c>
      <c r="B228" s="136" t="str">
        <f>'GIRLS '!B231</f>
        <v>W</v>
      </c>
      <c r="C228" s="136" t="str">
        <f>'GIRLS '!A231</f>
        <v>U15</v>
      </c>
      <c r="D228" s="136">
        <f>'GIRLS '!C231</f>
        <v>800</v>
      </c>
      <c r="E228" s="136" t="str">
        <f>'GIRLS '!D231</f>
        <v>B</v>
      </c>
      <c r="F228" s="136">
        <f>'GIRLS '!E232</f>
        <v>3</v>
      </c>
      <c r="G228" s="136" t="str">
        <f>'GIRLS '!H232</f>
        <v xml:space="preserve"> </v>
      </c>
      <c r="H228" s="136" t="str">
        <f>'GIRLS '!J232</f>
        <v/>
      </c>
      <c r="I228" s="136" t="str">
        <f t="shared" si="3"/>
        <v>U15W</v>
      </c>
      <c r="J228" s="137" t="str">
        <f>'GIRLS '!G232</f>
        <v/>
      </c>
    </row>
    <row r="229" spans="1:10">
      <c r="A229" s="136" t="str">
        <f>'GIRLS '!L233</f>
        <v xml:space="preserve"> </v>
      </c>
      <c r="B229" s="136" t="str">
        <f>'GIRLS '!B232</f>
        <v>W</v>
      </c>
      <c r="C229" s="136" t="str">
        <f>'GIRLS '!A232</f>
        <v>U15</v>
      </c>
      <c r="D229" s="136">
        <f>'GIRLS '!C232</f>
        <v>800</v>
      </c>
      <c r="E229" s="136" t="str">
        <f>'GIRLS '!D232</f>
        <v>B</v>
      </c>
      <c r="F229" s="136">
        <f>'GIRLS '!E233</f>
        <v>4</v>
      </c>
      <c r="G229" s="136" t="str">
        <f>'GIRLS '!H233</f>
        <v xml:space="preserve"> </v>
      </c>
      <c r="H229" s="136" t="str">
        <f>'GIRLS '!J233</f>
        <v/>
      </c>
      <c r="I229" s="136" t="str">
        <f t="shared" si="3"/>
        <v>U15W</v>
      </c>
      <c r="J229" s="137" t="str">
        <f>'GIRLS '!G233</f>
        <v/>
      </c>
    </row>
    <row r="230" spans="1:10">
      <c r="A230" s="136" t="str">
        <f>'GIRLS '!L234</f>
        <v xml:space="preserve"> </v>
      </c>
      <c r="B230" s="136" t="str">
        <f>'GIRLS '!B233</f>
        <v>W</v>
      </c>
      <c r="C230" s="136" t="str">
        <f>'GIRLS '!A233</f>
        <v>U15</v>
      </c>
      <c r="D230" s="136">
        <f>'GIRLS '!C233</f>
        <v>800</v>
      </c>
      <c r="E230" s="136" t="str">
        <f>'GIRLS '!D233</f>
        <v>B</v>
      </c>
      <c r="F230" s="136">
        <f>'GIRLS '!E234</f>
        <v>5</v>
      </c>
      <c r="G230" s="136" t="str">
        <f>'GIRLS '!H234</f>
        <v xml:space="preserve"> </v>
      </c>
      <c r="H230" s="136" t="str">
        <f>'GIRLS '!J234</f>
        <v/>
      </c>
      <c r="I230" s="136" t="str">
        <f t="shared" si="3"/>
        <v>U15W</v>
      </c>
      <c r="J230" s="137" t="str">
        <f>'GIRLS '!G234</f>
        <v/>
      </c>
    </row>
    <row r="231" spans="1:10">
      <c r="A231" s="136" t="str">
        <f>'GIRLS '!L235</f>
        <v xml:space="preserve"> </v>
      </c>
      <c r="B231" s="136" t="str">
        <f>'GIRLS '!B234</f>
        <v>W</v>
      </c>
      <c r="C231" s="136" t="str">
        <f>'GIRLS '!A234</f>
        <v>U15</v>
      </c>
      <c r="D231" s="136">
        <f>'GIRLS '!C234</f>
        <v>800</v>
      </c>
      <c r="E231" s="136" t="str">
        <f>'GIRLS '!D234</f>
        <v>B</v>
      </c>
      <c r="F231" s="136">
        <f>'GIRLS '!E235</f>
        <v>6</v>
      </c>
      <c r="G231" s="136" t="str">
        <f>'GIRLS '!H235</f>
        <v xml:space="preserve"> </v>
      </c>
      <c r="H231" s="136" t="str">
        <f>'GIRLS '!J235</f>
        <v/>
      </c>
      <c r="I231" s="136" t="str">
        <f t="shared" si="3"/>
        <v>U15W</v>
      </c>
      <c r="J231" s="137" t="str">
        <f>'GIRLS '!G235</f>
        <v/>
      </c>
    </row>
    <row r="232" spans="1:10">
      <c r="A232" s="136">
        <f>'GIRLS '!L236</f>
        <v>0</v>
      </c>
      <c r="B232" s="136" t="str">
        <f>'GIRLS '!B235</f>
        <v>W</v>
      </c>
      <c r="C232" s="136" t="str">
        <f>'GIRLS '!A235</f>
        <v>U15</v>
      </c>
      <c r="D232" s="136">
        <f>'GIRLS '!C235</f>
        <v>800</v>
      </c>
      <c r="E232" s="136" t="str">
        <f>'GIRLS '!D235</f>
        <v>B</v>
      </c>
      <c r="F232" s="136" t="str">
        <f>'GIRLS '!E236</f>
        <v/>
      </c>
      <c r="G232" s="136">
        <f>'GIRLS '!H236</f>
        <v>0</v>
      </c>
      <c r="H232" s="136">
        <f>'GIRLS '!J236</f>
        <v>0</v>
      </c>
      <c r="I232" s="136" t="str">
        <f t="shared" si="3"/>
        <v>U15W</v>
      </c>
      <c r="J232" s="137">
        <f>'GIRLS '!G236</f>
        <v>0</v>
      </c>
    </row>
    <row r="233" spans="1:10" ht="51">
      <c r="A233" s="136">
        <f>'GIRLS '!L237</f>
        <v>0</v>
      </c>
      <c r="B233" s="136" t="str">
        <f>'GIRLS '!B236</f>
        <v>W</v>
      </c>
      <c r="C233" s="136" t="str">
        <f>'GIRLS '!A236</f>
        <v>U15</v>
      </c>
      <c r="D233" s="136">
        <f>'GIRLS '!C236</f>
        <v>0</v>
      </c>
      <c r="E233" s="136">
        <f>'GIRLS '!D236</f>
        <v>0</v>
      </c>
      <c r="F233" s="136" t="str">
        <f>'GIRLS '!E237</f>
        <v>UNDER 15 GIRLS 1500m A String</v>
      </c>
      <c r="G233" s="136">
        <f>'GIRLS '!H237</f>
        <v>0</v>
      </c>
      <c r="H233" s="136">
        <f>'GIRLS '!J237</f>
        <v>0</v>
      </c>
      <c r="I233" s="136" t="str">
        <f t="shared" si="3"/>
        <v>U15W</v>
      </c>
      <c r="J233" s="137">
        <f>'GIRLS '!G237</f>
        <v>0</v>
      </c>
    </row>
    <row r="234" spans="1:10">
      <c r="A234" s="136" t="str">
        <f>'GIRLS '!L238</f>
        <v>AW</v>
      </c>
      <c r="B234" s="136" t="str">
        <f>'GIRLS '!B237</f>
        <v>W</v>
      </c>
      <c r="C234" s="136" t="str">
        <f>'GIRLS '!A237</f>
        <v>U15</v>
      </c>
      <c r="D234" s="136">
        <f>'GIRLS '!C237</f>
        <v>1500</v>
      </c>
      <c r="E234" s="136" t="str">
        <f>'GIRLS '!D237</f>
        <v>A</v>
      </c>
      <c r="F234" s="136">
        <f>'GIRLS '!E238</f>
        <v>1</v>
      </c>
      <c r="G234" s="136" t="str">
        <f>'GIRLS '!H238</f>
        <v>Alicia Finnis</v>
      </c>
      <c r="H234" s="136" t="str">
        <f>'GIRLS '!J238</f>
        <v>Salis</v>
      </c>
      <c r="I234" s="136" t="str">
        <f t="shared" si="3"/>
        <v>U15W</v>
      </c>
      <c r="J234" s="137">
        <f>'GIRLS '!G238</f>
        <v>3.3784722222222224E-3</v>
      </c>
    </row>
    <row r="235" spans="1:10">
      <c r="A235" s="136" t="str">
        <f>'GIRLS '!L239</f>
        <v>AW</v>
      </c>
      <c r="B235" s="136" t="str">
        <f>'GIRLS '!B238</f>
        <v>W</v>
      </c>
      <c r="C235" s="136" t="str">
        <f>'GIRLS '!A238</f>
        <v>U15</v>
      </c>
      <c r="D235" s="136">
        <f>'GIRLS '!C238</f>
        <v>1500</v>
      </c>
      <c r="E235" s="136" t="str">
        <f>'GIRLS '!D238</f>
        <v>A</v>
      </c>
      <c r="F235" s="136">
        <f>'GIRLS '!E239</f>
        <v>2</v>
      </c>
      <c r="G235" s="136" t="str">
        <f>'GIRLS '!H239</f>
        <v>JOSIE ROBERTSON</v>
      </c>
      <c r="H235" s="136" t="str">
        <f>'GIRLS '!J239</f>
        <v>Newb</v>
      </c>
      <c r="I235" s="136" t="str">
        <f t="shared" si="3"/>
        <v>U15W</v>
      </c>
      <c r="J235" s="137">
        <f>'GIRLS '!G239</f>
        <v>3.4328703703703704E-3</v>
      </c>
    </row>
    <row r="236" spans="1:10">
      <c r="A236" s="136" t="str">
        <f>'GIRLS '!L240</f>
        <v>AW</v>
      </c>
      <c r="B236" s="136" t="str">
        <f>'GIRLS '!B239</f>
        <v>W</v>
      </c>
      <c r="C236" s="136" t="str">
        <f>'GIRLS '!A239</f>
        <v>U15</v>
      </c>
      <c r="D236" s="136">
        <f>'GIRLS '!C239</f>
        <v>1500</v>
      </c>
      <c r="E236" s="136" t="str">
        <f>'GIRLS '!D239</f>
        <v>A</v>
      </c>
      <c r="F236" s="136">
        <f>'GIRLS '!E240</f>
        <v>3</v>
      </c>
      <c r="G236" s="136" t="str">
        <f>'GIRLS '!H240</f>
        <v>Ellie McErlean</v>
      </c>
      <c r="H236" s="136" t="str">
        <f>'GIRLS '!J240</f>
        <v>Win</v>
      </c>
      <c r="I236" s="136" t="str">
        <f t="shared" si="3"/>
        <v>U15W</v>
      </c>
      <c r="J236" s="137">
        <f>'GIRLS '!G240</f>
        <v>3.5393518518518521E-3</v>
      </c>
    </row>
    <row r="237" spans="1:10">
      <c r="A237" s="136" t="str">
        <f>'GIRLS '!L241</f>
        <v xml:space="preserve"> </v>
      </c>
      <c r="B237" s="136" t="str">
        <f>'GIRLS '!B240</f>
        <v>W</v>
      </c>
      <c r="C237" s="136" t="str">
        <f>'GIRLS '!A240</f>
        <v>U15</v>
      </c>
      <c r="D237" s="136">
        <f>'GIRLS '!C240</f>
        <v>1500</v>
      </c>
      <c r="E237" s="136" t="str">
        <f>'GIRLS '!D240</f>
        <v>A</v>
      </c>
      <c r="F237" s="136">
        <f>'GIRLS '!E241</f>
        <v>4</v>
      </c>
      <c r="G237" s="136" t="str">
        <f>'GIRLS '!H241</f>
        <v>Lily Brabbin</v>
      </c>
      <c r="H237" s="136" t="str">
        <f>'GIRLS '!J241</f>
        <v>Oxf C</v>
      </c>
      <c r="I237" s="136" t="str">
        <f t="shared" si="3"/>
        <v>U15W</v>
      </c>
      <c r="J237" s="137">
        <f>'GIRLS '!G241</f>
        <v>3.7893518518518523E-3</v>
      </c>
    </row>
    <row r="238" spans="1:10">
      <c r="A238" s="136" t="str">
        <f>'GIRLS '!L242</f>
        <v xml:space="preserve"> </v>
      </c>
      <c r="B238" s="136" t="str">
        <f>'GIRLS '!B241</f>
        <v>W</v>
      </c>
      <c r="C238" s="136" t="str">
        <f>'GIRLS '!A241</f>
        <v>U15</v>
      </c>
      <c r="D238" s="136">
        <f>'GIRLS '!C241</f>
        <v>1500</v>
      </c>
      <c r="E238" s="136" t="str">
        <f>'GIRLS '!D241</f>
        <v>A</v>
      </c>
      <c r="F238" s="136">
        <f>'GIRLS '!E242</f>
        <v>5</v>
      </c>
      <c r="G238" s="136" t="str">
        <f>'GIRLS '!H242</f>
        <v xml:space="preserve"> </v>
      </c>
      <c r="H238" s="136" t="str">
        <f>'GIRLS '!J242</f>
        <v/>
      </c>
      <c r="I238" s="136" t="str">
        <f t="shared" si="3"/>
        <v>U15W</v>
      </c>
      <c r="J238" s="137" t="str">
        <f>'GIRLS '!G242</f>
        <v/>
      </c>
    </row>
    <row r="239" spans="1:10">
      <c r="A239" s="136" t="str">
        <f>'GIRLS '!L243</f>
        <v xml:space="preserve"> </v>
      </c>
      <c r="B239" s="136" t="str">
        <f>'GIRLS '!B242</f>
        <v>W</v>
      </c>
      <c r="C239" s="136" t="str">
        <f>'GIRLS '!A242</f>
        <v>U15</v>
      </c>
      <c r="D239" s="136">
        <f>'GIRLS '!C242</f>
        <v>1500</v>
      </c>
      <c r="E239" s="136" t="str">
        <f>'GIRLS '!D242</f>
        <v>A</v>
      </c>
      <c r="F239" s="136">
        <f>'GIRLS '!E243</f>
        <v>6</v>
      </c>
      <c r="G239" s="136" t="str">
        <f>'GIRLS '!H243</f>
        <v xml:space="preserve"> </v>
      </c>
      <c r="H239" s="136" t="str">
        <f>'GIRLS '!J243</f>
        <v/>
      </c>
      <c r="I239" s="136" t="str">
        <f t="shared" si="3"/>
        <v>U15W</v>
      </c>
      <c r="J239" s="137" t="str">
        <f>'GIRLS '!G243</f>
        <v/>
      </c>
    </row>
    <row r="240" spans="1:10">
      <c r="A240" s="136">
        <f>'GIRLS '!L244</f>
        <v>0</v>
      </c>
      <c r="B240" s="136" t="str">
        <f>'GIRLS '!B243</f>
        <v>W</v>
      </c>
      <c r="C240" s="136" t="str">
        <f>'GIRLS '!A243</f>
        <v>U15</v>
      </c>
      <c r="D240" s="136">
        <f>'GIRLS '!C243</f>
        <v>1500</v>
      </c>
      <c r="E240" s="136" t="str">
        <f>'GIRLS '!D243</f>
        <v>A</v>
      </c>
      <c r="F240" s="136" t="str">
        <f>'GIRLS '!E244</f>
        <v/>
      </c>
      <c r="G240" s="136">
        <f>'GIRLS '!H244</f>
        <v>0</v>
      </c>
      <c r="H240" s="136">
        <f>'GIRLS '!J244</f>
        <v>0</v>
      </c>
      <c r="I240" s="136" t="str">
        <f t="shared" si="3"/>
        <v>U15W</v>
      </c>
      <c r="J240" s="137">
        <f>'GIRLS '!G244</f>
        <v>0</v>
      </c>
    </row>
    <row r="241" spans="1:10" ht="51">
      <c r="A241" s="136">
        <f>'GIRLS '!L245</f>
        <v>0</v>
      </c>
      <c r="B241" s="136" t="str">
        <f>'GIRLS '!B244</f>
        <v>W</v>
      </c>
      <c r="C241" s="136" t="str">
        <f>'GIRLS '!A244</f>
        <v>U15</v>
      </c>
      <c r="D241" s="136">
        <f>'GIRLS '!C244</f>
        <v>0</v>
      </c>
      <c r="E241" s="136">
        <f>'GIRLS '!D244</f>
        <v>0</v>
      </c>
      <c r="F241" s="136" t="str">
        <f>'GIRLS '!E245</f>
        <v>UNDER 15 GIRLS 1500m B String</v>
      </c>
      <c r="G241" s="136">
        <f>'GIRLS '!H245</f>
        <v>0</v>
      </c>
      <c r="H241" s="136">
        <f>'GIRLS '!J245</f>
        <v>0</v>
      </c>
      <c r="I241" s="136" t="str">
        <f t="shared" si="3"/>
        <v>U15W</v>
      </c>
      <c r="J241" s="137">
        <f>'GIRLS '!G245</f>
        <v>0</v>
      </c>
    </row>
    <row r="242" spans="1:10">
      <c r="A242" s="136" t="str">
        <f>'GIRLS '!L246</f>
        <v>AW</v>
      </c>
      <c r="B242" s="136" t="str">
        <f>'GIRLS '!B245</f>
        <v>W</v>
      </c>
      <c r="C242" s="136" t="str">
        <f>'GIRLS '!A245</f>
        <v>U15</v>
      </c>
      <c r="D242" s="136">
        <f>'GIRLS '!C245</f>
        <v>1500</v>
      </c>
      <c r="E242" s="136" t="str">
        <f>'GIRLS '!D245</f>
        <v>B</v>
      </c>
      <c r="F242" s="136">
        <f>'GIRLS '!E246</f>
        <v>1</v>
      </c>
      <c r="G242" s="136" t="str">
        <f>'GIRLS '!H246</f>
        <v>Jasmine Jones</v>
      </c>
      <c r="H242" s="136" t="str">
        <f>'GIRLS '!J246</f>
        <v>Win</v>
      </c>
      <c r="I242" s="136" t="str">
        <f t="shared" si="3"/>
        <v>U15W</v>
      </c>
      <c r="J242" s="137">
        <f>'GIRLS '!G246</f>
        <v>3.6782407407407406E-3</v>
      </c>
    </row>
    <row r="243" spans="1:10">
      <c r="A243" s="136" t="str">
        <f>'GIRLS '!L247</f>
        <v xml:space="preserve"> </v>
      </c>
      <c r="B243" s="136" t="str">
        <f>'GIRLS '!B246</f>
        <v>W</v>
      </c>
      <c r="C243" s="136" t="str">
        <f>'GIRLS '!A246</f>
        <v>U15</v>
      </c>
      <c r="D243" s="136">
        <f>'GIRLS '!C246</f>
        <v>1500</v>
      </c>
      <c r="E243" s="136" t="str">
        <f>'GIRLS '!D246</f>
        <v>B</v>
      </c>
      <c r="F243" s="136">
        <f>'GIRLS '!E247</f>
        <v>2</v>
      </c>
      <c r="G243" s="136" t="str">
        <f>'GIRLS '!H247</f>
        <v>SOPHIE BHATT</v>
      </c>
      <c r="H243" s="136" t="str">
        <f>'GIRLS '!J247</f>
        <v>Newb</v>
      </c>
      <c r="I243" s="136" t="str">
        <f t="shared" si="3"/>
        <v>U15W</v>
      </c>
      <c r="J243" s="137">
        <f>'GIRLS '!G247</f>
        <v>3.7719907407407407E-3</v>
      </c>
    </row>
    <row r="244" spans="1:10">
      <c r="A244" s="136" t="str">
        <f>'GIRLS '!L248</f>
        <v xml:space="preserve"> </v>
      </c>
      <c r="B244" s="136" t="str">
        <f>'GIRLS '!B247</f>
        <v>W</v>
      </c>
      <c r="C244" s="136" t="str">
        <f>'GIRLS '!A247</f>
        <v>U15</v>
      </c>
      <c r="D244" s="136">
        <f>'GIRLS '!C247</f>
        <v>1500</v>
      </c>
      <c r="E244" s="136" t="str">
        <f>'GIRLS '!D247</f>
        <v>B</v>
      </c>
      <c r="F244" s="136">
        <f>'GIRLS '!E248</f>
        <v>3</v>
      </c>
      <c r="G244" s="136" t="str">
        <f>'GIRLS '!H248</f>
        <v xml:space="preserve"> </v>
      </c>
      <c r="H244" s="136" t="str">
        <f>'GIRLS '!J248</f>
        <v/>
      </c>
      <c r="I244" s="136" t="str">
        <f t="shared" si="3"/>
        <v>U15W</v>
      </c>
      <c r="J244" s="137" t="str">
        <f>'GIRLS '!G248</f>
        <v/>
      </c>
    </row>
    <row r="245" spans="1:10">
      <c r="A245" s="136" t="str">
        <f>'GIRLS '!L249</f>
        <v xml:space="preserve"> </v>
      </c>
      <c r="B245" s="136" t="str">
        <f>'GIRLS '!B248</f>
        <v>W</v>
      </c>
      <c r="C245" s="136" t="str">
        <f>'GIRLS '!A248</f>
        <v>U15</v>
      </c>
      <c r="D245" s="136">
        <f>'GIRLS '!C248</f>
        <v>1500</v>
      </c>
      <c r="E245" s="136" t="str">
        <f>'GIRLS '!D248</f>
        <v>B</v>
      </c>
      <c r="F245" s="136">
        <f>'GIRLS '!E249</f>
        <v>4</v>
      </c>
      <c r="G245" s="136" t="str">
        <f>'GIRLS '!H249</f>
        <v xml:space="preserve"> </v>
      </c>
      <c r="H245" s="136" t="str">
        <f>'GIRLS '!J249</f>
        <v/>
      </c>
      <c r="I245" s="136" t="str">
        <f t="shared" si="3"/>
        <v>U15W</v>
      </c>
      <c r="J245" s="137" t="str">
        <f>'GIRLS '!G249</f>
        <v/>
      </c>
    </row>
    <row r="246" spans="1:10">
      <c r="A246" s="136" t="str">
        <f>'GIRLS '!L250</f>
        <v xml:space="preserve"> </v>
      </c>
      <c r="B246" s="136" t="str">
        <f>'GIRLS '!B249</f>
        <v>W</v>
      </c>
      <c r="C246" s="136" t="str">
        <f>'GIRLS '!A249</f>
        <v>U15</v>
      </c>
      <c r="D246" s="136">
        <f>'GIRLS '!C249</f>
        <v>1500</v>
      </c>
      <c r="E246" s="136" t="str">
        <f>'GIRLS '!D249</f>
        <v>B</v>
      </c>
      <c r="F246" s="136">
        <f>'GIRLS '!E250</f>
        <v>5</v>
      </c>
      <c r="G246" s="136" t="str">
        <f>'GIRLS '!H250</f>
        <v xml:space="preserve"> </v>
      </c>
      <c r="H246" s="136" t="str">
        <f>'GIRLS '!J250</f>
        <v/>
      </c>
      <c r="I246" s="136" t="str">
        <f t="shared" si="3"/>
        <v>U15W</v>
      </c>
      <c r="J246" s="137" t="str">
        <f>'GIRLS '!G250</f>
        <v/>
      </c>
    </row>
    <row r="247" spans="1:10">
      <c r="A247" s="136" t="str">
        <f>'GIRLS '!L251</f>
        <v xml:space="preserve"> </v>
      </c>
      <c r="B247" s="136" t="str">
        <f>'GIRLS '!B250</f>
        <v>W</v>
      </c>
      <c r="C247" s="136" t="str">
        <f>'GIRLS '!A250</f>
        <v>U15</v>
      </c>
      <c r="D247" s="136">
        <f>'GIRLS '!C250</f>
        <v>1500</v>
      </c>
      <c r="E247" s="136" t="str">
        <f>'GIRLS '!D250</f>
        <v>B</v>
      </c>
      <c r="F247" s="136">
        <f>'GIRLS '!E251</f>
        <v>6</v>
      </c>
      <c r="G247" s="136" t="str">
        <f>'GIRLS '!H251</f>
        <v xml:space="preserve"> </v>
      </c>
      <c r="H247" s="136" t="str">
        <f>'GIRLS '!J251</f>
        <v/>
      </c>
      <c r="I247" s="136" t="str">
        <f t="shared" si="3"/>
        <v>U15W</v>
      </c>
      <c r="J247" s="137" t="str">
        <f>'GIRLS '!G251</f>
        <v/>
      </c>
    </row>
    <row r="248" spans="1:10">
      <c r="A248" s="136">
        <f>'GIRLS '!L252</f>
        <v>0</v>
      </c>
      <c r="B248" s="136" t="str">
        <f>'GIRLS '!B251</f>
        <v>W</v>
      </c>
      <c r="C248" s="136" t="str">
        <f>'GIRLS '!A251</f>
        <v>U15</v>
      </c>
      <c r="D248" s="136">
        <f>'GIRLS '!C251</f>
        <v>1500</v>
      </c>
      <c r="E248" s="136" t="str">
        <f>'GIRLS '!D251</f>
        <v>B</v>
      </c>
      <c r="F248" s="136" t="str">
        <f>'GIRLS '!E252</f>
        <v/>
      </c>
      <c r="G248" s="136">
        <f>'GIRLS '!H252</f>
        <v>0</v>
      </c>
      <c r="H248" s="136">
        <f>'GIRLS '!J252</f>
        <v>0</v>
      </c>
      <c r="I248" s="136" t="str">
        <f t="shared" si="3"/>
        <v>U15W</v>
      </c>
      <c r="J248" s="137">
        <f>'GIRLS '!G252</f>
        <v>0</v>
      </c>
    </row>
    <row r="249" spans="1:10" ht="63.75">
      <c r="A249" s="136">
        <f>'GIRLS '!L253</f>
        <v>0</v>
      </c>
      <c r="B249" s="136" t="str">
        <f>'GIRLS '!B252</f>
        <v>W</v>
      </c>
      <c r="C249" s="136" t="str">
        <f>'GIRLS '!A252</f>
        <v>U15</v>
      </c>
      <c r="D249" s="136">
        <f>'GIRLS '!C252</f>
        <v>0</v>
      </c>
      <c r="E249" s="136">
        <f>'GIRLS '!D252</f>
        <v>0</v>
      </c>
      <c r="F249" s="136" t="str">
        <f>'GIRLS '!E253</f>
        <v>UNDER 15 GIRLS 75m hurdles A String</v>
      </c>
      <c r="G249" s="136">
        <f>'GIRLS '!H253</f>
        <v>0</v>
      </c>
      <c r="H249" s="136">
        <f>'GIRLS '!J253</f>
        <v>0</v>
      </c>
      <c r="I249" s="136" t="str">
        <f t="shared" si="3"/>
        <v>U15W</v>
      </c>
      <c r="J249" s="137">
        <f>'GIRLS '!G253</f>
        <v>0</v>
      </c>
    </row>
    <row r="250" spans="1:10">
      <c r="A250" s="136" t="str">
        <f>'GIRLS '!L254</f>
        <v>AW</v>
      </c>
      <c r="B250" s="136" t="str">
        <f>'GIRLS '!B253</f>
        <v>W</v>
      </c>
      <c r="C250" s="136" t="str">
        <f>'GIRLS '!A253</f>
        <v>U15</v>
      </c>
      <c r="D250" s="136" t="str">
        <f>'GIRLS '!C253</f>
        <v>75HU15W</v>
      </c>
      <c r="E250" s="136" t="str">
        <f>'GIRLS '!D253</f>
        <v>A</v>
      </c>
      <c r="F250" s="136">
        <f>'GIRLS '!E254</f>
        <v>1</v>
      </c>
      <c r="G250" s="136" t="str">
        <f>'GIRLS '!H254</f>
        <v>Emma Shedden</v>
      </c>
      <c r="H250" s="136" t="str">
        <f>'GIRLS '!J254</f>
        <v>Win</v>
      </c>
      <c r="I250" s="136" t="str">
        <f t="shared" si="3"/>
        <v>U15W</v>
      </c>
      <c r="J250" s="137">
        <f>'GIRLS '!G254</f>
        <v>12.9</v>
      </c>
    </row>
    <row r="251" spans="1:10">
      <c r="A251" s="136" t="str">
        <f>'GIRLS '!L255</f>
        <v>AW</v>
      </c>
      <c r="B251" s="136" t="str">
        <f>'GIRLS '!B254</f>
        <v>W</v>
      </c>
      <c r="C251" s="136" t="str">
        <f>'GIRLS '!A254</f>
        <v>U15</v>
      </c>
      <c r="D251" s="136" t="str">
        <f>'GIRLS '!C254</f>
        <v>75HU15W</v>
      </c>
      <c r="E251" s="136" t="str">
        <f>'GIRLS '!D254</f>
        <v>A</v>
      </c>
      <c r="F251" s="136">
        <f>'GIRLS '!E255</f>
        <v>2</v>
      </c>
      <c r="G251" s="136" t="str">
        <f>'GIRLS '!H255</f>
        <v>Zoe Thomas</v>
      </c>
      <c r="H251" s="136" t="str">
        <f>'GIRLS '!J255</f>
        <v>Salis</v>
      </c>
      <c r="I251" s="136" t="str">
        <f t="shared" si="3"/>
        <v>U15W</v>
      </c>
      <c r="J251" s="137">
        <f>'GIRLS '!G255</f>
        <v>13.3</v>
      </c>
    </row>
    <row r="252" spans="1:10">
      <c r="A252" s="136" t="str">
        <f>'GIRLS '!L256</f>
        <v xml:space="preserve"> </v>
      </c>
      <c r="B252" s="136" t="str">
        <f>'GIRLS '!B255</f>
        <v>W</v>
      </c>
      <c r="C252" s="136" t="str">
        <f>'GIRLS '!A255</f>
        <v>U15</v>
      </c>
      <c r="D252" s="136" t="str">
        <f>'GIRLS '!C255</f>
        <v>75HU15W</v>
      </c>
      <c r="E252" s="136" t="str">
        <f>'GIRLS '!D255</f>
        <v>A</v>
      </c>
      <c r="F252" s="136">
        <f>'GIRLS '!E256</f>
        <v>3</v>
      </c>
      <c r="G252" s="136" t="str">
        <f>'GIRLS '!H256</f>
        <v>CLAUDIA COSA</v>
      </c>
      <c r="H252" s="136" t="str">
        <f>'GIRLS '!J256</f>
        <v>Newb</v>
      </c>
      <c r="I252" s="136" t="str">
        <f t="shared" si="3"/>
        <v>U15W</v>
      </c>
      <c r="J252" s="137">
        <f>'GIRLS '!G256</f>
        <v>14.8</v>
      </c>
    </row>
    <row r="253" spans="1:10">
      <c r="A253" s="136" t="str">
        <f>'GIRLS '!L257</f>
        <v xml:space="preserve"> </v>
      </c>
      <c r="B253" s="136" t="str">
        <f>'GIRLS '!B256</f>
        <v>W</v>
      </c>
      <c r="C253" s="136" t="str">
        <f>'GIRLS '!A256</f>
        <v>U15</v>
      </c>
      <c r="D253" s="136" t="str">
        <f>'GIRLS '!C256</f>
        <v>75HU15W</v>
      </c>
      <c r="E253" s="136" t="str">
        <f>'GIRLS '!D256</f>
        <v>A</v>
      </c>
      <c r="F253" s="136">
        <f>'GIRLS '!E257</f>
        <v>4</v>
      </c>
      <c r="G253" s="136" t="str">
        <f>'GIRLS '!H257</f>
        <v>Aimee Munt</v>
      </c>
      <c r="H253" s="136" t="str">
        <f>'GIRLS '!J257</f>
        <v>Slough J</v>
      </c>
      <c r="I253" s="136" t="str">
        <f t="shared" si="3"/>
        <v>U15W</v>
      </c>
      <c r="J253" s="137">
        <f>'GIRLS '!G257</f>
        <v>15.1</v>
      </c>
    </row>
    <row r="254" spans="1:10">
      <c r="A254" s="136" t="str">
        <f>'GIRLS '!L258</f>
        <v xml:space="preserve"> </v>
      </c>
      <c r="B254" s="136" t="str">
        <f>'GIRLS '!B257</f>
        <v>W</v>
      </c>
      <c r="C254" s="136" t="str">
        <f>'GIRLS '!A257</f>
        <v>U15</v>
      </c>
      <c r="D254" s="136" t="str">
        <f>'GIRLS '!C257</f>
        <v>75HU15W</v>
      </c>
      <c r="E254" s="136" t="str">
        <f>'GIRLS '!D257</f>
        <v>A</v>
      </c>
      <c r="F254" s="136">
        <f>'GIRLS '!E258</f>
        <v>5</v>
      </c>
      <c r="G254" s="136" t="str">
        <f>'GIRLS '!H258</f>
        <v>Phoebe COX</v>
      </c>
      <c r="H254" s="136" t="str">
        <f>'GIRLS '!J258</f>
        <v>Marl J</v>
      </c>
      <c r="I254" s="136" t="str">
        <f t="shared" si="3"/>
        <v>U15W</v>
      </c>
      <c r="J254" s="137">
        <f>'GIRLS '!G258</f>
        <v>15.7</v>
      </c>
    </row>
    <row r="255" spans="1:10">
      <c r="A255" s="136" t="str">
        <f>'GIRLS '!L259</f>
        <v xml:space="preserve"> </v>
      </c>
      <c r="B255" s="136" t="str">
        <f>'GIRLS '!B258</f>
        <v>W</v>
      </c>
      <c r="C255" s="136" t="str">
        <f>'GIRLS '!A258</f>
        <v>U15</v>
      </c>
      <c r="D255" s="136" t="str">
        <f>'GIRLS '!C258</f>
        <v>75HU15W</v>
      </c>
      <c r="E255" s="136" t="str">
        <f>'GIRLS '!D258</f>
        <v>A</v>
      </c>
      <c r="F255" s="136">
        <f>'GIRLS '!E259</f>
        <v>6</v>
      </c>
      <c r="G255" s="136" t="str">
        <f>'GIRLS '!H259</f>
        <v xml:space="preserve"> </v>
      </c>
      <c r="H255" s="136" t="str">
        <f>'GIRLS '!J259</f>
        <v/>
      </c>
      <c r="I255" s="136" t="str">
        <f t="shared" si="3"/>
        <v>U15W</v>
      </c>
      <c r="J255" s="137" t="str">
        <f>'GIRLS '!G259</f>
        <v/>
      </c>
    </row>
    <row r="256" spans="1:10">
      <c r="A256" s="136">
        <f>'GIRLS '!L260</f>
        <v>0</v>
      </c>
      <c r="B256" s="136" t="str">
        <f>'GIRLS '!B259</f>
        <v>W</v>
      </c>
      <c r="C256" s="136" t="str">
        <f>'GIRLS '!A259</f>
        <v>U15</v>
      </c>
      <c r="D256" s="136" t="str">
        <f>'GIRLS '!C259</f>
        <v>75HU15W</v>
      </c>
      <c r="E256" s="136" t="str">
        <f>'GIRLS '!D259</f>
        <v>A</v>
      </c>
      <c r="F256" s="136" t="str">
        <f>'GIRLS '!E260</f>
        <v/>
      </c>
      <c r="G256" s="136">
        <f>'GIRLS '!H260</f>
        <v>0</v>
      </c>
      <c r="H256" s="136">
        <f>'GIRLS '!J260</f>
        <v>0</v>
      </c>
      <c r="I256" s="136" t="str">
        <f t="shared" si="3"/>
        <v>U15W</v>
      </c>
      <c r="J256" s="137">
        <f>'GIRLS '!G260</f>
        <v>0</v>
      </c>
    </row>
    <row r="257" spans="1:10" ht="63.75">
      <c r="A257" s="136">
        <f>'GIRLS '!L261</f>
        <v>0</v>
      </c>
      <c r="B257" s="136" t="str">
        <f>'GIRLS '!B260</f>
        <v>W</v>
      </c>
      <c r="C257" s="136" t="str">
        <f>'GIRLS '!A260</f>
        <v>U15</v>
      </c>
      <c r="D257" s="136">
        <f>'GIRLS '!C260</f>
        <v>0</v>
      </c>
      <c r="E257" s="136">
        <f>'GIRLS '!D260</f>
        <v>0</v>
      </c>
      <c r="F257" s="136" t="str">
        <f>'GIRLS '!E261</f>
        <v>UNDER 15 GIRLS 75m hurdles B String</v>
      </c>
      <c r="G257" s="136">
        <f>'GIRLS '!H261</f>
        <v>0</v>
      </c>
      <c r="H257" s="136">
        <f>'GIRLS '!J261</f>
        <v>0</v>
      </c>
      <c r="I257" s="136" t="str">
        <f t="shared" si="3"/>
        <v>U15W</v>
      </c>
      <c r="J257" s="137">
        <f>'GIRLS '!G261</f>
        <v>0</v>
      </c>
    </row>
    <row r="258" spans="1:10">
      <c r="A258" s="136" t="str">
        <f>'GIRLS '!L262</f>
        <v>AW</v>
      </c>
      <c r="B258" s="136" t="str">
        <f>'GIRLS '!B261</f>
        <v>W</v>
      </c>
      <c r="C258" s="136" t="str">
        <f>'GIRLS '!A261</f>
        <v>U15</v>
      </c>
      <c r="D258" s="136" t="str">
        <f>'GIRLS '!C261</f>
        <v>75HU15W</v>
      </c>
      <c r="E258" s="136" t="str">
        <f>'GIRLS '!D261</f>
        <v>B</v>
      </c>
      <c r="F258" s="136">
        <f>'GIRLS '!E262</f>
        <v>1</v>
      </c>
      <c r="G258" s="136" t="str">
        <f>'GIRLS '!H262</f>
        <v>Alice Eyssens</v>
      </c>
      <c r="H258" s="136" t="str">
        <f>'GIRLS '!J262</f>
        <v>Win</v>
      </c>
      <c r="I258" s="136" t="str">
        <f t="shared" si="3"/>
        <v>U15W</v>
      </c>
      <c r="J258" s="137">
        <f>'GIRLS '!G262</f>
        <v>13</v>
      </c>
    </row>
    <row r="259" spans="1:10">
      <c r="A259" s="136" t="str">
        <f>'GIRLS '!L263</f>
        <v xml:space="preserve"> </v>
      </c>
      <c r="B259" s="136" t="str">
        <f>'GIRLS '!B262</f>
        <v>W</v>
      </c>
      <c r="C259" s="136" t="str">
        <f>'GIRLS '!A262</f>
        <v>U15</v>
      </c>
      <c r="D259" s="136" t="str">
        <f>'GIRLS '!C262</f>
        <v>75HU15W</v>
      </c>
      <c r="E259" s="136" t="str">
        <f>'GIRLS '!D262</f>
        <v>B</v>
      </c>
      <c r="F259" s="136">
        <f>'GIRLS '!E263</f>
        <v>2</v>
      </c>
      <c r="G259" s="136" t="str">
        <f>'GIRLS '!H263</f>
        <v>Dami Obilanade</v>
      </c>
      <c r="H259" s="136" t="str">
        <f>'GIRLS '!J263</f>
        <v>Slough J</v>
      </c>
      <c r="I259" s="136" t="str">
        <f t="shared" ref="I259:I322" si="4">+C259&amp;B259</f>
        <v>U15W</v>
      </c>
      <c r="J259" s="137">
        <f>'GIRLS '!G263</f>
        <v>18.899999999999999</v>
      </c>
    </row>
    <row r="260" spans="1:10">
      <c r="A260" s="136" t="str">
        <f>'GIRLS '!L264</f>
        <v xml:space="preserve"> </v>
      </c>
      <c r="B260" s="136" t="str">
        <f>'GIRLS '!B263</f>
        <v>W</v>
      </c>
      <c r="C260" s="136" t="str">
        <f>'GIRLS '!A263</f>
        <v>U15</v>
      </c>
      <c r="D260" s="136" t="str">
        <f>'GIRLS '!C263</f>
        <v>75HU15W</v>
      </c>
      <c r="E260" s="136" t="str">
        <f>'GIRLS '!D263</f>
        <v>B</v>
      </c>
      <c r="F260" s="136">
        <f>'GIRLS '!E264</f>
        <v>3</v>
      </c>
      <c r="G260" s="136" t="str">
        <f>'GIRLS '!H264</f>
        <v xml:space="preserve"> </v>
      </c>
      <c r="H260" s="136" t="str">
        <f>'GIRLS '!J264</f>
        <v/>
      </c>
      <c r="I260" s="136" t="str">
        <f t="shared" si="4"/>
        <v>U15W</v>
      </c>
      <c r="J260" s="137" t="str">
        <f>'GIRLS '!G264</f>
        <v/>
      </c>
    </row>
    <row r="261" spans="1:10">
      <c r="A261" s="136" t="str">
        <f>'GIRLS '!L265</f>
        <v xml:space="preserve"> </v>
      </c>
      <c r="B261" s="136" t="str">
        <f>'GIRLS '!B264</f>
        <v>W</v>
      </c>
      <c r="C261" s="136" t="str">
        <f>'GIRLS '!A264</f>
        <v>U15</v>
      </c>
      <c r="D261" s="136" t="str">
        <f>'GIRLS '!C264</f>
        <v>75HU15W</v>
      </c>
      <c r="E261" s="136" t="str">
        <f>'GIRLS '!D264</f>
        <v>B</v>
      </c>
      <c r="F261" s="136">
        <f>'GIRLS '!E265</f>
        <v>4</v>
      </c>
      <c r="G261" s="136" t="str">
        <f>'GIRLS '!H265</f>
        <v xml:space="preserve"> </v>
      </c>
      <c r="H261" s="136" t="str">
        <f>'GIRLS '!J265</f>
        <v/>
      </c>
      <c r="I261" s="136" t="str">
        <f t="shared" si="4"/>
        <v>U15W</v>
      </c>
      <c r="J261" s="137" t="str">
        <f>'GIRLS '!G265</f>
        <v/>
      </c>
    </row>
    <row r="262" spans="1:10">
      <c r="A262" s="136" t="str">
        <f>'GIRLS '!L266</f>
        <v xml:space="preserve"> </v>
      </c>
      <c r="B262" s="136" t="str">
        <f>'GIRLS '!B265</f>
        <v>W</v>
      </c>
      <c r="C262" s="136" t="str">
        <f>'GIRLS '!A265</f>
        <v>U15</v>
      </c>
      <c r="D262" s="136" t="str">
        <f>'GIRLS '!C265</f>
        <v>75HU15W</v>
      </c>
      <c r="E262" s="136" t="str">
        <f>'GIRLS '!D265</f>
        <v>B</v>
      </c>
      <c r="F262" s="136">
        <f>'GIRLS '!E266</f>
        <v>5</v>
      </c>
      <c r="G262" s="136" t="str">
        <f>'GIRLS '!H266</f>
        <v xml:space="preserve"> </v>
      </c>
      <c r="H262" s="136" t="str">
        <f>'GIRLS '!J266</f>
        <v/>
      </c>
      <c r="I262" s="136" t="str">
        <f t="shared" si="4"/>
        <v>U15W</v>
      </c>
      <c r="J262" s="137" t="str">
        <f>'GIRLS '!G266</f>
        <v/>
      </c>
    </row>
    <row r="263" spans="1:10">
      <c r="A263" s="136" t="str">
        <f>'GIRLS '!L267</f>
        <v xml:space="preserve"> </v>
      </c>
      <c r="B263" s="136" t="str">
        <f>'GIRLS '!B266</f>
        <v>W</v>
      </c>
      <c r="C263" s="136" t="str">
        <f>'GIRLS '!A266</f>
        <v>U15</v>
      </c>
      <c r="D263" s="136" t="str">
        <f>'GIRLS '!C266</f>
        <v>75HU15W</v>
      </c>
      <c r="E263" s="136" t="str">
        <f>'GIRLS '!D266</f>
        <v>B</v>
      </c>
      <c r="F263" s="136">
        <f>'GIRLS '!E267</f>
        <v>6</v>
      </c>
      <c r="G263" s="136" t="str">
        <f>'GIRLS '!H267</f>
        <v xml:space="preserve"> </v>
      </c>
      <c r="H263" s="136" t="str">
        <f>'GIRLS '!J267</f>
        <v/>
      </c>
      <c r="I263" s="136" t="str">
        <f t="shared" si="4"/>
        <v>U15W</v>
      </c>
      <c r="J263" s="137" t="str">
        <f>'GIRLS '!G267</f>
        <v/>
      </c>
    </row>
    <row r="264" spans="1:10">
      <c r="A264" s="136">
        <f>'GIRLS '!L268</f>
        <v>0</v>
      </c>
      <c r="B264" s="136" t="str">
        <f>'GIRLS '!B267</f>
        <v>W</v>
      </c>
      <c r="C264" s="136" t="str">
        <f>'GIRLS '!A267</f>
        <v>U15</v>
      </c>
      <c r="D264" s="136" t="str">
        <f>'GIRLS '!C267</f>
        <v>75HU15W</v>
      </c>
      <c r="E264" s="136" t="str">
        <f>'GIRLS '!D267</f>
        <v>B</v>
      </c>
      <c r="F264" s="136" t="str">
        <f>'GIRLS '!E268</f>
        <v/>
      </c>
      <c r="G264" s="136">
        <f>'GIRLS '!H268</f>
        <v>0</v>
      </c>
      <c r="H264" s="136">
        <f>'GIRLS '!J268</f>
        <v>0</v>
      </c>
      <c r="I264" s="136" t="str">
        <f t="shared" si="4"/>
        <v>U15W</v>
      </c>
      <c r="J264" s="137">
        <f>'GIRLS '!G268</f>
        <v>0</v>
      </c>
    </row>
    <row r="265" spans="1:10" ht="51">
      <c r="A265" s="136">
        <f>'GIRLS '!L269</f>
        <v>0</v>
      </c>
      <c r="B265" s="136" t="str">
        <f>'GIRLS '!B268</f>
        <v>W</v>
      </c>
      <c r="C265" s="136" t="str">
        <f>'GIRLS '!A268</f>
        <v>U15</v>
      </c>
      <c r="D265" s="136">
        <f>'GIRLS '!C268</f>
        <v>0</v>
      </c>
      <c r="E265" s="136">
        <f>'GIRLS '!D268</f>
        <v>0</v>
      </c>
      <c r="F265" s="136" t="str">
        <f>'GIRLS '!E269</f>
        <v>UNDER 15 GIRLS 4x100m RELAY</v>
      </c>
      <c r="G265" s="136">
        <f>'GIRLS '!H269</f>
        <v>0</v>
      </c>
      <c r="H265" s="136">
        <f>'GIRLS '!J269</f>
        <v>0</v>
      </c>
      <c r="I265" s="136" t="str">
        <f t="shared" si="4"/>
        <v>U15W</v>
      </c>
      <c r="J265" s="137">
        <f>'GIRLS '!G269</f>
        <v>0</v>
      </c>
    </row>
    <row r="266" spans="1:10" ht="25.5">
      <c r="A266" s="136" t="str">
        <f>'GIRLS '!L270</f>
        <v xml:space="preserve"> </v>
      </c>
      <c r="B266" s="136" t="str">
        <f>'GIRLS '!B269</f>
        <v>W</v>
      </c>
      <c r="C266" s="136" t="str">
        <f>'GIRLS '!A269</f>
        <v>U15</v>
      </c>
      <c r="D266" s="136" t="str">
        <f>'GIRLS '!C269</f>
        <v>4x100</v>
      </c>
      <c r="E266" s="136" t="str">
        <f>'GIRLS '!D269</f>
        <v>.</v>
      </c>
      <c r="F266" s="136">
        <f>'GIRLS '!E270</f>
        <v>1</v>
      </c>
      <c r="G266" s="136" t="str">
        <f>'GIRLS '!H270</f>
        <v>Orla Roche, Aimee Munt, Madisyn Woodley, Dami Obilanade</v>
      </c>
      <c r="H266" s="136" t="str">
        <f>'GIRLS '!J270</f>
        <v>Slough J</v>
      </c>
      <c r="I266" s="136" t="str">
        <f t="shared" si="4"/>
        <v>U15W</v>
      </c>
      <c r="J266" s="137">
        <f>'GIRLS '!G270</f>
        <v>54</v>
      </c>
    </row>
    <row r="267" spans="1:10" ht="25.5">
      <c r="A267" s="136" t="str">
        <f>'GIRLS '!L271</f>
        <v xml:space="preserve"> </v>
      </c>
      <c r="B267" s="136" t="str">
        <f>'GIRLS '!B270</f>
        <v>W</v>
      </c>
      <c r="C267" s="136" t="str">
        <f>'GIRLS '!A270</f>
        <v>U15</v>
      </c>
      <c r="D267" s="136" t="str">
        <f>'GIRLS '!C270</f>
        <v>4x100</v>
      </c>
      <c r="E267" s="136" t="str">
        <f>'GIRLS '!D270</f>
        <v>.</v>
      </c>
      <c r="F267" s="136">
        <f>'GIRLS '!E271</f>
        <v>2</v>
      </c>
      <c r="G267" s="136" t="str">
        <f>'GIRLS '!H271</f>
        <v>Daisy Shaw, India Kingsland, Evie Beck, Leihaana Amonoo-Kuofi</v>
      </c>
      <c r="H267" s="136" t="str">
        <f>'GIRLS '!J271</f>
        <v>Win</v>
      </c>
      <c r="I267" s="136" t="str">
        <f t="shared" si="4"/>
        <v>U15W</v>
      </c>
      <c r="J267" s="137">
        <f>'GIRLS '!G271</f>
        <v>54.3</v>
      </c>
    </row>
    <row r="268" spans="1:10" ht="25.5">
      <c r="A268" s="136" t="str">
        <f>'GIRLS '!L272</f>
        <v xml:space="preserve"> </v>
      </c>
      <c r="B268" s="136" t="str">
        <f>'GIRLS '!B271</f>
        <v>W</v>
      </c>
      <c r="C268" s="136" t="str">
        <f>'GIRLS '!A271</f>
        <v>U15</v>
      </c>
      <c r="D268" s="136" t="str">
        <f>'GIRLS '!C271</f>
        <v>4x100</v>
      </c>
      <c r="E268" s="136" t="str">
        <f>'GIRLS '!D271</f>
        <v>.</v>
      </c>
      <c r="F268" s="136">
        <f>'GIRLS '!E272</f>
        <v>3</v>
      </c>
      <c r="G268" s="136" t="str">
        <f>'GIRLS '!H272</f>
        <v>Amber DICKIN, Phoebe COX, Katie BLOSSOM, Ophelia PYE</v>
      </c>
      <c r="H268" s="136" t="str">
        <f>'GIRLS '!J272</f>
        <v>Marl J</v>
      </c>
      <c r="I268" s="136" t="str">
        <f t="shared" si="4"/>
        <v>U15W</v>
      </c>
      <c r="J268" s="137">
        <f>'GIRLS '!G272</f>
        <v>55</v>
      </c>
    </row>
    <row r="269" spans="1:10" ht="38.25">
      <c r="A269" s="136" t="str">
        <f>'GIRLS '!L273</f>
        <v xml:space="preserve"> </v>
      </c>
      <c r="B269" s="136" t="str">
        <f>'GIRLS '!B272</f>
        <v>W</v>
      </c>
      <c r="C269" s="136" t="str">
        <f>'GIRLS '!A272</f>
        <v>U15</v>
      </c>
      <c r="D269" s="136" t="str">
        <f>'GIRLS '!C272</f>
        <v>4x100</v>
      </c>
      <c r="E269" s="136" t="str">
        <f>'GIRLS '!D272</f>
        <v>.</v>
      </c>
      <c r="F269" s="136">
        <f>'GIRLS '!E273</f>
        <v>4</v>
      </c>
      <c r="G269" s="136" t="str">
        <f>'GIRLS '!H273</f>
        <v>MIRIAM COOPER, MADDY LEEK, FRANCESCA BAILEY, PHOEBE RYDER</v>
      </c>
      <c r="H269" s="136" t="str">
        <f>'GIRLS '!J273</f>
        <v>Newb</v>
      </c>
      <c r="I269" s="136" t="str">
        <f t="shared" si="4"/>
        <v>U15W</v>
      </c>
      <c r="J269" s="137">
        <f>'GIRLS '!G273</f>
        <v>58.3</v>
      </c>
    </row>
    <row r="270" spans="1:10" ht="25.5">
      <c r="A270" s="136" t="str">
        <f>'GIRLS '!L274</f>
        <v xml:space="preserve"> </v>
      </c>
      <c r="B270" s="136" t="str">
        <f>'GIRLS '!B273</f>
        <v>W</v>
      </c>
      <c r="C270" s="136" t="str">
        <f>'GIRLS '!A273</f>
        <v>U15</v>
      </c>
      <c r="D270" s="136" t="str">
        <f>'GIRLS '!C273</f>
        <v>4x100</v>
      </c>
      <c r="E270" s="136" t="str">
        <f>'GIRLS '!D273</f>
        <v>.</v>
      </c>
      <c r="F270" s="136">
        <f>'GIRLS '!E274</f>
        <v>5</v>
      </c>
      <c r="G270" s="136" t="str">
        <f>'GIRLS '!H274</f>
        <v>Lola Darch, Evelyn Routledge, Lottie Fotheringham, Jessica Boardman</v>
      </c>
      <c r="H270" s="136" t="str">
        <f>'GIRLS '!J274</f>
        <v>Salis</v>
      </c>
      <c r="I270" s="136" t="str">
        <f t="shared" si="4"/>
        <v>U15W</v>
      </c>
      <c r="J270" s="137">
        <f>'GIRLS '!G274</f>
        <v>64.8</v>
      </c>
    </row>
    <row r="271" spans="1:10" ht="25.5">
      <c r="A271" s="136" t="str">
        <f>'GIRLS '!L275</f>
        <v xml:space="preserve"> </v>
      </c>
      <c r="B271" s="136" t="str">
        <f>'GIRLS '!B274</f>
        <v>W</v>
      </c>
      <c r="C271" s="136" t="str">
        <f>'GIRLS '!A274</f>
        <v>U15</v>
      </c>
      <c r="D271" s="136" t="str">
        <f>'GIRLS '!C274</f>
        <v>4x100</v>
      </c>
      <c r="E271" s="136" t="str">
        <f>'GIRLS '!D274</f>
        <v>.</v>
      </c>
      <c r="F271" s="136">
        <f>'GIRLS '!E275</f>
        <v>6</v>
      </c>
      <c r="G271" s="136" t="str">
        <f>'GIRLS '!H275</f>
        <v xml:space="preserve"> </v>
      </c>
      <c r="H271" s="136" t="str">
        <f>'GIRLS '!J275</f>
        <v/>
      </c>
      <c r="I271" s="136" t="str">
        <f t="shared" si="4"/>
        <v>U15W</v>
      </c>
      <c r="J271" s="137" t="str">
        <f>'GIRLS '!G275</f>
        <v>O was DQ'ed</v>
      </c>
    </row>
    <row r="272" spans="1:10">
      <c r="A272" s="136">
        <f>'GIRLS '!L276</f>
        <v>0</v>
      </c>
      <c r="B272" s="136" t="str">
        <f>'GIRLS '!B275</f>
        <v>W</v>
      </c>
      <c r="C272" s="136" t="str">
        <f>'GIRLS '!A275</f>
        <v>U15</v>
      </c>
      <c r="D272" s="136" t="str">
        <f>'GIRLS '!C275</f>
        <v>4x100</v>
      </c>
      <c r="E272" s="136" t="str">
        <f>'GIRLS '!D275</f>
        <v>.</v>
      </c>
      <c r="F272" s="136" t="str">
        <f>'GIRLS '!E276</f>
        <v/>
      </c>
      <c r="G272" s="136">
        <f>'GIRLS '!H276</f>
        <v>0</v>
      </c>
      <c r="H272" s="136">
        <f>'GIRLS '!J276</f>
        <v>0</v>
      </c>
      <c r="I272" s="136" t="str">
        <f t="shared" si="4"/>
        <v>U15W</v>
      </c>
      <c r="J272" s="137">
        <f>'GIRLS '!G276</f>
        <v>0</v>
      </c>
    </row>
    <row r="273" spans="1:10" ht="63.75">
      <c r="A273" s="136">
        <f>'GIRLS '!L277</f>
        <v>0</v>
      </c>
      <c r="B273" s="136" t="str">
        <f>'GIRLS '!B276</f>
        <v>W</v>
      </c>
      <c r="C273" s="136" t="str">
        <f>'GIRLS '!A276</f>
        <v>U15</v>
      </c>
      <c r="D273" s="136">
        <f>'GIRLS '!C276</f>
        <v>0</v>
      </c>
      <c r="E273" s="136">
        <f>'GIRLS '!D276</f>
        <v>0</v>
      </c>
      <c r="F273" s="136" t="str">
        <f>'GIRLS '!E277</f>
        <v>UNDER 15 GIRLS LONG JUMP A String</v>
      </c>
      <c r="G273" s="136">
        <f>'GIRLS '!H277</f>
        <v>0</v>
      </c>
      <c r="H273" s="136">
        <f>'GIRLS '!J277</f>
        <v>0</v>
      </c>
      <c r="I273" s="136" t="str">
        <f t="shared" si="4"/>
        <v>U15W</v>
      </c>
      <c r="J273" s="137">
        <f>'GIRLS '!G277</f>
        <v>0</v>
      </c>
    </row>
    <row r="274" spans="1:10">
      <c r="A274" s="136" t="str">
        <f>'GIRLS '!L278</f>
        <v>AW</v>
      </c>
      <c r="B274" s="136" t="str">
        <f>'GIRLS '!B277</f>
        <v>W</v>
      </c>
      <c r="C274" s="136" t="str">
        <f>'GIRLS '!A277</f>
        <v>U15</v>
      </c>
      <c r="D274" s="136" t="str">
        <f>'GIRLS '!C277</f>
        <v xml:space="preserve">LJ </v>
      </c>
      <c r="E274" s="136" t="str">
        <f>'GIRLS '!D277</f>
        <v>A</v>
      </c>
      <c r="F274" s="136">
        <f>'GIRLS '!E278</f>
        <v>1</v>
      </c>
      <c r="G274" s="136" t="str">
        <f>'GIRLS '!H278</f>
        <v>Amelia Watling</v>
      </c>
      <c r="H274" s="136" t="str">
        <f>'GIRLS '!J278</f>
        <v>Salis</v>
      </c>
      <c r="I274" s="136" t="str">
        <f t="shared" si="4"/>
        <v>U15W</v>
      </c>
      <c r="J274" s="137">
        <f>'GIRLS '!G278</f>
        <v>5.15</v>
      </c>
    </row>
    <row r="275" spans="1:10">
      <c r="A275" s="136" t="str">
        <f>'GIRLS '!L279</f>
        <v>AW</v>
      </c>
      <c r="B275" s="136" t="str">
        <f>'GIRLS '!B278</f>
        <v>W</v>
      </c>
      <c r="C275" s="136" t="str">
        <f>'GIRLS '!A278</f>
        <v>U15</v>
      </c>
      <c r="D275" s="136" t="str">
        <f>'GIRLS '!C278</f>
        <v xml:space="preserve">LJ </v>
      </c>
      <c r="E275" s="136" t="str">
        <f>'GIRLS '!D278</f>
        <v>A</v>
      </c>
      <c r="F275" s="136">
        <f>'GIRLS '!E279</f>
        <v>2</v>
      </c>
      <c r="G275" s="136" t="str">
        <f>'GIRLS '!H279</f>
        <v>PHOEBE RYDER</v>
      </c>
      <c r="H275" s="136" t="str">
        <f>'GIRLS '!J279</f>
        <v>Newb</v>
      </c>
      <c r="I275" s="136" t="str">
        <f t="shared" si="4"/>
        <v>U15W</v>
      </c>
      <c r="J275" s="137">
        <f>'GIRLS '!G279</f>
        <v>4.95</v>
      </c>
    </row>
    <row r="276" spans="1:10">
      <c r="A276" s="136" t="str">
        <f>'GIRLS '!L280</f>
        <v>AW</v>
      </c>
      <c r="B276" s="136" t="str">
        <f>'GIRLS '!B279</f>
        <v>W</v>
      </c>
      <c r="C276" s="136" t="str">
        <f>'GIRLS '!A279</f>
        <v>U15</v>
      </c>
      <c r="D276" s="136" t="str">
        <f>'GIRLS '!C279</f>
        <v xml:space="preserve">LJ </v>
      </c>
      <c r="E276" s="136" t="str">
        <f>'GIRLS '!D279</f>
        <v>A</v>
      </c>
      <c r="F276" s="136">
        <f>'GIRLS '!E280</f>
        <v>3</v>
      </c>
      <c r="G276" s="136" t="str">
        <f>'GIRLS '!H280</f>
        <v>Madisyn Woodley</v>
      </c>
      <c r="H276" s="136" t="str">
        <f>'GIRLS '!J280</f>
        <v>Slough J</v>
      </c>
      <c r="I276" s="136" t="str">
        <f t="shared" si="4"/>
        <v>U15W</v>
      </c>
      <c r="J276" s="137">
        <f>'GIRLS '!G280</f>
        <v>4.62</v>
      </c>
    </row>
    <row r="277" spans="1:10">
      <c r="A277" s="136" t="str">
        <f>'GIRLS '!L281</f>
        <v>AW</v>
      </c>
      <c r="B277" s="136" t="str">
        <f>'GIRLS '!B280</f>
        <v>W</v>
      </c>
      <c r="C277" s="136" t="str">
        <f>'GIRLS '!A280</f>
        <v>U15</v>
      </c>
      <c r="D277" s="136" t="str">
        <f>'GIRLS '!C280</f>
        <v xml:space="preserve">LJ </v>
      </c>
      <c r="E277" s="136" t="str">
        <f>'GIRLS '!D280</f>
        <v>A</v>
      </c>
      <c r="F277" s="136">
        <f>'GIRLS '!E281</f>
        <v>4</v>
      </c>
      <c r="G277" s="136" t="str">
        <f>'GIRLS '!H281</f>
        <v>Katie BLOSSOM</v>
      </c>
      <c r="H277" s="136" t="str">
        <f>'GIRLS '!J281</f>
        <v>Marl J</v>
      </c>
      <c r="I277" s="136" t="str">
        <f t="shared" si="4"/>
        <v>U15W</v>
      </c>
      <c r="J277" s="137">
        <f>'GIRLS '!G281</f>
        <v>4.57</v>
      </c>
    </row>
    <row r="278" spans="1:10">
      <c r="A278" s="136" t="str">
        <f>'GIRLS '!L282</f>
        <v>AW</v>
      </c>
      <c r="B278" s="136" t="str">
        <f>'GIRLS '!B281</f>
        <v>W</v>
      </c>
      <c r="C278" s="136" t="str">
        <f>'GIRLS '!A281</f>
        <v>U15</v>
      </c>
      <c r="D278" s="136" t="str">
        <f>'GIRLS '!C281</f>
        <v xml:space="preserve">LJ </v>
      </c>
      <c r="E278" s="136" t="str">
        <f>'GIRLS '!D281</f>
        <v>A</v>
      </c>
      <c r="F278" s="136">
        <f>'GIRLS '!E282</f>
        <v>5</v>
      </c>
      <c r="G278" s="136" t="str">
        <f>'GIRLS '!H282</f>
        <v>India Kingsland</v>
      </c>
      <c r="H278" s="136" t="str">
        <f>'GIRLS '!J282</f>
        <v>Win</v>
      </c>
      <c r="I278" s="136" t="str">
        <f t="shared" si="4"/>
        <v>U15W</v>
      </c>
      <c r="J278" s="137">
        <f>'GIRLS '!G282</f>
        <v>4.42</v>
      </c>
    </row>
    <row r="279" spans="1:10">
      <c r="A279" s="136" t="str">
        <f>'GIRLS '!L283</f>
        <v xml:space="preserve"> </v>
      </c>
      <c r="B279" s="136" t="str">
        <f>'GIRLS '!B282</f>
        <v>W</v>
      </c>
      <c r="C279" s="136" t="str">
        <f>'GIRLS '!A282</f>
        <v>U15</v>
      </c>
      <c r="D279" s="136" t="str">
        <f>'GIRLS '!C282</f>
        <v xml:space="preserve">LJ </v>
      </c>
      <c r="E279" s="136" t="str">
        <f>'GIRLS '!D282</f>
        <v>A</v>
      </c>
      <c r="F279" s="136">
        <f>'GIRLS '!E283</f>
        <v>6</v>
      </c>
      <c r="G279" s="136" t="str">
        <f>'GIRLS '!H283</f>
        <v>Lily Peach</v>
      </c>
      <c r="H279" s="136" t="str">
        <f>'GIRLS '!J283</f>
        <v>Oxf C</v>
      </c>
      <c r="I279" s="136" t="str">
        <f t="shared" si="4"/>
        <v>U15W</v>
      </c>
      <c r="J279" s="137">
        <f>'GIRLS '!G283</f>
        <v>4.09</v>
      </c>
    </row>
    <row r="280" spans="1:10">
      <c r="A280" s="136">
        <f>'GIRLS '!L284</f>
        <v>0</v>
      </c>
      <c r="B280" s="136" t="str">
        <f>'GIRLS '!B283</f>
        <v>W</v>
      </c>
      <c r="C280" s="136" t="str">
        <f>'GIRLS '!A283</f>
        <v>U15</v>
      </c>
      <c r="D280" s="136" t="str">
        <f>'GIRLS '!C283</f>
        <v xml:space="preserve">LJ </v>
      </c>
      <c r="E280" s="136" t="str">
        <f>'GIRLS '!D283</f>
        <v>A</v>
      </c>
      <c r="F280" s="136" t="str">
        <f>'GIRLS '!E284</f>
        <v/>
      </c>
      <c r="G280" s="136">
        <f>'GIRLS '!H284</f>
        <v>0</v>
      </c>
      <c r="H280" s="136">
        <f>'GIRLS '!J284</f>
        <v>0</v>
      </c>
      <c r="I280" s="136" t="str">
        <f t="shared" si="4"/>
        <v>U15W</v>
      </c>
      <c r="J280" s="137">
        <f>'GIRLS '!G284</f>
        <v>0</v>
      </c>
    </row>
    <row r="281" spans="1:10" ht="63.75">
      <c r="A281" s="136">
        <f>'GIRLS '!L285</f>
        <v>0</v>
      </c>
      <c r="B281" s="136" t="str">
        <f>'GIRLS '!B284</f>
        <v>W</v>
      </c>
      <c r="C281" s="136" t="str">
        <f>'GIRLS '!A284</f>
        <v>U15</v>
      </c>
      <c r="D281" s="136">
        <f>'GIRLS '!C284</f>
        <v>0</v>
      </c>
      <c r="E281" s="136">
        <f>'GIRLS '!D284</f>
        <v>0</v>
      </c>
      <c r="F281" s="136" t="str">
        <f>'GIRLS '!E285</f>
        <v>UNDER 15 GIRLS LONG JUMP B String</v>
      </c>
      <c r="G281" s="136">
        <f>'GIRLS '!H285</f>
        <v>0</v>
      </c>
      <c r="H281" s="136">
        <f>'GIRLS '!J285</f>
        <v>0</v>
      </c>
      <c r="I281" s="136" t="str">
        <f t="shared" si="4"/>
        <v>U15W</v>
      </c>
      <c r="J281" s="137">
        <f>'GIRLS '!G285</f>
        <v>0</v>
      </c>
    </row>
    <row r="282" spans="1:10">
      <c r="A282" s="136" t="str">
        <f>'GIRLS '!L286</f>
        <v>AW</v>
      </c>
      <c r="B282" s="136" t="str">
        <f>'GIRLS '!B285</f>
        <v>W</v>
      </c>
      <c r="C282" s="136" t="str">
        <f>'GIRLS '!A285</f>
        <v>U15</v>
      </c>
      <c r="D282" s="136" t="str">
        <f>'GIRLS '!C285</f>
        <v xml:space="preserve">LJ </v>
      </c>
      <c r="E282" s="136" t="str">
        <f>'GIRLS '!D285</f>
        <v>B</v>
      </c>
      <c r="F282" s="136">
        <f>'GIRLS '!E286</f>
        <v>1</v>
      </c>
      <c r="G282" s="136" t="str">
        <f>'GIRLS '!H286</f>
        <v>Amber DICKIN</v>
      </c>
      <c r="H282" s="136" t="str">
        <f>'GIRLS '!J286</f>
        <v>Marl J</v>
      </c>
      <c r="I282" s="136" t="str">
        <f t="shared" si="4"/>
        <v>U15W</v>
      </c>
      <c r="J282" s="137">
        <f>'GIRLS '!G286</f>
        <v>4.4800000000000004</v>
      </c>
    </row>
    <row r="283" spans="1:10">
      <c r="A283" s="136" t="str">
        <f>'GIRLS '!L287</f>
        <v xml:space="preserve"> </v>
      </c>
      <c r="B283" s="136" t="str">
        <f>'GIRLS '!B286</f>
        <v>W</v>
      </c>
      <c r="C283" s="136" t="str">
        <f>'GIRLS '!A286</f>
        <v>U15</v>
      </c>
      <c r="D283" s="136" t="str">
        <f>'GIRLS '!C286</f>
        <v xml:space="preserve">LJ </v>
      </c>
      <c r="E283" s="136" t="str">
        <f>'GIRLS '!D286</f>
        <v>B</v>
      </c>
      <c r="F283" s="136">
        <f>'GIRLS '!E287</f>
        <v>2</v>
      </c>
      <c r="G283" s="136" t="str">
        <f>'GIRLS '!H287</f>
        <v>Evie Beck</v>
      </c>
      <c r="H283" s="136" t="str">
        <f>'GIRLS '!J287</f>
        <v>Win</v>
      </c>
      <c r="I283" s="136" t="str">
        <f t="shared" si="4"/>
        <v>U15W</v>
      </c>
      <c r="J283" s="137">
        <f>'GIRLS '!G287</f>
        <v>4.13</v>
      </c>
    </row>
    <row r="284" spans="1:10">
      <c r="A284" s="136" t="str">
        <f>'GIRLS '!L288</f>
        <v xml:space="preserve"> </v>
      </c>
      <c r="B284" s="136" t="str">
        <f>'GIRLS '!B287</f>
        <v>W</v>
      </c>
      <c r="C284" s="136" t="str">
        <f>'GIRLS '!A287</f>
        <v>U15</v>
      </c>
      <c r="D284" s="136" t="str">
        <f>'GIRLS '!C287</f>
        <v xml:space="preserve">LJ </v>
      </c>
      <c r="E284" s="136" t="str">
        <f>'GIRLS '!D287</f>
        <v>B</v>
      </c>
      <c r="F284" s="136">
        <f>'GIRLS '!E288</f>
        <v>3</v>
      </c>
      <c r="G284" s="136" t="str">
        <f>'GIRLS '!H288</f>
        <v>FRANCESCA BAILEY</v>
      </c>
      <c r="H284" s="136" t="str">
        <f>'GIRLS '!J288</f>
        <v>Newb</v>
      </c>
      <c r="I284" s="136" t="str">
        <f t="shared" si="4"/>
        <v>U15W</v>
      </c>
      <c r="J284" s="137">
        <f>'GIRLS '!G288</f>
        <v>3.79</v>
      </c>
    </row>
    <row r="285" spans="1:10">
      <c r="A285" s="136" t="str">
        <f>'GIRLS '!L289</f>
        <v xml:space="preserve"> </v>
      </c>
      <c r="B285" s="136" t="str">
        <f>'GIRLS '!B288</f>
        <v>W</v>
      </c>
      <c r="C285" s="136" t="str">
        <f>'GIRLS '!A288</f>
        <v>U15</v>
      </c>
      <c r="D285" s="136" t="str">
        <f>'GIRLS '!C288</f>
        <v xml:space="preserve">LJ </v>
      </c>
      <c r="E285" s="136" t="str">
        <f>'GIRLS '!D288</f>
        <v>B</v>
      </c>
      <c r="F285" s="136">
        <f>'GIRLS '!E289</f>
        <v>4</v>
      </c>
      <c r="G285" s="136" t="str">
        <f>'GIRLS '!H289</f>
        <v>Nasrin Aminu</v>
      </c>
      <c r="H285" s="136" t="str">
        <f>'GIRLS '!J289</f>
        <v>Oxf C</v>
      </c>
      <c r="I285" s="136" t="str">
        <f t="shared" si="4"/>
        <v>U15W</v>
      </c>
      <c r="J285" s="137">
        <f>'GIRLS '!G289</f>
        <v>3.34</v>
      </c>
    </row>
    <row r="286" spans="1:10">
      <c r="A286" s="136" t="str">
        <f>'GIRLS '!L290</f>
        <v/>
      </c>
      <c r="B286" s="136" t="str">
        <f>'GIRLS '!B289</f>
        <v>W</v>
      </c>
      <c r="C286" s="136" t="str">
        <f>'GIRLS '!A289</f>
        <v>U15</v>
      </c>
      <c r="D286" s="136" t="str">
        <f>'GIRLS '!C289</f>
        <v xml:space="preserve">LJ </v>
      </c>
      <c r="E286" s="136" t="str">
        <f>'GIRLS '!D289</f>
        <v>B</v>
      </c>
      <c r="F286" s="136">
        <f>'GIRLS '!E290</f>
        <v>5</v>
      </c>
      <c r="G286" s="136" t="str">
        <f>'GIRLS '!H290</f>
        <v xml:space="preserve"> </v>
      </c>
      <c r="H286" s="136" t="str">
        <f>'GIRLS '!J290</f>
        <v/>
      </c>
      <c r="I286" s="136" t="str">
        <f t="shared" si="4"/>
        <v>U15W</v>
      </c>
      <c r="J286" s="137">
        <f>'GIRLS '!G290</f>
        <v>0</v>
      </c>
    </row>
    <row r="287" spans="1:10">
      <c r="A287" s="136" t="str">
        <f>'GIRLS '!L291</f>
        <v/>
      </c>
      <c r="B287" s="136" t="str">
        <f>'GIRLS '!B290</f>
        <v>W</v>
      </c>
      <c r="C287" s="136" t="str">
        <f>'GIRLS '!A290</f>
        <v>U15</v>
      </c>
      <c r="D287" s="136" t="str">
        <f>'GIRLS '!C290</f>
        <v xml:space="preserve">LJ </v>
      </c>
      <c r="E287" s="136" t="str">
        <f>'GIRLS '!D290</f>
        <v>B</v>
      </c>
      <c r="F287" s="136">
        <f>'GIRLS '!E291</f>
        <v>6</v>
      </c>
      <c r="G287" s="136" t="str">
        <f>'GIRLS '!H291</f>
        <v xml:space="preserve"> </v>
      </c>
      <c r="H287" s="136" t="str">
        <f>'GIRLS '!J291</f>
        <v/>
      </c>
      <c r="I287" s="136" t="str">
        <f t="shared" si="4"/>
        <v>U15W</v>
      </c>
      <c r="J287" s="137">
        <f>'GIRLS '!G291</f>
        <v>0</v>
      </c>
    </row>
    <row r="288" spans="1:10">
      <c r="A288" s="136">
        <f>'GIRLS '!L292</f>
        <v>0</v>
      </c>
      <c r="B288" s="136" t="str">
        <f>'GIRLS '!B291</f>
        <v>W</v>
      </c>
      <c r="C288" s="136" t="str">
        <f>'GIRLS '!A291</f>
        <v>U15</v>
      </c>
      <c r="D288" s="136" t="str">
        <f>'GIRLS '!C291</f>
        <v xml:space="preserve">LJ </v>
      </c>
      <c r="E288" s="136" t="str">
        <f>'GIRLS '!D291</f>
        <v>B</v>
      </c>
      <c r="F288" s="136" t="str">
        <f>'GIRLS '!E292</f>
        <v/>
      </c>
      <c r="G288" s="136">
        <f>'GIRLS '!H292</f>
        <v>0</v>
      </c>
      <c r="H288" s="136">
        <f>'GIRLS '!J292</f>
        <v>0</v>
      </c>
      <c r="I288" s="136" t="str">
        <f t="shared" si="4"/>
        <v>U15W</v>
      </c>
      <c r="J288" s="137">
        <f>'GIRLS '!G292</f>
        <v>0</v>
      </c>
    </row>
    <row r="289" spans="1:10" ht="63.75">
      <c r="A289" s="136">
        <f>'GIRLS '!L293</f>
        <v>0</v>
      </c>
      <c r="B289" s="136" t="str">
        <f>'GIRLS '!B292</f>
        <v>W</v>
      </c>
      <c r="C289" s="136" t="str">
        <f>'GIRLS '!A292</f>
        <v>U15</v>
      </c>
      <c r="D289" s="136">
        <f>'GIRLS '!C292</f>
        <v>0</v>
      </c>
      <c r="E289" s="136">
        <f>'GIRLS '!D292</f>
        <v>0</v>
      </c>
      <c r="F289" s="136" t="str">
        <f>'GIRLS '!E293</f>
        <v>UNDER 15 GIRLS HIGH JUMP A String</v>
      </c>
      <c r="G289" s="136">
        <f>'GIRLS '!H293</f>
        <v>0</v>
      </c>
      <c r="H289" s="136">
        <f>'GIRLS '!J293</f>
        <v>0</v>
      </c>
      <c r="I289" s="136" t="str">
        <f t="shared" si="4"/>
        <v>U15W</v>
      </c>
      <c r="J289" s="137">
        <f>'GIRLS '!G293</f>
        <v>0</v>
      </c>
    </row>
    <row r="290" spans="1:10">
      <c r="A290" s="136" t="str">
        <f>'GIRLS '!L294</f>
        <v>AW</v>
      </c>
      <c r="B290" s="136" t="str">
        <f>'GIRLS '!B293</f>
        <v>W</v>
      </c>
      <c r="C290" s="136" t="str">
        <f>'GIRLS '!A293</f>
        <v>U15</v>
      </c>
      <c r="D290" s="136" t="str">
        <f>'GIRLS '!C293</f>
        <v xml:space="preserve">HJ </v>
      </c>
      <c r="E290" s="136" t="str">
        <f>'GIRLS '!D293</f>
        <v>A</v>
      </c>
      <c r="F290" s="136">
        <f>'GIRLS '!E294</f>
        <v>1</v>
      </c>
      <c r="G290" s="136" t="str">
        <f>'GIRLS '!H294</f>
        <v>Poppy Nolan</v>
      </c>
      <c r="H290" s="136" t="str">
        <f>'GIRLS '!J294</f>
        <v>Salis</v>
      </c>
      <c r="I290" s="136" t="str">
        <f t="shared" si="4"/>
        <v>U15W</v>
      </c>
      <c r="J290" s="137">
        <f>'GIRLS '!G294</f>
        <v>1.44</v>
      </c>
    </row>
    <row r="291" spans="1:10">
      <c r="A291" s="136" t="str">
        <f>'GIRLS '!L295</f>
        <v>AW</v>
      </c>
      <c r="B291" s="136" t="str">
        <f>'GIRLS '!B294</f>
        <v>W</v>
      </c>
      <c r="C291" s="136" t="str">
        <f>'GIRLS '!A294</f>
        <v>U15</v>
      </c>
      <c r="D291" s="136" t="str">
        <f>'GIRLS '!C294</f>
        <v xml:space="preserve">HJ </v>
      </c>
      <c r="E291" s="136" t="str">
        <f>'GIRLS '!D294</f>
        <v>A</v>
      </c>
      <c r="F291" s="136">
        <f>'GIRLS '!E295</f>
        <v>2</v>
      </c>
      <c r="G291" s="136" t="str">
        <f>'GIRLS '!H295</f>
        <v>Madisyn Woodley</v>
      </c>
      <c r="H291" s="136" t="str">
        <f>'GIRLS '!J295</f>
        <v>Slough J</v>
      </c>
      <c r="I291" s="136" t="str">
        <f t="shared" si="4"/>
        <v>U15W</v>
      </c>
      <c r="J291" s="137">
        <f>'GIRLS '!G295</f>
        <v>1.44</v>
      </c>
    </row>
    <row r="292" spans="1:10">
      <c r="A292" s="136" t="str">
        <f>'GIRLS '!L296</f>
        <v xml:space="preserve"> </v>
      </c>
      <c r="B292" s="136" t="str">
        <f>'GIRLS '!B295</f>
        <v>W</v>
      </c>
      <c r="C292" s="136" t="str">
        <f>'GIRLS '!A295</f>
        <v>U15</v>
      </c>
      <c r="D292" s="136" t="str">
        <f>'GIRLS '!C295</f>
        <v xml:space="preserve">HJ </v>
      </c>
      <c r="E292" s="136" t="str">
        <f>'GIRLS '!D295</f>
        <v>A</v>
      </c>
      <c r="F292" s="136">
        <f>'GIRLS '!E296</f>
        <v>3</v>
      </c>
      <c r="G292" s="136" t="str">
        <f>'GIRLS '!H296</f>
        <v>Martha Harris</v>
      </c>
      <c r="H292" s="136" t="str">
        <f>'GIRLS '!J296</f>
        <v>Win</v>
      </c>
      <c r="I292" s="136" t="str">
        <f t="shared" si="4"/>
        <v>U15W</v>
      </c>
      <c r="J292" s="137">
        <f>'GIRLS '!G296</f>
        <v>1.35</v>
      </c>
    </row>
    <row r="293" spans="1:10">
      <c r="A293" s="136" t="str">
        <f>'GIRLS '!L297</f>
        <v xml:space="preserve"> </v>
      </c>
      <c r="B293" s="136" t="str">
        <f>'GIRLS '!B296</f>
        <v>W</v>
      </c>
      <c r="C293" s="136" t="str">
        <f>'GIRLS '!A296</f>
        <v>U15</v>
      </c>
      <c r="D293" s="136" t="str">
        <f>'GIRLS '!C296</f>
        <v xml:space="preserve">HJ </v>
      </c>
      <c r="E293" s="136" t="str">
        <f>'GIRLS '!D296</f>
        <v>A</v>
      </c>
      <c r="F293" s="136">
        <f>'GIRLS '!E297</f>
        <v>4</v>
      </c>
      <c r="G293" s="136" t="str">
        <f>'GIRLS '!H297</f>
        <v>Libby Blackstock</v>
      </c>
      <c r="H293" s="136" t="str">
        <f>'GIRLS '!J297</f>
        <v>Oxf C</v>
      </c>
      <c r="I293" s="136" t="str">
        <f t="shared" si="4"/>
        <v>U15W</v>
      </c>
      <c r="J293" s="137">
        <f>'GIRLS '!G297</f>
        <v>1.3</v>
      </c>
    </row>
    <row r="294" spans="1:10">
      <c r="A294" s="136" t="str">
        <f>'GIRLS '!L298</f>
        <v xml:space="preserve"> </v>
      </c>
      <c r="B294" s="136" t="str">
        <f>'GIRLS '!B297</f>
        <v>W</v>
      </c>
      <c r="C294" s="136" t="str">
        <f>'GIRLS '!A297</f>
        <v>U15</v>
      </c>
      <c r="D294" s="136" t="str">
        <f>'GIRLS '!C297</f>
        <v xml:space="preserve">HJ </v>
      </c>
      <c r="E294" s="136" t="str">
        <f>'GIRLS '!D297</f>
        <v>A</v>
      </c>
      <c r="F294" s="136">
        <f>'GIRLS '!E298</f>
        <v>5</v>
      </c>
      <c r="G294" s="136" t="str">
        <f>'GIRLS '!H298</f>
        <v>POLLY CRANFIELD</v>
      </c>
      <c r="H294" s="136" t="str">
        <f>'GIRLS '!J298</f>
        <v>Newb</v>
      </c>
      <c r="I294" s="136" t="str">
        <f t="shared" si="4"/>
        <v>U15W</v>
      </c>
      <c r="J294" s="137">
        <f>'GIRLS '!G298</f>
        <v>1.1499999999999999</v>
      </c>
    </row>
    <row r="295" spans="1:10">
      <c r="A295" s="136" t="str">
        <f>'GIRLS '!L299</f>
        <v/>
      </c>
      <c r="B295" s="136" t="str">
        <f>'GIRLS '!B298</f>
        <v>W</v>
      </c>
      <c r="C295" s="136" t="str">
        <f>'GIRLS '!A298</f>
        <v>U15</v>
      </c>
      <c r="D295" s="136" t="str">
        <f>'GIRLS '!C298</f>
        <v xml:space="preserve">HJ </v>
      </c>
      <c r="E295" s="136" t="str">
        <f>'GIRLS '!D298</f>
        <v>A</v>
      </c>
      <c r="F295" s="136">
        <f>'GIRLS '!E299</f>
        <v>6</v>
      </c>
      <c r="G295" s="136" t="str">
        <f>'GIRLS '!H299</f>
        <v xml:space="preserve"> </v>
      </c>
      <c r="H295" s="136" t="str">
        <f>'GIRLS '!J299</f>
        <v/>
      </c>
      <c r="I295" s="136" t="str">
        <f t="shared" si="4"/>
        <v>U15W</v>
      </c>
      <c r="J295" s="137">
        <f>'GIRLS '!G299</f>
        <v>0</v>
      </c>
    </row>
    <row r="296" spans="1:10">
      <c r="A296" s="136">
        <f>'GIRLS '!L300</f>
        <v>0</v>
      </c>
      <c r="B296" s="136" t="str">
        <f>'GIRLS '!B299</f>
        <v>W</v>
      </c>
      <c r="C296" s="136" t="str">
        <f>'GIRLS '!A299</f>
        <v>U15</v>
      </c>
      <c r="D296" s="136" t="str">
        <f>'GIRLS '!C299</f>
        <v xml:space="preserve">HJ </v>
      </c>
      <c r="E296" s="136" t="str">
        <f>'GIRLS '!D299</f>
        <v>A</v>
      </c>
      <c r="F296" s="136" t="str">
        <f>'GIRLS '!E300</f>
        <v/>
      </c>
      <c r="G296" s="136">
        <f>'GIRLS '!H300</f>
        <v>0</v>
      </c>
      <c r="H296" s="136">
        <f>'GIRLS '!J300</f>
        <v>0</v>
      </c>
      <c r="I296" s="136" t="str">
        <f t="shared" si="4"/>
        <v>U15W</v>
      </c>
      <c r="J296" s="137">
        <f>'GIRLS '!G300</f>
        <v>0</v>
      </c>
    </row>
    <row r="297" spans="1:10" ht="63.75">
      <c r="A297" s="136">
        <f>'GIRLS '!L301</f>
        <v>0</v>
      </c>
      <c r="B297" s="136" t="str">
        <f>'GIRLS '!B300</f>
        <v>W</v>
      </c>
      <c r="C297" s="136" t="str">
        <f>'GIRLS '!A300</f>
        <v>U15</v>
      </c>
      <c r="D297" s="136">
        <f>'GIRLS '!C300</f>
        <v>0</v>
      </c>
      <c r="E297" s="136">
        <f>'GIRLS '!D300</f>
        <v>0</v>
      </c>
      <c r="F297" s="136" t="str">
        <f>'GIRLS '!E301</f>
        <v>UNDER 15 GIRLS HIGH JUMP B String</v>
      </c>
      <c r="G297" s="136">
        <f>'GIRLS '!H301</f>
        <v>0</v>
      </c>
      <c r="H297" s="136">
        <f>'GIRLS '!J301</f>
        <v>0</v>
      </c>
      <c r="I297" s="136" t="str">
        <f t="shared" si="4"/>
        <v>U15W</v>
      </c>
      <c r="J297" s="137">
        <f>'GIRLS '!G301</f>
        <v>0</v>
      </c>
    </row>
    <row r="298" spans="1:10">
      <c r="A298" s="136" t="str">
        <f>'GIRLS '!L302</f>
        <v>AW</v>
      </c>
      <c r="B298" s="136" t="str">
        <f>'GIRLS '!B301</f>
        <v>W</v>
      </c>
      <c r="C298" s="136" t="str">
        <f>'GIRLS '!A301</f>
        <v>U15</v>
      </c>
      <c r="D298" s="136" t="str">
        <f>'GIRLS '!C301</f>
        <v xml:space="preserve">HJ </v>
      </c>
      <c r="E298" s="136" t="str">
        <f>'GIRLS '!D301</f>
        <v>B</v>
      </c>
      <c r="F298" s="136">
        <f>'GIRLS '!E302</f>
        <v>1</v>
      </c>
      <c r="G298" s="136" t="str">
        <f>'GIRLS '!H302</f>
        <v>Aimee Munt</v>
      </c>
      <c r="H298" s="136" t="str">
        <f>'GIRLS '!J302</f>
        <v>Slough J</v>
      </c>
      <c r="I298" s="136" t="str">
        <f t="shared" si="4"/>
        <v>U15W</v>
      </c>
      <c r="J298" s="137">
        <f>'GIRLS '!G302</f>
        <v>1.4</v>
      </c>
    </row>
    <row r="299" spans="1:10">
      <c r="A299" s="136" t="str">
        <f>'GIRLS '!L303</f>
        <v xml:space="preserve"> </v>
      </c>
      <c r="B299" s="136" t="str">
        <f>'GIRLS '!B302</f>
        <v>W</v>
      </c>
      <c r="C299" s="136" t="str">
        <f>'GIRLS '!A302</f>
        <v>U15</v>
      </c>
      <c r="D299" s="136" t="str">
        <f>'GIRLS '!C302</f>
        <v xml:space="preserve">HJ </v>
      </c>
      <c r="E299" s="136" t="str">
        <f>'GIRLS '!D302</f>
        <v>B</v>
      </c>
      <c r="F299" s="136">
        <f>'GIRLS '!E303</f>
        <v>2</v>
      </c>
      <c r="G299" s="136" t="str">
        <f>'GIRLS '!H303</f>
        <v>Alice Eyssens</v>
      </c>
      <c r="H299" s="136" t="str">
        <f>'GIRLS '!J303</f>
        <v>Win</v>
      </c>
      <c r="I299" s="136" t="str">
        <f t="shared" si="4"/>
        <v>U15W</v>
      </c>
      <c r="J299" s="137">
        <f>'GIRLS '!G303</f>
        <v>1.35</v>
      </c>
    </row>
    <row r="300" spans="1:10">
      <c r="A300" s="136" t="str">
        <f>'GIRLS '!L304</f>
        <v/>
      </c>
      <c r="B300" s="136" t="str">
        <f>'GIRLS '!B303</f>
        <v>W</v>
      </c>
      <c r="C300" s="136" t="str">
        <f>'GIRLS '!A303</f>
        <v>U15</v>
      </c>
      <c r="D300" s="136" t="str">
        <f>'GIRLS '!C303</f>
        <v xml:space="preserve">HJ </v>
      </c>
      <c r="E300" s="136" t="str">
        <f>'GIRLS '!D303</f>
        <v>B</v>
      </c>
      <c r="F300" s="136">
        <f>'GIRLS '!E304</f>
        <v>3</v>
      </c>
      <c r="G300" s="136" t="str">
        <f>'GIRLS '!H304</f>
        <v xml:space="preserve"> </v>
      </c>
      <c r="H300" s="136" t="str">
        <f>'GIRLS '!J304</f>
        <v/>
      </c>
      <c r="I300" s="136" t="str">
        <f t="shared" si="4"/>
        <v>U15W</v>
      </c>
      <c r="J300" s="137">
        <f>'GIRLS '!G304</f>
        <v>0</v>
      </c>
    </row>
    <row r="301" spans="1:10">
      <c r="A301" s="136" t="str">
        <f>'GIRLS '!L305</f>
        <v/>
      </c>
      <c r="B301" s="136" t="str">
        <f>'GIRLS '!B304</f>
        <v>W</v>
      </c>
      <c r="C301" s="136" t="str">
        <f>'GIRLS '!A304</f>
        <v>U15</v>
      </c>
      <c r="D301" s="136" t="str">
        <f>'GIRLS '!C304</f>
        <v xml:space="preserve">HJ </v>
      </c>
      <c r="E301" s="136" t="str">
        <f>'GIRLS '!D304</f>
        <v>B</v>
      </c>
      <c r="F301" s="136">
        <f>'GIRLS '!E305</f>
        <v>4</v>
      </c>
      <c r="G301" s="136" t="str">
        <f>'GIRLS '!H305</f>
        <v xml:space="preserve"> </v>
      </c>
      <c r="H301" s="136" t="str">
        <f>'GIRLS '!J305</f>
        <v/>
      </c>
      <c r="I301" s="136" t="str">
        <f t="shared" si="4"/>
        <v>U15W</v>
      </c>
      <c r="J301" s="137">
        <f>'GIRLS '!G305</f>
        <v>0</v>
      </c>
    </row>
    <row r="302" spans="1:10">
      <c r="A302" s="136" t="str">
        <f>'GIRLS '!L306</f>
        <v/>
      </c>
      <c r="B302" s="136" t="str">
        <f>'GIRLS '!B305</f>
        <v>W</v>
      </c>
      <c r="C302" s="136" t="str">
        <f>'GIRLS '!A305</f>
        <v>U15</v>
      </c>
      <c r="D302" s="136" t="str">
        <f>'GIRLS '!C305</f>
        <v xml:space="preserve">HJ </v>
      </c>
      <c r="E302" s="136" t="str">
        <f>'GIRLS '!D305</f>
        <v>B</v>
      </c>
      <c r="F302" s="136">
        <f>'GIRLS '!E306</f>
        <v>5</v>
      </c>
      <c r="G302" s="136" t="str">
        <f>'GIRLS '!H306</f>
        <v xml:space="preserve"> </v>
      </c>
      <c r="H302" s="136" t="str">
        <f>'GIRLS '!J306</f>
        <v/>
      </c>
      <c r="I302" s="136" t="str">
        <f t="shared" si="4"/>
        <v>U15W</v>
      </c>
      <c r="J302" s="137">
        <f>'GIRLS '!G306</f>
        <v>0</v>
      </c>
    </row>
    <row r="303" spans="1:10">
      <c r="A303" s="136" t="str">
        <f>'GIRLS '!L307</f>
        <v/>
      </c>
      <c r="B303" s="136" t="str">
        <f>'GIRLS '!B306</f>
        <v>W</v>
      </c>
      <c r="C303" s="136" t="str">
        <f>'GIRLS '!A306</f>
        <v>U15</v>
      </c>
      <c r="D303" s="136" t="str">
        <f>'GIRLS '!C306</f>
        <v xml:space="preserve">HJ </v>
      </c>
      <c r="E303" s="136" t="str">
        <f>'GIRLS '!D306</f>
        <v>B</v>
      </c>
      <c r="F303" s="136">
        <f>'GIRLS '!E307</f>
        <v>6</v>
      </c>
      <c r="G303" s="136" t="str">
        <f>'GIRLS '!H307</f>
        <v xml:space="preserve"> </v>
      </c>
      <c r="H303" s="136" t="str">
        <f>'GIRLS '!J307</f>
        <v/>
      </c>
      <c r="I303" s="136" t="str">
        <f t="shared" si="4"/>
        <v>U15W</v>
      </c>
      <c r="J303" s="137">
        <f>'GIRLS '!G307</f>
        <v>0</v>
      </c>
    </row>
    <row r="304" spans="1:10">
      <c r="A304" s="136">
        <f>'GIRLS '!L308</f>
        <v>0</v>
      </c>
      <c r="B304" s="136" t="str">
        <f>'GIRLS '!B307</f>
        <v>W</v>
      </c>
      <c r="C304" s="136" t="str">
        <f>'GIRLS '!A307</f>
        <v>U15</v>
      </c>
      <c r="D304" s="136" t="str">
        <f>'GIRLS '!C307</f>
        <v xml:space="preserve">HJ </v>
      </c>
      <c r="E304" s="136" t="str">
        <f>'GIRLS '!D307</f>
        <v>B</v>
      </c>
      <c r="F304" s="136" t="str">
        <f>'GIRLS '!E308</f>
        <v/>
      </c>
      <c r="G304" s="136">
        <f>'GIRLS '!H308</f>
        <v>0</v>
      </c>
      <c r="H304" s="136">
        <f>'GIRLS '!J308</f>
        <v>0</v>
      </c>
      <c r="I304" s="136" t="str">
        <f t="shared" si="4"/>
        <v>U15W</v>
      </c>
      <c r="J304" s="137">
        <f>'GIRLS '!G308</f>
        <v>0</v>
      </c>
    </row>
    <row r="305" spans="1:10" ht="51">
      <c r="A305" s="136">
        <f>'GIRLS '!L309</f>
        <v>0</v>
      </c>
      <c r="B305" s="136" t="str">
        <f>'GIRLS '!B308</f>
        <v>W</v>
      </c>
      <c r="C305" s="136" t="str">
        <f>'GIRLS '!A308</f>
        <v>U15</v>
      </c>
      <c r="D305" s="136">
        <f>'GIRLS '!C308</f>
        <v>0</v>
      </c>
      <c r="E305" s="136">
        <f>'GIRLS '!D308</f>
        <v>0</v>
      </c>
      <c r="F305" s="136" t="str">
        <f>'GIRLS '!E309</f>
        <v>UNDER 15 GIRLS SHOT A String</v>
      </c>
      <c r="G305" s="136">
        <f>'GIRLS '!H309</f>
        <v>0</v>
      </c>
      <c r="H305" s="136">
        <f>'GIRLS '!J309</f>
        <v>0</v>
      </c>
      <c r="I305" s="136" t="str">
        <f t="shared" si="4"/>
        <v>U15W</v>
      </c>
      <c r="J305" s="137">
        <f>'GIRLS '!G309</f>
        <v>0</v>
      </c>
    </row>
    <row r="306" spans="1:10">
      <c r="A306" s="136" t="str">
        <f>'GIRLS '!L310</f>
        <v>AW</v>
      </c>
      <c r="B306" s="136" t="str">
        <f>'GIRLS '!B309</f>
        <v>W</v>
      </c>
      <c r="C306" s="136" t="str">
        <f>'GIRLS '!A309</f>
        <v>U15</v>
      </c>
      <c r="D306" s="136" t="str">
        <f>'GIRLS '!C309</f>
        <v>SPU15W</v>
      </c>
      <c r="E306" s="136" t="str">
        <f>'GIRLS '!D309</f>
        <v>A</v>
      </c>
      <c r="F306" s="136">
        <f>'GIRLS '!E310</f>
        <v>1</v>
      </c>
      <c r="G306" s="136" t="str">
        <f>'GIRLS '!H310</f>
        <v xml:space="preserve"> Lily Martin</v>
      </c>
      <c r="H306" s="136" t="str">
        <f>'GIRLS '!J310</f>
        <v>Oxf C</v>
      </c>
      <c r="I306" s="136" t="str">
        <f t="shared" si="4"/>
        <v>U15W</v>
      </c>
      <c r="J306" s="137">
        <f>'GIRLS '!G310</f>
        <v>11.71</v>
      </c>
    </row>
    <row r="307" spans="1:10">
      <c r="A307" s="136" t="str">
        <f>'GIRLS '!L311</f>
        <v>AW</v>
      </c>
      <c r="B307" s="136" t="str">
        <f>'GIRLS '!B310</f>
        <v>W</v>
      </c>
      <c r="C307" s="136" t="str">
        <f>'GIRLS '!A310</f>
        <v>U15</v>
      </c>
      <c r="D307" s="136" t="str">
        <f>'GIRLS '!C310</f>
        <v>SPU15W</v>
      </c>
      <c r="E307" s="136" t="str">
        <f>'GIRLS '!D310</f>
        <v>A</v>
      </c>
      <c r="F307" s="136">
        <f>'GIRLS '!E311</f>
        <v>2</v>
      </c>
      <c r="G307" s="136" t="str">
        <f>'GIRLS '!H311</f>
        <v>Tobi Akindeinde</v>
      </c>
      <c r="H307" s="136" t="str">
        <f>'GIRLS '!J311</f>
        <v>Win</v>
      </c>
      <c r="I307" s="136" t="str">
        <f t="shared" si="4"/>
        <v>U15W</v>
      </c>
      <c r="J307" s="137">
        <f>'GIRLS '!G311</f>
        <v>9.0399999999999991</v>
      </c>
    </row>
    <row r="308" spans="1:10">
      <c r="A308" s="136" t="str">
        <f>'GIRLS '!L312</f>
        <v>AW</v>
      </c>
      <c r="B308" s="136" t="str">
        <f>'GIRLS '!B311</f>
        <v>W</v>
      </c>
      <c r="C308" s="136" t="str">
        <f>'GIRLS '!A311</f>
        <v>U15</v>
      </c>
      <c r="D308" s="136" t="str">
        <f>'GIRLS '!C311</f>
        <v>SPU15W</v>
      </c>
      <c r="E308" s="136" t="str">
        <f>'GIRLS '!D311</f>
        <v>A</v>
      </c>
      <c r="F308" s="136">
        <f>'GIRLS '!E312</f>
        <v>3</v>
      </c>
      <c r="G308" s="136" t="str">
        <f>'GIRLS '!H312</f>
        <v>Evelyn Routledge</v>
      </c>
      <c r="H308" s="136" t="str">
        <f>'GIRLS '!J312</f>
        <v>Salis</v>
      </c>
      <c r="I308" s="136" t="str">
        <f t="shared" si="4"/>
        <v>U15W</v>
      </c>
      <c r="J308" s="137">
        <f>'GIRLS '!G312</f>
        <v>8.4700000000000006</v>
      </c>
    </row>
    <row r="309" spans="1:10">
      <c r="A309" s="136" t="str">
        <f>'GIRLS '!L313</f>
        <v>AW</v>
      </c>
      <c r="B309" s="136" t="str">
        <f>'GIRLS '!B312</f>
        <v>W</v>
      </c>
      <c r="C309" s="136" t="str">
        <f>'GIRLS '!A312</f>
        <v>U15</v>
      </c>
      <c r="D309" s="136" t="str">
        <f>'GIRLS '!C312</f>
        <v>SPU15W</v>
      </c>
      <c r="E309" s="136" t="str">
        <f>'GIRLS '!D312</f>
        <v>A</v>
      </c>
      <c r="F309" s="136">
        <f>'GIRLS '!E313</f>
        <v>4</v>
      </c>
      <c r="G309" s="136" t="str">
        <f>'GIRLS '!H313</f>
        <v>Madisyn Woodley</v>
      </c>
      <c r="H309" s="136" t="str">
        <f>'GIRLS '!J313</f>
        <v>Slough J</v>
      </c>
      <c r="I309" s="136" t="str">
        <f t="shared" si="4"/>
        <v>U15W</v>
      </c>
      <c r="J309" s="137">
        <f>'GIRLS '!G313</f>
        <v>7.47</v>
      </c>
    </row>
    <row r="310" spans="1:10">
      <c r="A310" s="136" t="str">
        <f>'GIRLS '!L314</f>
        <v xml:space="preserve"> </v>
      </c>
      <c r="B310" s="136" t="str">
        <f>'GIRLS '!B313</f>
        <v>W</v>
      </c>
      <c r="C310" s="136" t="str">
        <f>'GIRLS '!A313</f>
        <v>U15</v>
      </c>
      <c r="D310" s="136" t="str">
        <f>'GIRLS '!C313</f>
        <v>SPU15W</v>
      </c>
      <c r="E310" s="136" t="str">
        <f>'GIRLS '!D313</f>
        <v>A</v>
      </c>
      <c r="F310" s="136">
        <f>'GIRLS '!E314</f>
        <v>5</v>
      </c>
      <c r="G310" s="136" t="str">
        <f>'GIRLS '!H314</f>
        <v>Phoebe COX</v>
      </c>
      <c r="H310" s="136" t="str">
        <f>'GIRLS '!J314</f>
        <v>Marl J</v>
      </c>
      <c r="I310" s="136" t="str">
        <f t="shared" si="4"/>
        <v>U15W</v>
      </c>
      <c r="J310" s="137">
        <f>'GIRLS '!G314</f>
        <v>6.8</v>
      </c>
    </row>
    <row r="311" spans="1:10">
      <c r="A311" s="136" t="str">
        <f>'GIRLS '!L315</f>
        <v xml:space="preserve"> </v>
      </c>
      <c r="B311" s="136" t="str">
        <f>'GIRLS '!B314</f>
        <v>W</v>
      </c>
      <c r="C311" s="136" t="str">
        <f>'GIRLS '!A314</f>
        <v>U15</v>
      </c>
      <c r="D311" s="136" t="str">
        <f>'GIRLS '!C314</f>
        <v>SPU15W</v>
      </c>
      <c r="E311" s="136" t="str">
        <f>'GIRLS '!D314</f>
        <v>A</v>
      </c>
      <c r="F311" s="136">
        <f>'GIRLS '!E315</f>
        <v>6</v>
      </c>
      <c r="G311" s="136" t="str">
        <f>'GIRLS '!H315</f>
        <v>FRANCESCA BAILEY</v>
      </c>
      <c r="H311" s="136" t="str">
        <f>'GIRLS '!J315</f>
        <v>Newb</v>
      </c>
      <c r="I311" s="136" t="str">
        <f t="shared" si="4"/>
        <v>U15W</v>
      </c>
      <c r="J311" s="137">
        <f>'GIRLS '!G315</f>
        <v>5.65</v>
      </c>
    </row>
    <row r="312" spans="1:10">
      <c r="A312" s="136">
        <f>'GIRLS '!L316</f>
        <v>0</v>
      </c>
      <c r="B312" s="136" t="str">
        <f>'GIRLS '!B315</f>
        <v>W</v>
      </c>
      <c r="C312" s="136" t="str">
        <f>'GIRLS '!A315</f>
        <v>U15</v>
      </c>
      <c r="D312" s="136" t="str">
        <f>'GIRLS '!C315</f>
        <v>SPU15W</v>
      </c>
      <c r="E312" s="136" t="str">
        <f>'GIRLS '!D315</f>
        <v>A</v>
      </c>
      <c r="F312" s="136" t="str">
        <f>'GIRLS '!E316</f>
        <v/>
      </c>
      <c r="G312" s="136">
        <f>'GIRLS '!H316</f>
        <v>0</v>
      </c>
      <c r="H312" s="136">
        <f>'GIRLS '!J316</f>
        <v>0</v>
      </c>
      <c r="I312" s="136" t="str">
        <f t="shared" si="4"/>
        <v>U15W</v>
      </c>
      <c r="J312" s="137">
        <f>'GIRLS '!G316</f>
        <v>0</v>
      </c>
    </row>
    <row r="313" spans="1:10" ht="51">
      <c r="A313" s="136">
        <f>'GIRLS '!L317</f>
        <v>0</v>
      </c>
      <c r="B313" s="136" t="str">
        <f>'GIRLS '!B316</f>
        <v>W</v>
      </c>
      <c r="C313" s="136" t="str">
        <f>'GIRLS '!A316</f>
        <v>U15</v>
      </c>
      <c r="D313" s="136">
        <f>'GIRLS '!C316</f>
        <v>0</v>
      </c>
      <c r="E313" s="136">
        <f>'GIRLS '!D316</f>
        <v>0</v>
      </c>
      <c r="F313" s="136" t="str">
        <f>'GIRLS '!E317</f>
        <v>UNDER 15 GIRLS SHOT B String</v>
      </c>
      <c r="G313" s="136">
        <f>'GIRLS '!H317</f>
        <v>0</v>
      </c>
      <c r="H313" s="136">
        <f>'GIRLS '!J317</f>
        <v>0</v>
      </c>
      <c r="I313" s="136" t="str">
        <f t="shared" si="4"/>
        <v>U15W</v>
      </c>
      <c r="J313" s="137">
        <f>'GIRLS '!G317</f>
        <v>0</v>
      </c>
    </row>
    <row r="314" spans="1:10">
      <c r="A314" s="136" t="str">
        <f>'GIRLS '!L318</f>
        <v>AW</v>
      </c>
      <c r="B314" s="136" t="str">
        <f>'GIRLS '!B317</f>
        <v>W</v>
      </c>
      <c r="C314" s="136" t="str">
        <f>'GIRLS '!A317</f>
        <v>U15</v>
      </c>
      <c r="D314" s="136" t="str">
        <f>'GIRLS '!C317</f>
        <v>SPU15W</v>
      </c>
      <c r="E314" s="136" t="str">
        <f>'GIRLS '!D317</f>
        <v>B</v>
      </c>
      <c r="F314" s="136">
        <f>'GIRLS '!E318</f>
        <v>1</v>
      </c>
      <c r="G314" s="136" t="str">
        <f>'GIRLS '!H318</f>
        <v>Lily Peach</v>
      </c>
      <c r="H314" s="136" t="str">
        <f>'GIRLS '!J318</f>
        <v>Oxf C</v>
      </c>
      <c r="I314" s="136" t="str">
        <f t="shared" si="4"/>
        <v>U15W</v>
      </c>
      <c r="J314" s="137">
        <f>'GIRLS '!G318</f>
        <v>8.3800000000000008</v>
      </c>
    </row>
    <row r="315" spans="1:10">
      <c r="A315" s="136" t="str">
        <f>'GIRLS '!L319</f>
        <v>AW</v>
      </c>
      <c r="B315" s="136" t="str">
        <f>'GIRLS '!B318</f>
        <v>W</v>
      </c>
      <c r="C315" s="136" t="str">
        <f>'GIRLS '!A318</f>
        <v>U15</v>
      </c>
      <c r="D315" s="136" t="str">
        <f>'GIRLS '!C318</f>
        <v>SPU15W</v>
      </c>
      <c r="E315" s="136" t="str">
        <f>'GIRLS '!D318</f>
        <v>B</v>
      </c>
      <c r="F315" s="136">
        <f>'GIRLS '!E319</f>
        <v>2</v>
      </c>
      <c r="G315" s="136" t="str">
        <f>'GIRLS '!H319</f>
        <v>Jasmine Jones</v>
      </c>
      <c r="H315" s="136" t="str">
        <f>'GIRLS '!J319</f>
        <v>Win</v>
      </c>
      <c r="I315" s="136" t="str">
        <f t="shared" si="4"/>
        <v>U15W</v>
      </c>
      <c r="J315" s="137">
        <f>'GIRLS '!G319</f>
        <v>8.32</v>
      </c>
    </row>
    <row r="316" spans="1:10">
      <c r="A316" s="136" t="str">
        <f>'GIRLS '!L320</f>
        <v xml:space="preserve"> </v>
      </c>
      <c r="B316" s="136" t="str">
        <f>'GIRLS '!B319</f>
        <v>W</v>
      </c>
      <c r="C316" s="136" t="str">
        <f>'GIRLS '!A319</f>
        <v>U15</v>
      </c>
      <c r="D316" s="136" t="str">
        <f>'GIRLS '!C319</f>
        <v>SPU15W</v>
      </c>
      <c r="E316" s="136" t="str">
        <f>'GIRLS '!D319</f>
        <v>B</v>
      </c>
      <c r="F316" s="136">
        <f>'GIRLS '!E320</f>
        <v>3</v>
      </c>
      <c r="G316" s="136" t="str">
        <f>'GIRLS '!H320</f>
        <v>Dami Obilanade</v>
      </c>
      <c r="H316" s="136" t="str">
        <f>'GIRLS '!J320</f>
        <v>Slough J</v>
      </c>
      <c r="I316" s="136" t="str">
        <f t="shared" si="4"/>
        <v>U15W</v>
      </c>
      <c r="J316" s="137">
        <f>'GIRLS '!G320</f>
        <v>6.5</v>
      </c>
    </row>
    <row r="317" spans="1:10">
      <c r="A317" s="136" t="str">
        <f>'GIRLS '!L321</f>
        <v xml:space="preserve"> </v>
      </c>
      <c r="B317" s="136" t="str">
        <f>'GIRLS '!B320</f>
        <v>W</v>
      </c>
      <c r="C317" s="136" t="str">
        <f>'GIRLS '!A320</f>
        <v>U15</v>
      </c>
      <c r="D317" s="136" t="str">
        <f>'GIRLS '!C320</f>
        <v>SPU15W</v>
      </c>
      <c r="E317" s="136" t="str">
        <f>'GIRLS '!D320</f>
        <v>B</v>
      </c>
      <c r="F317" s="136">
        <f>'GIRLS '!E321</f>
        <v>4</v>
      </c>
      <c r="G317" s="136" t="str">
        <f>'GIRLS '!H321</f>
        <v>Lottie Fotheringham</v>
      </c>
      <c r="H317" s="136" t="str">
        <f>'GIRLS '!J321</f>
        <v>Salis</v>
      </c>
      <c r="I317" s="136" t="str">
        <f t="shared" si="4"/>
        <v>U15W</v>
      </c>
      <c r="J317" s="137">
        <f>'GIRLS '!G321</f>
        <v>6.12</v>
      </c>
    </row>
    <row r="318" spans="1:10">
      <c r="A318" s="136" t="str">
        <f>'GIRLS '!L322</f>
        <v/>
      </c>
      <c r="B318" s="136" t="str">
        <f>'GIRLS '!B321</f>
        <v>W</v>
      </c>
      <c r="C318" s="136" t="str">
        <f>'GIRLS '!A321</f>
        <v>U15</v>
      </c>
      <c r="D318" s="136" t="str">
        <f>'GIRLS '!C321</f>
        <v>SPU15W</v>
      </c>
      <c r="E318" s="136" t="str">
        <f>'GIRLS '!D321</f>
        <v>B</v>
      </c>
      <c r="F318" s="136">
        <f>'GIRLS '!E322</f>
        <v>5</v>
      </c>
      <c r="G318" s="136" t="str">
        <f>'GIRLS '!H322</f>
        <v xml:space="preserve"> </v>
      </c>
      <c r="H318" s="136" t="str">
        <f>'GIRLS '!J322</f>
        <v/>
      </c>
      <c r="I318" s="136" t="str">
        <f t="shared" si="4"/>
        <v>U15W</v>
      </c>
      <c r="J318" s="137">
        <f>'GIRLS '!G322</f>
        <v>0</v>
      </c>
    </row>
    <row r="319" spans="1:10">
      <c r="A319" s="136" t="str">
        <f>'GIRLS '!L323</f>
        <v/>
      </c>
      <c r="B319" s="136" t="str">
        <f>'GIRLS '!B322</f>
        <v>W</v>
      </c>
      <c r="C319" s="136" t="str">
        <f>'GIRLS '!A322</f>
        <v>U15</v>
      </c>
      <c r="D319" s="136" t="str">
        <f>'GIRLS '!C322</f>
        <v>SPU15W</v>
      </c>
      <c r="E319" s="136" t="str">
        <f>'GIRLS '!D322</f>
        <v>B</v>
      </c>
      <c r="F319" s="136">
        <f>'GIRLS '!E323</f>
        <v>6</v>
      </c>
      <c r="G319" s="136" t="str">
        <f>'GIRLS '!H323</f>
        <v xml:space="preserve"> </v>
      </c>
      <c r="H319" s="136" t="str">
        <f>'GIRLS '!J323</f>
        <v/>
      </c>
      <c r="I319" s="136" t="str">
        <f t="shared" si="4"/>
        <v>U15W</v>
      </c>
      <c r="J319" s="137">
        <f>'GIRLS '!G323</f>
        <v>0</v>
      </c>
    </row>
    <row r="320" spans="1:10">
      <c r="A320" s="136">
        <f>'GIRLS '!L324</f>
        <v>0</v>
      </c>
      <c r="B320" s="136" t="str">
        <f>'GIRLS '!B323</f>
        <v>W</v>
      </c>
      <c r="C320" s="136" t="str">
        <f>'GIRLS '!A323</f>
        <v>U15</v>
      </c>
      <c r="D320" s="136" t="str">
        <f>'GIRLS '!C323</f>
        <v>SPU15W</v>
      </c>
      <c r="E320" s="136" t="str">
        <f>'GIRLS '!D323</f>
        <v>B</v>
      </c>
      <c r="F320" s="136" t="str">
        <f>'GIRLS '!E324</f>
        <v/>
      </c>
      <c r="G320" s="136">
        <f>'GIRLS '!H324</f>
        <v>0</v>
      </c>
      <c r="H320" s="136">
        <f>'GIRLS '!J324</f>
        <v>0</v>
      </c>
      <c r="I320" s="136" t="str">
        <f t="shared" si="4"/>
        <v>U15W</v>
      </c>
      <c r="J320" s="137">
        <f>'GIRLS '!G324</f>
        <v>0</v>
      </c>
    </row>
    <row r="321" spans="1:10" ht="51">
      <c r="A321" s="136">
        <f>'GIRLS '!L325</f>
        <v>0</v>
      </c>
      <c r="B321" s="136" t="str">
        <f>'GIRLS '!B324</f>
        <v>W</v>
      </c>
      <c r="C321" s="136" t="str">
        <f>'GIRLS '!A324</f>
        <v>U15</v>
      </c>
      <c r="D321" s="136">
        <f>'GIRLS '!C324</f>
        <v>0</v>
      </c>
      <c r="E321" s="136">
        <f>'GIRLS '!D324</f>
        <v>0</v>
      </c>
      <c r="F321" s="136" t="str">
        <f>'GIRLS '!E325</f>
        <v>UNDER 15 GIRLS DISCUS A String</v>
      </c>
      <c r="G321" s="136">
        <f>'GIRLS '!H325</f>
        <v>0</v>
      </c>
      <c r="H321" s="136">
        <f>'GIRLS '!J325</f>
        <v>0</v>
      </c>
      <c r="I321" s="136" t="str">
        <f t="shared" si="4"/>
        <v>U15W</v>
      </c>
      <c r="J321" s="137">
        <f>'GIRLS '!G325</f>
        <v>0</v>
      </c>
    </row>
    <row r="322" spans="1:10">
      <c r="A322" s="136" t="str">
        <f>'GIRLS '!L326</f>
        <v>AW</v>
      </c>
      <c r="B322" s="136" t="str">
        <f>'GIRLS '!B325</f>
        <v>W</v>
      </c>
      <c r="C322" s="136" t="str">
        <f>'GIRLS '!A325</f>
        <v>U15</v>
      </c>
      <c r="D322" s="136" t="str">
        <f>'GIRLS '!C325</f>
        <v>DTU15W</v>
      </c>
      <c r="E322" s="136" t="str">
        <f>'GIRLS '!D325</f>
        <v>A</v>
      </c>
      <c r="F322" s="136">
        <f>'GIRLS '!E326</f>
        <v>1</v>
      </c>
      <c r="G322" s="136" t="str">
        <f>'GIRLS '!H326</f>
        <v xml:space="preserve"> Lily Martin</v>
      </c>
      <c r="H322" s="136" t="str">
        <f>'GIRLS '!J326</f>
        <v>Oxf C</v>
      </c>
      <c r="I322" s="136" t="str">
        <f t="shared" si="4"/>
        <v>U15W</v>
      </c>
      <c r="J322" s="137">
        <f>'GIRLS '!G326</f>
        <v>28.32</v>
      </c>
    </row>
    <row r="323" spans="1:10">
      <c r="A323" s="136" t="str">
        <f>'GIRLS '!L327</f>
        <v>AW</v>
      </c>
      <c r="B323" s="136" t="str">
        <f>'GIRLS '!B326</f>
        <v>W</v>
      </c>
      <c r="C323" s="136" t="str">
        <f>'GIRLS '!A326</f>
        <v>U15</v>
      </c>
      <c r="D323" s="136" t="str">
        <f>'GIRLS '!C326</f>
        <v>DTU15W</v>
      </c>
      <c r="E323" s="136" t="str">
        <f>'GIRLS '!D326</f>
        <v>A</v>
      </c>
      <c r="F323" s="136">
        <f>'GIRLS '!E327</f>
        <v>2</v>
      </c>
      <c r="G323" s="136" t="str">
        <f>'GIRLS '!H327</f>
        <v>Olivia Busher</v>
      </c>
      <c r="H323" s="136" t="str">
        <f>'GIRLS '!J327</f>
        <v>Win</v>
      </c>
      <c r="I323" s="136" t="str">
        <f t="shared" ref="I323:I386" si="5">+C323&amp;B323</f>
        <v>U15W</v>
      </c>
      <c r="J323" s="137">
        <f>'GIRLS '!G327</f>
        <v>24.95</v>
      </c>
    </row>
    <row r="324" spans="1:10">
      <c r="A324" s="136" t="str">
        <f>'GIRLS '!L328</f>
        <v>AW</v>
      </c>
      <c r="B324" s="136" t="str">
        <f>'GIRLS '!B327</f>
        <v>W</v>
      </c>
      <c r="C324" s="136" t="str">
        <f>'GIRLS '!A327</f>
        <v>U15</v>
      </c>
      <c r="D324" s="136" t="str">
        <f>'GIRLS '!C327</f>
        <v>DTU15W</v>
      </c>
      <c r="E324" s="136" t="str">
        <f>'GIRLS '!D327</f>
        <v>A</v>
      </c>
      <c r="F324" s="136">
        <f>'GIRLS '!E328</f>
        <v>3</v>
      </c>
      <c r="G324" s="136" t="str">
        <f>'GIRLS '!H328</f>
        <v>Charlotte Miller</v>
      </c>
      <c r="H324" s="136" t="str">
        <f>'GIRLS '!J328</f>
        <v>Salis</v>
      </c>
      <c r="I324" s="136" t="str">
        <f t="shared" si="5"/>
        <v>U15W</v>
      </c>
      <c r="J324" s="137">
        <f>'GIRLS '!G328</f>
        <v>19.739999999999998</v>
      </c>
    </row>
    <row r="325" spans="1:10">
      <c r="A325" s="136" t="str">
        <f>'GIRLS '!L329</f>
        <v xml:space="preserve"> </v>
      </c>
      <c r="B325" s="136" t="str">
        <f>'GIRLS '!B328</f>
        <v>W</v>
      </c>
      <c r="C325" s="136" t="str">
        <f>'GIRLS '!A328</f>
        <v>U15</v>
      </c>
      <c r="D325" s="136" t="str">
        <f>'GIRLS '!C328</f>
        <v>DTU15W</v>
      </c>
      <c r="E325" s="136" t="str">
        <f>'GIRLS '!D328</f>
        <v>A</v>
      </c>
      <c r="F325" s="136">
        <f>'GIRLS '!E329</f>
        <v>4</v>
      </c>
      <c r="G325" s="136" t="str">
        <f>'GIRLS '!H329</f>
        <v>Katie BLOSSOM</v>
      </c>
      <c r="H325" s="136" t="str">
        <f>'GIRLS '!J329</f>
        <v>Marl J</v>
      </c>
      <c r="I325" s="136" t="str">
        <f t="shared" si="5"/>
        <v>U15W</v>
      </c>
      <c r="J325" s="137">
        <f>'GIRLS '!G329</f>
        <v>17.41</v>
      </c>
    </row>
    <row r="326" spans="1:10">
      <c r="A326" s="136" t="str">
        <f>'GIRLS '!L330</f>
        <v xml:space="preserve"> </v>
      </c>
      <c r="B326" s="136" t="str">
        <f>'GIRLS '!B329</f>
        <v>W</v>
      </c>
      <c r="C326" s="136" t="str">
        <f>'GIRLS '!A329</f>
        <v>U15</v>
      </c>
      <c r="D326" s="136" t="str">
        <f>'GIRLS '!C329</f>
        <v>DTU15W</v>
      </c>
      <c r="E326" s="136" t="str">
        <f>'GIRLS '!D329</f>
        <v>A</v>
      </c>
      <c r="F326" s="136">
        <f>'GIRLS '!E330</f>
        <v>5</v>
      </c>
      <c r="G326" s="136" t="str">
        <f>'GIRLS '!H330</f>
        <v>MADDY LEEK</v>
      </c>
      <c r="H326" s="136" t="str">
        <f>'GIRLS '!J330</f>
        <v>Newb</v>
      </c>
      <c r="I326" s="136" t="str">
        <f t="shared" si="5"/>
        <v>U15W</v>
      </c>
      <c r="J326" s="137">
        <f>'GIRLS '!G330</f>
        <v>15.27</v>
      </c>
    </row>
    <row r="327" spans="1:10">
      <c r="A327" s="136" t="str">
        <f>'GIRLS '!L331</f>
        <v/>
      </c>
      <c r="B327" s="136" t="str">
        <f>'GIRLS '!B330</f>
        <v>W</v>
      </c>
      <c r="C327" s="136" t="str">
        <f>'GIRLS '!A330</f>
        <v>U15</v>
      </c>
      <c r="D327" s="136" t="str">
        <f>'GIRLS '!C330</f>
        <v>DTU15W</v>
      </c>
      <c r="E327" s="136" t="str">
        <f>'GIRLS '!D330</f>
        <v>A</v>
      </c>
      <c r="F327" s="136">
        <f>'GIRLS '!E331</f>
        <v>6</v>
      </c>
      <c r="G327" s="136" t="str">
        <f>'GIRLS '!H331</f>
        <v xml:space="preserve"> </v>
      </c>
      <c r="H327" s="136" t="str">
        <f>'GIRLS '!J331</f>
        <v/>
      </c>
      <c r="I327" s="136" t="str">
        <f t="shared" si="5"/>
        <v>U15W</v>
      </c>
      <c r="J327" s="137">
        <f>'GIRLS '!G331</f>
        <v>0</v>
      </c>
    </row>
    <row r="328" spans="1:10">
      <c r="A328" s="136">
        <f>'GIRLS '!L332</f>
        <v>0</v>
      </c>
      <c r="B328" s="136" t="str">
        <f>'GIRLS '!B331</f>
        <v>W</v>
      </c>
      <c r="C328" s="136" t="str">
        <f>'GIRLS '!A331</f>
        <v>U15</v>
      </c>
      <c r="D328" s="136" t="str">
        <f>'GIRLS '!C331</f>
        <v>DTU15W</v>
      </c>
      <c r="E328" s="136" t="str">
        <f>'GIRLS '!D331</f>
        <v>A</v>
      </c>
      <c r="F328" s="136" t="str">
        <f>'GIRLS '!E332</f>
        <v/>
      </c>
      <c r="G328" s="136">
        <f>'GIRLS '!H332</f>
        <v>0</v>
      </c>
      <c r="H328" s="136">
        <f>'GIRLS '!J332</f>
        <v>0</v>
      </c>
      <c r="I328" s="136" t="str">
        <f t="shared" si="5"/>
        <v>U15W</v>
      </c>
      <c r="J328" s="137">
        <f>'GIRLS '!G332</f>
        <v>0</v>
      </c>
    </row>
    <row r="329" spans="1:10" ht="51">
      <c r="A329" s="136">
        <f>'GIRLS '!L333</f>
        <v>0</v>
      </c>
      <c r="B329" s="136" t="str">
        <f>'GIRLS '!B332</f>
        <v>W</v>
      </c>
      <c r="C329" s="136" t="str">
        <f>'GIRLS '!A332</f>
        <v>U15</v>
      </c>
      <c r="D329" s="136">
        <f>'GIRLS '!C332</f>
        <v>0</v>
      </c>
      <c r="E329" s="136">
        <f>'GIRLS '!D332</f>
        <v>0</v>
      </c>
      <c r="F329" s="136" t="str">
        <f>'GIRLS '!E333</f>
        <v>UNDER 15 GIRLS DISCUS B String</v>
      </c>
      <c r="G329" s="136">
        <f>'GIRLS '!H333</f>
        <v>0</v>
      </c>
      <c r="H329" s="136">
        <f>'GIRLS '!J333</f>
        <v>0</v>
      </c>
      <c r="I329" s="136" t="str">
        <f t="shared" si="5"/>
        <v>U15W</v>
      </c>
      <c r="J329" s="137">
        <f>'GIRLS '!G333</f>
        <v>0</v>
      </c>
    </row>
    <row r="330" spans="1:10">
      <c r="A330" s="136" t="str">
        <f>'GIRLS '!L334</f>
        <v>AW</v>
      </c>
      <c r="B330" s="136" t="str">
        <f>'GIRLS '!B333</f>
        <v>W</v>
      </c>
      <c r="C330" s="136" t="str">
        <f>'GIRLS '!A333</f>
        <v>U15</v>
      </c>
      <c r="D330" s="136" t="str">
        <f>'GIRLS '!C333</f>
        <v>DTU15W</v>
      </c>
      <c r="E330" s="136" t="str">
        <f>'GIRLS '!D333</f>
        <v>B</v>
      </c>
      <c r="F330" s="136">
        <f>'GIRLS '!E334</f>
        <v>1</v>
      </c>
      <c r="G330" s="136" t="str">
        <f>'GIRLS '!H334</f>
        <v>Jess Marinus</v>
      </c>
      <c r="H330" s="136" t="str">
        <f>'GIRLS '!J334</f>
        <v>Win</v>
      </c>
      <c r="I330" s="136" t="str">
        <f t="shared" si="5"/>
        <v>U15W</v>
      </c>
      <c r="J330" s="137">
        <f>'GIRLS '!G334</f>
        <v>21.25</v>
      </c>
    </row>
    <row r="331" spans="1:10">
      <c r="A331" s="136" t="str">
        <f>'GIRLS '!L335</f>
        <v xml:space="preserve"> </v>
      </c>
      <c r="B331" s="136" t="str">
        <f>'GIRLS '!B334</f>
        <v>W</v>
      </c>
      <c r="C331" s="136" t="str">
        <f>'GIRLS '!A334</f>
        <v>U15</v>
      </c>
      <c r="D331" s="136" t="str">
        <f>'GIRLS '!C334</f>
        <v>DTU15W</v>
      </c>
      <c r="E331" s="136" t="str">
        <f>'GIRLS '!D334</f>
        <v>B</v>
      </c>
      <c r="F331" s="136">
        <f>'GIRLS '!E335</f>
        <v>2</v>
      </c>
      <c r="G331" s="136" t="str">
        <f>'GIRLS '!H335</f>
        <v>Phoebe COX</v>
      </c>
      <c r="H331" s="136" t="str">
        <f>'GIRLS '!J335</f>
        <v>Marl J</v>
      </c>
      <c r="I331" s="136" t="str">
        <f t="shared" si="5"/>
        <v>U15W</v>
      </c>
      <c r="J331" s="137">
        <f>'GIRLS '!G335</f>
        <v>15.59</v>
      </c>
    </row>
    <row r="332" spans="1:10">
      <c r="A332" s="136" t="str">
        <f>'GIRLS '!L336</f>
        <v xml:space="preserve"> </v>
      </c>
      <c r="B332" s="136" t="str">
        <f>'GIRLS '!B335</f>
        <v>W</v>
      </c>
      <c r="C332" s="136" t="str">
        <f>'GIRLS '!A335</f>
        <v>U15</v>
      </c>
      <c r="D332" s="136" t="str">
        <f>'GIRLS '!C335</f>
        <v>DTU15W</v>
      </c>
      <c r="E332" s="136" t="str">
        <f>'GIRLS '!D335</f>
        <v>B</v>
      </c>
      <c r="F332" s="136">
        <f>'GIRLS '!E336</f>
        <v>3</v>
      </c>
      <c r="G332" s="136" t="str">
        <f>'GIRLS '!H336</f>
        <v>FRANCESCA BAILEY</v>
      </c>
      <c r="H332" s="136" t="str">
        <f>'GIRLS '!J336</f>
        <v>Newb</v>
      </c>
      <c r="I332" s="136" t="str">
        <f t="shared" si="5"/>
        <v>U15W</v>
      </c>
      <c r="J332" s="137">
        <f>'GIRLS '!G336</f>
        <v>14.67</v>
      </c>
    </row>
    <row r="333" spans="1:10">
      <c r="A333" s="136" t="str">
        <f>'GIRLS '!L337</f>
        <v xml:space="preserve"> </v>
      </c>
      <c r="B333" s="136" t="str">
        <f>'GIRLS '!B336</f>
        <v>W</v>
      </c>
      <c r="C333" s="136" t="str">
        <f>'GIRLS '!A336</f>
        <v>U15</v>
      </c>
      <c r="D333" s="136" t="str">
        <f>'GIRLS '!C336</f>
        <v>DTU15W</v>
      </c>
      <c r="E333" s="136" t="str">
        <f>'GIRLS '!D336</f>
        <v>B</v>
      </c>
      <c r="F333" s="136">
        <f>'GIRLS '!E337</f>
        <v>4</v>
      </c>
      <c r="G333" s="136" t="str">
        <f>'GIRLS '!H337</f>
        <v>Mali Jones</v>
      </c>
      <c r="H333" s="136" t="str">
        <f>'GIRLS '!J337</f>
        <v>Salis</v>
      </c>
      <c r="I333" s="136" t="str">
        <f t="shared" si="5"/>
        <v>U15W</v>
      </c>
      <c r="J333" s="137">
        <f>'GIRLS '!G337</f>
        <v>14.38</v>
      </c>
    </row>
    <row r="334" spans="1:10">
      <c r="A334" s="136" t="str">
        <f>'GIRLS '!L338</f>
        <v xml:space="preserve"> </v>
      </c>
      <c r="B334" s="136" t="str">
        <f>'GIRLS '!B337</f>
        <v>W</v>
      </c>
      <c r="C334" s="136" t="str">
        <f>'GIRLS '!A337</f>
        <v>U15</v>
      </c>
      <c r="D334" s="136" t="str">
        <f>'GIRLS '!C337</f>
        <v>DTU15W</v>
      </c>
      <c r="E334" s="136" t="str">
        <f>'GIRLS '!D337</f>
        <v>B</v>
      </c>
      <c r="F334" s="136">
        <f>'GIRLS '!E338</f>
        <v>5</v>
      </c>
      <c r="G334" s="136" t="str">
        <f>'GIRLS '!H338</f>
        <v>Lily Brabbin</v>
      </c>
      <c r="H334" s="136" t="str">
        <f>'GIRLS '!J338</f>
        <v>Oxf C</v>
      </c>
      <c r="I334" s="136" t="str">
        <f t="shared" si="5"/>
        <v>U15W</v>
      </c>
      <c r="J334" s="137">
        <f>'GIRLS '!G338</f>
        <v>13.39</v>
      </c>
    </row>
    <row r="335" spans="1:10">
      <c r="A335" s="136" t="str">
        <f>'GIRLS '!L339</f>
        <v/>
      </c>
      <c r="B335" s="136" t="str">
        <f>'GIRLS '!B338</f>
        <v>W</v>
      </c>
      <c r="C335" s="136" t="str">
        <f>'GIRLS '!A338</f>
        <v>U15</v>
      </c>
      <c r="D335" s="136" t="str">
        <f>'GIRLS '!C338</f>
        <v>DTU15W</v>
      </c>
      <c r="E335" s="136" t="str">
        <f>'GIRLS '!D338</f>
        <v>B</v>
      </c>
      <c r="F335" s="136">
        <f>'GIRLS '!E339</f>
        <v>6</v>
      </c>
      <c r="G335" s="136" t="str">
        <f>'GIRLS '!H339</f>
        <v xml:space="preserve"> </v>
      </c>
      <c r="H335" s="136" t="str">
        <f>'GIRLS '!J339</f>
        <v/>
      </c>
      <c r="I335" s="136" t="str">
        <f t="shared" si="5"/>
        <v>U15W</v>
      </c>
      <c r="J335" s="137">
        <f>'GIRLS '!G339</f>
        <v>0</v>
      </c>
    </row>
    <row r="336" spans="1:10">
      <c r="A336" s="136">
        <f>'GIRLS '!L340</f>
        <v>0</v>
      </c>
      <c r="B336" s="136" t="str">
        <f>'GIRLS '!B339</f>
        <v>W</v>
      </c>
      <c r="C336" s="136" t="str">
        <f>'GIRLS '!A339</f>
        <v>U15</v>
      </c>
      <c r="D336" s="136" t="str">
        <f>'GIRLS '!C339</f>
        <v>DTU15W</v>
      </c>
      <c r="E336" s="136" t="str">
        <f>'GIRLS '!D339</f>
        <v>B</v>
      </c>
      <c r="F336" s="136" t="str">
        <f>'GIRLS '!E340</f>
        <v/>
      </c>
      <c r="G336" s="136">
        <f>'GIRLS '!H340</f>
        <v>0</v>
      </c>
      <c r="H336" s="136">
        <f>'GIRLS '!J340</f>
        <v>0</v>
      </c>
      <c r="I336" s="136" t="str">
        <f t="shared" si="5"/>
        <v>U15W</v>
      </c>
      <c r="J336" s="137">
        <f>'GIRLS '!G340</f>
        <v>0</v>
      </c>
    </row>
    <row r="337" spans="1:10" ht="51">
      <c r="A337" s="136">
        <f>'GIRLS '!L341</f>
        <v>0</v>
      </c>
      <c r="B337" s="136" t="str">
        <f>'GIRLS '!B340</f>
        <v>W</v>
      </c>
      <c r="C337" s="136" t="str">
        <f>'GIRLS '!A340</f>
        <v>U15</v>
      </c>
      <c r="D337" s="136">
        <f>'GIRLS '!C340</f>
        <v>0</v>
      </c>
      <c r="E337" s="136">
        <f>'GIRLS '!D340</f>
        <v>0</v>
      </c>
      <c r="F337" s="136" t="str">
        <f>'GIRLS '!E341</f>
        <v>UNDER 15 GIRLS JAVELIN A String</v>
      </c>
      <c r="G337" s="136">
        <f>'GIRLS '!H341</f>
        <v>0</v>
      </c>
      <c r="H337" s="136">
        <f>'GIRLS '!J341</f>
        <v>0</v>
      </c>
      <c r="I337" s="136" t="str">
        <f t="shared" si="5"/>
        <v>U15W</v>
      </c>
      <c r="J337" s="137">
        <f>'GIRLS '!G341</f>
        <v>0</v>
      </c>
    </row>
    <row r="338" spans="1:10">
      <c r="A338" s="136" t="str">
        <f>'GIRLS '!L342</f>
        <v>AW</v>
      </c>
      <c r="B338" s="136" t="str">
        <f>'GIRLS '!B341</f>
        <v>W</v>
      </c>
      <c r="C338" s="136" t="str">
        <f>'GIRLS '!A341</f>
        <v>U15</v>
      </c>
      <c r="D338" s="136" t="str">
        <f>'GIRLS '!C341</f>
        <v xml:space="preserve">JTU15W </v>
      </c>
      <c r="E338" s="136" t="str">
        <f>'GIRLS '!D341</f>
        <v>A</v>
      </c>
      <c r="F338" s="136">
        <f>'GIRLS '!E342</f>
        <v>1</v>
      </c>
      <c r="G338" s="136" t="str">
        <f>'GIRLS '!H342</f>
        <v>Olivia Busher</v>
      </c>
      <c r="H338" s="136" t="str">
        <f>'GIRLS '!J342</f>
        <v>Win</v>
      </c>
      <c r="I338" s="136" t="str">
        <f t="shared" si="5"/>
        <v>U15W</v>
      </c>
      <c r="J338" s="137">
        <f>'GIRLS '!G342</f>
        <v>35.86</v>
      </c>
    </row>
    <row r="339" spans="1:10">
      <c r="A339" s="136" t="str">
        <f>'GIRLS '!L343</f>
        <v>AW</v>
      </c>
      <c r="B339" s="136" t="str">
        <f>'GIRLS '!B342</f>
        <v>W</v>
      </c>
      <c r="C339" s="136" t="str">
        <f>'GIRLS '!A342</f>
        <v>U15</v>
      </c>
      <c r="D339" s="136" t="str">
        <f>'GIRLS '!C342</f>
        <v xml:space="preserve">JTU15W </v>
      </c>
      <c r="E339" s="136" t="str">
        <f>'GIRLS '!D342</f>
        <v>A</v>
      </c>
      <c r="F339" s="136">
        <f>'GIRLS '!E343</f>
        <v>2</v>
      </c>
      <c r="G339" s="136" t="str">
        <f>'GIRLS '!H343</f>
        <v>Lily Peach</v>
      </c>
      <c r="H339" s="136" t="str">
        <f>'GIRLS '!J343</f>
        <v>Oxf C</v>
      </c>
      <c r="I339" s="136" t="str">
        <f t="shared" si="5"/>
        <v>U15W</v>
      </c>
      <c r="J339" s="137">
        <f>'GIRLS '!G343</f>
        <v>32.479999999999997</v>
      </c>
    </row>
    <row r="340" spans="1:10">
      <c r="A340" s="136" t="str">
        <f>'GIRLS '!L344</f>
        <v>AW</v>
      </c>
      <c r="B340" s="136" t="str">
        <f>'GIRLS '!B343</f>
        <v>W</v>
      </c>
      <c r="C340" s="136" t="str">
        <f>'GIRLS '!A343</f>
        <v>U15</v>
      </c>
      <c r="D340" s="136" t="str">
        <f>'GIRLS '!C343</f>
        <v xml:space="preserve">JTU15W </v>
      </c>
      <c r="E340" s="136" t="str">
        <f>'GIRLS '!D343</f>
        <v>A</v>
      </c>
      <c r="F340" s="136">
        <f>'GIRLS '!E344</f>
        <v>3</v>
      </c>
      <c r="G340" s="136" t="str">
        <f>'GIRLS '!H344</f>
        <v>Eva Barnett</v>
      </c>
      <c r="H340" s="136" t="str">
        <f>'GIRLS '!J344</f>
        <v>Slough J</v>
      </c>
      <c r="I340" s="136" t="str">
        <f t="shared" si="5"/>
        <v>U15W</v>
      </c>
      <c r="J340" s="137">
        <f>'GIRLS '!G344</f>
        <v>26.8</v>
      </c>
    </row>
    <row r="341" spans="1:10">
      <c r="A341" s="136" t="str">
        <f>'GIRLS '!L345</f>
        <v xml:space="preserve"> </v>
      </c>
      <c r="B341" s="136" t="str">
        <f>'GIRLS '!B344</f>
        <v>W</v>
      </c>
      <c r="C341" s="136" t="str">
        <f>'GIRLS '!A344</f>
        <v>U15</v>
      </c>
      <c r="D341" s="136" t="str">
        <f>'GIRLS '!C344</f>
        <v xml:space="preserve">JTU15W </v>
      </c>
      <c r="E341" s="136" t="str">
        <f>'GIRLS '!D344</f>
        <v>A</v>
      </c>
      <c r="F341" s="136">
        <f>'GIRLS '!E345</f>
        <v>4</v>
      </c>
      <c r="G341" s="136" t="str">
        <f>'GIRLS '!H345</f>
        <v>MIRIAM COOPER</v>
      </c>
      <c r="H341" s="136" t="str">
        <f>'GIRLS '!J345</f>
        <v>Newb</v>
      </c>
      <c r="I341" s="136" t="str">
        <f t="shared" si="5"/>
        <v>U15W</v>
      </c>
      <c r="J341" s="137">
        <f>'GIRLS '!G345</f>
        <v>16.09</v>
      </c>
    </row>
    <row r="342" spans="1:10">
      <c r="A342" s="136" t="str">
        <f>'GIRLS '!L346</f>
        <v/>
      </c>
      <c r="B342" s="136" t="str">
        <f>'GIRLS '!B345</f>
        <v>W</v>
      </c>
      <c r="C342" s="136" t="str">
        <f>'GIRLS '!A345</f>
        <v>U15</v>
      </c>
      <c r="D342" s="136" t="str">
        <f>'GIRLS '!C345</f>
        <v xml:space="preserve">JTU15W </v>
      </c>
      <c r="E342" s="136" t="str">
        <f>'GIRLS '!D345</f>
        <v>A</v>
      </c>
      <c r="F342" s="136">
        <f>'GIRLS '!E346</f>
        <v>5</v>
      </c>
      <c r="G342" s="136" t="str">
        <f>'GIRLS '!H346</f>
        <v xml:space="preserve"> </v>
      </c>
      <c r="H342" s="136" t="str">
        <f>'GIRLS '!J346</f>
        <v/>
      </c>
      <c r="I342" s="136" t="str">
        <f t="shared" si="5"/>
        <v>U15W</v>
      </c>
      <c r="J342" s="137">
        <f>'GIRLS '!G346</f>
        <v>0</v>
      </c>
    </row>
    <row r="343" spans="1:10">
      <c r="A343" s="136" t="str">
        <f>'GIRLS '!L347</f>
        <v/>
      </c>
      <c r="B343" s="136" t="str">
        <f>'GIRLS '!B346</f>
        <v>W</v>
      </c>
      <c r="C343" s="136" t="str">
        <f>'GIRLS '!A346</f>
        <v>U15</v>
      </c>
      <c r="D343" s="136" t="str">
        <f>'GIRLS '!C346</f>
        <v xml:space="preserve">JTU15W </v>
      </c>
      <c r="E343" s="136" t="str">
        <f>'GIRLS '!D346</f>
        <v>A</v>
      </c>
      <c r="F343" s="136">
        <f>'GIRLS '!E347</f>
        <v>6</v>
      </c>
      <c r="G343" s="136" t="str">
        <f>'GIRLS '!H347</f>
        <v xml:space="preserve"> </v>
      </c>
      <c r="H343" s="136" t="str">
        <f>'GIRLS '!J347</f>
        <v/>
      </c>
      <c r="I343" s="136" t="str">
        <f t="shared" si="5"/>
        <v>U15W</v>
      </c>
      <c r="J343" s="137">
        <f>'GIRLS '!G347</f>
        <v>0</v>
      </c>
    </row>
    <row r="344" spans="1:10">
      <c r="A344" s="136">
        <f>'GIRLS '!L348</f>
        <v>0</v>
      </c>
      <c r="B344" s="136" t="str">
        <f>'GIRLS '!B347</f>
        <v>W</v>
      </c>
      <c r="C344" s="136" t="str">
        <f>'GIRLS '!A347</f>
        <v>U15</v>
      </c>
      <c r="D344" s="136" t="str">
        <f>'GIRLS '!C347</f>
        <v xml:space="preserve">JTU15W </v>
      </c>
      <c r="E344" s="136" t="str">
        <f>'GIRLS '!D347</f>
        <v>A</v>
      </c>
      <c r="F344" s="136" t="str">
        <f>'GIRLS '!E348</f>
        <v/>
      </c>
      <c r="G344" s="136">
        <f>'GIRLS '!H348</f>
        <v>0</v>
      </c>
      <c r="H344" s="136">
        <f>'GIRLS '!J348</f>
        <v>0</v>
      </c>
      <c r="I344" s="136" t="str">
        <f t="shared" si="5"/>
        <v>U15W</v>
      </c>
      <c r="J344" s="137">
        <f>'GIRLS '!G348</f>
        <v>0</v>
      </c>
    </row>
    <row r="345" spans="1:10" ht="51">
      <c r="A345" s="136">
        <f>'GIRLS '!L349</f>
        <v>0</v>
      </c>
      <c r="B345" s="136" t="str">
        <f>'GIRLS '!B348</f>
        <v>W</v>
      </c>
      <c r="C345" s="136" t="str">
        <f>'GIRLS '!A348</f>
        <v>U15</v>
      </c>
      <c r="D345" s="136">
        <f>'GIRLS '!C348</f>
        <v>0</v>
      </c>
      <c r="E345" s="136">
        <f>'GIRLS '!D348</f>
        <v>0</v>
      </c>
      <c r="F345" s="136" t="str">
        <f>'GIRLS '!E349</f>
        <v>UNDER 15 GIRLS JAVELIN B String</v>
      </c>
      <c r="G345" s="136">
        <f>'GIRLS '!H349</f>
        <v>0</v>
      </c>
      <c r="H345" s="136">
        <f>'GIRLS '!J349</f>
        <v>0</v>
      </c>
      <c r="I345" s="136" t="str">
        <f t="shared" si="5"/>
        <v>U15W</v>
      </c>
      <c r="J345" s="137">
        <f>'GIRLS '!G349</f>
        <v>0</v>
      </c>
    </row>
    <row r="346" spans="1:10">
      <c r="A346" s="136" t="str">
        <f>'GIRLS '!L350</f>
        <v xml:space="preserve"> </v>
      </c>
      <c r="B346" s="136" t="str">
        <f>'GIRLS '!B349</f>
        <v>W</v>
      </c>
      <c r="C346" s="136" t="str">
        <f>'GIRLS '!A349</f>
        <v>U15</v>
      </c>
      <c r="D346" s="136" t="str">
        <f>'GIRLS '!C349</f>
        <v xml:space="preserve">JTU15W </v>
      </c>
      <c r="E346" s="136" t="str">
        <f>'GIRLS '!D349</f>
        <v>B</v>
      </c>
      <c r="F346" s="136">
        <f>'GIRLS '!E350</f>
        <v>1</v>
      </c>
      <c r="G346" s="136" t="str">
        <f>'GIRLS '!H350</f>
        <v>Orla Roche</v>
      </c>
      <c r="H346" s="136" t="str">
        <f>'GIRLS '!J350</f>
        <v>Slough J</v>
      </c>
      <c r="I346" s="136" t="str">
        <f t="shared" si="5"/>
        <v>U15W</v>
      </c>
      <c r="J346" s="137">
        <f>'GIRLS '!G350</f>
        <v>9.89</v>
      </c>
    </row>
    <row r="347" spans="1:10">
      <c r="A347" s="136" t="str">
        <f>'GIRLS '!L351</f>
        <v/>
      </c>
      <c r="B347" s="136" t="str">
        <f>'GIRLS '!B350</f>
        <v>W</v>
      </c>
      <c r="C347" s="136" t="str">
        <f>'GIRLS '!A350</f>
        <v>U15</v>
      </c>
      <c r="D347" s="136" t="str">
        <f>'GIRLS '!C350</f>
        <v xml:space="preserve">JTU15W </v>
      </c>
      <c r="E347" s="136" t="str">
        <f>'GIRLS '!D350</f>
        <v>B</v>
      </c>
      <c r="F347" s="136">
        <f>'GIRLS '!E351</f>
        <v>2</v>
      </c>
      <c r="G347" s="136" t="str">
        <f>'GIRLS '!H351</f>
        <v xml:space="preserve"> </v>
      </c>
      <c r="H347" s="136" t="str">
        <f>'GIRLS '!J351</f>
        <v/>
      </c>
      <c r="I347" s="136" t="str">
        <f t="shared" si="5"/>
        <v>U15W</v>
      </c>
      <c r="J347" s="137">
        <f>'GIRLS '!G351</f>
        <v>0</v>
      </c>
    </row>
    <row r="348" spans="1:10">
      <c r="A348" s="136" t="str">
        <f>'GIRLS '!L352</f>
        <v/>
      </c>
      <c r="B348" s="136" t="str">
        <f>'GIRLS '!B351</f>
        <v>W</v>
      </c>
      <c r="C348" s="136" t="str">
        <f>'GIRLS '!A351</f>
        <v>U15</v>
      </c>
      <c r="D348" s="136" t="str">
        <f>'GIRLS '!C351</f>
        <v xml:space="preserve">JTU15W </v>
      </c>
      <c r="E348" s="136" t="str">
        <f>'GIRLS '!D351</f>
        <v>B</v>
      </c>
      <c r="F348" s="136">
        <f>'GIRLS '!E352</f>
        <v>3</v>
      </c>
      <c r="G348" s="136" t="str">
        <f>'GIRLS '!H352</f>
        <v xml:space="preserve"> </v>
      </c>
      <c r="H348" s="136" t="str">
        <f>'GIRLS '!J352</f>
        <v/>
      </c>
      <c r="I348" s="136" t="str">
        <f t="shared" si="5"/>
        <v>U15W</v>
      </c>
      <c r="J348" s="137">
        <f>'GIRLS '!G352</f>
        <v>0</v>
      </c>
    </row>
    <row r="349" spans="1:10">
      <c r="A349" s="136" t="str">
        <f>'GIRLS '!L353</f>
        <v/>
      </c>
      <c r="B349" s="136" t="str">
        <f>'GIRLS '!B352</f>
        <v>W</v>
      </c>
      <c r="C349" s="136" t="str">
        <f>'GIRLS '!A352</f>
        <v>U15</v>
      </c>
      <c r="D349" s="136" t="str">
        <f>'GIRLS '!C352</f>
        <v xml:space="preserve">JTU15W </v>
      </c>
      <c r="E349" s="136" t="str">
        <f>'GIRLS '!D352</f>
        <v>B</v>
      </c>
      <c r="F349" s="136">
        <f>'GIRLS '!E353</f>
        <v>4</v>
      </c>
      <c r="G349" s="136" t="str">
        <f>'GIRLS '!H353</f>
        <v xml:space="preserve"> </v>
      </c>
      <c r="H349" s="136" t="str">
        <f>'GIRLS '!J353</f>
        <v/>
      </c>
      <c r="I349" s="136" t="str">
        <f t="shared" si="5"/>
        <v>U15W</v>
      </c>
      <c r="J349" s="137">
        <f>'GIRLS '!G353</f>
        <v>0</v>
      </c>
    </row>
    <row r="350" spans="1:10">
      <c r="A350" s="136" t="str">
        <f>'GIRLS '!L354</f>
        <v/>
      </c>
      <c r="B350" s="136" t="str">
        <f>'GIRLS '!B353</f>
        <v>W</v>
      </c>
      <c r="C350" s="136" t="str">
        <f>'GIRLS '!A353</f>
        <v>U15</v>
      </c>
      <c r="D350" s="136" t="str">
        <f>'GIRLS '!C353</f>
        <v xml:space="preserve">JTU15W </v>
      </c>
      <c r="E350" s="136" t="str">
        <f>'GIRLS '!D353</f>
        <v>B</v>
      </c>
      <c r="F350" s="136">
        <f>'GIRLS '!E354</f>
        <v>5</v>
      </c>
      <c r="G350" s="136" t="str">
        <f>'GIRLS '!H354</f>
        <v xml:space="preserve"> </v>
      </c>
      <c r="H350" s="136" t="str">
        <f>'GIRLS '!J354</f>
        <v/>
      </c>
      <c r="I350" s="136" t="str">
        <f t="shared" si="5"/>
        <v>U15W</v>
      </c>
      <c r="J350" s="137">
        <f>'GIRLS '!G354</f>
        <v>0</v>
      </c>
    </row>
    <row r="351" spans="1:10">
      <c r="A351" s="136" t="str">
        <f>'GIRLS '!L355</f>
        <v/>
      </c>
      <c r="B351" s="136" t="str">
        <f>'GIRLS '!B354</f>
        <v>W</v>
      </c>
      <c r="C351" s="136" t="str">
        <f>'GIRLS '!A354</f>
        <v>U15</v>
      </c>
      <c r="D351" s="136" t="str">
        <f>'GIRLS '!C354</f>
        <v xml:space="preserve">JTU15W </v>
      </c>
      <c r="E351" s="136" t="str">
        <f>'GIRLS '!D354</f>
        <v>B</v>
      </c>
      <c r="F351" s="136">
        <f>'GIRLS '!E355</f>
        <v>6</v>
      </c>
      <c r="G351" s="136" t="str">
        <f>'GIRLS '!H355</f>
        <v xml:space="preserve"> </v>
      </c>
      <c r="H351" s="136" t="str">
        <f>'GIRLS '!J355</f>
        <v/>
      </c>
      <c r="I351" s="136" t="str">
        <f t="shared" si="5"/>
        <v>U15W</v>
      </c>
      <c r="J351" s="137">
        <f>'GIRLS '!G355</f>
        <v>0</v>
      </c>
    </row>
    <row r="352" spans="1:10">
      <c r="A352" s="136">
        <f>'GIRLS '!L356</f>
        <v>0</v>
      </c>
      <c r="B352" s="136" t="str">
        <f>'GIRLS '!B355</f>
        <v>W</v>
      </c>
      <c r="C352" s="136" t="str">
        <f>'GIRLS '!A355</f>
        <v>U15</v>
      </c>
      <c r="D352" s="136" t="str">
        <f>'GIRLS '!C355</f>
        <v xml:space="preserve">JTU15W </v>
      </c>
      <c r="E352" s="136" t="str">
        <f>'GIRLS '!D355</f>
        <v>B</v>
      </c>
      <c r="F352" s="136" t="str">
        <f>'GIRLS '!E356</f>
        <v/>
      </c>
      <c r="G352" s="136">
        <f>'GIRLS '!H356</f>
        <v>0</v>
      </c>
      <c r="H352" s="136">
        <f>'GIRLS '!J356</f>
        <v>0</v>
      </c>
      <c r="I352" s="136" t="str">
        <f t="shared" si="5"/>
        <v>U15W</v>
      </c>
      <c r="J352" s="137">
        <f>'GIRLS '!G356</f>
        <v>0</v>
      </c>
    </row>
    <row r="353" spans="1:10" ht="51">
      <c r="A353" s="136">
        <f>'GIRLS '!L357</f>
        <v>0</v>
      </c>
      <c r="B353" s="136" t="str">
        <f>'GIRLS '!B356</f>
        <v>W</v>
      </c>
      <c r="C353" s="136" t="str">
        <f>'GIRLS '!A356</f>
        <v>U15</v>
      </c>
      <c r="D353" s="136">
        <f>'GIRLS '!C356</f>
        <v>0</v>
      </c>
      <c r="E353" s="136">
        <f>'GIRLS '!D356</f>
        <v>0</v>
      </c>
      <c r="F353" s="136" t="str">
        <f>'GIRLS '!E357</f>
        <v>UNDER 17 WOMEN 100m A String</v>
      </c>
      <c r="G353" s="136">
        <f>'GIRLS '!H357</f>
        <v>0</v>
      </c>
      <c r="H353" s="136">
        <f>'GIRLS '!J357</f>
        <v>0</v>
      </c>
      <c r="I353" s="136" t="str">
        <f t="shared" si="5"/>
        <v>U15W</v>
      </c>
      <c r="J353" s="137">
        <f>'GIRLS '!G357</f>
        <v>0</v>
      </c>
    </row>
    <row r="354" spans="1:10">
      <c r="A354" s="136" t="str">
        <f>'GIRLS '!L358</f>
        <v>AW</v>
      </c>
      <c r="B354" s="136" t="str">
        <f>'GIRLS '!B357</f>
        <v>W</v>
      </c>
      <c r="C354" s="136" t="str">
        <f>'GIRLS '!A357</f>
        <v>U17</v>
      </c>
      <c r="D354" s="136">
        <f>'GIRLS '!C357</f>
        <v>100</v>
      </c>
      <c r="E354" s="136" t="str">
        <f>'GIRLS '!D357</f>
        <v>A</v>
      </c>
      <c r="F354" s="136">
        <f>'GIRLS '!E358</f>
        <v>1</v>
      </c>
      <c r="G354" s="136" t="str">
        <f>'GIRLS '!H358</f>
        <v>Francesca Powell</v>
      </c>
      <c r="H354" s="136" t="str">
        <f>'GIRLS '!J358</f>
        <v>Oxf C</v>
      </c>
      <c r="I354" s="136" t="str">
        <f t="shared" si="5"/>
        <v>U17W</v>
      </c>
      <c r="J354" s="137">
        <f>'GIRLS '!G358</f>
        <v>13.2</v>
      </c>
    </row>
    <row r="355" spans="1:10">
      <c r="A355" s="136" t="str">
        <f>'GIRLS '!L359</f>
        <v xml:space="preserve"> </v>
      </c>
      <c r="B355" s="136" t="str">
        <f>'GIRLS '!B358</f>
        <v>W</v>
      </c>
      <c r="C355" s="136" t="str">
        <f>'GIRLS '!A358</f>
        <v>U17</v>
      </c>
      <c r="D355" s="136">
        <f>'GIRLS '!C358</f>
        <v>100</v>
      </c>
      <c r="E355" s="136" t="str">
        <f>'GIRLS '!D358</f>
        <v>A</v>
      </c>
      <c r="F355" s="136">
        <f>'GIRLS '!E359</f>
        <v>2</v>
      </c>
      <c r="G355" s="136" t="str">
        <f>'GIRLS '!H359</f>
        <v>Grace Griffiths</v>
      </c>
      <c r="H355" s="136" t="str">
        <f>'GIRLS '!J359</f>
        <v>Win</v>
      </c>
      <c r="I355" s="136" t="str">
        <f t="shared" si="5"/>
        <v>U17W</v>
      </c>
      <c r="J355" s="137">
        <f>'GIRLS '!G359</f>
        <v>14</v>
      </c>
    </row>
    <row r="356" spans="1:10">
      <c r="A356" s="136" t="str">
        <f>'GIRLS '!L360</f>
        <v xml:space="preserve"> </v>
      </c>
      <c r="B356" s="136" t="str">
        <f>'GIRLS '!B359</f>
        <v>W</v>
      </c>
      <c r="C356" s="136" t="str">
        <f>'GIRLS '!A359</f>
        <v>U17</v>
      </c>
      <c r="D356" s="136">
        <f>'GIRLS '!C359</f>
        <v>100</v>
      </c>
      <c r="E356" s="136" t="str">
        <f>'GIRLS '!D359</f>
        <v>A</v>
      </c>
      <c r="F356" s="136">
        <f>'GIRLS '!E360</f>
        <v>3</v>
      </c>
      <c r="G356" s="136" t="str">
        <f>'GIRLS '!H360</f>
        <v>Naomi Igbindion</v>
      </c>
      <c r="H356" s="136" t="str">
        <f>'GIRLS '!J360</f>
        <v>Slough J</v>
      </c>
      <c r="I356" s="136" t="str">
        <f t="shared" si="5"/>
        <v>U17W</v>
      </c>
      <c r="J356" s="137">
        <f>'GIRLS '!G360</f>
        <v>15.1</v>
      </c>
    </row>
    <row r="357" spans="1:10">
      <c r="A357" s="136" t="str">
        <f>'GIRLS '!L361</f>
        <v xml:space="preserve"> </v>
      </c>
      <c r="B357" s="136" t="str">
        <f>'GIRLS '!B360</f>
        <v>W</v>
      </c>
      <c r="C357" s="136" t="str">
        <f>'GIRLS '!A360</f>
        <v>U17</v>
      </c>
      <c r="D357" s="136">
        <f>'GIRLS '!C360</f>
        <v>100</v>
      </c>
      <c r="E357" s="136" t="str">
        <f>'GIRLS '!D360</f>
        <v>A</v>
      </c>
      <c r="F357" s="136">
        <f>'GIRLS '!E361</f>
        <v>4</v>
      </c>
      <c r="G357" s="136" t="str">
        <f>'GIRLS '!H361</f>
        <v xml:space="preserve"> </v>
      </c>
      <c r="H357" s="136" t="str">
        <f>'GIRLS '!J361</f>
        <v/>
      </c>
      <c r="I357" s="136" t="str">
        <f t="shared" si="5"/>
        <v>U17W</v>
      </c>
      <c r="J357" s="137" t="str">
        <f>'GIRLS '!G361</f>
        <v/>
      </c>
    </row>
    <row r="358" spans="1:10">
      <c r="A358" s="136" t="str">
        <f>'GIRLS '!L362</f>
        <v xml:space="preserve"> </v>
      </c>
      <c r="B358" s="136" t="str">
        <f>'GIRLS '!B361</f>
        <v>W</v>
      </c>
      <c r="C358" s="136" t="str">
        <f>'GIRLS '!A361</f>
        <v>U17</v>
      </c>
      <c r="D358" s="136">
        <f>'GIRLS '!C361</f>
        <v>100</v>
      </c>
      <c r="E358" s="136" t="str">
        <f>'GIRLS '!D361</f>
        <v>A</v>
      </c>
      <c r="F358" s="136">
        <f>'GIRLS '!E362</f>
        <v>5</v>
      </c>
      <c r="G358" s="136" t="str">
        <f>'GIRLS '!H362</f>
        <v xml:space="preserve"> </v>
      </c>
      <c r="H358" s="136" t="str">
        <f>'GIRLS '!J362</f>
        <v/>
      </c>
      <c r="I358" s="136" t="str">
        <f t="shared" si="5"/>
        <v>U17W</v>
      </c>
      <c r="J358" s="137" t="str">
        <f>'GIRLS '!G362</f>
        <v/>
      </c>
    </row>
    <row r="359" spans="1:10">
      <c r="A359" s="136" t="str">
        <f>'GIRLS '!L363</f>
        <v xml:space="preserve"> </v>
      </c>
      <c r="B359" s="136" t="str">
        <f>'GIRLS '!B362</f>
        <v>W</v>
      </c>
      <c r="C359" s="136" t="str">
        <f>'GIRLS '!A362</f>
        <v>U17</v>
      </c>
      <c r="D359" s="136">
        <f>'GIRLS '!C362</f>
        <v>100</v>
      </c>
      <c r="E359" s="136" t="str">
        <f>'GIRLS '!D362</f>
        <v>A</v>
      </c>
      <c r="F359" s="136">
        <f>'GIRLS '!E363</f>
        <v>6</v>
      </c>
      <c r="G359" s="136" t="str">
        <f>'GIRLS '!H363</f>
        <v xml:space="preserve"> </v>
      </c>
      <c r="H359" s="136" t="str">
        <f>'GIRLS '!J363</f>
        <v/>
      </c>
      <c r="I359" s="136" t="str">
        <f t="shared" si="5"/>
        <v>U17W</v>
      </c>
      <c r="J359" s="137" t="str">
        <f>'GIRLS '!G363</f>
        <v/>
      </c>
    </row>
    <row r="360" spans="1:10">
      <c r="A360" s="136">
        <f>'GIRLS '!L364</f>
        <v>0</v>
      </c>
      <c r="B360" s="136" t="str">
        <f>'GIRLS '!B363</f>
        <v>W</v>
      </c>
      <c r="C360" s="136" t="str">
        <f>'GIRLS '!A363</f>
        <v>U17</v>
      </c>
      <c r="D360" s="136">
        <f>'GIRLS '!C363</f>
        <v>100</v>
      </c>
      <c r="E360" s="136" t="str">
        <f>'GIRLS '!D363</f>
        <v>A</v>
      </c>
      <c r="F360" s="136" t="str">
        <f>'GIRLS '!E364</f>
        <v/>
      </c>
      <c r="G360" s="136">
        <f>'GIRLS '!H364</f>
        <v>0</v>
      </c>
      <c r="H360" s="136">
        <f>'GIRLS '!J364</f>
        <v>0</v>
      </c>
      <c r="I360" s="136" t="str">
        <f t="shared" si="5"/>
        <v>U17W</v>
      </c>
      <c r="J360" s="137">
        <f>'GIRLS '!G364</f>
        <v>0</v>
      </c>
    </row>
    <row r="361" spans="1:10" ht="51">
      <c r="A361" s="136">
        <f>'GIRLS '!L365</f>
        <v>0</v>
      </c>
      <c r="B361" s="136" t="str">
        <f>'GIRLS '!B364</f>
        <v>W</v>
      </c>
      <c r="C361" s="136" t="str">
        <f>'GIRLS '!A364</f>
        <v>U17</v>
      </c>
      <c r="D361" s="136">
        <f>'GIRLS '!C364</f>
        <v>0</v>
      </c>
      <c r="E361" s="136">
        <f>'GIRLS '!D364</f>
        <v>0</v>
      </c>
      <c r="F361" s="136" t="str">
        <f>'GIRLS '!E365</f>
        <v>UNDER 17 WOMEN 100m B String</v>
      </c>
      <c r="G361" s="136">
        <f>'GIRLS '!H365</f>
        <v>0</v>
      </c>
      <c r="H361" s="136">
        <f>'GIRLS '!J365</f>
        <v>0</v>
      </c>
      <c r="I361" s="136" t="str">
        <f t="shared" si="5"/>
        <v>U17W</v>
      </c>
      <c r="J361" s="137">
        <f>'GIRLS '!G365</f>
        <v>0</v>
      </c>
    </row>
    <row r="362" spans="1:10">
      <c r="A362" s="136" t="str">
        <f>'GIRLS '!L366</f>
        <v xml:space="preserve"> </v>
      </c>
      <c r="B362" s="136" t="str">
        <f>'GIRLS '!B365</f>
        <v>W</v>
      </c>
      <c r="C362" s="136" t="str">
        <f>'GIRLS '!A365</f>
        <v>U17</v>
      </c>
      <c r="D362" s="136">
        <f>'GIRLS '!C365</f>
        <v>100</v>
      </c>
      <c r="E362" s="136" t="str">
        <f>'GIRLS '!D365</f>
        <v>B</v>
      </c>
      <c r="F362" s="136">
        <f>'GIRLS '!E366</f>
        <v>1</v>
      </c>
      <c r="G362" s="136" t="str">
        <f>'GIRLS '!H366</f>
        <v>Alice Claisse</v>
      </c>
      <c r="H362" s="136" t="str">
        <f>'GIRLS '!J366</f>
        <v>Win</v>
      </c>
      <c r="I362" s="136" t="str">
        <f t="shared" si="5"/>
        <v>U17W</v>
      </c>
      <c r="J362" s="137">
        <f>'GIRLS '!G366</f>
        <v>14.5</v>
      </c>
    </row>
    <row r="363" spans="1:10">
      <c r="A363" s="136" t="str">
        <f>'GIRLS '!L367</f>
        <v xml:space="preserve"> </v>
      </c>
      <c r="B363" s="136" t="str">
        <f>'GIRLS '!B366</f>
        <v>W</v>
      </c>
      <c r="C363" s="136" t="str">
        <f>'GIRLS '!A366</f>
        <v>U17</v>
      </c>
      <c r="D363" s="136">
        <f>'GIRLS '!C366</f>
        <v>100</v>
      </c>
      <c r="E363" s="136" t="str">
        <f>'GIRLS '!D366</f>
        <v>B</v>
      </c>
      <c r="F363" s="136">
        <f>'GIRLS '!E367</f>
        <v>2</v>
      </c>
      <c r="G363" s="136" t="str">
        <f>'GIRLS '!H367</f>
        <v>Sinead Curtiss</v>
      </c>
      <c r="H363" s="136" t="str">
        <f>'GIRLS '!J367</f>
        <v>Slough J</v>
      </c>
      <c r="I363" s="136" t="str">
        <f t="shared" si="5"/>
        <v>U17W</v>
      </c>
      <c r="J363" s="137">
        <f>'GIRLS '!G367</f>
        <v>15.6</v>
      </c>
    </row>
    <row r="364" spans="1:10">
      <c r="A364" s="136" t="str">
        <f>'GIRLS '!L368</f>
        <v xml:space="preserve"> </v>
      </c>
      <c r="B364" s="136" t="str">
        <f>'GIRLS '!B367</f>
        <v>W</v>
      </c>
      <c r="C364" s="136" t="str">
        <f>'GIRLS '!A367</f>
        <v>U17</v>
      </c>
      <c r="D364" s="136">
        <f>'GIRLS '!C367</f>
        <v>100</v>
      </c>
      <c r="E364" s="136" t="str">
        <f>'GIRLS '!D367</f>
        <v>B</v>
      </c>
      <c r="F364" s="136">
        <f>'GIRLS '!E368</f>
        <v>3</v>
      </c>
      <c r="G364" s="136" t="str">
        <f>'GIRLS '!H368</f>
        <v xml:space="preserve"> </v>
      </c>
      <c r="H364" s="136" t="str">
        <f>'GIRLS '!J368</f>
        <v/>
      </c>
      <c r="I364" s="136" t="str">
        <f t="shared" si="5"/>
        <v>U17W</v>
      </c>
      <c r="J364" s="137" t="str">
        <f>'GIRLS '!G368</f>
        <v/>
      </c>
    </row>
    <row r="365" spans="1:10">
      <c r="A365" s="136" t="str">
        <f>'GIRLS '!L369</f>
        <v xml:space="preserve"> </v>
      </c>
      <c r="B365" s="136" t="str">
        <f>'GIRLS '!B368</f>
        <v>W</v>
      </c>
      <c r="C365" s="136" t="str">
        <f>'GIRLS '!A368</f>
        <v>U17</v>
      </c>
      <c r="D365" s="136">
        <f>'GIRLS '!C368</f>
        <v>100</v>
      </c>
      <c r="E365" s="136" t="str">
        <f>'GIRLS '!D368</f>
        <v>B</v>
      </c>
      <c r="F365" s="136">
        <f>'GIRLS '!E369</f>
        <v>4</v>
      </c>
      <c r="G365" s="136" t="str">
        <f>'GIRLS '!H369</f>
        <v xml:space="preserve"> </v>
      </c>
      <c r="H365" s="136" t="str">
        <f>'GIRLS '!J369</f>
        <v/>
      </c>
      <c r="I365" s="136" t="str">
        <f t="shared" si="5"/>
        <v>U17W</v>
      </c>
      <c r="J365" s="137" t="str">
        <f>'GIRLS '!G369</f>
        <v/>
      </c>
    </row>
    <row r="366" spans="1:10">
      <c r="A366" s="136" t="str">
        <f>'GIRLS '!L370</f>
        <v xml:space="preserve"> </v>
      </c>
      <c r="B366" s="136" t="str">
        <f>'GIRLS '!B369</f>
        <v>W</v>
      </c>
      <c r="C366" s="136" t="str">
        <f>'GIRLS '!A369</f>
        <v>U17</v>
      </c>
      <c r="D366" s="136">
        <f>'GIRLS '!C369</f>
        <v>100</v>
      </c>
      <c r="E366" s="136" t="str">
        <f>'GIRLS '!D369</f>
        <v>B</v>
      </c>
      <c r="F366" s="136">
        <f>'GIRLS '!E370</f>
        <v>5</v>
      </c>
      <c r="G366" s="136" t="str">
        <f>'GIRLS '!H370</f>
        <v xml:space="preserve"> </v>
      </c>
      <c r="H366" s="136" t="str">
        <f>'GIRLS '!J370</f>
        <v/>
      </c>
      <c r="I366" s="136" t="str">
        <f t="shared" si="5"/>
        <v>U17W</v>
      </c>
      <c r="J366" s="137" t="str">
        <f>'GIRLS '!G370</f>
        <v/>
      </c>
    </row>
    <row r="367" spans="1:10">
      <c r="A367" s="136" t="str">
        <f>'GIRLS '!L371</f>
        <v xml:space="preserve"> </v>
      </c>
      <c r="B367" s="136" t="str">
        <f>'GIRLS '!B370</f>
        <v>W</v>
      </c>
      <c r="C367" s="136" t="str">
        <f>'GIRLS '!A370</f>
        <v>U17</v>
      </c>
      <c r="D367" s="136">
        <f>'GIRLS '!C370</f>
        <v>100</v>
      </c>
      <c r="E367" s="136" t="str">
        <f>'GIRLS '!D370</f>
        <v>B</v>
      </c>
      <c r="F367" s="136">
        <f>'GIRLS '!E371</f>
        <v>6</v>
      </c>
      <c r="G367" s="136" t="str">
        <f>'GIRLS '!H371</f>
        <v xml:space="preserve"> </v>
      </c>
      <c r="H367" s="136" t="str">
        <f>'GIRLS '!J371</f>
        <v/>
      </c>
      <c r="I367" s="136" t="str">
        <f t="shared" si="5"/>
        <v>U17W</v>
      </c>
      <c r="J367" s="137" t="str">
        <f>'GIRLS '!G371</f>
        <v/>
      </c>
    </row>
    <row r="368" spans="1:10">
      <c r="A368" s="136">
        <f>'GIRLS '!L372</f>
        <v>0</v>
      </c>
      <c r="B368" s="136" t="str">
        <f>'GIRLS '!B371</f>
        <v>W</v>
      </c>
      <c r="C368" s="136" t="str">
        <f>'GIRLS '!A371</f>
        <v>U17</v>
      </c>
      <c r="D368" s="136">
        <f>'GIRLS '!C371</f>
        <v>100</v>
      </c>
      <c r="E368" s="136" t="str">
        <f>'GIRLS '!D371</f>
        <v>B</v>
      </c>
      <c r="F368" s="136" t="str">
        <f>'GIRLS '!E372</f>
        <v/>
      </c>
      <c r="G368" s="136">
        <f>'GIRLS '!H372</f>
        <v>0</v>
      </c>
      <c r="H368" s="136">
        <f>'GIRLS '!J372</f>
        <v>0</v>
      </c>
      <c r="I368" s="136" t="str">
        <f t="shared" si="5"/>
        <v>U17W</v>
      </c>
      <c r="J368" s="137">
        <f>'GIRLS '!G372</f>
        <v>0</v>
      </c>
    </row>
    <row r="369" spans="1:10" ht="51">
      <c r="A369" s="136">
        <f>'GIRLS '!L373</f>
        <v>0</v>
      </c>
      <c r="B369" s="136" t="str">
        <f>'GIRLS '!B372</f>
        <v>W</v>
      </c>
      <c r="C369" s="136" t="str">
        <f>'GIRLS '!A372</f>
        <v>U17</v>
      </c>
      <c r="D369" s="136">
        <f>'GIRLS '!C372</f>
        <v>0</v>
      </c>
      <c r="E369" s="136">
        <f>'GIRLS '!D372</f>
        <v>0</v>
      </c>
      <c r="F369" s="136" t="str">
        <f>'GIRLS '!E373</f>
        <v>UNDER 17 WOMEN 200m A String</v>
      </c>
      <c r="G369" s="136">
        <f>'GIRLS '!H373</f>
        <v>0</v>
      </c>
      <c r="H369" s="136">
        <f>'GIRLS '!J373</f>
        <v>0</v>
      </c>
      <c r="I369" s="136" t="str">
        <f t="shared" si="5"/>
        <v>U17W</v>
      </c>
      <c r="J369" s="137">
        <f>'GIRLS '!G373</f>
        <v>0</v>
      </c>
    </row>
    <row r="370" spans="1:10">
      <c r="A370" s="136" t="str">
        <f>'GIRLS '!L374</f>
        <v xml:space="preserve"> </v>
      </c>
      <c r="B370" s="136" t="str">
        <f>'GIRLS '!B373</f>
        <v>W</v>
      </c>
      <c r="C370" s="136" t="str">
        <f>'GIRLS '!A373</f>
        <v>U17</v>
      </c>
      <c r="D370" s="136">
        <f>'GIRLS '!C373</f>
        <v>200</v>
      </c>
      <c r="E370" s="136" t="str">
        <f>'GIRLS '!D373</f>
        <v>A</v>
      </c>
      <c r="F370" s="136">
        <f>'GIRLS '!E374</f>
        <v>1</v>
      </c>
      <c r="G370" s="136" t="str">
        <f>'GIRLS '!H374</f>
        <v>LUCI ROBERTSON</v>
      </c>
      <c r="H370" s="136" t="str">
        <f>'GIRLS '!J374</f>
        <v>Newb</v>
      </c>
      <c r="I370" s="136" t="str">
        <f t="shared" si="5"/>
        <v>U17W</v>
      </c>
      <c r="J370" s="137">
        <f>'GIRLS '!G374</f>
        <v>29.1</v>
      </c>
    </row>
    <row r="371" spans="1:10">
      <c r="A371" s="136" t="str">
        <f>'GIRLS '!L375</f>
        <v xml:space="preserve"> </v>
      </c>
      <c r="B371" s="136" t="str">
        <f>'GIRLS '!B374</f>
        <v>W</v>
      </c>
      <c r="C371" s="136" t="str">
        <f>'GIRLS '!A374</f>
        <v>U17</v>
      </c>
      <c r="D371" s="136">
        <f>'GIRLS '!C374</f>
        <v>200</v>
      </c>
      <c r="E371" s="136" t="str">
        <f>'GIRLS '!D374</f>
        <v>A</v>
      </c>
      <c r="F371" s="136">
        <f>'GIRLS '!E375</f>
        <v>2</v>
      </c>
      <c r="G371" s="136" t="str">
        <f>'GIRLS '!H375</f>
        <v>Alice Claisse</v>
      </c>
      <c r="H371" s="136" t="str">
        <f>'GIRLS '!J375</f>
        <v>Win</v>
      </c>
      <c r="I371" s="136" t="str">
        <f t="shared" si="5"/>
        <v>U17W</v>
      </c>
      <c r="J371" s="137">
        <f>'GIRLS '!G375</f>
        <v>29.3</v>
      </c>
    </row>
    <row r="372" spans="1:10">
      <c r="A372" s="136" t="str">
        <f>'GIRLS '!L376</f>
        <v xml:space="preserve"> </v>
      </c>
      <c r="B372" s="136" t="str">
        <f>'GIRLS '!B375</f>
        <v>W</v>
      </c>
      <c r="C372" s="136" t="str">
        <f>'GIRLS '!A375</f>
        <v>U17</v>
      </c>
      <c r="D372" s="136">
        <f>'GIRLS '!C375</f>
        <v>200</v>
      </c>
      <c r="E372" s="136" t="str">
        <f>'GIRLS '!D375</f>
        <v>A</v>
      </c>
      <c r="F372" s="136">
        <f>'GIRLS '!E376</f>
        <v>3</v>
      </c>
      <c r="G372" s="136" t="str">
        <f>'GIRLS '!H376</f>
        <v>Naomi Igbindion</v>
      </c>
      <c r="H372" s="136" t="str">
        <f>'GIRLS '!J376</f>
        <v>Slough J</v>
      </c>
      <c r="I372" s="136" t="str">
        <f t="shared" si="5"/>
        <v>U17W</v>
      </c>
      <c r="J372" s="137">
        <f>'GIRLS '!G376</f>
        <v>30.4</v>
      </c>
    </row>
    <row r="373" spans="1:10">
      <c r="A373" s="136" t="str">
        <f>'GIRLS '!L377</f>
        <v xml:space="preserve"> </v>
      </c>
      <c r="B373" s="136" t="str">
        <f>'GIRLS '!B376</f>
        <v>W</v>
      </c>
      <c r="C373" s="136" t="str">
        <f>'GIRLS '!A376</f>
        <v>U17</v>
      </c>
      <c r="D373" s="136">
        <f>'GIRLS '!C376</f>
        <v>200</v>
      </c>
      <c r="E373" s="136" t="str">
        <f>'GIRLS '!D376</f>
        <v>A</v>
      </c>
      <c r="F373" s="136">
        <f>'GIRLS '!E377</f>
        <v>4</v>
      </c>
      <c r="G373" s="136" t="str">
        <f>'GIRLS '!H377</f>
        <v xml:space="preserve"> </v>
      </c>
      <c r="H373" s="136" t="str">
        <f>'GIRLS '!J377</f>
        <v/>
      </c>
      <c r="I373" s="136" t="str">
        <f t="shared" si="5"/>
        <v>U17W</v>
      </c>
      <c r="J373" s="137" t="str">
        <f>'GIRLS '!G377</f>
        <v/>
      </c>
    </row>
    <row r="374" spans="1:10">
      <c r="A374" s="136" t="str">
        <f>'GIRLS '!L378</f>
        <v xml:space="preserve"> </v>
      </c>
      <c r="B374" s="136" t="str">
        <f>'GIRLS '!B377</f>
        <v>W</v>
      </c>
      <c r="C374" s="136" t="str">
        <f>'GIRLS '!A377</f>
        <v>U17</v>
      </c>
      <c r="D374" s="136">
        <f>'GIRLS '!C377</f>
        <v>200</v>
      </c>
      <c r="E374" s="136" t="str">
        <f>'GIRLS '!D377</f>
        <v>A</v>
      </c>
      <c r="F374" s="136">
        <f>'GIRLS '!E378</f>
        <v>5</v>
      </c>
      <c r="G374" s="136" t="str">
        <f>'GIRLS '!H378</f>
        <v xml:space="preserve"> </v>
      </c>
      <c r="H374" s="136" t="str">
        <f>'GIRLS '!J378</f>
        <v/>
      </c>
      <c r="I374" s="136" t="str">
        <f t="shared" si="5"/>
        <v>U17W</v>
      </c>
      <c r="J374" s="137" t="str">
        <f>'GIRLS '!G378</f>
        <v/>
      </c>
    </row>
    <row r="375" spans="1:10">
      <c r="A375" s="136" t="str">
        <f>'GIRLS '!L379</f>
        <v xml:space="preserve"> </v>
      </c>
      <c r="B375" s="136" t="str">
        <f>'GIRLS '!B378</f>
        <v>W</v>
      </c>
      <c r="C375" s="136" t="str">
        <f>'GIRLS '!A378</f>
        <v>U17</v>
      </c>
      <c r="D375" s="136">
        <f>'GIRLS '!C378</f>
        <v>200</v>
      </c>
      <c r="E375" s="136" t="str">
        <f>'GIRLS '!D378</f>
        <v>A</v>
      </c>
      <c r="F375" s="136">
        <f>'GIRLS '!E379</f>
        <v>6</v>
      </c>
      <c r="G375" s="136" t="str">
        <f>'GIRLS '!H379</f>
        <v xml:space="preserve"> </v>
      </c>
      <c r="H375" s="136" t="str">
        <f>'GIRLS '!J379</f>
        <v/>
      </c>
      <c r="I375" s="136" t="str">
        <f t="shared" si="5"/>
        <v>U17W</v>
      </c>
      <c r="J375" s="137" t="str">
        <f>'GIRLS '!G379</f>
        <v/>
      </c>
    </row>
    <row r="376" spans="1:10">
      <c r="A376" s="136">
        <f>'GIRLS '!L380</f>
        <v>0</v>
      </c>
      <c r="B376" s="136" t="str">
        <f>'GIRLS '!B379</f>
        <v>W</v>
      </c>
      <c r="C376" s="136" t="str">
        <f>'GIRLS '!A379</f>
        <v>U17</v>
      </c>
      <c r="D376" s="136">
        <f>'GIRLS '!C379</f>
        <v>200</v>
      </c>
      <c r="E376" s="136" t="str">
        <f>'GIRLS '!D379</f>
        <v>A</v>
      </c>
      <c r="F376" s="136" t="str">
        <f>'GIRLS '!E380</f>
        <v/>
      </c>
      <c r="G376" s="136">
        <f>'GIRLS '!H380</f>
        <v>0</v>
      </c>
      <c r="H376" s="136">
        <f>'GIRLS '!J380</f>
        <v>0</v>
      </c>
      <c r="I376" s="136" t="str">
        <f t="shared" si="5"/>
        <v>U17W</v>
      </c>
      <c r="J376" s="137">
        <f>'GIRLS '!G380</f>
        <v>0</v>
      </c>
    </row>
    <row r="377" spans="1:10" ht="51">
      <c r="A377" s="136">
        <f>'GIRLS '!L381</f>
        <v>0</v>
      </c>
      <c r="B377" s="136" t="str">
        <f>'GIRLS '!B380</f>
        <v>W</v>
      </c>
      <c r="C377" s="136" t="str">
        <f>'GIRLS '!A380</f>
        <v>U17</v>
      </c>
      <c r="D377" s="136">
        <f>'GIRLS '!C380</f>
        <v>0</v>
      </c>
      <c r="E377" s="136">
        <f>'GIRLS '!D380</f>
        <v>0</v>
      </c>
      <c r="F377" s="136" t="str">
        <f>'GIRLS '!E381</f>
        <v>UNDER 17 WOMEN 200m B String</v>
      </c>
      <c r="G377" s="136">
        <f>'GIRLS '!H381</f>
        <v>0</v>
      </c>
      <c r="H377" s="136">
        <f>'GIRLS '!J381</f>
        <v>0</v>
      </c>
      <c r="I377" s="136" t="str">
        <f t="shared" si="5"/>
        <v>U17W</v>
      </c>
      <c r="J377" s="137">
        <f>'GIRLS '!G381</f>
        <v>0</v>
      </c>
    </row>
    <row r="378" spans="1:10">
      <c r="A378" s="136" t="str">
        <f>'GIRLS '!L382</f>
        <v xml:space="preserve"> </v>
      </c>
      <c r="B378" s="136" t="str">
        <f>'GIRLS '!B381</f>
        <v>W</v>
      </c>
      <c r="C378" s="136" t="str">
        <f>'GIRLS '!A381</f>
        <v>U17</v>
      </c>
      <c r="D378" s="136">
        <f>'GIRLS '!C381</f>
        <v>200</v>
      </c>
      <c r="E378" s="136" t="str">
        <f>'GIRLS '!D381</f>
        <v>B</v>
      </c>
      <c r="F378" s="136">
        <f>'GIRLS '!E382</f>
        <v>1</v>
      </c>
      <c r="G378" s="136" t="str">
        <f>'GIRLS '!H382</f>
        <v>Sophie Torrance</v>
      </c>
      <c r="H378" s="136" t="str">
        <f>'GIRLS '!J382</f>
        <v>Win</v>
      </c>
      <c r="I378" s="136" t="str">
        <f t="shared" si="5"/>
        <v>U17W</v>
      </c>
      <c r="J378" s="137">
        <f>'GIRLS '!G382</f>
        <v>30.8</v>
      </c>
    </row>
    <row r="379" spans="1:10">
      <c r="A379" s="136" t="str">
        <f>'GIRLS '!L383</f>
        <v xml:space="preserve"> </v>
      </c>
      <c r="B379" s="136" t="str">
        <f>'GIRLS '!B382</f>
        <v>W</v>
      </c>
      <c r="C379" s="136" t="str">
        <f>'GIRLS '!A382</f>
        <v>U17</v>
      </c>
      <c r="D379" s="136">
        <f>'GIRLS '!C382</f>
        <v>200</v>
      </c>
      <c r="E379" s="136" t="str">
        <f>'GIRLS '!D382</f>
        <v>B</v>
      </c>
      <c r="F379" s="136">
        <f>'GIRLS '!E383</f>
        <v>2</v>
      </c>
      <c r="G379" s="136" t="str">
        <f>'GIRLS '!H383</f>
        <v xml:space="preserve"> </v>
      </c>
      <c r="H379" s="136" t="str">
        <f>'GIRLS '!J383</f>
        <v/>
      </c>
      <c r="I379" s="136" t="str">
        <f t="shared" si="5"/>
        <v>U17W</v>
      </c>
      <c r="J379" s="137" t="str">
        <f>'GIRLS '!G383</f>
        <v/>
      </c>
    </row>
    <row r="380" spans="1:10">
      <c r="A380" s="136" t="str">
        <f>'GIRLS '!L384</f>
        <v xml:space="preserve"> </v>
      </c>
      <c r="B380" s="136" t="str">
        <f>'GIRLS '!B383</f>
        <v>W</v>
      </c>
      <c r="C380" s="136" t="str">
        <f>'GIRLS '!A383</f>
        <v>U17</v>
      </c>
      <c r="D380" s="136">
        <f>'GIRLS '!C383</f>
        <v>200</v>
      </c>
      <c r="E380" s="136" t="str">
        <f>'GIRLS '!D383</f>
        <v>B</v>
      </c>
      <c r="F380" s="136">
        <f>'GIRLS '!E384</f>
        <v>3</v>
      </c>
      <c r="G380" s="136" t="str">
        <f>'GIRLS '!H384</f>
        <v xml:space="preserve"> </v>
      </c>
      <c r="H380" s="136" t="str">
        <f>'GIRLS '!J384</f>
        <v/>
      </c>
      <c r="I380" s="136" t="str">
        <f t="shared" si="5"/>
        <v>U17W</v>
      </c>
      <c r="J380" s="137" t="str">
        <f>'GIRLS '!G384</f>
        <v/>
      </c>
    </row>
    <row r="381" spans="1:10">
      <c r="A381" s="136" t="str">
        <f>'GIRLS '!L385</f>
        <v xml:space="preserve"> </v>
      </c>
      <c r="B381" s="136" t="str">
        <f>'GIRLS '!B384</f>
        <v>W</v>
      </c>
      <c r="C381" s="136" t="str">
        <f>'GIRLS '!A384</f>
        <v>U17</v>
      </c>
      <c r="D381" s="136">
        <f>'GIRLS '!C384</f>
        <v>200</v>
      </c>
      <c r="E381" s="136" t="str">
        <f>'GIRLS '!D384</f>
        <v>B</v>
      </c>
      <c r="F381" s="136">
        <f>'GIRLS '!E385</f>
        <v>4</v>
      </c>
      <c r="G381" s="136" t="str">
        <f>'GIRLS '!H385</f>
        <v xml:space="preserve"> </v>
      </c>
      <c r="H381" s="136" t="str">
        <f>'GIRLS '!J385</f>
        <v/>
      </c>
      <c r="I381" s="136" t="str">
        <f t="shared" si="5"/>
        <v>U17W</v>
      </c>
      <c r="J381" s="137" t="str">
        <f>'GIRLS '!G385</f>
        <v/>
      </c>
    </row>
    <row r="382" spans="1:10">
      <c r="A382" s="136" t="str">
        <f>'GIRLS '!L386</f>
        <v xml:space="preserve"> </v>
      </c>
      <c r="B382" s="136" t="str">
        <f>'GIRLS '!B385</f>
        <v>W</v>
      </c>
      <c r="C382" s="136" t="str">
        <f>'GIRLS '!A385</f>
        <v>U17</v>
      </c>
      <c r="D382" s="136">
        <f>'GIRLS '!C385</f>
        <v>200</v>
      </c>
      <c r="E382" s="136" t="str">
        <f>'GIRLS '!D385</f>
        <v>B</v>
      </c>
      <c r="F382" s="136">
        <f>'GIRLS '!E386</f>
        <v>5</v>
      </c>
      <c r="G382" s="136" t="str">
        <f>'GIRLS '!H386</f>
        <v xml:space="preserve"> </v>
      </c>
      <c r="H382" s="136" t="str">
        <f>'GIRLS '!J386</f>
        <v/>
      </c>
      <c r="I382" s="136" t="str">
        <f t="shared" si="5"/>
        <v>U17W</v>
      </c>
      <c r="J382" s="137" t="str">
        <f>'GIRLS '!G386</f>
        <v/>
      </c>
    </row>
    <row r="383" spans="1:10">
      <c r="A383" s="136" t="str">
        <f>'GIRLS '!L387</f>
        <v xml:space="preserve"> </v>
      </c>
      <c r="B383" s="136" t="str">
        <f>'GIRLS '!B386</f>
        <v>W</v>
      </c>
      <c r="C383" s="136" t="str">
        <f>'GIRLS '!A386</f>
        <v>U17</v>
      </c>
      <c r="D383" s="136">
        <f>'GIRLS '!C386</f>
        <v>200</v>
      </c>
      <c r="E383" s="136" t="str">
        <f>'GIRLS '!D386</f>
        <v>B</v>
      </c>
      <c r="F383" s="136">
        <f>'GIRLS '!E387</f>
        <v>6</v>
      </c>
      <c r="G383" s="136" t="str">
        <f>'GIRLS '!H387</f>
        <v xml:space="preserve"> </v>
      </c>
      <c r="H383" s="136" t="str">
        <f>'GIRLS '!J387</f>
        <v/>
      </c>
      <c r="I383" s="136" t="str">
        <f t="shared" si="5"/>
        <v>U17W</v>
      </c>
      <c r="J383" s="137" t="str">
        <f>'GIRLS '!G387</f>
        <v/>
      </c>
    </row>
    <row r="384" spans="1:10">
      <c r="A384" s="136">
        <f>'GIRLS '!L388</f>
        <v>0</v>
      </c>
      <c r="B384" s="136" t="str">
        <f>'GIRLS '!B387</f>
        <v>W</v>
      </c>
      <c r="C384" s="136" t="str">
        <f>'GIRLS '!A387</f>
        <v>U17</v>
      </c>
      <c r="D384" s="136">
        <f>'GIRLS '!C387</f>
        <v>200</v>
      </c>
      <c r="E384" s="136" t="str">
        <f>'GIRLS '!D387</f>
        <v>B</v>
      </c>
      <c r="F384" s="136" t="str">
        <f>'GIRLS '!E388</f>
        <v/>
      </c>
      <c r="G384" s="136">
        <f>'GIRLS '!H388</f>
        <v>0</v>
      </c>
      <c r="H384" s="136">
        <f>'GIRLS '!J388</f>
        <v>0</v>
      </c>
      <c r="I384" s="136" t="str">
        <f t="shared" si="5"/>
        <v>U17W</v>
      </c>
      <c r="J384" s="137">
        <f>'GIRLS '!G388</f>
        <v>0</v>
      </c>
    </row>
    <row r="385" spans="1:10" ht="51">
      <c r="A385" s="136">
        <f>'GIRLS '!L389</f>
        <v>0</v>
      </c>
      <c r="B385" s="136" t="str">
        <f>'GIRLS '!B388</f>
        <v>W</v>
      </c>
      <c r="C385" s="136" t="str">
        <f>'GIRLS '!A388</f>
        <v>U17</v>
      </c>
      <c r="D385" s="136">
        <f>'GIRLS '!C388</f>
        <v>0</v>
      </c>
      <c r="E385" s="136">
        <f>'GIRLS '!D388</f>
        <v>0</v>
      </c>
      <c r="F385" s="136" t="str">
        <f>'GIRLS '!E389</f>
        <v>UNDER 17 WOMEN 300m A String</v>
      </c>
      <c r="G385" s="136">
        <f>'GIRLS '!H389</f>
        <v>0</v>
      </c>
      <c r="H385" s="136">
        <f>'GIRLS '!J389</f>
        <v>0</v>
      </c>
      <c r="I385" s="136" t="str">
        <f t="shared" si="5"/>
        <v>U17W</v>
      </c>
      <c r="J385" s="137">
        <f>'GIRLS '!G389</f>
        <v>0</v>
      </c>
    </row>
    <row r="386" spans="1:10">
      <c r="A386" s="136" t="str">
        <f>'GIRLS '!L390</f>
        <v>AW</v>
      </c>
      <c r="B386" s="136" t="str">
        <f>'GIRLS '!B389</f>
        <v>W</v>
      </c>
      <c r="C386" s="136" t="str">
        <f>'GIRLS '!A389</f>
        <v>U17</v>
      </c>
      <c r="D386" s="136">
        <f>'GIRLS '!C389</f>
        <v>300</v>
      </c>
      <c r="E386" s="136" t="str">
        <f>'GIRLS '!D389</f>
        <v>A</v>
      </c>
      <c r="F386" s="136">
        <f>'GIRLS '!E390</f>
        <v>1</v>
      </c>
      <c r="G386" s="136" t="str">
        <f>'GIRLS '!H390</f>
        <v>Lucy Spurrier</v>
      </c>
      <c r="H386" s="136" t="str">
        <f>'GIRLS '!J390</f>
        <v>Win</v>
      </c>
      <c r="I386" s="136" t="str">
        <f t="shared" si="5"/>
        <v>U17W</v>
      </c>
      <c r="J386" s="137">
        <f>'GIRLS '!G390</f>
        <v>44.8</v>
      </c>
    </row>
    <row r="387" spans="1:10">
      <c r="A387" s="136" t="str">
        <f>'GIRLS '!L391</f>
        <v>AW</v>
      </c>
      <c r="B387" s="136" t="str">
        <f>'GIRLS '!B390</f>
        <v>W</v>
      </c>
      <c r="C387" s="136" t="str">
        <f>'GIRLS '!A390</f>
        <v>U17</v>
      </c>
      <c r="D387" s="136">
        <f>'GIRLS '!C390</f>
        <v>300</v>
      </c>
      <c r="E387" s="136" t="str">
        <f>'GIRLS '!D390</f>
        <v>A</v>
      </c>
      <c r="F387" s="136">
        <f>'GIRLS '!E391</f>
        <v>2</v>
      </c>
      <c r="G387" s="136" t="str">
        <f>'GIRLS '!H391</f>
        <v>Amy Shayler</v>
      </c>
      <c r="H387" s="136" t="str">
        <f>'GIRLS '!J391</f>
        <v>Oxf C</v>
      </c>
      <c r="I387" s="136" t="str">
        <f t="shared" ref="I387:I450" si="6">+C387&amp;B387</f>
        <v>U17W</v>
      </c>
      <c r="J387" s="137">
        <f>'GIRLS '!G391</f>
        <v>45.2</v>
      </c>
    </row>
    <row r="388" spans="1:10">
      <c r="A388" s="136" t="str">
        <f>'GIRLS '!L392</f>
        <v xml:space="preserve"> </v>
      </c>
      <c r="B388" s="136" t="str">
        <f>'GIRLS '!B391</f>
        <v>W</v>
      </c>
      <c r="C388" s="136" t="str">
        <f>'GIRLS '!A391</f>
        <v>U17</v>
      </c>
      <c r="D388" s="136">
        <f>'GIRLS '!C391</f>
        <v>300</v>
      </c>
      <c r="E388" s="136" t="str">
        <f>'GIRLS '!D391</f>
        <v>A</v>
      </c>
      <c r="F388" s="136">
        <f>'GIRLS '!E392</f>
        <v>3</v>
      </c>
      <c r="G388" s="136" t="str">
        <f>'GIRLS '!H392</f>
        <v>Jessica Fewkes</v>
      </c>
      <c r="H388" s="136" t="str">
        <f>'GIRLS '!J392</f>
        <v>Slough J</v>
      </c>
      <c r="I388" s="136" t="str">
        <f t="shared" si="6"/>
        <v>U17W</v>
      </c>
      <c r="J388" s="137">
        <f>'GIRLS '!G392</f>
        <v>49.9</v>
      </c>
    </row>
    <row r="389" spans="1:10">
      <c r="A389" s="136" t="str">
        <f>'GIRLS '!L393</f>
        <v xml:space="preserve"> </v>
      </c>
      <c r="B389" s="136" t="str">
        <f>'GIRLS '!B392</f>
        <v>W</v>
      </c>
      <c r="C389" s="136" t="str">
        <f>'GIRLS '!A392</f>
        <v>U17</v>
      </c>
      <c r="D389" s="136">
        <f>'GIRLS '!C392</f>
        <v>300</v>
      </c>
      <c r="E389" s="136" t="str">
        <f>'GIRLS '!D392</f>
        <v>A</v>
      </c>
      <c r="F389" s="136">
        <f>'GIRLS '!E393</f>
        <v>4</v>
      </c>
      <c r="G389" s="136" t="str">
        <f>'GIRLS '!H393</f>
        <v xml:space="preserve"> </v>
      </c>
      <c r="H389" s="136" t="str">
        <f>'GIRLS '!J393</f>
        <v/>
      </c>
      <c r="I389" s="136" t="str">
        <f t="shared" si="6"/>
        <v>U17W</v>
      </c>
      <c r="J389" s="137" t="str">
        <f>'GIRLS '!G393</f>
        <v/>
      </c>
    </row>
    <row r="390" spans="1:10">
      <c r="A390" s="136" t="str">
        <f>'GIRLS '!L394</f>
        <v xml:space="preserve"> </v>
      </c>
      <c r="B390" s="136" t="str">
        <f>'GIRLS '!B393</f>
        <v>W</v>
      </c>
      <c r="C390" s="136" t="str">
        <f>'GIRLS '!A393</f>
        <v>U17</v>
      </c>
      <c r="D390" s="136">
        <f>'GIRLS '!C393</f>
        <v>300</v>
      </c>
      <c r="E390" s="136" t="str">
        <f>'GIRLS '!D393</f>
        <v>A</v>
      </c>
      <c r="F390" s="136">
        <f>'GIRLS '!E394</f>
        <v>5</v>
      </c>
      <c r="G390" s="136" t="str">
        <f>'GIRLS '!H394</f>
        <v xml:space="preserve"> </v>
      </c>
      <c r="H390" s="136" t="str">
        <f>'GIRLS '!J394</f>
        <v/>
      </c>
      <c r="I390" s="136" t="str">
        <f t="shared" si="6"/>
        <v>U17W</v>
      </c>
      <c r="J390" s="137" t="str">
        <f>'GIRLS '!G394</f>
        <v/>
      </c>
    </row>
    <row r="391" spans="1:10">
      <c r="A391" s="136" t="str">
        <f>'GIRLS '!L395</f>
        <v xml:space="preserve"> </v>
      </c>
      <c r="B391" s="136" t="str">
        <f>'GIRLS '!B394</f>
        <v>W</v>
      </c>
      <c r="C391" s="136" t="str">
        <f>'GIRLS '!A394</f>
        <v>U17</v>
      </c>
      <c r="D391" s="136">
        <f>'GIRLS '!C394</f>
        <v>300</v>
      </c>
      <c r="E391" s="136" t="str">
        <f>'GIRLS '!D394</f>
        <v>A</v>
      </c>
      <c r="F391" s="136">
        <f>'GIRLS '!E395</f>
        <v>6</v>
      </c>
      <c r="G391" s="136" t="str">
        <f>'GIRLS '!H395</f>
        <v xml:space="preserve"> </v>
      </c>
      <c r="H391" s="136" t="str">
        <f>'GIRLS '!J395</f>
        <v/>
      </c>
      <c r="I391" s="136" t="str">
        <f t="shared" si="6"/>
        <v>U17W</v>
      </c>
      <c r="J391" s="137" t="str">
        <f>'GIRLS '!G395</f>
        <v/>
      </c>
    </row>
    <row r="392" spans="1:10">
      <c r="A392" s="136">
        <f>'GIRLS '!L396</f>
        <v>0</v>
      </c>
      <c r="B392" s="136" t="str">
        <f>'GIRLS '!B395</f>
        <v>W</v>
      </c>
      <c r="C392" s="136" t="str">
        <f>'GIRLS '!A395</f>
        <v>U17</v>
      </c>
      <c r="D392" s="136">
        <f>'GIRLS '!C395</f>
        <v>300</v>
      </c>
      <c r="E392" s="136" t="str">
        <f>'GIRLS '!D395</f>
        <v>A</v>
      </c>
      <c r="F392" s="136" t="str">
        <f>'GIRLS '!E396</f>
        <v/>
      </c>
      <c r="G392" s="136">
        <f>'GIRLS '!H396</f>
        <v>0</v>
      </c>
      <c r="H392" s="136">
        <f>'GIRLS '!J396</f>
        <v>0</v>
      </c>
      <c r="I392" s="136" t="str">
        <f t="shared" si="6"/>
        <v>U17W</v>
      </c>
      <c r="J392" s="137">
        <f>'GIRLS '!G396</f>
        <v>0</v>
      </c>
    </row>
    <row r="393" spans="1:10" ht="51">
      <c r="A393" s="136">
        <f>'GIRLS '!L397</f>
        <v>0</v>
      </c>
      <c r="B393" s="136" t="str">
        <f>'GIRLS '!B396</f>
        <v>W</v>
      </c>
      <c r="C393" s="136" t="str">
        <f>'GIRLS '!A396</f>
        <v>U17</v>
      </c>
      <c r="D393" s="136">
        <f>'GIRLS '!C396</f>
        <v>0</v>
      </c>
      <c r="E393" s="136">
        <f>'GIRLS '!D396</f>
        <v>0</v>
      </c>
      <c r="F393" s="136" t="str">
        <f>'GIRLS '!E397</f>
        <v>UNDER 17 WOMEN 300m B String</v>
      </c>
      <c r="G393" s="136">
        <f>'GIRLS '!H397</f>
        <v>0</v>
      </c>
      <c r="H393" s="136">
        <f>'GIRLS '!J397</f>
        <v>0</v>
      </c>
      <c r="I393" s="136" t="str">
        <f t="shared" si="6"/>
        <v>U17W</v>
      </c>
      <c r="J393" s="137">
        <f>'GIRLS '!G397</f>
        <v>0</v>
      </c>
    </row>
    <row r="394" spans="1:10">
      <c r="A394" s="136" t="str">
        <f>'GIRLS '!L398</f>
        <v xml:space="preserve"> </v>
      </c>
      <c r="B394" s="136" t="str">
        <f>'GIRLS '!B397</f>
        <v>W</v>
      </c>
      <c r="C394" s="136" t="str">
        <f>'GIRLS '!A397</f>
        <v>U17</v>
      </c>
      <c r="D394" s="136">
        <f>'GIRLS '!C397</f>
        <v>300</v>
      </c>
      <c r="E394" s="136" t="str">
        <f>'GIRLS '!D397</f>
        <v>B</v>
      </c>
      <c r="F394" s="136">
        <f>'GIRLS '!E398</f>
        <v>1</v>
      </c>
      <c r="G394" s="136" t="str">
        <f>'GIRLS '!H398</f>
        <v>Sophie Torrance</v>
      </c>
      <c r="H394" s="136" t="str">
        <f>'GIRLS '!J398</f>
        <v>Win</v>
      </c>
      <c r="I394" s="136" t="str">
        <f t="shared" si="6"/>
        <v>U17W</v>
      </c>
      <c r="J394" s="137">
        <f>'GIRLS '!G398</f>
        <v>49.3</v>
      </c>
    </row>
    <row r="395" spans="1:10">
      <c r="A395" s="136" t="str">
        <f>'GIRLS '!L399</f>
        <v xml:space="preserve"> </v>
      </c>
      <c r="B395" s="136" t="str">
        <f>'GIRLS '!B398</f>
        <v>W</v>
      </c>
      <c r="C395" s="136" t="str">
        <f>'GIRLS '!A398</f>
        <v>U17</v>
      </c>
      <c r="D395" s="136">
        <f>'GIRLS '!C398</f>
        <v>300</v>
      </c>
      <c r="E395" s="136" t="str">
        <f>'GIRLS '!D398</f>
        <v>B</v>
      </c>
      <c r="F395" s="136">
        <f>'GIRLS '!E399</f>
        <v>2</v>
      </c>
      <c r="G395" s="136" t="str">
        <f>'GIRLS '!H399</f>
        <v xml:space="preserve"> </v>
      </c>
      <c r="H395" s="136" t="str">
        <f>'GIRLS '!J399</f>
        <v/>
      </c>
      <c r="I395" s="136" t="str">
        <f t="shared" si="6"/>
        <v>U17W</v>
      </c>
      <c r="J395" s="137" t="str">
        <f>'GIRLS '!G399</f>
        <v/>
      </c>
    </row>
    <row r="396" spans="1:10">
      <c r="A396" s="136" t="str">
        <f>'GIRLS '!L400</f>
        <v xml:space="preserve"> </v>
      </c>
      <c r="B396" s="136" t="str">
        <f>'GIRLS '!B399</f>
        <v>W</v>
      </c>
      <c r="C396" s="136" t="str">
        <f>'GIRLS '!A399</f>
        <v>U17</v>
      </c>
      <c r="D396" s="136">
        <f>'GIRLS '!C399</f>
        <v>300</v>
      </c>
      <c r="E396" s="136" t="str">
        <f>'GIRLS '!D399</f>
        <v>B</v>
      </c>
      <c r="F396" s="136">
        <f>'GIRLS '!E400</f>
        <v>3</v>
      </c>
      <c r="G396" s="136" t="str">
        <f>'GIRLS '!H400</f>
        <v xml:space="preserve"> </v>
      </c>
      <c r="H396" s="136" t="str">
        <f>'GIRLS '!J400</f>
        <v/>
      </c>
      <c r="I396" s="136" t="str">
        <f t="shared" si="6"/>
        <v>U17W</v>
      </c>
      <c r="J396" s="137" t="str">
        <f>'GIRLS '!G400</f>
        <v/>
      </c>
    </row>
    <row r="397" spans="1:10">
      <c r="A397" s="136" t="str">
        <f>'GIRLS '!L401</f>
        <v xml:space="preserve"> </v>
      </c>
      <c r="B397" s="136" t="str">
        <f>'GIRLS '!B400</f>
        <v>W</v>
      </c>
      <c r="C397" s="136" t="str">
        <f>'GIRLS '!A400</f>
        <v>U17</v>
      </c>
      <c r="D397" s="136">
        <f>'GIRLS '!C400</f>
        <v>300</v>
      </c>
      <c r="E397" s="136" t="str">
        <f>'GIRLS '!D400</f>
        <v>B</v>
      </c>
      <c r="F397" s="136">
        <f>'GIRLS '!E401</f>
        <v>4</v>
      </c>
      <c r="G397" s="136" t="str">
        <f>'GIRLS '!H401</f>
        <v xml:space="preserve"> </v>
      </c>
      <c r="H397" s="136" t="str">
        <f>'GIRLS '!J401</f>
        <v/>
      </c>
      <c r="I397" s="136" t="str">
        <f t="shared" si="6"/>
        <v>U17W</v>
      </c>
      <c r="J397" s="137" t="str">
        <f>'GIRLS '!G401</f>
        <v/>
      </c>
    </row>
    <row r="398" spans="1:10">
      <c r="A398" s="136" t="str">
        <f>'GIRLS '!L402</f>
        <v xml:space="preserve"> </v>
      </c>
      <c r="B398" s="136" t="str">
        <f>'GIRLS '!B401</f>
        <v>W</v>
      </c>
      <c r="C398" s="136" t="str">
        <f>'GIRLS '!A401</f>
        <v>U17</v>
      </c>
      <c r="D398" s="136">
        <f>'GIRLS '!C401</f>
        <v>300</v>
      </c>
      <c r="E398" s="136" t="str">
        <f>'GIRLS '!D401</f>
        <v>B</v>
      </c>
      <c r="F398" s="136">
        <f>'GIRLS '!E402</f>
        <v>5</v>
      </c>
      <c r="G398" s="136" t="str">
        <f>'GIRLS '!H402</f>
        <v xml:space="preserve"> </v>
      </c>
      <c r="H398" s="136" t="str">
        <f>'GIRLS '!J402</f>
        <v/>
      </c>
      <c r="I398" s="136" t="str">
        <f t="shared" si="6"/>
        <v>U17W</v>
      </c>
      <c r="J398" s="137" t="str">
        <f>'GIRLS '!G402</f>
        <v/>
      </c>
    </row>
    <row r="399" spans="1:10">
      <c r="A399" s="136" t="str">
        <f>'GIRLS '!L403</f>
        <v xml:space="preserve"> </v>
      </c>
      <c r="B399" s="136" t="str">
        <f>'GIRLS '!B402</f>
        <v>W</v>
      </c>
      <c r="C399" s="136" t="str">
        <f>'GIRLS '!A402</f>
        <v>U17</v>
      </c>
      <c r="D399" s="136">
        <f>'GIRLS '!C402</f>
        <v>300</v>
      </c>
      <c r="E399" s="136" t="str">
        <f>'GIRLS '!D402</f>
        <v>B</v>
      </c>
      <c r="F399" s="136">
        <f>'GIRLS '!E403</f>
        <v>6</v>
      </c>
      <c r="G399" s="136" t="str">
        <f>'GIRLS '!H403</f>
        <v xml:space="preserve"> </v>
      </c>
      <c r="H399" s="136" t="str">
        <f>'GIRLS '!J403</f>
        <v/>
      </c>
      <c r="I399" s="136" t="str">
        <f t="shared" si="6"/>
        <v>U17W</v>
      </c>
      <c r="J399" s="137" t="str">
        <f>'GIRLS '!G403</f>
        <v/>
      </c>
    </row>
    <row r="400" spans="1:10">
      <c r="A400" s="136">
        <f>'GIRLS '!L404</f>
        <v>0</v>
      </c>
      <c r="B400" s="136" t="str">
        <f>'GIRLS '!B403</f>
        <v>W</v>
      </c>
      <c r="C400" s="136" t="str">
        <f>'GIRLS '!A403</f>
        <v>U17</v>
      </c>
      <c r="D400" s="136">
        <f>'GIRLS '!C403</f>
        <v>300</v>
      </c>
      <c r="E400" s="136" t="str">
        <f>'GIRLS '!D403</f>
        <v>B</v>
      </c>
      <c r="F400" s="136" t="str">
        <f>'GIRLS '!E404</f>
        <v/>
      </c>
      <c r="G400" s="136">
        <f>'GIRLS '!H404</f>
        <v>0</v>
      </c>
      <c r="H400" s="136">
        <f>'GIRLS '!J404</f>
        <v>0</v>
      </c>
      <c r="I400" s="136" t="str">
        <f t="shared" si="6"/>
        <v>U17W</v>
      </c>
      <c r="J400" s="137">
        <f>'GIRLS '!G404</f>
        <v>0</v>
      </c>
    </row>
    <row r="401" spans="1:10" ht="51">
      <c r="A401" s="136">
        <f>'GIRLS '!L405</f>
        <v>0</v>
      </c>
      <c r="B401" s="136" t="str">
        <f>'GIRLS '!B404</f>
        <v>W</v>
      </c>
      <c r="C401" s="136" t="str">
        <f>'GIRLS '!A404</f>
        <v>U17</v>
      </c>
      <c r="D401" s="136">
        <f>'GIRLS '!C404</f>
        <v>0</v>
      </c>
      <c r="E401" s="136">
        <f>'GIRLS '!D404</f>
        <v>0</v>
      </c>
      <c r="F401" s="136" t="str">
        <f>'GIRLS '!E405</f>
        <v>UNDER 17 WOMEN 800m A String</v>
      </c>
      <c r="G401" s="136">
        <f>'GIRLS '!H405</f>
        <v>0</v>
      </c>
      <c r="H401" s="136">
        <f>'GIRLS '!J405</f>
        <v>0</v>
      </c>
      <c r="I401" s="136" t="str">
        <f t="shared" si="6"/>
        <v>U17W</v>
      </c>
      <c r="J401" s="137">
        <f>'GIRLS '!G405</f>
        <v>0</v>
      </c>
    </row>
    <row r="402" spans="1:10">
      <c r="A402" s="136" t="str">
        <f>'GIRLS '!L406</f>
        <v>AW</v>
      </c>
      <c r="B402" s="136" t="str">
        <f>'GIRLS '!B405</f>
        <v>W</v>
      </c>
      <c r="C402" s="136" t="str">
        <f>'GIRLS '!A405</f>
        <v>U17</v>
      </c>
      <c r="D402" s="136">
        <f>'GIRLS '!C405</f>
        <v>800</v>
      </c>
      <c r="E402" s="136" t="str">
        <f>'GIRLS '!D405</f>
        <v>A</v>
      </c>
      <c r="F402" s="136">
        <f>'GIRLS '!E406</f>
        <v>1</v>
      </c>
      <c r="G402" s="136" t="str">
        <f>'GIRLS '!H406</f>
        <v>Beth Hunter</v>
      </c>
      <c r="H402" s="136" t="str">
        <f>'GIRLS '!J406</f>
        <v>Oxf C</v>
      </c>
      <c r="I402" s="136" t="str">
        <f t="shared" si="6"/>
        <v>U17W</v>
      </c>
      <c r="J402" s="137">
        <f>'GIRLS '!G406</f>
        <v>1.6724537037037036E-3</v>
      </c>
    </row>
    <row r="403" spans="1:10">
      <c r="A403" s="136" t="str">
        <f>'GIRLS '!L407</f>
        <v xml:space="preserve"> </v>
      </c>
      <c r="B403" s="136" t="str">
        <f>'GIRLS '!B406</f>
        <v>W</v>
      </c>
      <c r="C403" s="136" t="str">
        <f>'GIRLS '!A406</f>
        <v>U17</v>
      </c>
      <c r="D403" s="136">
        <f>'GIRLS '!C406</f>
        <v>800</v>
      </c>
      <c r="E403" s="136" t="str">
        <f>'GIRLS '!D406</f>
        <v>A</v>
      </c>
      <c r="F403" s="136">
        <f>'GIRLS '!E407</f>
        <v>2</v>
      </c>
      <c r="G403" s="136" t="str">
        <f>'GIRLS '!H407</f>
        <v>Jessica Fewkes</v>
      </c>
      <c r="H403" s="136" t="str">
        <f>'GIRLS '!J407</f>
        <v>Slough J</v>
      </c>
      <c r="I403" s="136" t="str">
        <f t="shared" si="6"/>
        <v>U17W</v>
      </c>
      <c r="J403" s="137">
        <f>'GIRLS '!G407</f>
        <v>1.7581018518518518E-3</v>
      </c>
    </row>
    <row r="404" spans="1:10">
      <c r="A404" s="136" t="str">
        <f>'GIRLS '!L408</f>
        <v xml:space="preserve"> </v>
      </c>
      <c r="B404" s="136" t="str">
        <f>'GIRLS '!B407</f>
        <v>W</v>
      </c>
      <c r="C404" s="136" t="str">
        <f>'GIRLS '!A407</f>
        <v>U17</v>
      </c>
      <c r="D404" s="136">
        <f>'GIRLS '!C407</f>
        <v>800</v>
      </c>
      <c r="E404" s="136" t="str">
        <f>'GIRLS '!D407</f>
        <v>A</v>
      </c>
      <c r="F404" s="136">
        <f>'GIRLS '!E408</f>
        <v>3</v>
      </c>
      <c r="G404" s="136" t="str">
        <f>'GIRLS '!H408</f>
        <v>Katie Nicholson</v>
      </c>
      <c r="H404" s="136" t="str">
        <f>'GIRLS '!J408</f>
        <v>Win</v>
      </c>
      <c r="I404" s="136" t="str">
        <f t="shared" si="6"/>
        <v>U17W</v>
      </c>
      <c r="J404" s="137">
        <f>'GIRLS '!G408</f>
        <v>1.8865740740740742E-3</v>
      </c>
    </row>
    <row r="405" spans="1:10">
      <c r="A405" s="136" t="str">
        <f>'GIRLS '!L409</f>
        <v xml:space="preserve"> </v>
      </c>
      <c r="B405" s="136" t="str">
        <f>'GIRLS '!B408</f>
        <v>W</v>
      </c>
      <c r="C405" s="136" t="str">
        <f>'GIRLS '!A408</f>
        <v>U17</v>
      </c>
      <c r="D405" s="136">
        <f>'GIRLS '!C408</f>
        <v>800</v>
      </c>
      <c r="E405" s="136" t="str">
        <f>'GIRLS '!D408</f>
        <v>A</v>
      </c>
      <c r="F405" s="136">
        <f>'GIRLS '!E409</f>
        <v>4</v>
      </c>
      <c r="G405" s="136" t="str">
        <f>'GIRLS '!H409</f>
        <v xml:space="preserve"> </v>
      </c>
      <c r="H405" s="136" t="str">
        <f>'GIRLS '!J409</f>
        <v/>
      </c>
      <c r="I405" s="136" t="str">
        <f t="shared" si="6"/>
        <v>U17W</v>
      </c>
      <c r="J405" s="137" t="str">
        <f>'GIRLS '!G409</f>
        <v/>
      </c>
    </row>
    <row r="406" spans="1:10">
      <c r="A406" s="136" t="str">
        <f>'GIRLS '!L410</f>
        <v xml:space="preserve"> </v>
      </c>
      <c r="B406" s="136" t="str">
        <f>'GIRLS '!B409</f>
        <v>W</v>
      </c>
      <c r="C406" s="136" t="str">
        <f>'GIRLS '!A409</f>
        <v>U17</v>
      </c>
      <c r="D406" s="136">
        <f>'GIRLS '!C409</f>
        <v>800</v>
      </c>
      <c r="E406" s="136" t="str">
        <f>'GIRLS '!D409</f>
        <v>A</v>
      </c>
      <c r="F406" s="136">
        <f>'GIRLS '!E410</f>
        <v>5</v>
      </c>
      <c r="G406" s="136" t="str">
        <f>'GIRLS '!H410</f>
        <v xml:space="preserve"> </v>
      </c>
      <c r="H406" s="136" t="str">
        <f>'GIRLS '!J410</f>
        <v/>
      </c>
      <c r="I406" s="136" t="str">
        <f t="shared" si="6"/>
        <v>U17W</v>
      </c>
      <c r="J406" s="137" t="str">
        <f>'GIRLS '!G410</f>
        <v/>
      </c>
    </row>
    <row r="407" spans="1:10">
      <c r="A407" s="136" t="str">
        <f>'GIRLS '!L411</f>
        <v xml:space="preserve"> </v>
      </c>
      <c r="B407" s="136" t="str">
        <f>'GIRLS '!B410</f>
        <v>W</v>
      </c>
      <c r="C407" s="136" t="str">
        <f>'GIRLS '!A410</f>
        <v>U17</v>
      </c>
      <c r="D407" s="136">
        <f>'GIRLS '!C410</f>
        <v>800</v>
      </c>
      <c r="E407" s="136" t="str">
        <f>'GIRLS '!D410</f>
        <v>A</v>
      </c>
      <c r="F407" s="136">
        <f>'GIRLS '!E411</f>
        <v>6</v>
      </c>
      <c r="G407" s="136" t="str">
        <f>'GIRLS '!H411</f>
        <v xml:space="preserve"> </v>
      </c>
      <c r="H407" s="136" t="str">
        <f>'GIRLS '!J411</f>
        <v/>
      </c>
      <c r="I407" s="136" t="str">
        <f t="shared" si="6"/>
        <v>U17W</v>
      </c>
      <c r="J407" s="137" t="str">
        <f>'GIRLS '!G411</f>
        <v/>
      </c>
    </row>
    <row r="408" spans="1:10">
      <c r="A408" s="136">
        <f>'GIRLS '!L412</f>
        <v>0</v>
      </c>
      <c r="B408" s="136" t="str">
        <f>'GIRLS '!B411</f>
        <v>W</v>
      </c>
      <c r="C408" s="136" t="str">
        <f>'GIRLS '!A411</f>
        <v>U17</v>
      </c>
      <c r="D408" s="136">
        <f>'GIRLS '!C411</f>
        <v>800</v>
      </c>
      <c r="E408" s="136" t="str">
        <f>'GIRLS '!D411</f>
        <v>A</v>
      </c>
      <c r="F408" s="136" t="str">
        <f>'GIRLS '!E412</f>
        <v/>
      </c>
      <c r="G408" s="136">
        <f>'GIRLS '!H412</f>
        <v>0</v>
      </c>
      <c r="H408" s="136">
        <f>'GIRLS '!J412</f>
        <v>0</v>
      </c>
      <c r="I408" s="136" t="str">
        <f t="shared" si="6"/>
        <v>U17W</v>
      </c>
      <c r="J408" s="137">
        <f>'GIRLS '!G412</f>
        <v>0</v>
      </c>
    </row>
    <row r="409" spans="1:10" ht="51">
      <c r="A409" s="136">
        <f>'GIRLS '!L413</f>
        <v>0</v>
      </c>
      <c r="B409" s="136" t="str">
        <f>'GIRLS '!B412</f>
        <v>W</v>
      </c>
      <c r="C409" s="136" t="str">
        <f>'GIRLS '!A412</f>
        <v>U17</v>
      </c>
      <c r="D409" s="136">
        <f>'GIRLS '!C412</f>
        <v>0</v>
      </c>
      <c r="E409" s="136">
        <f>'GIRLS '!D412</f>
        <v>0</v>
      </c>
      <c r="F409" s="136" t="str">
        <f>'GIRLS '!E413</f>
        <v>UNDER 17 WOMEN 800m B String</v>
      </c>
      <c r="G409" s="136">
        <f>'GIRLS '!H413</f>
        <v>0</v>
      </c>
      <c r="H409" s="136">
        <f>'GIRLS '!J413</f>
        <v>0</v>
      </c>
      <c r="I409" s="136" t="str">
        <f t="shared" si="6"/>
        <v>U17W</v>
      </c>
      <c r="J409" s="137">
        <f>'GIRLS '!G413</f>
        <v>0</v>
      </c>
    </row>
    <row r="410" spans="1:10">
      <c r="A410" s="136" t="str">
        <f>'GIRLS '!L414</f>
        <v xml:space="preserve"> </v>
      </c>
      <c r="B410" s="136" t="str">
        <f>'GIRLS '!B413</f>
        <v>W</v>
      </c>
      <c r="C410" s="136" t="str">
        <f>'GIRLS '!A413</f>
        <v>U17</v>
      </c>
      <c r="D410" s="136">
        <f>'GIRLS '!C413</f>
        <v>800</v>
      </c>
      <c r="E410" s="136" t="str">
        <f>'GIRLS '!D413</f>
        <v>B</v>
      </c>
      <c r="F410" s="136">
        <f>'GIRLS '!E414</f>
        <v>1</v>
      </c>
      <c r="G410" s="136" t="str">
        <f>'GIRLS '!H414</f>
        <v>Emily Smith</v>
      </c>
      <c r="H410" s="136" t="str">
        <f>'GIRLS '!J414</f>
        <v>Win</v>
      </c>
      <c r="I410" s="136" t="str">
        <f t="shared" si="6"/>
        <v>U17W</v>
      </c>
      <c r="J410" s="137">
        <f>'GIRLS '!G414</f>
        <v>2.0185185185185184E-3</v>
      </c>
    </row>
    <row r="411" spans="1:10">
      <c r="A411" s="136" t="str">
        <f>'GIRLS '!L415</f>
        <v xml:space="preserve"> </v>
      </c>
      <c r="B411" s="136" t="str">
        <f>'GIRLS '!B414</f>
        <v>W</v>
      </c>
      <c r="C411" s="136" t="str">
        <f>'GIRLS '!A414</f>
        <v>U17</v>
      </c>
      <c r="D411" s="136">
        <f>'GIRLS '!C414</f>
        <v>800</v>
      </c>
      <c r="E411" s="136" t="str">
        <f>'GIRLS '!D414</f>
        <v>B</v>
      </c>
      <c r="F411" s="136">
        <f>'GIRLS '!E415</f>
        <v>2</v>
      </c>
      <c r="G411" s="136" t="str">
        <f>'GIRLS '!H415</f>
        <v xml:space="preserve"> </v>
      </c>
      <c r="H411" s="136" t="str">
        <f>'GIRLS '!J415</f>
        <v/>
      </c>
      <c r="I411" s="136" t="str">
        <f t="shared" si="6"/>
        <v>U17W</v>
      </c>
      <c r="J411" s="137" t="str">
        <f>'GIRLS '!G415</f>
        <v/>
      </c>
    </row>
    <row r="412" spans="1:10">
      <c r="A412" s="136" t="str">
        <f>'GIRLS '!L416</f>
        <v xml:space="preserve"> </v>
      </c>
      <c r="B412" s="136" t="str">
        <f>'GIRLS '!B415</f>
        <v>W</v>
      </c>
      <c r="C412" s="136" t="str">
        <f>'GIRLS '!A415</f>
        <v>U17</v>
      </c>
      <c r="D412" s="136">
        <f>'GIRLS '!C415</f>
        <v>800</v>
      </c>
      <c r="E412" s="136" t="str">
        <f>'GIRLS '!D415</f>
        <v>B</v>
      </c>
      <c r="F412" s="136">
        <f>'GIRLS '!E416</f>
        <v>3</v>
      </c>
      <c r="G412" s="136" t="str">
        <f>'GIRLS '!H416</f>
        <v xml:space="preserve"> </v>
      </c>
      <c r="H412" s="136" t="str">
        <f>'GIRLS '!J416</f>
        <v/>
      </c>
      <c r="I412" s="136" t="str">
        <f t="shared" si="6"/>
        <v>U17W</v>
      </c>
      <c r="J412" s="137" t="str">
        <f>'GIRLS '!G416</f>
        <v/>
      </c>
    </row>
    <row r="413" spans="1:10">
      <c r="A413" s="136" t="str">
        <f>'GIRLS '!L417</f>
        <v xml:space="preserve"> </v>
      </c>
      <c r="B413" s="136" t="str">
        <f>'GIRLS '!B416</f>
        <v>W</v>
      </c>
      <c r="C413" s="136" t="str">
        <f>'GIRLS '!A416</f>
        <v>U17</v>
      </c>
      <c r="D413" s="136">
        <f>'GIRLS '!C416</f>
        <v>800</v>
      </c>
      <c r="E413" s="136" t="str">
        <f>'GIRLS '!D416</f>
        <v>B</v>
      </c>
      <c r="F413" s="136">
        <f>'GIRLS '!E417</f>
        <v>4</v>
      </c>
      <c r="G413" s="136" t="str">
        <f>'GIRLS '!H417</f>
        <v xml:space="preserve"> </v>
      </c>
      <c r="H413" s="136" t="str">
        <f>'GIRLS '!J417</f>
        <v/>
      </c>
      <c r="I413" s="136" t="str">
        <f t="shared" si="6"/>
        <v>U17W</v>
      </c>
      <c r="J413" s="137" t="str">
        <f>'GIRLS '!G417</f>
        <v/>
      </c>
    </row>
    <row r="414" spans="1:10">
      <c r="A414" s="136" t="str">
        <f>'GIRLS '!L418</f>
        <v xml:space="preserve"> </v>
      </c>
      <c r="B414" s="136" t="str">
        <f>'GIRLS '!B417</f>
        <v>W</v>
      </c>
      <c r="C414" s="136" t="str">
        <f>'GIRLS '!A417</f>
        <v>U17</v>
      </c>
      <c r="D414" s="136">
        <f>'GIRLS '!C417</f>
        <v>800</v>
      </c>
      <c r="E414" s="136" t="str">
        <f>'GIRLS '!D417</f>
        <v>B</v>
      </c>
      <c r="F414" s="136">
        <f>'GIRLS '!E418</f>
        <v>5</v>
      </c>
      <c r="G414" s="136" t="str">
        <f>'GIRLS '!H418</f>
        <v xml:space="preserve"> </v>
      </c>
      <c r="H414" s="136" t="str">
        <f>'GIRLS '!J418</f>
        <v/>
      </c>
      <c r="I414" s="136" t="str">
        <f t="shared" si="6"/>
        <v>U17W</v>
      </c>
      <c r="J414" s="137" t="str">
        <f>'GIRLS '!G418</f>
        <v/>
      </c>
    </row>
    <row r="415" spans="1:10">
      <c r="A415" s="136" t="str">
        <f>'GIRLS '!L419</f>
        <v xml:space="preserve"> </v>
      </c>
      <c r="B415" s="136" t="str">
        <f>'GIRLS '!B418</f>
        <v>W</v>
      </c>
      <c r="C415" s="136" t="str">
        <f>'GIRLS '!A418</f>
        <v>U17</v>
      </c>
      <c r="D415" s="136">
        <f>'GIRLS '!C418</f>
        <v>800</v>
      </c>
      <c r="E415" s="136" t="str">
        <f>'GIRLS '!D418</f>
        <v>B</v>
      </c>
      <c r="F415" s="136">
        <f>'GIRLS '!E419</f>
        <v>6</v>
      </c>
      <c r="G415" s="136" t="str">
        <f>'GIRLS '!H419</f>
        <v xml:space="preserve"> </v>
      </c>
      <c r="H415" s="136" t="str">
        <f>'GIRLS '!J419</f>
        <v/>
      </c>
      <c r="I415" s="136" t="str">
        <f t="shared" si="6"/>
        <v>U17W</v>
      </c>
      <c r="J415" s="137" t="str">
        <f>'GIRLS '!G419</f>
        <v/>
      </c>
    </row>
    <row r="416" spans="1:10">
      <c r="A416" s="136">
        <f>'GIRLS '!L420</f>
        <v>0</v>
      </c>
      <c r="B416" s="136" t="str">
        <f>'GIRLS '!B419</f>
        <v>W</v>
      </c>
      <c r="C416" s="136" t="str">
        <f>'GIRLS '!A419</f>
        <v>U17</v>
      </c>
      <c r="D416" s="136">
        <f>'GIRLS '!C419</f>
        <v>800</v>
      </c>
      <c r="E416" s="136" t="str">
        <f>'GIRLS '!D419</f>
        <v>B</v>
      </c>
      <c r="F416" s="136" t="str">
        <f>'GIRLS '!E420</f>
        <v/>
      </c>
      <c r="G416" s="136">
        <f>'GIRLS '!H420</f>
        <v>0</v>
      </c>
      <c r="H416" s="136">
        <f>'GIRLS '!J420</f>
        <v>0</v>
      </c>
      <c r="I416" s="136" t="str">
        <f t="shared" si="6"/>
        <v>U17W</v>
      </c>
      <c r="J416" s="137">
        <f>'GIRLS '!G420</f>
        <v>0</v>
      </c>
    </row>
    <row r="417" spans="1:10" ht="51">
      <c r="A417" s="136">
        <f>'GIRLS '!L421</f>
        <v>0</v>
      </c>
      <c r="B417" s="136" t="str">
        <f>'GIRLS '!B420</f>
        <v>W</v>
      </c>
      <c r="C417" s="136" t="str">
        <f>'GIRLS '!A420</f>
        <v>U17</v>
      </c>
      <c r="D417" s="136">
        <f>'GIRLS '!C420</f>
        <v>0</v>
      </c>
      <c r="E417" s="136">
        <f>'GIRLS '!D420</f>
        <v>0</v>
      </c>
      <c r="F417" s="136" t="str">
        <f>'GIRLS '!E421</f>
        <v>UNDER 17 WOMEN 1500m A String</v>
      </c>
      <c r="G417" s="136">
        <f>'GIRLS '!H421</f>
        <v>0</v>
      </c>
      <c r="H417" s="136">
        <f>'GIRLS '!J421</f>
        <v>0</v>
      </c>
      <c r="I417" s="136" t="str">
        <f t="shared" si="6"/>
        <v>U17W</v>
      </c>
      <c r="J417" s="137">
        <f>'GIRLS '!G421</f>
        <v>0</v>
      </c>
    </row>
    <row r="418" spans="1:10">
      <c r="A418" s="136" t="str">
        <f>'GIRLS '!L422</f>
        <v>AW</v>
      </c>
      <c r="B418" s="136" t="str">
        <f>'GIRLS '!B421</f>
        <v>W</v>
      </c>
      <c r="C418" s="136" t="str">
        <f>'GIRLS '!A421</f>
        <v>U17</v>
      </c>
      <c r="D418" s="136">
        <f>'GIRLS '!C421</f>
        <v>1500</v>
      </c>
      <c r="E418" s="136" t="str">
        <f>'GIRLS '!D421</f>
        <v>A</v>
      </c>
      <c r="F418" s="136">
        <f>'GIRLS '!E422</f>
        <v>1</v>
      </c>
      <c r="G418" s="136" t="str">
        <f>'GIRLS '!H422</f>
        <v>Aisling Dunne</v>
      </c>
      <c r="H418" s="136" t="str">
        <f>'GIRLS '!J422</f>
        <v>Win</v>
      </c>
      <c r="I418" s="136" t="str">
        <f t="shared" si="6"/>
        <v>U17W</v>
      </c>
      <c r="J418" s="137">
        <f>'GIRLS '!G422</f>
        <v>3.4421296296296301E-3</v>
      </c>
    </row>
    <row r="419" spans="1:10">
      <c r="A419" s="136" t="str">
        <f>'GIRLS '!L423</f>
        <v>AW</v>
      </c>
      <c r="B419" s="136" t="str">
        <f>'GIRLS '!B422</f>
        <v>W</v>
      </c>
      <c r="C419" s="136" t="str">
        <f>'GIRLS '!A422</f>
        <v>U17</v>
      </c>
      <c r="D419" s="136">
        <f>'GIRLS '!C422</f>
        <v>1500</v>
      </c>
      <c r="E419" s="136" t="str">
        <f>'GIRLS '!D422</f>
        <v>A</v>
      </c>
      <c r="F419" s="136">
        <f>'GIRLS '!E423</f>
        <v>2</v>
      </c>
      <c r="G419" s="136" t="str">
        <f>'GIRLS '!H423</f>
        <v>LUCI ROBERTSON</v>
      </c>
      <c r="H419" s="136" t="str">
        <f>'GIRLS '!J423</f>
        <v>Newb</v>
      </c>
      <c r="I419" s="136" t="str">
        <f t="shared" si="6"/>
        <v>U17W</v>
      </c>
      <c r="J419" s="137">
        <f>'GIRLS '!G423</f>
        <v>3.5601851851851853E-3</v>
      </c>
    </row>
    <row r="420" spans="1:10">
      <c r="A420" s="136" t="str">
        <f>'GIRLS '!L424</f>
        <v>AW</v>
      </c>
      <c r="B420" s="136" t="str">
        <f>'GIRLS '!B423</f>
        <v>W</v>
      </c>
      <c r="C420" s="136" t="str">
        <f>'GIRLS '!A423</f>
        <v>U17</v>
      </c>
      <c r="D420" s="136">
        <f>'GIRLS '!C423</f>
        <v>1500</v>
      </c>
      <c r="E420" s="136" t="str">
        <f>'GIRLS '!D423</f>
        <v>A</v>
      </c>
      <c r="F420" s="136">
        <f>'GIRLS '!E424</f>
        <v>3</v>
      </c>
      <c r="G420" s="136" t="str">
        <f>'GIRLS '!H424</f>
        <v>Amy Shayler</v>
      </c>
      <c r="H420" s="136" t="str">
        <f>'GIRLS '!J424</f>
        <v>Oxf C</v>
      </c>
      <c r="I420" s="136" t="str">
        <f t="shared" si="6"/>
        <v>U17W</v>
      </c>
      <c r="J420" s="137">
        <f>'GIRLS '!G424</f>
        <v>3.5752314814814813E-3</v>
      </c>
    </row>
    <row r="421" spans="1:10">
      <c r="A421" s="136" t="str">
        <f>'GIRLS '!L425</f>
        <v xml:space="preserve"> </v>
      </c>
      <c r="B421" s="136" t="str">
        <f>'GIRLS '!B424</f>
        <v>W</v>
      </c>
      <c r="C421" s="136" t="str">
        <f>'GIRLS '!A424</f>
        <v>U17</v>
      </c>
      <c r="D421" s="136">
        <f>'GIRLS '!C424</f>
        <v>1500</v>
      </c>
      <c r="E421" s="136" t="str">
        <f>'GIRLS '!D424</f>
        <v>A</v>
      </c>
      <c r="F421" s="136">
        <f>'GIRLS '!E425</f>
        <v>4</v>
      </c>
      <c r="G421" s="136" t="str">
        <f>'GIRLS '!H425</f>
        <v xml:space="preserve"> </v>
      </c>
      <c r="H421" s="136" t="str">
        <f>'GIRLS '!J425</f>
        <v/>
      </c>
      <c r="I421" s="136" t="str">
        <f t="shared" si="6"/>
        <v>U17W</v>
      </c>
      <c r="J421" s="137" t="str">
        <f>'GIRLS '!G425</f>
        <v/>
      </c>
    </row>
    <row r="422" spans="1:10">
      <c r="A422" s="136" t="str">
        <f>'GIRLS '!L426</f>
        <v xml:space="preserve"> </v>
      </c>
      <c r="B422" s="136" t="str">
        <f>'GIRLS '!B425</f>
        <v>W</v>
      </c>
      <c r="C422" s="136" t="str">
        <f>'GIRLS '!A425</f>
        <v>U17</v>
      </c>
      <c r="D422" s="136">
        <f>'GIRLS '!C425</f>
        <v>1500</v>
      </c>
      <c r="E422" s="136" t="str">
        <f>'GIRLS '!D425</f>
        <v>A</v>
      </c>
      <c r="F422" s="136">
        <f>'GIRLS '!E426</f>
        <v>5</v>
      </c>
      <c r="G422" s="136" t="str">
        <f>'GIRLS '!H426</f>
        <v xml:space="preserve"> </v>
      </c>
      <c r="H422" s="136" t="str">
        <f>'GIRLS '!J426</f>
        <v/>
      </c>
      <c r="I422" s="136" t="str">
        <f t="shared" si="6"/>
        <v>U17W</v>
      </c>
      <c r="J422" s="137" t="str">
        <f>'GIRLS '!G426</f>
        <v/>
      </c>
    </row>
    <row r="423" spans="1:10">
      <c r="A423" s="136" t="str">
        <f>'GIRLS '!L427</f>
        <v xml:space="preserve"> </v>
      </c>
      <c r="B423" s="136" t="str">
        <f>'GIRLS '!B426</f>
        <v>W</v>
      </c>
      <c r="C423" s="136" t="str">
        <f>'GIRLS '!A426</f>
        <v>U17</v>
      </c>
      <c r="D423" s="136">
        <f>'GIRLS '!C426</f>
        <v>1500</v>
      </c>
      <c r="E423" s="136" t="str">
        <f>'GIRLS '!D426</f>
        <v>A</v>
      </c>
      <c r="F423" s="136">
        <f>'GIRLS '!E427</f>
        <v>6</v>
      </c>
      <c r="G423" s="136" t="str">
        <f>'GIRLS '!H427</f>
        <v xml:space="preserve"> </v>
      </c>
      <c r="H423" s="136" t="str">
        <f>'GIRLS '!J427</f>
        <v/>
      </c>
      <c r="I423" s="136" t="str">
        <f t="shared" si="6"/>
        <v>U17W</v>
      </c>
      <c r="J423" s="137" t="str">
        <f>'GIRLS '!G427</f>
        <v/>
      </c>
    </row>
    <row r="424" spans="1:10">
      <c r="A424" s="136">
        <f>'GIRLS '!L428</f>
        <v>0</v>
      </c>
      <c r="B424" s="136" t="str">
        <f>'GIRLS '!B427</f>
        <v>W</v>
      </c>
      <c r="C424" s="136" t="str">
        <f>'GIRLS '!A427</f>
        <v>U17</v>
      </c>
      <c r="D424" s="136">
        <f>'GIRLS '!C427</f>
        <v>1500</v>
      </c>
      <c r="E424" s="136" t="str">
        <f>'GIRLS '!D427</f>
        <v>A</v>
      </c>
      <c r="F424" s="136" t="str">
        <f>'GIRLS '!E428</f>
        <v/>
      </c>
      <c r="G424" s="136">
        <f>'GIRLS '!H428</f>
        <v>0</v>
      </c>
      <c r="H424" s="136">
        <f>'GIRLS '!J428</f>
        <v>0</v>
      </c>
      <c r="I424" s="136" t="str">
        <f t="shared" si="6"/>
        <v>U17W</v>
      </c>
      <c r="J424" s="137">
        <f>'GIRLS '!G428</f>
        <v>0</v>
      </c>
    </row>
    <row r="425" spans="1:10" ht="51">
      <c r="A425" s="136">
        <f>'GIRLS '!L429</f>
        <v>0</v>
      </c>
      <c r="B425" s="136" t="str">
        <f>'GIRLS '!B428</f>
        <v>W</v>
      </c>
      <c r="C425" s="136" t="str">
        <f>'GIRLS '!A428</f>
        <v>U17</v>
      </c>
      <c r="D425" s="136">
        <f>'GIRLS '!C428</f>
        <v>0</v>
      </c>
      <c r="E425" s="136">
        <f>'GIRLS '!D428</f>
        <v>0</v>
      </c>
      <c r="F425" s="136" t="str">
        <f>'GIRLS '!E429</f>
        <v>UNDER 17 WOMEN 1500m B String</v>
      </c>
      <c r="G425" s="136">
        <f>'GIRLS '!H429</f>
        <v>0</v>
      </c>
      <c r="H425" s="136">
        <f>'GIRLS '!J429</f>
        <v>0</v>
      </c>
      <c r="I425" s="136" t="str">
        <f t="shared" si="6"/>
        <v>U17W</v>
      </c>
      <c r="J425" s="137">
        <f>'GIRLS '!G429</f>
        <v>0</v>
      </c>
    </row>
    <row r="426" spans="1:10">
      <c r="A426" s="136" t="str">
        <f>'GIRLS '!L430</f>
        <v xml:space="preserve"> </v>
      </c>
      <c r="B426" s="136" t="str">
        <f>'GIRLS '!B429</f>
        <v>W</v>
      </c>
      <c r="C426" s="136" t="str">
        <f>'GIRLS '!A429</f>
        <v>U17</v>
      </c>
      <c r="D426" s="136">
        <f>'GIRLS '!C429</f>
        <v>1500</v>
      </c>
      <c r="E426" s="136" t="str">
        <f>'GIRLS '!D429</f>
        <v>B</v>
      </c>
      <c r="F426" s="136">
        <f>'GIRLS '!E430</f>
        <v>1</v>
      </c>
      <c r="G426" s="136" t="str">
        <f>'GIRLS '!H430</f>
        <v xml:space="preserve"> </v>
      </c>
      <c r="H426" s="136" t="str">
        <f>'GIRLS '!J430</f>
        <v/>
      </c>
      <c r="I426" s="136" t="str">
        <f t="shared" si="6"/>
        <v>U17W</v>
      </c>
      <c r="J426" s="137" t="str">
        <f>'GIRLS '!G430</f>
        <v/>
      </c>
    </row>
    <row r="427" spans="1:10">
      <c r="A427" s="136" t="str">
        <f>'GIRLS '!L431</f>
        <v xml:space="preserve"> </v>
      </c>
      <c r="B427" s="136" t="str">
        <f>'GIRLS '!B430</f>
        <v>W</v>
      </c>
      <c r="C427" s="136" t="str">
        <f>'GIRLS '!A430</f>
        <v>U17</v>
      </c>
      <c r="D427" s="136">
        <f>'GIRLS '!C430</f>
        <v>1500</v>
      </c>
      <c r="E427" s="136" t="str">
        <f>'GIRLS '!D430</f>
        <v>B</v>
      </c>
      <c r="F427" s="136">
        <f>'GIRLS '!E431</f>
        <v>2</v>
      </c>
      <c r="G427" s="136" t="str">
        <f>'GIRLS '!H431</f>
        <v xml:space="preserve"> </v>
      </c>
      <c r="H427" s="136" t="str">
        <f>'GIRLS '!J431</f>
        <v/>
      </c>
      <c r="I427" s="136" t="str">
        <f t="shared" si="6"/>
        <v>U17W</v>
      </c>
      <c r="J427" s="137" t="str">
        <f>'GIRLS '!G431</f>
        <v/>
      </c>
    </row>
    <row r="428" spans="1:10">
      <c r="A428" s="136" t="str">
        <f>'GIRLS '!L432</f>
        <v xml:space="preserve"> </v>
      </c>
      <c r="B428" s="136" t="str">
        <f>'GIRLS '!B431</f>
        <v>W</v>
      </c>
      <c r="C428" s="136" t="str">
        <f>'GIRLS '!A431</f>
        <v>U17</v>
      </c>
      <c r="D428" s="136">
        <f>'GIRLS '!C431</f>
        <v>1500</v>
      </c>
      <c r="E428" s="136" t="str">
        <f>'GIRLS '!D431</f>
        <v>B</v>
      </c>
      <c r="F428" s="136">
        <f>'GIRLS '!E432</f>
        <v>3</v>
      </c>
      <c r="G428" s="136" t="str">
        <f>'GIRLS '!H432</f>
        <v xml:space="preserve"> </v>
      </c>
      <c r="H428" s="136" t="str">
        <f>'GIRLS '!J432</f>
        <v/>
      </c>
      <c r="I428" s="136" t="str">
        <f t="shared" si="6"/>
        <v>U17W</v>
      </c>
      <c r="J428" s="137" t="str">
        <f>'GIRLS '!G432</f>
        <v/>
      </c>
    </row>
    <row r="429" spans="1:10">
      <c r="A429" s="136" t="str">
        <f>'GIRLS '!L433</f>
        <v xml:space="preserve"> </v>
      </c>
      <c r="B429" s="136" t="str">
        <f>'GIRLS '!B432</f>
        <v>W</v>
      </c>
      <c r="C429" s="136" t="str">
        <f>'GIRLS '!A432</f>
        <v>U17</v>
      </c>
      <c r="D429" s="136">
        <f>'GIRLS '!C432</f>
        <v>1500</v>
      </c>
      <c r="E429" s="136" t="str">
        <f>'GIRLS '!D432</f>
        <v>B</v>
      </c>
      <c r="F429" s="136">
        <f>'GIRLS '!E433</f>
        <v>4</v>
      </c>
      <c r="G429" s="136" t="str">
        <f>'GIRLS '!H433</f>
        <v xml:space="preserve"> </v>
      </c>
      <c r="H429" s="136" t="str">
        <f>'GIRLS '!J433</f>
        <v/>
      </c>
      <c r="I429" s="136" t="str">
        <f t="shared" si="6"/>
        <v>U17W</v>
      </c>
      <c r="J429" s="137" t="str">
        <f>'GIRLS '!G433</f>
        <v/>
      </c>
    </row>
    <row r="430" spans="1:10">
      <c r="A430" s="136" t="str">
        <f>'GIRLS '!L434</f>
        <v xml:space="preserve"> </v>
      </c>
      <c r="B430" s="136" t="str">
        <f>'GIRLS '!B433</f>
        <v>W</v>
      </c>
      <c r="C430" s="136" t="str">
        <f>'GIRLS '!A433</f>
        <v>U17</v>
      </c>
      <c r="D430" s="136">
        <f>'GIRLS '!C433</f>
        <v>1500</v>
      </c>
      <c r="E430" s="136" t="str">
        <f>'GIRLS '!D433</f>
        <v>B</v>
      </c>
      <c r="F430" s="136">
        <f>'GIRLS '!E434</f>
        <v>5</v>
      </c>
      <c r="G430" s="136" t="str">
        <f>'GIRLS '!H434</f>
        <v xml:space="preserve"> </v>
      </c>
      <c r="H430" s="136" t="str">
        <f>'GIRLS '!J434</f>
        <v/>
      </c>
      <c r="I430" s="136" t="str">
        <f t="shared" si="6"/>
        <v>U17W</v>
      </c>
      <c r="J430" s="137" t="str">
        <f>'GIRLS '!G434</f>
        <v/>
      </c>
    </row>
    <row r="431" spans="1:10">
      <c r="A431" s="136" t="str">
        <f>'GIRLS '!L435</f>
        <v xml:space="preserve"> </v>
      </c>
      <c r="B431" s="136" t="str">
        <f>'GIRLS '!B434</f>
        <v>W</v>
      </c>
      <c r="C431" s="136" t="str">
        <f>'GIRLS '!A434</f>
        <v>U17</v>
      </c>
      <c r="D431" s="136">
        <f>'GIRLS '!C434</f>
        <v>1500</v>
      </c>
      <c r="E431" s="136" t="str">
        <f>'GIRLS '!D434</f>
        <v>B</v>
      </c>
      <c r="F431" s="136">
        <f>'GIRLS '!E435</f>
        <v>6</v>
      </c>
      <c r="G431" s="136" t="str">
        <f>'GIRLS '!H435</f>
        <v xml:space="preserve"> </v>
      </c>
      <c r="H431" s="136" t="str">
        <f>'GIRLS '!J435</f>
        <v/>
      </c>
      <c r="I431" s="136" t="str">
        <f t="shared" si="6"/>
        <v>U17W</v>
      </c>
      <c r="J431" s="137" t="str">
        <f>'GIRLS '!G435</f>
        <v/>
      </c>
    </row>
    <row r="432" spans="1:10">
      <c r="A432" s="136">
        <f>'GIRLS '!L436</f>
        <v>0</v>
      </c>
      <c r="B432" s="136" t="str">
        <f>'GIRLS '!B435</f>
        <v>W</v>
      </c>
      <c r="C432" s="136" t="str">
        <f>'GIRLS '!A435</f>
        <v>U17</v>
      </c>
      <c r="D432" s="136">
        <f>'GIRLS '!C435</f>
        <v>1500</v>
      </c>
      <c r="E432" s="136" t="str">
        <f>'GIRLS '!D435</f>
        <v>B</v>
      </c>
      <c r="F432" s="136" t="str">
        <f>'GIRLS '!E436</f>
        <v/>
      </c>
      <c r="G432" s="136">
        <f>'GIRLS '!H436</f>
        <v>0</v>
      </c>
      <c r="H432" s="136">
        <f>'GIRLS '!J436</f>
        <v>0</v>
      </c>
      <c r="I432" s="136" t="str">
        <f t="shared" si="6"/>
        <v>U17W</v>
      </c>
      <c r="J432" s="137">
        <f>'GIRLS '!G436</f>
        <v>0</v>
      </c>
    </row>
    <row r="433" spans="1:10" ht="63.75">
      <c r="A433" s="136">
        <f>'GIRLS '!L437</f>
        <v>0</v>
      </c>
      <c r="B433" s="136" t="str">
        <f>'GIRLS '!B436</f>
        <v>W</v>
      </c>
      <c r="C433" s="136" t="str">
        <f>'GIRLS '!A436</f>
        <v>U17</v>
      </c>
      <c r="D433" s="136">
        <f>'GIRLS '!C436</f>
        <v>0</v>
      </c>
      <c r="E433" s="136">
        <f>'GIRLS '!D436</f>
        <v>0</v>
      </c>
      <c r="F433" s="136" t="str">
        <f>'GIRLS '!E437</f>
        <v>UNDER 17 WOMEN 80m hurdles A String</v>
      </c>
      <c r="G433" s="136">
        <f>'GIRLS '!H437</f>
        <v>0</v>
      </c>
      <c r="H433" s="136">
        <f>'GIRLS '!J437</f>
        <v>0</v>
      </c>
      <c r="I433" s="136" t="str">
        <f t="shared" si="6"/>
        <v>U17W</v>
      </c>
      <c r="J433" s="137">
        <f>'GIRLS '!G437</f>
        <v>0</v>
      </c>
    </row>
    <row r="434" spans="1:10">
      <c r="A434" s="136" t="str">
        <f>'GIRLS '!L438</f>
        <v>AW</v>
      </c>
      <c r="B434" s="136" t="str">
        <f>'GIRLS '!B437</f>
        <v>W</v>
      </c>
      <c r="C434" s="136" t="str">
        <f>'GIRLS '!A437</f>
        <v>U17</v>
      </c>
      <c r="D434" s="136" t="str">
        <f>'GIRLS '!C437</f>
        <v>80HU17W</v>
      </c>
      <c r="E434" s="136" t="str">
        <f>'GIRLS '!D437</f>
        <v>A</v>
      </c>
      <c r="F434" s="136">
        <f>'GIRLS '!E438</f>
        <v>1</v>
      </c>
      <c r="G434" s="136" t="str">
        <f>'GIRLS '!H438</f>
        <v>Emily Smith</v>
      </c>
      <c r="H434" s="136" t="str">
        <f>'GIRLS '!J438</f>
        <v>Win</v>
      </c>
      <c r="I434" s="136" t="str">
        <f t="shared" si="6"/>
        <v>U17W</v>
      </c>
      <c r="J434" s="137">
        <f>'GIRLS '!G438</f>
        <v>13.3</v>
      </c>
    </row>
    <row r="435" spans="1:10">
      <c r="A435" s="136" t="str">
        <f>'GIRLS '!L439</f>
        <v xml:space="preserve"> </v>
      </c>
      <c r="B435" s="136" t="str">
        <f>'GIRLS '!B438</f>
        <v>W</v>
      </c>
      <c r="C435" s="136" t="str">
        <f>'GIRLS '!A438</f>
        <v>U17</v>
      </c>
      <c r="D435" s="136" t="str">
        <f>'GIRLS '!C438</f>
        <v>80HU17W</v>
      </c>
      <c r="E435" s="136" t="str">
        <f>'GIRLS '!D438</f>
        <v>A</v>
      </c>
      <c r="F435" s="136">
        <f>'GIRLS '!E439</f>
        <v>2</v>
      </c>
      <c r="G435" s="136" t="str">
        <f>'GIRLS '!H439</f>
        <v xml:space="preserve"> </v>
      </c>
      <c r="H435" s="136" t="str">
        <f>'GIRLS '!J439</f>
        <v/>
      </c>
      <c r="I435" s="136" t="str">
        <f t="shared" si="6"/>
        <v>U17W</v>
      </c>
      <c r="J435" s="137" t="str">
        <f>'GIRLS '!G439</f>
        <v/>
      </c>
    </row>
    <row r="436" spans="1:10">
      <c r="A436" s="136" t="str">
        <f>'GIRLS '!L440</f>
        <v xml:space="preserve"> </v>
      </c>
      <c r="B436" s="136" t="str">
        <f>'GIRLS '!B439</f>
        <v>W</v>
      </c>
      <c r="C436" s="136" t="str">
        <f>'GIRLS '!A439</f>
        <v>U17</v>
      </c>
      <c r="D436" s="136" t="str">
        <f>'GIRLS '!C439</f>
        <v>80HU17W</v>
      </c>
      <c r="E436" s="136" t="str">
        <f>'GIRLS '!D439</f>
        <v>A</v>
      </c>
      <c r="F436" s="136">
        <f>'GIRLS '!E440</f>
        <v>3</v>
      </c>
      <c r="G436" s="136" t="str">
        <f>'GIRLS '!H440</f>
        <v xml:space="preserve"> </v>
      </c>
      <c r="H436" s="136" t="str">
        <f>'GIRLS '!J440</f>
        <v/>
      </c>
      <c r="I436" s="136" t="str">
        <f t="shared" si="6"/>
        <v>U17W</v>
      </c>
      <c r="J436" s="137" t="str">
        <f>'GIRLS '!G440</f>
        <v/>
      </c>
    </row>
    <row r="437" spans="1:10">
      <c r="A437" s="136" t="str">
        <f>'GIRLS '!L441</f>
        <v xml:space="preserve"> </v>
      </c>
      <c r="B437" s="136" t="str">
        <f>'GIRLS '!B440</f>
        <v>W</v>
      </c>
      <c r="C437" s="136" t="str">
        <f>'GIRLS '!A440</f>
        <v>U17</v>
      </c>
      <c r="D437" s="136" t="str">
        <f>'GIRLS '!C440</f>
        <v>80HU17W</v>
      </c>
      <c r="E437" s="136" t="str">
        <f>'GIRLS '!D440</f>
        <v>A</v>
      </c>
      <c r="F437" s="136">
        <f>'GIRLS '!E441</f>
        <v>4</v>
      </c>
      <c r="G437" s="136" t="str">
        <f>'GIRLS '!H441</f>
        <v xml:space="preserve"> </v>
      </c>
      <c r="H437" s="136" t="str">
        <f>'GIRLS '!J441</f>
        <v/>
      </c>
      <c r="I437" s="136" t="str">
        <f t="shared" si="6"/>
        <v>U17W</v>
      </c>
      <c r="J437" s="137" t="str">
        <f>'GIRLS '!G441</f>
        <v/>
      </c>
    </row>
    <row r="438" spans="1:10">
      <c r="A438" s="136" t="str">
        <f>'GIRLS '!L442</f>
        <v xml:space="preserve"> </v>
      </c>
      <c r="B438" s="136" t="str">
        <f>'GIRLS '!B441</f>
        <v>W</v>
      </c>
      <c r="C438" s="136" t="str">
        <f>'GIRLS '!A441</f>
        <v>U17</v>
      </c>
      <c r="D438" s="136" t="str">
        <f>'GIRLS '!C441</f>
        <v>80HU17W</v>
      </c>
      <c r="E438" s="136" t="str">
        <f>'GIRLS '!D441</f>
        <v>A</v>
      </c>
      <c r="F438" s="136">
        <f>'GIRLS '!E442</f>
        <v>5</v>
      </c>
      <c r="G438" s="136" t="str">
        <f>'GIRLS '!H442</f>
        <v xml:space="preserve"> </v>
      </c>
      <c r="H438" s="136" t="str">
        <f>'GIRLS '!J442</f>
        <v/>
      </c>
      <c r="I438" s="136" t="str">
        <f t="shared" si="6"/>
        <v>U17W</v>
      </c>
      <c r="J438" s="137" t="str">
        <f>'GIRLS '!G442</f>
        <v/>
      </c>
    </row>
    <row r="439" spans="1:10">
      <c r="A439" s="136" t="str">
        <f>'GIRLS '!L443</f>
        <v xml:space="preserve"> </v>
      </c>
      <c r="B439" s="136" t="str">
        <f>'GIRLS '!B442</f>
        <v>W</v>
      </c>
      <c r="C439" s="136" t="str">
        <f>'GIRLS '!A442</f>
        <v>U17</v>
      </c>
      <c r="D439" s="136" t="str">
        <f>'GIRLS '!C442</f>
        <v>80HU17W</v>
      </c>
      <c r="E439" s="136" t="str">
        <f>'GIRLS '!D442</f>
        <v>A</v>
      </c>
      <c r="F439" s="136">
        <f>'GIRLS '!E443</f>
        <v>6</v>
      </c>
      <c r="G439" s="136" t="str">
        <f>'GIRLS '!H443</f>
        <v xml:space="preserve"> </v>
      </c>
      <c r="H439" s="136" t="str">
        <f>'GIRLS '!J443</f>
        <v/>
      </c>
      <c r="I439" s="136" t="str">
        <f t="shared" si="6"/>
        <v>U17W</v>
      </c>
      <c r="J439" s="137" t="str">
        <f>'GIRLS '!G443</f>
        <v/>
      </c>
    </row>
    <row r="440" spans="1:10">
      <c r="A440" s="136">
        <f>'GIRLS '!L444</f>
        <v>0</v>
      </c>
      <c r="B440" s="136" t="str">
        <f>'GIRLS '!B443</f>
        <v>W</v>
      </c>
      <c r="C440" s="136" t="str">
        <f>'GIRLS '!A443</f>
        <v>U17</v>
      </c>
      <c r="D440" s="136" t="str">
        <f>'GIRLS '!C443</f>
        <v>80HU17W</v>
      </c>
      <c r="E440" s="136" t="str">
        <f>'GIRLS '!D443</f>
        <v>A</v>
      </c>
      <c r="F440" s="136" t="str">
        <f>'GIRLS '!E444</f>
        <v/>
      </c>
      <c r="G440" s="136">
        <f>'GIRLS '!H444</f>
        <v>0</v>
      </c>
      <c r="H440" s="136">
        <f>'GIRLS '!J444</f>
        <v>0</v>
      </c>
      <c r="I440" s="136" t="str">
        <f t="shared" si="6"/>
        <v>U17W</v>
      </c>
      <c r="J440" s="137">
        <f>'GIRLS '!G444</f>
        <v>0</v>
      </c>
    </row>
    <row r="441" spans="1:10" ht="63.75">
      <c r="A441" s="136">
        <f>'GIRLS '!L445</f>
        <v>0</v>
      </c>
      <c r="B441" s="136" t="str">
        <f>'GIRLS '!B444</f>
        <v>W</v>
      </c>
      <c r="C441" s="136" t="str">
        <f>'GIRLS '!A444</f>
        <v>U17</v>
      </c>
      <c r="D441" s="136">
        <f>'GIRLS '!C444</f>
        <v>0</v>
      </c>
      <c r="E441" s="136">
        <f>'GIRLS '!D444</f>
        <v>0</v>
      </c>
      <c r="F441" s="136" t="str">
        <f>'GIRLS '!E445</f>
        <v>UNDER 17 WOMEN 80m hurdles B String</v>
      </c>
      <c r="G441" s="136">
        <f>'GIRLS '!H445</f>
        <v>0</v>
      </c>
      <c r="H441" s="136">
        <f>'GIRLS '!J445</f>
        <v>0</v>
      </c>
      <c r="I441" s="136" t="str">
        <f t="shared" si="6"/>
        <v>U17W</v>
      </c>
      <c r="J441" s="137">
        <f>'GIRLS '!G445</f>
        <v>0</v>
      </c>
    </row>
    <row r="442" spans="1:10">
      <c r="A442" s="136" t="str">
        <f>'GIRLS '!L446</f>
        <v xml:space="preserve"> </v>
      </c>
      <c r="B442" s="136" t="str">
        <f>'GIRLS '!B445</f>
        <v>W</v>
      </c>
      <c r="C442" s="136" t="str">
        <f>'GIRLS '!A445</f>
        <v>U17</v>
      </c>
      <c r="D442" s="136" t="str">
        <f>'GIRLS '!C445</f>
        <v>80HU17W</v>
      </c>
      <c r="E442" s="136" t="str">
        <f>'GIRLS '!D445</f>
        <v>B</v>
      </c>
      <c r="F442" s="136">
        <f>'GIRLS '!E446</f>
        <v>1</v>
      </c>
      <c r="G442" s="136" t="str">
        <f>'GIRLS '!H446</f>
        <v>Emily Weeks</v>
      </c>
      <c r="H442" s="136" t="str">
        <f>'GIRLS '!J446</f>
        <v>Win</v>
      </c>
      <c r="I442" s="136" t="str">
        <f t="shared" si="6"/>
        <v>U17W</v>
      </c>
      <c r="J442" s="137">
        <f>'GIRLS '!G446</f>
        <v>14.3</v>
      </c>
    </row>
    <row r="443" spans="1:10">
      <c r="A443" s="136" t="str">
        <f>'GIRLS '!L447</f>
        <v xml:space="preserve"> </v>
      </c>
      <c r="B443" s="136" t="str">
        <f>'GIRLS '!B446</f>
        <v>W</v>
      </c>
      <c r="C443" s="136" t="str">
        <f>'GIRLS '!A446</f>
        <v>U17</v>
      </c>
      <c r="D443" s="136" t="str">
        <f>'GIRLS '!C446</f>
        <v>80HU17W</v>
      </c>
      <c r="E443" s="136" t="str">
        <f>'GIRLS '!D446</f>
        <v>B</v>
      </c>
      <c r="F443" s="136">
        <f>'GIRLS '!E447</f>
        <v>2</v>
      </c>
      <c r="G443" s="136" t="str">
        <f>'GIRLS '!H447</f>
        <v xml:space="preserve"> </v>
      </c>
      <c r="H443" s="136" t="str">
        <f>'GIRLS '!J447</f>
        <v/>
      </c>
      <c r="I443" s="136" t="str">
        <f t="shared" si="6"/>
        <v>U17W</v>
      </c>
      <c r="J443" s="137" t="str">
        <f>'GIRLS '!G447</f>
        <v/>
      </c>
    </row>
    <row r="444" spans="1:10">
      <c r="A444" s="136" t="str">
        <f>'GIRLS '!L448</f>
        <v xml:space="preserve"> </v>
      </c>
      <c r="B444" s="136" t="str">
        <f>'GIRLS '!B447</f>
        <v>W</v>
      </c>
      <c r="C444" s="136" t="str">
        <f>'GIRLS '!A447</f>
        <v>U17</v>
      </c>
      <c r="D444" s="136" t="str">
        <f>'GIRLS '!C447</f>
        <v>80HU17W</v>
      </c>
      <c r="E444" s="136" t="str">
        <f>'GIRLS '!D447</f>
        <v>B</v>
      </c>
      <c r="F444" s="136">
        <f>'GIRLS '!E448</f>
        <v>3</v>
      </c>
      <c r="G444" s="136" t="str">
        <f>'GIRLS '!H448</f>
        <v xml:space="preserve"> </v>
      </c>
      <c r="H444" s="136" t="str">
        <f>'GIRLS '!J448</f>
        <v/>
      </c>
      <c r="I444" s="136" t="str">
        <f t="shared" si="6"/>
        <v>U17W</v>
      </c>
      <c r="J444" s="137" t="str">
        <f>'GIRLS '!G448</f>
        <v/>
      </c>
    </row>
    <row r="445" spans="1:10">
      <c r="A445" s="136" t="str">
        <f>'GIRLS '!L449</f>
        <v xml:space="preserve"> </v>
      </c>
      <c r="B445" s="136" t="str">
        <f>'GIRLS '!B448</f>
        <v>W</v>
      </c>
      <c r="C445" s="136" t="str">
        <f>'GIRLS '!A448</f>
        <v>U17</v>
      </c>
      <c r="D445" s="136" t="str">
        <f>'GIRLS '!C448</f>
        <v>80HU17W</v>
      </c>
      <c r="E445" s="136" t="str">
        <f>'GIRLS '!D448</f>
        <v>B</v>
      </c>
      <c r="F445" s="136">
        <f>'GIRLS '!E449</f>
        <v>4</v>
      </c>
      <c r="G445" s="136" t="str">
        <f>'GIRLS '!H449</f>
        <v xml:space="preserve"> </v>
      </c>
      <c r="H445" s="136" t="str">
        <f>'GIRLS '!J449</f>
        <v/>
      </c>
      <c r="I445" s="136" t="str">
        <f t="shared" si="6"/>
        <v>U17W</v>
      </c>
      <c r="J445" s="137" t="str">
        <f>'GIRLS '!G449</f>
        <v/>
      </c>
    </row>
    <row r="446" spans="1:10">
      <c r="A446" s="136" t="str">
        <f>'GIRLS '!L450</f>
        <v xml:space="preserve"> </v>
      </c>
      <c r="B446" s="136" t="str">
        <f>'GIRLS '!B449</f>
        <v>W</v>
      </c>
      <c r="C446" s="136" t="str">
        <f>'GIRLS '!A449</f>
        <v>U17</v>
      </c>
      <c r="D446" s="136" t="str">
        <f>'GIRLS '!C449</f>
        <v>80HU17W</v>
      </c>
      <c r="E446" s="136" t="str">
        <f>'GIRLS '!D449</f>
        <v>B</v>
      </c>
      <c r="F446" s="136">
        <f>'GIRLS '!E450</f>
        <v>5</v>
      </c>
      <c r="G446" s="136" t="str">
        <f>'GIRLS '!H450</f>
        <v xml:space="preserve"> </v>
      </c>
      <c r="H446" s="136" t="str">
        <f>'GIRLS '!J450</f>
        <v/>
      </c>
      <c r="I446" s="136" t="str">
        <f t="shared" si="6"/>
        <v>U17W</v>
      </c>
      <c r="J446" s="137" t="str">
        <f>'GIRLS '!G450</f>
        <v/>
      </c>
    </row>
    <row r="447" spans="1:10">
      <c r="A447" s="136" t="str">
        <f>'GIRLS '!L451</f>
        <v xml:space="preserve"> </v>
      </c>
      <c r="B447" s="136" t="str">
        <f>'GIRLS '!B450</f>
        <v>W</v>
      </c>
      <c r="C447" s="136" t="str">
        <f>'GIRLS '!A450</f>
        <v>U17</v>
      </c>
      <c r="D447" s="136" t="str">
        <f>'GIRLS '!C450</f>
        <v>80HU17W</v>
      </c>
      <c r="E447" s="136" t="str">
        <f>'GIRLS '!D450</f>
        <v>B</v>
      </c>
      <c r="F447" s="136">
        <f>'GIRLS '!E451</f>
        <v>6</v>
      </c>
      <c r="G447" s="136" t="str">
        <f>'GIRLS '!H451</f>
        <v xml:space="preserve"> </v>
      </c>
      <c r="H447" s="136" t="str">
        <f>'GIRLS '!J451</f>
        <v/>
      </c>
      <c r="I447" s="136" t="str">
        <f t="shared" si="6"/>
        <v>U17W</v>
      </c>
      <c r="J447" s="137" t="str">
        <f>'GIRLS '!G451</f>
        <v/>
      </c>
    </row>
    <row r="448" spans="1:10">
      <c r="A448" s="136">
        <f>'GIRLS '!L452</f>
        <v>0</v>
      </c>
      <c r="B448" s="136" t="str">
        <f>'GIRLS '!B451</f>
        <v>W</v>
      </c>
      <c r="C448" s="136" t="str">
        <f>'GIRLS '!A451</f>
        <v>U17</v>
      </c>
      <c r="D448" s="136" t="str">
        <f>'GIRLS '!C451</f>
        <v>80HU17W</v>
      </c>
      <c r="E448" s="136" t="str">
        <f>'GIRLS '!D451</f>
        <v>B</v>
      </c>
      <c r="F448" s="136" t="str">
        <f>'GIRLS '!E452</f>
        <v/>
      </c>
      <c r="G448" s="136">
        <f>'GIRLS '!H452</f>
        <v>0</v>
      </c>
      <c r="H448" s="136">
        <f>'GIRLS '!J452</f>
        <v>0</v>
      </c>
      <c r="I448" s="136" t="str">
        <f t="shared" si="6"/>
        <v>U17W</v>
      </c>
      <c r="J448" s="137">
        <f>'GIRLS '!G452</f>
        <v>0</v>
      </c>
    </row>
    <row r="449" spans="1:10" ht="51">
      <c r="A449" s="136">
        <f>'GIRLS '!L453</f>
        <v>0</v>
      </c>
      <c r="B449" s="136" t="str">
        <f>'GIRLS '!B452</f>
        <v>W</v>
      </c>
      <c r="C449" s="136" t="str">
        <f>'GIRLS '!A452</f>
        <v>U17</v>
      </c>
      <c r="D449" s="136">
        <f>'GIRLS '!C452</f>
        <v>0</v>
      </c>
      <c r="E449" s="136">
        <f>'GIRLS '!D452</f>
        <v>0</v>
      </c>
      <c r="F449" s="136" t="str">
        <f>'GIRLS '!E453</f>
        <v>UNDER 17 WOMEN 4x100m RELAY</v>
      </c>
      <c r="G449" s="136">
        <f>'GIRLS '!H453</f>
        <v>0</v>
      </c>
      <c r="H449" s="136">
        <f>'GIRLS '!J453</f>
        <v>0</v>
      </c>
      <c r="I449" s="136" t="str">
        <f t="shared" si="6"/>
        <v>U17W</v>
      </c>
      <c r="J449" s="137">
        <f>'GIRLS '!G453</f>
        <v>0</v>
      </c>
    </row>
    <row r="450" spans="1:10" ht="25.5">
      <c r="A450" s="136" t="str">
        <f>'GIRLS '!L454</f>
        <v xml:space="preserve"> </v>
      </c>
      <c r="B450" s="136" t="str">
        <f>'GIRLS '!B453</f>
        <v>W</v>
      </c>
      <c r="C450" s="136" t="str">
        <f>'GIRLS '!A453</f>
        <v>U17</v>
      </c>
      <c r="D450" s="136" t="str">
        <f>'GIRLS '!C453</f>
        <v>4x100</v>
      </c>
      <c r="E450" s="136" t="str">
        <f>'GIRLS '!D453</f>
        <v>.</v>
      </c>
      <c r="F450" s="136">
        <f>'GIRLS '!E454</f>
        <v>1</v>
      </c>
      <c r="G450" s="136" t="str">
        <f>'GIRLS '!H454</f>
        <v>Lucy Spurrier, Emily Weeks, Alice Claisse, Grace Griffiths</v>
      </c>
      <c r="H450" s="136" t="str">
        <f>'GIRLS '!J454</f>
        <v>Win</v>
      </c>
      <c r="I450" s="136" t="str">
        <f t="shared" si="6"/>
        <v>U17W</v>
      </c>
      <c r="J450" s="137">
        <f>'GIRLS '!G454</f>
        <v>54.8</v>
      </c>
    </row>
    <row r="451" spans="1:10" ht="25.5">
      <c r="A451" s="136" t="str">
        <f>'GIRLS '!L455</f>
        <v xml:space="preserve"> </v>
      </c>
      <c r="B451" s="136" t="str">
        <f>'GIRLS '!B454</f>
        <v>W</v>
      </c>
      <c r="C451" s="136" t="str">
        <f>'GIRLS '!A454</f>
        <v>U17</v>
      </c>
      <c r="D451" s="136" t="str">
        <f>'GIRLS '!C454</f>
        <v>4x100</v>
      </c>
      <c r="E451" s="136" t="str">
        <f>'GIRLS '!D454</f>
        <v>.</v>
      </c>
      <c r="F451" s="136">
        <f>'GIRLS '!E455</f>
        <v>2</v>
      </c>
      <c r="G451" s="136" t="str">
        <f>'GIRLS '!H455</f>
        <v>Sinead Curtiss, Olivia Michael, Naomi Igbindion, Tope Obele</v>
      </c>
      <c r="H451" s="136" t="str">
        <f>'GIRLS '!J455</f>
        <v>Slough J</v>
      </c>
      <c r="I451" s="136" t="str">
        <f t="shared" ref="I451:I514" si="7">+C451&amp;B451</f>
        <v>U17W</v>
      </c>
      <c r="J451" s="137">
        <f>'GIRLS '!G455</f>
        <v>59</v>
      </c>
    </row>
    <row r="452" spans="1:10" ht="25.5">
      <c r="A452" s="136" t="str">
        <f>'GIRLS '!L456</f>
        <v xml:space="preserve"> </v>
      </c>
      <c r="B452" s="136" t="str">
        <f>'GIRLS '!B455</f>
        <v>W</v>
      </c>
      <c r="C452" s="136" t="str">
        <f>'GIRLS '!A455</f>
        <v>U17</v>
      </c>
      <c r="D452" s="136" t="str">
        <f>'GIRLS '!C455</f>
        <v>4x100</v>
      </c>
      <c r="E452" s="136" t="str">
        <f>'GIRLS '!D455</f>
        <v>.</v>
      </c>
      <c r="F452" s="136">
        <f>'GIRLS '!E456</f>
        <v>3</v>
      </c>
      <c r="G452" s="136" t="str">
        <f>'GIRLS '!H456</f>
        <v>Ellie Yarwood, Molly Hole, Lucy Wilkinson, Nia Jones</v>
      </c>
      <c r="H452" s="136" t="str">
        <f>'GIRLS '!J456</f>
        <v>Salis</v>
      </c>
      <c r="I452" s="136" t="str">
        <f t="shared" si="7"/>
        <v>U17W</v>
      </c>
      <c r="J452" s="137">
        <f>'GIRLS '!G456</f>
        <v>59.9</v>
      </c>
    </row>
    <row r="453" spans="1:10">
      <c r="A453" s="136" t="str">
        <f>'GIRLS '!L457</f>
        <v xml:space="preserve"> </v>
      </c>
      <c r="B453" s="136" t="str">
        <f>'GIRLS '!B456</f>
        <v>W</v>
      </c>
      <c r="C453" s="136" t="str">
        <f>'GIRLS '!A456</f>
        <v>U17</v>
      </c>
      <c r="D453" s="136" t="str">
        <f>'GIRLS '!C456</f>
        <v>4x100</v>
      </c>
      <c r="E453" s="136" t="str">
        <f>'GIRLS '!D456</f>
        <v>.</v>
      </c>
      <c r="F453" s="136">
        <f>'GIRLS '!E457</f>
        <v>4</v>
      </c>
      <c r="G453" s="136" t="str">
        <f>'GIRLS '!H457</f>
        <v xml:space="preserve"> </v>
      </c>
      <c r="H453" s="136" t="str">
        <f>'GIRLS '!J457</f>
        <v/>
      </c>
      <c r="I453" s="136" t="str">
        <f t="shared" si="7"/>
        <v>U17W</v>
      </c>
      <c r="J453" s="137" t="str">
        <f>'GIRLS '!G457</f>
        <v/>
      </c>
    </row>
    <row r="454" spans="1:10">
      <c r="A454" s="136" t="str">
        <f>'GIRLS '!L458</f>
        <v xml:space="preserve"> </v>
      </c>
      <c r="B454" s="136" t="str">
        <f>'GIRLS '!B457</f>
        <v>W</v>
      </c>
      <c r="C454" s="136" t="str">
        <f>'GIRLS '!A457</f>
        <v>U17</v>
      </c>
      <c r="D454" s="136" t="str">
        <f>'GIRLS '!C457</f>
        <v>4x100</v>
      </c>
      <c r="E454" s="136" t="str">
        <f>'GIRLS '!D457</f>
        <v>.</v>
      </c>
      <c r="F454" s="136">
        <f>'GIRLS '!E458</f>
        <v>5</v>
      </c>
      <c r="G454" s="136" t="str">
        <f>'GIRLS '!H458</f>
        <v xml:space="preserve"> </v>
      </c>
      <c r="H454" s="136" t="str">
        <f>'GIRLS '!J458</f>
        <v/>
      </c>
      <c r="I454" s="136" t="str">
        <f t="shared" si="7"/>
        <v>U17W</v>
      </c>
      <c r="J454" s="137" t="str">
        <f>'GIRLS '!G458</f>
        <v/>
      </c>
    </row>
    <row r="455" spans="1:10">
      <c r="A455" s="136" t="str">
        <f>'GIRLS '!L459</f>
        <v xml:space="preserve"> </v>
      </c>
      <c r="B455" s="136" t="str">
        <f>'GIRLS '!B458</f>
        <v>W</v>
      </c>
      <c r="C455" s="136" t="str">
        <f>'GIRLS '!A458</f>
        <v>U17</v>
      </c>
      <c r="D455" s="136" t="str">
        <f>'GIRLS '!C458</f>
        <v>4x100</v>
      </c>
      <c r="E455" s="136" t="str">
        <f>'GIRLS '!D458</f>
        <v>.</v>
      </c>
      <c r="F455" s="136">
        <f>'GIRLS '!E459</f>
        <v>6</v>
      </c>
      <c r="G455" s="136" t="str">
        <f>'GIRLS '!H459</f>
        <v xml:space="preserve"> </v>
      </c>
      <c r="H455" s="136" t="str">
        <f>'GIRLS '!J459</f>
        <v/>
      </c>
      <c r="I455" s="136" t="str">
        <f t="shared" si="7"/>
        <v>U17W</v>
      </c>
      <c r="J455" s="137" t="str">
        <f>'GIRLS '!G459</f>
        <v/>
      </c>
    </row>
    <row r="456" spans="1:10">
      <c r="A456" s="136">
        <f>'GIRLS '!L460</f>
        <v>0</v>
      </c>
      <c r="B456" s="136" t="str">
        <f>'GIRLS '!B459</f>
        <v>W</v>
      </c>
      <c r="C456" s="136" t="str">
        <f>'GIRLS '!A459</f>
        <v>U17</v>
      </c>
      <c r="D456" s="136" t="str">
        <f>'GIRLS '!C459</f>
        <v>4x100</v>
      </c>
      <c r="E456" s="136" t="str">
        <f>'GIRLS '!D459</f>
        <v>.</v>
      </c>
      <c r="F456" s="136" t="str">
        <f>'GIRLS '!E460</f>
        <v/>
      </c>
      <c r="G456" s="136">
        <f>'GIRLS '!H460</f>
        <v>0</v>
      </c>
      <c r="H456" s="136">
        <f>'GIRLS '!J460</f>
        <v>0</v>
      </c>
      <c r="I456" s="136" t="str">
        <f t="shared" si="7"/>
        <v>U17W</v>
      </c>
      <c r="J456" s="137">
        <f>'GIRLS '!G460</f>
        <v>0</v>
      </c>
    </row>
    <row r="457" spans="1:10" ht="63.75">
      <c r="A457" s="136">
        <f>'GIRLS '!L461</f>
        <v>0</v>
      </c>
      <c r="B457" s="136" t="str">
        <f>'GIRLS '!B460</f>
        <v>W</v>
      </c>
      <c r="C457" s="136" t="str">
        <f>'GIRLS '!A460</f>
        <v>U17</v>
      </c>
      <c r="D457" s="136">
        <f>'GIRLS '!C460</f>
        <v>0</v>
      </c>
      <c r="E457" s="136">
        <f>'GIRLS '!D460</f>
        <v>0</v>
      </c>
      <c r="F457" s="136" t="str">
        <f>'GIRLS '!E461</f>
        <v>UNDER 17 WOMEN LONG JUMP A String</v>
      </c>
      <c r="G457" s="136">
        <f>'GIRLS '!H461</f>
        <v>0</v>
      </c>
      <c r="H457" s="136">
        <f>'GIRLS '!J461</f>
        <v>0</v>
      </c>
      <c r="I457" s="136" t="str">
        <f t="shared" si="7"/>
        <v>U17W</v>
      </c>
      <c r="J457" s="137">
        <f>'GIRLS '!G461</f>
        <v>0</v>
      </c>
    </row>
    <row r="458" spans="1:10">
      <c r="A458" s="136" t="str">
        <f>'GIRLS '!L462</f>
        <v>AW</v>
      </c>
      <c r="B458" s="136" t="str">
        <f>'GIRLS '!B461</f>
        <v>W</v>
      </c>
      <c r="C458" s="136" t="str">
        <f>'GIRLS '!A461</f>
        <v>U17</v>
      </c>
      <c r="D458" s="136" t="str">
        <f>'GIRLS '!C461</f>
        <v xml:space="preserve">LJ </v>
      </c>
      <c r="E458" s="136" t="str">
        <f>'GIRLS '!D461</f>
        <v>A</v>
      </c>
      <c r="F458" s="136">
        <f>'GIRLS '!E462</f>
        <v>1</v>
      </c>
      <c r="G458" s="136" t="str">
        <f>'GIRLS '!H462</f>
        <v>ABI WILLIAMS</v>
      </c>
      <c r="H458" s="136" t="str">
        <f>'GIRLS '!J462</f>
        <v>Newb</v>
      </c>
      <c r="I458" s="136" t="str">
        <f t="shared" si="7"/>
        <v>U17W</v>
      </c>
      <c r="J458" s="137">
        <f>'GIRLS '!G462</f>
        <v>4.5999999999999996</v>
      </c>
    </row>
    <row r="459" spans="1:10">
      <c r="A459" s="136" t="str">
        <f>'GIRLS '!L463</f>
        <v xml:space="preserve"> </v>
      </c>
      <c r="B459" s="136" t="str">
        <f>'GIRLS '!B462</f>
        <v>W</v>
      </c>
      <c r="C459" s="136" t="str">
        <f>'GIRLS '!A462</f>
        <v>U17</v>
      </c>
      <c r="D459" s="136" t="str">
        <f>'GIRLS '!C462</f>
        <v xml:space="preserve">LJ </v>
      </c>
      <c r="E459" s="136" t="str">
        <f>'GIRLS '!D462</f>
        <v>A</v>
      </c>
      <c r="F459" s="136">
        <f>'GIRLS '!E463</f>
        <v>2</v>
      </c>
      <c r="G459" s="136" t="str">
        <f>'GIRLS '!H463</f>
        <v>Grace Griffiths</v>
      </c>
      <c r="H459" s="136" t="str">
        <f>'GIRLS '!J463</f>
        <v>Win</v>
      </c>
      <c r="I459" s="136" t="str">
        <f t="shared" si="7"/>
        <v>U17W</v>
      </c>
      <c r="J459" s="137">
        <f>'GIRLS '!G463</f>
        <v>4.4000000000000004</v>
      </c>
    </row>
    <row r="460" spans="1:10">
      <c r="A460" s="136" t="str">
        <f>'GIRLS '!L464</f>
        <v xml:space="preserve"> </v>
      </c>
      <c r="B460" s="136" t="str">
        <f>'GIRLS '!B463</f>
        <v>W</v>
      </c>
      <c r="C460" s="136" t="str">
        <f>'GIRLS '!A463</f>
        <v>U17</v>
      </c>
      <c r="D460" s="136" t="str">
        <f>'GIRLS '!C463</f>
        <v xml:space="preserve">LJ </v>
      </c>
      <c r="E460" s="136" t="str">
        <f>'GIRLS '!D463</f>
        <v>A</v>
      </c>
      <c r="F460" s="136">
        <f>'GIRLS '!E464</f>
        <v>3</v>
      </c>
      <c r="G460" s="136" t="str">
        <f>'GIRLS '!H464</f>
        <v>Beth Hunter</v>
      </c>
      <c r="H460" s="136" t="str">
        <f>'GIRLS '!J464</f>
        <v>Oxf C</v>
      </c>
      <c r="I460" s="136" t="str">
        <f t="shared" si="7"/>
        <v>U17W</v>
      </c>
      <c r="J460" s="137">
        <f>'GIRLS '!G464</f>
        <v>4.29</v>
      </c>
    </row>
    <row r="461" spans="1:10">
      <c r="A461" s="136" t="str">
        <f>'GIRLS '!L465</f>
        <v xml:space="preserve"> </v>
      </c>
      <c r="B461" s="136" t="str">
        <f>'GIRLS '!B464</f>
        <v>W</v>
      </c>
      <c r="C461" s="136" t="str">
        <f>'GIRLS '!A464</f>
        <v>U17</v>
      </c>
      <c r="D461" s="136" t="str">
        <f>'GIRLS '!C464</f>
        <v xml:space="preserve">LJ </v>
      </c>
      <c r="E461" s="136" t="str">
        <f>'GIRLS '!D464</f>
        <v>A</v>
      </c>
      <c r="F461" s="136">
        <f>'GIRLS '!E465</f>
        <v>4</v>
      </c>
      <c r="G461" s="136" t="str">
        <f>'GIRLS '!H465</f>
        <v>Naomi Igbindion</v>
      </c>
      <c r="H461" s="136" t="str">
        <f>'GIRLS '!J465</f>
        <v>Slough J</v>
      </c>
      <c r="I461" s="136" t="str">
        <f t="shared" si="7"/>
        <v>U17W</v>
      </c>
      <c r="J461" s="137">
        <f>'GIRLS '!G465</f>
        <v>4.05</v>
      </c>
    </row>
    <row r="462" spans="1:10">
      <c r="A462" s="136" t="str">
        <f>'GIRLS '!L466</f>
        <v xml:space="preserve"> </v>
      </c>
      <c r="B462" s="136" t="str">
        <f>'GIRLS '!B465</f>
        <v>W</v>
      </c>
      <c r="C462" s="136" t="str">
        <f>'GIRLS '!A465</f>
        <v>U17</v>
      </c>
      <c r="D462" s="136" t="str">
        <f>'GIRLS '!C465</f>
        <v xml:space="preserve">LJ </v>
      </c>
      <c r="E462" s="136" t="str">
        <f>'GIRLS '!D465</f>
        <v>A</v>
      </c>
      <c r="F462" s="136">
        <f>'GIRLS '!E466</f>
        <v>5</v>
      </c>
      <c r="G462" s="136" t="str">
        <f>'GIRLS '!H466</f>
        <v>Ellie Yarwood</v>
      </c>
      <c r="H462" s="136" t="str">
        <f>'GIRLS '!J466</f>
        <v>Salis</v>
      </c>
      <c r="I462" s="136" t="str">
        <f t="shared" si="7"/>
        <v>U17W</v>
      </c>
      <c r="J462" s="137">
        <f>'GIRLS '!G466</f>
        <v>3.85</v>
      </c>
    </row>
    <row r="463" spans="1:10">
      <c r="A463" s="136" t="str">
        <f>'GIRLS '!L467</f>
        <v/>
      </c>
      <c r="B463" s="136" t="str">
        <f>'GIRLS '!B466</f>
        <v>W</v>
      </c>
      <c r="C463" s="136" t="str">
        <f>'GIRLS '!A466</f>
        <v>U17</v>
      </c>
      <c r="D463" s="136" t="str">
        <f>'GIRLS '!C466</f>
        <v xml:space="preserve">LJ </v>
      </c>
      <c r="E463" s="136" t="str">
        <f>'GIRLS '!D466</f>
        <v>A</v>
      </c>
      <c r="F463" s="136">
        <f>'GIRLS '!E467</f>
        <v>6</v>
      </c>
      <c r="G463" s="136" t="str">
        <f>'GIRLS '!H467</f>
        <v xml:space="preserve"> </v>
      </c>
      <c r="H463" s="136" t="str">
        <f>'GIRLS '!J467</f>
        <v/>
      </c>
      <c r="I463" s="136" t="str">
        <f t="shared" si="7"/>
        <v>U17W</v>
      </c>
      <c r="J463" s="137">
        <f>'GIRLS '!G467</f>
        <v>0</v>
      </c>
    </row>
    <row r="464" spans="1:10">
      <c r="A464" s="136">
        <f>'GIRLS '!L468</f>
        <v>0</v>
      </c>
      <c r="B464" s="136" t="str">
        <f>'GIRLS '!B467</f>
        <v>W</v>
      </c>
      <c r="C464" s="136" t="str">
        <f>'GIRLS '!A467</f>
        <v>U17</v>
      </c>
      <c r="D464" s="136" t="str">
        <f>'GIRLS '!C467</f>
        <v xml:space="preserve">LJ </v>
      </c>
      <c r="E464" s="136" t="str">
        <f>'GIRLS '!D467</f>
        <v>A</v>
      </c>
      <c r="F464" s="136" t="str">
        <f>'GIRLS '!E468</f>
        <v/>
      </c>
      <c r="G464" s="136">
        <f>'GIRLS '!H468</f>
        <v>0</v>
      </c>
      <c r="H464" s="136">
        <f>'GIRLS '!J468</f>
        <v>0</v>
      </c>
      <c r="I464" s="136" t="str">
        <f t="shared" si="7"/>
        <v>U17W</v>
      </c>
      <c r="J464" s="137">
        <f>'GIRLS '!G468</f>
        <v>0</v>
      </c>
    </row>
    <row r="465" spans="1:10" ht="63.75">
      <c r="A465" s="136">
        <f>'GIRLS '!L469</f>
        <v>0</v>
      </c>
      <c r="B465" s="136" t="str">
        <f>'GIRLS '!B468</f>
        <v>W</v>
      </c>
      <c r="C465" s="136" t="str">
        <f>'GIRLS '!A468</f>
        <v>U17</v>
      </c>
      <c r="D465" s="136">
        <f>'GIRLS '!C468</f>
        <v>0</v>
      </c>
      <c r="E465" s="136">
        <f>'GIRLS '!D468</f>
        <v>0</v>
      </c>
      <c r="F465" s="136" t="str">
        <f>'GIRLS '!E469</f>
        <v>UNDER 17 WOMEN LONG JUMP B String</v>
      </c>
      <c r="G465" s="136">
        <f>'GIRLS '!H469</f>
        <v>0</v>
      </c>
      <c r="H465" s="136">
        <f>'GIRLS '!J469</f>
        <v>0</v>
      </c>
      <c r="I465" s="136" t="str">
        <f t="shared" si="7"/>
        <v>U17W</v>
      </c>
      <c r="J465" s="137">
        <f>'GIRLS '!G469</f>
        <v>0</v>
      </c>
    </row>
    <row r="466" spans="1:10">
      <c r="A466" s="136" t="str">
        <f>'GIRLS '!L470</f>
        <v xml:space="preserve"> </v>
      </c>
      <c r="B466" s="136" t="str">
        <f>'GIRLS '!B469</f>
        <v>W</v>
      </c>
      <c r="C466" s="136" t="str">
        <f>'GIRLS '!A469</f>
        <v>U17</v>
      </c>
      <c r="D466" s="136" t="str">
        <f>'GIRLS '!C469</f>
        <v xml:space="preserve">LJ </v>
      </c>
      <c r="E466" s="136" t="str">
        <f>'GIRLS '!D469</f>
        <v>B</v>
      </c>
      <c r="F466" s="136">
        <f>'GIRLS '!E470</f>
        <v>1</v>
      </c>
      <c r="G466" s="136" t="str">
        <f>'GIRLS '!H470</f>
        <v>Olivia Michael</v>
      </c>
      <c r="H466" s="136" t="str">
        <f>'GIRLS '!J470</f>
        <v>Slough J</v>
      </c>
      <c r="I466" s="136" t="str">
        <f t="shared" si="7"/>
        <v>U17W</v>
      </c>
      <c r="J466" s="137">
        <f>'GIRLS '!G470</f>
        <v>4.29</v>
      </c>
    </row>
    <row r="467" spans="1:10">
      <c r="A467" s="136" t="str">
        <f>'GIRLS '!L471</f>
        <v xml:space="preserve"> </v>
      </c>
      <c r="B467" s="136" t="str">
        <f>'GIRLS '!B470</f>
        <v>W</v>
      </c>
      <c r="C467" s="136" t="str">
        <f>'GIRLS '!A470</f>
        <v>U17</v>
      </c>
      <c r="D467" s="136" t="str">
        <f>'GIRLS '!C470</f>
        <v xml:space="preserve">LJ </v>
      </c>
      <c r="E467" s="136" t="str">
        <f>'GIRLS '!D470</f>
        <v>B</v>
      </c>
      <c r="F467" s="136">
        <f>'GIRLS '!E471</f>
        <v>2</v>
      </c>
      <c r="G467" s="136" t="str">
        <f>'GIRLS '!H471</f>
        <v>Emily Weeks</v>
      </c>
      <c r="H467" s="136" t="str">
        <f>'GIRLS '!J471</f>
        <v>Win</v>
      </c>
      <c r="I467" s="136" t="str">
        <f t="shared" si="7"/>
        <v>U17W</v>
      </c>
      <c r="J467" s="137">
        <f>'GIRLS '!G471</f>
        <v>3.88</v>
      </c>
    </row>
    <row r="468" spans="1:10">
      <c r="A468" s="136" t="str">
        <f>'GIRLS '!L472</f>
        <v/>
      </c>
      <c r="B468" s="136" t="str">
        <f>'GIRLS '!B471</f>
        <v>W</v>
      </c>
      <c r="C468" s="136" t="str">
        <f>'GIRLS '!A471</f>
        <v>U17</v>
      </c>
      <c r="D468" s="136" t="str">
        <f>'GIRLS '!C471</f>
        <v xml:space="preserve">LJ </v>
      </c>
      <c r="E468" s="136" t="str">
        <f>'GIRLS '!D471</f>
        <v>B</v>
      </c>
      <c r="F468" s="136">
        <f>'GIRLS '!E472</f>
        <v>3</v>
      </c>
      <c r="G468" s="136" t="str">
        <f>'GIRLS '!H472</f>
        <v xml:space="preserve"> </v>
      </c>
      <c r="H468" s="136" t="str">
        <f>'GIRLS '!J472</f>
        <v/>
      </c>
      <c r="I468" s="136" t="str">
        <f t="shared" si="7"/>
        <v>U17W</v>
      </c>
      <c r="J468" s="137">
        <f>'GIRLS '!G472</f>
        <v>0</v>
      </c>
    </row>
    <row r="469" spans="1:10">
      <c r="A469" s="136" t="str">
        <f>'GIRLS '!L473</f>
        <v/>
      </c>
      <c r="B469" s="136" t="str">
        <f>'GIRLS '!B472</f>
        <v>W</v>
      </c>
      <c r="C469" s="136" t="str">
        <f>'GIRLS '!A472</f>
        <v>U17</v>
      </c>
      <c r="D469" s="136" t="str">
        <f>'GIRLS '!C472</f>
        <v xml:space="preserve">LJ </v>
      </c>
      <c r="E469" s="136" t="str">
        <f>'GIRLS '!D472</f>
        <v>B</v>
      </c>
      <c r="F469" s="136">
        <f>'GIRLS '!E473</f>
        <v>4</v>
      </c>
      <c r="G469" s="136" t="str">
        <f>'GIRLS '!H473</f>
        <v xml:space="preserve"> </v>
      </c>
      <c r="H469" s="136" t="str">
        <f>'GIRLS '!J473</f>
        <v/>
      </c>
      <c r="I469" s="136" t="str">
        <f t="shared" si="7"/>
        <v>U17W</v>
      </c>
      <c r="J469" s="137">
        <f>'GIRLS '!G473</f>
        <v>0</v>
      </c>
    </row>
    <row r="470" spans="1:10">
      <c r="A470" s="136" t="str">
        <f>'GIRLS '!L474</f>
        <v/>
      </c>
      <c r="B470" s="136" t="str">
        <f>'GIRLS '!B473</f>
        <v>W</v>
      </c>
      <c r="C470" s="136" t="str">
        <f>'GIRLS '!A473</f>
        <v>U17</v>
      </c>
      <c r="D470" s="136" t="str">
        <f>'GIRLS '!C473</f>
        <v xml:space="preserve">LJ </v>
      </c>
      <c r="E470" s="136" t="str">
        <f>'GIRLS '!D473</f>
        <v>B</v>
      </c>
      <c r="F470" s="136">
        <f>'GIRLS '!E474</f>
        <v>5</v>
      </c>
      <c r="G470" s="136" t="str">
        <f>'GIRLS '!H474</f>
        <v xml:space="preserve"> </v>
      </c>
      <c r="H470" s="136" t="str">
        <f>'GIRLS '!J474</f>
        <v/>
      </c>
      <c r="I470" s="136" t="str">
        <f t="shared" si="7"/>
        <v>U17W</v>
      </c>
      <c r="J470" s="137">
        <f>'GIRLS '!G474</f>
        <v>0</v>
      </c>
    </row>
    <row r="471" spans="1:10">
      <c r="A471" s="136" t="str">
        <f>'GIRLS '!L475</f>
        <v/>
      </c>
      <c r="B471" s="136" t="str">
        <f>'GIRLS '!B474</f>
        <v>W</v>
      </c>
      <c r="C471" s="136" t="str">
        <f>'GIRLS '!A474</f>
        <v>U17</v>
      </c>
      <c r="D471" s="136" t="str">
        <f>'GIRLS '!C474</f>
        <v xml:space="preserve">LJ </v>
      </c>
      <c r="E471" s="136" t="str">
        <f>'GIRLS '!D474</f>
        <v>B</v>
      </c>
      <c r="F471" s="136">
        <f>'GIRLS '!E475</f>
        <v>6</v>
      </c>
      <c r="G471" s="136" t="str">
        <f>'GIRLS '!H475</f>
        <v xml:space="preserve"> </v>
      </c>
      <c r="H471" s="136" t="str">
        <f>'GIRLS '!J475</f>
        <v/>
      </c>
      <c r="I471" s="136" t="str">
        <f t="shared" si="7"/>
        <v>U17W</v>
      </c>
      <c r="J471" s="137">
        <f>'GIRLS '!G475</f>
        <v>0</v>
      </c>
    </row>
    <row r="472" spans="1:10">
      <c r="A472" s="136">
        <f>'GIRLS '!L476</f>
        <v>0</v>
      </c>
      <c r="B472" s="136" t="str">
        <f>'GIRLS '!B475</f>
        <v>W</v>
      </c>
      <c r="C472" s="136" t="str">
        <f>'GIRLS '!A475</f>
        <v>U17</v>
      </c>
      <c r="D472" s="136" t="str">
        <f>'GIRLS '!C475</f>
        <v xml:space="preserve">LJ </v>
      </c>
      <c r="E472" s="136" t="str">
        <f>'GIRLS '!D475</f>
        <v>B</v>
      </c>
      <c r="F472" s="136" t="str">
        <f>'GIRLS '!E476</f>
        <v/>
      </c>
      <c r="G472" s="136">
        <f>'GIRLS '!H476</f>
        <v>0</v>
      </c>
      <c r="H472" s="136">
        <f>'GIRLS '!J476</f>
        <v>0</v>
      </c>
      <c r="I472" s="136" t="str">
        <f t="shared" si="7"/>
        <v>U17W</v>
      </c>
      <c r="J472" s="137">
        <f>'GIRLS '!G476</f>
        <v>0</v>
      </c>
    </row>
    <row r="473" spans="1:10" ht="63.75">
      <c r="A473" s="136">
        <f>'GIRLS '!L477</f>
        <v>0</v>
      </c>
      <c r="B473" s="136" t="str">
        <f>'GIRLS '!B476</f>
        <v>W</v>
      </c>
      <c r="C473" s="136" t="str">
        <f>'GIRLS '!A476</f>
        <v>U17</v>
      </c>
      <c r="D473" s="136">
        <f>'GIRLS '!C476</f>
        <v>0</v>
      </c>
      <c r="E473" s="136">
        <f>'GIRLS '!D476</f>
        <v>0</v>
      </c>
      <c r="F473" s="136" t="str">
        <f>'GIRLS '!E477</f>
        <v>UNDER 17 WOMEN HIGH JUMP A String</v>
      </c>
      <c r="G473" s="136">
        <f>'GIRLS '!H477</f>
        <v>0</v>
      </c>
      <c r="H473" s="136">
        <f>'GIRLS '!J477</f>
        <v>0</v>
      </c>
      <c r="I473" s="136" t="str">
        <f t="shared" si="7"/>
        <v>U17W</v>
      </c>
      <c r="J473" s="137">
        <f>'GIRLS '!G477</f>
        <v>0</v>
      </c>
    </row>
    <row r="474" spans="1:10">
      <c r="A474" s="136" t="str">
        <f>'GIRLS '!L478</f>
        <v>AW</v>
      </c>
      <c r="B474" s="136" t="str">
        <f>'GIRLS '!B477</f>
        <v>W</v>
      </c>
      <c r="C474" s="136" t="str">
        <f>'GIRLS '!A477</f>
        <v>U17</v>
      </c>
      <c r="D474" s="136" t="str">
        <f>'GIRLS '!C477</f>
        <v xml:space="preserve">HJ </v>
      </c>
      <c r="E474" s="136" t="str">
        <f>'GIRLS '!D477</f>
        <v>A</v>
      </c>
      <c r="F474" s="136">
        <f>'GIRLS '!E478</f>
        <v>1</v>
      </c>
      <c r="G474" s="136" t="str">
        <f>'GIRLS '!H478</f>
        <v>Molly Hole</v>
      </c>
      <c r="H474" s="136" t="str">
        <f>'GIRLS '!J478</f>
        <v>Salis</v>
      </c>
      <c r="I474" s="136" t="str">
        <f t="shared" si="7"/>
        <v>U17W</v>
      </c>
      <c r="J474" s="137">
        <f>'GIRLS '!G478</f>
        <v>1.7</v>
      </c>
    </row>
    <row r="475" spans="1:10">
      <c r="A475" s="136" t="str">
        <f>'GIRLS '!L479</f>
        <v>AW</v>
      </c>
      <c r="B475" s="136" t="str">
        <f>'GIRLS '!B478</f>
        <v>W</v>
      </c>
      <c r="C475" s="136" t="str">
        <f>'GIRLS '!A478</f>
        <v>U17</v>
      </c>
      <c r="D475" s="136" t="str">
        <f>'GIRLS '!C478</f>
        <v xml:space="preserve">HJ </v>
      </c>
      <c r="E475" s="136" t="str">
        <f>'GIRLS '!D478</f>
        <v>A</v>
      </c>
      <c r="F475" s="136">
        <f>'GIRLS '!E479</f>
        <v>2</v>
      </c>
      <c r="G475" s="136" t="str">
        <f>'GIRLS '!H479</f>
        <v>Emily Smith</v>
      </c>
      <c r="H475" s="136" t="str">
        <f>'GIRLS '!J479</f>
        <v>Win</v>
      </c>
      <c r="I475" s="136" t="str">
        <f t="shared" si="7"/>
        <v>U17W</v>
      </c>
      <c r="J475" s="137">
        <f>'GIRLS '!G479</f>
        <v>1.52</v>
      </c>
    </row>
    <row r="476" spans="1:10">
      <c r="A476" s="136" t="str">
        <f>'GIRLS '!L480</f>
        <v xml:space="preserve"> </v>
      </c>
      <c r="B476" s="136" t="str">
        <f>'GIRLS '!B479</f>
        <v>W</v>
      </c>
      <c r="C476" s="136" t="str">
        <f>'GIRLS '!A479</f>
        <v>U17</v>
      </c>
      <c r="D476" s="136" t="str">
        <f>'GIRLS '!C479</f>
        <v xml:space="preserve">HJ </v>
      </c>
      <c r="E476" s="136" t="str">
        <f>'GIRLS '!D479</f>
        <v>A</v>
      </c>
      <c r="F476" s="136">
        <f>'GIRLS '!E480</f>
        <v>3</v>
      </c>
      <c r="G476" s="136" t="str">
        <f>'GIRLS '!H480</f>
        <v>Olivia Michael</v>
      </c>
      <c r="H476" s="136" t="str">
        <f>'GIRLS '!J480</f>
        <v>Slough J</v>
      </c>
      <c r="I476" s="136" t="str">
        <f t="shared" si="7"/>
        <v>U17W</v>
      </c>
      <c r="J476" s="137">
        <f>'GIRLS '!G480</f>
        <v>1.35</v>
      </c>
    </row>
    <row r="477" spans="1:10">
      <c r="A477" s="136" t="str">
        <f>'GIRLS '!L481</f>
        <v xml:space="preserve"> </v>
      </c>
      <c r="B477" s="136" t="str">
        <f>'GIRLS '!B480</f>
        <v>W</v>
      </c>
      <c r="C477" s="136" t="str">
        <f>'GIRLS '!A480</f>
        <v>U17</v>
      </c>
      <c r="D477" s="136" t="str">
        <f>'GIRLS '!C480</f>
        <v xml:space="preserve">HJ </v>
      </c>
      <c r="E477" s="136" t="str">
        <f>'GIRLS '!D480</f>
        <v>A</v>
      </c>
      <c r="F477" s="136">
        <f>'GIRLS '!E481</f>
        <v>4</v>
      </c>
      <c r="G477" s="136" t="str">
        <f>'GIRLS '!H481</f>
        <v>SCARLETT O'CONNOR</v>
      </c>
      <c r="H477" s="136" t="str">
        <f>'GIRLS '!J481</f>
        <v>Newb</v>
      </c>
      <c r="I477" s="136" t="str">
        <f t="shared" si="7"/>
        <v>U17W</v>
      </c>
      <c r="J477" s="137">
        <f>'GIRLS '!G481</f>
        <v>1.3</v>
      </c>
    </row>
    <row r="478" spans="1:10">
      <c r="A478" s="136" t="str">
        <f>'GIRLS '!L482</f>
        <v/>
      </c>
      <c r="B478" s="136" t="str">
        <f>'GIRLS '!B481</f>
        <v>W</v>
      </c>
      <c r="C478" s="136" t="str">
        <f>'GIRLS '!A481</f>
        <v>U17</v>
      </c>
      <c r="D478" s="136" t="str">
        <f>'GIRLS '!C481</f>
        <v xml:space="preserve">HJ </v>
      </c>
      <c r="E478" s="136" t="str">
        <f>'GIRLS '!D481</f>
        <v>A</v>
      </c>
      <c r="F478" s="136">
        <f>'GIRLS '!E482</f>
        <v>5</v>
      </c>
      <c r="G478" s="136" t="str">
        <f>'GIRLS '!H482</f>
        <v xml:space="preserve"> </v>
      </c>
      <c r="H478" s="136" t="str">
        <f>'GIRLS '!J482</f>
        <v/>
      </c>
      <c r="I478" s="136" t="str">
        <f t="shared" si="7"/>
        <v>U17W</v>
      </c>
      <c r="J478" s="137">
        <f>'GIRLS '!G482</f>
        <v>0</v>
      </c>
    </row>
    <row r="479" spans="1:10">
      <c r="A479" s="136" t="str">
        <f>'GIRLS '!L483</f>
        <v/>
      </c>
      <c r="B479" s="136" t="str">
        <f>'GIRLS '!B482</f>
        <v>W</v>
      </c>
      <c r="C479" s="136" t="str">
        <f>'GIRLS '!A482</f>
        <v>U17</v>
      </c>
      <c r="D479" s="136" t="str">
        <f>'GIRLS '!C482</f>
        <v xml:space="preserve">HJ </v>
      </c>
      <c r="E479" s="136" t="str">
        <f>'GIRLS '!D482</f>
        <v>A</v>
      </c>
      <c r="F479" s="136">
        <f>'GIRLS '!E483</f>
        <v>6</v>
      </c>
      <c r="G479" s="136" t="str">
        <f>'GIRLS '!H483</f>
        <v xml:space="preserve"> </v>
      </c>
      <c r="H479" s="136" t="str">
        <f>'GIRLS '!J483</f>
        <v/>
      </c>
      <c r="I479" s="136" t="str">
        <f t="shared" si="7"/>
        <v>U17W</v>
      </c>
      <c r="J479" s="137">
        <f>'GIRLS '!G483</f>
        <v>0</v>
      </c>
    </row>
    <row r="480" spans="1:10">
      <c r="A480" s="136">
        <f>'GIRLS '!L484</f>
        <v>0</v>
      </c>
      <c r="B480" s="136" t="str">
        <f>'GIRLS '!B483</f>
        <v>W</v>
      </c>
      <c r="C480" s="136" t="str">
        <f>'GIRLS '!A483</f>
        <v>U17</v>
      </c>
      <c r="D480" s="136" t="str">
        <f>'GIRLS '!C483</f>
        <v xml:space="preserve">HJ </v>
      </c>
      <c r="E480" s="136" t="str">
        <f>'GIRLS '!D483</f>
        <v>A</v>
      </c>
      <c r="F480" s="136" t="str">
        <f>'GIRLS '!E484</f>
        <v/>
      </c>
      <c r="G480" s="136">
        <f>'GIRLS '!H484</f>
        <v>0</v>
      </c>
      <c r="H480" s="136">
        <f>'GIRLS '!J484</f>
        <v>0</v>
      </c>
      <c r="I480" s="136" t="str">
        <f t="shared" si="7"/>
        <v>U17W</v>
      </c>
      <c r="J480" s="137">
        <f>'GIRLS '!G484</f>
        <v>0</v>
      </c>
    </row>
    <row r="481" spans="1:10" ht="63.75">
      <c r="A481" s="136">
        <f>'GIRLS '!L485</f>
        <v>0</v>
      </c>
      <c r="B481" s="136" t="str">
        <f>'GIRLS '!B484</f>
        <v>W</v>
      </c>
      <c r="C481" s="136" t="str">
        <f>'GIRLS '!A484</f>
        <v>U17</v>
      </c>
      <c r="D481" s="136">
        <f>'GIRLS '!C484</f>
        <v>0</v>
      </c>
      <c r="E481" s="136">
        <f>'GIRLS '!D484</f>
        <v>0</v>
      </c>
      <c r="F481" s="136" t="str">
        <f>'GIRLS '!E485</f>
        <v>UNDER 17 WOMEN HIGH JUMP B String</v>
      </c>
      <c r="G481" s="136">
        <f>'GIRLS '!H485</f>
        <v>0</v>
      </c>
      <c r="H481" s="136">
        <f>'GIRLS '!J485</f>
        <v>0</v>
      </c>
      <c r="I481" s="136" t="str">
        <f t="shared" si="7"/>
        <v>U17W</v>
      </c>
      <c r="J481" s="137">
        <f>'GIRLS '!G485</f>
        <v>0</v>
      </c>
    </row>
    <row r="482" spans="1:10">
      <c r="A482" s="136" t="str">
        <f>'GIRLS '!L486</f>
        <v>AW</v>
      </c>
      <c r="B482" s="136" t="str">
        <f>'GIRLS '!B485</f>
        <v>W</v>
      </c>
      <c r="C482" s="136" t="str">
        <f>'GIRLS '!A485</f>
        <v>U17</v>
      </c>
      <c r="D482" s="136" t="str">
        <f>'GIRLS '!C485</f>
        <v xml:space="preserve">HJ </v>
      </c>
      <c r="E482" s="136" t="str">
        <f>'GIRLS '!D485</f>
        <v>B</v>
      </c>
      <c r="F482" s="136">
        <f>'GIRLS '!E486</f>
        <v>1</v>
      </c>
      <c r="G482" s="136" t="str">
        <f>'GIRLS '!H486</f>
        <v xml:space="preserve">Olivia Jones </v>
      </c>
      <c r="H482" s="136" t="str">
        <f>'GIRLS '!J486</f>
        <v>Win</v>
      </c>
      <c r="I482" s="136" t="str">
        <f t="shared" si="7"/>
        <v>U17W</v>
      </c>
      <c r="J482" s="137">
        <f>'GIRLS '!G486</f>
        <v>1.5</v>
      </c>
    </row>
    <row r="483" spans="1:10">
      <c r="A483" s="136" t="str">
        <f>'GIRLS '!L487</f>
        <v xml:space="preserve"> </v>
      </c>
      <c r="B483" s="136" t="str">
        <f>'GIRLS '!B486</f>
        <v>W</v>
      </c>
      <c r="C483" s="136" t="str">
        <f>'GIRLS '!A486</f>
        <v>U17</v>
      </c>
      <c r="D483" s="136" t="str">
        <f>'GIRLS '!C486</f>
        <v xml:space="preserve">HJ </v>
      </c>
      <c r="E483" s="136" t="str">
        <f>'GIRLS '!D486</f>
        <v>B</v>
      </c>
      <c r="F483" s="136">
        <f>'GIRLS '!E487</f>
        <v>2</v>
      </c>
      <c r="G483" s="136" t="str">
        <f>'GIRLS '!H487</f>
        <v>Ellie Yarwood</v>
      </c>
      <c r="H483" s="136" t="str">
        <f>'GIRLS '!J487</f>
        <v>Salis</v>
      </c>
      <c r="I483" s="136" t="str">
        <f t="shared" si="7"/>
        <v>U17W</v>
      </c>
      <c r="J483" s="137">
        <f>'GIRLS '!G487</f>
        <v>1.3</v>
      </c>
    </row>
    <row r="484" spans="1:10">
      <c r="A484" s="136" t="str">
        <f>'GIRLS '!L488</f>
        <v xml:space="preserve"> </v>
      </c>
      <c r="B484" s="136" t="str">
        <f>'GIRLS '!B487</f>
        <v>W</v>
      </c>
      <c r="C484" s="136" t="str">
        <f>'GIRLS '!A487</f>
        <v>U17</v>
      </c>
      <c r="D484" s="136" t="str">
        <f>'GIRLS '!C487</f>
        <v xml:space="preserve">HJ </v>
      </c>
      <c r="E484" s="136" t="str">
        <f>'GIRLS '!D487</f>
        <v>B</v>
      </c>
      <c r="F484" s="136">
        <f>'GIRLS '!E488</f>
        <v>3</v>
      </c>
      <c r="G484" s="136" t="str">
        <f>'GIRLS '!H488</f>
        <v>Sinead Curtiss</v>
      </c>
      <c r="H484" s="136" t="str">
        <f>'GIRLS '!J488</f>
        <v>Slough J</v>
      </c>
      <c r="I484" s="136" t="str">
        <f t="shared" si="7"/>
        <v>U17W</v>
      </c>
      <c r="J484" s="137">
        <f>'GIRLS '!G488</f>
        <v>1.3</v>
      </c>
    </row>
    <row r="485" spans="1:10">
      <c r="A485" s="136" t="str">
        <f>'GIRLS '!L489</f>
        <v/>
      </c>
      <c r="B485" s="136" t="str">
        <f>'GIRLS '!B488</f>
        <v>W</v>
      </c>
      <c r="C485" s="136" t="str">
        <f>'GIRLS '!A488</f>
        <v>U17</v>
      </c>
      <c r="D485" s="136" t="str">
        <f>'GIRLS '!C488</f>
        <v xml:space="preserve">HJ </v>
      </c>
      <c r="E485" s="136" t="str">
        <f>'GIRLS '!D488</f>
        <v>B</v>
      </c>
      <c r="F485" s="136">
        <f>'GIRLS '!E489</f>
        <v>4</v>
      </c>
      <c r="G485" s="136" t="str">
        <f>'GIRLS '!H489</f>
        <v xml:space="preserve"> </v>
      </c>
      <c r="H485" s="136" t="str">
        <f>'GIRLS '!J489</f>
        <v/>
      </c>
      <c r="I485" s="136" t="str">
        <f t="shared" si="7"/>
        <v>U17W</v>
      </c>
      <c r="J485" s="137">
        <f>'GIRLS '!G489</f>
        <v>0</v>
      </c>
    </row>
    <row r="486" spans="1:10">
      <c r="A486" s="136" t="str">
        <f>'GIRLS '!L490</f>
        <v/>
      </c>
      <c r="B486" s="136" t="str">
        <f>'GIRLS '!B489</f>
        <v>W</v>
      </c>
      <c r="C486" s="136" t="str">
        <f>'GIRLS '!A489</f>
        <v>U17</v>
      </c>
      <c r="D486" s="136" t="str">
        <f>'GIRLS '!C489</f>
        <v xml:space="preserve">HJ </v>
      </c>
      <c r="E486" s="136" t="str">
        <f>'GIRLS '!D489</f>
        <v>B</v>
      </c>
      <c r="F486" s="136">
        <f>'GIRLS '!E490</f>
        <v>5</v>
      </c>
      <c r="G486" s="136" t="str">
        <f>'GIRLS '!H490</f>
        <v xml:space="preserve"> </v>
      </c>
      <c r="H486" s="136" t="str">
        <f>'GIRLS '!J490</f>
        <v/>
      </c>
      <c r="I486" s="136" t="str">
        <f t="shared" si="7"/>
        <v>U17W</v>
      </c>
      <c r="J486" s="137">
        <f>'GIRLS '!G490</f>
        <v>0</v>
      </c>
    </row>
    <row r="487" spans="1:10">
      <c r="A487" s="136" t="str">
        <f>'GIRLS '!L491</f>
        <v/>
      </c>
      <c r="B487" s="136" t="str">
        <f>'GIRLS '!B490</f>
        <v>W</v>
      </c>
      <c r="C487" s="136" t="str">
        <f>'GIRLS '!A490</f>
        <v>U17</v>
      </c>
      <c r="D487" s="136" t="str">
        <f>'GIRLS '!C490</f>
        <v xml:space="preserve">HJ </v>
      </c>
      <c r="E487" s="136" t="str">
        <f>'GIRLS '!D490</f>
        <v>B</v>
      </c>
      <c r="F487" s="136">
        <f>'GIRLS '!E491</f>
        <v>6</v>
      </c>
      <c r="G487" s="136" t="str">
        <f>'GIRLS '!H491</f>
        <v xml:space="preserve"> </v>
      </c>
      <c r="H487" s="136" t="str">
        <f>'GIRLS '!J491</f>
        <v/>
      </c>
      <c r="I487" s="136" t="str">
        <f t="shared" si="7"/>
        <v>U17W</v>
      </c>
      <c r="J487" s="137">
        <f>'GIRLS '!G491</f>
        <v>0</v>
      </c>
    </row>
    <row r="488" spans="1:10">
      <c r="A488" s="136">
        <f>'GIRLS '!L492</f>
        <v>0</v>
      </c>
      <c r="B488" s="136" t="str">
        <f>'GIRLS '!B491</f>
        <v>W</v>
      </c>
      <c r="C488" s="136" t="str">
        <f>'GIRLS '!A491</f>
        <v>U17</v>
      </c>
      <c r="D488" s="136" t="str">
        <f>'GIRLS '!C491</f>
        <v xml:space="preserve">HJ </v>
      </c>
      <c r="E488" s="136" t="str">
        <f>'GIRLS '!D491</f>
        <v>B</v>
      </c>
      <c r="F488" s="136" t="str">
        <f>'GIRLS '!E492</f>
        <v/>
      </c>
      <c r="G488" s="136">
        <f>'GIRLS '!H492</f>
        <v>0</v>
      </c>
      <c r="H488" s="136">
        <f>'GIRLS '!J492</f>
        <v>0</v>
      </c>
      <c r="I488" s="136" t="str">
        <f t="shared" si="7"/>
        <v>U17W</v>
      </c>
      <c r="J488" s="137">
        <f>'GIRLS '!G492</f>
        <v>0</v>
      </c>
    </row>
    <row r="489" spans="1:10" ht="51">
      <c r="A489" s="136">
        <f>'GIRLS '!L493</f>
        <v>0</v>
      </c>
      <c r="B489" s="136" t="str">
        <f>'GIRLS '!B492</f>
        <v>W</v>
      </c>
      <c r="C489" s="136" t="str">
        <f>'GIRLS '!A492</f>
        <v>U17</v>
      </c>
      <c r="D489" s="136">
        <f>'GIRLS '!C492</f>
        <v>0</v>
      </c>
      <c r="E489" s="136">
        <f>'GIRLS '!D492</f>
        <v>0</v>
      </c>
      <c r="F489" s="136" t="str">
        <f>'GIRLS '!E493</f>
        <v>UNDER 17 WOMEN SHOT A String</v>
      </c>
      <c r="G489" s="136">
        <f>'GIRLS '!H493</f>
        <v>0</v>
      </c>
      <c r="H489" s="136">
        <f>'GIRLS '!J493</f>
        <v>0</v>
      </c>
      <c r="I489" s="136" t="str">
        <f t="shared" si="7"/>
        <v>U17W</v>
      </c>
      <c r="J489" s="137">
        <f>'GIRLS '!G493</f>
        <v>0</v>
      </c>
    </row>
    <row r="490" spans="1:10">
      <c r="A490" s="136" t="str">
        <f>'GIRLS '!L494</f>
        <v>AW</v>
      </c>
      <c r="B490" s="136" t="str">
        <f>'GIRLS '!B493</f>
        <v>W</v>
      </c>
      <c r="C490" s="136" t="str">
        <f>'GIRLS '!A493</f>
        <v>U17</v>
      </c>
      <c r="D490" s="136" t="str">
        <f>'GIRLS '!C493</f>
        <v>SPU17W</v>
      </c>
      <c r="E490" s="136" t="str">
        <f>'GIRLS '!D493</f>
        <v>A</v>
      </c>
      <c r="F490" s="136">
        <f>'GIRLS '!E494</f>
        <v>1</v>
      </c>
      <c r="G490" s="136" t="str">
        <f>'GIRLS '!H494</f>
        <v>Annie Sutcliffe</v>
      </c>
      <c r="H490" s="136" t="str">
        <f>'GIRLS '!J494</f>
        <v>Oxf C</v>
      </c>
      <c r="I490" s="136" t="str">
        <f t="shared" si="7"/>
        <v>U17W</v>
      </c>
      <c r="J490" s="137">
        <f>'GIRLS '!G494</f>
        <v>9.94</v>
      </c>
    </row>
    <row r="491" spans="1:10">
      <c r="A491" s="136" t="str">
        <f>'GIRLS '!L495</f>
        <v>AW</v>
      </c>
      <c r="B491" s="136" t="str">
        <f>'GIRLS '!B494</f>
        <v>W</v>
      </c>
      <c r="C491" s="136" t="str">
        <f>'GIRLS '!A494</f>
        <v>U17</v>
      </c>
      <c r="D491" s="136" t="str">
        <f>'GIRLS '!C494</f>
        <v>SPU17W</v>
      </c>
      <c r="E491" s="136" t="str">
        <f>'GIRLS '!D494</f>
        <v>A</v>
      </c>
      <c r="F491" s="136">
        <f>'GIRLS '!E495</f>
        <v>2</v>
      </c>
      <c r="G491" s="136" t="str">
        <f>'GIRLS '!H495</f>
        <v>Serena Charles</v>
      </c>
      <c r="H491" s="136" t="str">
        <f>'GIRLS '!J495</f>
        <v>Win</v>
      </c>
      <c r="I491" s="136" t="str">
        <f t="shared" si="7"/>
        <v>U17W</v>
      </c>
      <c r="J491" s="137">
        <f>'GIRLS '!G495</f>
        <v>9.49</v>
      </c>
    </row>
    <row r="492" spans="1:10">
      <c r="A492" s="136" t="str">
        <f>'GIRLS '!L496</f>
        <v>AW</v>
      </c>
      <c r="B492" s="136" t="str">
        <f>'GIRLS '!B495</f>
        <v>W</v>
      </c>
      <c r="C492" s="136" t="str">
        <f>'GIRLS '!A495</f>
        <v>U17</v>
      </c>
      <c r="D492" s="136" t="str">
        <f>'GIRLS '!C495</f>
        <v>SPU17W</v>
      </c>
      <c r="E492" s="136" t="str">
        <f>'GIRLS '!D495</f>
        <v>A</v>
      </c>
      <c r="F492" s="136">
        <f>'GIRLS '!E496</f>
        <v>3</v>
      </c>
      <c r="G492" s="136" t="str">
        <f>'GIRLS '!H496</f>
        <v>Nia Jones</v>
      </c>
      <c r="H492" s="136" t="str">
        <f>'GIRLS '!J496</f>
        <v>Salis</v>
      </c>
      <c r="I492" s="136" t="str">
        <f t="shared" si="7"/>
        <v>U17W</v>
      </c>
      <c r="J492" s="137">
        <f>'GIRLS '!G496</f>
        <v>8.84</v>
      </c>
    </row>
    <row r="493" spans="1:10">
      <c r="A493" s="136" t="str">
        <f>'GIRLS '!L497</f>
        <v xml:space="preserve"> </v>
      </c>
      <c r="B493" s="136" t="str">
        <f>'GIRLS '!B496</f>
        <v>W</v>
      </c>
      <c r="C493" s="136" t="str">
        <f>'GIRLS '!A496</f>
        <v>U17</v>
      </c>
      <c r="D493" s="136" t="str">
        <f>'GIRLS '!C496</f>
        <v>SPU17W</v>
      </c>
      <c r="E493" s="136" t="str">
        <f>'GIRLS '!D496</f>
        <v>A</v>
      </c>
      <c r="F493" s="136">
        <f>'GIRLS '!E497</f>
        <v>4</v>
      </c>
      <c r="G493" s="136" t="str">
        <f>'GIRLS '!H497</f>
        <v>SCARLETT O'CONNOR</v>
      </c>
      <c r="H493" s="136" t="str">
        <f>'GIRLS '!J497</f>
        <v>Newb</v>
      </c>
      <c r="I493" s="136" t="str">
        <f t="shared" si="7"/>
        <v>U17W</v>
      </c>
      <c r="J493" s="137">
        <f>'GIRLS '!G497</f>
        <v>7.9</v>
      </c>
    </row>
    <row r="494" spans="1:10">
      <c r="A494" s="136" t="str">
        <f>'GIRLS '!L498</f>
        <v xml:space="preserve"> </v>
      </c>
      <c r="B494" s="136" t="str">
        <f>'GIRLS '!B497</f>
        <v>W</v>
      </c>
      <c r="C494" s="136" t="str">
        <f>'GIRLS '!A497</f>
        <v>U17</v>
      </c>
      <c r="D494" s="136" t="str">
        <f>'GIRLS '!C497</f>
        <v>SPU17W</v>
      </c>
      <c r="E494" s="136" t="str">
        <f>'GIRLS '!D497</f>
        <v>A</v>
      </c>
      <c r="F494" s="136">
        <f>'GIRLS '!E498</f>
        <v>5</v>
      </c>
      <c r="G494" s="136" t="str">
        <f>'GIRLS '!H498</f>
        <v>Sinead Curtiss</v>
      </c>
      <c r="H494" s="136" t="str">
        <f>'GIRLS '!J498</f>
        <v>Slough J</v>
      </c>
      <c r="I494" s="136" t="str">
        <f t="shared" si="7"/>
        <v>U17W</v>
      </c>
      <c r="J494" s="137">
        <f>'GIRLS '!G498</f>
        <v>6.62</v>
      </c>
    </row>
    <row r="495" spans="1:10">
      <c r="A495" s="136" t="str">
        <f>'GIRLS '!L499</f>
        <v/>
      </c>
      <c r="B495" s="136" t="str">
        <f>'GIRLS '!B498</f>
        <v>W</v>
      </c>
      <c r="C495" s="136" t="str">
        <f>'GIRLS '!A498</f>
        <v>U17</v>
      </c>
      <c r="D495" s="136" t="str">
        <f>'GIRLS '!C498</f>
        <v>SPU17W</v>
      </c>
      <c r="E495" s="136" t="str">
        <f>'GIRLS '!D498</f>
        <v>A</v>
      </c>
      <c r="F495" s="136">
        <f>'GIRLS '!E499</f>
        <v>6</v>
      </c>
      <c r="G495" s="136" t="str">
        <f>'GIRLS '!H499</f>
        <v xml:space="preserve"> </v>
      </c>
      <c r="H495" s="136" t="str">
        <f>'GIRLS '!J499</f>
        <v/>
      </c>
      <c r="I495" s="136" t="str">
        <f t="shared" si="7"/>
        <v>U17W</v>
      </c>
      <c r="J495" s="137">
        <f>'GIRLS '!G499</f>
        <v>0</v>
      </c>
    </row>
    <row r="496" spans="1:10">
      <c r="A496" s="136">
        <f>'GIRLS '!L500</f>
        <v>0</v>
      </c>
      <c r="B496" s="136" t="str">
        <f>'GIRLS '!B499</f>
        <v>W</v>
      </c>
      <c r="C496" s="136" t="str">
        <f>'GIRLS '!A499</f>
        <v>U17</v>
      </c>
      <c r="D496" s="136" t="str">
        <f>'GIRLS '!C499</f>
        <v>SPU17W</v>
      </c>
      <c r="E496" s="136" t="str">
        <f>'GIRLS '!D499</f>
        <v>A</v>
      </c>
      <c r="F496" s="136" t="str">
        <f>'GIRLS '!E500</f>
        <v/>
      </c>
      <c r="G496" s="136">
        <f>'GIRLS '!H500</f>
        <v>0</v>
      </c>
      <c r="H496" s="136">
        <f>'GIRLS '!J500</f>
        <v>0</v>
      </c>
      <c r="I496" s="136" t="str">
        <f t="shared" si="7"/>
        <v>U17W</v>
      </c>
      <c r="J496" s="137">
        <f>'GIRLS '!G500</f>
        <v>0</v>
      </c>
    </row>
    <row r="497" spans="1:10" ht="51">
      <c r="A497" s="136">
        <f>'GIRLS '!L501</f>
        <v>0</v>
      </c>
      <c r="B497" s="136" t="str">
        <f>'GIRLS '!B500</f>
        <v>W</v>
      </c>
      <c r="C497" s="136" t="str">
        <f>'GIRLS '!A500</f>
        <v>U17</v>
      </c>
      <c r="D497" s="136">
        <f>'GIRLS '!C500</f>
        <v>0</v>
      </c>
      <c r="E497" s="136">
        <f>'GIRLS '!D500</f>
        <v>0</v>
      </c>
      <c r="F497" s="136" t="str">
        <f>'GIRLS '!E501</f>
        <v>UNDER 17 WOMEN SHOT B String</v>
      </c>
      <c r="G497" s="136">
        <f>'GIRLS '!H501</f>
        <v>0</v>
      </c>
      <c r="H497" s="136">
        <f>'GIRLS '!J501</f>
        <v>0</v>
      </c>
      <c r="I497" s="136" t="str">
        <f t="shared" si="7"/>
        <v>U17W</v>
      </c>
      <c r="J497" s="137">
        <f>'GIRLS '!G501</f>
        <v>0</v>
      </c>
    </row>
    <row r="498" spans="1:10">
      <c r="A498" s="136" t="str">
        <f>'GIRLS '!L502</f>
        <v xml:space="preserve"> </v>
      </c>
      <c r="B498" s="136" t="str">
        <f>'GIRLS '!B501</f>
        <v>W</v>
      </c>
      <c r="C498" s="136" t="str">
        <f>'GIRLS '!A501</f>
        <v>U17</v>
      </c>
      <c r="D498" s="136" t="str">
        <f>'GIRLS '!C501</f>
        <v>SPU17W</v>
      </c>
      <c r="E498" s="136" t="str">
        <f>'GIRLS '!D501</f>
        <v>B</v>
      </c>
      <c r="F498" s="136">
        <f>'GIRLS '!E502</f>
        <v>1</v>
      </c>
      <c r="G498" s="136" t="str">
        <f>'GIRLS '!H502</f>
        <v>Ellie Yarwood</v>
      </c>
      <c r="H498" s="136" t="str">
        <f>'GIRLS '!J502</f>
        <v>Salis</v>
      </c>
      <c r="I498" s="136" t="str">
        <f t="shared" si="7"/>
        <v>U17W</v>
      </c>
      <c r="J498" s="137">
        <f>'GIRLS '!G502</f>
        <v>7.93</v>
      </c>
    </row>
    <row r="499" spans="1:10">
      <c r="A499" s="136" t="str">
        <f>'GIRLS '!L503</f>
        <v xml:space="preserve"> </v>
      </c>
      <c r="B499" s="136" t="str">
        <f>'GIRLS '!B502</f>
        <v>W</v>
      </c>
      <c r="C499" s="136" t="str">
        <f>'GIRLS '!A502</f>
        <v>U17</v>
      </c>
      <c r="D499" s="136" t="str">
        <f>'GIRLS '!C502</f>
        <v>SPU17W</v>
      </c>
      <c r="E499" s="136" t="str">
        <f>'GIRLS '!D502</f>
        <v>B</v>
      </c>
      <c r="F499" s="136">
        <f>'GIRLS '!E503</f>
        <v>2</v>
      </c>
      <c r="G499" s="136" t="str">
        <f>'GIRLS '!H503</f>
        <v>Sophie Torrance</v>
      </c>
      <c r="H499" s="136" t="str">
        <f>'GIRLS '!J503</f>
        <v>Win</v>
      </c>
      <c r="I499" s="136" t="str">
        <f t="shared" si="7"/>
        <v>U17W</v>
      </c>
      <c r="J499" s="137">
        <f>'GIRLS '!G503</f>
        <v>6.97</v>
      </c>
    </row>
    <row r="500" spans="1:10">
      <c r="A500" s="136" t="str">
        <f>'GIRLS '!L504</f>
        <v/>
      </c>
      <c r="B500" s="136" t="str">
        <f>'GIRLS '!B503</f>
        <v>W</v>
      </c>
      <c r="C500" s="136" t="str">
        <f>'GIRLS '!A503</f>
        <v>U17</v>
      </c>
      <c r="D500" s="136" t="str">
        <f>'GIRLS '!C503</f>
        <v>SPU17W</v>
      </c>
      <c r="E500" s="136" t="str">
        <f>'GIRLS '!D503</f>
        <v>B</v>
      </c>
      <c r="F500" s="136">
        <f>'GIRLS '!E504</f>
        <v>3</v>
      </c>
      <c r="G500" s="136" t="str">
        <f>'GIRLS '!H504</f>
        <v xml:space="preserve"> </v>
      </c>
      <c r="H500" s="136" t="str">
        <f>'GIRLS '!J504</f>
        <v/>
      </c>
      <c r="I500" s="136" t="str">
        <f t="shared" si="7"/>
        <v>U17W</v>
      </c>
      <c r="J500" s="137">
        <f>'GIRLS '!G504</f>
        <v>0</v>
      </c>
    </row>
    <row r="501" spans="1:10">
      <c r="A501" s="136" t="str">
        <f>'GIRLS '!L505</f>
        <v/>
      </c>
      <c r="B501" s="136" t="str">
        <f>'GIRLS '!B504</f>
        <v>W</v>
      </c>
      <c r="C501" s="136" t="str">
        <f>'GIRLS '!A504</f>
        <v>U17</v>
      </c>
      <c r="D501" s="136" t="str">
        <f>'GIRLS '!C504</f>
        <v>SPU17W</v>
      </c>
      <c r="E501" s="136" t="str">
        <f>'GIRLS '!D504</f>
        <v>B</v>
      </c>
      <c r="F501" s="136">
        <f>'GIRLS '!E505</f>
        <v>4</v>
      </c>
      <c r="G501" s="136" t="str">
        <f>'GIRLS '!H505</f>
        <v xml:space="preserve"> </v>
      </c>
      <c r="H501" s="136" t="str">
        <f>'GIRLS '!J505</f>
        <v/>
      </c>
      <c r="I501" s="136" t="str">
        <f t="shared" si="7"/>
        <v>U17W</v>
      </c>
      <c r="J501" s="137">
        <f>'GIRLS '!G505</f>
        <v>0</v>
      </c>
    </row>
    <row r="502" spans="1:10">
      <c r="A502" s="136" t="str">
        <f>'GIRLS '!L506</f>
        <v/>
      </c>
      <c r="B502" s="136" t="str">
        <f>'GIRLS '!B505</f>
        <v>W</v>
      </c>
      <c r="C502" s="136" t="str">
        <f>'GIRLS '!A505</f>
        <v>U17</v>
      </c>
      <c r="D502" s="136" t="str">
        <f>'GIRLS '!C505</f>
        <v>SPU17W</v>
      </c>
      <c r="E502" s="136" t="str">
        <f>'GIRLS '!D505</f>
        <v>B</v>
      </c>
      <c r="F502" s="136">
        <f>'GIRLS '!E506</f>
        <v>5</v>
      </c>
      <c r="G502" s="136" t="str">
        <f>'GIRLS '!H506</f>
        <v xml:space="preserve"> </v>
      </c>
      <c r="H502" s="136" t="str">
        <f>'GIRLS '!J506</f>
        <v/>
      </c>
      <c r="I502" s="136" t="str">
        <f t="shared" si="7"/>
        <v>U17W</v>
      </c>
      <c r="J502" s="137">
        <f>'GIRLS '!G506</f>
        <v>0</v>
      </c>
    </row>
    <row r="503" spans="1:10">
      <c r="A503" s="136" t="str">
        <f>'GIRLS '!L507</f>
        <v/>
      </c>
      <c r="B503" s="136" t="str">
        <f>'GIRLS '!B506</f>
        <v>W</v>
      </c>
      <c r="C503" s="136" t="str">
        <f>'GIRLS '!A506</f>
        <v>U17</v>
      </c>
      <c r="D503" s="136" t="str">
        <f>'GIRLS '!C506</f>
        <v>SPU17W</v>
      </c>
      <c r="E503" s="136" t="str">
        <f>'GIRLS '!D506</f>
        <v>B</v>
      </c>
      <c r="F503" s="136">
        <f>'GIRLS '!E507</f>
        <v>6</v>
      </c>
      <c r="G503" s="136" t="str">
        <f>'GIRLS '!H507</f>
        <v xml:space="preserve"> </v>
      </c>
      <c r="H503" s="136" t="str">
        <f>'GIRLS '!J507</f>
        <v/>
      </c>
      <c r="I503" s="136" t="str">
        <f t="shared" si="7"/>
        <v>U17W</v>
      </c>
      <c r="J503" s="137">
        <f>'GIRLS '!G507</f>
        <v>0</v>
      </c>
    </row>
    <row r="504" spans="1:10">
      <c r="A504" s="136">
        <f>'GIRLS '!L508</f>
        <v>0</v>
      </c>
      <c r="B504" s="136" t="str">
        <f>'GIRLS '!B507</f>
        <v>W</v>
      </c>
      <c r="C504" s="136" t="str">
        <f>'GIRLS '!A507</f>
        <v>U17</v>
      </c>
      <c r="D504" s="136" t="str">
        <f>'GIRLS '!C507</f>
        <v>SPU17W</v>
      </c>
      <c r="E504" s="136" t="str">
        <f>'GIRLS '!D507</f>
        <v>B</v>
      </c>
      <c r="F504" s="136" t="str">
        <f>'GIRLS '!E508</f>
        <v/>
      </c>
      <c r="G504" s="136">
        <f>'GIRLS '!H508</f>
        <v>0</v>
      </c>
      <c r="H504" s="136">
        <f>'GIRLS '!J508</f>
        <v>0</v>
      </c>
      <c r="I504" s="136" t="str">
        <f t="shared" si="7"/>
        <v>U17W</v>
      </c>
      <c r="J504" s="137">
        <f>'GIRLS '!G508</f>
        <v>0</v>
      </c>
    </row>
    <row r="505" spans="1:10" ht="51">
      <c r="A505" s="136">
        <f>'GIRLS '!L509</f>
        <v>0</v>
      </c>
      <c r="B505" s="136" t="str">
        <f>'GIRLS '!B508</f>
        <v>W</v>
      </c>
      <c r="C505" s="136" t="str">
        <f>'GIRLS '!A508</f>
        <v>U17</v>
      </c>
      <c r="D505" s="136">
        <f>'GIRLS '!C508</f>
        <v>0</v>
      </c>
      <c r="E505" s="136">
        <f>'GIRLS '!D508</f>
        <v>0</v>
      </c>
      <c r="F505" s="136" t="str">
        <f>'GIRLS '!E509</f>
        <v>UNDER 17 WOMEN DISCUS A String</v>
      </c>
      <c r="G505" s="136">
        <f>'GIRLS '!H509</f>
        <v>0</v>
      </c>
      <c r="H505" s="136">
        <f>'GIRLS '!J509</f>
        <v>0</v>
      </c>
      <c r="I505" s="136" t="str">
        <f t="shared" si="7"/>
        <v>U17W</v>
      </c>
      <c r="J505" s="137">
        <f>'GIRLS '!G509</f>
        <v>0</v>
      </c>
    </row>
    <row r="506" spans="1:10">
      <c r="A506" s="136" t="str">
        <f>'GIRLS '!L510</f>
        <v>AW</v>
      </c>
      <c r="B506" s="136" t="str">
        <f>'GIRLS '!B509</f>
        <v>W</v>
      </c>
      <c r="C506" s="136" t="str">
        <f>'GIRLS '!A509</f>
        <v>U17</v>
      </c>
      <c r="D506" s="136" t="str">
        <f>'GIRLS '!C509</f>
        <v>DTU17W</v>
      </c>
      <c r="E506" s="136" t="str">
        <f>'GIRLS '!D509</f>
        <v>A</v>
      </c>
      <c r="F506" s="136">
        <f>'GIRLS '!E510</f>
        <v>1</v>
      </c>
      <c r="G506" s="136" t="str">
        <f>'GIRLS '!H510</f>
        <v>Alina Eichhorst</v>
      </c>
      <c r="H506" s="136" t="str">
        <f>'GIRLS '!J510</f>
        <v>Win</v>
      </c>
      <c r="I506" s="136" t="str">
        <f t="shared" si="7"/>
        <v>U17W</v>
      </c>
      <c r="J506" s="137">
        <f>'GIRLS '!G510</f>
        <v>22.71</v>
      </c>
    </row>
    <row r="507" spans="1:10">
      <c r="A507" s="136" t="str">
        <f>'GIRLS '!L511</f>
        <v>AW</v>
      </c>
      <c r="B507" s="136" t="str">
        <f>'GIRLS '!B510</f>
        <v>W</v>
      </c>
      <c r="C507" s="136" t="str">
        <f>'GIRLS '!A510</f>
        <v>U17</v>
      </c>
      <c r="D507" s="136" t="str">
        <f>'GIRLS '!C510</f>
        <v>DTU17W</v>
      </c>
      <c r="E507" s="136" t="str">
        <f>'GIRLS '!D510</f>
        <v>A</v>
      </c>
      <c r="F507" s="136">
        <f>'GIRLS '!E511</f>
        <v>2</v>
      </c>
      <c r="G507" s="136" t="str">
        <f>'GIRLS '!H511</f>
        <v>Nia Jones</v>
      </c>
      <c r="H507" s="136" t="str">
        <f>'GIRLS '!J511</f>
        <v>Salis</v>
      </c>
      <c r="I507" s="136" t="str">
        <f t="shared" si="7"/>
        <v>U17W</v>
      </c>
      <c r="J507" s="137">
        <f>'GIRLS '!G511</f>
        <v>22.39</v>
      </c>
    </row>
    <row r="508" spans="1:10">
      <c r="A508" s="136" t="str">
        <f>'GIRLS '!L512</f>
        <v xml:space="preserve"> </v>
      </c>
      <c r="B508" s="136" t="str">
        <f>'GIRLS '!B511</f>
        <v>W</v>
      </c>
      <c r="C508" s="136" t="str">
        <f>'GIRLS '!A511</f>
        <v>U17</v>
      </c>
      <c r="D508" s="136" t="str">
        <f>'GIRLS '!C511</f>
        <v>DTU17W</v>
      </c>
      <c r="E508" s="136" t="str">
        <f>'GIRLS '!D511</f>
        <v>A</v>
      </c>
      <c r="F508" s="136">
        <f>'GIRLS '!E512</f>
        <v>3</v>
      </c>
      <c r="G508" s="136" t="str">
        <f>'GIRLS '!H512</f>
        <v>SCARLETT O'CONNOR</v>
      </c>
      <c r="H508" s="136" t="str">
        <f>'GIRLS '!J512</f>
        <v>Newb</v>
      </c>
      <c r="I508" s="136" t="str">
        <f t="shared" si="7"/>
        <v>U17W</v>
      </c>
      <c r="J508" s="137">
        <f>'GIRLS '!G512</f>
        <v>14.7</v>
      </c>
    </row>
    <row r="509" spans="1:10">
      <c r="A509" s="136" t="str">
        <f>'GIRLS '!L513</f>
        <v/>
      </c>
      <c r="B509" s="136" t="str">
        <f>'GIRLS '!B512</f>
        <v>W</v>
      </c>
      <c r="C509" s="136" t="str">
        <f>'GIRLS '!A512</f>
        <v>U17</v>
      </c>
      <c r="D509" s="136" t="str">
        <f>'GIRLS '!C512</f>
        <v>DTU17W</v>
      </c>
      <c r="E509" s="136" t="str">
        <f>'GIRLS '!D512</f>
        <v>A</v>
      </c>
      <c r="F509" s="136">
        <f>'GIRLS '!E513</f>
        <v>4</v>
      </c>
      <c r="G509" s="136" t="str">
        <f>'GIRLS '!H513</f>
        <v xml:space="preserve"> </v>
      </c>
      <c r="H509" s="136" t="str">
        <f>'GIRLS '!J513</f>
        <v/>
      </c>
      <c r="I509" s="136" t="str">
        <f t="shared" si="7"/>
        <v>U17W</v>
      </c>
      <c r="J509" s="137">
        <f>'GIRLS '!G513</f>
        <v>0</v>
      </c>
    </row>
    <row r="510" spans="1:10">
      <c r="A510" s="136" t="str">
        <f>'GIRLS '!L514</f>
        <v/>
      </c>
      <c r="B510" s="136" t="str">
        <f>'GIRLS '!B513</f>
        <v>W</v>
      </c>
      <c r="C510" s="136" t="str">
        <f>'GIRLS '!A513</f>
        <v>U17</v>
      </c>
      <c r="D510" s="136" t="str">
        <f>'GIRLS '!C513</f>
        <v>DTU17W</v>
      </c>
      <c r="E510" s="136" t="str">
        <f>'GIRLS '!D513</f>
        <v>A</v>
      </c>
      <c r="F510" s="136">
        <f>'GIRLS '!E514</f>
        <v>5</v>
      </c>
      <c r="G510" s="136" t="str">
        <f>'GIRLS '!H514</f>
        <v xml:space="preserve"> </v>
      </c>
      <c r="H510" s="136" t="str">
        <f>'GIRLS '!J514</f>
        <v/>
      </c>
      <c r="I510" s="136" t="str">
        <f t="shared" si="7"/>
        <v>U17W</v>
      </c>
      <c r="J510" s="137">
        <f>'GIRLS '!G514</f>
        <v>0</v>
      </c>
    </row>
    <row r="511" spans="1:10">
      <c r="A511" s="136" t="str">
        <f>'GIRLS '!L515</f>
        <v/>
      </c>
      <c r="B511" s="136" t="str">
        <f>'GIRLS '!B514</f>
        <v>W</v>
      </c>
      <c r="C511" s="136" t="str">
        <f>'GIRLS '!A514</f>
        <v>U17</v>
      </c>
      <c r="D511" s="136" t="str">
        <f>'GIRLS '!C514</f>
        <v>DTU17W</v>
      </c>
      <c r="E511" s="136" t="str">
        <f>'GIRLS '!D514</f>
        <v>A</v>
      </c>
      <c r="F511" s="136">
        <f>'GIRLS '!E515</f>
        <v>6</v>
      </c>
      <c r="G511" s="136" t="str">
        <f>'GIRLS '!H515</f>
        <v xml:space="preserve"> </v>
      </c>
      <c r="H511" s="136" t="str">
        <f>'GIRLS '!J515</f>
        <v/>
      </c>
      <c r="I511" s="136" t="str">
        <f t="shared" si="7"/>
        <v>U17W</v>
      </c>
      <c r="J511" s="137">
        <f>'GIRLS '!G515</f>
        <v>0</v>
      </c>
    </row>
    <row r="512" spans="1:10">
      <c r="A512" s="136">
        <f>'GIRLS '!L516</f>
        <v>0</v>
      </c>
      <c r="B512" s="136" t="str">
        <f>'GIRLS '!B515</f>
        <v>W</v>
      </c>
      <c r="C512" s="136" t="str">
        <f>'GIRLS '!A515</f>
        <v>U17</v>
      </c>
      <c r="D512" s="136" t="str">
        <f>'GIRLS '!C515</f>
        <v>DTU17W</v>
      </c>
      <c r="E512" s="136" t="str">
        <f>'GIRLS '!D515</f>
        <v>A</v>
      </c>
      <c r="F512" s="136" t="str">
        <f>'GIRLS '!E516</f>
        <v/>
      </c>
      <c r="G512" s="136">
        <f>'GIRLS '!H516</f>
        <v>0</v>
      </c>
      <c r="H512" s="136">
        <f>'GIRLS '!J516</f>
        <v>0</v>
      </c>
      <c r="I512" s="136" t="str">
        <f t="shared" si="7"/>
        <v>U17W</v>
      </c>
      <c r="J512" s="137">
        <f>'GIRLS '!G516</f>
        <v>0</v>
      </c>
    </row>
    <row r="513" spans="1:10" ht="51">
      <c r="A513" s="136">
        <f>'GIRLS '!L517</f>
        <v>0</v>
      </c>
      <c r="B513" s="136" t="str">
        <f>'GIRLS '!B516</f>
        <v>W</v>
      </c>
      <c r="C513" s="136" t="str">
        <f>'GIRLS '!A516</f>
        <v>U17</v>
      </c>
      <c r="D513" s="136">
        <f>'GIRLS '!C516</f>
        <v>0</v>
      </c>
      <c r="E513" s="136">
        <f>'GIRLS '!D516</f>
        <v>0</v>
      </c>
      <c r="F513" s="136" t="str">
        <f>'GIRLS '!E517</f>
        <v>UNDER 17 WOMEN DISCUS B String</v>
      </c>
      <c r="G513" s="136">
        <f>'GIRLS '!H517</f>
        <v>0</v>
      </c>
      <c r="H513" s="136">
        <f>'GIRLS '!J517</f>
        <v>0</v>
      </c>
      <c r="I513" s="136" t="str">
        <f t="shared" si="7"/>
        <v>U17W</v>
      </c>
      <c r="J513" s="137">
        <f>'GIRLS '!G517</f>
        <v>0</v>
      </c>
    </row>
    <row r="514" spans="1:10">
      <c r="A514" s="136" t="str">
        <f>'GIRLS '!L518</f>
        <v>AW</v>
      </c>
      <c r="B514" s="136" t="str">
        <f>'GIRLS '!B517</f>
        <v>W</v>
      </c>
      <c r="C514" s="136" t="str">
        <f>'GIRLS '!A517</f>
        <v>U17</v>
      </c>
      <c r="D514" s="136" t="str">
        <f>'GIRLS '!C517</f>
        <v>DTU17W</v>
      </c>
      <c r="E514" s="136" t="str">
        <f>'GIRLS '!D517</f>
        <v>B</v>
      </c>
      <c r="F514" s="136">
        <f>'GIRLS '!E518</f>
        <v>1</v>
      </c>
      <c r="G514" s="136" t="str">
        <f>'GIRLS '!H518</f>
        <v>Lucy Wilkinson</v>
      </c>
      <c r="H514" s="136" t="str">
        <f>'GIRLS '!J518</f>
        <v>Salis</v>
      </c>
      <c r="I514" s="136" t="str">
        <f t="shared" si="7"/>
        <v>U17W</v>
      </c>
      <c r="J514" s="137">
        <f>'GIRLS '!G518</f>
        <v>21.13</v>
      </c>
    </row>
    <row r="515" spans="1:10">
      <c r="A515" s="136" t="str">
        <f>'GIRLS '!L519</f>
        <v xml:space="preserve"> </v>
      </c>
      <c r="B515" s="136" t="str">
        <f>'GIRLS '!B518</f>
        <v>W</v>
      </c>
      <c r="C515" s="136" t="str">
        <f>'GIRLS '!A518</f>
        <v>U17</v>
      </c>
      <c r="D515" s="136" t="str">
        <f>'GIRLS '!C518</f>
        <v>DTU17W</v>
      </c>
      <c r="E515" s="136" t="str">
        <f>'GIRLS '!D518</f>
        <v>B</v>
      </c>
      <c r="F515" s="136">
        <f>'GIRLS '!E519</f>
        <v>2</v>
      </c>
      <c r="G515" s="136" t="str">
        <f>'GIRLS '!H519</f>
        <v>Alice Claisse</v>
      </c>
      <c r="H515" s="136" t="str">
        <f>'GIRLS '!J519</f>
        <v>Win</v>
      </c>
      <c r="I515" s="136" t="str">
        <f t="shared" ref="I515:I537" si="8">+C515&amp;B515</f>
        <v>U17W</v>
      </c>
      <c r="J515" s="137">
        <f>'GIRLS '!G519</f>
        <v>15.26</v>
      </c>
    </row>
    <row r="516" spans="1:10">
      <c r="A516" s="136" t="str">
        <f>'GIRLS '!L520</f>
        <v/>
      </c>
      <c r="B516" s="136" t="str">
        <f>'GIRLS '!B519</f>
        <v>W</v>
      </c>
      <c r="C516" s="136" t="str">
        <f>'GIRLS '!A519</f>
        <v>U17</v>
      </c>
      <c r="D516" s="136" t="str">
        <f>'GIRLS '!C519</f>
        <v>DTU17W</v>
      </c>
      <c r="E516" s="136" t="str">
        <f>'GIRLS '!D519</f>
        <v>B</v>
      </c>
      <c r="F516" s="136">
        <f>'GIRLS '!E520</f>
        <v>3</v>
      </c>
      <c r="G516" s="136" t="str">
        <f>'GIRLS '!H520</f>
        <v xml:space="preserve"> </v>
      </c>
      <c r="H516" s="136" t="str">
        <f>'GIRLS '!J520</f>
        <v/>
      </c>
      <c r="I516" s="136" t="str">
        <f t="shared" si="8"/>
        <v>U17W</v>
      </c>
      <c r="J516" s="137">
        <f>'GIRLS '!G520</f>
        <v>0</v>
      </c>
    </row>
    <row r="517" spans="1:10">
      <c r="A517" s="136" t="str">
        <f>'GIRLS '!L521</f>
        <v/>
      </c>
      <c r="B517" s="136" t="str">
        <f>'GIRLS '!B520</f>
        <v>W</v>
      </c>
      <c r="C517" s="136" t="str">
        <f>'GIRLS '!A520</f>
        <v>U17</v>
      </c>
      <c r="D517" s="136" t="str">
        <f>'GIRLS '!C520</f>
        <v>DTU17W</v>
      </c>
      <c r="E517" s="136" t="str">
        <f>'GIRLS '!D520</f>
        <v>B</v>
      </c>
      <c r="F517" s="136">
        <f>'GIRLS '!E521</f>
        <v>4</v>
      </c>
      <c r="G517" s="136" t="str">
        <f>'GIRLS '!H521</f>
        <v xml:space="preserve"> </v>
      </c>
      <c r="H517" s="136" t="str">
        <f>'GIRLS '!J521</f>
        <v/>
      </c>
      <c r="I517" s="136" t="str">
        <f t="shared" si="8"/>
        <v>U17W</v>
      </c>
      <c r="J517" s="137">
        <f>'GIRLS '!G521</f>
        <v>0</v>
      </c>
    </row>
    <row r="518" spans="1:10">
      <c r="A518" s="136" t="str">
        <f>'GIRLS '!L522</f>
        <v/>
      </c>
      <c r="B518" s="136" t="str">
        <f>'GIRLS '!B521</f>
        <v>W</v>
      </c>
      <c r="C518" s="136" t="str">
        <f>'GIRLS '!A521</f>
        <v>U17</v>
      </c>
      <c r="D518" s="136" t="str">
        <f>'GIRLS '!C521</f>
        <v>DTU17W</v>
      </c>
      <c r="E518" s="136" t="str">
        <f>'GIRLS '!D521</f>
        <v>B</v>
      </c>
      <c r="F518" s="136">
        <f>'GIRLS '!E522</f>
        <v>5</v>
      </c>
      <c r="G518" s="136" t="str">
        <f>'GIRLS '!H522</f>
        <v xml:space="preserve"> </v>
      </c>
      <c r="H518" s="136" t="str">
        <f>'GIRLS '!J522</f>
        <v/>
      </c>
      <c r="I518" s="136" t="str">
        <f t="shared" si="8"/>
        <v>U17W</v>
      </c>
      <c r="J518" s="137">
        <f>'GIRLS '!G522</f>
        <v>0</v>
      </c>
    </row>
    <row r="519" spans="1:10">
      <c r="A519" s="136" t="str">
        <f>'GIRLS '!L523</f>
        <v/>
      </c>
      <c r="B519" s="136" t="str">
        <f>'GIRLS '!B522</f>
        <v>W</v>
      </c>
      <c r="C519" s="136" t="str">
        <f>'GIRLS '!A522</f>
        <v>U17</v>
      </c>
      <c r="D519" s="136" t="str">
        <f>'GIRLS '!C522</f>
        <v>DTU17W</v>
      </c>
      <c r="E519" s="136" t="str">
        <f>'GIRLS '!D522</f>
        <v>B</v>
      </c>
      <c r="F519" s="136">
        <f>'GIRLS '!E523</f>
        <v>6</v>
      </c>
      <c r="G519" s="136" t="str">
        <f>'GIRLS '!H523</f>
        <v xml:space="preserve"> </v>
      </c>
      <c r="H519" s="136" t="str">
        <f>'GIRLS '!J523</f>
        <v/>
      </c>
      <c r="I519" s="136" t="str">
        <f t="shared" si="8"/>
        <v>U17W</v>
      </c>
      <c r="J519" s="137">
        <f>'GIRLS '!G523</f>
        <v>0</v>
      </c>
    </row>
    <row r="520" spans="1:10">
      <c r="A520" s="136">
        <f>'GIRLS '!L524</f>
        <v>0</v>
      </c>
      <c r="B520" s="136" t="str">
        <f>'GIRLS '!B523</f>
        <v>W</v>
      </c>
      <c r="C520" s="136" t="str">
        <f>'GIRLS '!A523</f>
        <v>U17</v>
      </c>
      <c r="D520" s="136" t="str">
        <f>'GIRLS '!C523</f>
        <v>DTU17W</v>
      </c>
      <c r="E520" s="136" t="str">
        <f>'GIRLS '!D523</f>
        <v>B</v>
      </c>
      <c r="F520" s="136" t="str">
        <f>'GIRLS '!E524</f>
        <v/>
      </c>
      <c r="G520" s="136">
        <f>'GIRLS '!H524</f>
        <v>0</v>
      </c>
      <c r="H520" s="136">
        <f>'GIRLS '!J524</f>
        <v>0</v>
      </c>
      <c r="I520" s="136" t="str">
        <f t="shared" si="8"/>
        <v>U17W</v>
      </c>
      <c r="J520" s="137">
        <f>'GIRLS '!G524</f>
        <v>0</v>
      </c>
    </row>
    <row r="521" spans="1:10" ht="51">
      <c r="A521" s="136">
        <f>'GIRLS '!L525</f>
        <v>0</v>
      </c>
      <c r="B521" s="136" t="str">
        <f>'GIRLS '!B524</f>
        <v>W</v>
      </c>
      <c r="C521" s="136" t="str">
        <f>'GIRLS '!A524</f>
        <v>U17</v>
      </c>
      <c r="D521" s="136">
        <f>'GIRLS '!C524</f>
        <v>0</v>
      </c>
      <c r="E521" s="136">
        <f>'GIRLS '!D524</f>
        <v>0</v>
      </c>
      <c r="F521" s="136" t="str">
        <f>'GIRLS '!E525</f>
        <v>UNDER 17 WOMEN JAVELIN A String</v>
      </c>
      <c r="G521" s="136">
        <f>'GIRLS '!H525</f>
        <v>0</v>
      </c>
      <c r="H521" s="136">
        <f>'GIRLS '!J525</f>
        <v>0</v>
      </c>
      <c r="I521" s="136" t="str">
        <f t="shared" si="8"/>
        <v>U17W</v>
      </c>
      <c r="J521" s="137">
        <f>'GIRLS '!G525</f>
        <v>0</v>
      </c>
    </row>
    <row r="522" spans="1:10">
      <c r="A522" s="136" t="str">
        <f>'GIRLS '!L526</f>
        <v>AW</v>
      </c>
      <c r="B522" s="136" t="str">
        <f>'GIRLS '!B525</f>
        <v>W</v>
      </c>
      <c r="C522" s="136" t="str">
        <f>'GIRLS '!A525</f>
        <v>U17</v>
      </c>
      <c r="D522" s="136" t="str">
        <f>'GIRLS '!C525</f>
        <v xml:space="preserve">JTU17W </v>
      </c>
      <c r="E522" s="136" t="str">
        <f>'GIRLS '!D525</f>
        <v>A</v>
      </c>
      <c r="F522" s="136">
        <f>'GIRLS '!E526</f>
        <v>1</v>
      </c>
      <c r="G522" s="136" t="str">
        <f>'GIRLS '!H526</f>
        <v>Lucy Wilkinson</v>
      </c>
      <c r="H522" s="136" t="str">
        <f>'GIRLS '!J526</f>
        <v>Salis</v>
      </c>
      <c r="I522" s="136" t="str">
        <f t="shared" si="8"/>
        <v>U17W</v>
      </c>
      <c r="J522" s="137">
        <f>'GIRLS '!G526</f>
        <v>37.61</v>
      </c>
    </row>
    <row r="523" spans="1:10">
      <c r="A523" s="136" t="str">
        <f>'GIRLS '!L527</f>
        <v>AW</v>
      </c>
      <c r="B523" s="136" t="str">
        <f>'GIRLS '!B526</f>
        <v>W</v>
      </c>
      <c r="C523" s="136" t="str">
        <f>'GIRLS '!A526</f>
        <v>U17</v>
      </c>
      <c r="D523" s="136" t="str">
        <f>'GIRLS '!C526</f>
        <v xml:space="preserve">JTU17W </v>
      </c>
      <c r="E523" s="136" t="str">
        <f>'GIRLS '!D526</f>
        <v>A</v>
      </c>
      <c r="F523" s="136">
        <f>'GIRLS '!E527</f>
        <v>2</v>
      </c>
      <c r="G523" s="136" t="str">
        <f>'GIRLS '!H527</f>
        <v>Annie Sutcliffe</v>
      </c>
      <c r="H523" s="136" t="str">
        <f>'GIRLS '!J527</f>
        <v>Oxf C</v>
      </c>
      <c r="I523" s="136" t="str">
        <f t="shared" si="8"/>
        <v>U17W</v>
      </c>
      <c r="J523" s="137">
        <f>'GIRLS '!G527</f>
        <v>28.43</v>
      </c>
    </row>
    <row r="524" spans="1:10">
      <c r="A524" s="136" t="str">
        <f>'GIRLS '!L528</f>
        <v xml:space="preserve"> </v>
      </c>
      <c r="B524" s="136" t="str">
        <f>'GIRLS '!B527</f>
        <v>W</v>
      </c>
      <c r="C524" s="136" t="str">
        <f>'GIRLS '!A527</f>
        <v>U17</v>
      </c>
      <c r="D524" s="136" t="str">
        <f>'GIRLS '!C527</f>
        <v xml:space="preserve">JTU17W </v>
      </c>
      <c r="E524" s="136" t="str">
        <f>'GIRLS '!D527</f>
        <v>A</v>
      </c>
      <c r="F524" s="136">
        <f>'GIRLS '!E528</f>
        <v>3</v>
      </c>
      <c r="G524" s="136" t="str">
        <f>'GIRLS '!H528</f>
        <v>LUCI ROBERTSON</v>
      </c>
      <c r="H524" s="136" t="str">
        <f>'GIRLS '!J528</f>
        <v>Newb</v>
      </c>
      <c r="I524" s="136" t="str">
        <f t="shared" si="8"/>
        <v>U17W</v>
      </c>
      <c r="J524" s="137">
        <f>'GIRLS '!G528</f>
        <v>22.36</v>
      </c>
    </row>
    <row r="525" spans="1:10">
      <c r="A525" s="136" t="str">
        <f>'GIRLS '!L529</f>
        <v xml:space="preserve"> </v>
      </c>
      <c r="B525" s="136" t="str">
        <f>'GIRLS '!B528</f>
        <v>W</v>
      </c>
      <c r="C525" s="136" t="str">
        <f>'GIRLS '!A528</f>
        <v>U17</v>
      </c>
      <c r="D525" s="136" t="str">
        <f>'GIRLS '!C528</f>
        <v xml:space="preserve">JTU17W </v>
      </c>
      <c r="E525" s="136" t="str">
        <f>'GIRLS '!D528</f>
        <v>A</v>
      </c>
      <c r="F525" s="136">
        <f>'GIRLS '!E529</f>
        <v>4</v>
      </c>
      <c r="G525" s="136" t="str">
        <f>'GIRLS '!H529</f>
        <v>Tamsin Hoult</v>
      </c>
      <c r="H525" s="136" t="str">
        <f>'GIRLS '!J529</f>
        <v>Win</v>
      </c>
      <c r="I525" s="136" t="str">
        <f t="shared" si="8"/>
        <v>U17W</v>
      </c>
      <c r="J525" s="137">
        <f>'GIRLS '!G529</f>
        <v>19.489999999999998</v>
      </c>
    </row>
    <row r="526" spans="1:10">
      <c r="A526" s="136" t="str">
        <f>'GIRLS '!L530</f>
        <v/>
      </c>
      <c r="B526" s="136" t="str">
        <f>'GIRLS '!B529</f>
        <v>W</v>
      </c>
      <c r="C526" s="136" t="str">
        <f>'GIRLS '!A529</f>
        <v>U17</v>
      </c>
      <c r="D526" s="136" t="str">
        <f>'GIRLS '!C529</f>
        <v xml:space="preserve">JTU17W </v>
      </c>
      <c r="E526" s="136" t="str">
        <f>'GIRLS '!D529</f>
        <v>A</v>
      </c>
      <c r="F526" s="136">
        <f>'GIRLS '!E530</f>
        <v>5</v>
      </c>
      <c r="G526" s="136" t="str">
        <f>'GIRLS '!H530</f>
        <v xml:space="preserve"> </v>
      </c>
      <c r="H526" s="136" t="str">
        <f>'GIRLS '!J530</f>
        <v/>
      </c>
      <c r="I526" s="136" t="str">
        <f t="shared" si="8"/>
        <v>U17W</v>
      </c>
      <c r="J526" s="137">
        <f>'GIRLS '!G530</f>
        <v>0</v>
      </c>
    </row>
    <row r="527" spans="1:10">
      <c r="A527" s="136" t="str">
        <f>'GIRLS '!L531</f>
        <v/>
      </c>
      <c r="B527" s="136" t="str">
        <f>'GIRLS '!B530</f>
        <v>W</v>
      </c>
      <c r="C527" s="136" t="str">
        <f>'GIRLS '!A530</f>
        <v>U17</v>
      </c>
      <c r="D527" s="136" t="str">
        <f>'GIRLS '!C530</f>
        <v xml:space="preserve">JTU17W </v>
      </c>
      <c r="E527" s="136" t="str">
        <f>'GIRLS '!D530</f>
        <v>A</v>
      </c>
      <c r="F527" s="136">
        <f>'GIRLS '!E531</f>
        <v>6</v>
      </c>
      <c r="G527" s="136" t="str">
        <f>'GIRLS '!H531</f>
        <v xml:space="preserve"> </v>
      </c>
      <c r="H527" s="136" t="str">
        <f>'GIRLS '!J531</f>
        <v/>
      </c>
      <c r="I527" s="136" t="str">
        <f t="shared" si="8"/>
        <v>U17W</v>
      </c>
      <c r="J527" s="137">
        <f>'GIRLS '!G531</f>
        <v>0</v>
      </c>
    </row>
    <row r="528" spans="1:10">
      <c r="A528" s="136">
        <f>'GIRLS '!L532</f>
        <v>0</v>
      </c>
      <c r="B528" s="136" t="str">
        <f>'GIRLS '!B531</f>
        <v>W</v>
      </c>
      <c r="C528" s="136" t="str">
        <f>'GIRLS '!A531</f>
        <v>U17</v>
      </c>
      <c r="D528" s="136" t="str">
        <f>'GIRLS '!C531</f>
        <v xml:space="preserve">JTU17W </v>
      </c>
      <c r="E528" s="136" t="str">
        <f>'GIRLS '!D531</f>
        <v>A</v>
      </c>
      <c r="F528" s="136" t="str">
        <f>'GIRLS '!E532</f>
        <v/>
      </c>
      <c r="G528" s="136">
        <f>'GIRLS '!H532</f>
        <v>0</v>
      </c>
      <c r="H528" s="136">
        <f>'GIRLS '!J532</f>
        <v>0</v>
      </c>
      <c r="I528" s="136" t="str">
        <f t="shared" si="8"/>
        <v>U17W</v>
      </c>
      <c r="J528" s="137">
        <f>'GIRLS '!G532</f>
        <v>0</v>
      </c>
    </row>
    <row r="529" spans="1:10" ht="51">
      <c r="A529" s="136">
        <f>'GIRLS '!L533</f>
        <v>0</v>
      </c>
      <c r="B529" s="136" t="str">
        <f>'GIRLS '!B532</f>
        <v>W</v>
      </c>
      <c r="C529" s="136" t="str">
        <f>'GIRLS '!A532</f>
        <v>U17</v>
      </c>
      <c r="D529" s="136">
        <f>'GIRLS '!C532</f>
        <v>0</v>
      </c>
      <c r="E529" s="136">
        <f>'GIRLS '!D532</f>
        <v>0</v>
      </c>
      <c r="F529" s="136" t="str">
        <f>'GIRLS '!E533</f>
        <v>UNDER 17 WOMEN JAVELIN B String</v>
      </c>
      <c r="G529" s="136">
        <f>'GIRLS '!H533</f>
        <v>0</v>
      </c>
      <c r="H529" s="136">
        <f>'GIRLS '!J533</f>
        <v>0</v>
      </c>
      <c r="I529" s="136" t="str">
        <f t="shared" si="8"/>
        <v>U17W</v>
      </c>
      <c r="J529" s="137">
        <f>'GIRLS '!G533</f>
        <v>0</v>
      </c>
    </row>
    <row r="530" spans="1:10">
      <c r="A530" s="136" t="str">
        <f>'GIRLS '!L534</f>
        <v xml:space="preserve"> </v>
      </c>
      <c r="B530" s="136" t="str">
        <f>'GIRLS '!B533</f>
        <v>W</v>
      </c>
      <c r="C530" s="136" t="str">
        <f>'GIRLS '!A533</f>
        <v>U17</v>
      </c>
      <c r="D530" s="136" t="str">
        <f>'GIRLS '!C533</f>
        <v xml:space="preserve">JTU17W </v>
      </c>
      <c r="E530" s="136" t="str">
        <f>'GIRLS '!D533</f>
        <v>B</v>
      </c>
      <c r="F530" s="136">
        <f>'GIRLS '!E534</f>
        <v>1</v>
      </c>
      <c r="G530" s="136" t="str">
        <f>'GIRLS '!H534</f>
        <v>Nia Jones</v>
      </c>
      <c r="H530" s="136" t="str">
        <f>'GIRLS '!J534</f>
        <v>Salis</v>
      </c>
      <c r="I530" s="136" t="str">
        <f t="shared" si="8"/>
        <v>U17W</v>
      </c>
      <c r="J530" s="137">
        <f>'GIRLS '!G534</f>
        <v>11.95</v>
      </c>
    </row>
    <row r="531" spans="1:10">
      <c r="A531" s="136" t="str">
        <f>'GIRLS '!L535</f>
        <v xml:space="preserve"> </v>
      </c>
      <c r="B531" s="136" t="str">
        <f>'GIRLS '!B534</f>
        <v>W</v>
      </c>
      <c r="C531" s="136" t="str">
        <f>'GIRLS '!A534</f>
        <v>U17</v>
      </c>
      <c r="D531" s="136" t="str">
        <f>'GIRLS '!C534</f>
        <v xml:space="preserve">JTU17W </v>
      </c>
      <c r="E531" s="136" t="str">
        <f>'GIRLS '!D534</f>
        <v>B</v>
      </c>
      <c r="F531" s="136">
        <f>'GIRLS '!E535</f>
        <v>2</v>
      </c>
      <c r="G531" s="136" t="str">
        <f>'GIRLS '!H535</f>
        <v>Jessica Fewkes</v>
      </c>
      <c r="H531" s="136" t="str">
        <f>'GIRLS '!J535</f>
        <v>Slough J</v>
      </c>
      <c r="I531" s="136" t="str">
        <f t="shared" si="8"/>
        <v>U17W</v>
      </c>
      <c r="J531" s="137">
        <f>'GIRLS '!G535</f>
        <v>11.44</v>
      </c>
    </row>
    <row r="532" spans="1:10">
      <c r="A532" s="136" t="str">
        <f>'GIRLS '!L536</f>
        <v xml:space="preserve"> </v>
      </c>
      <c r="B532" s="136" t="str">
        <f>'GIRLS '!B535</f>
        <v>W</v>
      </c>
      <c r="C532" s="136" t="str">
        <f>'GIRLS '!A535</f>
        <v>U17</v>
      </c>
      <c r="D532" s="136" t="str">
        <f>'GIRLS '!C535</f>
        <v xml:space="preserve">JTU17W </v>
      </c>
      <c r="E532" s="136" t="str">
        <f>'GIRLS '!D535</f>
        <v>B</v>
      </c>
      <c r="F532" s="136">
        <f>'GIRLS '!E536</f>
        <v>3</v>
      </c>
      <c r="G532" s="136" t="str">
        <f>'GIRLS '!H536</f>
        <v>Emily Weeks</v>
      </c>
      <c r="H532" s="136" t="str">
        <f>'GIRLS '!J536</f>
        <v>Win</v>
      </c>
      <c r="I532" s="136" t="str">
        <f t="shared" si="8"/>
        <v>U17W</v>
      </c>
      <c r="J532" s="137">
        <f>'GIRLS '!G536</f>
        <v>9.7899999999999991</v>
      </c>
    </row>
    <row r="533" spans="1:10">
      <c r="A533" s="136" t="str">
        <f>'GIRLS '!L537</f>
        <v/>
      </c>
      <c r="B533" s="136" t="str">
        <f>'GIRLS '!B536</f>
        <v>W</v>
      </c>
      <c r="C533" s="136" t="str">
        <f>'GIRLS '!A536</f>
        <v>U17</v>
      </c>
      <c r="D533" s="136" t="str">
        <f>'GIRLS '!C536</f>
        <v xml:space="preserve">JTU17W </v>
      </c>
      <c r="E533" s="136" t="str">
        <f>'GIRLS '!D536</f>
        <v>B</v>
      </c>
      <c r="F533" s="136">
        <f>'GIRLS '!E537</f>
        <v>4</v>
      </c>
      <c r="G533" s="136" t="str">
        <f>'GIRLS '!H537</f>
        <v xml:space="preserve"> </v>
      </c>
      <c r="H533" s="136" t="str">
        <f>'GIRLS '!J537</f>
        <v/>
      </c>
      <c r="I533" s="136" t="str">
        <f t="shared" si="8"/>
        <v>U17W</v>
      </c>
      <c r="J533" s="137">
        <f>'GIRLS '!G537</f>
        <v>0</v>
      </c>
    </row>
    <row r="534" spans="1:10">
      <c r="A534" s="136" t="str">
        <f>'GIRLS '!L538</f>
        <v/>
      </c>
      <c r="B534" s="136" t="str">
        <f>'GIRLS '!B537</f>
        <v>W</v>
      </c>
      <c r="C534" s="136" t="str">
        <f>'GIRLS '!A537</f>
        <v>U17</v>
      </c>
      <c r="D534" s="136" t="str">
        <f>'GIRLS '!C537</f>
        <v xml:space="preserve">JTU17W </v>
      </c>
      <c r="E534" s="136" t="str">
        <f>'GIRLS '!D537</f>
        <v>B</v>
      </c>
      <c r="F534" s="136">
        <f>'GIRLS '!E538</f>
        <v>5</v>
      </c>
      <c r="G534" s="136" t="str">
        <f>'GIRLS '!H538</f>
        <v xml:space="preserve"> </v>
      </c>
      <c r="H534" s="136" t="str">
        <f>'GIRLS '!J538</f>
        <v/>
      </c>
      <c r="I534" s="136" t="str">
        <f t="shared" si="8"/>
        <v>U17W</v>
      </c>
      <c r="J534" s="137">
        <f>'GIRLS '!G538</f>
        <v>0</v>
      </c>
    </row>
    <row r="535" spans="1:10">
      <c r="A535" s="136" t="str">
        <f>'GIRLS '!L539</f>
        <v/>
      </c>
      <c r="B535" s="136" t="str">
        <f>'GIRLS '!B538</f>
        <v>W</v>
      </c>
      <c r="C535" s="136" t="str">
        <f>'GIRLS '!A538</f>
        <v>U17</v>
      </c>
      <c r="D535" s="136" t="str">
        <f>'GIRLS '!C538</f>
        <v xml:space="preserve">JTU17W </v>
      </c>
      <c r="E535" s="136" t="str">
        <f>'GIRLS '!D538</f>
        <v>B</v>
      </c>
      <c r="F535" s="136">
        <f>'GIRLS '!E539</f>
        <v>6</v>
      </c>
      <c r="G535" s="136" t="str">
        <f>'GIRLS '!H539</f>
        <v xml:space="preserve"> </v>
      </c>
      <c r="H535" s="136" t="str">
        <f>'GIRLS '!J539</f>
        <v/>
      </c>
      <c r="I535" s="136" t="str">
        <f t="shared" si="8"/>
        <v>U17W</v>
      </c>
      <c r="J535" s="137">
        <f>'GIRLS '!G539</f>
        <v>0</v>
      </c>
    </row>
    <row r="536" spans="1:10">
      <c r="A536" s="136">
        <f>'GIRLS '!L540</f>
        <v>0</v>
      </c>
      <c r="B536" s="136" t="str">
        <f>'GIRLS '!B539</f>
        <v>W</v>
      </c>
      <c r="C536" s="136" t="str">
        <f>'GIRLS '!A539</f>
        <v>U17</v>
      </c>
      <c r="D536" s="136" t="str">
        <f>'GIRLS '!C539</f>
        <v xml:space="preserve">JTU17W </v>
      </c>
      <c r="E536" s="136" t="str">
        <f>'GIRLS '!D539</f>
        <v>B</v>
      </c>
      <c r="F536" s="136" t="str">
        <f>'GIRLS '!E540</f>
        <v/>
      </c>
      <c r="G536" s="136">
        <f>'GIRLS '!H540</f>
        <v>0</v>
      </c>
      <c r="H536" s="136">
        <f>'GIRLS '!J540</f>
        <v>0</v>
      </c>
      <c r="I536" s="136" t="str">
        <f t="shared" si="8"/>
        <v>U17W</v>
      </c>
      <c r="J536" s="137">
        <f>'GIRLS '!G540</f>
        <v>0</v>
      </c>
    </row>
    <row r="537" spans="1:10">
      <c r="A537" s="136">
        <f>'GIRLS '!L541</f>
        <v>0</v>
      </c>
      <c r="B537" s="136" t="str">
        <f>'GIRLS '!B540</f>
        <v>W</v>
      </c>
      <c r="C537" s="136" t="str">
        <f>'GIRLS '!A540</f>
        <v>U17</v>
      </c>
      <c r="D537" s="136">
        <f>'GIRLS '!C540</f>
        <v>0</v>
      </c>
      <c r="E537" s="136">
        <f>'GIRLS '!D540</f>
        <v>0</v>
      </c>
      <c r="F537" s="136">
        <f>'GIRLS '!E541</f>
        <v>0</v>
      </c>
      <c r="G537" s="136">
        <f>'GIRLS '!H541</f>
        <v>0</v>
      </c>
      <c r="H537" s="136">
        <f>'GIRLS '!J541</f>
        <v>0</v>
      </c>
      <c r="I537" s="136" t="str">
        <f t="shared" si="8"/>
        <v>U17W</v>
      </c>
      <c r="J537" s="137">
        <f>'GIRLS '!G541</f>
        <v>0</v>
      </c>
    </row>
  </sheetData>
  <autoFilter ref="A1:N537"/>
  <phoneticPr fontId="8"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sheetPr codeName="Sheet15"/>
  <dimension ref="A1:N794"/>
  <sheetViews>
    <sheetView zoomScale="70" zoomScaleNormal="70" workbookViewId="0">
      <pane xSplit="1" ySplit="1" topLeftCell="B2" activePane="bottomRight" state="frozen"/>
      <selection pane="topRight" activeCell="E1" sqref="E1"/>
      <selection pane="bottomLeft" activeCell="A2" sqref="A2"/>
      <selection pane="bottomRight" activeCell="A10" sqref="A10"/>
    </sheetView>
  </sheetViews>
  <sheetFormatPr defaultRowHeight="12.75"/>
  <cols>
    <col min="1" max="1" width="16.42578125" style="136" bestFit="1" customWidth="1"/>
    <col min="2" max="2" width="11.42578125" style="136" bestFit="1" customWidth="1"/>
    <col min="3" max="3" width="10.140625" style="136" bestFit="1" customWidth="1"/>
    <col min="4" max="4" width="10.7109375" style="136" bestFit="1" customWidth="1"/>
    <col min="5" max="5" width="9.140625" style="136" customWidth="1"/>
    <col min="6" max="6" width="10" style="136" bestFit="1" customWidth="1"/>
    <col min="7" max="7" width="35.42578125" style="136" bestFit="1" customWidth="1"/>
    <col min="8" max="8" width="21.42578125" style="136" customWidth="1"/>
    <col min="9" max="9" width="10.85546875" style="136" customWidth="1"/>
    <col min="10" max="10" width="9.140625" style="135" customWidth="1"/>
  </cols>
  <sheetData>
    <row r="1" spans="1:14">
      <c r="A1" s="136" t="s">
        <v>311</v>
      </c>
      <c r="B1" s="135" t="s">
        <v>171</v>
      </c>
      <c r="C1" s="135" t="s">
        <v>172</v>
      </c>
      <c r="D1" s="135" t="s">
        <v>173</v>
      </c>
      <c r="E1" s="135" t="s">
        <v>174</v>
      </c>
      <c r="F1" s="135" t="s">
        <v>175</v>
      </c>
      <c r="G1" s="135" t="s">
        <v>31</v>
      </c>
      <c r="H1" s="135" t="s">
        <v>32</v>
      </c>
      <c r="I1" s="135" t="s">
        <v>172</v>
      </c>
      <c r="J1" s="135" t="s">
        <v>176</v>
      </c>
      <c r="K1" s="130" t="s">
        <v>177</v>
      </c>
      <c r="L1" s="130" t="s">
        <v>178</v>
      </c>
      <c r="M1" s="130" t="s">
        <v>179</v>
      </c>
      <c r="N1" s="130" t="s">
        <v>180</v>
      </c>
    </row>
    <row r="2" spans="1:14">
      <c r="A2" s="136" t="str">
        <f>'BOYS '!L6</f>
        <v>AW</v>
      </c>
      <c r="B2" s="136" t="str">
        <f>'BOYS '!B5</f>
        <v>M</v>
      </c>
      <c r="C2" s="136" t="str">
        <f>'BOYS '!A5</f>
        <v>U13</v>
      </c>
      <c r="D2" s="136">
        <f>'BOYS '!C5</f>
        <v>100</v>
      </c>
      <c r="E2" s="136" t="str">
        <f>'BOYS '!D5</f>
        <v>A</v>
      </c>
      <c r="F2" s="136">
        <f>'BOYS '!E6</f>
        <v>1</v>
      </c>
      <c r="G2" s="136" t="str">
        <f>'BOYS '!H6</f>
        <v>Lincoln Williams</v>
      </c>
      <c r="H2" s="136" t="str">
        <f>'BOYS '!J6</f>
        <v>Newb</v>
      </c>
      <c r="I2" s="136" t="str">
        <f>+C2&amp;B2</f>
        <v>U13M</v>
      </c>
      <c r="J2" s="137">
        <f>'BOYS '!G6</f>
        <v>14</v>
      </c>
    </row>
    <row r="3" spans="1:14">
      <c r="A3" s="136" t="str">
        <f>'BOYS '!L7</f>
        <v xml:space="preserve"> </v>
      </c>
      <c r="B3" s="136" t="str">
        <f>'BOYS '!B6</f>
        <v>M</v>
      </c>
      <c r="C3" s="136" t="str">
        <f>'BOYS '!A6</f>
        <v>U13</v>
      </c>
      <c r="D3" s="136">
        <f>'BOYS '!C6</f>
        <v>100</v>
      </c>
      <c r="E3" s="136" t="str">
        <f>'BOYS '!D6</f>
        <v>A</v>
      </c>
      <c r="F3" s="136">
        <f>'BOYS '!E7</f>
        <v>2</v>
      </c>
      <c r="G3" s="136" t="str">
        <f>'BOYS '!H7</f>
        <v>Timon Francis</v>
      </c>
      <c r="H3" s="136" t="str">
        <f>'BOYS '!J7</f>
        <v>Win</v>
      </c>
      <c r="I3" s="136" t="str">
        <f t="shared" ref="I3:I66" si="0">+C3&amp;B3</f>
        <v>U13M</v>
      </c>
      <c r="J3" s="137">
        <f>'BOYS '!G7</f>
        <v>14.5</v>
      </c>
    </row>
    <row r="4" spans="1:14">
      <c r="A4" s="136" t="str">
        <f>'BOYS '!L8</f>
        <v xml:space="preserve"> </v>
      </c>
      <c r="B4" s="136" t="str">
        <f>'BOYS '!B7</f>
        <v>M</v>
      </c>
      <c r="C4" s="136" t="str">
        <f>'BOYS '!A7</f>
        <v>U13</v>
      </c>
      <c r="D4" s="136">
        <f>'BOYS '!C7</f>
        <v>100</v>
      </c>
      <c r="E4" s="136" t="str">
        <f>'BOYS '!D7</f>
        <v>A</v>
      </c>
      <c r="F4" s="136">
        <f>'BOYS '!E8</f>
        <v>3</v>
      </c>
      <c r="G4" s="136" t="str">
        <f>'BOYS '!H8</f>
        <v>Aedan Sharp</v>
      </c>
      <c r="H4" s="136" t="str">
        <f>'BOYS '!J8</f>
        <v>Slough J</v>
      </c>
      <c r="I4" s="136" t="str">
        <f t="shared" si="0"/>
        <v>U13M</v>
      </c>
      <c r="J4" s="137">
        <f>'BOYS '!G8</f>
        <v>14.6</v>
      </c>
    </row>
    <row r="5" spans="1:14">
      <c r="A5" s="136" t="str">
        <f>'BOYS '!L9</f>
        <v xml:space="preserve"> </v>
      </c>
      <c r="B5" s="136" t="str">
        <f>'BOYS '!B8</f>
        <v>M</v>
      </c>
      <c r="C5" s="136" t="str">
        <f>'BOYS '!A8</f>
        <v>U13</v>
      </c>
      <c r="D5" s="136">
        <f>'BOYS '!C8</f>
        <v>100</v>
      </c>
      <c r="E5" s="136" t="str">
        <f>'BOYS '!D8</f>
        <v>A</v>
      </c>
      <c r="F5" s="136">
        <f>'BOYS '!E9</f>
        <v>4</v>
      </c>
      <c r="G5" s="136" t="str">
        <f>'BOYS '!H9</f>
        <v>Albert Wootten</v>
      </c>
      <c r="H5" s="136" t="str">
        <f>'BOYS '!J9</f>
        <v>Oxf C</v>
      </c>
      <c r="I5" s="136" t="str">
        <f t="shared" si="0"/>
        <v>U13M</v>
      </c>
      <c r="J5" s="137">
        <f>'BOYS '!G9</f>
        <v>15.2</v>
      </c>
    </row>
    <row r="6" spans="1:14">
      <c r="A6" s="136" t="str">
        <f>'BOYS '!L11</f>
        <v/>
      </c>
      <c r="B6" s="136" t="str">
        <f>'BOYS '!B9</f>
        <v>M</v>
      </c>
      <c r="C6" s="136" t="str">
        <f>'BOYS '!A9</f>
        <v>U13</v>
      </c>
      <c r="D6" s="136">
        <f>'BOYS '!C9</f>
        <v>100</v>
      </c>
      <c r="E6" s="136" t="str">
        <f>'BOYS '!D9</f>
        <v>A</v>
      </c>
      <c r="F6" s="136">
        <f>'BOYS '!E11</f>
        <v>6</v>
      </c>
      <c r="G6" s="136" t="str">
        <f>'BOYS '!H11</f>
        <v xml:space="preserve"> </v>
      </c>
      <c r="H6" s="136" t="str">
        <f>'BOYS '!J11</f>
        <v/>
      </c>
      <c r="I6" s="136" t="str">
        <f t="shared" si="0"/>
        <v>U13M</v>
      </c>
      <c r="J6" s="137">
        <f>'BOYS '!G11</f>
        <v>0</v>
      </c>
    </row>
    <row r="7" spans="1:14">
      <c r="A7" s="136">
        <f>'BOYS '!L12</f>
        <v>0</v>
      </c>
      <c r="B7" s="136" t="str">
        <f>'BOYS '!B11</f>
        <v>M</v>
      </c>
      <c r="C7" s="136" t="str">
        <f>'BOYS '!A11</f>
        <v>U13</v>
      </c>
      <c r="D7" s="136">
        <f>'BOYS '!C11</f>
        <v>100</v>
      </c>
      <c r="E7" s="136" t="str">
        <f>'BOYS '!D11</f>
        <v>A</v>
      </c>
      <c r="F7" s="136">
        <f>'BOYS '!E12</f>
        <v>0</v>
      </c>
      <c r="G7" s="136">
        <f>'BOYS '!H12</f>
        <v>0</v>
      </c>
      <c r="H7" s="136">
        <f>'BOYS '!J12</f>
        <v>0</v>
      </c>
      <c r="I7" s="136" t="str">
        <f t="shared" si="0"/>
        <v>U13M</v>
      </c>
      <c r="J7" s="137">
        <f>'BOYS '!G12</f>
        <v>0</v>
      </c>
    </row>
    <row r="8" spans="1:14" ht="51">
      <c r="A8" s="136">
        <f>'BOYS '!L13</f>
        <v>0</v>
      </c>
      <c r="B8" s="136" t="str">
        <f>'BOYS '!B12</f>
        <v>M</v>
      </c>
      <c r="C8" s="136" t="str">
        <f>'BOYS '!A12</f>
        <v>U13</v>
      </c>
      <c r="D8" s="136">
        <f>'BOYS '!C12</f>
        <v>0</v>
      </c>
      <c r="E8" s="136">
        <f>'BOYS '!D12</f>
        <v>0</v>
      </c>
      <c r="F8" s="136" t="str">
        <f>'BOYS '!E13</f>
        <v>UNDER 13 BOYS 100m B String</v>
      </c>
      <c r="G8" s="136">
        <f>'BOYS '!H13</f>
        <v>0</v>
      </c>
      <c r="H8" s="136">
        <f>'BOYS '!J13</f>
        <v>0</v>
      </c>
      <c r="I8" s="136" t="str">
        <f t="shared" si="0"/>
        <v>U13M</v>
      </c>
      <c r="J8" s="137">
        <f>'BOYS '!G13</f>
        <v>0</v>
      </c>
    </row>
    <row r="9" spans="1:14">
      <c r="A9" s="136" t="str">
        <f>'BOYS '!L14</f>
        <v>AW</v>
      </c>
      <c r="B9" s="136" t="str">
        <f>'BOYS '!B13</f>
        <v>M</v>
      </c>
      <c r="C9" s="136" t="str">
        <f>'BOYS '!A13</f>
        <v>U13</v>
      </c>
      <c r="D9" s="136">
        <f>'BOYS '!C13</f>
        <v>100</v>
      </c>
      <c r="E9" s="136" t="str">
        <f>'BOYS '!D13</f>
        <v>B</v>
      </c>
      <c r="F9" s="136">
        <f>'BOYS '!E14</f>
        <v>1</v>
      </c>
      <c r="G9" s="136" t="str">
        <f>'BOYS '!H14</f>
        <v>Philip Cain</v>
      </c>
      <c r="H9" s="136" t="str">
        <f>'BOYS '!J14</f>
        <v>Win</v>
      </c>
      <c r="I9" s="136" t="str">
        <f t="shared" si="0"/>
        <v>U13M</v>
      </c>
      <c r="J9" s="137">
        <f>'BOYS '!G14</f>
        <v>14.2</v>
      </c>
    </row>
    <row r="10" spans="1:14">
      <c r="A10" s="136" t="str">
        <f>'BOYS '!L15</f>
        <v xml:space="preserve"> </v>
      </c>
      <c r="B10" s="136" t="str">
        <f>'BOYS '!B14</f>
        <v>M</v>
      </c>
      <c r="C10" s="136" t="str">
        <f>'BOYS '!A14</f>
        <v>U13</v>
      </c>
      <c r="D10" s="136">
        <f>'BOYS '!C14</f>
        <v>100</v>
      </c>
      <c r="E10" s="136" t="str">
        <f>'BOYS '!D14</f>
        <v>B</v>
      </c>
      <c r="F10" s="136">
        <f>'BOYS '!E15</f>
        <v>2</v>
      </c>
      <c r="G10" s="136" t="str">
        <f>'BOYS '!H15</f>
        <v>Archie Matthews</v>
      </c>
      <c r="H10" s="136" t="str">
        <f>'BOYS '!J15</f>
        <v>Newb</v>
      </c>
      <c r="I10" s="136" t="str">
        <f t="shared" si="0"/>
        <v>U13M</v>
      </c>
      <c r="J10" s="137">
        <f>'BOYS '!G15</f>
        <v>14.9</v>
      </c>
    </row>
    <row r="11" spans="1:14">
      <c r="A11" s="136" t="str">
        <f>'BOYS '!L16</f>
        <v xml:space="preserve"> </v>
      </c>
      <c r="B11" s="136" t="str">
        <f>'BOYS '!B15</f>
        <v>M</v>
      </c>
      <c r="C11" s="136" t="str">
        <f>'BOYS '!A15</f>
        <v>U13</v>
      </c>
      <c r="D11" s="136">
        <f>'BOYS '!C15</f>
        <v>100</v>
      </c>
      <c r="E11" s="136" t="str">
        <f>'BOYS '!D15</f>
        <v>B</v>
      </c>
      <c r="F11" s="136">
        <f>'BOYS '!E16</f>
        <v>3</v>
      </c>
      <c r="G11" s="136" t="str">
        <f>'BOYS '!H16</f>
        <v>Ben Straughan</v>
      </c>
      <c r="H11" s="136" t="str">
        <f>'BOYS '!J16</f>
        <v>Oxf C</v>
      </c>
      <c r="I11" s="136" t="str">
        <f t="shared" si="0"/>
        <v>U13M</v>
      </c>
      <c r="J11" s="137">
        <f>'BOYS '!G16</f>
        <v>15.3</v>
      </c>
    </row>
    <row r="12" spans="1:14">
      <c r="A12" s="136" t="str">
        <f>'BOYS '!L17</f>
        <v xml:space="preserve"> </v>
      </c>
      <c r="B12" s="136" t="str">
        <f>'BOYS '!B16</f>
        <v>M</v>
      </c>
      <c r="C12" s="136" t="str">
        <f>'BOYS '!A16</f>
        <v>U13</v>
      </c>
      <c r="D12" s="136">
        <f>'BOYS '!C16</f>
        <v>100</v>
      </c>
      <c r="E12" s="136" t="str">
        <f>'BOYS '!D16</f>
        <v>B</v>
      </c>
      <c r="F12" s="136">
        <f>'BOYS '!E17</f>
        <v>4</v>
      </c>
      <c r="G12" s="136" t="str">
        <f>'BOYS '!H17</f>
        <v>Abraham Gaye</v>
      </c>
      <c r="H12" s="136" t="str">
        <f>'BOYS '!J17</f>
        <v>Slough J</v>
      </c>
      <c r="I12" s="136" t="str">
        <f t="shared" si="0"/>
        <v>U13M</v>
      </c>
      <c r="J12" s="137">
        <f>'BOYS '!G17</f>
        <v>15.4</v>
      </c>
    </row>
    <row r="13" spans="1:14">
      <c r="A13" s="136" t="str">
        <f>'BOYS '!L19</f>
        <v xml:space="preserve"> </v>
      </c>
      <c r="B13" s="136" t="str">
        <f>'BOYS '!B17</f>
        <v>M</v>
      </c>
      <c r="C13" s="136" t="str">
        <f>'BOYS '!A17</f>
        <v>U13</v>
      </c>
      <c r="D13" s="136">
        <f>'BOYS '!C17</f>
        <v>100</v>
      </c>
      <c r="E13" s="136" t="str">
        <f>'BOYS '!D17</f>
        <v>B</v>
      </c>
      <c r="F13" s="136">
        <f>'BOYS '!E19</f>
        <v>6</v>
      </c>
      <c r="G13" s="136" t="str">
        <f>'BOYS '!H19</f>
        <v xml:space="preserve"> </v>
      </c>
      <c r="H13" s="136" t="str">
        <f>'BOYS '!J19</f>
        <v/>
      </c>
      <c r="I13" s="136" t="str">
        <f t="shared" si="0"/>
        <v>U13M</v>
      </c>
      <c r="J13" s="137" t="str">
        <f>'BOYS '!G19</f>
        <v/>
      </c>
    </row>
    <row r="14" spans="1:14">
      <c r="A14" s="136">
        <f>'BOYS '!L20</f>
        <v>0</v>
      </c>
      <c r="B14" s="136" t="str">
        <f>'BOYS '!B19</f>
        <v>M</v>
      </c>
      <c r="C14" s="136" t="str">
        <f>'BOYS '!A19</f>
        <v>U13</v>
      </c>
      <c r="D14" s="136">
        <f>'BOYS '!C19</f>
        <v>100</v>
      </c>
      <c r="E14" s="136" t="str">
        <f>'BOYS '!D19</f>
        <v>B</v>
      </c>
      <c r="F14" s="136">
        <f>'BOYS '!E20</f>
        <v>0</v>
      </c>
      <c r="G14" s="136">
        <f>'BOYS '!H20</f>
        <v>0</v>
      </c>
      <c r="H14" s="136">
        <f>'BOYS '!J20</f>
        <v>0</v>
      </c>
      <c r="I14" s="136" t="str">
        <f t="shared" si="0"/>
        <v>U13M</v>
      </c>
      <c r="J14" s="137">
        <f>'BOYS '!G20</f>
        <v>0</v>
      </c>
    </row>
    <row r="15" spans="1:14" ht="51">
      <c r="A15" s="136">
        <f>'BOYS '!L21</f>
        <v>0</v>
      </c>
      <c r="B15" s="136" t="str">
        <f>'BOYS '!B20</f>
        <v>M</v>
      </c>
      <c r="C15" s="136" t="str">
        <f>'BOYS '!A20</f>
        <v>U13</v>
      </c>
      <c r="D15" s="136">
        <f>'BOYS '!C20</f>
        <v>0</v>
      </c>
      <c r="E15" s="136">
        <f>'BOYS '!D20</f>
        <v>0</v>
      </c>
      <c r="F15" s="136" t="str">
        <f>'BOYS '!E21</f>
        <v>UNDER 13 BOYS 200m A String</v>
      </c>
      <c r="G15" s="136">
        <f>'BOYS '!H21</f>
        <v>0</v>
      </c>
      <c r="H15" s="136">
        <f>'BOYS '!J21</f>
        <v>0</v>
      </c>
      <c r="I15" s="136" t="str">
        <f t="shared" si="0"/>
        <v>U13M</v>
      </c>
      <c r="J15" s="137">
        <f>'BOYS '!G21</f>
        <v>0</v>
      </c>
    </row>
    <row r="16" spans="1:14">
      <c r="A16" s="136" t="str">
        <f>'BOYS '!L22</f>
        <v>AW</v>
      </c>
      <c r="B16" s="136" t="str">
        <f>'BOYS '!B21</f>
        <v>M</v>
      </c>
      <c r="C16" s="136" t="str">
        <f>'BOYS '!A21</f>
        <v>U13</v>
      </c>
      <c r="D16" s="136">
        <f>'BOYS '!C21</f>
        <v>200</v>
      </c>
      <c r="E16" s="136" t="str">
        <f>'BOYS '!D21</f>
        <v>A</v>
      </c>
      <c r="F16" s="136">
        <f>'BOYS '!E22</f>
        <v>1</v>
      </c>
      <c r="G16" s="136" t="str">
        <f>'BOYS '!H22</f>
        <v>Lincoln Williams</v>
      </c>
      <c r="H16" s="136" t="str">
        <f>'BOYS '!J22</f>
        <v>Newb</v>
      </c>
      <c r="I16" s="136" t="str">
        <f t="shared" si="0"/>
        <v>U13M</v>
      </c>
      <c r="J16" s="137">
        <f>'BOYS '!G22</f>
        <v>28.4</v>
      </c>
    </row>
    <row r="17" spans="1:10">
      <c r="A17" s="136" t="str">
        <f>'BOYS '!L23</f>
        <v>AW</v>
      </c>
      <c r="B17" s="136" t="str">
        <f>'BOYS '!B22</f>
        <v>M</v>
      </c>
      <c r="C17" s="136" t="str">
        <f>'BOYS '!A22</f>
        <v>U13</v>
      </c>
      <c r="D17" s="136">
        <f>'BOYS '!C22</f>
        <v>200</v>
      </c>
      <c r="E17" s="136" t="str">
        <f>'BOYS '!D22</f>
        <v>A</v>
      </c>
      <c r="F17" s="136">
        <f>'BOYS '!E23</f>
        <v>2</v>
      </c>
      <c r="G17" s="136" t="str">
        <f>'BOYS '!H23</f>
        <v>Caleb Etheridge</v>
      </c>
      <c r="H17" s="136" t="str">
        <f>'BOYS '!J23</f>
        <v>Salis</v>
      </c>
      <c r="I17" s="136" t="str">
        <f t="shared" si="0"/>
        <v>U13M</v>
      </c>
      <c r="J17" s="137">
        <f>'BOYS '!G23</f>
        <v>28.6</v>
      </c>
    </row>
    <row r="18" spans="1:10">
      <c r="A18" s="136" t="str">
        <f>'BOYS '!L24</f>
        <v>AW</v>
      </c>
      <c r="B18" s="136" t="str">
        <f>'BOYS '!B23</f>
        <v>M</v>
      </c>
      <c r="C18" s="136" t="str">
        <f>'BOYS '!A23</f>
        <v>U13</v>
      </c>
      <c r="D18" s="136">
        <f>'BOYS '!C23</f>
        <v>200</v>
      </c>
      <c r="E18" s="136" t="str">
        <f>'BOYS '!D23</f>
        <v>A</v>
      </c>
      <c r="F18" s="136">
        <f>'BOYS '!E24</f>
        <v>3</v>
      </c>
      <c r="G18" s="136" t="str">
        <f>'BOYS '!H24</f>
        <v>Timon Francis</v>
      </c>
      <c r="H18" s="136" t="str">
        <f>'BOYS '!J24</f>
        <v>Win</v>
      </c>
      <c r="I18" s="136" t="str">
        <f t="shared" si="0"/>
        <v>U13M</v>
      </c>
      <c r="J18" s="137">
        <f>'BOYS '!G24</f>
        <v>29.5</v>
      </c>
    </row>
    <row r="19" spans="1:10">
      <c r="A19" s="136" t="str">
        <f>'BOYS '!L25</f>
        <v xml:space="preserve"> </v>
      </c>
      <c r="B19" s="136" t="str">
        <f>'BOYS '!B24</f>
        <v>M</v>
      </c>
      <c r="C19" s="136" t="str">
        <f>'BOYS '!A24</f>
        <v>U13</v>
      </c>
      <c r="D19" s="136">
        <f>'BOYS '!C24</f>
        <v>200</v>
      </c>
      <c r="E19" s="136" t="str">
        <f>'BOYS '!D24</f>
        <v>A</v>
      </c>
      <c r="F19" s="136">
        <f>'BOYS '!E25</f>
        <v>4</v>
      </c>
      <c r="G19" s="136" t="str">
        <f>'BOYS '!H25</f>
        <v>Sonny Wilkinson</v>
      </c>
      <c r="H19" s="136" t="str">
        <f>'BOYS '!J25</f>
        <v>Slough J</v>
      </c>
      <c r="I19" s="136" t="str">
        <f t="shared" si="0"/>
        <v>U13M</v>
      </c>
      <c r="J19" s="137">
        <f>'BOYS '!G25</f>
        <v>29.8</v>
      </c>
    </row>
    <row r="20" spans="1:10">
      <c r="A20" s="136" t="str">
        <f>'BOYS '!L27</f>
        <v xml:space="preserve"> </v>
      </c>
      <c r="B20" s="136" t="str">
        <f>'BOYS '!B25</f>
        <v>M</v>
      </c>
      <c r="C20" s="136" t="str">
        <f>'BOYS '!A25</f>
        <v>U13</v>
      </c>
      <c r="D20" s="136">
        <f>'BOYS '!C25</f>
        <v>200</v>
      </c>
      <c r="E20" s="136" t="str">
        <f>'BOYS '!D25</f>
        <v>A</v>
      </c>
      <c r="F20" s="136">
        <f>'BOYS '!E27</f>
        <v>6</v>
      </c>
      <c r="G20" s="136" t="str">
        <f>'BOYS '!H27</f>
        <v>William Hook</v>
      </c>
      <c r="H20" s="136" t="str">
        <f>'BOYS '!J27</f>
        <v>Marl J</v>
      </c>
      <c r="I20" s="136" t="str">
        <f t="shared" si="0"/>
        <v>U13M</v>
      </c>
      <c r="J20" s="137">
        <f>'BOYS '!G27</f>
        <v>32.4</v>
      </c>
    </row>
    <row r="21" spans="1:10">
      <c r="A21" s="136">
        <f>'BOYS '!L28</f>
        <v>0</v>
      </c>
      <c r="B21" s="136" t="str">
        <f>'BOYS '!B27</f>
        <v>M</v>
      </c>
      <c r="C21" s="136" t="str">
        <f>'BOYS '!A27</f>
        <v>U13</v>
      </c>
      <c r="D21" s="136">
        <f>'BOYS '!C27</f>
        <v>200</v>
      </c>
      <c r="E21" s="136" t="str">
        <f>'BOYS '!D27</f>
        <v>A</v>
      </c>
      <c r="F21" s="136">
        <f>'BOYS '!E28</f>
        <v>0</v>
      </c>
      <c r="G21" s="136">
        <f>'BOYS '!H28</f>
        <v>0</v>
      </c>
      <c r="H21" s="136">
        <f>'BOYS '!J28</f>
        <v>0</v>
      </c>
      <c r="I21" s="136" t="str">
        <f t="shared" si="0"/>
        <v>U13M</v>
      </c>
      <c r="J21" s="137">
        <f>'BOYS '!G28</f>
        <v>0</v>
      </c>
    </row>
    <row r="22" spans="1:10" ht="51">
      <c r="A22" s="136">
        <f>'BOYS '!L29</f>
        <v>0</v>
      </c>
      <c r="B22" s="136" t="str">
        <f>'BOYS '!B28</f>
        <v>M</v>
      </c>
      <c r="C22" s="136" t="str">
        <f>'BOYS '!A28</f>
        <v>U13</v>
      </c>
      <c r="D22" s="136">
        <f>'BOYS '!C28</f>
        <v>0</v>
      </c>
      <c r="E22" s="136">
        <f>'BOYS '!D28</f>
        <v>0</v>
      </c>
      <c r="F22" s="136" t="str">
        <f>'BOYS '!E29</f>
        <v>UNDER 13 BOYS 200m B String</v>
      </c>
      <c r="G22" s="136">
        <f>'BOYS '!H29</f>
        <v>0</v>
      </c>
      <c r="H22" s="136">
        <f>'BOYS '!J29</f>
        <v>0</v>
      </c>
      <c r="I22" s="136" t="str">
        <f t="shared" si="0"/>
        <v>U13M</v>
      </c>
      <c r="J22" s="137">
        <f>'BOYS '!G29</f>
        <v>0</v>
      </c>
    </row>
    <row r="23" spans="1:10">
      <c r="A23" s="136" t="str">
        <f>'BOYS '!L30</f>
        <v>AW</v>
      </c>
      <c r="B23" s="136" t="str">
        <f>'BOYS '!B29</f>
        <v>M</v>
      </c>
      <c r="C23" s="136" t="str">
        <f>'BOYS '!A29</f>
        <v>U13</v>
      </c>
      <c r="D23" s="136">
        <f>'BOYS '!C29</f>
        <v>200</v>
      </c>
      <c r="E23" s="136" t="str">
        <f>'BOYS '!D29</f>
        <v>B</v>
      </c>
      <c r="F23" s="136">
        <f>'BOYS '!E30</f>
        <v>1</v>
      </c>
      <c r="G23" s="136" t="str">
        <f>'BOYS '!H30</f>
        <v>Musa Sanyang</v>
      </c>
      <c r="H23" s="136" t="str">
        <f>'BOYS '!J30</f>
        <v>Win</v>
      </c>
      <c r="I23" s="136" t="str">
        <f t="shared" si="0"/>
        <v>U13M</v>
      </c>
      <c r="J23" s="137">
        <f>'BOYS '!G30</f>
        <v>29.5</v>
      </c>
    </row>
    <row r="24" spans="1:10">
      <c r="A24" s="136" t="str">
        <f>'BOYS '!L31</f>
        <v xml:space="preserve"> </v>
      </c>
      <c r="B24" s="136" t="str">
        <f>'BOYS '!B30</f>
        <v>M</v>
      </c>
      <c r="C24" s="136" t="str">
        <f>'BOYS '!A30</f>
        <v>U13</v>
      </c>
      <c r="D24" s="136">
        <f>'BOYS '!C30</f>
        <v>200</v>
      </c>
      <c r="E24" s="136" t="str">
        <f>'BOYS '!D30</f>
        <v>B</v>
      </c>
      <c r="F24" s="136">
        <f>'BOYS '!E31</f>
        <v>2</v>
      </c>
      <c r="G24" s="136" t="str">
        <f>'BOYS '!H31</f>
        <v>Archie Matthews</v>
      </c>
      <c r="H24" s="136" t="str">
        <f>'BOYS '!J31</f>
        <v>Newb</v>
      </c>
      <c r="I24" s="136" t="str">
        <f t="shared" si="0"/>
        <v>U13M</v>
      </c>
      <c r="J24" s="137">
        <f>'BOYS '!G31</f>
        <v>31.2</v>
      </c>
    </row>
    <row r="25" spans="1:10">
      <c r="A25" s="136" t="str">
        <f>'BOYS '!L32</f>
        <v xml:space="preserve"> </v>
      </c>
      <c r="B25" s="136" t="str">
        <f>'BOYS '!B31</f>
        <v>M</v>
      </c>
      <c r="C25" s="136" t="str">
        <f>'BOYS '!A31</f>
        <v>U13</v>
      </c>
      <c r="D25" s="136">
        <f>'BOYS '!C31</f>
        <v>200</v>
      </c>
      <c r="E25" s="136" t="str">
        <f>'BOYS '!D31</f>
        <v>B</v>
      </c>
      <c r="F25" s="136">
        <f>'BOYS '!E32</f>
        <v>3</v>
      </c>
      <c r="G25" s="136" t="str">
        <f>'BOYS '!H32</f>
        <v>Charlie Coles</v>
      </c>
      <c r="H25" s="136" t="str">
        <f>'BOYS '!J32</f>
        <v>Salis</v>
      </c>
      <c r="I25" s="136" t="str">
        <f t="shared" si="0"/>
        <v>U13M</v>
      </c>
      <c r="J25" s="137">
        <f>'BOYS '!G32</f>
        <v>32.1</v>
      </c>
    </row>
    <row r="26" spans="1:10">
      <c r="A26" s="136" t="str">
        <f>'BOYS '!L33</f>
        <v xml:space="preserve"> </v>
      </c>
      <c r="B26" s="136" t="str">
        <f>'BOYS '!B32</f>
        <v>M</v>
      </c>
      <c r="C26" s="136" t="str">
        <f>'BOYS '!A32</f>
        <v>U13</v>
      </c>
      <c r="D26" s="136">
        <f>'BOYS '!C32</f>
        <v>200</v>
      </c>
      <c r="E26" s="136" t="str">
        <f>'BOYS '!D32</f>
        <v>B</v>
      </c>
      <c r="F26" s="136">
        <f>'BOYS '!E33</f>
        <v>4</v>
      </c>
      <c r="G26" s="136" t="str">
        <f>'BOYS '!H33</f>
        <v>Euan Lewis</v>
      </c>
      <c r="H26" s="136" t="str">
        <f>'BOYS '!J33</f>
        <v>Oxf C</v>
      </c>
      <c r="I26" s="136" t="str">
        <f t="shared" si="0"/>
        <v>U13M</v>
      </c>
      <c r="J26" s="137">
        <f>'BOYS '!G33</f>
        <v>32.5</v>
      </c>
    </row>
    <row r="27" spans="1:10">
      <c r="A27" s="136" t="str">
        <f>'BOYS '!L35</f>
        <v/>
      </c>
      <c r="B27" s="136" t="str">
        <f>'BOYS '!B33</f>
        <v>M</v>
      </c>
      <c r="C27" s="136" t="str">
        <f>'BOYS '!A33</f>
        <v>U13</v>
      </c>
      <c r="D27" s="136">
        <f>'BOYS '!C33</f>
        <v>200</v>
      </c>
      <c r="E27" s="136" t="str">
        <f>'BOYS '!D33</f>
        <v>B</v>
      </c>
      <c r="F27" s="136">
        <f>'BOYS '!E35</f>
        <v>6</v>
      </c>
      <c r="G27" s="136" t="str">
        <f>'BOYS '!H35</f>
        <v xml:space="preserve"> </v>
      </c>
      <c r="H27" s="136" t="str">
        <f>'BOYS '!J35</f>
        <v/>
      </c>
      <c r="I27" s="136" t="str">
        <f t="shared" si="0"/>
        <v>U13M</v>
      </c>
      <c r="J27" s="137">
        <f>'BOYS '!G35</f>
        <v>0</v>
      </c>
    </row>
    <row r="28" spans="1:10">
      <c r="A28" s="136">
        <f>'BOYS '!L36</f>
        <v>0</v>
      </c>
      <c r="B28" s="136" t="str">
        <f>'BOYS '!B35</f>
        <v>M</v>
      </c>
      <c r="C28" s="136" t="str">
        <f>'BOYS '!A35</f>
        <v>U13</v>
      </c>
      <c r="D28" s="136">
        <f>'BOYS '!C35</f>
        <v>200</v>
      </c>
      <c r="E28" s="136" t="str">
        <f>'BOYS '!D35</f>
        <v>B</v>
      </c>
      <c r="F28" s="136">
        <f>'BOYS '!E36</f>
        <v>0</v>
      </c>
      <c r="G28" s="136">
        <f>'BOYS '!H36</f>
        <v>0</v>
      </c>
      <c r="H28" s="136">
        <f>'BOYS '!J36</f>
        <v>0</v>
      </c>
      <c r="I28" s="136" t="str">
        <f t="shared" si="0"/>
        <v>U13M</v>
      </c>
      <c r="J28" s="137">
        <f>'BOYS '!G36</f>
        <v>0</v>
      </c>
    </row>
    <row r="29" spans="1:10" ht="51">
      <c r="A29" s="136">
        <f>'BOYS '!L37</f>
        <v>0</v>
      </c>
      <c r="B29" s="136" t="str">
        <f>'BOYS '!B36</f>
        <v>M</v>
      </c>
      <c r="C29" s="136" t="str">
        <f>'BOYS '!A36</f>
        <v>U13</v>
      </c>
      <c r="D29" s="136">
        <f>'BOYS '!C36</f>
        <v>0</v>
      </c>
      <c r="E29" s="136">
        <f>'BOYS '!D36</f>
        <v>0</v>
      </c>
      <c r="F29" s="136" t="str">
        <f>'BOYS '!E37</f>
        <v>UNDER 13 BOYS 800m A String</v>
      </c>
      <c r="G29" s="136">
        <f>'BOYS '!H37</f>
        <v>0</v>
      </c>
      <c r="H29" s="136">
        <f>'BOYS '!J37</f>
        <v>0</v>
      </c>
      <c r="I29" s="136" t="str">
        <f t="shared" si="0"/>
        <v>U13M</v>
      </c>
      <c r="J29" s="137">
        <f>'BOYS '!G37</f>
        <v>0</v>
      </c>
    </row>
    <row r="30" spans="1:10">
      <c r="A30" s="136" t="str">
        <f>'BOYS '!L38</f>
        <v>AW</v>
      </c>
      <c r="B30" s="136" t="str">
        <f>'BOYS '!B37</f>
        <v>M</v>
      </c>
      <c r="C30" s="136" t="str">
        <f>'BOYS '!A37</f>
        <v>U13</v>
      </c>
      <c r="D30" s="136">
        <f>'BOYS '!C37</f>
        <v>800</v>
      </c>
      <c r="E30" s="136" t="str">
        <f>'BOYS '!D37</f>
        <v>A</v>
      </c>
      <c r="F30" s="136">
        <f>'BOYS '!E38</f>
        <v>1</v>
      </c>
      <c r="G30" s="136" t="str">
        <f>'BOYS '!H38</f>
        <v>Harry Jordan</v>
      </c>
      <c r="H30" s="136" t="str">
        <f>'BOYS '!J38</f>
        <v>Salis</v>
      </c>
      <c r="I30" s="136" t="str">
        <f t="shared" si="0"/>
        <v>U13M</v>
      </c>
      <c r="J30" s="137">
        <f>'BOYS '!G38</f>
        <v>1.7118055555555556E-3</v>
      </c>
    </row>
    <row r="31" spans="1:10">
      <c r="A31" s="136" t="str">
        <f>'BOYS '!L39</f>
        <v>AW</v>
      </c>
      <c r="B31" s="136" t="str">
        <f>'BOYS '!B38</f>
        <v>M</v>
      </c>
      <c r="C31" s="136" t="str">
        <f>'BOYS '!A38</f>
        <v>U13</v>
      </c>
      <c r="D31" s="136">
        <f>'BOYS '!C38</f>
        <v>800</v>
      </c>
      <c r="E31" s="136" t="str">
        <f>'BOYS '!D38</f>
        <v>A</v>
      </c>
      <c r="F31" s="136">
        <f>'BOYS '!E39</f>
        <v>2</v>
      </c>
      <c r="G31" s="136" t="str">
        <f>'BOYS '!H39</f>
        <v xml:space="preserve">Ieuan Thomas </v>
      </c>
      <c r="H31" s="136" t="str">
        <f>'BOYS '!J39</f>
        <v>Win</v>
      </c>
      <c r="I31" s="136" t="str">
        <f t="shared" si="0"/>
        <v>U13M</v>
      </c>
      <c r="J31" s="137">
        <f>'BOYS '!G39</f>
        <v>1.7627314814814814E-3</v>
      </c>
    </row>
    <row r="32" spans="1:10">
      <c r="A32" s="136" t="str">
        <f>'BOYS '!L40</f>
        <v xml:space="preserve"> </v>
      </c>
      <c r="B32" s="136" t="str">
        <f>'BOYS '!B39</f>
        <v>M</v>
      </c>
      <c r="C32" s="136" t="str">
        <f>'BOYS '!A39</f>
        <v>U13</v>
      </c>
      <c r="D32" s="136">
        <f>'BOYS '!C39</f>
        <v>800</v>
      </c>
      <c r="E32" s="136" t="str">
        <f>'BOYS '!D39</f>
        <v>A</v>
      </c>
      <c r="F32" s="136">
        <f>'BOYS '!E40</f>
        <v>3</v>
      </c>
      <c r="G32" s="136" t="str">
        <f>'BOYS '!H40</f>
        <v>William Hook</v>
      </c>
      <c r="H32" s="136" t="str">
        <f>'BOYS '!J40</f>
        <v>Marl J</v>
      </c>
      <c r="I32" s="136" t="str">
        <f t="shared" si="0"/>
        <v>U13M</v>
      </c>
      <c r="J32" s="137">
        <f>'BOYS '!G40</f>
        <v>1.8854166666666665E-3</v>
      </c>
    </row>
    <row r="33" spans="1:10">
      <c r="A33" s="136" t="str">
        <f>'BOYS '!L41</f>
        <v xml:space="preserve"> </v>
      </c>
      <c r="B33" s="136" t="str">
        <f>'BOYS '!B40</f>
        <v>M</v>
      </c>
      <c r="C33" s="136" t="str">
        <f>'BOYS '!A40</f>
        <v>U13</v>
      </c>
      <c r="D33" s="136">
        <f>'BOYS '!C40</f>
        <v>800</v>
      </c>
      <c r="E33" s="136" t="str">
        <f>'BOYS '!D40</f>
        <v>A</v>
      </c>
      <c r="F33" s="136">
        <f>'BOYS '!E41</f>
        <v>4</v>
      </c>
      <c r="G33" s="136" t="str">
        <f>'BOYS '!H41</f>
        <v>Jonty Poole</v>
      </c>
      <c r="H33" s="136" t="str">
        <f>'BOYS '!J41</f>
        <v>Oxf C</v>
      </c>
      <c r="I33" s="136" t="str">
        <f t="shared" si="0"/>
        <v>U13M</v>
      </c>
      <c r="J33" s="137">
        <f>'BOYS '!G41</f>
        <v>1.9108796296296298E-3</v>
      </c>
    </row>
    <row r="34" spans="1:10">
      <c r="A34" s="136" t="str">
        <f>'BOYS '!L43</f>
        <v xml:space="preserve"> </v>
      </c>
      <c r="B34" s="136" t="str">
        <f>'BOYS '!B41</f>
        <v>M</v>
      </c>
      <c r="C34" s="136" t="str">
        <f>'BOYS '!A41</f>
        <v>U13</v>
      </c>
      <c r="D34" s="136">
        <f>'BOYS '!C41</f>
        <v>800</v>
      </c>
      <c r="E34" s="136" t="str">
        <f>'BOYS '!D41</f>
        <v>A</v>
      </c>
      <c r="F34" s="136">
        <f>'BOYS '!E43</f>
        <v>6</v>
      </c>
      <c r="G34" s="136" t="str">
        <f>'BOYS '!H43</f>
        <v>Joshua Pilgerstorfer</v>
      </c>
      <c r="H34" s="136" t="str">
        <f>'BOYS '!J43</f>
        <v>Slough J</v>
      </c>
      <c r="I34" s="136" t="str">
        <f t="shared" si="0"/>
        <v>U13M</v>
      </c>
      <c r="J34" s="137">
        <f>'BOYS '!G43</f>
        <v>1.957175925925926E-3</v>
      </c>
    </row>
    <row r="35" spans="1:10">
      <c r="A35" s="136">
        <f>'BOYS '!L44</f>
        <v>0</v>
      </c>
      <c r="B35" s="136" t="str">
        <f>'BOYS '!B43</f>
        <v>M</v>
      </c>
      <c r="C35" s="136" t="str">
        <f>'BOYS '!A43</f>
        <v>U13</v>
      </c>
      <c r="D35" s="136">
        <f>'BOYS '!C43</f>
        <v>800</v>
      </c>
      <c r="E35" s="136" t="str">
        <f>'BOYS '!D43</f>
        <v>A</v>
      </c>
      <c r="F35" s="136">
        <f>'BOYS '!E44</f>
        <v>0</v>
      </c>
      <c r="G35" s="136">
        <f>'BOYS '!H44</f>
        <v>0</v>
      </c>
      <c r="H35" s="136">
        <f>'BOYS '!J44</f>
        <v>0</v>
      </c>
      <c r="I35" s="136" t="str">
        <f t="shared" si="0"/>
        <v>U13M</v>
      </c>
      <c r="J35" s="137">
        <f>'BOYS '!G44</f>
        <v>0</v>
      </c>
    </row>
    <row r="36" spans="1:10" ht="51">
      <c r="A36" s="136">
        <f>'BOYS '!L45</f>
        <v>0</v>
      </c>
      <c r="B36" s="136" t="str">
        <f>'BOYS '!B44</f>
        <v>M</v>
      </c>
      <c r="C36" s="136" t="str">
        <f>'BOYS '!A44</f>
        <v>U13</v>
      </c>
      <c r="D36" s="136">
        <f>'BOYS '!C44</f>
        <v>0</v>
      </c>
      <c r="E36" s="136">
        <f>'BOYS '!D44</f>
        <v>0</v>
      </c>
      <c r="F36" s="136" t="str">
        <f>'BOYS '!E45</f>
        <v>UNDER 13 BOYS 800m B String</v>
      </c>
      <c r="G36" s="136">
        <f>'BOYS '!H45</f>
        <v>0</v>
      </c>
      <c r="H36" s="136">
        <f>'BOYS '!J45</f>
        <v>0</v>
      </c>
      <c r="I36" s="136" t="str">
        <f t="shared" si="0"/>
        <v>U13M</v>
      </c>
      <c r="J36" s="137">
        <f>'BOYS '!G45</f>
        <v>0</v>
      </c>
    </row>
    <row r="37" spans="1:10">
      <c r="A37" s="136" t="str">
        <f>'BOYS '!L46</f>
        <v>AW</v>
      </c>
      <c r="B37" s="136" t="str">
        <f>'BOYS '!B45</f>
        <v>M</v>
      </c>
      <c r="C37" s="136" t="str">
        <f>'BOYS '!A45</f>
        <v>U13</v>
      </c>
      <c r="D37" s="136">
        <f>'BOYS '!C45</f>
        <v>800</v>
      </c>
      <c r="E37" s="136" t="str">
        <f>'BOYS '!D45</f>
        <v>B</v>
      </c>
      <c r="F37" s="136">
        <f>'BOYS '!E46</f>
        <v>1</v>
      </c>
      <c r="G37" s="136" t="str">
        <f>'BOYS '!H46</f>
        <v>Isaac Routledge</v>
      </c>
      <c r="H37" s="136" t="str">
        <f>'BOYS '!J46</f>
        <v>Salis</v>
      </c>
      <c r="I37" s="136" t="str">
        <f t="shared" si="0"/>
        <v>U13M</v>
      </c>
      <c r="J37" s="137">
        <f>'BOYS '!G46</f>
        <v>1.7164351851851852E-3</v>
      </c>
    </row>
    <row r="38" spans="1:10">
      <c r="A38" s="136" t="str">
        <f>'BOYS '!L47</f>
        <v>AW</v>
      </c>
      <c r="B38" s="136" t="str">
        <f>'BOYS '!B46</f>
        <v>M</v>
      </c>
      <c r="C38" s="136" t="str">
        <f>'BOYS '!A46</f>
        <v>U13</v>
      </c>
      <c r="D38" s="136">
        <f>'BOYS '!C46</f>
        <v>800</v>
      </c>
      <c r="E38" s="136" t="str">
        <f>'BOYS '!D46</f>
        <v>B</v>
      </c>
      <c r="F38" s="136">
        <f>'BOYS '!E47</f>
        <v>2</v>
      </c>
      <c r="G38" s="136" t="str">
        <f>'BOYS '!H47</f>
        <v xml:space="preserve">Reuben Hobbs </v>
      </c>
      <c r="H38" s="136" t="str">
        <f>'BOYS '!J47</f>
        <v>Win</v>
      </c>
      <c r="I38" s="136" t="str">
        <f t="shared" si="0"/>
        <v>U13M</v>
      </c>
      <c r="J38" s="137">
        <f>'BOYS '!G47</f>
        <v>1.8090277777777777E-3</v>
      </c>
    </row>
    <row r="39" spans="1:10">
      <c r="A39" s="136" t="str">
        <f>'BOYS '!L48</f>
        <v xml:space="preserve"> </v>
      </c>
      <c r="B39" s="136" t="str">
        <f>'BOYS '!B47</f>
        <v>M</v>
      </c>
      <c r="C39" s="136" t="str">
        <f>'BOYS '!A47</f>
        <v>U13</v>
      </c>
      <c r="D39" s="136">
        <f>'BOYS '!C47</f>
        <v>800</v>
      </c>
      <c r="E39" s="136" t="str">
        <f>'BOYS '!D47</f>
        <v>B</v>
      </c>
      <c r="F39" s="136">
        <f>'BOYS '!E48</f>
        <v>3</v>
      </c>
      <c r="G39" s="136" t="str">
        <f>'BOYS '!H48</f>
        <v>Elliot Robins</v>
      </c>
      <c r="H39" s="136" t="str">
        <f>'BOYS '!J48</f>
        <v>Newb</v>
      </c>
      <c r="I39" s="136" t="str">
        <f t="shared" si="0"/>
        <v>U13M</v>
      </c>
      <c r="J39" s="137">
        <f>'BOYS '!G48</f>
        <v>2.1018518518518517E-3</v>
      </c>
    </row>
    <row r="40" spans="1:10">
      <c r="A40" s="136" t="str">
        <f>'BOYS '!L49</f>
        <v xml:space="preserve"> </v>
      </c>
      <c r="B40" s="136" t="str">
        <f>'BOYS '!B48</f>
        <v>M</v>
      </c>
      <c r="C40" s="136" t="str">
        <f>'BOYS '!A48</f>
        <v>U13</v>
      </c>
      <c r="D40" s="136">
        <f>'BOYS '!C48</f>
        <v>800</v>
      </c>
      <c r="E40" s="136" t="str">
        <f>'BOYS '!D48</f>
        <v>B</v>
      </c>
      <c r="F40" s="136">
        <f>'BOYS '!E49</f>
        <v>4</v>
      </c>
      <c r="G40" s="136" t="str">
        <f>'BOYS '!H49</f>
        <v>Harry Cann</v>
      </c>
      <c r="H40" s="136" t="str">
        <f>'BOYS '!J49</f>
        <v>Oxf C</v>
      </c>
      <c r="I40" s="136" t="str">
        <f t="shared" si="0"/>
        <v>U13M</v>
      </c>
      <c r="J40" s="137">
        <f>'BOYS '!G49</f>
        <v>2.1157407407407409E-3</v>
      </c>
    </row>
    <row r="41" spans="1:10">
      <c r="A41" s="136" t="str">
        <f>'BOYS '!L51</f>
        <v xml:space="preserve"> </v>
      </c>
      <c r="B41" s="136" t="str">
        <f>'BOYS '!B49</f>
        <v>M</v>
      </c>
      <c r="C41" s="136" t="str">
        <f>'BOYS '!A49</f>
        <v>U13</v>
      </c>
      <c r="D41" s="136">
        <f>'BOYS '!C49</f>
        <v>800</v>
      </c>
      <c r="E41" s="136" t="str">
        <f>'BOYS '!D49</f>
        <v>B</v>
      </c>
      <c r="F41" s="136">
        <f>'BOYS '!E51</f>
        <v>6</v>
      </c>
      <c r="G41" s="136" t="str">
        <f>'BOYS '!H51</f>
        <v>Elliott Tucker</v>
      </c>
      <c r="H41" s="136" t="str">
        <f>'BOYS '!J51</f>
        <v>Slough J</v>
      </c>
      <c r="I41" s="136" t="str">
        <f t="shared" si="0"/>
        <v>U13M</v>
      </c>
      <c r="J41" s="137">
        <f>'BOYS '!G51</f>
        <v>2.3043981481481483E-3</v>
      </c>
    </row>
    <row r="42" spans="1:10">
      <c r="A42" s="136">
        <f>'BOYS '!L52</f>
        <v>0</v>
      </c>
      <c r="B42" s="136" t="str">
        <f>'BOYS '!B51</f>
        <v>M</v>
      </c>
      <c r="C42" s="136" t="str">
        <f>'BOYS '!A51</f>
        <v>U13</v>
      </c>
      <c r="D42" s="136">
        <f>'BOYS '!C51</f>
        <v>800</v>
      </c>
      <c r="E42" s="136" t="str">
        <f>'BOYS '!D51</f>
        <v>B</v>
      </c>
      <c r="F42" s="136">
        <f>'BOYS '!E52</f>
        <v>0</v>
      </c>
      <c r="G42" s="136">
        <f>'BOYS '!H52</f>
        <v>0</v>
      </c>
      <c r="H42" s="136">
        <f>'BOYS '!J52</f>
        <v>0</v>
      </c>
      <c r="I42" s="136" t="str">
        <f t="shared" si="0"/>
        <v>U13M</v>
      </c>
      <c r="J42" s="137">
        <f>'BOYS '!G52</f>
        <v>0</v>
      </c>
    </row>
    <row r="43" spans="1:10" ht="51">
      <c r="A43" s="136">
        <f>'BOYS '!L53</f>
        <v>0</v>
      </c>
      <c r="B43" s="136" t="str">
        <f>'BOYS '!B52</f>
        <v>M</v>
      </c>
      <c r="C43" s="136" t="str">
        <f>'BOYS '!A52</f>
        <v>U13</v>
      </c>
      <c r="D43" s="136">
        <f>'BOYS '!C52</f>
        <v>0</v>
      </c>
      <c r="E43" s="136">
        <f>'BOYS '!D52</f>
        <v>0</v>
      </c>
      <c r="F43" s="136" t="str">
        <f>'BOYS '!E53</f>
        <v>UNDER 13 BOYS 1500m A String</v>
      </c>
      <c r="G43" s="136">
        <f>'BOYS '!H53</f>
        <v>0</v>
      </c>
      <c r="H43" s="136">
        <f>'BOYS '!J53</f>
        <v>0</v>
      </c>
      <c r="I43" s="136" t="str">
        <f t="shared" si="0"/>
        <v>U13M</v>
      </c>
      <c r="J43" s="137">
        <f>'BOYS '!G53</f>
        <v>0</v>
      </c>
    </row>
    <row r="44" spans="1:10">
      <c r="A44" s="136" t="str">
        <f>'BOYS '!L54</f>
        <v>AW</v>
      </c>
      <c r="B44" s="136" t="str">
        <f>'BOYS '!B53</f>
        <v>M</v>
      </c>
      <c r="C44" s="136" t="str">
        <f>'BOYS '!A53</f>
        <v>U13</v>
      </c>
      <c r="D44" s="136">
        <f>'BOYS '!C53</f>
        <v>1500</v>
      </c>
      <c r="E44" s="136" t="str">
        <f>'BOYS '!D53</f>
        <v>A</v>
      </c>
      <c r="F44" s="136">
        <f>'BOYS '!E54</f>
        <v>1</v>
      </c>
      <c r="G44" s="136" t="str">
        <f>'BOYS '!H54</f>
        <v>Stan Parkinson</v>
      </c>
      <c r="H44" s="136" t="str">
        <f>'BOYS '!J54</f>
        <v>Win</v>
      </c>
      <c r="I44" s="136" t="str">
        <f t="shared" si="0"/>
        <v>U13M</v>
      </c>
      <c r="J44" s="137">
        <f>'BOYS '!G54</f>
        <v>3.3379629629629627E-3</v>
      </c>
    </row>
    <row r="45" spans="1:10">
      <c r="A45" s="136" t="str">
        <f>'BOYS '!L55</f>
        <v>AW</v>
      </c>
      <c r="B45" s="136" t="str">
        <f>'BOYS '!B54</f>
        <v>M</v>
      </c>
      <c r="C45" s="136" t="str">
        <f>'BOYS '!A54</f>
        <v>U13</v>
      </c>
      <c r="D45" s="136">
        <f>'BOYS '!C54</f>
        <v>1500</v>
      </c>
      <c r="E45" s="136" t="str">
        <f>'BOYS '!D54</f>
        <v>A</v>
      </c>
      <c r="F45" s="136">
        <f>'BOYS '!E55</f>
        <v>2</v>
      </c>
      <c r="G45" s="136" t="str">
        <f>'BOYS '!H55</f>
        <v>Julian Laird</v>
      </c>
      <c r="H45" s="136" t="str">
        <f>'BOYS '!J55</f>
        <v>Oxf C</v>
      </c>
      <c r="I45" s="136" t="str">
        <f t="shared" si="0"/>
        <v>U13M</v>
      </c>
      <c r="J45" s="137">
        <f>'BOYS '!G55</f>
        <v>3.3460648148148152E-3</v>
      </c>
    </row>
    <row r="46" spans="1:10">
      <c r="A46" s="136" t="str">
        <f>'BOYS '!L56</f>
        <v>AW</v>
      </c>
      <c r="B46" s="136" t="str">
        <f>'BOYS '!B55</f>
        <v>M</v>
      </c>
      <c r="C46" s="136" t="str">
        <f>'BOYS '!A55</f>
        <v>U13</v>
      </c>
      <c r="D46" s="136">
        <f>'BOYS '!C55</f>
        <v>1500</v>
      </c>
      <c r="E46" s="136" t="str">
        <f>'BOYS '!D55</f>
        <v>A</v>
      </c>
      <c r="F46" s="136">
        <f>'BOYS '!E56</f>
        <v>3</v>
      </c>
      <c r="G46" s="136" t="str">
        <f>'BOYS '!H56</f>
        <v>Charlie Coles</v>
      </c>
      <c r="H46" s="136" t="str">
        <f>'BOYS '!J56</f>
        <v>Salis</v>
      </c>
      <c r="I46" s="136" t="str">
        <f t="shared" si="0"/>
        <v>U13M</v>
      </c>
      <c r="J46" s="137">
        <f>'BOYS '!G56</f>
        <v>3.472222222222222E-3</v>
      </c>
    </row>
    <row r="47" spans="1:10">
      <c r="A47" s="136" t="str">
        <f>'BOYS '!L57</f>
        <v xml:space="preserve"> </v>
      </c>
      <c r="B47" s="136" t="str">
        <f>'BOYS '!B56</f>
        <v>M</v>
      </c>
      <c r="C47" s="136" t="str">
        <f>'BOYS '!A56</f>
        <v>U13</v>
      </c>
      <c r="D47" s="136">
        <f>'BOYS '!C56</f>
        <v>1500</v>
      </c>
      <c r="E47" s="136" t="str">
        <f>'BOYS '!D56</f>
        <v>A</v>
      </c>
      <c r="F47" s="136">
        <f>'BOYS '!E57</f>
        <v>4</v>
      </c>
      <c r="G47" s="136" t="str">
        <f>'BOYS '!H57</f>
        <v xml:space="preserve">Harry Roberts </v>
      </c>
      <c r="H47" s="136" t="str">
        <f>'BOYS '!J57</f>
        <v>Slough J</v>
      </c>
      <c r="I47" s="136" t="str">
        <f t="shared" si="0"/>
        <v>U13M</v>
      </c>
      <c r="J47" s="137">
        <f>'BOYS '!G57</f>
        <v>4.1030092592592594E-3</v>
      </c>
    </row>
    <row r="48" spans="1:10">
      <c r="A48" s="136" t="str">
        <f>'BOYS '!L59</f>
        <v xml:space="preserve"> </v>
      </c>
      <c r="B48" s="136" t="str">
        <f>'BOYS '!B57</f>
        <v>M</v>
      </c>
      <c r="C48" s="136" t="str">
        <f>'BOYS '!A57</f>
        <v>U13</v>
      </c>
      <c r="D48" s="136">
        <f>'BOYS '!C57</f>
        <v>1500</v>
      </c>
      <c r="E48" s="136" t="str">
        <f>'BOYS '!D57</f>
        <v>A</v>
      </c>
      <c r="F48" s="136">
        <f>'BOYS '!E59</f>
        <v>6</v>
      </c>
      <c r="G48" s="136" t="str">
        <f>'BOYS '!H59</f>
        <v xml:space="preserve"> </v>
      </c>
      <c r="H48" s="136" t="str">
        <f>'BOYS '!J59</f>
        <v/>
      </c>
      <c r="I48" s="136" t="str">
        <f t="shared" si="0"/>
        <v>U13M</v>
      </c>
      <c r="J48" s="137" t="str">
        <f>'BOYS '!G59</f>
        <v/>
      </c>
    </row>
    <row r="49" spans="1:10">
      <c r="A49" s="136">
        <f>'BOYS '!L60</f>
        <v>0</v>
      </c>
      <c r="B49" s="136" t="str">
        <f>'BOYS '!B59</f>
        <v>M</v>
      </c>
      <c r="C49" s="136" t="str">
        <f>'BOYS '!A59</f>
        <v>U13</v>
      </c>
      <c r="D49" s="136">
        <f>'BOYS '!C59</f>
        <v>1500</v>
      </c>
      <c r="E49" s="136" t="str">
        <f>'BOYS '!D59</f>
        <v>A</v>
      </c>
      <c r="F49" s="136">
        <f>'BOYS '!E60</f>
        <v>0</v>
      </c>
      <c r="G49" s="136">
        <f>'BOYS '!H60</f>
        <v>0</v>
      </c>
      <c r="H49" s="136">
        <f>'BOYS '!J60</f>
        <v>0</v>
      </c>
      <c r="I49" s="136" t="str">
        <f t="shared" si="0"/>
        <v>U13M</v>
      </c>
      <c r="J49" s="137">
        <f>'BOYS '!G60</f>
        <v>0</v>
      </c>
    </row>
    <row r="50" spans="1:10" ht="51">
      <c r="A50" s="136">
        <f>'BOYS '!L61</f>
        <v>0</v>
      </c>
      <c r="B50" s="136" t="str">
        <f>'BOYS '!B60</f>
        <v>M</v>
      </c>
      <c r="C50" s="136" t="str">
        <f>'BOYS '!A60</f>
        <v>U13</v>
      </c>
      <c r="D50" s="136">
        <f>'BOYS '!C60</f>
        <v>0</v>
      </c>
      <c r="E50" s="136">
        <f>'BOYS '!D60</f>
        <v>0</v>
      </c>
      <c r="F50" s="136" t="str">
        <f>'BOYS '!E61</f>
        <v>UNDER 13 BOYS 1500m B String</v>
      </c>
      <c r="G50" s="136">
        <f>'BOYS '!H61</f>
        <v>0</v>
      </c>
      <c r="H50" s="136">
        <f>'BOYS '!J61</f>
        <v>0</v>
      </c>
      <c r="I50" s="136" t="str">
        <f t="shared" si="0"/>
        <v>U13M</v>
      </c>
      <c r="J50" s="137">
        <f>'BOYS '!G61</f>
        <v>0</v>
      </c>
    </row>
    <row r="51" spans="1:10">
      <c r="A51" s="136" t="str">
        <f>'BOYS '!L62</f>
        <v>AW</v>
      </c>
      <c r="B51" s="136" t="str">
        <f>'BOYS '!B61</f>
        <v>M</v>
      </c>
      <c r="C51" s="136" t="str">
        <f>'BOYS '!A61</f>
        <v>U13</v>
      </c>
      <c r="D51" s="136">
        <f>'BOYS '!C61</f>
        <v>1500</v>
      </c>
      <c r="E51" s="136" t="str">
        <f>'BOYS '!D61</f>
        <v>B</v>
      </c>
      <c r="F51" s="136">
        <f>'BOYS '!E62</f>
        <v>1</v>
      </c>
      <c r="G51" s="136" t="str">
        <f>'BOYS '!H62</f>
        <v>Caleb Etheridge</v>
      </c>
      <c r="H51" s="136" t="str">
        <f>'BOYS '!J62</f>
        <v>Salis</v>
      </c>
      <c r="I51" s="136" t="str">
        <f t="shared" si="0"/>
        <v>U13M</v>
      </c>
      <c r="J51" s="137">
        <f>'BOYS '!G62</f>
        <v>3.4803240740740745E-3</v>
      </c>
    </row>
    <row r="52" spans="1:10">
      <c r="A52" s="136" t="str">
        <f>'BOYS '!L63</f>
        <v>AW</v>
      </c>
      <c r="B52" s="136" t="str">
        <f>'BOYS '!B62</f>
        <v>M</v>
      </c>
      <c r="C52" s="136" t="str">
        <f>'BOYS '!A62</f>
        <v>U13</v>
      </c>
      <c r="D52" s="136">
        <f>'BOYS '!C62</f>
        <v>1500</v>
      </c>
      <c r="E52" s="136" t="str">
        <f>'BOYS '!D62</f>
        <v>B</v>
      </c>
      <c r="F52" s="136">
        <f>'BOYS '!E63</f>
        <v>2</v>
      </c>
      <c r="G52" s="136" t="str">
        <f>'BOYS '!H63</f>
        <v xml:space="preserve">Jack Moores </v>
      </c>
      <c r="H52" s="136" t="str">
        <f>'BOYS '!J63</f>
        <v>Win</v>
      </c>
      <c r="I52" s="136" t="str">
        <f t="shared" si="0"/>
        <v>U13M</v>
      </c>
      <c r="J52" s="137">
        <f>'BOYS '!G63</f>
        <v>3.4803240740740745E-3</v>
      </c>
    </row>
    <row r="53" spans="1:10">
      <c r="A53" s="136" t="str">
        <f>'BOYS '!L64</f>
        <v xml:space="preserve"> </v>
      </c>
      <c r="B53" s="136" t="str">
        <f>'BOYS '!B63</f>
        <v>M</v>
      </c>
      <c r="C53" s="136" t="str">
        <f>'BOYS '!A63</f>
        <v>U13</v>
      </c>
      <c r="D53" s="136">
        <f>'BOYS '!C63</f>
        <v>1500</v>
      </c>
      <c r="E53" s="136" t="str">
        <f>'BOYS '!D63</f>
        <v>B</v>
      </c>
      <c r="F53" s="136">
        <f>'BOYS '!E64</f>
        <v>3</v>
      </c>
      <c r="G53" s="136" t="str">
        <f>'BOYS '!H64</f>
        <v>Euan Lewis</v>
      </c>
      <c r="H53" s="136" t="str">
        <f>'BOYS '!J64</f>
        <v>Oxf C</v>
      </c>
      <c r="I53" s="136" t="str">
        <f t="shared" si="0"/>
        <v>U13M</v>
      </c>
      <c r="J53" s="137">
        <f>'BOYS '!G64</f>
        <v>3.8437499999999999E-3</v>
      </c>
    </row>
    <row r="54" spans="1:10">
      <c r="A54" s="136" t="str">
        <f>'BOYS '!L65</f>
        <v xml:space="preserve"> </v>
      </c>
      <c r="B54" s="136" t="str">
        <f>'BOYS '!B64</f>
        <v>M</v>
      </c>
      <c r="C54" s="136" t="str">
        <f>'BOYS '!A64</f>
        <v>U13</v>
      </c>
      <c r="D54" s="136">
        <f>'BOYS '!C64</f>
        <v>1500</v>
      </c>
      <c r="E54" s="136" t="str">
        <f>'BOYS '!D64</f>
        <v>B</v>
      </c>
      <c r="F54" s="136">
        <f>'BOYS '!E65</f>
        <v>4</v>
      </c>
      <c r="G54" s="136" t="str">
        <f>'BOYS '!H65</f>
        <v>Arjun Gupta</v>
      </c>
      <c r="H54" s="136" t="str">
        <f>'BOYS '!J65</f>
        <v>Slough J</v>
      </c>
      <c r="I54" s="136" t="str">
        <f t="shared" si="0"/>
        <v>U13M</v>
      </c>
      <c r="J54" s="137">
        <f>'BOYS '!G65</f>
        <v>4.6550925925925926E-3</v>
      </c>
    </row>
    <row r="55" spans="1:10">
      <c r="A55" s="136" t="str">
        <f>'BOYS '!L67</f>
        <v xml:space="preserve"> </v>
      </c>
      <c r="B55" s="136" t="str">
        <f>'BOYS '!B65</f>
        <v>M</v>
      </c>
      <c r="C55" s="136" t="str">
        <f>'BOYS '!A65</f>
        <v>U13</v>
      </c>
      <c r="D55" s="136">
        <f>'BOYS '!C65</f>
        <v>1500</v>
      </c>
      <c r="E55" s="136" t="str">
        <f>'BOYS '!D65</f>
        <v>B</v>
      </c>
      <c r="F55" s="136">
        <f>'BOYS '!E67</f>
        <v>6</v>
      </c>
      <c r="G55" s="136" t="str">
        <f>'BOYS '!H67</f>
        <v xml:space="preserve"> </v>
      </c>
      <c r="H55" s="136" t="str">
        <f>'BOYS '!J67</f>
        <v/>
      </c>
      <c r="I55" s="136" t="str">
        <f t="shared" si="0"/>
        <v>U13M</v>
      </c>
      <c r="J55" s="137" t="str">
        <f>'BOYS '!G67</f>
        <v/>
      </c>
    </row>
    <row r="56" spans="1:10">
      <c r="A56" s="136">
        <f>'BOYS '!L68</f>
        <v>0</v>
      </c>
      <c r="B56" s="136" t="str">
        <f>'BOYS '!B67</f>
        <v>M</v>
      </c>
      <c r="C56" s="136" t="str">
        <f>'BOYS '!A67</f>
        <v>U13</v>
      </c>
      <c r="D56" s="136">
        <f>'BOYS '!C67</f>
        <v>1500</v>
      </c>
      <c r="E56" s="136" t="str">
        <f>'BOYS '!D67</f>
        <v>B</v>
      </c>
      <c r="F56" s="136">
        <f>'BOYS '!E68</f>
        <v>0</v>
      </c>
      <c r="G56" s="136">
        <f>'BOYS '!H68</f>
        <v>0</v>
      </c>
      <c r="H56" s="136">
        <f>'BOYS '!J68</f>
        <v>0</v>
      </c>
      <c r="I56" s="136" t="str">
        <f t="shared" si="0"/>
        <v>U13M</v>
      </c>
      <c r="J56" s="137">
        <f>'BOYS '!G68</f>
        <v>0</v>
      </c>
    </row>
    <row r="57" spans="1:10" ht="63.75">
      <c r="A57" s="136">
        <f>'BOYS '!L69</f>
        <v>0</v>
      </c>
      <c r="B57" s="136" t="str">
        <f>'BOYS '!B68</f>
        <v>M</v>
      </c>
      <c r="C57" s="136" t="str">
        <f>'BOYS '!A68</f>
        <v>U13</v>
      </c>
      <c r="D57" s="136">
        <f>'BOYS '!C68</f>
        <v>0</v>
      </c>
      <c r="E57" s="136">
        <f>'BOYS '!D68</f>
        <v>0</v>
      </c>
      <c r="F57" s="136" t="str">
        <f>'BOYS '!E69</f>
        <v>UNDER 13 BOYS 75m hurdles A String</v>
      </c>
      <c r="G57" s="136">
        <f>'BOYS '!H69</f>
        <v>0</v>
      </c>
      <c r="H57" s="136">
        <f>'BOYS '!J69</f>
        <v>0</v>
      </c>
      <c r="I57" s="136" t="str">
        <f t="shared" si="0"/>
        <v>U13M</v>
      </c>
      <c r="J57" s="137">
        <f>'BOYS '!G69</f>
        <v>0</v>
      </c>
    </row>
    <row r="58" spans="1:10">
      <c r="A58" s="136" t="str">
        <f>'BOYS '!L70</f>
        <v>AW</v>
      </c>
      <c r="B58" s="136" t="str">
        <f>'BOYS '!B69</f>
        <v>M</v>
      </c>
      <c r="C58" s="136" t="str">
        <f>'BOYS '!A69</f>
        <v>U13</v>
      </c>
      <c r="D58" s="136" t="str">
        <f>'BOYS '!C69</f>
        <v>75HU13M</v>
      </c>
      <c r="E58" s="136" t="str">
        <f>'BOYS '!D69</f>
        <v>A</v>
      </c>
      <c r="F58" s="136">
        <f>'BOYS '!E70</f>
        <v>1</v>
      </c>
      <c r="G58" s="136" t="str">
        <f>'BOYS '!H70</f>
        <v xml:space="preserve">Oscar Webb </v>
      </c>
      <c r="H58" s="136" t="str">
        <f>'BOYS '!J70</f>
        <v>Win</v>
      </c>
      <c r="I58" s="136" t="str">
        <f t="shared" si="0"/>
        <v>U13M</v>
      </c>
      <c r="J58" s="137">
        <f>'BOYS '!G70</f>
        <v>14</v>
      </c>
    </row>
    <row r="59" spans="1:10">
      <c r="A59" s="136" t="str">
        <f>'BOYS '!L71</f>
        <v>AW</v>
      </c>
      <c r="B59" s="136" t="str">
        <f>'BOYS '!B70</f>
        <v>M</v>
      </c>
      <c r="C59" s="136" t="str">
        <f>'BOYS '!A70</f>
        <v>U13</v>
      </c>
      <c r="D59" s="136" t="str">
        <f>'BOYS '!C70</f>
        <v>75HU13M</v>
      </c>
      <c r="E59" s="136" t="str">
        <f>'BOYS '!D70</f>
        <v>A</v>
      </c>
      <c r="F59" s="136">
        <f>'BOYS '!E71</f>
        <v>2</v>
      </c>
      <c r="G59" s="136" t="str">
        <f>'BOYS '!H71</f>
        <v>Albert Wootten</v>
      </c>
      <c r="H59" s="136" t="str">
        <f>'BOYS '!J71</f>
        <v>Oxf C</v>
      </c>
      <c r="I59" s="136" t="str">
        <f t="shared" si="0"/>
        <v>U13M</v>
      </c>
      <c r="J59" s="137">
        <f>'BOYS '!G71</f>
        <v>14.9</v>
      </c>
    </row>
    <row r="60" spans="1:10">
      <c r="A60" s="136" t="str">
        <f>'BOYS '!L72</f>
        <v>AW</v>
      </c>
      <c r="B60" s="136" t="str">
        <f>'BOYS '!B71</f>
        <v>M</v>
      </c>
      <c r="C60" s="136" t="str">
        <f>'BOYS '!A71</f>
        <v>U13</v>
      </c>
      <c r="D60" s="136" t="str">
        <f>'BOYS '!C71</f>
        <v>75HU13M</v>
      </c>
      <c r="E60" s="136" t="str">
        <f>'BOYS '!D71</f>
        <v>A</v>
      </c>
      <c r="F60" s="136">
        <f>'BOYS '!E72</f>
        <v>3</v>
      </c>
      <c r="G60" s="136" t="str">
        <f>'BOYS '!H72</f>
        <v>Aedan Sharp</v>
      </c>
      <c r="H60" s="136" t="str">
        <f>'BOYS '!J72</f>
        <v>Slough J</v>
      </c>
      <c r="I60" s="136" t="str">
        <f t="shared" si="0"/>
        <v>U13M</v>
      </c>
      <c r="J60" s="137">
        <f>'BOYS '!G72</f>
        <v>15.5</v>
      </c>
    </row>
    <row r="61" spans="1:10">
      <c r="A61" s="136" t="str">
        <f>'BOYS '!L73</f>
        <v>AW</v>
      </c>
      <c r="B61" s="136" t="str">
        <f>'BOYS '!B72</f>
        <v>M</v>
      </c>
      <c r="C61" s="136" t="str">
        <f>'BOYS '!A72</f>
        <v>U13</v>
      </c>
      <c r="D61" s="136" t="str">
        <f>'BOYS '!C72</f>
        <v>75HU13M</v>
      </c>
      <c r="E61" s="136" t="str">
        <f>'BOYS '!D72</f>
        <v>A</v>
      </c>
      <c r="F61" s="136">
        <f>'BOYS '!E73</f>
        <v>4</v>
      </c>
      <c r="G61" s="136" t="str">
        <f>'BOYS '!H73</f>
        <v>Jacob Brocklesby</v>
      </c>
      <c r="H61" s="136" t="str">
        <f>'BOYS '!J73</f>
        <v>Newb</v>
      </c>
      <c r="I61" s="136" t="str">
        <f t="shared" si="0"/>
        <v>U13M</v>
      </c>
      <c r="J61" s="137">
        <f>'BOYS '!G73</f>
        <v>15.9</v>
      </c>
    </row>
    <row r="62" spans="1:10">
      <c r="A62" s="136" t="str">
        <f>'BOYS '!L75</f>
        <v xml:space="preserve"> </v>
      </c>
      <c r="B62" s="136" t="str">
        <f>'BOYS '!B73</f>
        <v>M</v>
      </c>
      <c r="C62" s="136" t="str">
        <f>'BOYS '!A73</f>
        <v>U13</v>
      </c>
      <c r="D62" s="136" t="str">
        <f>'BOYS '!C73</f>
        <v>75HU13M</v>
      </c>
      <c r="E62" s="136" t="str">
        <f>'BOYS '!D73</f>
        <v>A</v>
      </c>
      <c r="F62" s="136">
        <f>'BOYS '!E75</f>
        <v>6</v>
      </c>
      <c r="G62" s="136" t="str">
        <f>'BOYS '!H75</f>
        <v xml:space="preserve"> </v>
      </c>
      <c r="H62" s="136" t="str">
        <f>'BOYS '!J75</f>
        <v/>
      </c>
      <c r="I62" s="136" t="str">
        <f t="shared" si="0"/>
        <v>U13M</v>
      </c>
      <c r="J62" s="137" t="str">
        <f>'BOYS '!G75</f>
        <v/>
      </c>
    </row>
    <row r="63" spans="1:10">
      <c r="A63" s="136">
        <f>'BOYS '!L76</f>
        <v>0</v>
      </c>
      <c r="B63" s="136" t="str">
        <f>'BOYS '!B75</f>
        <v>M</v>
      </c>
      <c r="C63" s="136" t="str">
        <f>'BOYS '!A75</f>
        <v>U13</v>
      </c>
      <c r="D63" s="136" t="str">
        <f>'BOYS '!C75</f>
        <v>75HU13M</v>
      </c>
      <c r="E63" s="136" t="str">
        <f>'BOYS '!D75</f>
        <v>A</v>
      </c>
      <c r="F63" s="136">
        <f>'BOYS '!E76</f>
        <v>0</v>
      </c>
      <c r="G63" s="136">
        <f>'BOYS '!H76</f>
        <v>0</v>
      </c>
      <c r="H63" s="136">
        <f>'BOYS '!J76</f>
        <v>0</v>
      </c>
      <c r="I63" s="136" t="str">
        <f t="shared" si="0"/>
        <v>U13M</v>
      </c>
      <c r="J63" s="137">
        <f>'BOYS '!G76</f>
        <v>0</v>
      </c>
    </row>
    <row r="64" spans="1:10" ht="63.75">
      <c r="A64" s="136">
        <f>'BOYS '!L77</f>
        <v>0</v>
      </c>
      <c r="B64" s="136" t="str">
        <f>'BOYS '!B76</f>
        <v>M</v>
      </c>
      <c r="C64" s="136" t="str">
        <f>'BOYS '!A76</f>
        <v>U13</v>
      </c>
      <c r="D64" s="136">
        <f>'BOYS '!C76</f>
        <v>0</v>
      </c>
      <c r="E64" s="136">
        <f>'BOYS '!D76</f>
        <v>0</v>
      </c>
      <c r="F64" s="136" t="str">
        <f>'BOYS '!E77</f>
        <v>UNDER 13 BOYS 75m hurdles B String</v>
      </c>
      <c r="G64" s="136">
        <f>'BOYS '!H77</f>
        <v>0</v>
      </c>
      <c r="H64" s="136">
        <f>'BOYS '!J77</f>
        <v>0</v>
      </c>
      <c r="I64" s="136" t="str">
        <f t="shared" si="0"/>
        <v>U13M</v>
      </c>
      <c r="J64" s="137">
        <f>'BOYS '!G77</f>
        <v>0</v>
      </c>
    </row>
    <row r="65" spans="1:10">
      <c r="A65" s="136" t="str">
        <f>'BOYS '!L78</f>
        <v>AW</v>
      </c>
      <c r="B65" s="136" t="str">
        <f>'BOYS '!B77</f>
        <v>M</v>
      </c>
      <c r="C65" s="136" t="str">
        <f>'BOYS '!A77</f>
        <v>U13</v>
      </c>
      <c r="D65" s="136" t="str">
        <f>'BOYS '!C77</f>
        <v>75HU13M</v>
      </c>
      <c r="E65" s="136" t="str">
        <f>'BOYS '!D77</f>
        <v>B</v>
      </c>
      <c r="F65" s="136">
        <f>'BOYS '!E78</f>
        <v>1</v>
      </c>
      <c r="G65" s="136" t="str">
        <f>'BOYS '!H78</f>
        <v>Orlando Hutchinson</v>
      </c>
      <c r="H65" s="136" t="str">
        <f>'BOYS '!J78</f>
        <v>Win</v>
      </c>
      <c r="I65" s="136" t="str">
        <f t="shared" si="0"/>
        <v>U13M</v>
      </c>
      <c r="J65" s="137">
        <f>'BOYS '!G78</f>
        <v>14.7</v>
      </c>
    </row>
    <row r="66" spans="1:10">
      <c r="A66" s="136" t="str">
        <f>'BOYS '!L79</f>
        <v>AW</v>
      </c>
      <c r="B66" s="136" t="str">
        <f>'BOYS '!B78</f>
        <v>M</v>
      </c>
      <c r="C66" s="136" t="str">
        <f>'BOYS '!A78</f>
        <v>U13</v>
      </c>
      <c r="D66" s="136" t="str">
        <f>'BOYS '!C78</f>
        <v>75HU13M</v>
      </c>
      <c r="E66" s="136" t="str">
        <f>'BOYS '!D78</f>
        <v>B</v>
      </c>
      <c r="F66" s="136">
        <f>'BOYS '!E79</f>
        <v>2</v>
      </c>
      <c r="G66" s="136" t="str">
        <f>'BOYS '!H79</f>
        <v>Ben Straughan</v>
      </c>
      <c r="H66" s="136" t="str">
        <f>'BOYS '!J79</f>
        <v>Oxf C</v>
      </c>
      <c r="I66" s="136" t="str">
        <f t="shared" si="0"/>
        <v>U13M</v>
      </c>
      <c r="J66" s="137">
        <f>'BOYS '!G79</f>
        <v>15.8</v>
      </c>
    </row>
    <row r="67" spans="1:10">
      <c r="A67" s="136" t="str">
        <f>'BOYS '!L80</f>
        <v xml:space="preserve"> </v>
      </c>
      <c r="B67" s="136" t="str">
        <f>'BOYS '!B79</f>
        <v>M</v>
      </c>
      <c r="C67" s="136" t="str">
        <f>'BOYS '!A79</f>
        <v>U13</v>
      </c>
      <c r="D67" s="136" t="str">
        <f>'BOYS '!C80</f>
        <v>75HU13M</v>
      </c>
      <c r="E67" s="136" t="str">
        <f>'BOYS '!D80</f>
        <v>B</v>
      </c>
      <c r="F67" s="136">
        <f>'BOYS '!E80</f>
        <v>3</v>
      </c>
      <c r="G67" s="136" t="str">
        <f>'BOYS '!H80</f>
        <v>Temmy Odutoye</v>
      </c>
      <c r="H67" s="136" t="str">
        <f>'BOYS '!J80</f>
        <v>Slough J</v>
      </c>
      <c r="I67" s="136" t="str">
        <f t="shared" ref="I67:I130" si="1">+C67&amp;B67</f>
        <v>U13M</v>
      </c>
      <c r="J67" s="137">
        <f>'BOYS '!G80</f>
        <v>17.899999999999999</v>
      </c>
    </row>
    <row r="68" spans="1:10">
      <c r="A68" s="136" t="str">
        <f>'BOYS '!L81</f>
        <v xml:space="preserve"> </v>
      </c>
      <c r="B68" s="136" t="str">
        <f>'BOYS '!B80</f>
        <v>M</v>
      </c>
      <c r="C68" s="136" t="str">
        <f>'BOYS '!A80</f>
        <v>U13</v>
      </c>
      <c r="D68" s="136" t="str">
        <f>'BOYS '!C81</f>
        <v>75HU13M</v>
      </c>
      <c r="E68" s="136" t="str">
        <f>'BOYS '!D81</f>
        <v>B</v>
      </c>
      <c r="F68" s="136">
        <f>'BOYS '!E81</f>
        <v>4</v>
      </c>
      <c r="G68" s="136" t="str">
        <f>'BOYS '!H81</f>
        <v>James Houghton</v>
      </c>
      <c r="H68" s="136" t="str">
        <f>'BOYS '!J81</f>
        <v>Newb</v>
      </c>
      <c r="I68" s="136" t="str">
        <f t="shared" si="1"/>
        <v>U13M</v>
      </c>
      <c r="J68" s="137">
        <f>'BOYS '!G81</f>
        <v>19.600000000000001</v>
      </c>
    </row>
    <row r="69" spans="1:10">
      <c r="A69" s="136" t="str">
        <f>'BOYS '!L83</f>
        <v xml:space="preserve"> </v>
      </c>
      <c r="B69" s="136" t="str">
        <f>'BOYS '!B81</f>
        <v>M</v>
      </c>
      <c r="C69" s="136" t="str">
        <f>'BOYS '!A81</f>
        <v>U13</v>
      </c>
      <c r="D69" s="136" t="str">
        <f>'BOYS '!C82</f>
        <v>75HU13M</v>
      </c>
      <c r="E69" s="136" t="str">
        <f>'BOYS '!D82</f>
        <v>B</v>
      </c>
      <c r="F69" s="136">
        <f>'BOYS '!E83</f>
        <v>6</v>
      </c>
      <c r="G69" s="136" t="str">
        <f>'BOYS '!H83</f>
        <v xml:space="preserve"> </v>
      </c>
      <c r="H69" s="136" t="str">
        <f>'BOYS '!J83</f>
        <v/>
      </c>
      <c r="I69" s="136" t="str">
        <f t="shared" si="1"/>
        <v>U13M</v>
      </c>
      <c r="J69" s="137" t="str">
        <f>'BOYS '!G83</f>
        <v/>
      </c>
    </row>
    <row r="70" spans="1:10">
      <c r="A70" s="136">
        <f>'BOYS '!L84</f>
        <v>0</v>
      </c>
      <c r="B70" s="136" t="str">
        <f>'BOYS '!B83</f>
        <v>M</v>
      </c>
      <c r="C70" s="136" t="str">
        <f>'BOYS '!A83</f>
        <v>U13</v>
      </c>
      <c r="D70" s="136" t="str">
        <f>'BOYS '!C83</f>
        <v>75HU13M</v>
      </c>
      <c r="E70" s="136" t="str">
        <f>'BOYS '!D83</f>
        <v>B</v>
      </c>
      <c r="F70" s="136">
        <f>'BOYS '!E84</f>
        <v>0</v>
      </c>
      <c r="G70" s="136">
        <f>'BOYS '!H84</f>
        <v>0</v>
      </c>
      <c r="H70" s="136">
        <f>'BOYS '!J84</f>
        <v>0</v>
      </c>
      <c r="I70" s="136" t="str">
        <f t="shared" si="1"/>
        <v>U13M</v>
      </c>
      <c r="J70" s="137">
        <f>'BOYS '!G84</f>
        <v>0</v>
      </c>
    </row>
    <row r="71" spans="1:10" ht="51">
      <c r="A71" s="136">
        <f>'BOYS '!L85</f>
        <v>0</v>
      </c>
      <c r="B71" s="136" t="str">
        <f>'BOYS '!B84</f>
        <v>M</v>
      </c>
      <c r="C71" s="136" t="str">
        <f>'BOYS '!A84</f>
        <v>U13</v>
      </c>
      <c r="D71" s="136">
        <f>'BOYS '!C84</f>
        <v>0</v>
      </c>
      <c r="E71" s="136">
        <f>'BOYS '!D84</f>
        <v>0</v>
      </c>
      <c r="F71" s="136" t="str">
        <f>'BOYS '!E85</f>
        <v>UNDER 13 BOYS 4x100m RELAY</v>
      </c>
      <c r="G71" s="136">
        <f>'BOYS '!H85</f>
        <v>0</v>
      </c>
      <c r="H71" s="136">
        <f>'BOYS '!J85</f>
        <v>0</v>
      </c>
      <c r="I71" s="136" t="str">
        <f t="shared" si="1"/>
        <v>U13M</v>
      </c>
      <c r="J71" s="137">
        <f>'BOYS '!G85</f>
        <v>0</v>
      </c>
    </row>
    <row r="72" spans="1:10" ht="25.5">
      <c r="A72" s="136" t="str">
        <f>'BOYS '!L86</f>
        <v>AW</v>
      </c>
      <c r="B72" s="136" t="str">
        <f>'BOYS '!B85</f>
        <v>M</v>
      </c>
      <c r="C72" s="136" t="str">
        <f>'BOYS '!A85</f>
        <v>U13</v>
      </c>
      <c r="D72" s="136" t="str">
        <f>'BOYS '!C85</f>
        <v>4x100</v>
      </c>
      <c r="E72" s="136" t="str">
        <f>'BOYS '!D85</f>
        <v>.</v>
      </c>
      <c r="F72" s="136">
        <f>'BOYS '!E86</f>
        <v>1</v>
      </c>
      <c r="G72" s="136" t="str">
        <f>'BOYS '!H86</f>
        <v>Philip Cain, Musa Sanyang, Benjamin Bewick , Timon Francis</v>
      </c>
      <c r="H72" s="136" t="str">
        <f>'BOYS '!J86</f>
        <v>Win</v>
      </c>
      <c r="I72" s="136" t="str">
        <f t="shared" si="1"/>
        <v>U13M</v>
      </c>
      <c r="J72" s="137">
        <f>'BOYS '!G86</f>
        <v>55.9</v>
      </c>
    </row>
    <row r="73" spans="1:10" ht="25.5">
      <c r="A73" s="136" t="str">
        <f>'BOYS '!L87</f>
        <v xml:space="preserve"> </v>
      </c>
      <c r="B73" s="136" t="str">
        <f>'BOYS '!B86</f>
        <v>M</v>
      </c>
      <c r="C73" s="136" t="str">
        <f>'BOYS '!A86</f>
        <v>U13</v>
      </c>
      <c r="D73" s="136" t="str">
        <f>'BOYS '!C86</f>
        <v>4x100</v>
      </c>
      <c r="E73" s="136" t="str">
        <f>'BOYS '!D86</f>
        <v>.</v>
      </c>
      <c r="F73" s="136">
        <f>'BOYS '!E87</f>
        <v>2</v>
      </c>
      <c r="G73" s="136" t="str">
        <f>'BOYS '!H87</f>
        <v>Harry Roberts , Abraham Gaye, Sonny Wilkinson, Aedan Sharp</v>
      </c>
      <c r="H73" s="136" t="str">
        <f>'BOYS '!J87</f>
        <v>Slough J</v>
      </c>
      <c r="I73" s="136" t="str">
        <f t="shared" si="1"/>
        <v>U13M</v>
      </c>
      <c r="J73" s="137">
        <f>'BOYS '!G87</f>
        <v>58.4</v>
      </c>
    </row>
    <row r="74" spans="1:10" ht="25.5">
      <c r="A74" s="136" t="str">
        <f>'BOYS '!L88</f>
        <v xml:space="preserve"> </v>
      </c>
      <c r="B74" s="136" t="str">
        <f>'BOYS '!B87</f>
        <v>M</v>
      </c>
      <c r="C74" s="136" t="str">
        <f>'BOYS '!A87</f>
        <v>U13</v>
      </c>
      <c r="D74" s="136" t="str">
        <f>'BOYS '!C87</f>
        <v>4x100</v>
      </c>
      <c r="E74" s="136" t="str">
        <f>'BOYS '!D87</f>
        <v>.</v>
      </c>
      <c r="F74" s="136">
        <f>'BOYS '!E88</f>
        <v>3</v>
      </c>
      <c r="G74" s="136" t="str">
        <f>'BOYS '!H88</f>
        <v>Aston Howse, Archie Matthews, Mawgan Bird, Lincoln Williams</v>
      </c>
      <c r="H74" s="136" t="str">
        <f>'BOYS '!J88</f>
        <v>Newb</v>
      </c>
      <c r="I74" s="136" t="str">
        <f t="shared" si="1"/>
        <v>U13M</v>
      </c>
      <c r="J74" s="137">
        <f>'BOYS '!G88</f>
        <v>58.4</v>
      </c>
    </row>
    <row r="75" spans="1:10" ht="25.5">
      <c r="A75" s="136" t="str">
        <f>'BOYS '!L89</f>
        <v xml:space="preserve"> </v>
      </c>
      <c r="B75" s="136" t="str">
        <f>'BOYS '!B88</f>
        <v>M</v>
      </c>
      <c r="C75" s="136" t="str">
        <f>'BOYS '!A88</f>
        <v>U13</v>
      </c>
      <c r="D75" s="136" t="str">
        <f>'BOYS '!C88</f>
        <v>4x100</v>
      </c>
      <c r="E75" s="136" t="str">
        <f>'BOYS '!D88</f>
        <v>.</v>
      </c>
      <c r="F75" s="136">
        <f>'BOYS '!E89</f>
        <v>4</v>
      </c>
      <c r="G75" s="136" t="str">
        <f>'BOYS '!H89</f>
        <v>Albert Wootten, Euan Lewis, Ben Jackson, Ben Straughan</v>
      </c>
      <c r="H75" s="136" t="str">
        <f>'BOYS '!J89</f>
        <v>Oxf C</v>
      </c>
      <c r="I75" s="136" t="str">
        <f t="shared" si="1"/>
        <v>U13M</v>
      </c>
      <c r="J75" s="137">
        <f>'BOYS '!G89</f>
        <v>60.3</v>
      </c>
    </row>
    <row r="76" spans="1:10">
      <c r="A76" s="136" t="str">
        <f>'BOYS '!L91</f>
        <v xml:space="preserve"> </v>
      </c>
      <c r="B76" s="136" t="str">
        <f>'BOYS '!B89</f>
        <v>M</v>
      </c>
      <c r="C76" s="136" t="str">
        <f>'BOYS '!A89</f>
        <v>U13</v>
      </c>
      <c r="D76" s="136" t="str">
        <f>'BOYS '!C89</f>
        <v>4x100</v>
      </c>
      <c r="E76" s="136" t="str">
        <f>'BOYS '!D89</f>
        <v>.</v>
      </c>
      <c r="F76" s="136">
        <f>'BOYS '!E91</f>
        <v>6</v>
      </c>
      <c r="G76" s="136" t="str">
        <f>'BOYS '!H91</f>
        <v xml:space="preserve"> </v>
      </c>
      <c r="H76" s="136" t="str">
        <f>'BOYS '!J91</f>
        <v/>
      </c>
      <c r="I76" s="136" t="str">
        <f t="shared" si="1"/>
        <v>U13M</v>
      </c>
      <c r="J76" s="137" t="str">
        <f>'BOYS '!G91</f>
        <v/>
      </c>
    </row>
    <row r="77" spans="1:10">
      <c r="A77" s="136">
        <f>'BOYS '!L92</f>
        <v>0</v>
      </c>
      <c r="B77" s="136" t="str">
        <f>'BOYS '!B91</f>
        <v>M</v>
      </c>
      <c r="C77" s="136" t="str">
        <f>'BOYS '!A91</f>
        <v>U13</v>
      </c>
      <c r="D77" s="136" t="str">
        <f>'BOYS '!C91</f>
        <v>4x100</v>
      </c>
      <c r="E77" s="136" t="str">
        <f>'BOYS '!D91</f>
        <v>.</v>
      </c>
      <c r="F77" s="136">
        <f>'BOYS '!E92</f>
        <v>0</v>
      </c>
      <c r="G77" s="136">
        <f>'BOYS '!H92</f>
        <v>0</v>
      </c>
      <c r="H77" s="136">
        <f>'BOYS '!J92</f>
        <v>0</v>
      </c>
      <c r="I77" s="136" t="str">
        <f t="shared" si="1"/>
        <v>U13M</v>
      </c>
      <c r="J77" s="137">
        <f>'BOYS '!G92</f>
        <v>0</v>
      </c>
    </row>
    <row r="78" spans="1:10" ht="63.75">
      <c r="A78" s="136">
        <f>'BOYS '!L93</f>
        <v>0</v>
      </c>
      <c r="B78" s="136" t="str">
        <f>'BOYS '!B92</f>
        <v>M</v>
      </c>
      <c r="C78" s="136" t="str">
        <f>'BOYS '!A92</f>
        <v>U13</v>
      </c>
      <c r="D78" s="136">
        <f>'BOYS '!C92</f>
        <v>0</v>
      </c>
      <c r="E78" s="136">
        <f>'BOYS '!D92</f>
        <v>0</v>
      </c>
      <c r="F78" s="136" t="str">
        <f>'BOYS '!E93</f>
        <v>UNDER 13 BOYS LONG JUMP A String</v>
      </c>
      <c r="G78" s="136">
        <f>'BOYS '!H93</f>
        <v>0</v>
      </c>
      <c r="H78" s="136">
        <f>'BOYS '!J93</f>
        <v>0</v>
      </c>
      <c r="I78" s="136" t="str">
        <f t="shared" si="1"/>
        <v>U13M</v>
      </c>
      <c r="J78" s="137">
        <f>'BOYS '!G93</f>
        <v>0</v>
      </c>
    </row>
    <row r="79" spans="1:10">
      <c r="A79" s="136" t="str">
        <f>'BOYS '!L94</f>
        <v>AW</v>
      </c>
      <c r="B79" s="136" t="str">
        <f>'BOYS '!B93</f>
        <v>M</v>
      </c>
      <c r="C79" s="136" t="str">
        <f>'BOYS '!A93</f>
        <v>U13</v>
      </c>
      <c r="D79" s="136" t="str">
        <f>'BOYS '!C93</f>
        <v xml:space="preserve">LJ </v>
      </c>
      <c r="E79" s="136" t="str">
        <f>'BOYS '!D93</f>
        <v>A</v>
      </c>
      <c r="F79" s="136">
        <f>'BOYS '!E94</f>
        <v>1</v>
      </c>
      <c r="G79" s="136" t="str">
        <f>'BOYS '!H94</f>
        <v xml:space="preserve">Oscar Webb </v>
      </c>
      <c r="H79" s="136" t="str">
        <f>'BOYS '!J94</f>
        <v>Win</v>
      </c>
      <c r="I79" s="136" t="str">
        <f t="shared" si="1"/>
        <v>U13M</v>
      </c>
      <c r="J79" s="137">
        <f>'BOYS '!G94</f>
        <v>4.7</v>
      </c>
    </row>
    <row r="80" spans="1:10">
      <c r="A80" s="136" t="str">
        <f>'BOYS '!L95</f>
        <v>AW</v>
      </c>
      <c r="B80" s="136" t="str">
        <f>'BOYS '!B94</f>
        <v>M</v>
      </c>
      <c r="C80" s="136" t="str">
        <f>'BOYS '!A94</f>
        <v>U13</v>
      </c>
      <c r="D80" s="136" t="str">
        <f>'BOYS '!C94</f>
        <v xml:space="preserve">LJ </v>
      </c>
      <c r="E80" s="136" t="str">
        <f>'BOYS '!D94</f>
        <v>A</v>
      </c>
      <c r="F80" s="136">
        <f>'BOYS '!E95</f>
        <v>2</v>
      </c>
      <c r="G80" s="136" t="str">
        <f>'BOYS '!H95</f>
        <v>Caleb Etheridge</v>
      </c>
      <c r="H80" s="136" t="str">
        <f>'BOYS '!J95</f>
        <v>Salis</v>
      </c>
      <c r="I80" s="136" t="str">
        <f t="shared" si="1"/>
        <v>U13M</v>
      </c>
      <c r="J80" s="137">
        <f>'BOYS '!G95</f>
        <v>4.2</v>
      </c>
    </row>
    <row r="81" spans="1:10">
      <c r="A81" s="136" t="str">
        <f>'BOYS '!L96</f>
        <v>AW</v>
      </c>
      <c r="B81" s="136" t="str">
        <f>'BOYS '!B95</f>
        <v>M</v>
      </c>
      <c r="C81" s="136" t="str">
        <f>'BOYS '!A95</f>
        <v>U13</v>
      </c>
      <c r="D81" s="136" t="str">
        <f>'BOYS '!C95</f>
        <v xml:space="preserve">LJ </v>
      </c>
      <c r="E81" s="136" t="str">
        <f>'BOYS '!D95</f>
        <v>A</v>
      </c>
      <c r="F81" s="136">
        <f>'BOYS '!E96</f>
        <v>3</v>
      </c>
      <c r="G81" s="136" t="str">
        <f>'BOYS '!H96</f>
        <v>Albert Wootten</v>
      </c>
      <c r="H81" s="136" t="str">
        <f>'BOYS '!J96</f>
        <v>Oxf C</v>
      </c>
      <c r="I81" s="136" t="str">
        <f t="shared" si="1"/>
        <v>U13M</v>
      </c>
      <c r="J81" s="137">
        <f>'BOYS '!G96</f>
        <v>4.1500000000000004</v>
      </c>
    </row>
    <row r="82" spans="1:10">
      <c r="A82" s="136" t="str">
        <f>'BOYS '!L97</f>
        <v xml:space="preserve"> </v>
      </c>
      <c r="B82" s="136" t="str">
        <f>'BOYS '!B96</f>
        <v>M</v>
      </c>
      <c r="C82" s="136" t="str">
        <f>'BOYS '!A96</f>
        <v>U13</v>
      </c>
      <c r="D82" s="136" t="str">
        <f>'BOYS '!C96</f>
        <v xml:space="preserve">LJ </v>
      </c>
      <c r="E82" s="136" t="str">
        <f>'BOYS '!D96</f>
        <v>A</v>
      </c>
      <c r="F82" s="136">
        <f>'BOYS '!E97</f>
        <v>4</v>
      </c>
      <c r="G82" s="136" t="str">
        <f>'BOYS '!H97</f>
        <v>Sonny Wilkinson</v>
      </c>
      <c r="H82" s="136" t="str">
        <f>'BOYS '!J97</f>
        <v>Slough J</v>
      </c>
      <c r="I82" s="136" t="str">
        <f t="shared" si="1"/>
        <v>U13M</v>
      </c>
      <c r="J82" s="137">
        <f>'BOYS '!G97</f>
        <v>3.94</v>
      </c>
    </row>
    <row r="83" spans="1:10">
      <c r="A83" s="136" t="str">
        <f>'BOYS '!L99</f>
        <v xml:space="preserve"> </v>
      </c>
      <c r="B83" s="136" t="str">
        <f>'BOYS '!B97</f>
        <v>M</v>
      </c>
      <c r="C83" s="136" t="str">
        <f>'BOYS '!A97</f>
        <v>U13</v>
      </c>
      <c r="D83" s="136" t="str">
        <f>'BOYS '!C97</f>
        <v xml:space="preserve">LJ </v>
      </c>
      <c r="E83" s="136" t="str">
        <f>'BOYS '!D97</f>
        <v>A</v>
      </c>
      <c r="F83" s="136">
        <f>'BOYS '!E99</f>
        <v>6</v>
      </c>
      <c r="G83" s="136" t="str">
        <f>'BOYS '!H99</f>
        <v>William Hook</v>
      </c>
      <c r="H83" s="136" t="str">
        <f>'BOYS '!J99</f>
        <v>Marl J</v>
      </c>
      <c r="I83" s="136" t="str">
        <f t="shared" si="1"/>
        <v>U13M</v>
      </c>
      <c r="J83" s="137">
        <f>'BOYS '!G99</f>
        <v>3.12</v>
      </c>
    </row>
    <row r="84" spans="1:10">
      <c r="A84" s="136">
        <f>'BOYS '!L100</f>
        <v>0</v>
      </c>
      <c r="B84" s="136" t="str">
        <f>'BOYS '!B99</f>
        <v>M</v>
      </c>
      <c r="C84" s="136" t="str">
        <f>'BOYS '!A99</f>
        <v>U13</v>
      </c>
      <c r="D84" s="136" t="str">
        <f>'BOYS '!C99</f>
        <v xml:space="preserve">LJ </v>
      </c>
      <c r="E84" s="136" t="str">
        <f>'BOYS '!D99</f>
        <v>A</v>
      </c>
      <c r="F84" s="136">
        <f>'BOYS '!E100</f>
        <v>0</v>
      </c>
      <c r="G84" s="136">
        <f>'BOYS '!H100</f>
        <v>0</v>
      </c>
      <c r="H84" s="136">
        <f>'BOYS '!J100</f>
        <v>0</v>
      </c>
      <c r="I84" s="136" t="str">
        <f t="shared" si="1"/>
        <v>U13M</v>
      </c>
      <c r="J84" s="137">
        <f>'BOYS '!G100</f>
        <v>0</v>
      </c>
    </row>
    <row r="85" spans="1:10" ht="63.75">
      <c r="A85" s="136">
        <f>'BOYS '!L101</f>
        <v>0</v>
      </c>
      <c r="B85" s="136" t="str">
        <f>'BOYS '!B100</f>
        <v>M</v>
      </c>
      <c r="C85" s="136" t="str">
        <f>'BOYS '!A100</f>
        <v>U13</v>
      </c>
      <c r="D85" s="136">
        <f>'BOYS '!C100</f>
        <v>0</v>
      </c>
      <c r="E85" s="136">
        <f>'BOYS '!D100</f>
        <v>0</v>
      </c>
      <c r="F85" s="136" t="str">
        <f>'BOYS '!E101</f>
        <v>UNDER 13 BOYS LONG JUMP B String</v>
      </c>
      <c r="G85" s="136">
        <f>'BOYS '!H101</f>
        <v>0</v>
      </c>
      <c r="H85" s="136">
        <f>'BOYS '!J101</f>
        <v>0</v>
      </c>
      <c r="I85" s="136" t="str">
        <f t="shared" si="1"/>
        <v>U13M</v>
      </c>
      <c r="J85" s="137">
        <f>'BOYS '!G101</f>
        <v>0</v>
      </c>
    </row>
    <row r="86" spans="1:10">
      <c r="A86" s="136" t="str">
        <f>'BOYS '!L102</f>
        <v>AW</v>
      </c>
      <c r="B86" s="136" t="str">
        <f>'BOYS '!B101</f>
        <v>M</v>
      </c>
      <c r="C86" s="136" t="str">
        <f>'BOYS '!A101</f>
        <v>U13</v>
      </c>
      <c r="D86" s="136" t="str">
        <f>'BOYS '!C101</f>
        <v xml:space="preserve">LJ </v>
      </c>
      <c r="E86" s="136" t="str">
        <f>'BOYS '!D101</f>
        <v>B</v>
      </c>
      <c r="F86" s="136">
        <f>'BOYS '!E102</f>
        <v>1</v>
      </c>
      <c r="G86" s="136" t="str">
        <f>'BOYS '!H102</f>
        <v xml:space="preserve">Benjamin Bewick </v>
      </c>
      <c r="H86" s="136" t="str">
        <f>'BOYS '!J102</f>
        <v>Win</v>
      </c>
      <c r="I86" s="136" t="str">
        <f t="shared" si="1"/>
        <v>U13M</v>
      </c>
      <c r="J86" s="137">
        <f>'BOYS '!G102</f>
        <v>4.37</v>
      </c>
    </row>
    <row r="87" spans="1:10">
      <c r="A87" s="136" t="str">
        <f>'BOYS '!L103</f>
        <v xml:space="preserve"> </v>
      </c>
      <c r="B87" s="136" t="str">
        <f>'BOYS '!B102</f>
        <v>M</v>
      </c>
      <c r="C87" s="136" t="str">
        <f>'BOYS '!A102</f>
        <v>U13</v>
      </c>
      <c r="D87" s="136" t="str">
        <f>'BOYS '!C102</f>
        <v xml:space="preserve">LJ </v>
      </c>
      <c r="E87" s="136" t="str">
        <f>'BOYS '!D102</f>
        <v>B</v>
      </c>
      <c r="F87" s="136">
        <f>'BOYS '!E103</f>
        <v>2</v>
      </c>
      <c r="G87" s="136" t="str">
        <f>'BOYS '!H103</f>
        <v>Ben Jackson</v>
      </c>
      <c r="H87" s="136" t="str">
        <f>'BOYS '!J103</f>
        <v>Oxf C</v>
      </c>
      <c r="I87" s="136" t="str">
        <f t="shared" si="1"/>
        <v>U13M</v>
      </c>
      <c r="J87" s="137">
        <f>'BOYS '!G103</f>
        <v>3.73</v>
      </c>
    </row>
    <row r="88" spans="1:10">
      <c r="A88" s="136" t="str">
        <f>'BOYS '!L104</f>
        <v xml:space="preserve"> </v>
      </c>
      <c r="B88" s="136" t="str">
        <f>'BOYS '!B103</f>
        <v>M</v>
      </c>
      <c r="C88" s="136" t="str">
        <f>'BOYS '!A103</f>
        <v>U13</v>
      </c>
      <c r="D88" s="136" t="str">
        <f>'BOYS '!C103</f>
        <v xml:space="preserve">LJ </v>
      </c>
      <c r="E88" s="136" t="str">
        <f>'BOYS '!D103</f>
        <v>B</v>
      </c>
      <c r="F88" s="136">
        <f>'BOYS '!E104</f>
        <v>3</v>
      </c>
      <c r="G88" s="136" t="str">
        <f>'BOYS '!H104</f>
        <v>Joshua Pilgerstorfer</v>
      </c>
      <c r="H88" s="136" t="str">
        <f>'BOYS '!J104</f>
        <v>Slough J</v>
      </c>
      <c r="I88" s="136" t="str">
        <f t="shared" si="1"/>
        <v>U13M</v>
      </c>
      <c r="J88" s="137">
        <f>'BOYS '!G104</f>
        <v>3.52</v>
      </c>
    </row>
    <row r="89" spans="1:10">
      <c r="A89" s="136" t="str">
        <f>'BOYS '!L105</f>
        <v xml:space="preserve"> </v>
      </c>
      <c r="B89" s="136" t="str">
        <f>'BOYS '!B104</f>
        <v>M</v>
      </c>
      <c r="C89" s="136" t="str">
        <f>'BOYS '!A104</f>
        <v>U13</v>
      </c>
      <c r="D89" s="136" t="str">
        <f>'BOYS '!C104</f>
        <v xml:space="preserve">LJ </v>
      </c>
      <c r="E89" s="136" t="str">
        <f>'BOYS '!D104</f>
        <v>B</v>
      </c>
      <c r="F89" s="136">
        <f>'BOYS '!E105</f>
        <v>4</v>
      </c>
      <c r="G89" s="136" t="str">
        <f>'BOYS '!H105</f>
        <v>Kai McGarry</v>
      </c>
      <c r="H89" s="136" t="str">
        <f>'BOYS '!J105</f>
        <v>Marl J</v>
      </c>
      <c r="I89" s="136" t="str">
        <f t="shared" si="1"/>
        <v>U13M</v>
      </c>
      <c r="J89" s="137">
        <f>'BOYS '!G105</f>
        <v>3.07</v>
      </c>
    </row>
    <row r="90" spans="1:10">
      <c r="A90" s="136" t="str">
        <f>'BOYS '!L107</f>
        <v/>
      </c>
      <c r="B90" s="136" t="str">
        <f>'BOYS '!B105</f>
        <v>M</v>
      </c>
      <c r="C90" s="136" t="str">
        <f>'BOYS '!A105</f>
        <v>U13</v>
      </c>
      <c r="D90" s="136" t="str">
        <f>'BOYS '!C105</f>
        <v xml:space="preserve">LJ </v>
      </c>
      <c r="E90" s="136" t="str">
        <f>'BOYS '!D105</f>
        <v>B</v>
      </c>
      <c r="F90" s="136">
        <f>'BOYS '!E107</f>
        <v>6</v>
      </c>
      <c r="G90" s="136" t="str">
        <f>'BOYS '!H107</f>
        <v xml:space="preserve"> </v>
      </c>
      <c r="H90" s="136" t="str">
        <f>'BOYS '!J107</f>
        <v/>
      </c>
      <c r="I90" s="136" t="str">
        <f t="shared" si="1"/>
        <v>U13M</v>
      </c>
      <c r="J90" s="137">
        <f>'BOYS '!G107</f>
        <v>0</v>
      </c>
    </row>
    <row r="91" spans="1:10">
      <c r="A91" s="136">
        <f>'BOYS '!L108</f>
        <v>0</v>
      </c>
      <c r="B91" s="136" t="str">
        <f>'BOYS '!B107</f>
        <v>M</v>
      </c>
      <c r="C91" s="136" t="str">
        <f>'BOYS '!A107</f>
        <v>U13</v>
      </c>
      <c r="D91" s="136" t="str">
        <f>'BOYS '!C107</f>
        <v xml:space="preserve">LJ </v>
      </c>
      <c r="E91" s="136" t="str">
        <f>'BOYS '!D107</f>
        <v>B</v>
      </c>
      <c r="F91" s="136">
        <f>'BOYS '!E108</f>
        <v>0</v>
      </c>
      <c r="G91" s="136">
        <f>'BOYS '!H108</f>
        <v>0</v>
      </c>
      <c r="H91" s="136">
        <f>'BOYS '!J108</f>
        <v>0</v>
      </c>
      <c r="I91" s="136" t="str">
        <f t="shared" si="1"/>
        <v>U13M</v>
      </c>
      <c r="J91" s="137">
        <f>'BOYS '!G108</f>
        <v>0</v>
      </c>
    </row>
    <row r="92" spans="1:10" ht="63.75">
      <c r="A92" s="136">
        <f>'BOYS '!L109</f>
        <v>0</v>
      </c>
      <c r="B92" s="136" t="str">
        <f>'BOYS '!B108</f>
        <v>M</v>
      </c>
      <c r="C92" s="136" t="str">
        <f>'BOYS '!A108</f>
        <v>U13</v>
      </c>
      <c r="D92" s="136">
        <f>'BOYS '!C108</f>
        <v>0</v>
      </c>
      <c r="E92" s="136">
        <f>'BOYS '!D108</f>
        <v>0</v>
      </c>
      <c r="F92" s="136" t="str">
        <f>'BOYS '!E109</f>
        <v>UNDER 13 BOYS HIGH JUMP A String</v>
      </c>
      <c r="G92" s="136">
        <f>'BOYS '!H109</f>
        <v>0</v>
      </c>
      <c r="H92" s="136">
        <f>'BOYS '!J109</f>
        <v>0</v>
      </c>
      <c r="I92" s="136" t="str">
        <f t="shared" si="1"/>
        <v>U13M</v>
      </c>
      <c r="J92" s="137">
        <f>'BOYS '!G109</f>
        <v>0</v>
      </c>
    </row>
    <row r="93" spans="1:10">
      <c r="A93" s="136" t="str">
        <f>'BOYS '!L110</f>
        <v>AW</v>
      </c>
      <c r="B93" s="136" t="str">
        <f>'BOYS '!B109</f>
        <v>M</v>
      </c>
      <c r="C93" s="136" t="str">
        <f>'BOYS '!A109</f>
        <v>U13</v>
      </c>
      <c r="D93" s="136" t="str">
        <f>'BOYS '!C109</f>
        <v xml:space="preserve">HJ </v>
      </c>
      <c r="E93" s="136" t="str">
        <f>'BOYS '!D109</f>
        <v>A</v>
      </c>
      <c r="F93" s="136">
        <f>'BOYS '!E110</f>
        <v>1</v>
      </c>
      <c r="G93" s="136" t="str">
        <f>'BOYS '!H110</f>
        <v xml:space="preserve">Oscar Webb </v>
      </c>
      <c r="H93" s="136" t="str">
        <f>'BOYS '!J110</f>
        <v>Win</v>
      </c>
      <c r="I93" s="136" t="str">
        <f t="shared" si="1"/>
        <v>U13M</v>
      </c>
      <c r="J93" s="137">
        <f>'BOYS '!G110</f>
        <v>1.5</v>
      </c>
    </row>
    <row r="94" spans="1:10">
      <c r="A94" s="136" t="str">
        <f>'BOYS '!L111</f>
        <v>AW</v>
      </c>
      <c r="B94" s="136" t="str">
        <f>'BOYS '!B110</f>
        <v>M</v>
      </c>
      <c r="C94" s="136" t="str">
        <f>'BOYS '!A110</f>
        <v>U13</v>
      </c>
      <c r="D94" s="136" t="str">
        <f>'BOYS '!C110</f>
        <v xml:space="preserve">HJ </v>
      </c>
      <c r="E94" s="136" t="str">
        <f>'BOYS '!D110</f>
        <v>A</v>
      </c>
      <c r="F94" s="136">
        <f>'BOYS '!E111</f>
        <v>2</v>
      </c>
      <c r="G94" s="136" t="str">
        <f>'BOYS '!H111</f>
        <v>Kieran McCullam</v>
      </c>
      <c r="H94" s="136" t="str">
        <f>'BOYS '!J111</f>
        <v>Salis</v>
      </c>
      <c r="I94" s="136" t="str">
        <f t="shared" si="1"/>
        <v>U13M</v>
      </c>
      <c r="J94" s="137">
        <f>'BOYS '!G111</f>
        <v>1.3</v>
      </c>
    </row>
    <row r="95" spans="1:10">
      <c r="A95" s="136" t="str">
        <f>'BOYS '!L112</f>
        <v>AW</v>
      </c>
      <c r="B95" s="136" t="str">
        <f>'BOYS '!B111</f>
        <v>M</v>
      </c>
      <c r="C95" s="136" t="str">
        <f>'BOYS '!A111</f>
        <v>U13</v>
      </c>
      <c r="D95" s="136" t="str">
        <f>'BOYS '!C111</f>
        <v xml:space="preserve">HJ </v>
      </c>
      <c r="E95" s="136" t="str">
        <f>'BOYS '!D111</f>
        <v>A</v>
      </c>
      <c r="F95" s="136">
        <f>'BOYS '!E112</f>
        <v>3</v>
      </c>
      <c r="G95" s="136" t="str">
        <f>'BOYS '!H112</f>
        <v>Ben Straughan</v>
      </c>
      <c r="H95" s="136" t="str">
        <f>'BOYS '!J112</f>
        <v>Oxf C</v>
      </c>
      <c r="I95" s="136" t="str">
        <f t="shared" si="1"/>
        <v>U13M</v>
      </c>
      <c r="J95" s="137">
        <f>'BOYS '!G112</f>
        <v>1.25</v>
      </c>
    </row>
    <row r="96" spans="1:10">
      <c r="A96" s="136" t="str">
        <f>'BOYS '!L113</f>
        <v>AW</v>
      </c>
      <c r="B96" s="136" t="str">
        <f>'BOYS '!B112</f>
        <v>M</v>
      </c>
      <c r="C96" s="136" t="str">
        <f>'BOYS '!A112</f>
        <v>U13</v>
      </c>
      <c r="D96" s="136" t="str">
        <f>'BOYS '!C112</f>
        <v xml:space="preserve">HJ </v>
      </c>
      <c r="E96" s="136" t="str">
        <f>'BOYS '!D112</f>
        <v>A</v>
      </c>
      <c r="F96" s="136">
        <f>'BOYS '!E113</f>
        <v>4</v>
      </c>
      <c r="G96" s="136" t="str">
        <f>'BOYS '!H113</f>
        <v>Aedan Sharp</v>
      </c>
      <c r="H96" s="136" t="str">
        <f>'BOYS '!J113</f>
        <v>Slough J</v>
      </c>
      <c r="I96" s="136" t="str">
        <f t="shared" si="1"/>
        <v>U13M</v>
      </c>
      <c r="J96" s="137">
        <f>'BOYS '!G113</f>
        <v>1.25</v>
      </c>
    </row>
    <row r="97" spans="1:10">
      <c r="A97" s="136" t="str">
        <f>'BOYS '!L115</f>
        <v xml:space="preserve"> </v>
      </c>
      <c r="B97" s="136" t="str">
        <f>'BOYS '!B113</f>
        <v>M</v>
      </c>
      <c r="C97" s="136" t="str">
        <f>'BOYS '!A113</f>
        <v>U13</v>
      </c>
      <c r="D97" s="136" t="str">
        <f>'BOYS '!C113</f>
        <v xml:space="preserve">HJ </v>
      </c>
      <c r="E97" s="136" t="str">
        <f>'BOYS '!D113</f>
        <v>A</v>
      </c>
      <c r="F97" s="136">
        <f>'BOYS '!E115</f>
        <v>6</v>
      </c>
      <c r="G97" s="136" t="str">
        <f>'BOYS '!H115</f>
        <v>James Humphreys</v>
      </c>
      <c r="H97" s="136" t="str">
        <f>'BOYS '!J115</f>
        <v>Newb</v>
      </c>
      <c r="I97" s="136" t="str">
        <f t="shared" si="1"/>
        <v>U13M</v>
      </c>
      <c r="J97" s="137">
        <f>'BOYS '!G115</f>
        <v>1.2</v>
      </c>
    </row>
    <row r="98" spans="1:10">
      <c r="A98" s="136">
        <f>'BOYS '!L116</f>
        <v>0</v>
      </c>
      <c r="B98" s="136" t="str">
        <f>'BOYS '!B115</f>
        <v>M</v>
      </c>
      <c r="C98" s="136" t="str">
        <f>'BOYS '!A115</f>
        <v>U13</v>
      </c>
      <c r="D98" s="136" t="str">
        <f>'BOYS '!C115</f>
        <v xml:space="preserve">HJ </v>
      </c>
      <c r="E98" s="136" t="str">
        <f>'BOYS '!D115</f>
        <v>A</v>
      </c>
      <c r="F98" s="136">
        <f>'BOYS '!E116</f>
        <v>0</v>
      </c>
      <c r="G98" s="136">
        <f>'BOYS '!H116</f>
        <v>0</v>
      </c>
      <c r="H98" s="136">
        <f>'BOYS '!J116</f>
        <v>0</v>
      </c>
      <c r="I98" s="136" t="str">
        <f t="shared" si="1"/>
        <v>U13M</v>
      </c>
      <c r="J98" s="137">
        <f>'BOYS '!G116</f>
        <v>0</v>
      </c>
    </row>
    <row r="99" spans="1:10" ht="63.75">
      <c r="A99" s="136">
        <f>'BOYS '!L117</f>
        <v>0</v>
      </c>
      <c r="B99" s="136" t="str">
        <f>'BOYS '!B116</f>
        <v>M</v>
      </c>
      <c r="C99" s="136" t="str">
        <f>'BOYS '!A116</f>
        <v>U13</v>
      </c>
      <c r="D99" s="136">
        <f>'BOYS '!C116</f>
        <v>0</v>
      </c>
      <c r="E99" s="136">
        <f>'BOYS '!D116</f>
        <v>0</v>
      </c>
      <c r="F99" s="136" t="str">
        <f>'BOYS '!E117</f>
        <v>UNDER 13 BOYS HIGH JUMP B String</v>
      </c>
      <c r="G99" s="136">
        <f>'BOYS '!H117</f>
        <v>0</v>
      </c>
      <c r="H99" s="136">
        <f>'BOYS '!J117</f>
        <v>0</v>
      </c>
      <c r="I99" s="136" t="str">
        <f t="shared" si="1"/>
        <v>U13M</v>
      </c>
      <c r="J99" s="137">
        <f>'BOYS '!G117</f>
        <v>0</v>
      </c>
    </row>
    <row r="100" spans="1:10">
      <c r="A100" s="136" t="str">
        <f>'BOYS '!L118</f>
        <v>AW</v>
      </c>
      <c r="B100" s="136" t="str">
        <f>'BOYS '!B117</f>
        <v>M</v>
      </c>
      <c r="C100" s="136" t="str">
        <f>'BOYS '!A117</f>
        <v>U13</v>
      </c>
      <c r="D100" s="136" t="str">
        <f>'BOYS '!C117</f>
        <v xml:space="preserve">HJ </v>
      </c>
      <c r="E100" s="136" t="str">
        <f>'BOYS '!D117</f>
        <v>B</v>
      </c>
      <c r="F100" s="136">
        <f>'BOYS '!E118</f>
        <v>1</v>
      </c>
      <c r="G100" s="136" t="str">
        <f>'BOYS '!H118</f>
        <v xml:space="preserve">Benjamin Bewick </v>
      </c>
      <c r="H100" s="136" t="str">
        <f>'BOYS '!J118</f>
        <v>Win</v>
      </c>
      <c r="I100" s="136" t="str">
        <f t="shared" si="1"/>
        <v>U13M</v>
      </c>
      <c r="J100" s="137">
        <f>'BOYS '!G118</f>
        <v>1.45</v>
      </c>
    </row>
    <row r="101" spans="1:10">
      <c r="A101" s="136" t="str">
        <f>'BOYS '!L119</f>
        <v>AW</v>
      </c>
      <c r="B101" s="136" t="str">
        <f>'BOYS '!B118</f>
        <v>M</v>
      </c>
      <c r="C101" s="136" t="str">
        <f>'BOYS '!A118</f>
        <v>U13</v>
      </c>
      <c r="D101" s="136" t="str">
        <f>'BOYS '!C118</f>
        <v xml:space="preserve">HJ </v>
      </c>
      <c r="E101" s="136" t="str">
        <f>'BOYS '!D118</f>
        <v>B</v>
      </c>
      <c r="F101" s="136">
        <f>'BOYS '!E119</f>
        <v>2</v>
      </c>
      <c r="G101" s="136" t="str">
        <f>'BOYS '!H119</f>
        <v>Thomas Holme</v>
      </c>
      <c r="H101" s="136" t="str">
        <f>'BOYS '!J119</f>
        <v>Salis</v>
      </c>
      <c r="I101" s="136" t="str">
        <f t="shared" si="1"/>
        <v>U13M</v>
      </c>
      <c r="J101" s="137">
        <f>'BOYS '!G119</f>
        <v>1.25</v>
      </c>
    </row>
    <row r="102" spans="1:10">
      <c r="A102" s="136" t="str">
        <f>'BOYS '!L120</f>
        <v xml:space="preserve"> </v>
      </c>
      <c r="B102" s="136" t="str">
        <f>'BOYS '!B119</f>
        <v>M</v>
      </c>
      <c r="C102" s="136" t="str">
        <f>'BOYS '!A119</f>
        <v>U13</v>
      </c>
      <c r="D102" s="136" t="str">
        <f>'BOYS '!C119</f>
        <v xml:space="preserve">HJ </v>
      </c>
      <c r="E102" s="136" t="str">
        <f>'BOYS '!D119</f>
        <v>B</v>
      </c>
      <c r="F102" s="136">
        <f>'BOYS '!E120</f>
        <v>3</v>
      </c>
      <c r="G102" s="136" t="str">
        <f>'BOYS '!H120</f>
        <v>Harry Cann</v>
      </c>
      <c r="H102" s="136" t="str">
        <f>'BOYS '!J120</f>
        <v>Oxf C</v>
      </c>
      <c r="I102" s="136" t="str">
        <f t="shared" si="1"/>
        <v>U13M</v>
      </c>
      <c r="J102" s="137">
        <f>'BOYS '!G120</f>
        <v>1.05</v>
      </c>
    </row>
    <row r="103" spans="1:10">
      <c r="A103" s="136" t="str">
        <f>'BOYS '!L121</f>
        <v xml:space="preserve"> </v>
      </c>
      <c r="B103" s="136" t="str">
        <f>'BOYS '!B120</f>
        <v>M</v>
      </c>
      <c r="C103" s="136" t="str">
        <f>'BOYS '!A120</f>
        <v>U13</v>
      </c>
      <c r="D103" s="136" t="str">
        <f>'BOYS '!C120</f>
        <v xml:space="preserve">HJ </v>
      </c>
      <c r="E103" s="136" t="str">
        <f>'BOYS '!D120</f>
        <v>B</v>
      </c>
      <c r="F103" s="136">
        <f>'BOYS '!E121</f>
        <v>4</v>
      </c>
      <c r="G103" s="136" t="str">
        <f>'BOYS '!H121</f>
        <v>Temmy Odutoye</v>
      </c>
      <c r="H103" s="136" t="str">
        <f>'BOYS '!J121</f>
        <v>Slough J</v>
      </c>
      <c r="I103" s="136" t="str">
        <f t="shared" si="1"/>
        <v>U13M</v>
      </c>
      <c r="J103" s="137">
        <f>'BOYS '!G121</f>
        <v>1.05</v>
      </c>
    </row>
    <row r="104" spans="1:10">
      <c r="A104" s="136" t="str">
        <f>'BOYS '!L123</f>
        <v/>
      </c>
      <c r="B104" s="136" t="str">
        <f>'BOYS '!B121</f>
        <v>M</v>
      </c>
      <c r="C104" s="136" t="str">
        <f>'BOYS '!A121</f>
        <v>U13</v>
      </c>
      <c r="D104" s="136" t="str">
        <f>'BOYS '!C121</f>
        <v xml:space="preserve">HJ </v>
      </c>
      <c r="E104" s="136" t="str">
        <f>'BOYS '!D121</f>
        <v>B</v>
      </c>
      <c r="F104" s="136">
        <f>'BOYS '!E123</f>
        <v>6</v>
      </c>
      <c r="G104" s="136" t="str">
        <f>'BOYS '!H123</f>
        <v xml:space="preserve"> </v>
      </c>
      <c r="H104" s="136" t="str">
        <f>'BOYS '!J123</f>
        <v/>
      </c>
      <c r="I104" s="136" t="str">
        <f t="shared" si="1"/>
        <v>U13M</v>
      </c>
      <c r="J104" s="137">
        <f>'BOYS '!G123</f>
        <v>0</v>
      </c>
    </row>
    <row r="105" spans="1:10">
      <c r="A105" s="136">
        <f>'BOYS '!L124</f>
        <v>0</v>
      </c>
      <c r="B105" s="136" t="str">
        <f>'BOYS '!B123</f>
        <v>M</v>
      </c>
      <c r="C105" s="136" t="str">
        <f>'BOYS '!A123</f>
        <v>U13</v>
      </c>
      <c r="D105" s="136" t="str">
        <f>'BOYS '!C123</f>
        <v xml:space="preserve">HJ </v>
      </c>
      <c r="E105" s="136" t="str">
        <f>'BOYS '!D123</f>
        <v>B</v>
      </c>
      <c r="F105" s="136">
        <f>'BOYS '!E124</f>
        <v>0</v>
      </c>
      <c r="G105" s="136">
        <f>'BOYS '!H124</f>
        <v>0</v>
      </c>
      <c r="H105" s="136">
        <f>'BOYS '!J124</f>
        <v>0</v>
      </c>
      <c r="I105" s="136" t="str">
        <f t="shared" si="1"/>
        <v>U13M</v>
      </c>
      <c r="J105" s="137">
        <f>'BOYS '!G124</f>
        <v>0</v>
      </c>
    </row>
    <row r="106" spans="1:10" ht="51">
      <c r="A106" s="136">
        <f>'BOYS '!L125</f>
        <v>0</v>
      </c>
      <c r="B106" s="136" t="str">
        <f>'BOYS '!B124</f>
        <v>M</v>
      </c>
      <c r="C106" s="136" t="str">
        <f>'BOYS '!A124</f>
        <v>U13</v>
      </c>
      <c r="D106" s="136">
        <f>'BOYS '!C124</f>
        <v>0</v>
      </c>
      <c r="E106" s="136">
        <f>'BOYS '!D124</f>
        <v>0</v>
      </c>
      <c r="F106" s="136" t="str">
        <f>'BOYS '!E125</f>
        <v>UNDER 13 BOYS SHOT A String</v>
      </c>
      <c r="G106" s="136">
        <f>'BOYS '!H125</f>
        <v>0</v>
      </c>
      <c r="H106" s="136">
        <f>'BOYS '!J125</f>
        <v>0</v>
      </c>
      <c r="I106" s="136" t="str">
        <f t="shared" si="1"/>
        <v>U13M</v>
      </c>
      <c r="J106" s="137">
        <f>'BOYS '!G125</f>
        <v>0</v>
      </c>
    </row>
    <row r="107" spans="1:10">
      <c r="A107" s="136" t="str">
        <f>'BOYS '!L126</f>
        <v>AW</v>
      </c>
      <c r="B107" s="136" t="str">
        <f>'BOYS '!B125</f>
        <v>M</v>
      </c>
      <c r="C107" s="136" t="str">
        <f>'BOYS '!A125</f>
        <v>U13</v>
      </c>
      <c r="D107" s="136" t="str">
        <f>'BOYS '!C125</f>
        <v xml:space="preserve">SPU13M </v>
      </c>
      <c r="E107" s="136" t="str">
        <f>'BOYS '!D125</f>
        <v>A</v>
      </c>
      <c r="F107" s="136">
        <f>'BOYS '!E126</f>
        <v>1</v>
      </c>
      <c r="G107" s="136" t="str">
        <f>'BOYS '!H126</f>
        <v>Abraham Gaye</v>
      </c>
      <c r="H107" s="136" t="str">
        <f>'BOYS '!J126</f>
        <v>Slough J</v>
      </c>
      <c r="I107" s="136" t="str">
        <f t="shared" si="1"/>
        <v>U13M</v>
      </c>
      <c r="J107" s="137">
        <f>'BOYS '!G126</f>
        <v>6.6</v>
      </c>
    </row>
    <row r="108" spans="1:10">
      <c r="A108" s="136" t="str">
        <f>'BOYS '!L127</f>
        <v xml:space="preserve"> </v>
      </c>
      <c r="B108" s="136" t="str">
        <f>'BOYS '!B126</f>
        <v>M</v>
      </c>
      <c r="C108" s="136" t="str">
        <f>'BOYS '!A126</f>
        <v>U13</v>
      </c>
      <c r="D108" s="136" t="str">
        <f>'BOYS '!C126</f>
        <v xml:space="preserve">SPU13M </v>
      </c>
      <c r="E108" s="136" t="str">
        <f>'BOYS '!D126</f>
        <v>A</v>
      </c>
      <c r="F108" s="136">
        <f>'BOYS '!E127</f>
        <v>2</v>
      </c>
      <c r="G108" s="136" t="str">
        <f>'BOYS '!H127</f>
        <v xml:space="preserve">Ethan Imhofe </v>
      </c>
      <c r="H108" s="136" t="str">
        <f>'BOYS '!J127</f>
        <v>Win</v>
      </c>
      <c r="I108" s="136" t="str">
        <f t="shared" si="1"/>
        <v>U13M</v>
      </c>
      <c r="J108" s="137">
        <f>'BOYS '!G127</f>
        <v>6.19</v>
      </c>
    </row>
    <row r="109" spans="1:10">
      <c r="A109" s="136" t="str">
        <f>'BOYS '!L128</f>
        <v xml:space="preserve"> </v>
      </c>
      <c r="B109" s="136" t="str">
        <f>'BOYS '!B127</f>
        <v>M</v>
      </c>
      <c r="C109" s="136" t="str">
        <f>'BOYS '!A127</f>
        <v>U13</v>
      </c>
      <c r="D109" s="136" t="str">
        <f>'BOYS '!C127</f>
        <v xml:space="preserve">SPU13M </v>
      </c>
      <c r="E109" s="136" t="str">
        <f>'BOYS '!D127</f>
        <v>A</v>
      </c>
      <c r="F109" s="136">
        <f>'BOYS '!E128</f>
        <v>3</v>
      </c>
      <c r="G109" s="136" t="str">
        <f>'BOYS '!H128</f>
        <v>Thomas Holme</v>
      </c>
      <c r="H109" s="136" t="str">
        <f>'BOYS '!J128</f>
        <v>Salis</v>
      </c>
      <c r="I109" s="136" t="str">
        <f t="shared" si="1"/>
        <v>U13M</v>
      </c>
      <c r="J109" s="137">
        <f>'BOYS '!G128</f>
        <v>5.38</v>
      </c>
    </row>
    <row r="110" spans="1:10">
      <c r="A110" s="136" t="str">
        <f>'BOYS '!L129</f>
        <v xml:space="preserve"> </v>
      </c>
      <c r="B110" s="136" t="str">
        <f>'BOYS '!B128</f>
        <v>M</v>
      </c>
      <c r="C110" s="136" t="str">
        <f>'BOYS '!A128</f>
        <v>U13</v>
      </c>
      <c r="D110" s="136" t="str">
        <f>'BOYS '!C128</f>
        <v xml:space="preserve">SPU13M </v>
      </c>
      <c r="E110" s="136" t="str">
        <f>'BOYS '!D128</f>
        <v>A</v>
      </c>
      <c r="F110" s="136">
        <f>'BOYS '!E129</f>
        <v>4</v>
      </c>
      <c r="G110" s="136" t="str">
        <f>'BOYS '!H129</f>
        <v>Connor Legg</v>
      </c>
      <c r="H110" s="136" t="str">
        <f>'BOYS '!J129</f>
        <v>Oxf C</v>
      </c>
      <c r="I110" s="136" t="str">
        <f t="shared" si="1"/>
        <v>U13M</v>
      </c>
      <c r="J110" s="137">
        <f>'BOYS '!G129</f>
        <v>4.8600000000000003</v>
      </c>
    </row>
    <row r="111" spans="1:10">
      <c r="A111" s="136" t="str">
        <f>'BOYS '!L131</f>
        <v/>
      </c>
      <c r="B111" s="136" t="str">
        <f>'BOYS '!B129</f>
        <v>M</v>
      </c>
      <c r="C111" s="136" t="str">
        <f>'BOYS '!A129</f>
        <v>U13</v>
      </c>
      <c r="D111" s="136" t="str">
        <f>'BOYS '!C129</f>
        <v xml:space="preserve">SPU13M </v>
      </c>
      <c r="E111" s="136" t="str">
        <f>'BOYS '!D129</f>
        <v>A</v>
      </c>
      <c r="F111" s="136">
        <f>'BOYS '!E131</f>
        <v>6</v>
      </c>
      <c r="G111" s="136" t="str">
        <f>'BOYS '!H131</f>
        <v xml:space="preserve"> </v>
      </c>
      <c r="H111" s="136" t="str">
        <f>'BOYS '!J131</f>
        <v/>
      </c>
      <c r="I111" s="136" t="str">
        <f t="shared" si="1"/>
        <v>U13M</v>
      </c>
      <c r="J111" s="137">
        <f>'BOYS '!G131</f>
        <v>0</v>
      </c>
    </row>
    <row r="112" spans="1:10">
      <c r="A112" s="136">
        <f>'BOYS '!L132</f>
        <v>0</v>
      </c>
      <c r="B112" s="136" t="str">
        <f>'BOYS '!B131</f>
        <v>M</v>
      </c>
      <c r="C112" s="136" t="str">
        <f>'BOYS '!A131</f>
        <v>U13</v>
      </c>
      <c r="D112" s="136" t="str">
        <f>'BOYS '!C131</f>
        <v xml:space="preserve">SPU13M </v>
      </c>
      <c r="E112" s="136" t="str">
        <f>'BOYS '!D131</f>
        <v>A</v>
      </c>
      <c r="F112" s="136">
        <f>'BOYS '!E132</f>
        <v>0</v>
      </c>
      <c r="G112" s="136">
        <f>'BOYS '!H132</f>
        <v>0</v>
      </c>
      <c r="H112" s="136">
        <f>'BOYS '!J132</f>
        <v>0</v>
      </c>
      <c r="I112" s="136" t="str">
        <f t="shared" si="1"/>
        <v>U13M</v>
      </c>
      <c r="J112" s="137">
        <f>'BOYS '!G132</f>
        <v>0</v>
      </c>
    </row>
    <row r="113" spans="1:10" ht="51">
      <c r="A113" s="136">
        <f>'BOYS '!L133</f>
        <v>0</v>
      </c>
      <c r="B113" s="136" t="str">
        <f>'BOYS '!B132</f>
        <v>M</v>
      </c>
      <c r="C113" s="136" t="str">
        <f>'BOYS '!A132</f>
        <v>U13</v>
      </c>
      <c r="D113" s="136">
        <f>'BOYS '!C132</f>
        <v>0</v>
      </c>
      <c r="E113" s="136">
        <f>'BOYS '!D132</f>
        <v>0</v>
      </c>
      <c r="F113" s="136" t="str">
        <f>'BOYS '!E133</f>
        <v>UNDER 13 BOYS SHOT B String</v>
      </c>
      <c r="G113" s="136">
        <f>'BOYS '!H133</f>
        <v>0</v>
      </c>
      <c r="H113" s="136">
        <f>'BOYS '!J133</f>
        <v>0</v>
      </c>
      <c r="I113" s="136" t="str">
        <f t="shared" si="1"/>
        <v>U13M</v>
      </c>
      <c r="J113" s="137">
        <f>'BOYS '!G133</f>
        <v>0</v>
      </c>
    </row>
    <row r="114" spans="1:10">
      <c r="A114" s="136" t="str">
        <f>'BOYS '!L134</f>
        <v xml:space="preserve"> </v>
      </c>
      <c r="B114" s="136" t="str">
        <f>'BOYS '!B133</f>
        <v>M</v>
      </c>
      <c r="C114" s="136" t="str">
        <f>'BOYS '!A133</f>
        <v>U13</v>
      </c>
      <c r="D114" s="136" t="str">
        <f>'BOYS '!C133</f>
        <v xml:space="preserve">SPU13M </v>
      </c>
      <c r="E114" s="136" t="str">
        <f>'BOYS '!D133</f>
        <v>B</v>
      </c>
      <c r="F114" s="136">
        <f>'BOYS '!E134</f>
        <v>1</v>
      </c>
      <c r="G114" s="136" t="str">
        <f>'BOYS '!H134</f>
        <v xml:space="preserve">Ruben Price </v>
      </c>
      <c r="H114" s="136" t="str">
        <f>'BOYS '!J134</f>
        <v>Win</v>
      </c>
      <c r="I114" s="136" t="str">
        <f t="shared" si="1"/>
        <v>U13M</v>
      </c>
      <c r="J114" s="137">
        <f>'BOYS '!G134</f>
        <v>5.13</v>
      </c>
    </row>
    <row r="115" spans="1:10">
      <c r="A115" s="136" t="str">
        <f>'BOYS '!L135</f>
        <v xml:space="preserve"> </v>
      </c>
      <c r="B115" s="136" t="str">
        <f>'BOYS '!B134</f>
        <v>M</v>
      </c>
      <c r="C115" s="136" t="str">
        <f>'BOYS '!A134</f>
        <v>U13</v>
      </c>
      <c r="D115" s="136" t="str">
        <f>'BOYS '!C134</f>
        <v xml:space="preserve">SPU13M </v>
      </c>
      <c r="E115" s="136" t="str">
        <f>'BOYS '!D134</f>
        <v>B</v>
      </c>
      <c r="F115" s="136">
        <f>'BOYS '!E135</f>
        <v>2</v>
      </c>
      <c r="G115" s="136" t="str">
        <f>'BOYS '!H135</f>
        <v xml:space="preserve">Harry Roberts </v>
      </c>
      <c r="H115" s="136" t="str">
        <f>'BOYS '!J135</f>
        <v>Slough J</v>
      </c>
      <c r="I115" s="136" t="str">
        <f t="shared" si="1"/>
        <v>U13M</v>
      </c>
      <c r="J115" s="137">
        <f>'BOYS '!G135</f>
        <v>4.96</v>
      </c>
    </row>
    <row r="116" spans="1:10">
      <c r="A116" s="136" t="str">
        <f>'BOYS '!L136</f>
        <v xml:space="preserve"> </v>
      </c>
      <c r="B116" s="136" t="str">
        <f>'BOYS '!B135</f>
        <v>M</v>
      </c>
      <c r="C116" s="136" t="str">
        <f>'BOYS '!A135</f>
        <v>U13</v>
      </c>
      <c r="D116" s="136" t="str">
        <f>'BOYS '!C135</f>
        <v xml:space="preserve">SPU13M </v>
      </c>
      <c r="E116" s="136" t="str">
        <f>'BOYS '!D135</f>
        <v>B</v>
      </c>
      <c r="F116" s="136">
        <f>'BOYS '!E136</f>
        <v>3</v>
      </c>
      <c r="G116" s="136" t="str">
        <f>'BOYS '!H136</f>
        <v>Kieran McCullam</v>
      </c>
      <c r="H116" s="136" t="str">
        <f>'BOYS '!J136</f>
        <v>Salis</v>
      </c>
      <c r="I116" s="136" t="str">
        <f t="shared" si="1"/>
        <v>U13M</v>
      </c>
      <c r="J116" s="137">
        <f>'BOYS '!G136</f>
        <v>4.5599999999999996</v>
      </c>
    </row>
    <row r="117" spans="1:10">
      <c r="A117" s="136" t="str">
        <f>'BOYS '!L137</f>
        <v xml:space="preserve"> </v>
      </c>
      <c r="B117" s="136" t="str">
        <f>'BOYS '!B136</f>
        <v>M</v>
      </c>
      <c r="C117" s="136" t="str">
        <f>'BOYS '!A136</f>
        <v>U13</v>
      </c>
      <c r="D117" s="136" t="str">
        <f>'BOYS '!C136</f>
        <v xml:space="preserve">SPU13M </v>
      </c>
      <c r="E117" s="136" t="str">
        <f>'BOYS '!D136</f>
        <v>B</v>
      </c>
      <c r="F117" s="136">
        <f>'BOYS '!E137</f>
        <v>4</v>
      </c>
      <c r="G117" s="136" t="str">
        <f>'BOYS '!H137</f>
        <v>William Hennah</v>
      </c>
      <c r="H117" s="136" t="str">
        <f>'BOYS '!J137</f>
        <v>Newb</v>
      </c>
      <c r="I117" s="136" t="str">
        <f t="shared" si="1"/>
        <v>U13M</v>
      </c>
      <c r="J117" s="137">
        <f>'BOYS '!G137</f>
        <v>3.08</v>
      </c>
    </row>
    <row r="118" spans="1:10">
      <c r="A118" s="136" t="str">
        <f>'BOYS '!L139</f>
        <v/>
      </c>
      <c r="B118" s="136" t="str">
        <f>'BOYS '!B137</f>
        <v>M</v>
      </c>
      <c r="C118" s="136" t="str">
        <f>'BOYS '!A137</f>
        <v>U13</v>
      </c>
      <c r="D118" s="136" t="str">
        <f>'BOYS '!C137</f>
        <v xml:space="preserve">SPU13M </v>
      </c>
      <c r="E118" s="136" t="str">
        <f>'BOYS '!D137</f>
        <v>B</v>
      </c>
      <c r="F118" s="136">
        <f>'BOYS '!E139</f>
        <v>6</v>
      </c>
      <c r="G118" s="136" t="str">
        <f>'BOYS '!H139</f>
        <v xml:space="preserve"> </v>
      </c>
      <c r="H118" s="136" t="str">
        <f>'BOYS '!J139</f>
        <v/>
      </c>
      <c r="I118" s="136" t="str">
        <f t="shared" si="1"/>
        <v>U13M</v>
      </c>
      <c r="J118" s="137">
        <f>'BOYS '!G139</f>
        <v>0</v>
      </c>
    </row>
    <row r="119" spans="1:10">
      <c r="A119" s="136">
        <f>'BOYS '!L140</f>
        <v>0</v>
      </c>
      <c r="B119" s="136" t="str">
        <f>'BOYS '!B139</f>
        <v>M</v>
      </c>
      <c r="C119" s="136" t="str">
        <f>'BOYS '!A139</f>
        <v>U13</v>
      </c>
      <c r="D119" s="136" t="str">
        <f>'BOYS '!C139</f>
        <v xml:space="preserve">SPU13M </v>
      </c>
      <c r="E119" s="136" t="str">
        <f>'BOYS '!D139</f>
        <v>B</v>
      </c>
      <c r="F119" s="136">
        <f>'BOYS '!E140</f>
        <v>0</v>
      </c>
      <c r="G119" s="136">
        <f>'BOYS '!H140</f>
        <v>0</v>
      </c>
      <c r="H119" s="136">
        <f>'BOYS '!J140</f>
        <v>0</v>
      </c>
      <c r="I119" s="136" t="str">
        <f t="shared" si="1"/>
        <v>U13M</v>
      </c>
      <c r="J119" s="137">
        <f>'BOYS '!G140</f>
        <v>0</v>
      </c>
    </row>
    <row r="120" spans="1:10" ht="51">
      <c r="A120" s="136">
        <f>'BOYS '!L141</f>
        <v>0</v>
      </c>
      <c r="B120" s="136" t="str">
        <f>'BOYS '!B140</f>
        <v>M</v>
      </c>
      <c r="C120" s="136" t="str">
        <f>'BOYS '!A140</f>
        <v>U13</v>
      </c>
      <c r="D120" s="136">
        <f>'BOYS '!C140</f>
        <v>0</v>
      </c>
      <c r="E120" s="136">
        <f>'BOYS '!D140</f>
        <v>0</v>
      </c>
      <c r="F120" s="136" t="str">
        <f>'BOYS '!E141</f>
        <v>UNDER 13 BOYS DISCUS A String</v>
      </c>
      <c r="G120" s="136">
        <f>'BOYS '!H141</f>
        <v>0</v>
      </c>
      <c r="H120" s="136">
        <f>'BOYS '!J141</f>
        <v>0</v>
      </c>
      <c r="I120" s="136" t="str">
        <f t="shared" si="1"/>
        <v>U13M</v>
      </c>
      <c r="J120" s="137">
        <f>'BOYS '!G141</f>
        <v>0</v>
      </c>
    </row>
    <row r="121" spans="1:10">
      <c r="A121" s="136" t="str">
        <f>'BOYS '!L142</f>
        <v>AW</v>
      </c>
      <c r="B121" s="136" t="str">
        <f>'BOYS '!B141</f>
        <v>M</v>
      </c>
      <c r="C121" s="136" t="str">
        <f>'BOYS '!A141</f>
        <v>U13</v>
      </c>
      <c r="D121" s="136" t="str">
        <f>'BOYS '!C141</f>
        <v xml:space="preserve">DTU13M </v>
      </c>
      <c r="E121" s="136" t="str">
        <f>'BOYS '!D141</f>
        <v>A</v>
      </c>
      <c r="F121" s="136">
        <f>'BOYS '!E142</f>
        <v>1</v>
      </c>
      <c r="G121" s="136" t="str">
        <f>'BOYS '!H142</f>
        <v>Connor Legg</v>
      </c>
      <c r="H121" s="136" t="str">
        <f>'BOYS '!J142</f>
        <v>Oxf C</v>
      </c>
      <c r="I121" s="136" t="str">
        <f t="shared" si="1"/>
        <v>U13M</v>
      </c>
      <c r="J121" s="137">
        <f>'BOYS '!G142</f>
        <v>16.22</v>
      </c>
    </row>
    <row r="122" spans="1:10">
      <c r="A122" s="136" t="str">
        <f>'BOYS '!L143</f>
        <v>AW</v>
      </c>
      <c r="B122" s="136" t="str">
        <f>'BOYS '!B142</f>
        <v>M</v>
      </c>
      <c r="C122" s="136" t="str">
        <f>'BOYS '!A142</f>
        <v>U13</v>
      </c>
      <c r="D122" s="136" t="str">
        <f>'BOYS '!C142</f>
        <v xml:space="preserve">DTU13M </v>
      </c>
      <c r="E122" s="136" t="str">
        <f>'BOYS '!D142</f>
        <v>A</v>
      </c>
      <c r="F122" s="136">
        <f>'BOYS '!E143</f>
        <v>2</v>
      </c>
      <c r="G122" s="136" t="str">
        <f>'BOYS '!H143</f>
        <v>Andrew White</v>
      </c>
      <c r="H122" s="136" t="str">
        <f>'BOYS '!J143</f>
        <v>Win</v>
      </c>
      <c r="I122" s="136" t="str">
        <f t="shared" si="1"/>
        <v>U13M</v>
      </c>
      <c r="J122" s="137">
        <f>'BOYS '!G143</f>
        <v>15.47</v>
      </c>
    </row>
    <row r="123" spans="1:10">
      <c r="A123" s="136" t="str">
        <f>'BOYS '!L144</f>
        <v xml:space="preserve"> </v>
      </c>
      <c r="B123" s="136" t="str">
        <f>'BOYS '!B143</f>
        <v>M</v>
      </c>
      <c r="C123" s="136" t="str">
        <f>'BOYS '!A143</f>
        <v>U13</v>
      </c>
      <c r="D123" s="136" t="str">
        <f>'BOYS '!C143</f>
        <v xml:space="preserve">DTU13M </v>
      </c>
      <c r="E123" s="136" t="str">
        <f>'BOYS '!D143</f>
        <v>A</v>
      </c>
      <c r="F123" s="136">
        <f>'BOYS '!E144</f>
        <v>3</v>
      </c>
      <c r="G123" s="136" t="str">
        <f>'BOYS '!H144</f>
        <v>Abraham Gaye</v>
      </c>
      <c r="H123" s="136" t="str">
        <f>'BOYS '!J144</f>
        <v>Slough J</v>
      </c>
      <c r="I123" s="136" t="str">
        <f t="shared" si="1"/>
        <v>U13M</v>
      </c>
      <c r="J123" s="137">
        <f>'BOYS '!G144</f>
        <v>13.93</v>
      </c>
    </row>
    <row r="124" spans="1:10">
      <c r="A124" s="136" t="str">
        <f>'BOYS '!L145</f>
        <v xml:space="preserve"> </v>
      </c>
      <c r="B124" s="136" t="str">
        <f>'BOYS '!B144</f>
        <v>M</v>
      </c>
      <c r="C124" s="136" t="str">
        <f>'BOYS '!A144</f>
        <v>U13</v>
      </c>
      <c r="D124" s="136" t="str">
        <f>'BOYS '!C144</f>
        <v xml:space="preserve">DTU13M </v>
      </c>
      <c r="E124" s="136" t="str">
        <f>'BOYS '!D144</f>
        <v>A</v>
      </c>
      <c r="F124" s="136">
        <f>'BOYS '!E145</f>
        <v>4</v>
      </c>
      <c r="G124" s="136" t="str">
        <f>'BOYS '!H145</f>
        <v>Joseph Holme</v>
      </c>
      <c r="H124" s="136" t="str">
        <f>'BOYS '!J145</f>
        <v>Salis</v>
      </c>
      <c r="I124" s="136" t="str">
        <f t="shared" si="1"/>
        <v>U13M</v>
      </c>
      <c r="J124" s="137">
        <f>'BOYS '!G145</f>
        <v>11.17</v>
      </c>
    </row>
    <row r="125" spans="1:10">
      <c r="A125" s="136" t="str">
        <f>'BOYS '!L147</f>
        <v/>
      </c>
      <c r="B125" s="136" t="str">
        <f>'BOYS '!B145</f>
        <v>M</v>
      </c>
      <c r="C125" s="136" t="str">
        <f>'BOYS '!A145</f>
        <v>U13</v>
      </c>
      <c r="D125" s="136" t="str">
        <f>'BOYS '!C145</f>
        <v xml:space="preserve">DTU13M </v>
      </c>
      <c r="E125" s="136" t="str">
        <f>'BOYS '!D145</f>
        <v>A</v>
      </c>
      <c r="F125" s="136">
        <f>'BOYS '!E147</f>
        <v>6</v>
      </c>
      <c r="G125" s="136" t="str">
        <f>'BOYS '!H147</f>
        <v xml:space="preserve"> </v>
      </c>
      <c r="H125" s="136" t="str">
        <f>'BOYS '!J147</f>
        <v/>
      </c>
      <c r="I125" s="136" t="str">
        <f t="shared" si="1"/>
        <v>U13M</v>
      </c>
      <c r="J125" s="137">
        <f>'BOYS '!G147</f>
        <v>0</v>
      </c>
    </row>
    <row r="126" spans="1:10">
      <c r="A126" s="136">
        <f>'BOYS '!L148</f>
        <v>0</v>
      </c>
      <c r="B126" s="136" t="str">
        <f>'BOYS '!B147</f>
        <v>M</v>
      </c>
      <c r="C126" s="136" t="str">
        <f>'BOYS '!A147</f>
        <v>U13</v>
      </c>
      <c r="D126" s="136" t="str">
        <f>'BOYS '!C147</f>
        <v xml:space="preserve">DTU13M </v>
      </c>
      <c r="E126" s="136" t="str">
        <f>'BOYS '!D147</f>
        <v>A</v>
      </c>
      <c r="F126" s="136">
        <f>'BOYS '!E148</f>
        <v>0</v>
      </c>
      <c r="G126" s="136">
        <f>'BOYS '!H148</f>
        <v>0</v>
      </c>
      <c r="H126" s="136">
        <f>'BOYS '!J148</f>
        <v>0</v>
      </c>
      <c r="I126" s="136" t="str">
        <f t="shared" si="1"/>
        <v>U13M</v>
      </c>
      <c r="J126" s="137">
        <f>'BOYS '!G148</f>
        <v>0</v>
      </c>
    </row>
    <row r="127" spans="1:10" ht="51">
      <c r="A127" s="136">
        <f>'BOYS '!L149</f>
        <v>0</v>
      </c>
      <c r="B127" s="136" t="str">
        <f>'BOYS '!B148</f>
        <v>M</v>
      </c>
      <c r="C127" s="136" t="str">
        <f>'BOYS '!A148</f>
        <v>U13</v>
      </c>
      <c r="D127" s="136">
        <f>'BOYS '!C148</f>
        <v>0</v>
      </c>
      <c r="E127" s="136">
        <f>'BOYS '!D148</f>
        <v>0</v>
      </c>
      <c r="F127" s="136" t="str">
        <f>'BOYS '!E149</f>
        <v>UNDER 13 BOYS DISCUS B String</v>
      </c>
      <c r="G127" s="136">
        <f>'BOYS '!H149</f>
        <v>0</v>
      </c>
      <c r="H127" s="136">
        <f>'BOYS '!J149</f>
        <v>0</v>
      </c>
      <c r="I127" s="136" t="str">
        <f t="shared" si="1"/>
        <v>U13M</v>
      </c>
      <c r="J127" s="137">
        <f>'BOYS '!G149</f>
        <v>0</v>
      </c>
    </row>
    <row r="128" spans="1:10">
      <c r="A128" s="136" t="str">
        <f>'BOYS '!L150</f>
        <v>AW</v>
      </c>
      <c r="B128" s="136" t="str">
        <f>'BOYS '!B149</f>
        <v>M</v>
      </c>
      <c r="C128" s="136" t="str">
        <f>'BOYS '!A149</f>
        <v>U13</v>
      </c>
      <c r="D128" s="136" t="str">
        <f>'BOYS '!C149</f>
        <v xml:space="preserve">DTU13M </v>
      </c>
      <c r="E128" s="136" t="str">
        <f>'BOYS '!D149</f>
        <v>B</v>
      </c>
      <c r="F128" s="136">
        <f>'BOYS '!E150</f>
        <v>1</v>
      </c>
      <c r="G128" s="136" t="str">
        <f>'BOYS '!H150</f>
        <v>Andrew Griffin</v>
      </c>
      <c r="H128" s="136" t="str">
        <f>'BOYS '!J150</f>
        <v>Win</v>
      </c>
      <c r="I128" s="136" t="str">
        <f t="shared" si="1"/>
        <v>U13M</v>
      </c>
      <c r="J128" s="137">
        <f>'BOYS '!G150</f>
        <v>14.79</v>
      </c>
    </row>
    <row r="129" spans="1:10">
      <c r="A129" s="136" t="str">
        <f>'BOYS '!L151</f>
        <v xml:space="preserve"> </v>
      </c>
      <c r="B129" s="136" t="str">
        <f>'BOYS '!B150</f>
        <v>M</v>
      </c>
      <c r="C129" s="136" t="str">
        <f>'BOYS '!A150</f>
        <v>U13</v>
      </c>
      <c r="D129" s="136" t="str">
        <f>'BOYS '!C150</f>
        <v xml:space="preserve">DTU13M </v>
      </c>
      <c r="E129" s="136" t="str">
        <f>'BOYS '!D150</f>
        <v>B</v>
      </c>
      <c r="F129" s="136">
        <f>'BOYS '!E151</f>
        <v>2</v>
      </c>
      <c r="G129" s="136" t="str">
        <f>'BOYS '!H151</f>
        <v>Euan Lewis</v>
      </c>
      <c r="H129" s="136" t="str">
        <f>'BOYS '!J151</f>
        <v>Oxf C</v>
      </c>
      <c r="I129" s="136" t="str">
        <f t="shared" si="1"/>
        <v>U13M</v>
      </c>
      <c r="J129" s="137">
        <f>'BOYS '!G151</f>
        <v>9.48</v>
      </c>
    </row>
    <row r="130" spans="1:10">
      <c r="A130" s="136" t="str">
        <f>'BOYS '!L152</f>
        <v xml:space="preserve"> </v>
      </c>
      <c r="B130" s="136" t="str">
        <f>'BOYS '!B151</f>
        <v>M</v>
      </c>
      <c r="C130" s="136" t="str">
        <f>'BOYS '!A151</f>
        <v>U13</v>
      </c>
      <c r="D130" s="136" t="str">
        <f>'BOYS '!C151</f>
        <v xml:space="preserve">DTU13M </v>
      </c>
      <c r="E130" s="136" t="str">
        <f>'BOYS '!D151</f>
        <v>B</v>
      </c>
      <c r="F130" s="136">
        <f>'BOYS '!E152</f>
        <v>3</v>
      </c>
      <c r="G130" s="136" t="str">
        <f>'BOYS '!H152</f>
        <v>Arjun Gupta</v>
      </c>
      <c r="H130" s="136" t="str">
        <f>'BOYS '!J152</f>
        <v>Slough J</v>
      </c>
      <c r="I130" s="136" t="str">
        <f t="shared" si="1"/>
        <v>U13M</v>
      </c>
      <c r="J130" s="137">
        <f>'BOYS '!G152</f>
        <v>8.9</v>
      </c>
    </row>
    <row r="131" spans="1:10">
      <c r="A131" s="136" t="str">
        <f>'BOYS '!L153</f>
        <v xml:space="preserve"> </v>
      </c>
      <c r="B131" s="136" t="str">
        <f>'BOYS '!B152</f>
        <v>M</v>
      </c>
      <c r="C131" s="136" t="str">
        <f>'BOYS '!A152</f>
        <v>U13</v>
      </c>
      <c r="D131" s="136" t="str">
        <f>'BOYS '!C152</f>
        <v xml:space="preserve">DTU13M </v>
      </c>
      <c r="E131" s="136" t="str">
        <f>'BOYS '!D152</f>
        <v>B</v>
      </c>
      <c r="F131" s="136">
        <f>'BOYS '!E153</f>
        <v>4</v>
      </c>
      <c r="G131" s="136" t="str">
        <f>'BOYS '!H153</f>
        <v>Will Miles</v>
      </c>
      <c r="H131" s="136" t="str">
        <f>'BOYS '!J153</f>
        <v>Salis</v>
      </c>
      <c r="I131" s="136" t="str">
        <f t="shared" ref="I131:I194" si="2">+C131&amp;B131</f>
        <v>U13M</v>
      </c>
      <c r="J131" s="137">
        <f>'BOYS '!G153</f>
        <v>8.73</v>
      </c>
    </row>
    <row r="132" spans="1:10">
      <c r="A132" s="136" t="str">
        <f>'BOYS '!L155</f>
        <v/>
      </c>
      <c r="B132" s="136" t="str">
        <f>'BOYS '!B153</f>
        <v>M</v>
      </c>
      <c r="C132" s="136" t="str">
        <f>'BOYS '!A153</f>
        <v>U13</v>
      </c>
      <c r="D132" s="136" t="str">
        <f>'BOYS '!C153</f>
        <v xml:space="preserve">DTU13M </v>
      </c>
      <c r="E132" s="136" t="str">
        <f>'BOYS '!D153</f>
        <v>B</v>
      </c>
      <c r="F132" s="136">
        <f>'BOYS '!E155</f>
        <v>6</v>
      </c>
      <c r="G132" s="136" t="str">
        <f>'BOYS '!H155</f>
        <v xml:space="preserve"> </v>
      </c>
      <c r="H132" s="136" t="str">
        <f>'BOYS '!J155</f>
        <v/>
      </c>
      <c r="I132" s="136" t="str">
        <f t="shared" si="2"/>
        <v>U13M</v>
      </c>
      <c r="J132" s="137">
        <f>'BOYS '!G155</f>
        <v>0</v>
      </c>
    </row>
    <row r="133" spans="1:10">
      <c r="A133" s="136">
        <f>'BOYS '!L156</f>
        <v>0</v>
      </c>
      <c r="B133" s="136" t="str">
        <f>'BOYS '!B155</f>
        <v>M</v>
      </c>
      <c r="C133" s="136" t="str">
        <f>'BOYS '!A155</f>
        <v>U13</v>
      </c>
      <c r="D133" s="136" t="str">
        <f>'BOYS '!C155</f>
        <v xml:space="preserve">DTU13M </v>
      </c>
      <c r="E133" s="136" t="str">
        <f>'BOYS '!D155</f>
        <v>B</v>
      </c>
      <c r="F133" s="136">
        <f>'BOYS '!E156</f>
        <v>0</v>
      </c>
      <c r="G133" s="136">
        <f>'BOYS '!H156</f>
        <v>0</v>
      </c>
      <c r="H133" s="136">
        <f>'BOYS '!J156</f>
        <v>0</v>
      </c>
      <c r="I133" s="136" t="str">
        <f t="shared" si="2"/>
        <v>U13M</v>
      </c>
      <c r="J133" s="137">
        <f>'BOYS '!G156</f>
        <v>0</v>
      </c>
    </row>
    <row r="134" spans="1:10" ht="51">
      <c r="A134" s="136">
        <f>'BOYS '!L157</f>
        <v>0</v>
      </c>
      <c r="B134" s="136" t="str">
        <f>'BOYS '!B156</f>
        <v>M</v>
      </c>
      <c r="C134" s="136" t="str">
        <f>'BOYS '!A156</f>
        <v>U13</v>
      </c>
      <c r="D134" s="136">
        <f>'BOYS '!C156</f>
        <v>0</v>
      </c>
      <c r="E134" s="136">
        <f>'BOYS '!D156</f>
        <v>0</v>
      </c>
      <c r="F134" s="136" t="str">
        <f>'BOYS '!E157</f>
        <v>UNDER 13 BOYS JAVELIN A String</v>
      </c>
      <c r="G134" s="136">
        <f>'BOYS '!H157</f>
        <v>0</v>
      </c>
      <c r="H134" s="136">
        <f>'BOYS '!J157</f>
        <v>0</v>
      </c>
      <c r="I134" s="136" t="str">
        <f t="shared" si="2"/>
        <v>U13M</v>
      </c>
      <c r="J134" s="137">
        <f>'BOYS '!G157</f>
        <v>0</v>
      </c>
    </row>
    <row r="135" spans="1:10">
      <c r="A135" s="136" t="str">
        <f>'BOYS '!L158</f>
        <v>AW</v>
      </c>
      <c r="B135" s="136" t="str">
        <f>'BOYS '!B157</f>
        <v>M</v>
      </c>
      <c r="C135" s="136" t="str">
        <f>'BOYS '!A157</f>
        <v>U13</v>
      </c>
      <c r="D135" s="136" t="str">
        <f>'BOYS '!C157</f>
        <v xml:space="preserve">JTU13M </v>
      </c>
      <c r="E135" s="136" t="str">
        <f>'BOYS '!D157</f>
        <v>A</v>
      </c>
      <c r="F135" s="136">
        <f>'BOYS '!E158</f>
        <v>1</v>
      </c>
      <c r="G135" s="136" t="str">
        <f>'BOYS '!H158</f>
        <v>Will Barnard</v>
      </c>
      <c r="H135" s="136" t="str">
        <f>'BOYS '!J158</f>
        <v>Salis</v>
      </c>
      <c r="I135" s="136" t="str">
        <f t="shared" si="2"/>
        <v>U13M</v>
      </c>
      <c r="J135" s="137">
        <f>'BOYS '!G158</f>
        <v>33.659999999999997</v>
      </c>
    </row>
    <row r="136" spans="1:10">
      <c r="A136" s="136" t="str">
        <f>'BOYS '!L159</f>
        <v>AW</v>
      </c>
      <c r="B136" s="136" t="str">
        <f>'BOYS '!B158</f>
        <v>M</v>
      </c>
      <c r="C136" s="136" t="str">
        <f>'BOYS '!A158</f>
        <v>U13</v>
      </c>
      <c r="D136" s="136" t="str">
        <f>'BOYS '!C158</f>
        <v xml:space="preserve">JTU13M </v>
      </c>
      <c r="E136" s="136" t="str">
        <f>'BOYS '!D158</f>
        <v>A</v>
      </c>
      <c r="F136" s="136">
        <f>'BOYS '!E159</f>
        <v>2</v>
      </c>
      <c r="G136" s="136" t="str">
        <f>'BOYS '!H159</f>
        <v>Sam Nicholson</v>
      </c>
      <c r="H136" s="136" t="str">
        <f>'BOYS '!J159</f>
        <v>Win</v>
      </c>
      <c r="I136" s="136" t="str">
        <f t="shared" si="2"/>
        <v>U13M</v>
      </c>
      <c r="J136" s="137">
        <f>'BOYS '!G159</f>
        <v>27.45</v>
      </c>
    </row>
    <row r="137" spans="1:10">
      <c r="A137" s="136" t="str">
        <f>'BOYS '!L160</f>
        <v>AW</v>
      </c>
      <c r="B137" s="136" t="str">
        <f>'BOYS '!B159</f>
        <v>M</v>
      </c>
      <c r="C137" s="136" t="str">
        <f>'BOYS '!A159</f>
        <v>U13</v>
      </c>
      <c r="D137" s="136" t="str">
        <f>'BOYS '!C159</f>
        <v xml:space="preserve">JTU13M </v>
      </c>
      <c r="E137" s="136" t="str">
        <f>'BOYS '!D159</f>
        <v>A</v>
      </c>
      <c r="F137" s="136">
        <f>'BOYS '!E160</f>
        <v>3</v>
      </c>
      <c r="G137" s="136" t="str">
        <f>'BOYS '!H160</f>
        <v>Ben Jackson</v>
      </c>
      <c r="H137" s="136" t="str">
        <f>'BOYS '!J160</f>
        <v>Oxf C</v>
      </c>
      <c r="I137" s="136" t="str">
        <f t="shared" si="2"/>
        <v>U13M</v>
      </c>
      <c r="J137" s="137">
        <f>'BOYS '!G160</f>
        <v>19.239999999999998</v>
      </c>
    </row>
    <row r="138" spans="1:10">
      <c r="A138" s="136" t="str">
        <f>'BOYS '!L161</f>
        <v xml:space="preserve"> </v>
      </c>
      <c r="B138" s="136" t="str">
        <f>'BOYS '!B160</f>
        <v>M</v>
      </c>
      <c r="C138" s="136" t="str">
        <f>'BOYS '!A160</f>
        <v>U13</v>
      </c>
      <c r="D138" s="136" t="str">
        <f>'BOYS '!C160</f>
        <v xml:space="preserve">JTU13M </v>
      </c>
      <c r="E138" s="136" t="str">
        <f>'BOYS '!D160</f>
        <v>A</v>
      </c>
      <c r="F138" s="136">
        <f>'BOYS '!E161</f>
        <v>4</v>
      </c>
      <c r="G138" s="136" t="str">
        <f>'BOYS '!H161</f>
        <v>James Humphreys</v>
      </c>
      <c r="H138" s="136" t="str">
        <f>'BOYS '!J161</f>
        <v>Newb</v>
      </c>
      <c r="I138" s="136" t="str">
        <f t="shared" si="2"/>
        <v>U13M</v>
      </c>
      <c r="J138" s="137">
        <f>'BOYS '!G161</f>
        <v>17.98</v>
      </c>
    </row>
    <row r="139" spans="1:10">
      <c r="A139" s="136" t="str">
        <f>'BOYS '!L163</f>
        <v/>
      </c>
      <c r="B139" s="136" t="str">
        <f>'BOYS '!B161</f>
        <v>M</v>
      </c>
      <c r="C139" s="136" t="str">
        <f>'BOYS '!A161</f>
        <v>U13</v>
      </c>
      <c r="D139" s="136" t="str">
        <f>'BOYS '!C161</f>
        <v xml:space="preserve">JTU13M </v>
      </c>
      <c r="E139" s="136" t="str">
        <f>'BOYS '!D161</f>
        <v>A</v>
      </c>
      <c r="F139" s="136">
        <f>'BOYS '!E163</f>
        <v>6</v>
      </c>
      <c r="G139" s="136" t="str">
        <f>'BOYS '!H163</f>
        <v xml:space="preserve"> </v>
      </c>
      <c r="H139" s="136" t="str">
        <f>'BOYS '!J163</f>
        <v/>
      </c>
      <c r="I139" s="136" t="str">
        <f t="shared" si="2"/>
        <v>U13M</v>
      </c>
      <c r="J139" s="137">
        <f>'BOYS '!G163</f>
        <v>0</v>
      </c>
    </row>
    <row r="140" spans="1:10">
      <c r="A140" s="136">
        <f>'BOYS '!L164</f>
        <v>0</v>
      </c>
      <c r="B140" s="136" t="str">
        <f>'BOYS '!B163</f>
        <v>M</v>
      </c>
      <c r="C140" s="136" t="str">
        <f>'BOYS '!A163</f>
        <v>U13</v>
      </c>
      <c r="D140" s="136" t="str">
        <f>'BOYS '!C163</f>
        <v xml:space="preserve">JTU13M </v>
      </c>
      <c r="E140" s="136" t="str">
        <f>'BOYS '!D163</f>
        <v>A</v>
      </c>
      <c r="F140" s="136">
        <f>'BOYS '!E164</f>
        <v>0</v>
      </c>
      <c r="G140" s="136">
        <f>'BOYS '!H164</f>
        <v>0</v>
      </c>
      <c r="H140" s="136">
        <f>'BOYS '!J164</f>
        <v>0</v>
      </c>
      <c r="I140" s="136" t="str">
        <f t="shared" si="2"/>
        <v>U13M</v>
      </c>
      <c r="J140" s="137">
        <f>'BOYS '!G164</f>
        <v>0</v>
      </c>
    </row>
    <row r="141" spans="1:10" ht="51">
      <c r="A141" s="136">
        <f>'BOYS '!L165</f>
        <v>0</v>
      </c>
      <c r="B141" s="136" t="str">
        <f>'BOYS '!B164</f>
        <v>M</v>
      </c>
      <c r="C141" s="136" t="str">
        <f>'BOYS '!A164</f>
        <v>U13</v>
      </c>
      <c r="D141" s="136">
        <f>'BOYS '!C164</f>
        <v>0</v>
      </c>
      <c r="E141" s="136">
        <f>'BOYS '!D164</f>
        <v>0</v>
      </c>
      <c r="F141" s="136" t="str">
        <f>'BOYS '!E165</f>
        <v>UNDER 13 BOYS JAVELIN B String</v>
      </c>
      <c r="G141" s="136">
        <f>'BOYS '!H165</f>
        <v>0</v>
      </c>
      <c r="H141" s="136">
        <f>'BOYS '!J165</f>
        <v>0</v>
      </c>
      <c r="I141" s="136" t="str">
        <f t="shared" si="2"/>
        <v>U13M</v>
      </c>
      <c r="J141" s="137">
        <f>'BOYS '!G165</f>
        <v>0</v>
      </c>
    </row>
    <row r="142" spans="1:10">
      <c r="A142" s="136" t="str">
        <f>'BOYS '!L166</f>
        <v>AW</v>
      </c>
      <c r="B142" s="136" t="str">
        <f>'BOYS '!B165</f>
        <v>M</v>
      </c>
      <c r="C142" s="136" t="str">
        <f>'BOYS '!A165</f>
        <v>U13</v>
      </c>
      <c r="D142" s="136" t="str">
        <f>'BOYS '!C165</f>
        <v xml:space="preserve">JTU13M </v>
      </c>
      <c r="E142" s="136" t="str">
        <f>'BOYS '!D165</f>
        <v>B</v>
      </c>
      <c r="F142" s="136">
        <f>'BOYS '!E166</f>
        <v>1</v>
      </c>
      <c r="G142" s="136" t="str">
        <f>'BOYS '!H166</f>
        <v>Andrew White</v>
      </c>
      <c r="H142" s="136" t="str">
        <f>'BOYS '!J166</f>
        <v>Win</v>
      </c>
      <c r="I142" s="136" t="str">
        <f t="shared" si="2"/>
        <v>U13M</v>
      </c>
      <c r="J142" s="137">
        <f>'BOYS '!G166</f>
        <v>27.38</v>
      </c>
    </row>
    <row r="143" spans="1:10">
      <c r="A143" s="136" t="str">
        <f>'BOYS '!L167</f>
        <v xml:space="preserve"> </v>
      </c>
      <c r="B143" s="136" t="str">
        <f>'BOYS '!B166</f>
        <v>M</v>
      </c>
      <c r="C143" s="136" t="str">
        <f>'BOYS '!A166</f>
        <v>U13</v>
      </c>
      <c r="D143" s="136" t="str">
        <f>'BOYS '!C166</f>
        <v xml:space="preserve">JTU13M </v>
      </c>
      <c r="E143" s="136" t="str">
        <f>'BOYS '!D166</f>
        <v>B</v>
      </c>
      <c r="F143" s="136">
        <f>'BOYS '!E167</f>
        <v>2</v>
      </c>
      <c r="G143" s="136" t="str">
        <f>'BOYS '!H167</f>
        <v>Aston Howse</v>
      </c>
      <c r="H143" s="136" t="str">
        <f>'BOYS '!J167</f>
        <v>Newb</v>
      </c>
      <c r="I143" s="136" t="str">
        <f t="shared" si="2"/>
        <v>U13M</v>
      </c>
      <c r="J143" s="137">
        <f>'BOYS '!G167</f>
        <v>14.01</v>
      </c>
    </row>
    <row r="144" spans="1:10">
      <c r="A144" s="136" t="str">
        <f>'BOYS '!L168</f>
        <v xml:space="preserve"> </v>
      </c>
      <c r="B144" s="136" t="str">
        <f>'BOYS '!B167</f>
        <v>M</v>
      </c>
      <c r="C144" s="136" t="str">
        <f>'BOYS '!A167</f>
        <v>U13</v>
      </c>
      <c r="D144" s="136" t="str">
        <f>'BOYS '!C167</f>
        <v xml:space="preserve">JTU13M </v>
      </c>
      <c r="E144" s="136" t="str">
        <f>'BOYS '!D167</f>
        <v>B</v>
      </c>
      <c r="F144" s="136">
        <f>'BOYS '!E168</f>
        <v>3</v>
      </c>
      <c r="G144" s="136" t="str">
        <f>'BOYS '!H168</f>
        <v>Connor Legg</v>
      </c>
      <c r="H144" s="136" t="str">
        <f>'BOYS '!J168</f>
        <v>Oxf C</v>
      </c>
      <c r="I144" s="136" t="str">
        <f t="shared" si="2"/>
        <v>U13M</v>
      </c>
      <c r="J144" s="137">
        <f>'BOYS '!G168</f>
        <v>13.05</v>
      </c>
    </row>
    <row r="145" spans="1:10">
      <c r="A145" s="136" t="str">
        <f>'BOYS '!L169</f>
        <v/>
      </c>
      <c r="B145" s="136" t="str">
        <f>'BOYS '!B168</f>
        <v>M</v>
      </c>
      <c r="C145" s="136" t="str">
        <f>'BOYS '!A168</f>
        <v>U13</v>
      </c>
      <c r="D145" s="136" t="str">
        <f>'BOYS '!C168</f>
        <v xml:space="preserve">JTU13M </v>
      </c>
      <c r="E145" s="136" t="str">
        <f>'BOYS '!D168</f>
        <v>B</v>
      </c>
      <c r="F145" s="136">
        <f>'BOYS '!E169</f>
        <v>4</v>
      </c>
      <c r="G145" s="136" t="str">
        <f>'BOYS '!H169</f>
        <v xml:space="preserve"> </v>
      </c>
      <c r="H145" s="136" t="str">
        <f>'BOYS '!J169</f>
        <v/>
      </c>
      <c r="I145" s="136" t="str">
        <f t="shared" si="2"/>
        <v>U13M</v>
      </c>
      <c r="J145" s="137">
        <f>'BOYS '!G169</f>
        <v>0</v>
      </c>
    </row>
    <row r="146" spans="1:10">
      <c r="A146" s="136" t="str">
        <f>'BOYS '!L171</f>
        <v/>
      </c>
      <c r="B146" s="136" t="str">
        <f>'BOYS '!B169</f>
        <v>M</v>
      </c>
      <c r="C146" s="136" t="str">
        <f>'BOYS '!A169</f>
        <v>U13</v>
      </c>
      <c r="D146" s="136" t="str">
        <f>'BOYS '!C169</f>
        <v xml:space="preserve">JTU13M </v>
      </c>
      <c r="E146" s="136" t="str">
        <f>'BOYS '!D169</f>
        <v>B</v>
      </c>
      <c r="F146" s="136">
        <f>'BOYS '!E171</f>
        <v>6</v>
      </c>
      <c r="G146" s="136" t="str">
        <f>'BOYS '!H171</f>
        <v xml:space="preserve"> </v>
      </c>
      <c r="H146" s="136" t="str">
        <f>'BOYS '!J171</f>
        <v/>
      </c>
      <c r="I146" s="136" t="str">
        <f t="shared" si="2"/>
        <v>U13M</v>
      </c>
      <c r="J146" s="137">
        <f>'BOYS '!G171</f>
        <v>0</v>
      </c>
    </row>
    <row r="147" spans="1:10">
      <c r="A147" s="136">
        <f>'BOYS '!L172</f>
        <v>0</v>
      </c>
      <c r="B147" s="136" t="str">
        <f>'BOYS '!B171</f>
        <v>M</v>
      </c>
      <c r="C147" s="136" t="str">
        <f>'BOYS '!A171</f>
        <v>U13</v>
      </c>
      <c r="D147" s="136" t="str">
        <f>'BOYS '!C171</f>
        <v xml:space="preserve">JTU13M </v>
      </c>
      <c r="E147" s="136" t="str">
        <f>'BOYS '!D171</f>
        <v>B</v>
      </c>
      <c r="F147" s="136">
        <f>'BOYS '!E172</f>
        <v>0</v>
      </c>
      <c r="G147" s="136">
        <f>'BOYS '!H172</f>
        <v>0</v>
      </c>
      <c r="H147" s="136">
        <f>'BOYS '!J172</f>
        <v>0</v>
      </c>
      <c r="I147" s="136" t="str">
        <f t="shared" si="2"/>
        <v>U13M</v>
      </c>
      <c r="J147" s="137">
        <f>'BOYS '!G172</f>
        <v>0</v>
      </c>
    </row>
    <row r="148" spans="1:10" ht="51">
      <c r="A148" s="136">
        <f>'BOYS '!L173</f>
        <v>0</v>
      </c>
      <c r="B148" s="136" t="str">
        <f>'BOYS '!B172</f>
        <v>M</v>
      </c>
      <c r="C148" s="136" t="str">
        <f>'BOYS '!A172</f>
        <v>U13</v>
      </c>
      <c r="D148" s="136">
        <f>'BOYS '!C172</f>
        <v>0</v>
      </c>
      <c r="E148" s="136">
        <f>'BOYS '!D172</f>
        <v>0</v>
      </c>
      <c r="F148" s="136" t="str">
        <f>'BOYS '!E173</f>
        <v>UNDER 15 BOYS 100m A String</v>
      </c>
      <c r="G148" s="136">
        <f>'BOYS '!H173</f>
        <v>0</v>
      </c>
      <c r="H148" s="136">
        <f>'BOYS '!J173</f>
        <v>0</v>
      </c>
      <c r="I148" s="136" t="str">
        <f t="shared" si="2"/>
        <v>U13M</v>
      </c>
      <c r="J148" s="137">
        <f>'BOYS '!G173</f>
        <v>0</v>
      </c>
    </row>
    <row r="149" spans="1:10">
      <c r="A149" s="136" t="str">
        <f>'BOYS '!L174</f>
        <v>AW</v>
      </c>
      <c r="B149" s="136" t="str">
        <f>'BOYS '!B173</f>
        <v>M</v>
      </c>
      <c r="C149" s="136" t="str">
        <f>'BOYS '!A173</f>
        <v>U15</v>
      </c>
      <c r="D149" s="136">
        <f>'BOYS '!C173</f>
        <v>100</v>
      </c>
      <c r="E149" s="136" t="str">
        <f>'BOYS '!D173</f>
        <v>A</v>
      </c>
      <c r="F149" s="136">
        <f>'BOYS '!E174</f>
        <v>1</v>
      </c>
      <c r="G149" s="136" t="str">
        <f>'BOYS '!H174</f>
        <v>Gregory Menkiti</v>
      </c>
      <c r="H149" s="136" t="str">
        <f>'BOYS '!J174</f>
        <v>Slough J</v>
      </c>
      <c r="I149" s="136" t="str">
        <f t="shared" si="2"/>
        <v>U15M</v>
      </c>
      <c r="J149" s="137">
        <f>'BOYS '!G174</f>
        <v>12</v>
      </c>
    </row>
    <row r="150" spans="1:10">
      <c r="A150" s="136" t="str">
        <f>'BOYS '!L175</f>
        <v>AW</v>
      </c>
      <c r="B150" s="136" t="str">
        <f>'BOYS '!B174</f>
        <v>M</v>
      </c>
      <c r="C150" s="136" t="str">
        <f>'BOYS '!A174</f>
        <v>U15</v>
      </c>
      <c r="D150" s="136">
        <f>'BOYS '!C174</f>
        <v>100</v>
      </c>
      <c r="E150" s="136" t="str">
        <f>'BOYS '!D174</f>
        <v>A</v>
      </c>
      <c r="F150" s="136">
        <f>'BOYS '!E175</f>
        <v>2</v>
      </c>
      <c r="G150" s="136" t="str">
        <f>'BOYS '!H175</f>
        <v>Toby McLauchlan</v>
      </c>
      <c r="H150" s="136" t="str">
        <f>'BOYS '!J175</f>
        <v>Win</v>
      </c>
      <c r="I150" s="136" t="str">
        <f t="shared" si="2"/>
        <v>U15M</v>
      </c>
      <c r="J150" s="137">
        <f>'BOYS '!G175</f>
        <v>12.1</v>
      </c>
    </row>
    <row r="151" spans="1:10">
      <c r="A151" s="136" t="str">
        <f>'BOYS '!L176</f>
        <v>AW</v>
      </c>
      <c r="B151" s="136" t="str">
        <f>'BOYS '!B175</f>
        <v>M</v>
      </c>
      <c r="C151" s="136" t="str">
        <f>'BOYS '!A175</f>
        <v>U15</v>
      </c>
      <c r="D151" s="136">
        <f>'BOYS '!C175</f>
        <v>100</v>
      </c>
      <c r="E151" s="136" t="str">
        <f>'BOYS '!D175</f>
        <v>A</v>
      </c>
      <c r="F151" s="136">
        <f>'BOYS '!E176</f>
        <v>3</v>
      </c>
      <c r="G151" s="136" t="str">
        <f>'BOYS '!H176</f>
        <v>Scott Jones</v>
      </c>
      <c r="H151" s="136" t="str">
        <f>'BOYS '!J176</f>
        <v>Oxf C</v>
      </c>
      <c r="I151" s="136" t="str">
        <f t="shared" si="2"/>
        <v>U15M</v>
      </c>
      <c r="J151" s="137">
        <f>'BOYS '!G176</f>
        <v>12.5</v>
      </c>
    </row>
    <row r="152" spans="1:10">
      <c r="A152" s="136" t="str">
        <f>'BOYS '!L177</f>
        <v xml:space="preserve"> </v>
      </c>
      <c r="B152" s="136" t="str">
        <f>'BOYS '!B176</f>
        <v>M</v>
      </c>
      <c r="C152" s="136" t="str">
        <f>'BOYS '!A176</f>
        <v>U15</v>
      </c>
      <c r="D152" s="136">
        <f>'BOYS '!C176</f>
        <v>100</v>
      </c>
      <c r="E152" s="136" t="str">
        <f>'BOYS '!D176</f>
        <v>A</v>
      </c>
      <c r="F152" s="136">
        <f>'BOYS '!E177</f>
        <v>4</v>
      </c>
      <c r="G152" s="136" t="str">
        <f>'BOYS '!H177</f>
        <v>Sam Craig</v>
      </c>
      <c r="H152" s="136" t="str">
        <f>'BOYS '!J177</f>
        <v>Newb</v>
      </c>
      <c r="I152" s="136" t="str">
        <f t="shared" si="2"/>
        <v>U15M</v>
      </c>
      <c r="J152" s="137">
        <f>'BOYS '!G177</f>
        <v>14.2</v>
      </c>
    </row>
    <row r="153" spans="1:10">
      <c r="A153" s="136" t="str">
        <f>'BOYS '!L179</f>
        <v xml:space="preserve"> </v>
      </c>
      <c r="B153" s="136" t="str">
        <f>'BOYS '!B177</f>
        <v>M</v>
      </c>
      <c r="C153" s="136" t="str">
        <f>'BOYS '!A177</f>
        <v>U15</v>
      </c>
      <c r="D153" s="136">
        <f>'BOYS '!C177</f>
        <v>100</v>
      </c>
      <c r="E153" s="136" t="str">
        <f>'BOYS '!D177</f>
        <v>A</v>
      </c>
      <c r="F153" s="136">
        <f>'BOYS '!E179</f>
        <v>6</v>
      </c>
      <c r="G153" s="136" t="str">
        <f>'BOYS '!H179</f>
        <v xml:space="preserve"> </v>
      </c>
      <c r="H153" s="136" t="str">
        <f>'BOYS '!J179</f>
        <v/>
      </c>
      <c r="I153" s="136" t="str">
        <f t="shared" si="2"/>
        <v>U15M</v>
      </c>
      <c r="J153" s="137" t="str">
        <f>'BOYS '!G179</f>
        <v/>
      </c>
    </row>
    <row r="154" spans="1:10">
      <c r="A154" s="136">
        <f>'BOYS '!L180</f>
        <v>0</v>
      </c>
      <c r="B154" s="136" t="str">
        <f>'BOYS '!B179</f>
        <v>M</v>
      </c>
      <c r="C154" s="136" t="str">
        <f>'BOYS '!A179</f>
        <v>U15</v>
      </c>
      <c r="D154" s="136">
        <f>'BOYS '!C179</f>
        <v>100</v>
      </c>
      <c r="E154" s="136" t="str">
        <f>'BOYS '!D179</f>
        <v>A</v>
      </c>
      <c r="F154" s="136">
        <f>'BOYS '!E180</f>
        <v>0</v>
      </c>
      <c r="G154" s="136">
        <f>'BOYS '!H180</f>
        <v>0</v>
      </c>
      <c r="H154" s="136">
        <f>'BOYS '!J180</f>
        <v>0</v>
      </c>
      <c r="I154" s="136" t="str">
        <f t="shared" si="2"/>
        <v>U15M</v>
      </c>
      <c r="J154" s="137">
        <f>'BOYS '!G180</f>
        <v>0</v>
      </c>
    </row>
    <row r="155" spans="1:10" ht="51">
      <c r="A155" s="136">
        <f>'BOYS '!L181</f>
        <v>0</v>
      </c>
      <c r="B155" s="136" t="str">
        <f>'BOYS '!B180</f>
        <v>M</v>
      </c>
      <c r="C155" s="136" t="str">
        <f>'BOYS '!A180</f>
        <v>U15</v>
      </c>
      <c r="D155" s="136">
        <f>'BOYS '!C180</f>
        <v>0</v>
      </c>
      <c r="E155" s="136">
        <f>'BOYS '!D180</f>
        <v>0</v>
      </c>
      <c r="F155" s="136" t="str">
        <f>'BOYS '!E181</f>
        <v>UNDER 15 BOYS 100m B String</v>
      </c>
      <c r="G155" s="136">
        <f>'BOYS '!H181</f>
        <v>0</v>
      </c>
      <c r="H155" s="136">
        <f>'BOYS '!J181</f>
        <v>0</v>
      </c>
      <c r="I155" s="136" t="str">
        <f t="shared" si="2"/>
        <v>U15M</v>
      </c>
      <c r="J155" s="137">
        <f>'BOYS '!G181</f>
        <v>0</v>
      </c>
    </row>
    <row r="156" spans="1:10">
      <c r="A156" s="136" t="str">
        <f>'BOYS '!L182</f>
        <v>AW</v>
      </c>
      <c r="B156" s="136" t="str">
        <f>'BOYS '!B181</f>
        <v>M</v>
      </c>
      <c r="C156" s="136" t="str">
        <f>'BOYS '!A181</f>
        <v>U15</v>
      </c>
      <c r="D156" s="136">
        <f>'BOYS '!C181</f>
        <v>100</v>
      </c>
      <c r="E156" s="136" t="str">
        <f>'BOYS '!D181</f>
        <v>B</v>
      </c>
      <c r="F156" s="136">
        <f>'BOYS '!E182</f>
        <v>1</v>
      </c>
      <c r="G156" s="136" t="str">
        <f>'BOYS '!H182</f>
        <v xml:space="preserve">Edward Bruce </v>
      </c>
      <c r="H156" s="136" t="str">
        <f>'BOYS '!J182</f>
        <v>Win</v>
      </c>
      <c r="I156" s="136" t="str">
        <f t="shared" si="2"/>
        <v>U15M</v>
      </c>
      <c r="J156" s="137">
        <f>'BOYS '!G182</f>
        <v>12.5</v>
      </c>
    </row>
    <row r="157" spans="1:10">
      <c r="A157" s="136" t="str">
        <f>'BOYS '!L183</f>
        <v>AW</v>
      </c>
      <c r="B157" s="136" t="str">
        <f>'BOYS '!B182</f>
        <v>M</v>
      </c>
      <c r="C157" s="136" t="str">
        <f>'BOYS '!A182</f>
        <v>U15</v>
      </c>
      <c r="D157" s="136">
        <f>'BOYS '!C182</f>
        <v>100</v>
      </c>
      <c r="E157" s="136" t="str">
        <f>'BOYS '!D182</f>
        <v>B</v>
      </c>
      <c r="F157" s="136">
        <f>'BOYS '!E183</f>
        <v>2</v>
      </c>
      <c r="G157" s="136" t="str">
        <f>'BOYS '!H183</f>
        <v>Hastings Arko</v>
      </c>
      <c r="H157" s="136" t="str">
        <f>'BOYS '!J183</f>
        <v>Slough J</v>
      </c>
      <c r="I157" s="136" t="str">
        <f t="shared" si="2"/>
        <v>U15M</v>
      </c>
      <c r="J157" s="137">
        <f>'BOYS '!G183</f>
        <v>12.7</v>
      </c>
    </row>
    <row r="158" spans="1:10">
      <c r="A158" s="136" t="str">
        <f>'BOYS '!L184</f>
        <v xml:space="preserve"> </v>
      </c>
      <c r="B158" s="136" t="str">
        <f>'BOYS '!B183</f>
        <v>M</v>
      </c>
      <c r="C158" s="136" t="str">
        <f>'BOYS '!A183</f>
        <v>U15</v>
      </c>
      <c r="D158" s="136">
        <f>'BOYS '!C183</f>
        <v>100</v>
      </c>
      <c r="E158" s="136" t="str">
        <f>'BOYS '!D183</f>
        <v>B</v>
      </c>
      <c r="F158" s="136">
        <f>'BOYS '!E184</f>
        <v>3</v>
      </c>
      <c r="G158" s="136" t="str">
        <f>'BOYS '!H184</f>
        <v>Thomas Cove</v>
      </c>
      <c r="H158" s="136" t="str">
        <f>'BOYS '!J184</f>
        <v>Oxf C</v>
      </c>
      <c r="I158" s="136" t="str">
        <f t="shared" si="2"/>
        <v>U15M</v>
      </c>
      <c r="J158" s="137">
        <f>'BOYS '!G184</f>
        <v>13.8</v>
      </c>
    </row>
    <row r="159" spans="1:10">
      <c r="A159" s="136" t="str">
        <f>'BOYS '!L185</f>
        <v xml:space="preserve"> </v>
      </c>
      <c r="B159" s="136" t="str">
        <f>'BOYS '!B184</f>
        <v>M</v>
      </c>
      <c r="C159" s="136" t="str">
        <f>'BOYS '!A184</f>
        <v>U15</v>
      </c>
      <c r="D159" s="136">
        <f>'BOYS '!C184</f>
        <v>100</v>
      </c>
      <c r="E159" s="136" t="str">
        <f>'BOYS '!D184</f>
        <v>B</v>
      </c>
      <c r="F159" s="136">
        <f>'BOYS '!E185</f>
        <v>4</v>
      </c>
      <c r="G159" s="136" t="str">
        <f>'BOYS '!H185</f>
        <v xml:space="preserve"> </v>
      </c>
      <c r="H159" s="136" t="str">
        <f>'BOYS '!J185</f>
        <v/>
      </c>
      <c r="I159" s="136" t="str">
        <f t="shared" si="2"/>
        <v>U15M</v>
      </c>
      <c r="J159" s="137" t="str">
        <f>'BOYS '!G185</f>
        <v/>
      </c>
    </row>
    <row r="160" spans="1:10">
      <c r="A160" s="136" t="str">
        <f>'BOYS '!L187</f>
        <v xml:space="preserve"> </v>
      </c>
      <c r="B160" s="136" t="str">
        <f>'BOYS '!B185</f>
        <v>M</v>
      </c>
      <c r="C160" s="136" t="str">
        <f>'BOYS '!A185</f>
        <v>U15</v>
      </c>
      <c r="D160" s="136">
        <f>'BOYS '!C185</f>
        <v>100</v>
      </c>
      <c r="E160" s="136" t="str">
        <f>'BOYS '!D185</f>
        <v>B</v>
      </c>
      <c r="F160" s="136">
        <f>'BOYS '!E187</f>
        <v>6</v>
      </c>
      <c r="G160" s="136" t="str">
        <f>'BOYS '!H187</f>
        <v xml:space="preserve"> </v>
      </c>
      <c r="H160" s="136" t="str">
        <f>'BOYS '!J187</f>
        <v/>
      </c>
      <c r="I160" s="136" t="str">
        <f t="shared" si="2"/>
        <v>U15M</v>
      </c>
      <c r="J160" s="137" t="str">
        <f>'BOYS '!G187</f>
        <v/>
      </c>
    </row>
    <row r="161" spans="1:10">
      <c r="A161" s="136">
        <f>'BOYS '!L188</f>
        <v>0</v>
      </c>
      <c r="B161" s="136" t="str">
        <f>'BOYS '!B187</f>
        <v>M</v>
      </c>
      <c r="C161" s="136" t="str">
        <f>'BOYS '!A187</f>
        <v>U15</v>
      </c>
      <c r="D161" s="136">
        <f>'BOYS '!C187</f>
        <v>100</v>
      </c>
      <c r="E161" s="136" t="str">
        <f>'BOYS '!D187</f>
        <v>B</v>
      </c>
      <c r="F161" s="136">
        <f>'BOYS '!E188</f>
        <v>0</v>
      </c>
      <c r="G161" s="136">
        <f>'BOYS '!H188</f>
        <v>0</v>
      </c>
      <c r="H161" s="136">
        <f>'BOYS '!J188</f>
        <v>0</v>
      </c>
      <c r="I161" s="136" t="str">
        <f t="shared" si="2"/>
        <v>U15M</v>
      </c>
      <c r="J161" s="137">
        <f>'BOYS '!G188</f>
        <v>0</v>
      </c>
    </row>
    <row r="162" spans="1:10" ht="51">
      <c r="A162" s="136">
        <f>'BOYS '!L189</f>
        <v>0</v>
      </c>
      <c r="B162" s="136" t="str">
        <f>'BOYS '!B188</f>
        <v>M</v>
      </c>
      <c r="C162" s="136" t="str">
        <f>'BOYS '!A188</f>
        <v>U15</v>
      </c>
      <c r="D162" s="136">
        <f>'BOYS '!C188</f>
        <v>0</v>
      </c>
      <c r="E162" s="136">
        <f>'BOYS '!D188</f>
        <v>0</v>
      </c>
      <c r="F162" s="136" t="str">
        <f>'BOYS '!E189</f>
        <v>UNDER 15 BOYS 200m A String</v>
      </c>
      <c r="G162" s="136">
        <f>'BOYS '!H189</f>
        <v>0</v>
      </c>
      <c r="H162" s="136">
        <f>'BOYS '!J189</f>
        <v>0</v>
      </c>
      <c r="I162" s="136" t="str">
        <f t="shared" si="2"/>
        <v>U15M</v>
      </c>
      <c r="J162" s="137">
        <f>'BOYS '!G189</f>
        <v>0</v>
      </c>
    </row>
    <row r="163" spans="1:10">
      <c r="A163" s="136" t="str">
        <f>'BOYS '!L190</f>
        <v>AW</v>
      </c>
      <c r="B163" s="136" t="str">
        <f>'BOYS '!B189</f>
        <v>M</v>
      </c>
      <c r="C163" s="136" t="str">
        <f>'BOYS '!A189</f>
        <v>U15</v>
      </c>
      <c r="D163" s="136">
        <f>'BOYS '!C189</f>
        <v>200</v>
      </c>
      <c r="E163" s="136" t="str">
        <f>'BOYS '!D189</f>
        <v>A</v>
      </c>
      <c r="F163" s="136">
        <f>'BOYS '!E190</f>
        <v>1</v>
      </c>
      <c r="G163" s="136" t="str">
        <f>'BOYS '!H190</f>
        <v>Trey Bennett</v>
      </c>
      <c r="H163" s="136" t="str">
        <f>'BOYS '!J190</f>
        <v>Slough J</v>
      </c>
      <c r="I163" s="136" t="str">
        <f t="shared" si="2"/>
        <v>U15M</v>
      </c>
      <c r="J163" s="137">
        <f>'BOYS '!G190</f>
        <v>24.3</v>
      </c>
    </row>
    <row r="164" spans="1:10">
      <c r="A164" s="136" t="str">
        <f>'BOYS '!L191</f>
        <v>AW</v>
      </c>
      <c r="B164" s="136" t="str">
        <f>'BOYS '!B190</f>
        <v>M</v>
      </c>
      <c r="C164" s="136" t="str">
        <f>'BOYS '!A190</f>
        <v>U15</v>
      </c>
      <c r="D164" s="136">
        <f>'BOYS '!C190</f>
        <v>200</v>
      </c>
      <c r="E164" s="136" t="str">
        <f>'BOYS '!D190</f>
        <v>A</v>
      </c>
      <c r="F164" s="136">
        <f>'BOYS '!E191</f>
        <v>2</v>
      </c>
      <c r="G164" s="136" t="str">
        <f>'BOYS '!H191</f>
        <v xml:space="preserve">Edward Bruce </v>
      </c>
      <c r="H164" s="136" t="str">
        <f>'BOYS '!J191</f>
        <v>Win</v>
      </c>
      <c r="I164" s="136" t="str">
        <f t="shared" si="2"/>
        <v>U15M</v>
      </c>
      <c r="J164" s="137">
        <f>'BOYS '!G191</f>
        <v>25.2</v>
      </c>
    </row>
    <row r="165" spans="1:10">
      <c r="A165" s="136" t="str">
        <f>'BOYS '!L192</f>
        <v>AW</v>
      </c>
      <c r="B165" s="136" t="str">
        <f>'BOYS '!B191</f>
        <v>M</v>
      </c>
      <c r="C165" s="136" t="str">
        <f>'BOYS '!A191</f>
        <v>U15</v>
      </c>
      <c r="D165" s="136">
        <f>'BOYS '!C191</f>
        <v>200</v>
      </c>
      <c r="E165" s="136" t="str">
        <f>'BOYS '!D191</f>
        <v>A</v>
      </c>
      <c r="F165" s="136">
        <f>'BOYS '!E192</f>
        <v>3</v>
      </c>
      <c r="G165" s="136" t="str">
        <f>'BOYS '!H192</f>
        <v>Marcus Bu-Rashid</v>
      </c>
      <c r="H165" s="136" t="str">
        <f>'BOYS '!J192</f>
        <v>Newb</v>
      </c>
      <c r="I165" s="136" t="str">
        <f t="shared" si="2"/>
        <v>U15M</v>
      </c>
      <c r="J165" s="137">
        <f>'BOYS '!G192</f>
        <v>25.5</v>
      </c>
    </row>
    <row r="166" spans="1:10">
      <c r="A166" s="136" t="str">
        <f>'BOYS '!L193</f>
        <v>AW</v>
      </c>
      <c r="B166" s="136" t="str">
        <f>'BOYS '!B192</f>
        <v>M</v>
      </c>
      <c r="C166" s="136" t="str">
        <f>'BOYS '!A192</f>
        <v>U15</v>
      </c>
      <c r="D166" s="136">
        <f>'BOYS '!C192</f>
        <v>200</v>
      </c>
      <c r="E166" s="136" t="str">
        <f>'BOYS '!D192</f>
        <v>A</v>
      </c>
      <c r="F166" s="136">
        <f>'BOYS '!E193</f>
        <v>4</v>
      </c>
      <c r="G166" s="136" t="str">
        <f>'BOYS '!H193</f>
        <v>Tim Hook</v>
      </c>
      <c r="H166" s="136" t="str">
        <f>'BOYS '!J193</f>
        <v>Marl J</v>
      </c>
      <c r="I166" s="136" t="str">
        <f t="shared" si="2"/>
        <v>U15M</v>
      </c>
      <c r="J166" s="137">
        <f>'BOYS '!G193</f>
        <v>25.7</v>
      </c>
    </row>
    <row r="167" spans="1:10">
      <c r="A167" s="136" t="str">
        <f>'BOYS '!L195</f>
        <v xml:space="preserve"> </v>
      </c>
      <c r="B167" s="136" t="str">
        <f>'BOYS '!B193</f>
        <v>M</v>
      </c>
      <c r="C167" s="136" t="str">
        <f>'BOYS '!A193</f>
        <v>U15</v>
      </c>
      <c r="D167" s="136">
        <f>'BOYS '!C193</f>
        <v>200</v>
      </c>
      <c r="E167" s="136" t="str">
        <f>'BOYS '!D193</f>
        <v>A</v>
      </c>
      <c r="F167" s="136">
        <f>'BOYS '!E195</f>
        <v>6</v>
      </c>
      <c r="G167" s="136" t="str">
        <f>'BOYS '!H195</f>
        <v xml:space="preserve"> </v>
      </c>
      <c r="H167" s="136" t="str">
        <f>'BOYS '!J195</f>
        <v/>
      </c>
      <c r="I167" s="136" t="str">
        <f t="shared" si="2"/>
        <v>U15M</v>
      </c>
      <c r="J167" s="137" t="str">
        <f>'BOYS '!G195</f>
        <v/>
      </c>
    </row>
    <row r="168" spans="1:10">
      <c r="A168" s="136">
        <f>'BOYS '!L196</f>
        <v>0</v>
      </c>
      <c r="B168" s="136" t="str">
        <f>'BOYS '!B195</f>
        <v>M</v>
      </c>
      <c r="C168" s="136" t="str">
        <f>'BOYS '!A195</f>
        <v>U15</v>
      </c>
      <c r="D168" s="136">
        <f>'BOYS '!C195</f>
        <v>200</v>
      </c>
      <c r="E168" s="136" t="str">
        <f>'BOYS '!D195</f>
        <v>A</v>
      </c>
      <c r="F168" s="136">
        <f>'BOYS '!E196</f>
        <v>0</v>
      </c>
      <c r="G168" s="136">
        <f>'BOYS '!H196</f>
        <v>0</v>
      </c>
      <c r="H168" s="136">
        <f>'BOYS '!J196</f>
        <v>0</v>
      </c>
      <c r="I168" s="136" t="str">
        <f t="shared" si="2"/>
        <v>U15M</v>
      </c>
      <c r="J168" s="137">
        <f>'BOYS '!G196</f>
        <v>0</v>
      </c>
    </row>
    <row r="169" spans="1:10" ht="51">
      <c r="A169" s="136">
        <f>'BOYS '!L197</f>
        <v>0</v>
      </c>
      <c r="B169" s="136" t="str">
        <f>'BOYS '!B196</f>
        <v>M</v>
      </c>
      <c r="C169" s="136" t="str">
        <f>'BOYS '!A196</f>
        <v>U15</v>
      </c>
      <c r="D169" s="136">
        <f>'BOYS '!C196</f>
        <v>0</v>
      </c>
      <c r="E169" s="136">
        <f>'BOYS '!D196</f>
        <v>0</v>
      </c>
      <c r="F169" s="136" t="str">
        <f>'BOYS '!E197</f>
        <v>UNDER 15 BOYS 200m B String</v>
      </c>
      <c r="G169" s="136">
        <f>'BOYS '!H197</f>
        <v>0</v>
      </c>
      <c r="H169" s="136">
        <f>'BOYS '!J197</f>
        <v>0</v>
      </c>
      <c r="I169" s="136" t="str">
        <f t="shared" si="2"/>
        <v>U15M</v>
      </c>
      <c r="J169" s="137">
        <f>'BOYS '!G197</f>
        <v>0</v>
      </c>
    </row>
    <row r="170" spans="1:10">
      <c r="A170" s="136" t="str">
        <f>'BOYS '!L198</f>
        <v>AW</v>
      </c>
      <c r="B170" s="136" t="str">
        <f>'BOYS '!B197</f>
        <v>M</v>
      </c>
      <c r="C170" s="136" t="str">
        <f>'BOYS '!A197</f>
        <v>U15</v>
      </c>
      <c r="D170" s="136">
        <f>'BOYS '!C197</f>
        <v>200</v>
      </c>
      <c r="E170" s="136" t="str">
        <f>'BOYS '!D197</f>
        <v>B</v>
      </c>
      <c r="F170" s="136">
        <f>'BOYS '!E198</f>
        <v>1</v>
      </c>
      <c r="G170" s="136" t="str">
        <f>'BOYS '!H198</f>
        <v>Toby McLauchlan</v>
      </c>
      <c r="H170" s="136" t="str">
        <f>'BOYS '!J198</f>
        <v>Win</v>
      </c>
      <c r="I170" s="136" t="str">
        <f t="shared" si="2"/>
        <v>U15M</v>
      </c>
      <c r="J170" s="137">
        <f>'BOYS '!G198</f>
        <v>24.7</v>
      </c>
    </row>
    <row r="171" spans="1:10">
      <c r="A171" s="136" t="str">
        <f>'BOYS '!L199</f>
        <v>AW</v>
      </c>
      <c r="B171" s="136" t="str">
        <f>'BOYS '!B198</f>
        <v>M</v>
      </c>
      <c r="C171" s="136" t="str">
        <f>'BOYS '!A198</f>
        <v>U15</v>
      </c>
      <c r="D171" s="136">
        <f>'BOYS '!C198</f>
        <v>200</v>
      </c>
      <c r="E171" s="136" t="str">
        <f>'BOYS '!D198</f>
        <v>B</v>
      </c>
      <c r="F171" s="136">
        <f>'BOYS '!E199</f>
        <v>2</v>
      </c>
      <c r="G171" s="136" t="str">
        <f>'BOYS '!H199</f>
        <v>Indraneel Kandlagunta</v>
      </c>
      <c r="H171" s="136" t="str">
        <f>'BOYS '!J199</f>
        <v>Slough J</v>
      </c>
      <c r="I171" s="136" t="str">
        <f t="shared" si="2"/>
        <v>U15M</v>
      </c>
      <c r="J171" s="137">
        <f>'BOYS '!G199</f>
        <v>25.1</v>
      </c>
    </row>
    <row r="172" spans="1:10">
      <c r="A172" s="136" t="str">
        <f>'BOYS '!L200</f>
        <v xml:space="preserve"> </v>
      </c>
      <c r="B172" s="136" t="str">
        <f>'BOYS '!B199</f>
        <v>M</v>
      </c>
      <c r="C172" s="136" t="str">
        <f>'BOYS '!A199</f>
        <v>U15</v>
      </c>
      <c r="D172" s="136">
        <f>'BOYS '!C199</f>
        <v>200</v>
      </c>
      <c r="E172" s="136" t="str">
        <f>'BOYS '!D199</f>
        <v>B</v>
      </c>
      <c r="F172" s="136">
        <f>'BOYS '!E200</f>
        <v>3</v>
      </c>
      <c r="G172" s="136" t="str">
        <f>'BOYS '!H200</f>
        <v>Joseph Conway</v>
      </c>
      <c r="H172" s="136" t="str">
        <f>'BOYS '!J200</f>
        <v>Oxf C</v>
      </c>
      <c r="I172" s="136" t="str">
        <f t="shared" si="2"/>
        <v>U15M</v>
      </c>
      <c r="J172" s="137">
        <f>'BOYS '!G200</f>
        <v>28.1</v>
      </c>
    </row>
    <row r="173" spans="1:10">
      <c r="A173" s="136" t="str">
        <f>'BOYS '!L201</f>
        <v xml:space="preserve"> </v>
      </c>
      <c r="B173" s="136" t="str">
        <f>'BOYS '!B200</f>
        <v>M</v>
      </c>
      <c r="C173" s="136" t="str">
        <f>'BOYS '!A200</f>
        <v>U15</v>
      </c>
      <c r="D173" s="136">
        <f>'BOYS '!C200</f>
        <v>200</v>
      </c>
      <c r="E173" s="136" t="str">
        <f>'BOYS '!D200</f>
        <v>B</v>
      </c>
      <c r="F173" s="136">
        <f>'BOYS '!E201</f>
        <v>4</v>
      </c>
      <c r="G173" s="136" t="str">
        <f>'BOYS '!H201</f>
        <v xml:space="preserve"> </v>
      </c>
      <c r="H173" s="136" t="str">
        <f>'BOYS '!J201</f>
        <v/>
      </c>
      <c r="I173" s="136" t="str">
        <f t="shared" si="2"/>
        <v>U15M</v>
      </c>
      <c r="J173" s="137" t="str">
        <f>'BOYS '!G201</f>
        <v/>
      </c>
    </row>
    <row r="174" spans="1:10">
      <c r="A174" s="136" t="str">
        <f>'BOYS '!L203</f>
        <v xml:space="preserve"> </v>
      </c>
      <c r="B174" s="136" t="str">
        <f>'BOYS '!B201</f>
        <v>M</v>
      </c>
      <c r="C174" s="136" t="str">
        <f>'BOYS '!A201</f>
        <v>U15</v>
      </c>
      <c r="D174" s="136">
        <f>'BOYS '!C201</f>
        <v>200</v>
      </c>
      <c r="E174" s="136" t="str">
        <f>'BOYS '!D201</f>
        <v>B</v>
      </c>
      <c r="F174" s="136">
        <f>'BOYS '!E203</f>
        <v>6</v>
      </c>
      <c r="G174" s="136" t="str">
        <f>'BOYS '!H203</f>
        <v xml:space="preserve"> </v>
      </c>
      <c r="H174" s="136" t="str">
        <f>'BOYS '!J203</f>
        <v/>
      </c>
      <c r="I174" s="136" t="str">
        <f t="shared" si="2"/>
        <v>U15M</v>
      </c>
      <c r="J174" s="137" t="str">
        <f>'BOYS '!G203</f>
        <v/>
      </c>
    </row>
    <row r="175" spans="1:10">
      <c r="A175" s="136">
        <f>'BOYS '!L204</f>
        <v>0</v>
      </c>
      <c r="B175" s="136" t="str">
        <f>'BOYS '!B203</f>
        <v>M</v>
      </c>
      <c r="C175" s="136" t="str">
        <f>'BOYS '!A203</f>
        <v>U15</v>
      </c>
      <c r="D175" s="136">
        <f>'BOYS '!C203</f>
        <v>200</v>
      </c>
      <c r="E175" s="136" t="str">
        <f>'BOYS '!D203</f>
        <v>B</v>
      </c>
      <c r="F175" s="136">
        <f>'BOYS '!E204</f>
        <v>0</v>
      </c>
      <c r="G175" s="136">
        <f>'BOYS '!H204</f>
        <v>0</v>
      </c>
      <c r="H175" s="136">
        <f>'BOYS '!J204</f>
        <v>0</v>
      </c>
      <c r="I175" s="136" t="str">
        <f t="shared" si="2"/>
        <v>U15M</v>
      </c>
      <c r="J175" s="137">
        <f>'BOYS '!G204</f>
        <v>0</v>
      </c>
    </row>
    <row r="176" spans="1:10" ht="51">
      <c r="A176" s="136">
        <f>'BOYS '!L205</f>
        <v>0</v>
      </c>
      <c r="B176" s="136" t="str">
        <f>'BOYS '!B204</f>
        <v>M</v>
      </c>
      <c r="C176" s="136" t="str">
        <f>'BOYS '!A204</f>
        <v>U15</v>
      </c>
      <c r="D176" s="136">
        <f>'BOYS '!C204</f>
        <v>0</v>
      </c>
      <c r="E176" s="136">
        <f>'BOYS '!D204</f>
        <v>0</v>
      </c>
      <c r="F176" s="136" t="str">
        <f>'BOYS '!E205</f>
        <v>UNDER 15 BOYS 300m A String</v>
      </c>
      <c r="G176" s="136">
        <f>'BOYS '!H205</f>
        <v>0</v>
      </c>
      <c r="H176" s="136">
        <f>'BOYS '!J205</f>
        <v>0</v>
      </c>
      <c r="I176" s="136" t="str">
        <f t="shared" si="2"/>
        <v>U15M</v>
      </c>
      <c r="J176" s="137">
        <f>'BOYS '!G205</f>
        <v>0</v>
      </c>
    </row>
    <row r="177" spans="1:10">
      <c r="A177" s="136" t="str">
        <f>'BOYS '!L206</f>
        <v>AW</v>
      </c>
      <c r="B177" s="136" t="str">
        <f>'BOYS '!B205</f>
        <v>M</v>
      </c>
      <c r="C177" s="136" t="str">
        <f>'BOYS '!A205</f>
        <v>U15</v>
      </c>
      <c r="D177" s="136">
        <f>'BOYS '!C205</f>
        <v>400</v>
      </c>
      <c r="E177" s="136" t="str">
        <f>'BOYS '!D205</f>
        <v>A</v>
      </c>
      <c r="F177" s="136">
        <f>'BOYS '!E206</f>
        <v>1</v>
      </c>
      <c r="G177" s="136" t="str">
        <f>'BOYS '!H206</f>
        <v>Trey Bennett</v>
      </c>
      <c r="H177" s="136" t="str">
        <f>'BOYS '!J206</f>
        <v>Slough J</v>
      </c>
      <c r="I177" s="136" t="str">
        <f t="shared" si="2"/>
        <v>U15M</v>
      </c>
      <c r="J177" s="137">
        <f>'BOYS '!G206</f>
        <v>37.799999999999997</v>
      </c>
    </row>
    <row r="178" spans="1:10">
      <c r="A178" s="136" t="str">
        <f>'BOYS '!L207</f>
        <v>AW</v>
      </c>
      <c r="B178" s="136" t="str">
        <f>'BOYS '!B206</f>
        <v>M</v>
      </c>
      <c r="C178" s="136" t="str">
        <f>'BOYS '!A206</f>
        <v>U15</v>
      </c>
      <c r="D178" s="136">
        <f>'BOYS '!C206</f>
        <v>400</v>
      </c>
      <c r="E178" s="136" t="str">
        <f>'BOYS '!D206</f>
        <v>A</v>
      </c>
      <c r="F178" s="136">
        <f>'BOYS '!E207</f>
        <v>2</v>
      </c>
      <c r="G178" s="136" t="str">
        <f>'BOYS '!H207</f>
        <v>Tim Hook</v>
      </c>
      <c r="H178" s="136" t="str">
        <f>'BOYS '!J207</f>
        <v>Marl J</v>
      </c>
      <c r="I178" s="136" t="str">
        <f t="shared" si="2"/>
        <v>U15M</v>
      </c>
      <c r="J178" s="137">
        <f>'BOYS '!G207</f>
        <v>41</v>
      </c>
    </row>
    <row r="179" spans="1:10">
      <c r="A179" s="136" t="str">
        <f>'BOYS '!L208</f>
        <v>AW</v>
      </c>
      <c r="B179" s="136" t="str">
        <f>'BOYS '!B207</f>
        <v>M</v>
      </c>
      <c r="C179" s="136" t="str">
        <f>'BOYS '!A207</f>
        <v>U15</v>
      </c>
      <c r="D179" s="136">
        <f>'BOYS '!C207</f>
        <v>400</v>
      </c>
      <c r="E179" s="136" t="str">
        <f>'BOYS '!D207</f>
        <v>A</v>
      </c>
      <c r="F179" s="136">
        <f>'BOYS '!E208</f>
        <v>3</v>
      </c>
      <c r="G179" s="136" t="str">
        <f>'BOYS '!H208</f>
        <v xml:space="preserve">Sam Evans </v>
      </c>
      <c r="H179" s="136" t="str">
        <f>'BOYS '!J208</f>
        <v>Win</v>
      </c>
      <c r="I179" s="136" t="str">
        <f t="shared" si="2"/>
        <v>U15M</v>
      </c>
      <c r="J179" s="137">
        <f>'BOYS '!G208</f>
        <v>41.8</v>
      </c>
    </row>
    <row r="180" spans="1:10">
      <c r="A180" s="136" t="str">
        <f>'BOYS '!L209</f>
        <v>AW</v>
      </c>
      <c r="B180" s="136" t="str">
        <f>'BOYS '!B208</f>
        <v>M</v>
      </c>
      <c r="C180" s="136" t="str">
        <f>'BOYS '!A208</f>
        <v>U15</v>
      </c>
      <c r="D180" s="136">
        <f>'BOYS '!C208</f>
        <v>400</v>
      </c>
      <c r="E180" s="136" t="str">
        <f>'BOYS '!D208</f>
        <v>A</v>
      </c>
      <c r="F180" s="136">
        <f>'BOYS '!E209</f>
        <v>4</v>
      </c>
      <c r="G180" s="136" t="str">
        <f>'BOYS '!H209</f>
        <v>Ed Langdon</v>
      </c>
      <c r="H180" s="136" t="str">
        <f>'BOYS '!J209</f>
        <v>Newb</v>
      </c>
      <c r="I180" s="136" t="str">
        <f t="shared" si="2"/>
        <v>U15M</v>
      </c>
      <c r="J180" s="137">
        <f>'BOYS '!G209</f>
        <v>42.9</v>
      </c>
    </row>
    <row r="181" spans="1:10">
      <c r="A181" s="136" t="str">
        <f>'BOYS '!L211</f>
        <v xml:space="preserve"> </v>
      </c>
      <c r="B181" s="136" t="str">
        <f>'BOYS '!B209</f>
        <v>M</v>
      </c>
      <c r="C181" s="136" t="str">
        <f>'BOYS '!A209</f>
        <v>U15</v>
      </c>
      <c r="D181" s="136">
        <f>'BOYS '!C209</f>
        <v>400</v>
      </c>
      <c r="E181" s="136" t="str">
        <f>'BOYS '!D209</f>
        <v>A</v>
      </c>
      <c r="F181" s="136">
        <f>'BOYS '!E211</f>
        <v>6</v>
      </c>
      <c r="G181" s="136" t="str">
        <f>'BOYS '!H211</f>
        <v xml:space="preserve"> </v>
      </c>
      <c r="H181" s="136" t="str">
        <f>'BOYS '!J211</f>
        <v/>
      </c>
      <c r="I181" s="136" t="str">
        <f t="shared" si="2"/>
        <v>U15M</v>
      </c>
      <c r="J181" s="137" t="str">
        <f>'BOYS '!G211</f>
        <v/>
      </c>
    </row>
    <row r="182" spans="1:10">
      <c r="A182" s="136">
        <f>'BOYS '!L212</f>
        <v>0</v>
      </c>
      <c r="B182" s="136" t="str">
        <f>'BOYS '!B211</f>
        <v>M</v>
      </c>
      <c r="C182" s="136" t="str">
        <f>'BOYS '!A211</f>
        <v>U15</v>
      </c>
      <c r="D182" s="136">
        <f>'BOYS '!C211</f>
        <v>400</v>
      </c>
      <c r="E182" s="136" t="str">
        <f>'BOYS '!D211</f>
        <v>A</v>
      </c>
      <c r="F182" s="136">
        <f>'BOYS '!E212</f>
        <v>0</v>
      </c>
      <c r="G182" s="136">
        <f>'BOYS '!H212</f>
        <v>0</v>
      </c>
      <c r="H182" s="136">
        <f>'BOYS '!J212</f>
        <v>0</v>
      </c>
      <c r="I182" s="136" t="str">
        <f t="shared" si="2"/>
        <v>U15M</v>
      </c>
      <c r="J182" s="137">
        <f>'BOYS '!G212</f>
        <v>0</v>
      </c>
    </row>
    <row r="183" spans="1:10" ht="51">
      <c r="A183" s="136">
        <f>'BOYS '!L213</f>
        <v>0</v>
      </c>
      <c r="B183" s="136" t="str">
        <f>'BOYS '!B212</f>
        <v>M</v>
      </c>
      <c r="C183" s="136" t="str">
        <f>'BOYS '!A212</f>
        <v>U15</v>
      </c>
      <c r="D183" s="136">
        <f>'BOYS '!C212</f>
        <v>0</v>
      </c>
      <c r="E183" s="136">
        <f>'BOYS '!D212</f>
        <v>0</v>
      </c>
      <c r="F183" s="136" t="str">
        <f>'BOYS '!E213</f>
        <v>UNDER 15 BOYS 300m B String</v>
      </c>
      <c r="G183" s="136">
        <f>'BOYS '!H213</f>
        <v>0</v>
      </c>
      <c r="H183" s="136">
        <f>'BOYS '!J213</f>
        <v>0</v>
      </c>
      <c r="I183" s="136" t="str">
        <f t="shared" si="2"/>
        <v>U15M</v>
      </c>
      <c r="J183" s="137">
        <f>'BOYS '!G213</f>
        <v>0</v>
      </c>
    </row>
    <row r="184" spans="1:10">
      <c r="A184" s="136" t="str">
        <f>'BOYS '!L214</f>
        <v>AW</v>
      </c>
      <c r="B184" s="136" t="str">
        <f>'BOYS '!B213</f>
        <v>M</v>
      </c>
      <c r="C184" s="136" t="str">
        <f>'BOYS '!A213</f>
        <v>U15</v>
      </c>
      <c r="D184" s="136">
        <f>'BOYS '!C213</f>
        <v>400</v>
      </c>
      <c r="E184" s="136" t="str">
        <f>'BOYS '!D213</f>
        <v>B</v>
      </c>
      <c r="F184" s="136">
        <f>'BOYS '!E214</f>
        <v>1</v>
      </c>
      <c r="G184" s="136" t="str">
        <f>'BOYS '!H214</f>
        <v>Indraneel Kandlagunta</v>
      </c>
      <c r="H184" s="136" t="str">
        <f>'BOYS '!J214</f>
        <v>Slough J</v>
      </c>
      <c r="I184" s="136" t="str">
        <f t="shared" si="2"/>
        <v>U15M</v>
      </c>
      <c r="J184" s="137">
        <f>'BOYS '!G214</f>
        <v>39.799999999999997</v>
      </c>
    </row>
    <row r="185" spans="1:10">
      <c r="A185" s="136" t="str">
        <f>'BOYS '!L215</f>
        <v xml:space="preserve"> </v>
      </c>
      <c r="B185" s="136" t="str">
        <f>'BOYS '!B214</f>
        <v>M</v>
      </c>
      <c r="C185" s="136" t="str">
        <f>'BOYS '!A214</f>
        <v>U15</v>
      </c>
      <c r="D185" s="136">
        <f>'BOYS '!C214</f>
        <v>400</v>
      </c>
      <c r="E185" s="136" t="str">
        <f>'BOYS '!D214</f>
        <v>B</v>
      </c>
      <c r="F185" s="136">
        <f>'BOYS '!E215</f>
        <v>2</v>
      </c>
      <c r="G185" s="136" t="str">
        <f>'BOYS '!H215</f>
        <v>Connor Dutton</v>
      </c>
      <c r="H185" s="136" t="str">
        <f>'BOYS '!J215</f>
        <v>Win</v>
      </c>
      <c r="I185" s="136" t="str">
        <f t="shared" si="2"/>
        <v>U15M</v>
      </c>
      <c r="J185" s="137">
        <f>'BOYS '!G215</f>
        <v>44.3</v>
      </c>
    </row>
    <row r="186" spans="1:10">
      <c r="A186" s="136" t="str">
        <f>'BOYS '!L216</f>
        <v xml:space="preserve"> </v>
      </c>
      <c r="B186" s="136" t="str">
        <f>'BOYS '!B215</f>
        <v>M</v>
      </c>
      <c r="C186" s="136" t="str">
        <f>'BOYS '!A215</f>
        <v>U15</v>
      </c>
      <c r="D186" s="136">
        <f>'BOYS '!C215</f>
        <v>400</v>
      </c>
      <c r="E186" s="136" t="str">
        <f>'BOYS '!D215</f>
        <v>B</v>
      </c>
      <c r="F186" s="136">
        <f>'BOYS '!E216</f>
        <v>3</v>
      </c>
      <c r="G186" s="136" t="str">
        <f>'BOYS '!H216</f>
        <v>Nathan Delavere</v>
      </c>
      <c r="H186" s="136" t="str">
        <f>'BOYS '!J216</f>
        <v>Newb</v>
      </c>
      <c r="I186" s="136" t="str">
        <f t="shared" si="2"/>
        <v>U15M</v>
      </c>
      <c r="J186" s="137">
        <f>'BOYS '!G216</f>
        <v>44.9</v>
      </c>
    </row>
    <row r="187" spans="1:10">
      <c r="A187" s="136" t="str">
        <f>'BOYS '!L217</f>
        <v xml:space="preserve"> </v>
      </c>
      <c r="B187" s="136" t="str">
        <f>'BOYS '!B216</f>
        <v>M</v>
      </c>
      <c r="C187" s="136" t="str">
        <f>'BOYS '!A216</f>
        <v>U15</v>
      </c>
      <c r="D187" s="136">
        <f>'BOYS '!C216</f>
        <v>400</v>
      </c>
      <c r="E187" s="136" t="str">
        <f>'BOYS '!D216</f>
        <v>B</v>
      </c>
      <c r="F187" s="136">
        <f>'BOYS '!E217</f>
        <v>4</v>
      </c>
      <c r="G187" s="136" t="str">
        <f>'BOYS '!H217</f>
        <v>Joseph Conway</v>
      </c>
      <c r="H187" s="136" t="str">
        <f>'BOYS '!J217</f>
        <v>Oxf C</v>
      </c>
      <c r="I187" s="136" t="str">
        <f t="shared" si="2"/>
        <v>U15M</v>
      </c>
      <c r="J187" s="137">
        <f>'BOYS '!G217</f>
        <v>45.7</v>
      </c>
    </row>
    <row r="188" spans="1:10">
      <c r="A188" s="136" t="str">
        <f>'BOYS '!L219</f>
        <v xml:space="preserve"> </v>
      </c>
      <c r="B188" s="136" t="str">
        <f>'BOYS '!B217</f>
        <v>M</v>
      </c>
      <c r="C188" s="136" t="str">
        <f>'BOYS '!A217</f>
        <v>U15</v>
      </c>
      <c r="D188" s="136">
        <f>'BOYS '!C217</f>
        <v>400</v>
      </c>
      <c r="E188" s="136" t="str">
        <f>'BOYS '!D217</f>
        <v>B</v>
      </c>
      <c r="F188" s="136">
        <f>'BOYS '!E219</f>
        <v>6</v>
      </c>
      <c r="G188" s="136" t="str">
        <f>'BOYS '!H219</f>
        <v xml:space="preserve"> </v>
      </c>
      <c r="H188" s="136" t="str">
        <f>'BOYS '!J219</f>
        <v/>
      </c>
      <c r="I188" s="136" t="str">
        <f t="shared" si="2"/>
        <v>U15M</v>
      </c>
      <c r="J188" s="137" t="str">
        <f>'BOYS '!G219</f>
        <v/>
      </c>
    </row>
    <row r="189" spans="1:10">
      <c r="A189" s="136">
        <f>'BOYS '!L220</f>
        <v>0</v>
      </c>
      <c r="B189" s="136" t="str">
        <f>'BOYS '!B219</f>
        <v>M</v>
      </c>
      <c r="C189" s="136" t="str">
        <f>'BOYS '!A219</f>
        <v>U15</v>
      </c>
      <c r="D189" s="136">
        <f>'BOYS '!C219</f>
        <v>400</v>
      </c>
      <c r="E189" s="136" t="str">
        <f>'BOYS '!D219</f>
        <v>B</v>
      </c>
      <c r="F189" s="136">
        <f>'BOYS '!E220</f>
        <v>0</v>
      </c>
      <c r="G189" s="136">
        <f>'BOYS '!H220</f>
        <v>0</v>
      </c>
      <c r="H189" s="136">
        <f>'BOYS '!J220</f>
        <v>0</v>
      </c>
      <c r="I189" s="136" t="str">
        <f t="shared" si="2"/>
        <v>U15M</v>
      </c>
      <c r="J189" s="137">
        <f>'BOYS '!G220</f>
        <v>0</v>
      </c>
    </row>
    <row r="190" spans="1:10" ht="51">
      <c r="A190" s="136">
        <f>'BOYS '!L221</f>
        <v>0</v>
      </c>
      <c r="B190" s="136" t="str">
        <f>'BOYS '!B220</f>
        <v>M</v>
      </c>
      <c r="C190" s="136" t="str">
        <f>'BOYS '!A220</f>
        <v>U15</v>
      </c>
      <c r="D190" s="136">
        <f>'BOYS '!C220</f>
        <v>0</v>
      </c>
      <c r="E190" s="136">
        <f>'BOYS '!D220</f>
        <v>0</v>
      </c>
      <c r="F190" s="136" t="str">
        <f>'BOYS '!E221</f>
        <v>UNDER 15 BOYS 800m A String</v>
      </c>
      <c r="G190" s="136">
        <f>'BOYS '!H221</f>
        <v>0</v>
      </c>
      <c r="H190" s="136">
        <f>'BOYS '!J221</f>
        <v>0</v>
      </c>
      <c r="I190" s="136" t="str">
        <f t="shared" si="2"/>
        <v>U15M</v>
      </c>
      <c r="J190" s="137">
        <f>'BOYS '!G221</f>
        <v>0</v>
      </c>
    </row>
    <row r="191" spans="1:10">
      <c r="A191" s="136" t="str">
        <f>'BOYS '!L222</f>
        <v>AW</v>
      </c>
      <c r="B191" s="136" t="str">
        <f>'BOYS '!B221</f>
        <v>M</v>
      </c>
      <c r="C191" s="136" t="str">
        <f>'BOYS '!A221</f>
        <v>U15</v>
      </c>
      <c r="D191" s="136">
        <f>'BOYS '!C221</f>
        <v>800</v>
      </c>
      <c r="E191" s="136" t="str">
        <f>'BOYS '!D221</f>
        <v>A</v>
      </c>
      <c r="F191" s="136">
        <f>'BOYS '!E222</f>
        <v>1</v>
      </c>
      <c r="G191" s="136" t="str">
        <f>'BOYS '!H222</f>
        <v xml:space="preserve">Sam Evans </v>
      </c>
      <c r="H191" s="136" t="str">
        <f>'BOYS '!J222</f>
        <v>Win</v>
      </c>
      <c r="I191" s="136" t="str">
        <f t="shared" si="2"/>
        <v>U15M</v>
      </c>
      <c r="J191" s="137">
        <f>'BOYS '!G222</f>
        <v>1.5613425925925927E-3</v>
      </c>
    </row>
    <row r="192" spans="1:10">
      <c r="A192" s="136" t="str">
        <f>'BOYS '!L223</f>
        <v xml:space="preserve"> </v>
      </c>
      <c r="B192" s="136" t="str">
        <f>'BOYS '!B222</f>
        <v>M</v>
      </c>
      <c r="C192" s="136" t="str">
        <f>'BOYS '!A222</f>
        <v>U15</v>
      </c>
      <c r="D192" s="136">
        <f>'BOYS '!C222</f>
        <v>800</v>
      </c>
      <c r="E192" s="136" t="str">
        <f>'BOYS '!D222</f>
        <v>A</v>
      </c>
      <c r="F192" s="136">
        <f>'BOYS '!E223</f>
        <v>2</v>
      </c>
      <c r="G192" s="136" t="str">
        <f>'BOYS '!H223</f>
        <v>Farrell Ledford</v>
      </c>
      <c r="H192" s="136" t="str">
        <f>'BOYS '!J223</f>
        <v>Oxf C</v>
      </c>
      <c r="I192" s="136" t="str">
        <f t="shared" si="2"/>
        <v>U15M</v>
      </c>
      <c r="J192" s="137">
        <f>'BOYS '!G223</f>
        <v>1.6446759259259259E-3</v>
      </c>
    </row>
    <row r="193" spans="1:10">
      <c r="A193" s="136" t="str">
        <f>'BOYS '!L224</f>
        <v xml:space="preserve"> </v>
      </c>
      <c r="B193" s="136" t="str">
        <f>'BOYS '!B223</f>
        <v>M</v>
      </c>
      <c r="C193" s="136" t="str">
        <f>'BOYS '!A223</f>
        <v>U15</v>
      </c>
      <c r="D193" s="136">
        <f>'BOYS '!C223</f>
        <v>800</v>
      </c>
      <c r="E193" s="136" t="str">
        <f>'BOYS '!D223</f>
        <v>A</v>
      </c>
      <c r="F193" s="136">
        <f>'BOYS '!E224</f>
        <v>3</v>
      </c>
      <c r="G193" s="136" t="str">
        <f>'BOYS '!H224</f>
        <v>Lukas Bailey</v>
      </c>
      <c r="H193" s="136" t="str">
        <f>'BOYS '!J224</f>
        <v>Salis</v>
      </c>
      <c r="I193" s="136" t="str">
        <f t="shared" si="2"/>
        <v>U15M</v>
      </c>
      <c r="J193" s="137">
        <f>'BOYS '!G224</f>
        <v>1.6574074074074076E-3</v>
      </c>
    </row>
    <row r="194" spans="1:10">
      <c r="A194" s="136" t="str">
        <f>'BOYS '!L225</f>
        <v xml:space="preserve"> </v>
      </c>
      <c r="B194" s="136" t="str">
        <f>'BOYS '!B224</f>
        <v>M</v>
      </c>
      <c r="C194" s="136" t="str">
        <f>'BOYS '!A224</f>
        <v>U15</v>
      </c>
      <c r="D194" s="136">
        <f>'BOYS '!C224</f>
        <v>800</v>
      </c>
      <c r="E194" s="136" t="str">
        <f>'BOYS '!D224</f>
        <v>A</v>
      </c>
      <c r="F194" s="136">
        <f>'BOYS '!E225</f>
        <v>4</v>
      </c>
      <c r="G194" s="136" t="str">
        <f>'BOYS '!H225</f>
        <v>Connor Mcgarry</v>
      </c>
      <c r="H194" s="136" t="str">
        <f>'BOYS '!J225</f>
        <v>Marl J</v>
      </c>
      <c r="I194" s="136" t="str">
        <f t="shared" si="2"/>
        <v>U15M</v>
      </c>
      <c r="J194" s="137">
        <f>'BOYS '!G225</f>
        <v>1.6851851851851852E-3</v>
      </c>
    </row>
    <row r="195" spans="1:10">
      <c r="A195" s="136" t="str">
        <f>'BOYS '!L227</f>
        <v xml:space="preserve"> </v>
      </c>
      <c r="B195" s="136" t="str">
        <f>'BOYS '!B225</f>
        <v>M</v>
      </c>
      <c r="C195" s="136" t="str">
        <f>'BOYS '!A225</f>
        <v>U15</v>
      </c>
      <c r="D195" s="136">
        <f>'BOYS '!C225</f>
        <v>800</v>
      </c>
      <c r="E195" s="136" t="str">
        <f>'BOYS '!D225</f>
        <v>A</v>
      </c>
      <c r="F195" s="136">
        <f>'BOYS '!E227</f>
        <v>6</v>
      </c>
      <c r="G195" s="136" t="str">
        <f>'BOYS '!H227</f>
        <v>Sam Craig</v>
      </c>
      <c r="H195" s="136" t="str">
        <f>'BOYS '!J227</f>
        <v>Newb</v>
      </c>
      <c r="I195" s="136" t="str">
        <f t="shared" ref="I195:I258" si="3">+C195&amp;B195</f>
        <v>U15M</v>
      </c>
      <c r="J195" s="137">
        <f>'BOYS '!G227</f>
        <v>1.8067129629629629E-3</v>
      </c>
    </row>
    <row r="196" spans="1:10">
      <c r="A196" s="136">
        <f>'BOYS '!L228</f>
        <v>0</v>
      </c>
      <c r="B196" s="136" t="str">
        <f>'BOYS '!B227</f>
        <v>M</v>
      </c>
      <c r="C196" s="136" t="str">
        <f>'BOYS '!A227</f>
        <v>U15</v>
      </c>
      <c r="D196" s="136">
        <f>'BOYS '!C227</f>
        <v>800</v>
      </c>
      <c r="E196" s="136" t="str">
        <f>'BOYS '!D227</f>
        <v>A</v>
      </c>
      <c r="F196" s="136">
        <f>'BOYS '!E228</f>
        <v>0</v>
      </c>
      <c r="G196" s="136">
        <f>'BOYS '!H228</f>
        <v>0</v>
      </c>
      <c r="H196" s="136">
        <f>'BOYS '!J228</f>
        <v>0</v>
      </c>
      <c r="I196" s="136" t="str">
        <f t="shared" si="3"/>
        <v>U15M</v>
      </c>
      <c r="J196" s="137">
        <f>'BOYS '!G228</f>
        <v>0</v>
      </c>
    </row>
    <row r="197" spans="1:10" ht="51">
      <c r="A197" s="136">
        <f>'BOYS '!L229</f>
        <v>0</v>
      </c>
      <c r="B197" s="136" t="str">
        <f>'BOYS '!B228</f>
        <v>M</v>
      </c>
      <c r="C197" s="136" t="str">
        <f>'BOYS '!A228</f>
        <v>U15</v>
      </c>
      <c r="D197" s="136">
        <f>'BOYS '!C228</f>
        <v>0</v>
      </c>
      <c r="E197" s="136">
        <f>'BOYS '!D228</f>
        <v>0</v>
      </c>
      <c r="F197" s="136" t="str">
        <f>'BOYS '!E229</f>
        <v>UNDER 15 BOYS 800m B String</v>
      </c>
      <c r="G197" s="136">
        <f>'BOYS '!H229</f>
        <v>0</v>
      </c>
      <c r="H197" s="136">
        <f>'BOYS '!J229</f>
        <v>0</v>
      </c>
      <c r="I197" s="136" t="str">
        <f t="shared" si="3"/>
        <v>U15M</v>
      </c>
      <c r="J197" s="137">
        <f>'BOYS '!G229</f>
        <v>0</v>
      </c>
    </row>
    <row r="198" spans="1:10">
      <c r="A198" s="136" t="str">
        <f>'BOYS '!L230</f>
        <v>AW</v>
      </c>
      <c r="B198" s="136" t="str">
        <f>'BOYS '!B229</f>
        <v>M</v>
      </c>
      <c r="C198" s="136" t="str">
        <f>'BOYS '!A229</f>
        <v>U15</v>
      </c>
      <c r="D198" s="136">
        <f>'BOYS '!C229</f>
        <v>800</v>
      </c>
      <c r="E198" s="136" t="str">
        <f>'BOYS '!D229</f>
        <v>B</v>
      </c>
      <c r="F198" s="136">
        <f>'BOYS '!E230</f>
        <v>1</v>
      </c>
      <c r="G198" s="136" t="str">
        <f>'BOYS '!H230</f>
        <v xml:space="preserve">Ollie Withers </v>
      </c>
      <c r="H198" s="136" t="str">
        <f>'BOYS '!J230</f>
        <v>Win</v>
      </c>
      <c r="I198" s="136" t="str">
        <f t="shared" si="3"/>
        <v>U15M</v>
      </c>
      <c r="J198" s="137">
        <f>'BOYS '!G230</f>
        <v>1.5995370370370371E-3</v>
      </c>
    </row>
    <row r="199" spans="1:10">
      <c r="A199" s="136" t="str">
        <f>'BOYS '!L231</f>
        <v xml:space="preserve"> </v>
      </c>
      <c r="B199" s="136" t="str">
        <f>'BOYS '!B230</f>
        <v>M</v>
      </c>
      <c r="C199" s="136" t="str">
        <f>'BOYS '!A230</f>
        <v>U15</v>
      </c>
      <c r="D199" s="136">
        <f>'BOYS '!C230</f>
        <v>800</v>
      </c>
      <c r="E199" s="136" t="str">
        <f>'BOYS '!D230</f>
        <v>B</v>
      </c>
      <c r="F199" s="136">
        <f>'BOYS '!E231</f>
        <v>2</v>
      </c>
      <c r="G199" s="136" t="str">
        <f>'BOYS '!H231</f>
        <v>Indraneel Kandlagunta</v>
      </c>
      <c r="H199" s="136" t="str">
        <f>'BOYS '!J231</f>
        <v>Slough J</v>
      </c>
      <c r="I199" s="136" t="str">
        <f t="shared" si="3"/>
        <v>U15M</v>
      </c>
      <c r="J199" s="137">
        <f>'BOYS '!G231</f>
        <v>1.7013888888888892E-3</v>
      </c>
    </row>
    <row r="200" spans="1:10">
      <c r="A200" s="136" t="str">
        <f>'BOYS '!L232</f>
        <v xml:space="preserve"> </v>
      </c>
      <c r="B200" s="136" t="str">
        <f>'BOYS '!B231</f>
        <v>M</v>
      </c>
      <c r="C200" s="136" t="str">
        <f>'BOYS '!A231</f>
        <v>U15</v>
      </c>
      <c r="D200" s="136">
        <f>'BOYS '!C231</f>
        <v>800</v>
      </c>
      <c r="E200" s="136" t="str">
        <f>'BOYS '!D231</f>
        <v>B</v>
      </c>
      <c r="F200" s="136">
        <f>'BOYS '!E232</f>
        <v>3</v>
      </c>
      <c r="G200" s="136" t="str">
        <f>'BOYS '!H232</f>
        <v>Jonathan Davies</v>
      </c>
      <c r="H200" s="136" t="str">
        <f>'BOYS '!J232</f>
        <v>Oxf C</v>
      </c>
      <c r="I200" s="136" t="str">
        <f t="shared" si="3"/>
        <v>U15M</v>
      </c>
      <c r="J200" s="137">
        <f>'BOYS '!G232</f>
        <v>1.7175925925925926E-3</v>
      </c>
    </row>
    <row r="201" spans="1:10">
      <c r="A201" s="136" t="str">
        <f>'BOYS '!L233</f>
        <v xml:space="preserve"> </v>
      </c>
      <c r="B201" s="136" t="str">
        <f>'BOYS '!B232</f>
        <v>M</v>
      </c>
      <c r="C201" s="136" t="str">
        <f>'BOYS '!A232</f>
        <v>U15</v>
      </c>
      <c r="D201" s="136">
        <f>'BOYS '!C232</f>
        <v>800</v>
      </c>
      <c r="E201" s="136" t="str">
        <f>'BOYS '!D232</f>
        <v>B</v>
      </c>
      <c r="F201" s="136">
        <f>'BOYS '!E233</f>
        <v>4</v>
      </c>
      <c r="G201" s="136" t="str">
        <f>'BOYS '!H233</f>
        <v>George Yarwood</v>
      </c>
      <c r="H201" s="136" t="str">
        <f>'BOYS '!J233</f>
        <v>Salis</v>
      </c>
      <c r="I201" s="136" t="str">
        <f t="shared" si="3"/>
        <v>U15M</v>
      </c>
      <c r="J201" s="137">
        <f>'BOYS '!G233</f>
        <v>1.7870370370370368E-3</v>
      </c>
    </row>
    <row r="202" spans="1:10">
      <c r="A202" s="136" t="str">
        <f>'BOYS '!L235</f>
        <v/>
      </c>
      <c r="B202" s="136" t="str">
        <f>'BOYS '!B233</f>
        <v>M</v>
      </c>
      <c r="C202" s="136" t="str">
        <f>'BOYS '!A233</f>
        <v>U15</v>
      </c>
      <c r="D202" s="136">
        <f>'BOYS '!C233</f>
        <v>800</v>
      </c>
      <c r="E202" s="136" t="str">
        <f>'BOYS '!D233</f>
        <v>B</v>
      </c>
      <c r="F202" s="136">
        <f>'BOYS '!E235</f>
        <v>6</v>
      </c>
      <c r="G202" s="136" t="str">
        <f>'BOYS '!H235</f>
        <v xml:space="preserve"> </v>
      </c>
      <c r="H202" s="136" t="str">
        <f>'BOYS '!J235</f>
        <v/>
      </c>
      <c r="I202" s="136" t="str">
        <f t="shared" si="3"/>
        <v>U15M</v>
      </c>
      <c r="J202" s="137">
        <f>'BOYS '!G235</f>
        <v>0</v>
      </c>
    </row>
    <row r="203" spans="1:10">
      <c r="A203" s="136">
        <f>'BOYS '!L236</f>
        <v>0</v>
      </c>
      <c r="B203" s="136" t="str">
        <f>'BOYS '!B235</f>
        <v>M</v>
      </c>
      <c r="C203" s="136" t="str">
        <f>'BOYS '!A235</f>
        <v>U15</v>
      </c>
      <c r="D203" s="136">
        <f>'BOYS '!C235</f>
        <v>800</v>
      </c>
      <c r="E203" s="136" t="str">
        <f>'BOYS '!D235</f>
        <v>B</v>
      </c>
      <c r="F203" s="136">
        <f>'BOYS '!E236</f>
        <v>0</v>
      </c>
      <c r="G203" s="136">
        <f>'BOYS '!H236</f>
        <v>0</v>
      </c>
      <c r="H203" s="136">
        <f>'BOYS '!J236</f>
        <v>0</v>
      </c>
      <c r="I203" s="136" t="str">
        <f t="shared" si="3"/>
        <v>U15M</v>
      </c>
      <c r="J203" s="137">
        <f>'BOYS '!G236</f>
        <v>0</v>
      </c>
    </row>
    <row r="204" spans="1:10" ht="51">
      <c r="A204" s="136">
        <f>'BOYS '!L237</f>
        <v>0</v>
      </c>
      <c r="B204" s="136" t="str">
        <f>'BOYS '!B236</f>
        <v>M</v>
      </c>
      <c r="C204" s="136" t="str">
        <f>'BOYS '!A236</f>
        <v>U15</v>
      </c>
      <c r="D204" s="136">
        <f>'BOYS '!C236</f>
        <v>0</v>
      </c>
      <c r="E204" s="136">
        <f>'BOYS '!D236</f>
        <v>0</v>
      </c>
      <c r="F204" s="136" t="str">
        <f>'BOYS '!E237</f>
        <v>UNDER 15 BOYS 1500m A String</v>
      </c>
      <c r="G204" s="136">
        <f>'BOYS '!H237</f>
        <v>0</v>
      </c>
      <c r="H204" s="136">
        <f>'BOYS '!J237</f>
        <v>0</v>
      </c>
      <c r="I204" s="136" t="str">
        <f t="shared" si="3"/>
        <v>U15M</v>
      </c>
      <c r="J204" s="137">
        <f>'BOYS '!G237</f>
        <v>0</v>
      </c>
    </row>
    <row r="205" spans="1:10">
      <c r="A205" s="136" t="str">
        <f>'BOYS '!L238</f>
        <v>AW</v>
      </c>
      <c r="B205" s="136" t="str">
        <f>'BOYS '!B237</f>
        <v>M</v>
      </c>
      <c r="C205" s="136" t="str">
        <f>'BOYS '!A237</f>
        <v>U15</v>
      </c>
      <c r="D205" s="136">
        <f>'BOYS '!C237</f>
        <v>1500</v>
      </c>
      <c r="E205" s="136" t="str">
        <f>'BOYS '!D237</f>
        <v>A</v>
      </c>
      <c r="F205" s="136">
        <f>'BOYS '!E238</f>
        <v>1</v>
      </c>
      <c r="G205" s="136" t="str">
        <f>'BOYS '!H238</f>
        <v>Ben Chesterfield</v>
      </c>
      <c r="H205" s="136" t="str">
        <f>'BOYS '!J238</f>
        <v>Win</v>
      </c>
      <c r="I205" s="136" t="str">
        <f t="shared" si="3"/>
        <v>U15M</v>
      </c>
      <c r="J205" s="137">
        <f>'BOYS '!G238</f>
        <v>3.3645833333333336E-3</v>
      </c>
    </row>
    <row r="206" spans="1:10">
      <c r="A206" s="136" t="str">
        <f>'BOYS '!L239</f>
        <v xml:space="preserve"> </v>
      </c>
      <c r="B206" s="136" t="str">
        <f>'BOYS '!B238</f>
        <v>M</v>
      </c>
      <c r="C206" s="136" t="str">
        <f>'BOYS '!A238</f>
        <v>U15</v>
      </c>
      <c r="D206" s="136">
        <f>'BOYS '!C238</f>
        <v>1500</v>
      </c>
      <c r="E206" s="136" t="str">
        <f>'BOYS '!D238</f>
        <v>A</v>
      </c>
      <c r="F206" s="136">
        <f>'BOYS '!E239</f>
        <v>2</v>
      </c>
      <c r="G206" s="136" t="str">
        <f>'BOYS '!H239</f>
        <v>Harry Richards</v>
      </c>
      <c r="H206" s="136" t="str">
        <f>'BOYS '!J239</f>
        <v>Oxf C</v>
      </c>
      <c r="I206" s="136" t="str">
        <f t="shared" si="3"/>
        <v>U15M</v>
      </c>
      <c r="J206" s="137">
        <f>'BOYS '!G239</f>
        <v>3.4189814814814816E-3</v>
      </c>
    </row>
    <row r="207" spans="1:10">
      <c r="A207" s="136" t="str">
        <f>'BOYS '!L240</f>
        <v xml:space="preserve"> </v>
      </c>
      <c r="B207" s="136" t="str">
        <f>'BOYS '!B239</f>
        <v>M</v>
      </c>
      <c r="C207" s="136" t="str">
        <f>'BOYS '!A239</f>
        <v>U15</v>
      </c>
      <c r="D207" s="136">
        <f>'BOYS '!C239</f>
        <v>1500</v>
      </c>
      <c r="E207" s="136" t="str">
        <f>'BOYS '!D239</f>
        <v>A</v>
      </c>
      <c r="F207" s="136">
        <f>'BOYS '!E240</f>
        <v>3</v>
      </c>
      <c r="G207" s="136" t="str">
        <f>'BOYS '!H240</f>
        <v>Guy Mitchell</v>
      </c>
      <c r="H207" s="136" t="str">
        <f>'BOYS '!J240</f>
        <v>Salis</v>
      </c>
      <c r="I207" s="136" t="str">
        <f t="shared" si="3"/>
        <v>U15M</v>
      </c>
      <c r="J207" s="137">
        <f>'BOYS '!G240</f>
        <v>3.4305555555555552E-3</v>
      </c>
    </row>
    <row r="208" spans="1:10">
      <c r="A208" s="136" t="str">
        <f>'BOYS '!L241</f>
        <v xml:space="preserve"> </v>
      </c>
      <c r="B208" s="136" t="str">
        <f>'BOYS '!B240</f>
        <v>M</v>
      </c>
      <c r="C208" s="136" t="str">
        <f>'BOYS '!A240</f>
        <v>U15</v>
      </c>
      <c r="D208" s="136">
        <f>'BOYS '!C240</f>
        <v>1500</v>
      </c>
      <c r="E208" s="136" t="str">
        <f>'BOYS '!D240</f>
        <v>A</v>
      </c>
      <c r="F208" s="136">
        <f>'BOYS '!E241</f>
        <v>4</v>
      </c>
      <c r="G208" s="136" t="str">
        <f>'BOYS '!H241</f>
        <v>Daniel Hasan Diaz</v>
      </c>
      <c r="H208" s="136" t="str">
        <f>'BOYS '!J241</f>
        <v>Slough J</v>
      </c>
      <c r="I208" s="136" t="str">
        <f t="shared" si="3"/>
        <v>U15M</v>
      </c>
      <c r="J208" s="137">
        <f>'BOYS '!G241</f>
        <v>3.5034722222222221E-3</v>
      </c>
    </row>
    <row r="209" spans="1:10">
      <c r="A209" s="136" t="str">
        <f>'BOYS '!L243</f>
        <v xml:space="preserve"> </v>
      </c>
      <c r="B209" s="136" t="str">
        <f>'BOYS '!B241</f>
        <v>M</v>
      </c>
      <c r="C209" s="136" t="str">
        <f>'BOYS '!A241</f>
        <v>U15</v>
      </c>
      <c r="D209" s="136">
        <f>'BOYS '!C241</f>
        <v>1500</v>
      </c>
      <c r="E209" s="136" t="str">
        <f>'BOYS '!D241</f>
        <v>A</v>
      </c>
      <c r="F209" s="136">
        <f>'BOYS '!E243</f>
        <v>6</v>
      </c>
      <c r="G209" s="136" t="str">
        <f>'BOYS '!H243</f>
        <v xml:space="preserve"> </v>
      </c>
      <c r="H209" s="136" t="str">
        <f>'BOYS '!J243</f>
        <v/>
      </c>
      <c r="I209" s="136" t="str">
        <f t="shared" si="3"/>
        <v>U15M</v>
      </c>
      <c r="J209" s="137" t="str">
        <f>'BOYS '!G243</f>
        <v/>
      </c>
    </row>
    <row r="210" spans="1:10">
      <c r="A210" s="136">
        <f>'BOYS '!L244</f>
        <v>0</v>
      </c>
      <c r="B210" s="136" t="str">
        <f>'BOYS '!B243</f>
        <v>M</v>
      </c>
      <c r="C210" s="136" t="str">
        <f>'BOYS '!A243</f>
        <v>U15</v>
      </c>
      <c r="D210" s="136">
        <f>'BOYS '!C243</f>
        <v>1500</v>
      </c>
      <c r="E210" s="136" t="str">
        <f>'BOYS '!D243</f>
        <v>A</v>
      </c>
      <c r="F210" s="136">
        <f>'BOYS '!E244</f>
        <v>0</v>
      </c>
      <c r="G210" s="136">
        <f>'BOYS '!H244</f>
        <v>0</v>
      </c>
      <c r="H210" s="136">
        <f>'BOYS '!J244</f>
        <v>0</v>
      </c>
      <c r="I210" s="136" t="str">
        <f t="shared" si="3"/>
        <v>U15M</v>
      </c>
      <c r="J210" s="137">
        <f>'BOYS '!G244</f>
        <v>0</v>
      </c>
    </row>
    <row r="211" spans="1:10" ht="51">
      <c r="A211" s="136">
        <f>'BOYS '!L245</f>
        <v>0</v>
      </c>
      <c r="B211" s="136" t="str">
        <f>'BOYS '!B244</f>
        <v>M</v>
      </c>
      <c r="C211" s="136" t="str">
        <f>'BOYS '!A244</f>
        <v>U15</v>
      </c>
      <c r="D211" s="136">
        <f>'BOYS '!C244</f>
        <v>0</v>
      </c>
      <c r="E211" s="136">
        <f>'BOYS '!D244</f>
        <v>0</v>
      </c>
      <c r="F211" s="136" t="str">
        <f>'BOYS '!E245</f>
        <v>UNDER 15 BOYS 1500m B String</v>
      </c>
      <c r="G211" s="136">
        <f>'BOYS '!H245</f>
        <v>0</v>
      </c>
      <c r="H211" s="136">
        <f>'BOYS '!J245</f>
        <v>0</v>
      </c>
      <c r="I211" s="136" t="str">
        <f t="shared" si="3"/>
        <v>U15M</v>
      </c>
      <c r="J211" s="137">
        <f>'BOYS '!G245</f>
        <v>0</v>
      </c>
    </row>
    <row r="212" spans="1:10">
      <c r="A212" s="136" t="str">
        <f>'BOYS '!L246</f>
        <v>AW</v>
      </c>
      <c r="B212" s="136" t="str">
        <f>'BOYS '!B245</f>
        <v>M</v>
      </c>
      <c r="C212" s="136" t="str">
        <f>'BOYS '!A245</f>
        <v>U15</v>
      </c>
      <c r="D212" s="136">
        <f>'BOYS '!C245</f>
        <v>1500</v>
      </c>
      <c r="E212" s="136" t="str">
        <f>'BOYS '!D245</f>
        <v>B</v>
      </c>
      <c r="F212" s="136">
        <f>'BOYS '!E246</f>
        <v>1</v>
      </c>
      <c r="G212" s="136" t="str">
        <f>'BOYS '!H246</f>
        <v>Michael Shingleton-Smith</v>
      </c>
      <c r="H212" s="136" t="str">
        <f>'BOYS '!J246</f>
        <v>Win</v>
      </c>
      <c r="I212" s="136" t="str">
        <f t="shared" si="3"/>
        <v>U15M</v>
      </c>
      <c r="J212" s="137">
        <f>'BOYS '!G246</f>
        <v>3.375E-3</v>
      </c>
    </row>
    <row r="213" spans="1:10">
      <c r="A213" s="136" t="str">
        <f>'BOYS '!L247</f>
        <v xml:space="preserve"> </v>
      </c>
      <c r="B213" s="136" t="str">
        <f>'BOYS '!B246</f>
        <v>M</v>
      </c>
      <c r="C213" s="136" t="str">
        <f>'BOYS '!A246</f>
        <v>U15</v>
      </c>
      <c r="D213" s="136">
        <f>'BOYS '!C246</f>
        <v>1500</v>
      </c>
      <c r="E213" s="136" t="str">
        <f>'BOYS '!D246</f>
        <v>B</v>
      </c>
      <c r="F213" s="136">
        <f>'BOYS '!E247</f>
        <v>2</v>
      </c>
      <c r="G213" s="136" t="str">
        <f>'BOYS '!H247</f>
        <v>Rory Glover</v>
      </c>
      <c r="H213" s="136" t="str">
        <f>'BOYS '!J247</f>
        <v>Salis</v>
      </c>
      <c r="I213" s="136" t="str">
        <f t="shared" si="3"/>
        <v>U15M</v>
      </c>
      <c r="J213" s="137">
        <f>'BOYS '!G247</f>
        <v>3.6319444444444446E-3</v>
      </c>
    </row>
    <row r="214" spans="1:10">
      <c r="A214" s="136" t="str">
        <f>'BOYS '!L248</f>
        <v xml:space="preserve"> </v>
      </c>
      <c r="B214" s="136" t="str">
        <f>'BOYS '!B247</f>
        <v>M</v>
      </c>
      <c r="C214" s="136" t="str">
        <f>'BOYS '!A247</f>
        <v>U15</v>
      </c>
      <c r="D214" s="136">
        <f>'BOYS '!C247</f>
        <v>1500</v>
      </c>
      <c r="E214" s="136" t="str">
        <f>'BOYS '!D247</f>
        <v>B</v>
      </c>
      <c r="F214" s="136">
        <f>'BOYS '!E248</f>
        <v>3</v>
      </c>
      <c r="G214" s="136" t="str">
        <f>'BOYS '!H248</f>
        <v>Freddie Fenton</v>
      </c>
      <c r="H214" s="136" t="str">
        <f>'BOYS '!J248</f>
        <v>Slough J</v>
      </c>
      <c r="I214" s="136" t="str">
        <f t="shared" si="3"/>
        <v>U15M</v>
      </c>
      <c r="J214" s="137">
        <f>'BOYS '!G248</f>
        <v>3.6851851851851854E-3</v>
      </c>
    </row>
    <row r="215" spans="1:10">
      <c r="A215" s="136" t="str">
        <f>'BOYS '!L249</f>
        <v xml:space="preserve"> </v>
      </c>
      <c r="B215" s="136" t="str">
        <f>'BOYS '!B248</f>
        <v>M</v>
      </c>
      <c r="C215" s="136" t="str">
        <f>'BOYS '!A248</f>
        <v>U15</v>
      </c>
      <c r="D215" s="136">
        <f>'BOYS '!C248</f>
        <v>1500</v>
      </c>
      <c r="E215" s="136" t="str">
        <f>'BOYS '!D248</f>
        <v>B</v>
      </c>
      <c r="F215" s="136">
        <f>'BOYS '!E249</f>
        <v>4</v>
      </c>
      <c r="G215" s="136" t="str">
        <f>'BOYS '!H249</f>
        <v xml:space="preserve"> </v>
      </c>
      <c r="H215" s="136" t="str">
        <f>'BOYS '!J249</f>
        <v/>
      </c>
      <c r="I215" s="136" t="str">
        <f t="shared" si="3"/>
        <v>U15M</v>
      </c>
      <c r="J215" s="137" t="str">
        <f>'BOYS '!G249</f>
        <v/>
      </c>
    </row>
    <row r="216" spans="1:10">
      <c r="A216" s="136" t="str">
        <f>'BOYS '!L251</f>
        <v xml:space="preserve"> </v>
      </c>
      <c r="B216" s="136" t="str">
        <f>'BOYS '!B249</f>
        <v>M</v>
      </c>
      <c r="C216" s="136" t="str">
        <f>'BOYS '!A249</f>
        <v>U15</v>
      </c>
      <c r="D216" s="136">
        <f>'BOYS '!C249</f>
        <v>1500</v>
      </c>
      <c r="E216" s="136" t="str">
        <f>'BOYS '!D249</f>
        <v>B</v>
      </c>
      <c r="F216" s="136">
        <f>'BOYS '!E251</f>
        <v>6</v>
      </c>
      <c r="G216" s="136" t="str">
        <f>'BOYS '!H251</f>
        <v xml:space="preserve"> </v>
      </c>
      <c r="H216" s="136" t="str">
        <f>'BOYS '!J251</f>
        <v/>
      </c>
      <c r="I216" s="136" t="str">
        <f t="shared" si="3"/>
        <v>U15M</v>
      </c>
      <c r="J216" s="137" t="str">
        <f>'BOYS '!G251</f>
        <v/>
      </c>
    </row>
    <row r="217" spans="1:10">
      <c r="A217" s="136">
        <f>'BOYS '!L252</f>
        <v>0</v>
      </c>
      <c r="B217" s="136" t="str">
        <f>'BOYS '!B251</f>
        <v>M</v>
      </c>
      <c r="C217" s="136" t="str">
        <f>'BOYS '!A251</f>
        <v>U15</v>
      </c>
      <c r="D217" s="136">
        <f>'BOYS '!C251</f>
        <v>1500</v>
      </c>
      <c r="E217" s="136" t="str">
        <f>'BOYS '!D251</f>
        <v>B</v>
      </c>
      <c r="F217" s="136">
        <f>'BOYS '!E252</f>
        <v>0</v>
      </c>
      <c r="G217" s="136">
        <f>'BOYS '!H252</f>
        <v>0</v>
      </c>
      <c r="H217" s="136">
        <f>'BOYS '!J252</f>
        <v>0</v>
      </c>
      <c r="I217" s="136" t="str">
        <f t="shared" si="3"/>
        <v>U15M</v>
      </c>
      <c r="J217" s="137">
        <f>'BOYS '!G252</f>
        <v>0</v>
      </c>
    </row>
    <row r="218" spans="1:10" ht="63.75">
      <c r="A218" s="136">
        <f>'BOYS '!L253</f>
        <v>0</v>
      </c>
      <c r="B218" s="136" t="str">
        <f>'BOYS '!B252</f>
        <v>M</v>
      </c>
      <c r="C218" s="136" t="str">
        <f>'BOYS '!A252</f>
        <v>U15</v>
      </c>
      <c r="D218" s="136">
        <f>'BOYS '!C252</f>
        <v>0</v>
      </c>
      <c r="E218" s="136">
        <f>'BOYS '!D252</f>
        <v>0</v>
      </c>
      <c r="F218" s="136" t="str">
        <f>'BOYS '!E253</f>
        <v>UNDER 15 BOYS 80m hurdles A String</v>
      </c>
      <c r="G218" s="136">
        <f>'BOYS '!H253</f>
        <v>0</v>
      </c>
      <c r="H218" s="136">
        <f>'BOYS '!J253</f>
        <v>0</v>
      </c>
      <c r="I218" s="136" t="str">
        <f t="shared" si="3"/>
        <v>U15M</v>
      </c>
      <c r="J218" s="137">
        <f>'BOYS '!G253</f>
        <v>0</v>
      </c>
    </row>
    <row r="219" spans="1:10">
      <c r="A219" s="136" t="str">
        <f>'BOYS '!L254</f>
        <v>AW</v>
      </c>
      <c r="B219" s="136" t="str">
        <f>'BOYS '!B253</f>
        <v>M</v>
      </c>
      <c r="C219" s="136" t="str">
        <f>'BOYS '!A253</f>
        <v>U15</v>
      </c>
      <c r="D219" s="136" t="str">
        <f>'BOYS '!C253</f>
        <v>80HU15M</v>
      </c>
      <c r="E219" s="136" t="str">
        <f>'BOYS '!D253</f>
        <v>A</v>
      </c>
      <c r="F219" s="136">
        <f>'BOYS '!E254</f>
        <v>1</v>
      </c>
      <c r="G219" s="136" t="str">
        <f>'BOYS '!H254</f>
        <v xml:space="preserve">Dan Kimber </v>
      </c>
      <c r="H219" s="136" t="str">
        <f>'BOYS '!J254</f>
        <v>Win</v>
      </c>
      <c r="I219" s="136" t="str">
        <f t="shared" si="3"/>
        <v>U15M</v>
      </c>
      <c r="J219" s="137">
        <f>'BOYS '!G254</f>
        <v>11.9</v>
      </c>
    </row>
    <row r="220" spans="1:10">
      <c r="A220" s="136" t="str">
        <f>'BOYS '!L255</f>
        <v>AW</v>
      </c>
      <c r="B220" s="136" t="str">
        <f>'BOYS '!B254</f>
        <v>M</v>
      </c>
      <c r="C220" s="136" t="str">
        <f>'BOYS '!A254</f>
        <v>U15</v>
      </c>
      <c r="D220" s="136" t="str">
        <f>'BOYS '!C254</f>
        <v>80HU15M</v>
      </c>
      <c r="E220" s="136" t="str">
        <f>'BOYS '!D254</f>
        <v>A</v>
      </c>
      <c r="F220" s="136">
        <f>'BOYS '!E255</f>
        <v>2</v>
      </c>
      <c r="G220" s="136" t="str">
        <f>'BOYS '!H255</f>
        <v>Scott Jones</v>
      </c>
      <c r="H220" s="136" t="str">
        <f>'BOYS '!J255</f>
        <v>Oxf C</v>
      </c>
      <c r="I220" s="136" t="str">
        <f t="shared" si="3"/>
        <v>U15M</v>
      </c>
      <c r="J220" s="137">
        <f>'BOYS '!G255</f>
        <v>12.8</v>
      </c>
    </row>
    <row r="221" spans="1:10">
      <c r="A221" s="136" t="str">
        <f>'BOYS '!L256</f>
        <v>AW</v>
      </c>
      <c r="B221" s="136" t="str">
        <f>'BOYS '!B255</f>
        <v>M</v>
      </c>
      <c r="C221" s="136" t="str">
        <f>'BOYS '!A255</f>
        <v>U15</v>
      </c>
      <c r="D221" s="136" t="str">
        <f>'BOYS '!C255</f>
        <v>80HU15M</v>
      </c>
      <c r="E221" s="136" t="str">
        <f>'BOYS '!D255</f>
        <v>A</v>
      </c>
      <c r="F221" s="136">
        <f>'BOYS '!E256</f>
        <v>3</v>
      </c>
      <c r="G221" s="136" t="str">
        <f>'BOYS '!H256</f>
        <v>Doug Rogan Rea</v>
      </c>
      <c r="H221" s="136" t="str">
        <f>'BOYS '!J256</f>
        <v>Marl J</v>
      </c>
      <c r="I221" s="136" t="str">
        <f t="shared" si="3"/>
        <v>U15M</v>
      </c>
      <c r="J221" s="137">
        <f>'BOYS '!G256</f>
        <v>13.9</v>
      </c>
    </row>
    <row r="222" spans="1:10">
      <c r="A222" s="136" t="str">
        <f>'BOYS '!L257</f>
        <v xml:space="preserve"> </v>
      </c>
      <c r="B222" s="136" t="str">
        <f>'BOYS '!B256</f>
        <v>M</v>
      </c>
      <c r="C222" s="136" t="str">
        <f>'BOYS '!A256</f>
        <v>U15</v>
      </c>
      <c r="D222" s="136" t="str">
        <f>'BOYS '!C256</f>
        <v>80HU15M</v>
      </c>
      <c r="E222" s="136" t="str">
        <f>'BOYS '!D256</f>
        <v>A</v>
      </c>
      <c r="F222" s="136">
        <f>'BOYS '!E257</f>
        <v>4</v>
      </c>
      <c r="G222" s="136" t="str">
        <f>'BOYS '!H257</f>
        <v>Freddie Fenton</v>
      </c>
      <c r="H222" s="136" t="str">
        <f>'BOYS '!J257</f>
        <v>Slough J</v>
      </c>
      <c r="I222" s="136" t="str">
        <f t="shared" si="3"/>
        <v>U15M</v>
      </c>
      <c r="J222" s="137">
        <f>'BOYS '!G257</f>
        <v>15</v>
      </c>
    </row>
    <row r="223" spans="1:10">
      <c r="A223" s="136" t="str">
        <f>'BOYS '!L259</f>
        <v xml:space="preserve"> </v>
      </c>
      <c r="B223" s="136" t="str">
        <f>'BOYS '!B257</f>
        <v>M</v>
      </c>
      <c r="C223" s="136" t="str">
        <f>'BOYS '!A257</f>
        <v>U15</v>
      </c>
      <c r="D223" s="136" t="str">
        <f>'BOYS '!C257</f>
        <v>80HU15M</v>
      </c>
      <c r="E223" s="136" t="str">
        <f>'BOYS '!D257</f>
        <v>A</v>
      </c>
      <c r="F223" s="136">
        <f>'BOYS '!E259</f>
        <v>6</v>
      </c>
      <c r="G223" s="136" t="str">
        <f>'BOYS '!H259</f>
        <v xml:space="preserve"> </v>
      </c>
      <c r="H223" s="136" t="str">
        <f>'BOYS '!J259</f>
        <v/>
      </c>
      <c r="I223" s="136" t="str">
        <f t="shared" si="3"/>
        <v>U15M</v>
      </c>
      <c r="J223" s="137" t="str">
        <f>'BOYS '!G259</f>
        <v/>
      </c>
    </row>
    <row r="224" spans="1:10">
      <c r="A224" s="136">
        <f>'BOYS '!L260</f>
        <v>0</v>
      </c>
      <c r="B224" s="136" t="str">
        <f>'BOYS '!B259</f>
        <v>M</v>
      </c>
      <c r="C224" s="136" t="str">
        <f>'BOYS '!A259</f>
        <v>U15</v>
      </c>
      <c r="D224" s="136" t="str">
        <f>'BOYS '!C259</f>
        <v>80HU15M</v>
      </c>
      <c r="E224" s="136" t="str">
        <f>'BOYS '!D259</f>
        <v>A</v>
      </c>
      <c r="F224" s="136">
        <f>'BOYS '!E260</f>
        <v>0</v>
      </c>
      <c r="G224" s="136">
        <f>'BOYS '!H260</f>
        <v>0</v>
      </c>
      <c r="H224" s="136">
        <f>'BOYS '!J260</f>
        <v>0</v>
      </c>
      <c r="I224" s="136" t="str">
        <f t="shared" si="3"/>
        <v>U15M</v>
      </c>
      <c r="J224" s="137">
        <f>'BOYS '!G260</f>
        <v>0</v>
      </c>
    </row>
    <row r="225" spans="1:10" ht="63.75">
      <c r="A225" s="136">
        <f>'BOYS '!L261</f>
        <v>0</v>
      </c>
      <c r="B225" s="136" t="str">
        <f>'BOYS '!B260</f>
        <v>M</v>
      </c>
      <c r="C225" s="136" t="str">
        <f>'BOYS '!A260</f>
        <v>U15</v>
      </c>
      <c r="D225" s="136">
        <f>'BOYS '!C260</f>
        <v>0</v>
      </c>
      <c r="E225" s="136">
        <f>'BOYS '!D260</f>
        <v>0</v>
      </c>
      <c r="F225" s="136" t="str">
        <f>'BOYS '!E261</f>
        <v>UNDER 15 BOYS 80m hurdles B String</v>
      </c>
      <c r="G225" s="136">
        <f>'BOYS '!H261</f>
        <v>0</v>
      </c>
      <c r="H225" s="136">
        <f>'BOYS '!J261</f>
        <v>0</v>
      </c>
      <c r="I225" s="136" t="str">
        <f t="shared" si="3"/>
        <v>U15M</v>
      </c>
      <c r="J225" s="137">
        <f>'BOYS '!G261</f>
        <v>0</v>
      </c>
    </row>
    <row r="226" spans="1:10">
      <c r="A226" s="136" t="str">
        <f>'BOYS '!L262</f>
        <v xml:space="preserve"> </v>
      </c>
      <c r="B226" s="136" t="str">
        <f>'BOYS '!B261</f>
        <v>M</v>
      </c>
      <c r="C226" s="136" t="str">
        <f>'BOYS '!A261</f>
        <v>U15</v>
      </c>
      <c r="D226" s="136" t="str">
        <f>'BOYS '!C261</f>
        <v>80HU15M</v>
      </c>
      <c r="E226" s="136" t="str">
        <f>'BOYS '!D261</f>
        <v>B</v>
      </c>
      <c r="F226" s="136">
        <f>'BOYS '!E262</f>
        <v>1</v>
      </c>
      <c r="G226" s="136" t="str">
        <f>'BOYS '!H262</f>
        <v>Matthew Smith</v>
      </c>
      <c r="H226" s="136" t="str">
        <f>'BOYS '!J262</f>
        <v>Slough J</v>
      </c>
      <c r="I226" s="136" t="str">
        <f t="shared" si="3"/>
        <v>U15M</v>
      </c>
      <c r="J226" s="137">
        <f>'BOYS '!G262</f>
        <v>15.9</v>
      </c>
    </row>
    <row r="227" spans="1:10">
      <c r="A227" s="136" t="str">
        <f>'BOYS '!L263</f>
        <v xml:space="preserve"> </v>
      </c>
      <c r="B227" s="136" t="str">
        <f>'BOYS '!B262</f>
        <v>M</v>
      </c>
      <c r="C227" s="136" t="str">
        <f>'BOYS '!A262</f>
        <v>U15</v>
      </c>
      <c r="D227" s="136" t="str">
        <f>'BOYS '!C262</f>
        <v>80HU15M</v>
      </c>
      <c r="E227" s="136" t="str">
        <f>'BOYS '!D262</f>
        <v>B</v>
      </c>
      <c r="F227" s="136">
        <f>'BOYS '!E263</f>
        <v>2</v>
      </c>
      <c r="G227" s="136" t="str">
        <f>'BOYS '!H263</f>
        <v xml:space="preserve"> </v>
      </c>
      <c r="H227" s="136" t="str">
        <f>'BOYS '!J263</f>
        <v/>
      </c>
      <c r="I227" s="136" t="str">
        <f t="shared" si="3"/>
        <v>U15M</v>
      </c>
      <c r="J227" s="137" t="str">
        <f>'BOYS '!G263</f>
        <v/>
      </c>
    </row>
    <row r="228" spans="1:10">
      <c r="A228" s="136" t="str">
        <f>'BOYS '!L264</f>
        <v xml:space="preserve"> </v>
      </c>
      <c r="B228" s="136" t="str">
        <f>'BOYS '!B263</f>
        <v>M</v>
      </c>
      <c r="C228" s="136" t="str">
        <f>'BOYS '!A263</f>
        <v>U15</v>
      </c>
      <c r="D228" s="136" t="str">
        <f>'BOYS '!C263</f>
        <v>80HU15M</v>
      </c>
      <c r="E228" s="136" t="str">
        <f>'BOYS '!D263</f>
        <v>B</v>
      </c>
      <c r="F228" s="136">
        <f>'BOYS '!E264</f>
        <v>3</v>
      </c>
      <c r="G228" s="136" t="str">
        <f>'BOYS '!H264</f>
        <v xml:space="preserve"> </v>
      </c>
      <c r="H228" s="136" t="str">
        <f>'BOYS '!J264</f>
        <v/>
      </c>
      <c r="I228" s="136" t="str">
        <f t="shared" si="3"/>
        <v>U15M</v>
      </c>
      <c r="J228" s="137" t="str">
        <f>'BOYS '!G264</f>
        <v/>
      </c>
    </row>
    <row r="229" spans="1:10">
      <c r="A229" s="136" t="str">
        <f>'BOYS '!L265</f>
        <v xml:space="preserve"> </v>
      </c>
      <c r="B229" s="136" t="str">
        <f>'BOYS '!B264</f>
        <v>M</v>
      </c>
      <c r="C229" s="136" t="str">
        <f>'BOYS '!A264</f>
        <v>U15</v>
      </c>
      <c r="D229" s="136" t="str">
        <f>'BOYS '!C264</f>
        <v>80HU15M</v>
      </c>
      <c r="E229" s="136" t="str">
        <f>'BOYS '!D264</f>
        <v>B</v>
      </c>
      <c r="F229" s="136">
        <f>'BOYS '!E265</f>
        <v>4</v>
      </c>
      <c r="G229" s="136" t="str">
        <f>'BOYS '!H265</f>
        <v xml:space="preserve"> </v>
      </c>
      <c r="H229" s="136" t="str">
        <f>'BOYS '!J265</f>
        <v/>
      </c>
      <c r="I229" s="136" t="str">
        <f t="shared" si="3"/>
        <v>U15M</v>
      </c>
      <c r="J229" s="137" t="str">
        <f>'BOYS '!G265</f>
        <v/>
      </c>
    </row>
    <row r="230" spans="1:10">
      <c r="A230" s="136" t="str">
        <f>'BOYS '!L267</f>
        <v xml:space="preserve"> </v>
      </c>
      <c r="B230" s="136" t="str">
        <f>'BOYS '!B265</f>
        <v>M</v>
      </c>
      <c r="C230" s="136" t="str">
        <f>'BOYS '!A265</f>
        <v>U15</v>
      </c>
      <c r="D230" s="136" t="str">
        <f>'BOYS '!C265</f>
        <v>80HU15M</v>
      </c>
      <c r="E230" s="136" t="str">
        <f>'BOYS '!D265</f>
        <v>B</v>
      </c>
      <c r="F230" s="136">
        <f>'BOYS '!E267</f>
        <v>6</v>
      </c>
      <c r="G230" s="136" t="str">
        <f>'BOYS '!H267</f>
        <v xml:space="preserve"> </v>
      </c>
      <c r="H230" s="136" t="str">
        <f>'BOYS '!J267</f>
        <v/>
      </c>
      <c r="I230" s="136" t="str">
        <f t="shared" si="3"/>
        <v>U15M</v>
      </c>
      <c r="J230" s="137" t="str">
        <f>'BOYS '!G267</f>
        <v/>
      </c>
    </row>
    <row r="231" spans="1:10">
      <c r="A231" s="136">
        <f>'BOYS '!L268</f>
        <v>0</v>
      </c>
      <c r="B231" s="136" t="str">
        <f>'BOYS '!B267</f>
        <v>M</v>
      </c>
      <c r="C231" s="136" t="str">
        <f>'BOYS '!A267</f>
        <v>U15</v>
      </c>
      <c r="D231" s="136" t="str">
        <f>'BOYS '!C267</f>
        <v>80HU15M</v>
      </c>
      <c r="E231" s="136" t="str">
        <f>'BOYS '!D267</f>
        <v>B</v>
      </c>
      <c r="F231" s="136">
        <f>'BOYS '!E268</f>
        <v>0</v>
      </c>
      <c r="G231" s="136">
        <f>'BOYS '!H268</f>
        <v>0</v>
      </c>
      <c r="H231" s="136">
        <f>'BOYS '!J268</f>
        <v>0</v>
      </c>
      <c r="I231" s="136" t="str">
        <f t="shared" si="3"/>
        <v>U15M</v>
      </c>
      <c r="J231" s="137">
        <f>'BOYS '!G268</f>
        <v>0</v>
      </c>
    </row>
    <row r="232" spans="1:10" ht="51">
      <c r="A232" s="136">
        <f>'BOYS '!L269</f>
        <v>0</v>
      </c>
      <c r="B232" s="136" t="str">
        <f>'BOYS '!B268</f>
        <v>M</v>
      </c>
      <c r="C232" s="136" t="str">
        <f>'BOYS '!A268</f>
        <v>U15</v>
      </c>
      <c r="D232" s="136">
        <f>'BOYS '!C268</f>
        <v>0</v>
      </c>
      <c r="E232" s="136">
        <f>'BOYS '!D268</f>
        <v>0</v>
      </c>
      <c r="F232" s="136" t="str">
        <f>'BOYS '!E269</f>
        <v>UNDER 15 BOYS 4x100m RELAY</v>
      </c>
      <c r="G232" s="136">
        <f>'BOYS '!H269</f>
        <v>0</v>
      </c>
      <c r="H232" s="136">
        <f>'BOYS '!J269</f>
        <v>0</v>
      </c>
      <c r="I232" s="136" t="str">
        <f t="shared" si="3"/>
        <v>U15M</v>
      </c>
      <c r="J232" s="137">
        <f>'BOYS '!G269</f>
        <v>0</v>
      </c>
    </row>
    <row r="233" spans="1:10" ht="25.5">
      <c r="A233" s="136" t="str">
        <f>'BOYS '!L270</f>
        <v>AW</v>
      </c>
      <c r="B233" s="136" t="str">
        <f>'BOYS '!B269</f>
        <v>M</v>
      </c>
      <c r="C233" s="136" t="str">
        <f>'BOYS '!A269</f>
        <v>U15</v>
      </c>
      <c r="D233" s="136" t="str">
        <f>'BOYS '!C269</f>
        <v>4x100</v>
      </c>
      <c r="E233" s="136" t="str">
        <f>'BOYS '!D269</f>
        <v>.</v>
      </c>
      <c r="F233" s="136">
        <f>'BOYS '!E270</f>
        <v>1</v>
      </c>
      <c r="G233" s="136" t="str">
        <f>'BOYS '!H270</f>
        <v>Hastings Arko, Indraneel Kandlagunta, Trey Bennett, Gregory Menkiti</v>
      </c>
      <c r="H233" s="136" t="str">
        <f>'BOYS '!J270</f>
        <v>Slough J</v>
      </c>
      <c r="I233" s="136" t="str">
        <f t="shared" si="3"/>
        <v>U15M</v>
      </c>
      <c r="J233" s="137">
        <f>'BOYS '!G270</f>
        <v>47.2</v>
      </c>
    </row>
    <row r="234" spans="1:10" ht="25.5">
      <c r="A234" s="136" t="str">
        <f>'BOYS '!L271</f>
        <v>AW</v>
      </c>
      <c r="B234" s="136" t="str">
        <f>'BOYS '!B270</f>
        <v>M</v>
      </c>
      <c r="C234" s="136" t="str">
        <f>'BOYS '!A270</f>
        <v>U15</v>
      </c>
      <c r="D234" s="136" t="str">
        <f>'BOYS '!C270</f>
        <v>4x100</v>
      </c>
      <c r="E234" s="136" t="str">
        <f>'BOYS '!D270</f>
        <v>.</v>
      </c>
      <c r="F234" s="136">
        <f>'BOYS '!E271</f>
        <v>2</v>
      </c>
      <c r="G234" s="136" t="str">
        <f>'BOYS '!H271</f>
        <v>Dan Kimber , Edward Bruce , Matthew Dean , Toby McLauchlan</v>
      </c>
      <c r="H234" s="136" t="str">
        <f>'BOYS '!J271</f>
        <v>Win</v>
      </c>
      <c r="I234" s="136" t="str">
        <f t="shared" si="3"/>
        <v>U15M</v>
      </c>
      <c r="J234" s="137">
        <f>'BOYS '!G271</f>
        <v>48.2</v>
      </c>
    </row>
    <row r="235" spans="1:10" ht="25.5">
      <c r="A235" s="136" t="str">
        <f>'BOYS '!L272</f>
        <v xml:space="preserve"> </v>
      </c>
      <c r="B235" s="136" t="str">
        <f>'BOYS '!B271</f>
        <v>M</v>
      </c>
      <c r="C235" s="136" t="str">
        <f>'BOYS '!A271</f>
        <v>U15</v>
      </c>
      <c r="D235" s="136" t="str">
        <f>'BOYS '!C271</f>
        <v>4x100</v>
      </c>
      <c r="E235" s="136" t="str">
        <f>'BOYS '!D271</f>
        <v>.</v>
      </c>
      <c r="F235" s="136">
        <f>'BOYS '!E272</f>
        <v>3</v>
      </c>
      <c r="G235" s="136" t="str">
        <f>'BOYS '!H272</f>
        <v>Jacob Pritchard, Doug Rogan Rea, Connor Mcgarry, Tim Hook</v>
      </c>
      <c r="H235" s="136" t="str">
        <f>'BOYS '!J272</f>
        <v>Marl J</v>
      </c>
      <c r="I235" s="136" t="str">
        <f t="shared" si="3"/>
        <v>U15M</v>
      </c>
      <c r="J235" s="137">
        <f>'BOYS '!G272</f>
        <v>53.3</v>
      </c>
    </row>
    <row r="236" spans="1:10" ht="25.5">
      <c r="A236" s="136" t="str">
        <f>'BOYS '!L273</f>
        <v xml:space="preserve"> </v>
      </c>
      <c r="B236" s="136" t="str">
        <f>'BOYS '!B272</f>
        <v>M</v>
      </c>
      <c r="C236" s="136" t="str">
        <f>'BOYS '!A272</f>
        <v>U15</v>
      </c>
      <c r="D236" s="136" t="str">
        <f>'BOYS '!C272</f>
        <v>4x100</v>
      </c>
      <c r="E236" s="136" t="str">
        <f>'BOYS '!D272</f>
        <v>.</v>
      </c>
      <c r="F236" s="136">
        <f>'BOYS '!E273</f>
        <v>4</v>
      </c>
      <c r="G236" s="136" t="str">
        <f>'BOYS '!H273</f>
        <v>Thomas Cove, Scott Jones, Jonathan Davies, Joseph Conway</v>
      </c>
      <c r="H236" s="136" t="str">
        <f>'BOYS '!J273</f>
        <v>Oxf C</v>
      </c>
      <c r="I236" s="136" t="str">
        <f t="shared" si="3"/>
        <v>U15M</v>
      </c>
      <c r="J236" s="137">
        <f>'BOYS '!G273</f>
        <v>53.6</v>
      </c>
    </row>
    <row r="237" spans="1:10" ht="25.5">
      <c r="A237" s="136" t="str">
        <f>'BOYS '!L275</f>
        <v xml:space="preserve"> </v>
      </c>
      <c r="B237" s="136" t="str">
        <f>'BOYS '!B273</f>
        <v>M</v>
      </c>
      <c r="C237" s="136" t="str">
        <f>'BOYS '!A273</f>
        <v>U15</v>
      </c>
      <c r="D237" s="136" t="str">
        <f>'BOYS '!C273</f>
        <v>4x100</v>
      </c>
      <c r="E237" s="136" t="str">
        <f>'BOYS '!D273</f>
        <v>.</v>
      </c>
      <c r="F237" s="136">
        <f>'BOYS '!E275</f>
        <v>6</v>
      </c>
      <c r="G237" s="136" t="str">
        <f>'BOYS '!H275</f>
        <v>George Yarwood, Guy Mitchell, Cameron Jacobs, Thomas Wood</v>
      </c>
      <c r="H237" s="136" t="str">
        <f>'BOYS '!J275</f>
        <v>Salis</v>
      </c>
      <c r="I237" s="136" t="str">
        <f t="shared" si="3"/>
        <v>U15M</v>
      </c>
      <c r="J237" s="137">
        <f>'BOYS '!G275</f>
        <v>61.1</v>
      </c>
    </row>
    <row r="238" spans="1:10">
      <c r="A238" s="136">
        <f>'BOYS '!L276</f>
        <v>0</v>
      </c>
      <c r="B238" s="136" t="str">
        <f>'BOYS '!B275</f>
        <v>M</v>
      </c>
      <c r="C238" s="136" t="str">
        <f>'BOYS '!A275</f>
        <v>U15</v>
      </c>
      <c r="D238" s="136" t="str">
        <f>'BOYS '!C275</f>
        <v>4x100</v>
      </c>
      <c r="E238" s="136" t="str">
        <f>'BOYS '!D275</f>
        <v>.</v>
      </c>
      <c r="F238" s="136">
        <f>'BOYS '!E276</f>
        <v>0</v>
      </c>
      <c r="G238" s="136">
        <f>'BOYS '!H276</f>
        <v>0</v>
      </c>
      <c r="H238" s="136">
        <f>'BOYS '!J276</f>
        <v>0</v>
      </c>
      <c r="I238" s="136" t="str">
        <f t="shared" si="3"/>
        <v>U15M</v>
      </c>
      <c r="J238" s="137">
        <f>'BOYS '!G276</f>
        <v>0</v>
      </c>
    </row>
    <row r="239" spans="1:10" ht="63.75">
      <c r="A239" s="136">
        <f>'BOYS '!L277</f>
        <v>0</v>
      </c>
      <c r="B239" s="136" t="str">
        <f>'BOYS '!B276</f>
        <v>M</v>
      </c>
      <c r="C239" s="136" t="str">
        <f>'BOYS '!A276</f>
        <v>U15</v>
      </c>
      <c r="D239" s="136">
        <f>'BOYS '!C276</f>
        <v>0</v>
      </c>
      <c r="E239" s="136">
        <f>'BOYS '!D276</f>
        <v>0</v>
      </c>
      <c r="F239" s="136" t="str">
        <f>'BOYS '!E277</f>
        <v>UNDER 15 BOYS LONG JUMP A String</v>
      </c>
      <c r="G239" s="136">
        <f>'BOYS '!H277</f>
        <v>0</v>
      </c>
      <c r="H239" s="136">
        <f>'BOYS '!J277</f>
        <v>0</v>
      </c>
      <c r="I239" s="136" t="str">
        <f t="shared" si="3"/>
        <v>U15M</v>
      </c>
      <c r="J239" s="137">
        <f>'BOYS '!G277</f>
        <v>0</v>
      </c>
    </row>
    <row r="240" spans="1:10">
      <c r="A240" s="136" t="str">
        <f>'BOYS '!L278</f>
        <v>AW</v>
      </c>
      <c r="B240" s="136" t="str">
        <f>'BOYS '!B277</f>
        <v>M</v>
      </c>
      <c r="C240" s="136" t="str">
        <f>'BOYS '!A277</f>
        <v>U15</v>
      </c>
      <c r="D240" s="136" t="str">
        <f>'BOYS '!C277</f>
        <v xml:space="preserve">LJ </v>
      </c>
      <c r="E240" s="136" t="str">
        <f>'BOYS '!D277</f>
        <v>A</v>
      </c>
      <c r="F240" s="136">
        <f>'BOYS '!E278</f>
        <v>1</v>
      </c>
      <c r="G240" s="136" t="str">
        <f>'BOYS '!H278</f>
        <v>Hastings Arko</v>
      </c>
      <c r="H240" s="136" t="str">
        <f>'BOYS '!J278</f>
        <v>Slough J</v>
      </c>
      <c r="I240" s="136" t="str">
        <f t="shared" si="3"/>
        <v>U15M</v>
      </c>
      <c r="J240" s="137">
        <f>'BOYS '!G278</f>
        <v>5.51</v>
      </c>
    </row>
    <row r="241" spans="1:10">
      <c r="A241" s="136" t="str">
        <f>'BOYS '!L279</f>
        <v>AW</v>
      </c>
      <c r="B241" s="136" t="str">
        <f>'BOYS '!B278</f>
        <v>M</v>
      </c>
      <c r="C241" s="136" t="str">
        <f>'BOYS '!A278</f>
        <v>U15</v>
      </c>
      <c r="D241" s="136" t="str">
        <f>'BOYS '!C278</f>
        <v xml:space="preserve">LJ </v>
      </c>
      <c r="E241" s="136" t="str">
        <f>'BOYS '!D278</f>
        <v>A</v>
      </c>
      <c r="F241" s="136">
        <f>'BOYS '!E279</f>
        <v>2</v>
      </c>
      <c r="G241" s="136" t="str">
        <f>'BOYS '!H279</f>
        <v>Scott Jones</v>
      </c>
      <c r="H241" s="136" t="str">
        <f>'BOYS '!J279</f>
        <v>Oxf C</v>
      </c>
      <c r="I241" s="136" t="str">
        <f t="shared" si="3"/>
        <v>U15M</v>
      </c>
      <c r="J241" s="137">
        <f>'BOYS '!G279</f>
        <v>5.29</v>
      </c>
    </row>
    <row r="242" spans="1:10">
      <c r="A242" s="136" t="str">
        <f>'BOYS '!L280</f>
        <v>AW</v>
      </c>
      <c r="B242" s="136" t="str">
        <f>'BOYS '!B279</f>
        <v>M</v>
      </c>
      <c r="C242" s="136" t="str">
        <f>'BOYS '!A279</f>
        <v>U15</v>
      </c>
      <c r="D242" s="136" t="str">
        <f>'BOYS '!C279</f>
        <v xml:space="preserve">LJ </v>
      </c>
      <c r="E242" s="136" t="str">
        <f>'BOYS '!D279</f>
        <v>A</v>
      </c>
      <c r="F242" s="136">
        <f>'BOYS '!E280</f>
        <v>3</v>
      </c>
      <c r="G242" s="136" t="str">
        <f>'BOYS '!H280</f>
        <v>Ruben Burrows</v>
      </c>
      <c r="H242" s="136" t="str">
        <f>'BOYS '!J280</f>
        <v>Win</v>
      </c>
      <c r="I242" s="136" t="str">
        <f t="shared" si="3"/>
        <v>U15M</v>
      </c>
      <c r="J242" s="137">
        <f>'BOYS '!G280</f>
        <v>5.23</v>
      </c>
    </row>
    <row r="243" spans="1:10">
      <c r="A243" s="136" t="str">
        <f>'BOYS '!L281</f>
        <v xml:space="preserve"> </v>
      </c>
      <c r="B243" s="136" t="str">
        <f>'BOYS '!B280</f>
        <v>M</v>
      </c>
      <c r="C243" s="136" t="str">
        <f>'BOYS '!A280</f>
        <v>U15</v>
      </c>
      <c r="D243" s="136" t="str">
        <f>'BOYS '!C280</f>
        <v xml:space="preserve">LJ </v>
      </c>
      <c r="E243" s="136" t="str">
        <f>'BOYS '!D280</f>
        <v>A</v>
      </c>
      <c r="F243" s="136">
        <f>'BOYS '!E281</f>
        <v>4</v>
      </c>
      <c r="G243" s="136" t="str">
        <f>'BOYS '!H281</f>
        <v>Doug Rogan Rea</v>
      </c>
      <c r="H243" s="136" t="str">
        <f>'BOYS '!J281</f>
        <v>Marl J</v>
      </c>
      <c r="I243" s="136" t="str">
        <f t="shared" si="3"/>
        <v>U15M</v>
      </c>
      <c r="J243" s="137">
        <f>'BOYS '!G281</f>
        <v>4.7699999999999996</v>
      </c>
    </row>
    <row r="244" spans="1:10">
      <c r="A244" s="136" t="str">
        <f>'BOYS '!L283</f>
        <v xml:space="preserve"> </v>
      </c>
      <c r="B244" s="136" t="str">
        <f>'BOYS '!B281</f>
        <v>M</v>
      </c>
      <c r="C244" s="136" t="str">
        <f>'BOYS '!A281</f>
        <v>U15</v>
      </c>
      <c r="D244" s="136" t="str">
        <f>'BOYS '!C281</f>
        <v xml:space="preserve">LJ </v>
      </c>
      <c r="E244" s="136" t="str">
        <f>'BOYS '!D281</f>
        <v>A</v>
      </c>
      <c r="F244" s="136">
        <f>'BOYS '!E283</f>
        <v>6</v>
      </c>
      <c r="G244" s="136" t="str">
        <f>'BOYS '!H283</f>
        <v>Ed Langdon</v>
      </c>
      <c r="H244" s="136" t="str">
        <f>'BOYS '!J283</f>
        <v>Newb</v>
      </c>
      <c r="I244" s="136" t="str">
        <f t="shared" si="3"/>
        <v>U15M</v>
      </c>
      <c r="J244" s="137">
        <f>'BOYS '!G283</f>
        <v>4.3099999999999996</v>
      </c>
    </row>
    <row r="245" spans="1:10">
      <c r="A245" s="136">
        <f>'BOYS '!L284</f>
        <v>0</v>
      </c>
      <c r="B245" s="136" t="str">
        <f>'BOYS '!B283</f>
        <v>M</v>
      </c>
      <c r="C245" s="136" t="str">
        <f>'BOYS '!A283</f>
        <v>U15</v>
      </c>
      <c r="D245" s="136" t="str">
        <f>'BOYS '!C283</f>
        <v xml:space="preserve">LJ </v>
      </c>
      <c r="E245" s="136" t="str">
        <f>'BOYS '!D283</f>
        <v>A</v>
      </c>
      <c r="F245" s="136">
        <f>'BOYS '!E284</f>
        <v>0</v>
      </c>
      <c r="G245" s="136">
        <f>'BOYS '!H284</f>
        <v>0</v>
      </c>
      <c r="H245" s="136">
        <f>'BOYS '!J284</f>
        <v>0</v>
      </c>
      <c r="I245" s="136" t="str">
        <f t="shared" si="3"/>
        <v>U15M</v>
      </c>
      <c r="J245" s="137">
        <f>'BOYS '!G284</f>
        <v>0</v>
      </c>
    </row>
    <row r="246" spans="1:10" ht="63.75">
      <c r="A246" s="136">
        <f>'BOYS '!L285</f>
        <v>0</v>
      </c>
      <c r="B246" s="136" t="str">
        <f>'BOYS '!B284</f>
        <v>M</v>
      </c>
      <c r="C246" s="136" t="str">
        <f>'BOYS '!A284</f>
        <v>U15</v>
      </c>
      <c r="D246" s="136">
        <f>'BOYS '!C284</f>
        <v>0</v>
      </c>
      <c r="E246" s="136">
        <f>'BOYS '!D284</f>
        <v>0</v>
      </c>
      <c r="F246" s="136" t="str">
        <f>'BOYS '!E285</f>
        <v>UNDER 15 BOYS LONG JUMP B String</v>
      </c>
      <c r="G246" s="136">
        <f>'BOYS '!H285</f>
        <v>0</v>
      </c>
      <c r="H246" s="136">
        <f>'BOYS '!J285</f>
        <v>0</v>
      </c>
      <c r="I246" s="136" t="str">
        <f t="shared" si="3"/>
        <v>U15M</v>
      </c>
      <c r="J246" s="137">
        <f>'BOYS '!G285</f>
        <v>0</v>
      </c>
    </row>
    <row r="247" spans="1:10">
      <c r="A247" s="136" t="str">
        <f>'BOYS '!L286</f>
        <v>AW</v>
      </c>
      <c r="B247" s="136" t="str">
        <f>'BOYS '!B285</f>
        <v>M</v>
      </c>
      <c r="C247" s="136" t="str">
        <f>'BOYS '!A285</f>
        <v>U15</v>
      </c>
      <c r="D247" s="136" t="str">
        <f>'BOYS '!C285</f>
        <v xml:space="preserve">LJ </v>
      </c>
      <c r="E247" s="136" t="str">
        <f>'BOYS '!D285</f>
        <v>B</v>
      </c>
      <c r="F247" s="136">
        <f>'BOYS '!E286</f>
        <v>1</v>
      </c>
      <c r="G247" s="136" t="str">
        <f>'BOYS '!H286</f>
        <v>Gregory Menkiti</v>
      </c>
      <c r="H247" s="136" t="str">
        <f>'BOYS '!J286</f>
        <v>Slough J</v>
      </c>
      <c r="I247" s="136" t="str">
        <f t="shared" si="3"/>
        <v>U15M</v>
      </c>
      <c r="J247" s="137">
        <f>'BOYS '!G286</f>
        <v>5.12</v>
      </c>
    </row>
    <row r="248" spans="1:10">
      <c r="A248" s="136" t="str">
        <f>'BOYS '!L287</f>
        <v>AW</v>
      </c>
      <c r="B248" s="136" t="str">
        <f>'BOYS '!B286</f>
        <v>M</v>
      </c>
      <c r="C248" s="136" t="str">
        <f>'BOYS '!A286</f>
        <v>U15</v>
      </c>
      <c r="D248" s="136" t="str">
        <f>'BOYS '!C286</f>
        <v xml:space="preserve">LJ </v>
      </c>
      <c r="E248" s="136" t="str">
        <f>'BOYS '!D286</f>
        <v>B</v>
      </c>
      <c r="F248" s="136">
        <f>'BOYS '!E287</f>
        <v>2</v>
      </c>
      <c r="G248" s="136" t="str">
        <f>'BOYS '!H287</f>
        <v>Matt De Lara</v>
      </c>
      <c r="H248" s="136" t="str">
        <f>'BOYS '!J287</f>
        <v>Win</v>
      </c>
      <c r="I248" s="136" t="str">
        <f t="shared" si="3"/>
        <v>U15M</v>
      </c>
      <c r="J248" s="137">
        <f>'BOYS '!G287</f>
        <v>4.9800000000000004</v>
      </c>
    </row>
    <row r="249" spans="1:10">
      <c r="A249" s="136" t="str">
        <f>'BOYS '!L288</f>
        <v xml:space="preserve"> </v>
      </c>
      <c r="B249" s="136" t="str">
        <f>'BOYS '!B287</f>
        <v>M</v>
      </c>
      <c r="C249" s="136" t="str">
        <f>'BOYS '!A287</f>
        <v>U15</v>
      </c>
      <c r="D249" s="136" t="str">
        <f>'BOYS '!C287</f>
        <v xml:space="preserve">LJ </v>
      </c>
      <c r="E249" s="136" t="str">
        <f>'BOYS '!D287</f>
        <v>B</v>
      </c>
      <c r="F249" s="136">
        <f>'BOYS '!E288</f>
        <v>3</v>
      </c>
      <c r="G249" s="136" t="str">
        <f>'BOYS '!H288</f>
        <v>Connor Mcgarry</v>
      </c>
      <c r="H249" s="136" t="str">
        <f>'BOYS '!J288</f>
        <v>Marl J</v>
      </c>
      <c r="I249" s="136" t="str">
        <f t="shared" si="3"/>
        <v>U15M</v>
      </c>
      <c r="J249" s="137">
        <f>'BOYS '!G288</f>
        <v>4.4400000000000004</v>
      </c>
    </row>
    <row r="250" spans="1:10">
      <c r="A250" s="136" t="str">
        <f>'BOYS '!L289</f>
        <v xml:space="preserve"> </v>
      </c>
      <c r="B250" s="136" t="str">
        <f>'BOYS '!B288</f>
        <v>M</v>
      </c>
      <c r="C250" s="136" t="str">
        <f>'BOYS '!A288</f>
        <v>U15</v>
      </c>
      <c r="D250" s="136" t="str">
        <f>'BOYS '!C288</f>
        <v xml:space="preserve">LJ </v>
      </c>
      <c r="E250" s="136" t="str">
        <f>'BOYS '!D288</f>
        <v>B</v>
      </c>
      <c r="F250" s="136">
        <f>'BOYS '!E289</f>
        <v>4</v>
      </c>
      <c r="G250" s="136" t="str">
        <f>'BOYS '!H289</f>
        <v>Thomas Cove</v>
      </c>
      <c r="H250" s="136" t="str">
        <f>'BOYS '!J289</f>
        <v>Oxf C</v>
      </c>
      <c r="I250" s="136" t="str">
        <f t="shared" si="3"/>
        <v>U15M</v>
      </c>
      <c r="J250" s="137">
        <f>'BOYS '!G289</f>
        <v>3.99</v>
      </c>
    </row>
    <row r="251" spans="1:10">
      <c r="A251" s="136" t="str">
        <f>'BOYS '!L291</f>
        <v/>
      </c>
      <c r="B251" s="136" t="str">
        <f>'BOYS '!B289</f>
        <v>M</v>
      </c>
      <c r="C251" s="136" t="str">
        <f>'BOYS '!A289</f>
        <v>U15</v>
      </c>
      <c r="D251" s="136" t="str">
        <f>'BOYS '!C289</f>
        <v xml:space="preserve">LJ </v>
      </c>
      <c r="E251" s="136" t="str">
        <f>'BOYS '!D289</f>
        <v>B</v>
      </c>
      <c r="F251" s="136">
        <f>'BOYS '!E291</f>
        <v>6</v>
      </c>
      <c r="G251" s="136" t="str">
        <f>'BOYS '!H291</f>
        <v xml:space="preserve"> </v>
      </c>
      <c r="H251" s="136" t="str">
        <f>'BOYS '!J291</f>
        <v/>
      </c>
      <c r="I251" s="136" t="str">
        <f t="shared" si="3"/>
        <v>U15M</v>
      </c>
      <c r="J251" s="137">
        <f>'BOYS '!G291</f>
        <v>0</v>
      </c>
    </row>
    <row r="252" spans="1:10">
      <c r="A252" s="136">
        <f>'BOYS '!L292</f>
        <v>0</v>
      </c>
      <c r="B252" s="136" t="str">
        <f>'BOYS '!B291</f>
        <v>M</v>
      </c>
      <c r="C252" s="136" t="str">
        <f>'BOYS '!A291</f>
        <v>U15</v>
      </c>
      <c r="D252" s="136" t="str">
        <f>'BOYS '!C291</f>
        <v xml:space="preserve">LJ </v>
      </c>
      <c r="E252" s="136" t="str">
        <f>'BOYS '!D291</f>
        <v>B</v>
      </c>
      <c r="F252" s="136">
        <f>'BOYS '!E292</f>
        <v>0</v>
      </c>
      <c r="G252" s="136">
        <f>'BOYS '!H292</f>
        <v>0</v>
      </c>
      <c r="H252" s="136">
        <f>'BOYS '!J292</f>
        <v>0</v>
      </c>
      <c r="I252" s="136" t="str">
        <f t="shared" si="3"/>
        <v>U15M</v>
      </c>
      <c r="J252" s="137">
        <f>'BOYS '!G292</f>
        <v>0</v>
      </c>
    </row>
    <row r="253" spans="1:10" ht="63.75">
      <c r="A253" s="136">
        <f>'BOYS '!L293</f>
        <v>0</v>
      </c>
      <c r="B253" s="136" t="str">
        <f>'BOYS '!B292</f>
        <v>M</v>
      </c>
      <c r="C253" s="136" t="str">
        <f>'BOYS '!A292</f>
        <v>U15</v>
      </c>
      <c r="D253" s="136">
        <f>'BOYS '!C292</f>
        <v>0</v>
      </c>
      <c r="E253" s="136">
        <f>'BOYS '!D292</f>
        <v>0</v>
      </c>
      <c r="F253" s="136" t="str">
        <f>'BOYS '!E293</f>
        <v>UNDER 15 BOYS HIGH JUMP A String</v>
      </c>
      <c r="G253" s="136">
        <f>'BOYS '!H293</f>
        <v>0</v>
      </c>
      <c r="H253" s="136">
        <f>'BOYS '!J293</f>
        <v>0</v>
      </c>
      <c r="I253" s="136" t="str">
        <f t="shared" si="3"/>
        <v>U15M</v>
      </c>
      <c r="J253" s="137">
        <f>'BOYS '!G293</f>
        <v>0</v>
      </c>
    </row>
    <row r="254" spans="1:10">
      <c r="A254" s="136" t="str">
        <f>'BOYS '!L294</f>
        <v>AW</v>
      </c>
      <c r="B254" s="136" t="str">
        <f>'BOYS '!B293</f>
        <v>M</v>
      </c>
      <c r="C254" s="136" t="str">
        <f>'BOYS '!A293</f>
        <v>U15</v>
      </c>
      <c r="D254" s="136" t="str">
        <f>'BOYS '!C293</f>
        <v xml:space="preserve">HJ </v>
      </c>
      <c r="E254" s="136" t="str">
        <f>'BOYS '!D293</f>
        <v>A</v>
      </c>
      <c r="F254" s="136">
        <f>'BOYS '!E294</f>
        <v>1</v>
      </c>
      <c r="G254" s="136" t="str">
        <f>'BOYS '!H294</f>
        <v>Ruben Burrows</v>
      </c>
      <c r="H254" s="136" t="str">
        <f>'BOYS '!J294</f>
        <v>Win</v>
      </c>
      <c r="I254" s="136" t="str">
        <f t="shared" si="3"/>
        <v>U15M</v>
      </c>
      <c r="J254" s="137">
        <f>'BOYS '!G294</f>
        <v>1.7</v>
      </c>
    </row>
    <row r="255" spans="1:10">
      <c r="A255" s="136" t="str">
        <f>'BOYS '!L295</f>
        <v>AW</v>
      </c>
      <c r="B255" s="136" t="str">
        <f>'BOYS '!B294</f>
        <v>M</v>
      </c>
      <c r="C255" s="136" t="str">
        <f>'BOYS '!A294</f>
        <v>U15</v>
      </c>
      <c r="D255" s="136" t="str">
        <f>'BOYS '!C294</f>
        <v xml:space="preserve">HJ </v>
      </c>
      <c r="E255" s="136" t="str">
        <f>'BOYS '!D294</f>
        <v>A</v>
      </c>
      <c r="F255" s="136">
        <f>'BOYS '!E295</f>
        <v>2</v>
      </c>
      <c r="G255" s="136" t="str">
        <f>'BOYS '!H295</f>
        <v>Hastings Arko</v>
      </c>
      <c r="H255" s="136" t="str">
        <f>'BOYS '!J295</f>
        <v>Slough J</v>
      </c>
      <c r="I255" s="136" t="str">
        <f t="shared" si="3"/>
        <v>U15M</v>
      </c>
      <c r="J255" s="137">
        <f>'BOYS '!G295</f>
        <v>1.55</v>
      </c>
    </row>
    <row r="256" spans="1:10">
      <c r="A256" s="136" t="str">
        <f>'BOYS '!L296</f>
        <v xml:space="preserve"> </v>
      </c>
      <c r="B256" s="136" t="str">
        <f>'BOYS '!B295</f>
        <v>M</v>
      </c>
      <c r="C256" s="136" t="str">
        <f>'BOYS '!A295</f>
        <v>U15</v>
      </c>
      <c r="D256" s="136" t="str">
        <f>'BOYS '!C295</f>
        <v xml:space="preserve">HJ </v>
      </c>
      <c r="E256" s="136" t="str">
        <f>'BOYS '!D295</f>
        <v>A</v>
      </c>
      <c r="F256" s="136" t="str">
        <f>'BOYS '!E296</f>
        <v>3=</v>
      </c>
      <c r="G256" s="136" t="str">
        <f>'BOYS '!H296</f>
        <v>Guy Mitchell</v>
      </c>
      <c r="H256" s="136" t="str">
        <f>'BOYS '!J296</f>
        <v>Salis</v>
      </c>
      <c r="I256" s="136" t="str">
        <f t="shared" si="3"/>
        <v>U15M</v>
      </c>
      <c r="J256" s="137">
        <f>'BOYS '!G296</f>
        <v>1.4</v>
      </c>
    </row>
    <row r="257" spans="1:10">
      <c r="A257" s="136" t="str">
        <f>'BOYS '!L297</f>
        <v xml:space="preserve"> </v>
      </c>
      <c r="B257" s="136" t="str">
        <f>'BOYS '!B296</f>
        <v>M</v>
      </c>
      <c r="C257" s="136" t="str">
        <f>'BOYS '!A296</f>
        <v>U15</v>
      </c>
      <c r="D257" s="136" t="str">
        <f>'BOYS '!C296</f>
        <v xml:space="preserve">HJ </v>
      </c>
      <c r="E257" s="136" t="str">
        <f>'BOYS '!D296</f>
        <v>A</v>
      </c>
      <c r="F257" s="136" t="str">
        <f>'BOYS '!E297</f>
        <v>3=</v>
      </c>
      <c r="G257" s="136" t="str">
        <f>'BOYS '!H297</f>
        <v>Farrell Ledford</v>
      </c>
      <c r="H257" s="136" t="str">
        <f>'BOYS '!J297</f>
        <v>Oxf C</v>
      </c>
      <c r="I257" s="136" t="str">
        <f t="shared" si="3"/>
        <v>U15M</v>
      </c>
      <c r="J257" s="137">
        <f>'BOYS '!G297</f>
        <v>1.4</v>
      </c>
    </row>
    <row r="258" spans="1:10">
      <c r="A258" s="136" t="str">
        <f>'BOYS '!L299</f>
        <v xml:space="preserve"> </v>
      </c>
      <c r="B258" s="136" t="str">
        <f>'BOYS '!B297</f>
        <v>M</v>
      </c>
      <c r="C258" s="136" t="str">
        <f>'BOYS '!A297</f>
        <v>U15</v>
      </c>
      <c r="D258" s="136" t="str">
        <f>'BOYS '!C297</f>
        <v xml:space="preserve">HJ </v>
      </c>
      <c r="E258" s="136" t="str">
        <f>'BOYS '!D297</f>
        <v>A</v>
      </c>
      <c r="F258" s="136">
        <f>'BOYS '!E299</f>
        <v>6</v>
      </c>
      <c r="G258" s="136" t="str">
        <f>'BOYS '!H299</f>
        <v>Connor Mcgarry</v>
      </c>
      <c r="H258" s="136" t="str">
        <f>'BOYS '!J299</f>
        <v>Marl J</v>
      </c>
      <c r="I258" s="136" t="str">
        <f t="shared" si="3"/>
        <v>U15M</v>
      </c>
      <c r="J258" s="137">
        <f>'BOYS '!G299</f>
        <v>1.35</v>
      </c>
    </row>
    <row r="259" spans="1:10">
      <c r="A259" s="136">
        <f>'BOYS '!L300</f>
        <v>0</v>
      </c>
      <c r="B259" s="136" t="str">
        <f>'BOYS '!B299</f>
        <v>M</v>
      </c>
      <c r="C259" s="136" t="str">
        <f>'BOYS '!A299</f>
        <v>U15</v>
      </c>
      <c r="D259" s="136" t="str">
        <f>'BOYS '!C299</f>
        <v xml:space="preserve">HJ </v>
      </c>
      <c r="E259" s="136" t="str">
        <f>'BOYS '!D299</f>
        <v>A</v>
      </c>
      <c r="F259" s="136">
        <f>'BOYS '!E300</f>
        <v>0</v>
      </c>
      <c r="G259" s="136">
        <f>'BOYS '!H300</f>
        <v>0</v>
      </c>
      <c r="H259" s="136">
        <f>'BOYS '!J300</f>
        <v>0</v>
      </c>
      <c r="I259" s="136" t="str">
        <f t="shared" ref="I259:I322" si="4">+C259&amp;B259</f>
        <v>U15M</v>
      </c>
      <c r="J259" s="137">
        <f>'BOYS '!G300</f>
        <v>0</v>
      </c>
    </row>
    <row r="260" spans="1:10" ht="63.75">
      <c r="A260" s="136">
        <f>'BOYS '!L301</f>
        <v>0</v>
      </c>
      <c r="B260" s="136" t="str">
        <f>'BOYS '!B300</f>
        <v>M</v>
      </c>
      <c r="C260" s="136" t="str">
        <f>'BOYS '!A300</f>
        <v>U15</v>
      </c>
      <c r="D260" s="136">
        <f>'BOYS '!C300</f>
        <v>0</v>
      </c>
      <c r="E260" s="136">
        <f>'BOYS '!D300</f>
        <v>0</v>
      </c>
      <c r="F260" s="136" t="str">
        <f>'BOYS '!E301</f>
        <v>UNDER 15 BOYS HIGH JUMP B String</v>
      </c>
      <c r="G260" s="136">
        <f>'BOYS '!H301</f>
        <v>0</v>
      </c>
      <c r="H260" s="136">
        <f>'BOYS '!J301</f>
        <v>0</v>
      </c>
      <c r="I260" s="136" t="str">
        <f t="shared" si="4"/>
        <v>U15M</v>
      </c>
      <c r="J260" s="137">
        <f>'BOYS '!G301</f>
        <v>0</v>
      </c>
    </row>
    <row r="261" spans="1:10">
      <c r="A261" s="136" t="str">
        <f>'BOYS '!L302</f>
        <v xml:space="preserve"> </v>
      </c>
      <c r="B261" s="136" t="str">
        <f>'BOYS '!B301</f>
        <v>M</v>
      </c>
      <c r="C261" s="136" t="str">
        <f>'BOYS '!A301</f>
        <v>U15</v>
      </c>
      <c r="D261" s="136" t="str">
        <f>'BOYS '!C301</f>
        <v xml:space="preserve">HJ </v>
      </c>
      <c r="E261" s="136" t="str">
        <f>'BOYS '!D301</f>
        <v>B</v>
      </c>
      <c r="F261" s="136">
        <f>'BOYS '!E302</f>
        <v>1</v>
      </c>
      <c r="G261" s="136" t="str">
        <f>'BOYS '!H302</f>
        <v>Gregory Menkiti</v>
      </c>
      <c r="H261" s="136" t="str">
        <f>'BOYS '!J302</f>
        <v>Slough J</v>
      </c>
      <c r="I261" s="136" t="str">
        <f t="shared" si="4"/>
        <v>U15M</v>
      </c>
      <c r="J261" s="137">
        <f>'BOYS '!G302</f>
        <v>1.45</v>
      </c>
    </row>
    <row r="262" spans="1:10">
      <c r="A262" s="136" t="str">
        <f>'BOYS '!L303</f>
        <v xml:space="preserve"> </v>
      </c>
      <c r="B262" s="136" t="str">
        <f>'BOYS '!B302</f>
        <v>M</v>
      </c>
      <c r="C262" s="136" t="str">
        <f>'BOYS '!A302</f>
        <v>U15</v>
      </c>
      <c r="D262" s="136" t="str">
        <f>'BOYS '!C302</f>
        <v xml:space="preserve">HJ </v>
      </c>
      <c r="E262" s="136" t="str">
        <f>'BOYS '!D302</f>
        <v>B</v>
      </c>
      <c r="F262" s="136">
        <f>'BOYS '!E303</f>
        <v>2</v>
      </c>
      <c r="G262" s="136" t="str">
        <f>'BOYS '!H303</f>
        <v xml:space="preserve">Ollie Withers </v>
      </c>
      <c r="H262" s="136" t="str">
        <f>'BOYS '!J303</f>
        <v>Win</v>
      </c>
      <c r="I262" s="136" t="str">
        <f t="shared" si="4"/>
        <v>U15M</v>
      </c>
      <c r="J262" s="137">
        <f>'BOYS '!G303</f>
        <v>1.35</v>
      </c>
    </row>
    <row r="263" spans="1:10">
      <c r="A263" s="136" t="str">
        <f>'BOYS '!L304</f>
        <v xml:space="preserve"> </v>
      </c>
      <c r="B263" s="136" t="str">
        <f>'BOYS '!B303</f>
        <v>M</v>
      </c>
      <c r="C263" s="136" t="str">
        <f>'BOYS '!A303</f>
        <v>U15</v>
      </c>
      <c r="D263" s="136" t="str">
        <f>'BOYS '!C303</f>
        <v xml:space="preserve">HJ </v>
      </c>
      <c r="E263" s="136" t="str">
        <f>'BOYS '!D303</f>
        <v>B</v>
      </c>
      <c r="F263" s="136">
        <f>'BOYS '!E304</f>
        <v>3</v>
      </c>
      <c r="G263" s="136" t="str">
        <f>'BOYS '!H304</f>
        <v>Fallou Faye</v>
      </c>
      <c r="H263" s="136" t="str">
        <f>'BOYS '!J304</f>
        <v>Oxf C</v>
      </c>
      <c r="I263" s="136" t="str">
        <f t="shared" si="4"/>
        <v>U15M</v>
      </c>
      <c r="J263" s="137">
        <f>'BOYS '!G304</f>
        <v>1.3</v>
      </c>
    </row>
    <row r="264" spans="1:10">
      <c r="A264" s="136" t="str">
        <f>'BOYS '!L305</f>
        <v xml:space="preserve"> </v>
      </c>
      <c r="B264" s="136" t="str">
        <f>'BOYS '!B304</f>
        <v>M</v>
      </c>
      <c r="C264" s="136" t="str">
        <f>'BOYS '!A304</f>
        <v>U15</v>
      </c>
      <c r="D264" s="136" t="str">
        <f>'BOYS '!C304</f>
        <v xml:space="preserve">HJ </v>
      </c>
      <c r="E264" s="136" t="str">
        <f>'BOYS '!D304</f>
        <v>B</v>
      </c>
      <c r="F264" s="136">
        <f>'BOYS '!E305</f>
        <v>4</v>
      </c>
      <c r="G264" s="136" t="str">
        <f>'BOYS '!H305</f>
        <v>William Houghton</v>
      </c>
      <c r="H264" s="136" t="str">
        <f>'BOYS '!J305</f>
        <v>Newb</v>
      </c>
      <c r="I264" s="136" t="str">
        <f t="shared" si="4"/>
        <v>U15M</v>
      </c>
      <c r="J264" s="137">
        <f>'BOYS '!G305</f>
        <v>1</v>
      </c>
    </row>
    <row r="265" spans="1:10">
      <c r="A265" s="136" t="str">
        <f>'BOYS '!L307</f>
        <v/>
      </c>
      <c r="B265" s="136" t="str">
        <f>'BOYS '!B305</f>
        <v>M</v>
      </c>
      <c r="C265" s="136" t="str">
        <f>'BOYS '!A305</f>
        <v>U15</v>
      </c>
      <c r="D265" s="136" t="str">
        <f>'BOYS '!C305</f>
        <v xml:space="preserve">HJ </v>
      </c>
      <c r="E265" s="136" t="str">
        <f>'BOYS '!D305</f>
        <v>B</v>
      </c>
      <c r="F265" s="136">
        <f>'BOYS '!E307</f>
        <v>6</v>
      </c>
      <c r="G265" s="136" t="str">
        <f>'BOYS '!H307</f>
        <v xml:space="preserve"> </v>
      </c>
      <c r="H265" s="136" t="str">
        <f>'BOYS '!J307</f>
        <v/>
      </c>
      <c r="I265" s="136" t="str">
        <f t="shared" si="4"/>
        <v>U15M</v>
      </c>
      <c r="J265" s="137">
        <f>'BOYS '!G307</f>
        <v>0</v>
      </c>
    </row>
    <row r="266" spans="1:10">
      <c r="A266" s="136">
        <f>'BOYS '!L308</f>
        <v>0</v>
      </c>
      <c r="B266" s="136" t="str">
        <f>'BOYS '!B307</f>
        <v>M</v>
      </c>
      <c r="C266" s="136" t="str">
        <f>'BOYS '!A307</f>
        <v>U15</v>
      </c>
      <c r="D266" s="136" t="str">
        <f>'BOYS '!C307</f>
        <v xml:space="preserve">HJ </v>
      </c>
      <c r="E266" s="136" t="str">
        <f>'BOYS '!D307</f>
        <v>B</v>
      </c>
      <c r="F266" s="136">
        <f>'BOYS '!E308</f>
        <v>0</v>
      </c>
      <c r="G266" s="136">
        <f>'BOYS '!H308</f>
        <v>0</v>
      </c>
      <c r="H266" s="136">
        <f>'BOYS '!J308</f>
        <v>0</v>
      </c>
      <c r="I266" s="136" t="str">
        <f t="shared" si="4"/>
        <v>U15M</v>
      </c>
      <c r="J266" s="137">
        <f>'BOYS '!G308</f>
        <v>0</v>
      </c>
    </row>
    <row r="267" spans="1:10" ht="51">
      <c r="A267" s="136">
        <f>'BOYS '!L309</f>
        <v>0</v>
      </c>
      <c r="B267" s="136" t="str">
        <f>'BOYS '!B308</f>
        <v>M</v>
      </c>
      <c r="C267" s="136" t="str">
        <f>'BOYS '!A308</f>
        <v>U15</v>
      </c>
      <c r="D267" s="136">
        <f>'BOYS '!C308</f>
        <v>0</v>
      </c>
      <c r="E267" s="136">
        <f>'BOYS '!D308</f>
        <v>0</v>
      </c>
      <c r="F267" s="136" t="str">
        <f>'BOYS '!E309</f>
        <v>UNDER 15 BOYS SHOT A String</v>
      </c>
      <c r="G267" s="136">
        <f>'BOYS '!H309</f>
        <v>0</v>
      </c>
      <c r="H267" s="136">
        <f>'BOYS '!J309</f>
        <v>0</v>
      </c>
      <c r="I267" s="136" t="str">
        <f t="shared" si="4"/>
        <v>U15M</v>
      </c>
      <c r="J267" s="137">
        <f>'BOYS '!G309</f>
        <v>0</v>
      </c>
    </row>
    <row r="268" spans="1:10">
      <c r="A268" s="136" t="str">
        <f>'BOYS '!L310</f>
        <v>AW</v>
      </c>
      <c r="B268" s="136" t="str">
        <f>'BOYS '!B309</f>
        <v>M</v>
      </c>
      <c r="C268" s="136" t="str">
        <f>'BOYS '!A309</f>
        <v>U15</v>
      </c>
      <c r="D268" s="136" t="str">
        <f>'BOYS '!C309</f>
        <v>SPU15M</v>
      </c>
      <c r="E268" s="136" t="str">
        <f>'BOYS '!D309</f>
        <v>A</v>
      </c>
      <c r="F268" s="136">
        <f>'BOYS '!E310</f>
        <v>1</v>
      </c>
      <c r="G268" s="136" t="str">
        <f>'BOYS '!H310</f>
        <v>Charlie Elford Pond</v>
      </c>
      <c r="H268" s="136" t="str">
        <f>'BOYS '!J310</f>
        <v>Win</v>
      </c>
      <c r="I268" s="136" t="str">
        <f t="shared" si="4"/>
        <v>U15M</v>
      </c>
      <c r="J268" s="137">
        <f>'BOYS '!G310</f>
        <v>9.74</v>
      </c>
    </row>
    <row r="269" spans="1:10">
      <c r="A269" s="136" t="str">
        <f>'BOYS '!L311</f>
        <v xml:space="preserve"> </v>
      </c>
      <c r="B269" s="136" t="str">
        <f>'BOYS '!B310</f>
        <v>M</v>
      </c>
      <c r="C269" s="136" t="str">
        <f>'BOYS '!A310</f>
        <v>U15</v>
      </c>
      <c r="D269" s="136" t="str">
        <f>'BOYS '!C310</f>
        <v>SPU15M</v>
      </c>
      <c r="E269" s="136" t="str">
        <f>'BOYS '!D310</f>
        <v>A</v>
      </c>
      <c r="F269" s="136">
        <f>'BOYS '!E311</f>
        <v>2</v>
      </c>
      <c r="G269" s="136" t="str">
        <f>'BOYS '!H311</f>
        <v>Trey Bennett</v>
      </c>
      <c r="H269" s="136" t="str">
        <f>'BOYS '!J311</f>
        <v>Slough J</v>
      </c>
      <c r="I269" s="136" t="str">
        <f t="shared" si="4"/>
        <v>U15M</v>
      </c>
      <c r="J269" s="137">
        <f>'BOYS '!G311</f>
        <v>9.1</v>
      </c>
    </row>
    <row r="270" spans="1:10">
      <c r="A270" s="136" t="str">
        <f>'BOYS '!L312</f>
        <v xml:space="preserve"> </v>
      </c>
      <c r="B270" s="136" t="str">
        <f>'BOYS '!B311</f>
        <v>M</v>
      </c>
      <c r="C270" s="136" t="str">
        <f>'BOYS '!A311</f>
        <v>U15</v>
      </c>
      <c r="D270" s="136" t="str">
        <f>'BOYS '!C311</f>
        <v>SPU15M</v>
      </c>
      <c r="E270" s="136" t="str">
        <f>'BOYS '!D311</f>
        <v>A</v>
      </c>
      <c r="F270" s="136">
        <f>'BOYS '!E312</f>
        <v>3</v>
      </c>
      <c r="G270" s="136" t="str">
        <f>'BOYS '!H312</f>
        <v>Tim Hook</v>
      </c>
      <c r="H270" s="136" t="str">
        <f>'BOYS '!J312</f>
        <v>Marl J</v>
      </c>
      <c r="I270" s="136" t="str">
        <f t="shared" si="4"/>
        <v>U15M</v>
      </c>
      <c r="J270" s="137">
        <f>'BOYS '!G312</f>
        <v>8.1</v>
      </c>
    </row>
    <row r="271" spans="1:10">
      <c r="A271" s="136" t="str">
        <f>'BOYS '!L313</f>
        <v xml:space="preserve"> </v>
      </c>
      <c r="B271" s="136" t="str">
        <f>'BOYS '!B312</f>
        <v>M</v>
      </c>
      <c r="C271" s="136" t="str">
        <f>'BOYS '!A312</f>
        <v>U15</v>
      </c>
      <c r="D271" s="136" t="str">
        <f>'BOYS '!C312</f>
        <v>SPU15M</v>
      </c>
      <c r="E271" s="136" t="str">
        <f>'BOYS '!D312</f>
        <v>A</v>
      </c>
      <c r="F271" s="136">
        <f>'BOYS '!E313</f>
        <v>4</v>
      </c>
      <c r="G271" s="136" t="str">
        <f>'BOYS '!H313</f>
        <v>Jonathan Davies</v>
      </c>
      <c r="H271" s="136" t="str">
        <f>'BOYS '!J313</f>
        <v>Oxf C</v>
      </c>
      <c r="I271" s="136" t="str">
        <f t="shared" si="4"/>
        <v>U15M</v>
      </c>
      <c r="J271" s="137">
        <f>'BOYS '!G313</f>
        <v>7.01</v>
      </c>
    </row>
    <row r="272" spans="1:10">
      <c r="A272" s="136" t="str">
        <f>'BOYS '!L315</f>
        <v xml:space="preserve"> </v>
      </c>
      <c r="B272" s="136" t="str">
        <f>'BOYS '!B313</f>
        <v>M</v>
      </c>
      <c r="C272" s="136" t="str">
        <f>'BOYS '!A313</f>
        <v>U15</v>
      </c>
      <c r="D272" s="136" t="str">
        <f>'BOYS '!C313</f>
        <v>SPU15M</v>
      </c>
      <c r="E272" s="136" t="str">
        <f>'BOYS '!D313</f>
        <v>A</v>
      </c>
      <c r="F272" s="136">
        <f>'BOYS '!E315</f>
        <v>6</v>
      </c>
      <c r="G272" s="136" t="str">
        <f>'BOYS '!H315</f>
        <v>Thomas Wood</v>
      </c>
      <c r="H272" s="136" t="str">
        <f>'BOYS '!J315</f>
        <v>Salis</v>
      </c>
      <c r="I272" s="136" t="str">
        <f t="shared" si="4"/>
        <v>U15M</v>
      </c>
      <c r="J272" s="137">
        <f>'BOYS '!G315</f>
        <v>5.25</v>
      </c>
    </row>
    <row r="273" spans="1:10">
      <c r="A273" s="136">
        <f>'BOYS '!L316</f>
        <v>0</v>
      </c>
      <c r="B273" s="136" t="str">
        <f>'BOYS '!B315</f>
        <v>M</v>
      </c>
      <c r="C273" s="136" t="str">
        <f>'BOYS '!A315</f>
        <v>U15</v>
      </c>
      <c r="D273" s="136" t="str">
        <f>'BOYS '!C315</f>
        <v>SPU15M</v>
      </c>
      <c r="E273" s="136" t="str">
        <f>'BOYS '!D315</f>
        <v>A</v>
      </c>
      <c r="F273" s="136">
        <f>'BOYS '!E316</f>
        <v>0</v>
      </c>
      <c r="G273" s="136">
        <f>'BOYS '!H316</f>
        <v>0</v>
      </c>
      <c r="H273" s="136">
        <f>'BOYS '!J316</f>
        <v>0</v>
      </c>
      <c r="I273" s="136" t="str">
        <f t="shared" si="4"/>
        <v>U15M</v>
      </c>
      <c r="J273" s="137">
        <f>'BOYS '!G316</f>
        <v>0</v>
      </c>
    </row>
    <row r="274" spans="1:10" ht="51">
      <c r="A274" s="136">
        <f>'BOYS '!L317</f>
        <v>0</v>
      </c>
      <c r="B274" s="136" t="str">
        <f>'BOYS '!B316</f>
        <v>M</v>
      </c>
      <c r="C274" s="136" t="str">
        <f>'BOYS '!A316</f>
        <v>U15</v>
      </c>
      <c r="D274" s="136">
        <f>'BOYS '!C316</f>
        <v>0</v>
      </c>
      <c r="E274" s="136">
        <f>'BOYS '!D316</f>
        <v>0</v>
      </c>
      <c r="F274" s="136" t="str">
        <f>'BOYS '!E317</f>
        <v>UNDER 15 BOYS SHOT B String</v>
      </c>
      <c r="G274" s="136">
        <f>'BOYS '!H317</f>
        <v>0</v>
      </c>
      <c r="H274" s="136">
        <f>'BOYS '!J317</f>
        <v>0</v>
      </c>
      <c r="I274" s="136" t="str">
        <f t="shared" si="4"/>
        <v>U15M</v>
      </c>
      <c r="J274" s="137">
        <f>'BOYS '!G317</f>
        <v>0</v>
      </c>
    </row>
    <row r="275" spans="1:10">
      <c r="A275" s="136" t="str">
        <f>'BOYS '!L318</f>
        <v xml:space="preserve"> </v>
      </c>
      <c r="B275" s="136" t="str">
        <f>'BOYS '!B317</f>
        <v>M</v>
      </c>
      <c r="C275" s="136" t="str">
        <f>'BOYS '!A317</f>
        <v>U15</v>
      </c>
      <c r="D275" s="136" t="str">
        <f>'BOYS '!C317</f>
        <v>SPU15M</v>
      </c>
      <c r="E275" s="136" t="str">
        <f>'BOYS '!D317</f>
        <v>B</v>
      </c>
      <c r="F275" s="136">
        <f>'BOYS '!E318</f>
        <v>1</v>
      </c>
      <c r="G275" s="136" t="str">
        <f>'BOYS '!H318</f>
        <v xml:space="preserve">Dan Kimber </v>
      </c>
      <c r="H275" s="136" t="str">
        <f>'BOYS '!J318</f>
        <v>Win</v>
      </c>
      <c r="I275" s="136" t="str">
        <f t="shared" si="4"/>
        <v>U15M</v>
      </c>
      <c r="J275" s="137">
        <f>'BOYS '!G318</f>
        <v>9.4</v>
      </c>
    </row>
    <row r="276" spans="1:10">
      <c r="A276" s="136" t="str">
        <f>'BOYS '!L319</f>
        <v xml:space="preserve"> </v>
      </c>
      <c r="B276" s="136" t="str">
        <f>'BOYS '!B318</f>
        <v>M</v>
      </c>
      <c r="C276" s="136" t="str">
        <f>'BOYS '!A318</f>
        <v>U15</v>
      </c>
      <c r="D276" s="136" t="str">
        <f>'BOYS '!C318</f>
        <v>SPU15M</v>
      </c>
      <c r="E276" s="136" t="str">
        <f>'BOYS '!D318</f>
        <v>B</v>
      </c>
      <c r="F276" s="136">
        <f>'BOYS '!E319</f>
        <v>2</v>
      </c>
      <c r="G276" s="136" t="str">
        <f>'BOYS '!H319</f>
        <v>Rasool Aminu</v>
      </c>
      <c r="H276" s="136" t="str">
        <f>'BOYS '!J319</f>
        <v>Oxf C</v>
      </c>
      <c r="I276" s="136" t="str">
        <f t="shared" si="4"/>
        <v>U15M</v>
      </c>
      <c r="J276" s="137">
        <f>'BOYS '!G319</f>
        <v>6.97</v>
      </c>
    </row>
    <row r="277" spans="1:10">
      <c r="A277" s="136" t="str">
        <f>'BOYS '!L320</f>
        <v xml:space="preserve"> </v>
      </c>
      <c r="B277" s="136" t="str">
        <f>'BOYS '!B319</f>
        <v>M</v>
      </c>
      <c r="C277" s="136" t="str">
        <f>'BOYS '!A319</f>
        <v>U15</v>
      </c>
      <c r="D277" s="136" t="str">
        <f>'BOYS '!C319</f>
        <v>SPU15M</v>
      </c>
      <c r="E277" s="136" t="str">
        <f>'BOYS '!D319</f>
        <v>B</v>
      </c>
      <c r="F277" s="136">
        <f>'BOYS '!E320</f>
        <v>3</v>
      </c>
      <c r="G277" s="136" t="str">
        <f>'BOYS '!H320</f>
        <v>Ollie Storer</v>
      </c>
      <c r="H277" s="136" t="str">
        <f>'BOYS '!J320</f>
        <v>Slough J</v>
      </c>
      <c r="I277" s="136" t="str">
        <f t="shared" si="4"/>
        <v>U15M</v>
      </c>
      <c r="J277" s="137">
        <f>'BOYS '!G320</f>
        <v>6.71</v>
      </c>
    </row>
    <row r="278" spans="1:10">
      <c r="A278" s="136" t="str">
        <f>'BOYS '!L321</f>
        <v xml:space="preserve"> </v>
      </c>
      <c r="B278" s="136" t="str">
        <f>'BOYS '!B320</f>
        <v>M</v>
      </c>
      <c r="C278" s="136" t="str">
        <f>'BOYS '!A320</f>
        <v>U15</v>
      </c>
      <c r="D278" s="136" t="str">
        <f>'BOYS '!C320</f>
        <v>SPU15M</v>
      </c>
      <c r="E278" s="136" t="str">
        <f>'BOYS '!D320</f>
        <v>B</v>
      </c>
      <c r="F278" s="136">
        <f>'BOYS '!E321</f>
        <v>4</v>
      </c>
      <c r="G278" s="136" t="str">
        <f>'BOYS '!H321</f>
        <v>Cameron Jacobs</v>
      </c>
      <c r="H278" s="136" t="str">
        <f>'BOYS '!J321</f>
        <v>Salis</v>
      </c>
      <c r="I278" s="136" t="str">
        <f t="shared" si="4"/>
        <v>U15M</v>
      </c>
      <c r="J278" s="137">
        <f>'BOYS '!G321</f>
        <v>3.62</v>
      </c>
    </row>
    <row r="279" spans="1:10">
      <c r="A279" s="136" t="str">
        <f>'BOYS '!L323</f>
        <v/>
      </c>
      <c r="B279" s="136" t="str">
        <f>'BOYS '!B321</f>
        <v>M</v>
      </c>
      <c r="C279" s="136" t="str">
        <f>'BOYS '!A321</f>
        <v>U15</v>
      </c>
      <c r="D279" s="136" t="str">
        <f>'BOYS '!C321</f>
        <v>SPU15M</v>
      </c>
      <c r="E279" s="136" t="str">
        <f>'BOYS '!D321</f>
        <v>B</v>
      </c>
      <c r="F279" s="136">
        <f>'BOYS '!E323</f>
        <v>6</v>
      </c>
      <c r="G279" s="136" t="str">
        <f>'BOYS '!H323</f>
        <v xml:space="preserve"> </v>
      </c>
      <c r="H279" s="136" t="str">
        <f>'BOYS '!J323</f>
        <v/>
      </c>
      <c r="I279" s="136" t="str">
        <f t="shared" si="4"/>
        <v>U15M</v>
      </c>
      <c r="J279" s="137">
        <f>'BOYS '!G323</f>
        <v>0</v>
      </c>
    </row>
    <row r="280" spans="1:10">
      <c r="A280" s="136">
        <f>'BOYS '!L324</f>
        <v>0</v>
      </c>
      <c r="B280" s="136" t="str">
        <f>'BOYS '!B323</f>
        <v>M</v>
      </c>
      <c r="C280" s="136" t="str">
        <f>'BOYS '!A323</f>
        <v>U15</v>
      </c>
      <c r="D280" s="136" t="str">
        <f>'BOYS '!C323</f>
        <v>SPU15M</v>
      </c>
      <c r="E280" s="136" t="str">
        <f>'BOYS '!D323</f>
        <v>B</v>
      </c>
      <c r="F280" s="136">
        <f>'BOYS '!E324</f>
        <v>0</v>
      </c>
      <c r="G280" s="136">
        <f>'BOYS '!H324</f>
        <v>0</v>
      </c>
      <c r="H280" s="136">
        <f>'BOYS '!J324</f>
        <v>0</v>
      </c>
      <c r="I280" s="136" t="str">
        <f t="shared" si="4"/>
        <v>U15M</v>
      </c>
      <c r="J280" s="137">
        <f>'BOYS '!G324</f>
        <v>0</v>
      </c>
    </row>
    <row r="281" spans="1:10" ht="51">
      <c r="A281" s="136">
        <f>'BOYS '!L325</f>
        <v>0</v>
      </c>
      <c r="B281" s="136" t="str">
        <f>'BOYS '!B324</f>
        <v>M</v>
      </c>
      <c r="C281" s="136" t="str">
        <f>'BOYS '!A324</f>
        <v>U15</v>
      </c>
      <c r="D281" s="136">
        <f>'BOYS '!C324</f>
        <v>0</v>
      </c>
      <c r="E281" s="136">
        <f>'BOYS '!D324</f>
        <v>0</v>
      </c>
      <c r="F281" s="136" t="str">
        <f>'BOYS '!E325</f>
        <v>UNDER 15 BOYS DISCUS A String</v>
      </c>
      <c r="G281" s="136">
        <f>'BOYS '!H325</f>
        <v>0</v>
      </c>
      <c r="H281" s="136">
        <f>'BOYS '!J325</f>
        <v>0</v>
      </c>
      <c r="I281" s="136" t="str">
        <f t="shared" si="4"/>
        <v>U15M</v>
      </c>
      <c r="J281" s="137">
        <f>'BOYS '!G325</f>
        <v>0</v>
      </c>
    </row>
    <row r="282" spans="1:10">
      <c r="A282" s="136" t="str">
        <f>'BOYS '!L326</f>
        <v>AW</v>
      </c>
      <c r="B282" s="136" t="str">
        <f>'BOYS '!B325</f>
        <v>M</v>
      </c>
      <c r="C282" s="136" t="str">
        <f>'BOYS '!A325</f>
        <v>U15</v>
      </c>
      <c r="D282" s="136" t="str">
        <f>'BOYS '!C325</f>
        <v>DTU15M</v>
      </c>
      <c r="E282" s="136" t="str">
        <f>'BOYS '!D325</f>
        <v>A</v>
      </c>
      <c r="F282" s="136">
        <f>'BOYS '!E326</f>
        <v>1</v>
      </c>
      <c r="G282" s="136" t="str">
        <f>'BOYS '!H326</f>
        <v>Finlay Wrey Brown</v>
      </c>
      <c r="H282" s="136" t="str">
        <f>'BOYS '!J326</f>
        <v>Win</v>
      </c>
      <c r="I282" s="136" t="str">
        <f t="shared" si="4"/>
        <v>U15M</v>
      </c>
      <c r="J282" s="137">
        <f>'BOYS '!G326</f>
        <v>29.97</v>
      </c>
    </row>
    <row r="283" spans="1:10">
      <c r="A283" s="136" t="str">
        <f>'BOYS '!L327</f>
        <v>AW</v>
      </c>
      <c r="B283" s="136" t="str">
        <f>'BOYS '!B326</f>
        <v>M</v>
      </c>
      <c r="C283" s="136" t="str">
        <f>'BOYS '!A326</f>
        <v>U15</v>
      </c>
      <c r="D283" s="136" t="str">
        <f>'BOYS '!C326</f>
        <v>DTU15M</v>
      </c>
      <c r="E283" s="136" t="str">
        <f>'BOYS '!D326</f>
        <v>A</v>
      </c>
      <c r="F283" s="136">
        <f>'BOYS '!E327</f>
        <v>2</v>
      </c>
      <c r="G283" s="136" t="str">
        <f>'BOYS '!H327</f>
        <v>Jonathan Davies</v>
      </c>
      <c r="H283" s="136" t="str">
        <f>'BOYS '!J327</f>
        <v>Oxf C</v>
      </c>
      <c r="I283" s="136" t="str">
        <f t="shared" si="4"/>
        <v>U15M</v>
      </c>
      <c r="J283" s="137">
        <f>'BOYS '!G327</f>
        <v>24.03</v>
      </c>
    </row>
    <row r="284" spans="1:10">
      <c r="A284" s="136" t="str">
        <f>'BOYS '!L328</f>
        <v>AW</v>
      </c>
      <c r="B284" s="136" t="str">
        <f>'BOYS '!B327</f>
        <v>M</v>
      </c>
      <c r="C284" s="136" t="str">
        <f>'BOYS '!A327</f>
        <v>U15</v>
      </c>
      <c r="D284" s="136" t="str">
        <f>'BOYS '!C327</f>
        <v>DTU15M</v>
      </c>
      <c r="E284" s="136" t="str">
        <f>'BOYS '!D327</f>
        <v>A</v>
      </c>
      <c r="F284" s="136">
        <f>'BOYS '!E328</f>
        <v>3</v>
      </c>
      <c r="G284" s="136" t="str">
        <f>'BOYS '!H328</f>
        <v>Ed Langdon</v>
      </c>
      <c r="H284" s="136" t="str">
        <f>'BOYS '!J328</f>
        <v>Newb</v>
      </c>
      <c r="I284" s="136" t="str">
        <f t="shared" si="4"/>
        <v>U15M</v>
      </c>
      <c r="J284" s="137">
        <f>'BOYS '!G328</f>
        <v>23.65</v>
      </c>
    </row>
    <row r="285" spans="1:10">
      <c r="A285" s="136" t="str">
        <f>'BOYS '!L329</f>
        <v xml:space="preserve"> </v>
      </c>
      <c r="B285" s="136" t="str">
        <f>'BOYS '!B328</f>
        <v>M</v>
      </c>
      <c r="C285" s="136" t="str">
        <f>'BOYS '!A328</f>
        <v>U15</v>
      </c>
      <c r="D285" s="136" t="str">
        <f>'BOYS '!C328</f>
        <v>DTU15M</v>
      </c>
      <c r="E285" s="136" t="str">
        <f>'BOYS '!D328</f>
        <v>A</v>
      </c>
      <c r="F285" s="136">
        <f>'BOYS '!E329</f>
        <v>4</v>
      </c>
      <c r="G285" s="136" t="str">
        <f>'BOYS '!H329</f>
        <v>Ollie Storer</v>
      </c>
      <c r="H285" s="136" t="str">
        <f>'BOYS '!J329</f>
        <v>Slough J</v>
      </c>
      <c r="I285" s="136" t="str">
        <f t="shared" si="4"/>
        <v>U15M</v>
      </c>
      <c r="J285" s="137">
        <f>'BOYS '!G329</f>
        <v>21.28</v>
      </c>
    </row>
    <row r="286" spans="1:10">
      <c r="A286" s="136" t="str">
        <f>'BOYS '!L331</f>
        <v/>
      </c>
      <c r="B286" s="136" t="str">
        <f>'BOYS '!B329</f>
        <v>M</v>
      </c>
      <c r="C286" s="136" t="str">
        <f>'BOYS '!A329</f>
        <v>U15</v>
      </c>
      <c r="D286" s="136" t="str">
        <f>'BOYS '!C329</f>
        <v>DTU15M</v>
      </c>
      <c r="E286" s="136" t="str">
        <f>'BOYS '!D329</f>
        <v>A</v>
      </c>
      <c r="F286" s="136">
        <f>'BOYS '!E331</f>
        <v>6</v>
      </c>
      <c r="G286" s="136" t="str">
        <f>'BOYS '!H331</f>
        <v xml:space="preserve"> </v>
      </c>
      <c r="H286" s="136" t="str">
        <f>'BOYS '!J331</f>
        <v/>
      </c>
      <c r="I286" s="136" t="str">
        <f t="shared" si="4"/>
        <v>U15M</v>
      </c>
      <c r="J286" s="137">
        <f>'BOYS '!G331</f>
        <v>0</v>
      </c>
    </row>
    <row r="287" spans="1:10">
      <c r="A287" s="136">
        <f>'BOYS '!L332</f>
        <v>0</v>
      </c>
      <c r="B287" s="136" t="str">
        <f>'BOYS '!B331</f>
        <v>M</v>
      </c>
      <c r="C287" s="136" t="str">
        <f>'BOYS '!A331</f>
        <v>U15</v>
      </c>
      <c r="D287" s="136" t="str">
        <f>'BOYS '!C331</f>
        <v>DTU15M</v>
      </c>
      <c r="E287" s="136" t="str">
        <f>'BOYS '!D331</f>
        <v>A</v>
      </c>
      <c r="F287" s="136">
        <f>'BOYS '!E332</f>
        <v>0</v>
      </c>
      <c r="G287" s="136">
        <f>'BOYS '!H332</f>
        <v>0</v>
      </c>
      <c r="H287" s="136">
        <f>'BOYS '!J332</f>
        <v>0</v>
      </c>
      <c r="I287" s="136" t="str">
        <f t="shared" si="4"/>
        <v>U15M</v>
      </c>
      <c r="J287" s="137">
        <f>'BOYS '!G332</f>
        <v>0</v>
      </c>
    </row>
    <row r="288" spans="1:10" ht="51">
      <c r="A288" s="136">
        <f>'BOYS '!L333</f>
        <v>0</v>
      </c>
      <c r="B288" s="136" t="str">
        <f>'BOYS '!B332</f>
        <v>M</v>
      </c>
      <c r="C288" s="136" t="str">
        <f>'BOYS '!A332</f>
        <v>U15</v>
      </c>
      <c r="D288" s="136">
        <f>'BOYS '!C332</f>
        <v>0</v>
      </c>
      <c r="E288" s="136">
        <f>'BOYS '!D332</f>
        <v>0</v>
      </c>
      <c r="F288" s="136" t="str">
        <f>'BOYS '!E333</f>
        <v>UNDER 15 BOYS DISCUS B String</v>
      </c>
      <c r="G288" s="136">
        <f>'BOYS '!H333</f>
        <v>0</v>
      </c>
      <c r="H288" s="136">
        <f>'BOYS '!J333</f>
        <v>0</v>
      </c>
      <c r="I288" s="136" t="str">
        <f t="shared" si="4"/>
        <v>U15M</v>
      </c>
      <c r="J288" s="137">
        <f>'BOYS '!G333</f>
        <v>0</v>
      </c>
    </row>
    <row r="289" spans="1:10">
      <c r="A289" s="136" t="str">
        <f>'BOYS '!L334</f>
        <v>AW</v>
      </c>
      <c r="B289" s="136" t="str">
        <f>'BOYS '!B333</f>
        <v>M</v>
      </c>
      <c r="C289" s="136" t="str">
        <f>'BOYS '!A333</f>
        <v>U15</v>
      </c>
      <c r="D289" s="136" t="str">
        <f>'BOYS '!C333</f>
        <v>DTU15M</v>
      </c>
      <c r="E289" s="136" t="str">
        <f>'BOYS '!D333</f>
        <v>B</v>
      </c>
      <c r="F289" s="136">
        <f>'BOYS '!E334</f>
        <v>1</v>
      </c>
      <c r="G289" s="136" t="str">
        <f>'BOYS '!H334</f>
        <v>Charlie Elford Pond</v>
      </c>
      <c r="H289" s="136" t="str">
        <f>'BOYS '!J334</f>
        <v>Win</v>
      </c>
      <c r="I289" s="136" t="str">
        <f t="shared" si="4"/>
        <v>U15M</v>
      </c>
      <c r="J289" s="137">
        <f>'BOYS '!G334</f>
        <v>28.49</v>
      </c>
    </row>
    <row r="290" spans="1:10">
      <c r="A290" s="136" t="str">
        <f>'BOYS '!L335</f>
        <v xml:space="preserve"> </v>
      </c>
      <c r="B290" s="136" t="str">
        <f>'BOYS '!B334</f>
        <v>M</v>
      </c>
      <c r="C290" s="136" t="str">
        <f>'BOYS '!A334</f>
        <v>U15</v>
      </c>
      <c r="D290" s="136" t="str">
        <f>'BOYS '!C334</f>
        <v>DTU15M</v>
      </c>
      <c r="E290" s="136" t="str">
        <f>'BOYS '!D334</f>
        <v>B</v>
      </c>
      <c r="F290" s="136">
        <f>'BOYS '!E335</f>
        <v>2</v>
      </c>
      <c r="G290" s="136" t="str">
        <f>'BOYS '!H335</f>
        <v>Fallou Faye</v>
      </c>
      <c r="H290" s="136" t="str">
        <f>'BOYS '!J335</f>
        <v>Oxf C</v>
      </c>
      <c r="I290" s="136" t="str">
        <f t="shared" si="4"/>
        <v>U15M</v>
      </c>
      <c r="J290" s="137">
        <f>'BOYS '!G335</f>
        <v>17.14</v>
      </c>
    </row>
    <row r="291" spans="1:10">
      <c r="A291" s="136" t="str">
        <f>'BOYS '!L336</f>
        <v xml:space="preserve"> </v>
      </c>
      <c r="B291" s="136" t="str">
        <f>'BOYS '!B335</f>
        <v>M</v>
      </c>
      <c r="C291" s="136" t="str">
        <f>'BOYS '!A335</f>
        <v>U15</v>
      </c>
      <c r="D291" s="136" t="str">
        <f>'BOYS '!C335</f>
        <v>DTU15M</v>
      </c>
      <c r="E291" s="136" t="str">
        <f>'BOYS '!D335</f>
        <v>B</v>
      </c>
      <c r="F291" s="136">
        <f>'BOYS '!E336</f>
        <v>3</v>
      </c>
      <c r="G291" s="136" t="str">
        <f>'BOYS '!H336</f>
        <v>Daniel Hasan Diaz</v>
      </c>
      <c r="H291" s="136" t="str">
        <f>'BOYS '!J336</f>
        <v>Slough J</v>
      </c>
      <c r="I291" s="136" t="str">
        <f t="shared" si="4"/>
        <v>U15M</v>
      </c>
      <c r="J291" s="137">
        <f>'BOYS '!G336</f>
        <v>14.64</v>
      </c>
    </row>
    <row r="292" spans="1:10">
      <c r="A292" s="136" t="str">
        <f>'BOYS '!L337</f>
        <v xml:space="preserve"> </v>
      </c>
      <c r="B292" s="136" t="str">
        <f>'BOYS '!B336</f>
        <v>M</v>
      </c>
      <c r="C292" s="136" t="str">
        <f>'BOYS '!A336</f>
        <v>U15</v>
      </c>
      <c r="D292" s="136" t="str">
        <f>'BOYS '!C336</f>
        <v>DTU15M</v>
      </c>
      <c r="E292" s="136" t="str">
        <f>'BOYS '!D336</f>
        <v>B</v>
      </c>
      <c r="F292" s="136">
        <f>'BOYS '!E337</f>
        <v>4</v>
      </c>
      <c r="G292" s="136" t="str">
        <f>'BOYS '!H337</f>
        <v>Jacob Pritchard</v>
      </c>
      <c r="H292" s="136" t="str">
        <f>'BOYS '!J337</f>
        <v>Marl J</v>
      </c>
      <c r="I292" s="136" t="str">
        <f t="shared" si="4"/>
        <v>U15M</v>
      </c>
      <c r="J292" s="137">
        <f>'BOYS '!G337</f>
        <v>13.98</v>
      </c>
    </row>
    <row r="293" spans="1:10">
      <c r="A293" s="136" t="str">
        <f>'BOYS '!L339</f>
        <v/>
      </c>
      <c r="B293" s="136" t="str">
        <f>'BOYS '!B337</f>
        <v>M</v>
      </c>
      <c r="C293" s="136" t="str">
        <f>'BOYS '!A337</f>
        <v>U15</v>
      </c>
      <c r="D293" s="136" t="str">
        <f>'BOYS '!C337</f>
        <v>DTU15M</v>
      </c>
      <c r="E293" s="136" t="str">
        <f>'BOYS '!D337</f>
        <v>B</v>
      </c>
      <c r="F293" s="136">
        <f>'BOYS '!E339</f>
        <v>6</v>
      </c>
      <c r="G293" s="136" t="str">
        <f>'BOYS '!H339</f>
        <v xml:space="preserve"> </v>
      </c>
      <c r="H293" s="136" t="str">
        <f>'BOYS '!J339</f>
        <v/>
      </c>
      <c r="I293" s="136" t="str">
        <f t="shared" si="4"/>
        <v>U15M</v>
      </c>
      <c r="J293" s="137">
        <f>'BOYS '!G339</f>
        <v>0</v>
      </c>
    </row>
    <row r="294" spans="1:10">
      <c r="A294" s="136">
        <f>'BOYS '!L340</f>
        <v>0</v>
      </c>
      <c r="B294" s="136" t="str">
        <f>'BOYS '!B339</f>
        <v>M</v>
      </c>
      <c r="C294" s="136" t="str">
        <f>'BOYS '!A339</f>
        <v>U15</v>
      </c>
      <c r="D294" s="136" t="str">
        <f>'BOYS '!C339</f>
        <v>DTU15M</v>
      </c>
      <c r="E294" s="136" t="str">
        <f>'BOYS '!D339</f>
        <v>B</v>
      </c>
      <c r="F294" s="136">
        <f>'BOYS '!E340</f>
        <v>0</v>
      </c>
      <c r="G294" s="136">
        <f>'BOYS '!H340</f>
        <v>0</v>
      </c>
      <c r="H294" s="136">
        <f>'BOYS '!J340</f>
        <v>0</v>
      </c>
      <c r="I294" s="136" t="str">
        <f t="shared" si="4"/>
        <v>U15M</v>
      </c>
      <c r="J294" s="137">
        <f>'BOYS '!G340</f>
        <v>0</v>
      </c>
    </row>
    <row r="295" spans="1:10" ht="51">
      <c r="A295" s="136">
        <f>'BOYS '!L341</f>
        <v>0</v>
      </c>
      <c r="B295" s="136" t="str">
        <f>'BOYS '!B340</f>
        <v>M</v>
      </c>
      <c r="C295" s="136" t="str">
        <f>'BOYS '!A340</f>
        <v>U15</v>
      </c>
      <c r="D295" s="136">
        <f>'BOYS '!C340</f>
        <v>0</v>
      </c>
      <c r="E295" s="136">
        <f>'BOYS '!D340</f>
        <v>0</v>
      </c>
      <c r="F295" s="136" t="str">
        <f>'BOYS '!E341</f>
        <v>UNDER 15 BOYS JAVELIN A String</v>
      </c>
      <c r="G295" s="136">
        <f>'BOYS '!H341</f>
        <v>0</v>
      </c>
      <c r="H295" s="136">
        <f>'BOYS '!J341</f>
        <v>0</v>
      </c>
      <c r="I295" s="136" t="str">
        <f t="shared" si="4"/>
        <v>U15M</v>
      </c>
      <c r="J295" s="137">
        <f>'BOYS '!G341</f>
        <v>0</v>
      </c>
    </row>
    <row r="296" spans="1:10">
      <c r="A296" s="136" t="str">
        <f>'BOYS '!L342</f>
        <v>AW</v>
      </c>
      <c r="B296" s="136" t="str">
        <f>'BOYS '!B341</f>
        <v>M</v>
      </c>
      <c r="C296" s="136" t="str">
        <f>'BOYS '!A341</f>
        <v>U15</v>
      </c>
      <c r="D296" s="136" t="str">
        <f>'BOYS '!C341</f>
        <v xml:space="preserve">JTU15M </v>
      </c>
      <c r="E296" s="136" t="str">
        <f>'BOYS '!D341</f>
        <v>A</v>
      </c>
      <c r="F296" s="136">
        <f>'BOYS '!E342</f>
        <v>1</v>
      </c>
      <c r="G296" s="136" t="str">
        <f>'BOYS '!H342</f>
        <v>Finlay Wrey Brown</v>
      </c>
      <c r="H296" s="136" t="str">
        <f>'BOYS '!J342</f>
        <v>Win</v>
      </c>
      <c r="I296" s="136" t="str">
        <f t="shared" si="4"/>
        <v>U15M</v>
      </c>
      <c r="J296" s="137">
        <f>'BOYS '!G342</f>
        <v>35.520000000000003</v>
      </c>
    </row>
    <row r="297" spans="1:10">
      <c r="A297" s="136" t="str">
        <f>'BOYS '!L343</f>
        <v xml:space="preserve"> </v>
      </c>
      <c r="B297" s="136" t="str">
        <f>'BOYS '!B342</f>
        <v>M</v>
      </c>
      <c r="C297" s="136" t="str">
        <f>'BOYS '!A342</f>
        <v>U15</v>
      </c>
      <c r="D297" s="136" t="str">
        <f>'BOYS '!C342</f>
        <v xml:space="preserve">JTU15M </v>
      </c>
      <c r="E297" s="136" t="str">
        <f>'BOYS '!D342</f>
        <v>A</v>
      </c>
      <c r="F297" s="136">
        <f>'BOYS '!E343</f>
        <v>2</v>
      </c>
      <c r="G297" s="136" t="str">
        <f>'BOYS '!H343</f>
        <v>Doug Rogan Rea</v>
      </c>
      <c r="H297" s="136" t="str">
        <f>'BOYS '!J343</f>
        <v>Marl J</v>
      </c>
      <c r="I297" s="136" t="str">
        <f t="shared" si="4"/>
        <v>U15M</v>
      </c>
      <c r="J297" s="137">
        <f>'BOYS '!G343</f>
        <v>28.92</v>
      </c>
    </row>
    <row r="298" spans="1:10">
      <c r="A298" s="136" t="str">
        <f>'BOYS '!L344</f>
        <v xml:space="preserve"> </v>
      </c>
      <c r="B298" s="136" t="str">
        <f>'BOYS '!B343</f>
        <v>M</v>
      </c>
      <c r="C298" s="136" t="str">
        <f>'BOYS '!A343</f>
        <v>U15</v>
      </c>
      <c r="D298" s="136" t="str">
        <f>'BOYS '!C343</f>
        <v xml:space="preserve">JTU15M </v>
      </c>
      <c r="E298" s="136" t="str">
        <f>'BOYS '!D343</f>
        <v>A</v>
      </c>
      <c r="F298" s="136">
        <f>'BOYS '!E344</f>
        <v>3</v>
      </c>
      <c r="G298" s="136" t="str">
        <f>'BOYS '!H344</f>
        <v>Rasool Aminu</v>
      </c>
      <c r="H298" s="136" t="str">
        <f>'BOYS '!J344</f>
        <v>Oxf C</v>
      </c>
      <c r="I298" s="136" t="str">
        <f t="shared" si="4"/>
        <v>U15M</v>
      </c>
      <c r="J298" s="137">
        <f>'BOYS '!G344</f>
        <v>21.29</v>
      </c>
    </row>
    <row r="299" spans="1:10">
      <c r="A299" s="136" t="str">
        <f>'BOYS '!L345</f>
        <v xml:space="preserve"> </v>
      </c>
      <c r="B299" s="136" t="str">
        <f>'BOYS '!B344</f>
        <v>M</v>
      </c>
      <c r="C299" s="136" t="str">
        <f>'BOYS '!A344</f>
        <v>U15</v>
      </c>
      <c r="D299" s="136" t="str">
        <f>'BOYS '!C344</f>
        <v xml:space="preserve">JTU15M </v>
      </c>
      <c r="E299" s="136" t="str">
        <f>'BOYS '!D344</f>
        <v>A</v>
      </c>
      <c r="F299" s="136">
        <f>'BOYS '!E345</f>
        <v>4</v>
      </c>
      <c r="G299" s="136" t="str">
        <f>'BOYS '!H345</f>
        <v>Thomas Wood</v>
      </c>
      <c r="H299" s="136" t="str">
        <f>'BOYS '!J345</f>
        <v>Salis</v>
      </c>
      <c r="I299" s="136" t="str">
        <f t="shared" si="4"/>
        <v>U15M</v>
      </c>
      <c r="J299" s="137">
        <f>'BOYS '!G345</f>
        <v>19.16</v>
      </c>
    </row>
    <row r="300" spans="1:10">
      <c r="A300" s="136" t="str">
        <f>'BOYS '!L347</f>
        <v xml:space="preserve"> </v>
      </c>
      <c r="B300" s="136" t="str">
        <f>'BOYS '!B345</f>
        <v>M</v>
      </c>
      <c r="C300" s="136" t="str">
        <f>'BOYS '!A345</f>
        <v>U15</v>
      </c>
      <c r="D300" s="136" t="str">
        <f>'BOYS '!C345</f>
        <v xml:space="preserve">JTU15M </v>
      </c>
      <c r="E300" s="136" t="str">
        <f>'BOYS '!D345</f>
        <v>A</v>
      </c>
      <c r="F300" s="136">
        <f>'BOYS '!E347</f>
        <v>6</v>
      </c>
      <c r="G300" s="136" t="str">
        <f>'BOYS '!H347</f>
        <v>Andrew Points</v>
      </c>
      <c r="H300" s="136" t="str">
        <f>'BOYS '!J347</f>
        <v>Newb</v>
      </c>
      <c r="I300" s="136" t="str">
        <f t="shared" si="4"/>
        <v>U15M</v>
      </c>
      <c r="J300" s="137">
        <f>'BOYS '!G347</f>
        <v>14.26</v>
      </c>
    </row>
    <row r="301" spans="1:10">
      <c r="A301" s="136">
        <f>'BOYS '!L348</f>
        <v>0</v>
      </c>
      <c r="B301" s="136" t="str">
        <f>'BOYS '!B347</f>
        <v>M</v>
      </c>
      <c r="C301" s="136" t="str">
        <f>'BOYS '!A347</f>
        <v>U15</v>
      </c>
      <c r="D301" s="136" t="str">
        <f>'BOYS '!C347</f>
        <v xml:space="preserve">JTU15M </v>
      </c>
      <c r="E301" s="136" t="str">
        <f>'BOYS '!D347</f>
        <v>A</v>
      </c>
      <c r="F301" s="136">
        <f>'BOYS '!E348</f>
        <v>0</v>
      </c>
      <c r="G301" s="136">
        <f>'BOYS '!H348</f>
        <v>0</v>
      </c>
      <c r="H301" s="136">
        <f>'BOYS '!J348</f>
        <v>0</v>
      </c>
      <c r="I301" s="136" t="str">
        <f t="shared" si="4"/>
        <v>U15M</v>
      </c>
      <c r="J301" s="137">
        <f>'BOYS '!G348</f>
        <v>0</v>
      </c>
    </row>
    <row r="302" spans="1:10" ht="51">
      <c r="A302" s="136">
        <f>'BOYS '!L349</f>
        <v>0</v>
      </c>
      <c r="B302" s="136" t="str">
        <f>'BOYS '!B348</f>
        <v>M</v>
      </c>
      <c r="C302" s="136" t="str">
        <f>'BOYS '!A348</f>
        <v>U15</v>
      </c>
      <c r="D302" s="136">
        <f>'BOYS '!C348</f>
        <v>0</v>
      </c>
      <c r="E302" s="136">
        <f>'BOYS '!D348</f>
        <v>0</v>
      </c>
      <c r="F302" s="136" t="str">
        <f>'BOYS '!E349</f>
        <v>UNDER 15 BOYS JAVELIN B String</v>
      </c>
      <c r="G302" s="136">
        <f>'BOYS '!H349</f>
        <v>0</v>
      </c>
      <c r="H302" s="136">
        <f>'BOYS '!J349</f>
        <v>0</v>
      </c>
      <c r="I302" s="136" t="str">
        <f t="shared" si="4"/>
        <v>U15M</v>
      </c>
      <c r="J302" s="137">
        <f>'BOYS '!G349</f>
        <v>0</v>
      </c>
    </row>
    <row r="303" spans="1:10">
      <c r="A303" s="136" t="str">
        <f>'BOYS '!L350</f>
        <v xml:space="preserve"> </v>
      </c>
      <c r="B303" s="136" t="str">
        <f>'BOYS '!B349</f>
        <v>M</v>
      </c>
      <c r="C303" s="136" t="str">
        <f>'BOYS '!A349</f>
        <v>U15</v>
      </c>
      <c r="D303" s="136" t="str">
        <f>'BOYS '!C349</f>
        <v xml:space="preserve">JTU15M </v>
      </c>
      <c r="E303" s="136" t="str">
        <f>'BOYS '!D349</f>
        <v>B</v>
      </c>
      <c r="F303" s="136">
        <f>'BOYS '!E350</f>
        <v>1</v>
      </c>
      <c r="G303" s="136" t="str">
        <f>'BOYS '!H350</f>
        <v>Jacob Pritchard</v>
      </c>
      <c r="H303" s="136" t="str">
        <f>'BOYS '!J350</f>
        <v>Marl J</v>
      </c>
      <c r="I303" s="136" t="str">
        <f t="shared" si="4"/>
        <v>U15M</v>
      </c>
      <c r="J303" s="137">
        <f>'BOYS '!G350</f>
        <v>19.010000000000002</v>
      </c>
    </row>
    <row r="304" spans="1:10">
      <c r="A304" s="136" t="str">
        <f>'BOYS '!L351</f>
        <v xml:space="preserve"> </v>
      </c>
      <c r="B304" s="136" t="str">
        <f>'BOYS '!B350</f>
        <v>M</v>
      </c>
      <c r="C304" s="136" t="str">
        <f>'BOYS '!A350</f>
        <v>U15</v>
      </c>
      <c r="D304" s="136" t="str">
        <f>'BOYS '!C350</f>
        <v xml:space="preserve">JTU15M </v>
      </c>
      <c r="E304" s="136" t="str">
        <f>'BOYS '!D350</f>
        <v>B</v>
      </c>
      <c r="F304" s="136">
        <f>'BOYS '!E351</f>
        <v>2</v>
      </c>
      <c r="G304" s="136" t="str">
        <f>'BOYS '!H351</f>
        <v>Cameron Jacobs</v>
      </c>
      <c r="H304" s="136" t="str">
        <f>'BOYS '!J351</f>
        <v>Salis</v>
      </c>
      <c r="I304" s="136" t="str">
        <f t="shared" si="4"/>
        <v>U15M</v>
      </c>
      <c r="J304" s="137">
        <f>'BOYS '!G351</f>
        <v>6.17</v>
      </c>
    </row>
    <row r="305" spans="1:10">
      <c r="A305" s="136" t="str">
        <f>'BOYS '!L352</f>
        <v/>
      </c>
      <c r="B305" s="136" t="str">
        <f>'BOYS '!B351</f>
        <v>M</v>
      </c>
      <c r="C305" s="136" t="str">
        <f>'BOYS '!A351</f>
        <v>U15</v>
      </c>
      <c r="D305" s="136" t="str">
        <f>'BOYS '!C351</f>
        <v xml:space="preserve">JTU15M </v>
      </c>
      <c r="E305" s="136" t="str">
        <f>'BOYS '!D351</f>
        <v>B</v>
      </c>
      <c r="F305" s="136">
        <f>'BOYS '!E352</f>
        <v>3</v>
      </c>
      <c r="G305" s="136" t="str">
        <f>'BOYS '!H352</f>
        <v xml:space="preserve"> </v>
      </c>
      <c r="H305" s="136" t="str">
        <f>'BOYS '!J352</f>
        <v/>
      </c>
      <c r="I305" s="136" t="str">
        <f t="shared" si="4"/>
        <v>U15M</v>
      </c>
      <c r="J305" s="137">
        <f>'BOYS '!G352</f>
        <v>0</v>
      </c>
    </row>
    <row r="306" spans="1:10">
      <c r="A306" s="136" t="str">
        <f>'BOYS '!L353</f>
        <v/>
      </c>
      <c r="B306" s="136" t="str">
        <f>'BOYS '!B352</f>
        <v>M</v>
      </c>
      <c r="C306" s="136" t="str">
        <f>'BOYS '!A352</f>
        <v>U15</v>
      </c>
      <c r="D306" s="136" t="str">
        <f>'BOYS '!C352</f>
        <v xml:space="preserve">JTU15M </v>
      </c>
      <c r="E306" s="136" t="str">
        <f>'BOYS '!D352</f>
        <v>B</v>
      </c>
      <c r="F306" s="136">
        <f>'BOYS '!E353</f>
        <v>4</v>
      </c>
      <c r="G306" s="136" t="str">
        <f>'BOYS '!H353</f>
        <v xml:space="preserve"> </v>
      </c>
      <c r="H306" s="136" t="str">
        <f>'BOYS '!J353</f>
        <v/>
      </c>
      <c r="I306" s="136" t="str">
        <f t="shared" si="4"/>
        <v>U15M</v>
      </c>
      <c r="J306" s="137">
        <f>'BOYS '!G353</f>
        <v>0</v>
      </c>
    </row>
    <row r="307" spans="1:10">
      <c r="A307" s="136" t="str">
        <f>'BOYS '!L355</f>
        <v/>
      </c>
      <c r="B307" s="136" t="str">
        <f>'BOYS '!B353</f>
        <v>M</v>
      </c>
      <c r="C307" s="136" t="str">
        <f>'BOYS '!A353</f>
        <v>U15</v>
      </c>
      <c r="D307" s="136" t="str">
        <f>'BOYS '!C353</f>
        <v xml:space="preserve">JTU15M </v>
      </c>
      <c r="E307" s="136" t="str">
        <f>'BOYS '!D353</f>
        <v>B</v>
      </c>
      <c r="F307" s="136">
        <f>'BOYS '!E355</f>
        <v>6</v>
      </c>
      <c r="G307" s="136" t="str">
        <f>'BOYS '!H355</f>
        <v xml:space="preserve"> </v>
      </c>
      <c r="H307" s="136" t="str">
        <f>'BOYS '!J355</f>
        <v/>
      </c>
      <c r="I307" s="136" t="str">
        <f t="shared" si="4"/>
        <v>U15M</v>
      </c>
      <c r="J307" s="137">
        <f>'BOYS '!G355</f>
        <v>0</v>
      </c>
    </row>
    <row r="308" spans="1:10">
      <c r="A308" s="136">
        <f>'BOYS '!L356</f>
        <v>0</v>
      </c>
      <c r="B308" s="136" t="str">
        <f>'BOYS '!B355</f>
        <v>M</v>
      </c>
      <c r="C308" s="136" t="str">
        <f>'BOYS '!A355</f>
        <v>U15</v>
      </c>
      <c r="D308" s="136" t="str">
        <f>'BOYS '!C355</f>
        <v xml:space="preserve">JTU15M </v>
      </c>
      <c r="E308" s="136" t="str">
        <f>'BOYS '!D355</f>
        <v>B</v>
      </c>
      <c r="F308" s="136">
        <f>'BOYS '!E356</f>
        <v>0</v>
      </c>
      <c r="G308" s="136">
        <f>'BOYS '!H356</f>
        <v>0</v>
      </c>
      <c r="H308" s="136">
        <f>'BOYS '!J356</f>
        <v>0</v>
      </c>
      <c r="I308" s="136" t="str">
        <f t="shared" si="4"/>
        <v>U15M</v>
      </c>
      <c r="J308" s="137">
        <f>'BOYS '!G356</f>
        <v>0</v>
      </c>
    </row>
    <row r="309" spans="1:10" ht="51">
      <c r="A309" s="136">
        <f>'BOYS '!L357</f>
        <v>0</v>
      </c>
      <c r="B309" s="136" t="str">
        <f>'BOYS '!B356</f>
        <v>M</v>
      </c>
      <c r="C309" s="136" t="str">
        <f>'BOYS '!A356</f>
        <v>U15</v>
      </c>
      <c r="D309" s="136">
        <f>'BOYS '!C356</f>
        <v>0</v>
      </c>
      <c r="E309" s="136">
        <f>'BOYS '!D356</f>
        <v>0</v>
      </c>
      <c r="F309" s="136" t="str">
        <f>'BOYS '!E357</f>
        <v>UNDER 17 MEN 100m A String</v>
      </c>
      <c r="G309" s="136">
        <f>'BOYS '!H357</f>
        <v>0</v>
      </c>
      <c r="H309" s="136">
        <f>'BOYS '!J357</f>
        <v>0</v>
      </c>
      <c r="I309" s="136" t="str">
        <f t="shared" si="4"/>
        <v>U15M</v>
      </c>
      <c r="J309" s="137">
        <f>'BOYS '!G357</f>
        <v>0</v>
      </c>
    </row>
    <row r="310" spans="1:10">
      <c r="A310" s="136" t="str">
        <f>'BOYS '!L358</f>
        <v xml:space="preserve"> </v>
      </c>
      <c r="B310" s="136" t="str">
        <f>'BOYS '!B357</f>
        <v>M</v>
      </c>
      <c r="C310" s="136" t="str">
        <f>'BOYS '!A357</f>
        <v>U17</v>
      </c>
      <c r="D310" s="136">
        <f>'BOYS '!C357</f>
        <v>100</v>
      </c>
      <c r="E310" s="136" t="str">
        <f>'BOYS '!D357</f>
        <v>A</v>
      </c>
      <c r="F310" s="136">
        <f>'BOYS '!E358</f>
        <v>1</v>
      </c>
      <c r="G310" s="136" t="str">
        <f>'BOYS '!H358</f>
        <v>Ben Thomas</v>
      </c>
      <c r="H310" s="136" t="str">
        <f>'BOYS '!J358</f>
        <v>Win</v>
      </c>
      <c r="I310" s="136" t="str">
        <f t="shared" si="4"/>
        <v>U17M</v>
      </c>
      <c r="J310" s="137">
        <f>'BOYS '!G358</f>
        <v>12.1</v>
      </c>
    </row>
    <row r="311" spans="1:10">
      <c r="A311" s="136" t="str">
        <f>'BOYS '!L359</f>
        <v xml:space="preserve"> </v>
      </c>
      <c r="B311" s="136" t="str">
        <f>'BOYS '!B358</f>
        <v>M</v>
      </c>
      <c r="C311" s="136" t="str">
        <f>'BOYS '!A358</f>
        <v>U17</v>
      </c>
      <c r="D311" s="136">
        <f>'BOYS '!C358</f>
        <v>100</v>
      </c>
      <c r="E311" s="136" t="str">
        <f>'BOYS '!D358</f>
        <v>A</v>
      </c>
      <c r="F311" s="136">
        <f>'BOYS '!E359</f>
        <v>2</v>
      </c>
      <c r="G311" s="136" t="str">
        <f>'BOYS '!H359</f>
        <v>Alistair Jardine</v>
      </c>
      <c r="H311" s="136" t="str">
        <f>'BOYS '!J359</f>
        <v>Newb</v>
      </c>
      <c r="I311" s="136" t="str">
        <f t="shared" si="4"/>
        <v>U17M</v>
      </c>
      <c r="J311" s="137">
        <f>'BOYS '!G359</f>
        <v>12.2</v>
      </c>
    </row>
    <row r="312" spans="1:10">
      <c r="A312" s="136" t="str">
        <f>'BOYS '!L360</f>
        <v xml:space="preserve"> </v>
      </c>
      <c r="B312" s="136" t="str">
        <f>'BOYS '!B359</f>
        <v>M</v>
      </c>
      <c r="C312" s="136" t="str">
        <f>'BOYS '!A359</f>
        <v>U17</v>
      </c>
      <c r="D312" s="136">
        <f>'BOYS '!C359</f>
        <v>100</v>
      </c>
      <c r="E312" s="136" t="str">
        <f>'BOYS '!D359</f>
        <v>A</v>
      </c>
      <c r="F312" s="136">
        <f>'BOYS '!E360</f>
        <v>3</v>
      </c>
      <c r="G312" s="136" t="str">
        <f>'BOYS '!H360</f>
        <v>Fionn Leaney</v>
      </c>
      <c r="H312" s="136" t="str">
        <f>'BOYS '!J360</f>
        <v>Oxf C</v>
      </c>
      <c r="I312" s="136" t="str">
        <f t="shared" si="4"/>
        <v>U17M</v>
      </c>
      <c r="J312" s="137">
        <f>'BOYS '!G360</f>
        <v>12.3</v>
      </c>
    </row>
    <row r="313" spans="1:10">
      <c r="A313" s="136" t="str">
        <f>'BOYS '!L361</f>
        <v xml:space="preserve"> </v>
      </c>
      <c r="B313" s="136" t="str">
        <f>'BOYS '!B360</f>
        <v>M</v>
      </c>
      <c r="C313" s="136" t="str">
        <f>'BOYS '!A360</f>
        <v>U17</v>
      </c>
      <c r="D313" s="136">
        <f>'BOYS '!C360</f>
        <v>100</v>
      </c>
      <c r="E313" s="136" t="str">
        <f>'BOYS '!D360</f>
        <v>A</v>
      </c>
      <c r="F313" s="136">
        <f>'BOYS '!E361</f>
        <v>4</v>
      </c>
      <c r="G313" s="136" t="str">
        <f>'BOYS '!H361</f>
        <v xml:space="preserve"> </v>
      </c>
      <c r="H313" s="136" t="str">
        <f>'BOYS '!J361</f>
        <v/>
      </c>
      <c r="I313" s="136" t="str">
        <f t="shared" si="4"/>
        <v>U17M</v>
      </c>
      <c r="J313" s="137" t="str">
        <f>'BOYS '!G361</f>
        <v/>
      </c>
    </row>
    <row r="314" spans="1:10">
      <c r="A314" s="136" t="str">
        <f>'BOYS '!L363</f>
        <v xml:space="preserve"> </v>
      </c>
      <c r="B314" s="136" t="str">
        <f>'BOYS '!B361</f>
        <v>M</v>
      </c>
      <c r="C314" s="136" t="str">
        <f>'BOYS '!A361</f>
        <v>U17</v>
      </c>
      <c r="D314" s="136">
        <f>'BOYS '!C361</f>
        <v>100</v>
      </c>
      <c r="E314" s="136" t="str">
        <f>'BOYS '!D361</f>
        <v>A</v>
      </c>
      <c r="F314" s="136">
        <f>'BOYS '!E363</f>
        <v>6</v>
      </c>
      <c r="G314" s="136" t="str">
        <f>'BOYS '!H363</f>
        <v xml:space="preserve"> </v>
      </c>
      <c r="H314" s="136" t="str">
        <f>'BOYS '!J363</f>
        <v/>
      </c>
      <c r="I314" s="136" t="str">
        <f t="shared" si="4"/>
        <v>U17M</v>
      </c>
      <c r="J314" s="137" t="str">
        <f>'BOYS '!G363</f>
        <v/>
      </c>
    </row>
    <row r="315" spans="1:10">
      <c r="A315" s="136">
        <f>'BOYS '!L364</f>
        <v>0</v>
      </c>
      <c r="B315" s="136" t="str">
        <f>'BOYS '!B363</f>
        <v>M</v>
      </c>
      <c r="C315" s="136" t="str">
        <f>'BOYS '!A363</f>
        <v>U17</v>
      </c>
      <c r="D315" s="136">
        <f>'BOYS '!C363</f>
        <v>100</v>
      </c>
      <c r="E315" s="136" t="str">
        <f>'BOYS '!D363</f>
        <v>A</v>
      </c>
      <c r="F315" s="136">
        <f>'BOYS '!E364</f>
        <v>0</v>
      </c>
      <c r="G315" s="136">
        <f>'BOYS '!H364</f>
        <v>0</v>
      </c>
      <c r="H315" s="136">
        <f>'BOYS '!J364</f>
        <v>0</v>
      </c>
      <c r="I315" s="136" t="str">
        <f t="shared" si="4"/>
        <v>U17M</v>
      </c>
      <c r="J315" s="137">
        <f>'BOYS '!G364</f>
        <v>0</v>
      </c>
    </row>
    <row r="316" spans="1:10" ht="51">
      <c r="A316" s="136">
        <f>'BOYS '!L365</f>
        <v>0</v>
      </c>
      <c r="B316" s="136" t="str">
        <f>'BOYS '!B364</f>
        <v>M</v>
      </c>
      <c r="C316" s="136" t="str">
        <f>'BOYS '!A364</f>
        <v>U17</v>
      </c>
      <c r="D316" s="136">
        <f>'BOYS '!C364</f>
        <v>0</v>
      </c>
      <c r="E316" s="136">
        <f>'BOYS '!D364</f>
        <v>0</v>
      </c>
      <c r="F316" s="136" t="str">
        <f>'BOYS '!E365</f>
        <v>UNDER 17 MEN 100m B String</v>
      </c>
      <c r="G316" s="136">
        <f>'BOYS '!H365</f>
        <v>0</v>
      </c>
      <c r="H316" s="136">
        <f>'BOYS '!J365</f>
        <v>0</v>
      </c>
      <c r="I316" s="136" t="str">
        <f t="shared" si="4"/>
        <v>U17M</v>
      </c>
      <c r="J316" s="137">
        <f>'BOYS '!G365</f>
        <v>0</v>
      </c>
    </row>
    <row r="317" spans="1:10">
      <c r="A317" s="136" t="str">
        <f>'BOYS '!L366</f>
        <v xml:space="preserve"> </v>
      </c>
      <c r="B317" s="136" t="str">
        <f>'BOYS '!B365</f>
        <v>M</v>
      </c>
      <c r="C317" s="136" t="str">
        <f>'BOYS '!A365</f>
        <v>U17</v>
      </c>
      <c r="D317" s="136">
        <f>'BOYS '!C365</f>
        <v>100</v>
      </c>
      <c r="E317" s="136" t="str">
        <f>'BOYS '!D365</f>
        <v>B</v>
      </c>
      <c r="F317" s="136">
        <f>'BOYS '!E366</f>
        <v>1</v>
      </c>
      <c r="G317" s="136" t="str">
        <f>'BOYS '!H366</f>
        <v>Iwan Wrey Brown</v>
      </c>
      <c r="H317" s="136" t="str">
        <f>'BOYS '!J366</f>
        <v>Win</v>
      </c>
      <c r="I317" s="136" t="str">
        <f t="shared" si="4"/>
        <v>U17M</v>
      </c>
      <c r="J317" s="137">
        <f>'BOYS '!G366</f>
        <v>12.3</v>
      </c>
    </row>
    <row r="318" spans="1:10">
      <c r="A318" s="136" t="str">
        <f>'BOYS '!L367</f>
        <v xml:space="preserve"> </v>
      </c>
      <c r="B318" s="136" t="str">
        <f>'BOYS '!B366</f>
        <v>M</v>
      </c>
      <c r="C318" s="136" t="str">
        <f>'BOYS '!A366</f>
        <v>U17</v>
      </c>
      <c r="D318" s="136">
        <f>'BOYS '!C366</f>
        <v>100</v>
      </c>
      <c r="E318" s="136" t="str">
        <f>'BOYS '!D366</f>
        <v>B</v>
      </c>
      <c r="F318" s="136">
        <f>'BOYS '!E367</f>
        <v>2</v>
      </c>
      <c r="G318" s="136" t="str">
        <f>'BOYS '!H367</f>
        <v>Callum Potts</v>
      </c>
      <c r="H318" s="136" t="str">
        <f>'BOYS '!J367</f>
        <v>Newb</v>
      </c>
      <c r="I318" s="136" t="str">
        <f t="shared" si="4"/>
        <v>U17M</v>
      </c>
      <c r="J318" s="137">
        <f>'BOYS '!G367</f>
        <v>12.5</v>
      </c>
    </row>
    <row r="319" spans="1:10">
      <c r="A319" s="136" t="str">
        <f>'BOYS '!L368</f>
        <v xml:space="preserve"> </v>
      </c>
      <c r="B319" s="136" t="str">
        <f>'BOYS '!B367</f>
        <v>M</v>
      </c>
      <c r="C319" s="136" t="str">
        <f>'BOYS '!A367</f>
        <v>U17</v>
      </c>
      <c r="D319" s="136">
        <f>'BOYS '!C367</f>
        <v>100</v>
      </c>
      <c r="E319" s="136" t="str">
        <f>'BOYS '!D367</f>
        <v>B</v>
      </c>
      <c r="F319" s="136">
        <f>'BOYS '!E368</f>
        <v>3</v>
      </c>
      <c r="G319" s="136" t="str">
        <f>'BOYS '!H368</f>
        <v>Roshan Mowatt</v>
      </c>
      <c r="H319" s="136" t="str">
        <f>'BOYS '!J368</f>
        <v>Oxf C</v>
      </c>
      <c r="I319" s="136" t="str">
        <f t="shared" si="4"/>
        <v>U17M</v>
      </c>
      <c r="J319" s="137">
        <f>'BOYS '!G368</f>
        <v>12.7</v>
      </c>
    </row>
    <row r="320" spans="1:10">
      <c r="A320" s="136" t="str">
        <f>'BOYS '!L369</f>
        <v xml:space="preserve"> </v>
      </c>
      <c r="B320" s="136" t="str">
        <f>'BOYS '!B368</f>
        <v>M</v>
      </c>
      <c r="C320" s="136" t="str">
        <f>'BOYS '!A368</f>
        <v>U17</v>
      </c>
      <c r="D320" s="136">
        <f>'BOYS '!C368</f>
        <v>100</v>
      </c>
      <c r="E320" s="136" t="str">
        <f>'BOYS '!D368</f>
        <v>B</v>
      </c>
      <c r="F320" s="136">
        <f>'BOYS '!E369</f>
        <v>4</v>
      </c>
      <c r="G320" s="136" t="str">
        <f>'BOYS '!H369</f>
        <v xml:space="preserve"> </v>
      </c>
      <c r="H320" s="136" t="str">
        <f>'BOYS '!J369</f>
        <v/>
      </c>
      <c r="I320" s="136" t="str">
        <f t="shared" si="4"/>
        <v>U17M</v>
      </c>
      <c r="J320" s="137" t="str">
        <f>'BOYS '!G369</f>
        <v/>
      </c>
    </row>
    <row r="321" spans="1:10">
      <c r="A321" s="136" t="str">
        <f>'BOYS '!L371</f>
        <v xml:space="preserve"> </v>
      </c>
      <c r="B321" s="136" t="str">
        <f>'BOYS '!B369</f>
        <v>M</v>
      </c>
      <c r="C321" s="136" t="str">
        <f>'BOYS '!A369</f>
        <v>U17</v>
      </c>
      <c r="D321" s="136">
        <f>'BOYS '!C369</f>
        <v>100</v>
      </c>
      <c r="E321" s="136" t="str">
        <f>'BOYS '!D369</f>
        <v>B</v>
      </c>
      <c r="F321" s="136">
        <f>'BOYS '!E371</f>
        <v>6</v>
      </c>
      <c r="G321" s="136" t="str">
        <f>'BOYS '!H371</f>
        <v xml:space="preserve"> </v>
      </c>
      <c r="H321" s="136" t="str">
        <f>'BOYS '!J371</f>
        <v/>
      </c>
      <c r="I321" s="136" t="str">
        <f t="shared" si="4"/>
        <v>U17M</v>
      </c>
      <c r="J321" s="137" t="str">
        <f>'BOYS '!G371</f>
        <v/>
      </c>
    </row>
    <row r="322" spans="1:10">
      <c r="A322" s="136">
        <f>'BOYS '!L372</f>
        <v>0</v>
      </c>
      <c r="B322" s="136" t="str">
        <f>'BOYS '!B371</f>
        <v>M</v>
      </c>
      <c r="C322" s="136" t="str">
        <f>'BOYS '!A371</f>
        <v>U17</v>
      </c>
      <c r="D322" s="136">
        <f>'BOYS '!C371</f>
        <v>100</v>
      </c>
      <c r="E322" s="136" t="str">
        <f>'BOYS '!D371</f>
        <v>B</v>
      </c>
      <c r="F322" s="136">
        <f>'BOYS '!E372</f>
        <v>0</v>
      </c>
      <c r="G322" s="136">
        <f>'BOYS '!H372</f>
        <v>0</v>
      </c>
      <c r="H322" s="136">
        <f>'BOYS '!J372</f>
        <v>0</v>
      </c>
      <c r="I322" s="136" t="str">
        <f t="shared" si="4"/>
        <v>U17M</v>
      </c>
      <c r="J322" s="137">
        <f>'BOYS '!G372</f>
        <v>0</v>
      </c>
    </row>
    <row r="323" spans="1:10" ht="51">
      <c r="A323" s="136">
        <f>'BOYS '!L373</f>
        <v>0</v>
      </c>
      <c r="B323" s="136" t="str">
        <f>'BOYS '!B372</f>
        <v>M</v>
      </c>
      <c r="C323" s="136" t="str">
        <f>'BOYS '!A372</f>
        <v>U17</v>
      </c>
      <c r="D323" s="136">
        <f>'BOYS '!C372</f>
        <v>0</v>
      </c>
      <c r="E323" s="136">
        <f>'BOYS '!D372</f>
        <v>0</v>
      </c>
      <c r="F323" s="136" t="str">
        <f>'BOYS '!E373</f>
        <v>UNDER 17 MEN 200m A String</v>
      </c>
      <c r="G323" s="136">
        <f>'BOYS '!H373</f>
        <v>0</v>
      </c>
      <c r="H323" s="136">
        <f>'BOYS '!J373</f>
        <v>0</v>
      </c>
      <c r="I323" s="136" t="str">
        <f t="shared" ref="I323:I386" si="5">+C323&amp;B323</f>
        <v>U17M</v>
      </c>
      <c r="J323" s="137">
        <f>'BOYS '!G373</f>
        <v>0</v>
      </c>
    </row>
    <row r="324" spans="1:10">
      <c r="A324" s="136" t="str">
        <f>'BOYS '!L374</f>
        <v>AW</v>
      </c>
      <c r="B324" s="136" t="str">
        <f>'BOYS '!B373</f>
        <v>M</v>
      </c>
      <c r="C324" s="136" t="str">
        <f>'BOYS '!A373</f>
        <v>U17</v>
      </c>
      <c r="D324" s="136">
        <f>'BOYS '!C373</f>
        <v>200</v>
      </c>
      <c r="E324" s="136" t="str">
        <f>'BOYS '!D373</f>
        <v>A</v>
      </c>
      <c r="F324" s="136">
        <f>'BOYS '!E374</f>
        <v>1</v>
      </c>
      <c r="G324" s="136" t="str">
        <f>'BOYS '!H374</f>
        <v>Alistair Jardine</v>
      </c>
      <c r="H324" s="136" t="str">
        <f>'BOYS '!J374</f>
        <v>Newb</v>
      </c>
      <c r="I324" s="136" t="str">
        <f t="shared" si="5"/>
        <v>U17M</v>
      </c>
      <c r="J324" s="137">
        <f>'BOYS '!G374</f>
        <v>23.6</v>
      </c>
    </row>
    <row r="325" spans="1:10">
      <c r="A325" s="136" t="str">
        <f>'BOYS '!L375</f>
        <v xml:space="preserve"> </v>
      </c>
      <c r="B325" s="136" t="str">
        <f>'BOYS '!B374</f>
        <v>M</v>
      </c>
      <c r="C325" s="136" t="str">
        <f>'BOYS '!A374</f>
        <v>U17</v>
      </c>
      <c r="D325" s="136">
        <f>'BOYS '!C374</f>
        <v>200</v>
      </c>
      <c r="E325" s="136" t="str">
        <f>'BOYS '!D374</f>
        <v>A</v>
      </c>
      <c r="F325" s="136">
        <f>'BOYS '!E375</f>
        <v>2</v>
      </c>
      <c r="G325" s="136" t="str">
        <f>'BOYS '!H375</f>
        <v>Iwan Wrey Brown</v>
      </c>
      <c r="H325" s="136" t="str">
        <f>'BOYS '!J375</f>
        <v>Win</v>
      </c>
      <c r="I325" s="136" t="str">
        <f t="shared" si="5"/>
        <v>U17M</v>
      </c>
      <c r="J325" s="137">
        <f>'BOYS '!G375</f>
        <v>24.6</v>
      </c>
    </row>
    <row r="326" spans="1:10">
      <c r="A326" s="136" t="str">
        <f>'BOYS '!L376</f>
        <v xml:space="preserve"> </v>
      </c>
      <c r="B326" s="136" t="str">
        <f>'BOYS '!B375</f>
        <v>M</v>
      </c>
      <c r="C326" s="136" t="str">
        <f>'BOYS '!A375</f>
        <v>U17</v>
      </c>
      <c r="D326" s="136">
        <f>'BOYS '!C375</f>
        <v>200</v>
      </c>
      <c r="E326" s="136" t="str">
        <f>'BOYS '!D375</f>
        <v>A</v>
      </c>
      <c r="F326" s="136">
        <f>'BOYS '!E376</f>
        <v>3</v>
      </c>
      <c r="G326" s="136" t="str">
        <f>'BOYS '!H376</f>
        <v>Adam Davenport</v>
      </c>
      <c r="H326" s="136" t="str">
        <f>'BOYS '!J376</f>
        <v>Oxf C</v>
      </c>
      <c r="I326" s="136" t="str">
        <f t="shared" si="5"/>
        <v>U17M</v>
      </c>
      <c r="J326" s="137">
        <f>'BOYS '!G376</f>
        <v>26.2</v>
      </c>
    </row>
    <row r="327" spans="1:10">
      <c r="A327" s="136" t="str">
        <f>'BOYS '!L377</f>
        <v xml:space="preserve"> </v>
      </c>
      <c r="B327" s="136" t="str">
        <f>'BOYS '!B376</f>
        <v>M</v>
      </c>
      <c r="C327" s="136" t="str">
        <f>'BOYS '!A376</f>
        <v>U17</v>
      </c>
      <c r="D327" s="136">
        <f>'BOYS '!C376</f>
        <v>200</v>
      </c>
      <c r="E327" s="136" t="str">
        <f>'BOYS '!D376</f>
        <v>A</v>
      </c>
      <c r="F327" s="136">
        <f>'BOYS '!E377</f>
        <v>4</v>
      </c>
      <c r="G327" s="136" t="str">
        <f>'BOYS '!H377</f>
        <v>Ben Llewelyn</v>
      </c>
      <c r="H327" s="136" t="str">
        <f>'BOYS '!J377</f>
        <v>Marl J</v>
      </c>
      <c r="I327" s="136" t="str">
        <f t="shared" si="5"/>
        <v>U17M</v>
      </c>
      <c r="J327" s="137">
        <f>'BOYS '!G377</f>
        <v>27.1</v>
      </c>
    </row>
    <row r="328" spans="1:10">
      <c r="A328" s="136" t="str">
        <f>'BOYS '!L379</f>
        <v xml:space="preserve"> </v>
      </c>
      <c r="B328" s="136" t="str">
        <f>'BOYS '!B377</f>
        <v>M</v>
      </c>
      <c r="C328" s="136" t="str">
        <f>'BOYS '!A377</f>
        <v>U17</v>
      </c>
      <c r="D328" s="136">
        <f>'BOYS '!C377</f>
        <v>200</v>
      </c>
      <c r="E328" s="136" t="str">
        <f>'BOYS '!D377</f>
        <v>A</v>
      </c>
      <c r="F328" s="136">
        <f>'BOYS '!E379</f>
        <v>6</v>
      </c>
      <c r="G328" s="136" t="str">
        <f>'BOYS '!H379</f>
        <v xml:space="preserve"> </v>
      </c>
      <c r="H328" s="136" t="str">
        <f>'BOYS '!J379</f>
        <v/>
      </c>
      <c r="I328" s="136" t="str">
        <f t="shared" si="5"/>
        <v>U17M</v>
      </c>
      <c r="J328" s="137" t="str">
        <f>'BOYS '!G379</f>
        <v/>
      </c>
    </row>
    <row r="329" spans="1:10">
      <c r="A329" s="136">
        <f>'BOYS '!L380</f>
        <v>0</v>
      </c>
      <c r="B329" s="136" t="str">
        <f>'BOYS '!B379</f>
        <v>M</v>
      </c>
      <c r="C329" s="136" t="str">
        <f>'BOYS '!A379</f>
        <v>U17</v>
      </c>
      <c r="D329" s="136">
        <f>'BOYS '!C379</f>
        <v>200</v>
      </c>
      <c r="E329" s="136" t="str">
        <f>'BOYS '!D379</f>
        <v>A</v>
      </c>
      <c r="F329" s="136">
        <f>'BOYS '!E380</f>
        <v>0</v>
      </c>
      <c r="G329" s="136">
        <f>'BOYS '!H380</f>
        <v>0</v>
      </c>
      <c r="H329" s="136">
        <f>'BOYS '!J380</f>
        <v>0</v>
      </c>
      <c r="I329" s="136" t="str">
        <f t="shared" si="5"/>
        <v>U17M</v>
      </c>
      <c r="J329" s="137">
        <f>'BOYS '!G380</f>
        <v>0</v>
      </c>
    </row>
    <row r="330" spans="1:10" ht="51">
      <c r="A330" s="136">
        <f>'BOYS '!L381</f>
        <v>0</v>
      </c>
      <c r="B330" s="136" t="str">
        <f>'BOYS '!B380</f>
        <v>M</v>
      </c>
      <c r="C330" s="136" t="str">
        <f>'BOYS '!A380</f>
        <v>U17</v>
      </c>
      <c r="D330" s="136">
        <f>'BOYS '!C380</f>
        <v>0</v>
      </c>
      <c r="E330" s="136">
        <f>'BOYS '!D380</f>
        <v>0</v>
      </c>
      <c r="F330" s="136" t="str">
        <f>'BOYS '!E381</f>
        <v>UNDER 17 MEN 200m B String</v>
      </c>
      <c r="G330" s="136">
        <f>'BOYS '!H381</f>
        <v>0</v>
      </c>
      <c r="H330" s="136">
        <f>'BOYS '!J381</f>
        <v>0</v>
      </c>
      <c r="I330" s="136" t="str">
        <f t="shared" si="5"/>
        <v>U17M</v>
      </c>
      <c r="J330" s="137">
        <f>'BOYS '!G381</f>
        <v>0</v>
      </c>
    </row>
    <row r="331" spans="1:10">
      <c r="A331" s="136" t="str">
        <f>'BOYS '!L382</f>
        <v>AW</v>
      </c>
      <c r="B331" s="136" t="str">
        <f>'BOYS '!B381</f>
        <v>M</v>
      </c>
      <c r="C331" s="136" t="str">
        <f>'BOYS '!A381</f>
        <v>U17</v>
      </c>
      <c r="D331" s="136">
        <f>'BOYS '!C381</f>
        <v>200</v>
      </c>
      <c r="E331" s="136" t="str">
        <f>'BOYS '!D381</f>
        <v>B</v>
      </c>
      <c r="F331" s="136">
        <f>'BOYS '!E382</f>
        <v>1</v>
      </c>
      <c r="G331" s="136" t="str">
        <f>'BOYS '!H382</f>
        <v>Ben Newman</v>
      </c>
      <c r="H331" s="136" t="str">
        <f>'BOYS '!J382</f>
        <v>Newb</v>
      </c>
      <c r="I331" s="136" t="str">
        <f t="shared" si="5"/>
        <v>U17M</v>
      </c>
      <c r="J331" s="137">
        <f>'BOYS '!G382</f>
        <v>23.8</v>
      </c>
    </row>
    <row r="332" spans="1:10">
      <c r="A332" s="136" t="str">
        <f>'BOYS '!L383</f>
        <v xml:space="preserve"> </v>
      </c>
      <c r="B332" s="136" t="str">
        <f>'BOYS '!B382</f>
        <v>M</v>
      </c>
      <c r="C332" s="136" t="str">
        <f>'BOYS '!A382</f>
        <v>U17</v>
      </c>
      <c r="D332" s="136">
        <f>'BOYS '!C382</f>
        <v>200</v>
      </c>
      <c r="E332" s="136" t="str">
        <f>'BOYS '!D382</f>
        <v>B</v>
      </c>
      <c r="F332" s="136">
        <f>'BOYS '!E383</f>
        <v>2</v>
      </c>
      <c r="G332" s="136" t="str">
        <f>'BOYS '!H383</f>
        <v>Matthew Stacey</v>
      </c>
      <c r="H332" s="136" t="str">
        <f>'BOYS '!J383</f>
        <v>Oxf C</v>
      </c>
      <c r="I332" s="136" t="str">
        <f t="shared" si="5"/>
        <v>U17M</v>
      </c>
      <c r="J332" s="137">
        <f>'BOYS '!G383</f>
        <v>26.5</v>
      </c>
    </row>
    <row r="333" spans="1:10">
      <c r="A333" s="136" t="str">
        <f>'BOYS '!L384</f>
        <v xml:space="preserve"> </v>
      </c>
      <c r="B333" s="136" t="str">
        <f>'BOYS '!B383</f>
        <v>M</v>
      </c>
      <c r="C333" s="136" t="str">
        <f>'BOYS '!A383</f>
        <v>U17</v>
      </c>
      <c r="D333" s="136">
        <f>'BOYS '!C383</f>
        <v>200</v>
      </c>
      <c r="E333" s="136" t="str">
        <f>'BOYS '!D383</f>
        <v>B</v>
      </c>
      <c r="F333" s="136">
        <f>'BOYS '!E384</f>
        <v>3</v>
      </c>
      <c r="G333" s="136" t="str">
        <f>'BOYS '!H384</f>
        <v>Ali Edington</v>
      </c>
      <c r="H333" s="136" t="str">
        <f>'BOYS '!J384</f>
        <v>Marl J</v>
      </c>
      <c r="I333" s="136" t="str">
        <f t="shared" si="5"/>
        <v>U17M</v>
      </c>
      <c r="J333" s="137">
        <f>'BOYS '!G384</f>
        <v>31.9</v>
      </c>
    </row>
    <row r="334" spans="1:10">
      <c r="A334" s="136" t="str">
        <f>'BOYS '!L385</f>
        <v xml:space="preserve"> </v>
      </c>
      <c r="B334" s="136" t="str">
        <f>'BOYS '!B384</f>
        <v>M</v>
      </c>
      <c r="C334" s="136" t="str">
        <f>'BOYS '!A384</f>
        <v>U17</v>
      </c>
      <c r="D334" s="136">
        <f>'BOYS '!C384</f>
        <v>200</v>
      </c>
      <c r="E334" s="136" t="str">
        <f>'BOYS '!D384</f>
        <v>B</v>
      </c>
      <c r="F334" s="136">
        <f>'BOYS '!E385</f>
        <v>4</v>
      </c>
      <c r="G334" s="136" t="str">
        <f>'BOYS '!H385</f>
        <v xml:space="preserve"> </v>
      </c>
      <c r="H334" s="136" t="str">
        <f>'BOYS '!J385</f>
        <v/>
      </c>
      <c r="I334" s="136" t="str">
        <f t="shared" si="5"/>
        <v>U17M</v>
      </c>
      <c r="J334" s="137" t="str">
        <f>'BOYS '!G385</f>
        <v/>
      </c>
    </row>
    <row r="335" spans="1:10">
      <c r="A335" s="136" t="str">
        <f>'BOYS '!L387</f>
        <v xml:space="preserve"> </v>
      </c>
      <c r="B335" s="136" t="str">
        <f>'BOYS '!B385</f>
        <v>M</v>
      </c>
      <c r="C335" s="136" t="str">
        <f>'BOYS '!A385</f>
        <v>U17</v>
      </c>
      <c r="D335" s="136">
        <f>'BOYS '!C385</f>
        <v>200</v>
      </c>
      <c r="E335" s="136" t="str">
        <f>'BOYS '!D385</f>
        <v>B</v>
      </c>
      <c r="F335" s="136">
        <f>'BOYS '!E387</f>
        <v>6</v>
      </c>
      <c r="G335" s="136" t="str">
        <f>'BOYS '!H387</f>
        <v xml:space="preserve"> </v>
      </c>
      <c r="H335" s="136" t="str">
        <f>'BOYS '!J387</f>
        <v/>
      </c>
      <c r="I335" s="136" t="str">
        <f t="shared" si="5"/>
        <v>U17M</v>
      </c>
      <c r="J335" s="137" t="str">
        <f>'BOYS '!G387</f>
        <v/>
      </c>
    </row>
    <row r="336" spans="1:10">
      <c r="A336" s="136">
        <f>'BOYS '!L388</f>
        <v>0</v>
      </c>
      <c r="B336" s="136" t="str">
        <f>'BOYS '!B387</f>
        <v>M</v>
      </c>
      <c r="C336" s="136" t="str">
        <f>'BOYS '!A387</f>
        <v>U17</v>
      </c>
      <c r="D336" s="136">
        <f>'BOYS '!C387</f>
        <v>200</v>
      </c>
      <c r="E336" s="136" t="str">
        <f>'BOYS '!D387</f>
        <v>B</v>
      </c>
      <c r="F336" s="136">
        <f>'BOYS '!E388</f>
        <v>0</v>
      </c>
      <c r="G336" s="136">
        <f>'BOYS '!H388</f>
        <v>0</v>
      </c>
      <c r="H336" s="136">
        <f>'BOYS '!J388</f>
        <v>0</v>
      </c>
      <c r="I336" s="136" t="str">
        <f t="shared" si="5"/>
        <v>U17M</v>
      </c>
      <c r="J336" s="137">
        <f>'BOYS '!G388</f>
        <v>0</v>
      </c>
    </row>
    <row r="337" spans="1:10" ht="51">
      <c r="A337" s="136">
        <f>'BOYS '!L389</f>
        <v>0</v>
      </c>
      <c r="B337" s="136" t="str">
        <f>'BOYS '!B388</f>
        <v>M</v>
      </c>
      <c r="C337" s="136" t="str">
        <f>'BOYS '!A388</f>
        <v>U17</v>
      </c>
      <c r="D337" s="136">
        <f>'BOYS '!C388</f>
        <v>0</v>
      </c>
      <c r="E337" s="136">
        <f>'BOYS '!D388</f>
        <v>0</v>
      </c>
      <c r="F337" s="136" t="str">
        <f>'BOYS '!E389</f>
        <v>UNDER 17 MEN 400m A String</v>
      </c>
      <c r="G337" s="136">
        <f>'BOYS '!H389</f>
        <v>0</v>
      </c>
      <c r="H337" s="136">
        <f>'BOYS '!J389</f>
        <v>0</v>
      </c>
      <c r="I337" s="136" t="str">
        <f t="shared" si="5"/>
        <v>U17M</v>
      </c>
      <c r="J337" s="137">
        <f>'BOYS '!G389</f>
        <v>0</v>
      </c>
    </row>
    <row r="338" spans="1:10">
      <c r="A338" s="136" t="str">
        <f>'BOYS '!L390</f>
        <v xml:space="preserve"> </v>
      </c>
      <c r="B338" s="136" t="str">
        <f>'BOYS '!B389</f>
        <v>M</v>
      </c>
      <c r="C338" s="136" t="str">
        <f>'BOYS '!A389</f>
        <v>U17</v>
      </c>
      <c r="D338" s="136">
        <f>'BOYS '!C389</f>
        <v>400</v>
      </c>
      <c r="E338" s="136" t="str">
        <f>'BOYS '!D389</f>
        <v>A</v>
      </c>
      <c r="F338" s="136">
        <f>'BOYS '!E390</f>
        <v>1</v>
      </c>
      <c r="G338" s="136" t="str">
        <f>'BOYS '!H390</f>
        <v>Willem Walker-Smith</v>
      </c>
      <c r="H338" s="136" t="str">
        <f>'BOYS '!J390</f>
        <v>Oxf C</v>
      </c>
      <c r="I338" s="136" t="str">
        <f t="shared" si="5"/>
        <v>U17M</v>
      </c>
      <c r="J338" s="137">
        <f>'BOYS '!G390</f>
        <v>57.2</v>
      </c>
    </row>
    <row r="339" spans="1:10">
      <c r="A339" s="136" t="str">
        <f>'BOYS '!L391</f>
        <v xml:space="preserve"> </v>
      </c>
      <c r="B339" s="136" t="str">
        <f>'BOYS '!B390</f>
        <v>M</v>
      </c>
      <c r="C339" s="136" t="str">
        <f>'BOYS '!A390</f>
        <v>U17</v>
      </c>
      <c r="D339" s="136">
        <f>'BOYS '!C390</f>
        <v>400</v>
      </c>
      <c r="E339" s="136" t="str">
        <f>'BOYS '!D390</f>
        <v>A</v>
      </c>
      <c r="F339" s="136">
        <f>'BOYS '!E391</f>
        <v>2</v>
      </c>
      <c r="G339" s="136" t="str">
        <f>'BOYS '!H391</f>
        <v>Daniel Teape</v>
      </c>
      <c r="H339" s="136" t="str">
        <f>'BOYS '!J391</f>
        <v>Win</v>
      </c>
      <c r="I339" s="136" t="str">
        <f t="shared" si="5"/>
        <v>U17M</v>
      </c>
      <c r="J339" s="137">
        <f>'BOYS '!G391</f>
        <v>58.4</v>
      </c>
    </row>
    <row r="340" spans="1:10">
      <c r="A340" s="136" t="str">
        <f>'BOYS '!L392</f>
        <v xml:space="preserve"> </v>
      </c>
      <c r="B340" s="136" t="str">
        <f>'BOYS '!B391</f>
        <v>M</v>
      </c>
      <c r="C340" s="136" t="str">
        <f>'BOYS '!A391</f>
        <v>U17</v>
      </c>
      <c r="D340" s="136">
        <f>'BOYS '!C391</f>
        <v>400</v>
      </c>
      <c r="E340" s="136" t="str">
        <f>'BOYS '!D391</f>
        <v>A</v>
      </c>
      <c r="F340" s="136">
        <f>'BOYS '!E392</f>
        <v>3</v>
      </c>
      <c r="G340" s="136" t="str">
        <f>'BOYS '!H392</f>
        <v>Max Brech</v>
      </c>
      <c r="H340" s="136" t="str">
        <f>'BOYS '!J392</f>
        <v>Slough J</v>
      </c>
      <c r="I340" s="136" t="str">
        <f t="shared" si="5"/>
        <v>U17M</v>
      </c>
      <c r="J340" s="137">
        <f>'BOYS '!G392</f>
        <v>64.599999999999994</v>
      </c>
    </row>
    <row r="341" spans="1:10">
      <c r="A341" s="136" t="str">
        <f>'BOYS '!L393</f>
        <v xml:space="preserve"> </v>
      </c>
      <c r="B341" s="136" t="str">
        <f>'BOYS '!B392</f>
        <v>M</v>
      </c>
      <c r="C341" s="136" t="str">
        <f>'BOYS '!A392</f>
        <v>U17</v>
      </c>
      <c r="D341" s="136">
        <f>'BOYS '!C392</f>
        <v>400</v>
      </c>
      <c r="E341" s="136" t="str">
        <f>'BOYS '!D392</f>
        <v>A</v>
      </c>
      <c r="F341" s="136">
        <f>'BOYS '!E393</f>
        <v>4</v>
      </c>
      <c r="G341" s="136" t="str">
        <f>'BOYS '!H393</f>
        <v xml:space="preserve"> </v>
      </c>
      <c r="H341" s="136" t="str">
        <f>'BOYS '!J393</f>
        <v/>
      </c>
      <c r="I341" s="136" t="str">
        <f t="shared" si="5"/>
        <v>U17M</v>
      </c>
      <c r="J341" s="137" t="str">
        <f>'BOYS '!G393</f>
        <v/>
      </c>
    </row>
    <row r="342" spans="1:10">
      <c r="A342" s="136" t="str">
        <f>'BOYS '!L395</f>
        <v xml:space="preserve"> </v>
      </c>
      <c r="B342" s="136" t="str">
        <f>'BOYS '!B393</f>
        <v>M</v>
      </c>
      <c r="C342" s="136" t="str">
        <f>'BOYS '!A393</f>
        <v>U17</v>
      </c>
      <c r="D342" s="136">
        <f>'BOYS '!C393</f>
        <v>400</v>
      </c>
      <c r="E342" s="136" t="str">
        <f>'BOYS '!D393</f>
        <v>A</v>
      </c>
      <c r="F342" s="136">
        <f>'BOYS '!E395</f>
        <v>6</v>
      </c>
      <c r="G342" s="136" t="str">
        <f>'BOYS '!H395</f>
        <v xml:space="preserve"> </v>
      </c>
      <c r="H342" s="136" t="str">
        <f>'BOYS '!J395</f>
        <v/>
      </c>
      <c r="I342" s="136" t="str">
        <f t="shared" si="5"/>
        <v>U17M</v>
      </c>
      <c r="J342" s="137" t="str">
        <f>'BOYS '!G395</f>
        <v/>
      </c>
    </row>
    <row r="343" spans="1:10">
      <c r="A343" s="136">
        <f>'BOYS '!L396</f>
        <v>0</v>
      </c>
      <c r="B343" s="136" t="str">
        <f>'BOYS '!B395</f>
        <v>M</v>
      </c>
      <c r="C343" s="136" t="str">
        <f>'BOYS '!A395</f>
        <v>U17</v>
      </c>
      <c r="D343" s="136">
        <f>'BOYS '!C395</f>
        <v>400</v>
      </c>
      <c r="E343" s="136" t="str">
        <f>'BOYS '!D395</f>
        <v>A</v>
      </c>
      <c r="F343" s="136">
        <f>'BOYS '!E396</f>
        <v>0</v>
      </c>
      <c r="G343" s="136">
        <f>'BOYS '!H396</f>
        <v>0</v>
      </c>
      <c r="H343" s="136">
        <f>'BOYS '!J396</f>
        <v>0</v>
      </c>
      <c r="I343" s="136" t="str">
        <f t="shared" si="5"/>
        <v>U17M</v>
      </c>
      <c r="J343" s="137">
        <f>'BOYS '!G396</f>
        <v>0</v>
      </c>
    </row>
    <row r="344" spans="1:10" ht="51">
      <c r="A344" s="136">
        <f>'BOYS '!L397</f>
        <v>0</v>
      </c>
      <c r="B344" s="136" t="str">
        <f>'BOYS '!B396</f>
        <v>M</v>
      </c>
      <c r="C344" s="136" t="str">
        <f>'BOYS '!A396</f>
        <v>U17</v>
      </c>
      <c r="D344" s="136">
        <f>'BOYS '!C396</f>
        <v>0</v>
      </c>
      <c r="E344" s="136">
        <f>'BOYS '!D396</f>
        <v>0</v>
      </c>
      <c r="F344" s="136" t="str">
        <f>'BOYS '!E397</f>
        <v>UNDER 17 MEN 400m B String</v>
      </c>
      <c r="G344" s="136">
        <f>'BOYS '!H397</f>
        <v>0</v>
      </c>
      <c r="H344" s="136">
        <f>'BOYS '!J397</f>
        <v>0</v>
      </c>
      <c r="I344" s="136" t="str">
        <f t="shared" si="5"/>
        <v>U17M</v>
      </c>
      <c r="J344" s="137">
        <f>'BOYS '!G397</f>
        <v>0</v>
      </c>
    </row>
    <row r="345" spans="1:10">
      <c r="A345" s="136" t="str">
        <f>'BOYS '!L398</f>
        <v xml:space="preserve"> </v>
      </c>
      <c r="B345" s="136" t="str">
        <f>'BOYS '!B397</f>
        <v>M</v>
      </c>
      <c r="C345" s="136" t="str">
        <f>'BOYS '!A397</f>
        <v>U17</v>
      </c>
      <c r="D345" s="136">
        <f>'BOYS '!C397</f>
        <v>400</v>
      </c>
      <c r="E345" s="136" t="str">
        <f>'BOYS '!D397</f>
        <v>B</v>
      </c>
      <c r="F345" s="136">
        <f>'BOYS '!E398</f>
        <v>1</v>
      </c>
      <c r="G345" s="136" t="str">
        <f>'BOYS '!H398</f>
        <v>Adam Davenport</v>
      </c>
      <c r="H345" s="136" t="str">
        <f>'BOYS '!J398</f>
        <v>Oxf C</v>
      </c>
      <c r="I345" s="136" t="str">
        <f t="shared" si="5"/>
        <v>U17M</v>
      </c>
      <c r="J345" s="137">
        <f>'BOYS '!G398</f>
        <v>59.2</v>
      </c>
    </row>
    <row r="346" spans="1:10">
      <c r="A346" s="136" t="str">
        <f>'BOYS '!L399</f>
        <v xml:space="preserve"> </v>
      </c>
      <c r="B346" s="136" t="str">
        <f>'BOYS '!B398</f>
        <v>M</v>
      </c>
      <c r="C346" s="136" t="str">
        <f>'BOYS '!A398</f>
        <v>U17</v>
      </c>
      <c r="D346" s="136">
        <f>'BOYS '!C398</f>
        <v>400</v>
      </c>
      <c r="E346" s="136" t="str">
        <f>'BOYS '!D398</f>
        <v>B</v>
      </c>
      <c r="F346" s="136">
        <f>'BOYS '!E399</f>
        <v>2</v>
      </c>
      <c r="G346" s="136" t="str">
        <f>'BOYS '!H399</f>
        <v xml:space="preserve"> </v>
      </c>
      <c r="H346" s="136" t="str">
        <f>'BOYS '!J399</f>
        <v/>
      </c>
      <c r="I346" s="136" t="str">
        <f t="shared" si="5"/>
        <v>U17M</v>
      </c>
      <c r="J346" s="137" t="str">
        <f>'BOYS '!G399</f>
        <v/>
      </c>
    </row>
    <row r="347" spans="1:10">
      <c r="A347" s="136" t="str">
        <f>'BOYS '!L400</f>
        <v xml:space="preserve"> </v>
      </c>
      <c r="B347" s="136" t="str">
        <f>'BOYS '!B399</f>
        <v>M</v>
      </c>
      <c r="C347" s="136" t="str">
        <f>'BOYS '!A399</f>
        <v>U17</v>
      </c>
      <c r="D347" s="136">
        <f>'BOYS '!C399</f>
        <v>400</v>
      </c>
      <c r="E347" s="136" t="str">
        <f>'BOYS '!D399</f>
        <v>B</v>
      </c>
      <c r="F347" s="136">
        <f>'BOYS '!E400</f>
        <v>3</v>
      </c>
      <c r="G347" s="136" t="str">
        <f>'BOYS '!H400</f>
        <v xml:space="preserve"> </v>
      </c>
      <c r="H347" s="136" t="str">
        <f>'BOYS '!J400</f>
        <v/>
      </c>
      <c r="I347" s="136" t="str">
        <f t="shared" si="5"/>
        <v>U17M</v>
      </c>
      <c r="J347" s="137" t="str">
        <f>'BOYS '!G400</f>
        <v/>
      </c>
    </row>
    <row r="348" spans="1:10">
      <c r="A348" s="136" t="str">
        <f>'BOYS '!L401</f>
        <v xml:space="preserve"> </v>
      </c>
      <c r="B348" s="136" t="str">
        <f>'BOYS '!B400</f>
        <v>M</v>
      </c>
      <c r="C348" s="136" t="str">
        <f>'BOYS '!A400</f>
        <v>U17</v>
      </c>
      <c r="D348" s="136">
        <f>'BOYS '!C400</f>
        <v>400</v>
      </c>
      <c r="E348" s="136" t="str">
        <f>'BOYS '!D400</f>
        <v>B</v>
      </c>
      <c r="F348" s="136">
        <f>'BOYS '!E401</f>
        <v>4</v>
      </c>
      <c r="G348" s="136" t="str">
        <f>'BOYS '!H401</f>
        <v xml:space="preserve"> </v>
      </c>
      <c r="H348" s="136" t="str">
        <f>'BOYS '!J401</f>
        <v/>
      </c>
      <c r="I348" s="136" t="str">
        <f t="shared" si="5"/>
        <v>U17M</v>
      </c>
      <c r="J348" s="137" t="str">
        <f>'BOYS '!G401</f>
        <v/>
      </c>
    </row>
    <row r="349" spans="1:10">
      <c r="A349" s="136" t="str">
        <f>'BOYS '!L403</f>
        <v xml:space="preserve"> </v>
      </c>
      <c r="B349" s="136" t="str">
        <f>'BOYS '!B401</f>
        <v>M</v>
      </c>
      <c r="C349" s="136" t="str">
        <f>'BOYS '!A401</f>
        <v>U17</v>
      </c>
      <c r="D349" s="136">
        <f>'BOYS '!C401</f>
        <v>400</v>
      </c>
      <c r="E349" s="136" t="str">
        <f>'BOYS '!D401</f>
        <v>B</v>
      </c>
      <c r="F349" s="136">
        <f>'BOYS '!E403</f>
        <v>6</v>
      </c>
      <c r="G349" s="136" t="str">
        <f>'BOYS '!H403</f>
        <v xml:space="preserve"> </v>
      </c>
      <c r="H349" s="136" t="str">
        <f>'BOYS '!J403</f>
        <v/>
      </c>
      <c r="I349" s="136" t="str">
        <f t="shared" si="5"/>
        <v>U17M</v>
      </c>
      <c r="J349" s="137" t="str">
        <f>'BOYS '!G403</f>
        <v/>
      </c>
    </row>
    <row r="350" spans="1:10">
      <c r="A350" s="136">
        <f>'BOYS '!L404</f>
        <v>0</v>
      </c>
      <c r="B350" s="136" t="str">
        <f>'BOYS '!B403</f>
        <v>M</v>
      </c>
      <c r="C350" s="136" t="str">
        <f>'BOYS '!A403</f>
        <v>U17</v>
      </c>
      <c r="D350" s="136">
        <f>'BOYS '!C403</f>
        <v>400</v>
      </c>
      <c r="E350" s="136" t="str">
        <f>'BOYS '!D403</f>
        <v>B</v>
      </c>
      <c r="F350" s="136">
        <f>'BOYS '!E404</f>
        <v>0</v>
      </c>
      <c r="G350" s="136">
        <f>'BOYS '!H404</f>
        <v>0</v>
      </c>
      <c r="H350" s="136">
        <f>'BOYS '!J404</f>
        <v>0</v>
      </c>
      <c r="I350" s="136" t="str">
        <f t="shared" si="5"/>
        <v>U17M</v>
      </c>
      <c r="J350" s="137">
        <f>'BOYS '!G404</f>
        <v>0</v>
      </c>
    </row>
    <row r="351" spans="1:10" ht="51">
      <c r="A351" s="136">
        <f>'BOYS '!L405</f>
        <v>0</v>
      </c>
      <c r="B351" s="136" t="str">
        <f>'BOYS '!B404</f>
        <v>M</v>
      </c>
      <c r="C351" s="136" t="str">
        <f>'BOYS '!A404</f>
        <v>U17</v>
      </c>
      <c r="D351" s="136">
        <f>'BOYS '!C404</f>
        <v>0</v>
      </c>
      <c r="E351" s="136">
        <f>'BOYS '!D404</f>
        <v>0</v>
      </c>
      <c r="F351" s="136" t="str">
        <f>'BOYS '!E405</f>
        <v>UNDER 17 MEN 800m A String</v>
      </c>
      <c r="G351" s="136">
        <f>'BOYS '!H405</f>
        <v>0</v>
      </c>
      <c r="H351" s="136">
        <f>'BOYS '!J405</f>
        <v>0</v>
      </c>
      <c r="I351" s="136" t="str">
        <f t="shared" si="5"/>
        <v>U17M</v>
      </c>
      <c r="J351" s="137">
        <f>'BOYS '!G405</f>
        <v>0</v>
      </c>
    </row>
    <row r="352" spans="1:10">
      <c r="A352" s="136" t="str">
        <f>'BOYS '!L406</f>
        <v>AW</v>
      </c>
      <c r="B352" s="136" t="str">
        <f>'BOYS '!B405</f>
        <v>M</v>
      </c>
      <c r="C352" s="136" t="str">
        <f>'BOYS '!A405</f>
        <v>U17</v>
      </c>
      <c r="D352" s="136">
        <f>'BOYS '!C405</f>
        <v>800</v>
      </c>
      <c r="E352" s="136" t="str">
        <f>'BOYS '!D405</f>
        <v>A</v>
      </c>
      <c r="F352" s="136">
        <f>'BOYS '!E406</f>
        <v>1</v>
      </c>
      <c r="G352" s="136" t="str">
        <f>'BOYS '!H406</f>
        <v>Ben Davies</v>
      </c>
      <c r="H352" s="136" t="str">
        <f>'BOYS '!J406</f>
        <v>Oxf C</v>
      </c>
      <c r="I352" s="136" t="str">
        <f t="shared" si="5"/>
        <v>U17M</v>
      </c>
      <c r="J352" s="137">
        <f>'BOYS '!G406</f>
        <v>1.4606481481481482E-3</v>
      </c>
    </row>
    <row r="353" spans="1:10">
      <c r="A353" s="136" t="str">
        <f>'BOYS '!L407</f>
        <v xml:space="preserve"> </v>
      </c>
      <c r="B353" s="136" t="str">
        <f>'BOYS '!B406</f>
        <v>M</v>
      </c>
      <c r="C353" s="136" t="str">
        <f>'BOYS '!A406</f>
        <v>U17</v>
      </c>
      <c r="D353" s="136">
        <f>'BOYS '!C406</f>
        <v>800</v>
      </c>
      <c r="E353" s="136" t="str">
        <f>'BOYS '!D406</f>
        <v>A</v>
      </c>
      <c r="F353" s="136">
        <f>'BOYS '!E407</f>
        <v>2</v>
      </c>
      <c r="G353" s="136" t="str">
        <f>'BOYS '!H407</f>
        <v>Callum Potts</v>
      </c>
      <c r="H353" s="136" t="str">
        <f>'BOYS '!J407</f>
        <v>Newb</v>
      </c>
      <c r="I353" s="136" t="str">
        <f t="shared" si="5"/>
        <v>U17M</v>
      </c>
      <c r="J353" s="137">
        <f>'BOYS '!G407</f>
        <v>1.5451388888888891E-3</v>
      </c>
    </row>
    <row r="354" spans="1:10">
      <c r="A354" s="136" t="str">
        <f>'BOYS '!L408</f>
        <v xml:space="preserve"> </v>
      </c>
      <c r="B354" s="136" t="str">
        <f>'BOYS '!B407</f>
        <v>M</v>
      </c>
      <c r="C354" s="136" t="str">
        <f>'BOYS '!A407</f>
        <v>U17</v>
      </c>
      <c r="D354" s="136">
        <f>'BOYS '!C407</f>
        <v>800</v>
      </c>
      <c r="E354" s="136" t="str">
        <f>'BOYS '!D407</f>
        <v>A</v>
      </c>
      <c r="F354" s="136">
        <f>'BOYS '!E408</f>
        <v>3</v>
      </c>
      <c r="G354" s="136" t="str">
        <f>'BOYS '!H408</f>
        <v>Max Brech</v>
      </c>
      <c r="H354" s="136" t="str">
        <f>'BOYS '!J408</f>
        <v>Slough J</v>
      </c>
      <c r="I354" s="136" t="str">
        <f t="shared" si="5"/>
        <v>U17M</v>
      </c>
      <c r="J354" s="137">
        <f>'BOYS '!G408</f>
        <v>1.6249999999999999E-3</v>
      </c>
    </row>
    <row r="355" spans="1:10">
      <c r="A355" s="136" t="str">
        <f>'BOYS '!L409</f>
        <v xml:space="preserve"> </v>
      </c>
      <c r="B355" s="136" t="str">
        <f>'BOYS '!B408</f>
        <v>M</v>
      </c>
      <c r="C355" s="136" t="str">
        <f>'BOYS '!A408</f>
        <v>U17</v>
      </c>
      <c r="D355" s="136">
        <f>'BOYS '!C408</f>
        <v>800</v>
      </c>
      <c r="E355" s="136" t="str">
        <f>'BOYS '!D408</f>
        <v>A</v>
      </c>
      <c r="F355" s="136">
        <f>'BOYS '!E409</f>
        <v>4</v>
      </c>
      <c r="G355" s="136" t="str">
        <f>'BOYS '!H409</f>
        <v>Luc Pearce</v>
      </c>
      <c r="H355" s="136" t="str">
        <f>'BOYS '!J409</f>
        <v>Win</v>
      </c>
      <c r="I355" s="136" t="str">
        <f t="shared" si="5"/>
        <v>U17M</v>
      </c>
      <c r="J355" s="137">
        <f>'BOYS '!G409</f>
        <v>1.6562499999999997E-3</v>
      </c>
    </row>
    <row r="356" spans="1:10">
      <c r="A356" s="136" t="str">
        <f>'BOYS '!L411</f>
        <v xml:space="preserve"> </v>
      </c>
      <c r="B356" s="136" t="str">
        <f>'BOYS '!B409</f>
        <v>M</v>
      </c>
      <c r="C356" s="136" t="str">
        <f>'BOYS '!A409</f>
        <v>U17</v>
      </c>
      <c r="D356" s="136">
        <f>'BOYS '!C409</f>
        <v>800</v>
      </c>
      <c r="E356" s="136" t="str">
        <f>'BOYS '!D409</f>
        <v>A</v>
      </c>
      <c r="F356" s="136">
        <f>'BOYS '!E411</f>
        <v>6</v>
      </c>
      <c r="G356" s="136" t="str">
        <f>'BOYS '!H411</f>
        <v xml:space="preserve"> </v>
      </c>
      <c r="H356" s="136" t="str">
        <f>'BOYS '!J411</f>
        <v/>
      </c>
      <c r="I356" s="136" t="str">
        <f t="shared" si="5"/>
        <v>U17M</v>
      </c>
      <c r="J356" s="137" t="str">
        <f>'BOYS '!G411</f>
        <v/>
      </c>
    </row>
    <row r="357" spans="1:10">
      <c r="A357" s="136">
        <f>'BOYS '!L412</f>
        <v>0</v>
      </c>
      <c r="B357" s="136" t="str">
        <f>'BOYS '!B411</f>
        <v>M</v>
      </c>
      <c r="C357" s="136" t="str">
        <f>'BOYS '!A411</f>
        <v>U17</v>
      </c>
      <c r="D357" s="136">
        <f>'BOYS '!C411</f>
        <v>800</v>
      </c>
      <c r="E357" s="136" t="str">
        <f>'BOYS '!D411</f>
        <v>A</v>
      </c>
      <c r="F357" s="136">
        <f>'BOYS '!E412</f>
        <v>0</v>
      </c>
      <c r="G357" s="136">
        <f>'BOYS '!H412</f>
        <v>0</v>
      </c>
      <c r="H357" s="136">
        <f>'BOYS '!J412</f>
        <v>0</v>
      </c>
      <c r="I357" s="136" t="str">
        <f t="shared" si="5"/>
        <v>U17M</v>
      </c>
      <c r="J357" s="137">
        <f>'BOYS '!G412</f>
        <v>0</v>
      </c>
    </row>
    <row r="358" spans="1:10" ht="51">
      <c r="A358" s="136">
        <f>'BOYS '!L413</f>
        <v>0</v>
      </c>
      <c r="B358" s="136" t="str">
        <f>'BOYS '!B412</f>
        <v>M</v>
      </c>
      <c r="C358" s="136" t="str">
        <f>'BOYS '!A412</f>
        <v>U17</v>
      </c>
      <c r="D358" s="136">
        <f>'BOYS '!C412</f>
        <v>0</v>
      </c>
      <c r="E358" s="136">
        <f>'BOYS '!D412</f>
        <v>0</v>
      </c>
      <c r="F358" s="136" t="str">
        <f>'BOYS '!E413</f>
        <v>UNDER 17 MEN 800m B String</v>
      </c>
      <c r="G358" s="136">
        <f>'BOYS '!H413</f>
        <v>0</v>
      </c>
      <c r="H358" s="136">
        <f>'BOYS '!J413</f>
        <v>0</v>
      </c>
      <c r="I358" s="136" t="str">
        <f t="shared" si="5"/>
        <v>U17M</v>
      </c>
      <c r="J358" s="137">
        <f>'BOYS '!G413</f>
        <v>0</v>
      </c>
    </row>
    <row r="359" spans="1:10">
      <c r="A359" s="136" t="str">
        <f>'BOYS '!L414</f>
        <v xml:space="preserve"> </v>
      </c>
      <c r="B359" s="136" t="str">
        <f>'BOYS '!B413</f>
        <v>M</v>
      </c>
      <c r="C359" s="136" t="str">
        <f>'BOYS '!A413</f>
        <v>U17</v>
      </c>
      <c r="D359" s="136">
        <f>'BOYS '!C413</f>
        <v>800</v>
      </c>
      <c r="E359" s="136" t="str">
        <f>'BOYS '!D413</f>
        <v>B</v>
      </c>
      <c r="F359" s="136">
        <f>'BOYS '!E414</f>
        <v>1</v>
      </c>
      <c r="G359" s="136" t="str">
        <f>'BOYS '!H414</f>
        <v>Drew Hogger</v>
      </c>
      <c r="H359" s="136" t="str">
        <f>'BOYS '!J414</f>
        <v>Oxf C</v>
      </c>
      <c r="I359" s="136" t="str">
        <f t="shared" si="5"/>
        <v>U17M</v>
      </c>
      <c r="J359" s="137">
        <f>'BOYS '!G414</f>
        <v>1.6006944444444445E-3</v>
      </c>
    </row>
    <row r="360" spans="1:10">
      <c r="A360" s="136" t="str">
        <f>'BOYS '!L415</f>
        <v xml:space="preserve"> </v>
      </c>
      <c r="B360" s="136" t="str">
        <f>'BOYS '!B414</f>
        <v>M</v>
      </c>
      <c r="C360" s="136" t="str">
        <f>'BOYS '!A414</f>
        <v>U17</v>
      </c>
      <c r="D360" s="136">
        <f>'BOYS '!C414</f>
        <v>800</v>
      </c>
      <c r="E360" s="136" t="str">
        <f>'BOYS '!D414</f>
        <v>B</v>
      </c>
      <c r="F360" s="136">
        <f>'BOYS '!E415</f>
        <v>2</v>
      </c>
      <c r="G360" s="136" t="str">
        <f>'BOYS '!H415</f>
        <v xml:space="preserve"> </v>
      </c>
      <c r="H360" s="136" t="str">
        <f>'BOYS '!J415</f>
        <v/>
      </c>
      <c r="I360" s="136" t="str">
        <f t="shared" si="5"/>
        <v>U17M</v>
      </c>
      <c r="J360" s="137" t="str">
        <f>'BOYS '!G415</f>
        <v/>
      </c>
    </row>
    <row r="361" spans="1:10">
      <c r="A361" s="136" t="str">
        <f>'BOYS '!L416</f>
        <v xml:space="preserve"> </v>
      </c>
      <c r="B361" s="136" t="str">
        <f>'BOYS '!B415</f>
        <v>M</v>
      </c>
      <c r="C361" s="136" t="str">
        <f>'BOYS '!A415</f>
        <v>U17</v>
      </c>
      <c r="D361" s="136">
        <f>'BOYS '!C415</f>
        <v>800</v>
      </c>
      <c r="E361" s="136" t="str">
        <f>'BOYS '!D415</f>
        <v>B</v>
      </c>
      <c r="F361" s="136">
        <f>'BOYS '!E416</f>
        <v>3</v>
      </c>
      <c r="G361" s="136" t="str">
        <f>'BOYS '!H416</f>
        <v xml:space="preserve"> </v>
      </c>
      <c r="H361" s="136" t="str">
        <f>'BOYS '!J416</f>
        <v/>
      </c>
      <c r="I361" s="136" t="str">
        <f t="shared" si="5"/>
        <v>U17M</v>
      </c>
      <c r="J361" s="137" t="str">
        <f>'BOYS '!G416</f>
        <v/>
      </c>
    </row>
    <row r="362" spans="1:10">
      <c r="A362" s="136" t="str">
        <f>'BOYS '!L417</f>
        <v xml:space="preserve"> </v>
      </c>
      <c r="B362" s="136" t="str">
        <f>'BOYS '!B416</f>
        <v>M</v>
      </c>
      <c r="C362" s="136" t="str">
        <f>'BOYS '!A416</f>
        <v>U17</v>
      </c>
      <c r="D362" s="136">
        <f>'BOYS '!C416</f>
        <v>800</v>
      </c>
      <c r="E362" s="136" t="str">
        <f>'BOYS '!D416</f>
        <v>B</v>
      </c>
      <c r="F362" s="136">
        <f>'BOYS '!E417</f>
        <v>4</v>
      </c>
      <c r="G362" s="136" t="str">
        <f>'BOYS '!H417</f>
        <v xml:space="preserve"> </v>
      </c>
      <c r="H362" s="136" t="str">
        <f>'BOYS '!J417</f>
        <v/>
      </c>
      <c r="I362" s="136" t="str">
        <f t="shared" si="5"/>
        <v>U17M</v>
      </c>
      <c r="J362" s="137" t="str">
        <f>'BOYS '!G417</f>
        <v/>
      </c>
    </row>
    <row r="363" spans="1:10">
      <c r="A363" s="136" t="str">
        <f>'BOYS '!L419</f>
        <v xml:space="preserve"> </v>
      </c>
      <c r="B363" s="136" t="str">
        <f>'BOYS '!B417</f>
        <v>M</v>
      </c>
      <c r="C363" s="136" t="str">
        <f>'BOYS '!A417</f>
        <v>U17</v>
      </c>
      <c r="D363" s="136">
        <f>'BOYS '!C417</f>
        <v>800</v>
      </c>
      <c r="E363" s="136" t="str">
        <f>'BOYS '!D417</f>
        <v>B</v>
      </c>
      <c r="F363" s="136">
        <f>'BOYS '!E419</f>
        <v>6</v>
      </c>
      <c r="G363" s="136" t="str">
        <f>'BOYS '!H419</f>
        <v xml:space="preserve"> </v>
      </c>
      <c r="H363" s="136" t="str">
        <f>'BOYS '!J419</f>
        <v/>
      </c>
      <c r="I363" s="136" t="str">
        <f t="shared" si="5"/>
        <v>U17M</v>
      </c>
      <c r="J363" s="137" t="str">
        <f>'BOYS '!G419</f>
        <v/>
      </c>
    </row>
    <row r="364" spans="1:10">
      <c r="A364" s="136">
        <f>'BOYS '!L420</f>
        <v>0</v>
      </c>
      <c r="B364" s="136" t="str">
        <f>'BOYS '!B419</f>
        <v>M</v>
      </c>
      <c r="C364" s="136" t="str">
        <f>'BOYS '!A419</f>
        <v>U17</v>
      </c>
      <c r="D364" s="136">
        <f>'BOYS '!C419</f>
        <v>800</v>
      </c>
      <c r="E364" s="136" t="str">
        <f>'BOYS '!D419</f>
        <v>B</v>
      </c>
      <c r="F364" s="136">
        <f>'BOYS '!E420</f>
        <v>0</v>
      </c>
      <c r="G364" s="136">
        <f>'BOYS '!H420</f>
        <v>0</v>
      </c>
      <c r="H364" s="136">
        <f>'BOYS '!J420</f>
        <v>0</v>
      </c>
      <c r="I364" s="136" t="str">
        <f t="shared" si="5"/>
        <v>U17M</v>
      </c>
      <c r="J364" s="137">
        <f>'BOYS '!G420</f>
        <v>0</v>
      </c>
    </row>
    <row r="365" spans="1:10" ht="51">
      <c r="A365" s="136">
        <f>'BOYS '!L421</f>
        <v>0</v>
      </c>
      <c r="B365" s="136" t="str">
        <f>'BOYS '!B420</f>
        <v>M</v>
      </c>
      <c r="C365" s="136" t="str">
        <f>'BOYS '!A420</f>
        <v>U17</v>
      </c>
      <c r="D365" s="136">
        <f>'BOYS '!C420</f>
        <v>0</v>
      </c>
      <c r="E365" s="136">
        <f>'BOYS '!D420</f>
        <v>0</v>
      </c>
      <c r="F365" s="136" t="str">
        <f>'BOYS '!E421</f>
        <v>UNDER 17 MEN 1500m A String</v>
      </c>
      <c r="G365" s="136">
        <f>'BOYS '!H421</f>
        <v>0</v>
      </c>
      <c r="H365" s="136">
        <f>'BOYS '!J421</f>
        <v>0</v>
      </c>
      <c r="I365" s="136" t="str">
        <f t="shared" si="5"/>
        <v>U17M</v>
      </c>
      <c r="J365" s="137">
        <f>'BOYS '!G421</f>
        <v>0</v>
      </c>
    </row>
    <row r="366" spans="1:10">
      <c r="A366" s="136" t="str">
        <f>'BOYS '!L422</f>
        <v>AW</v>
      </c>
      <c r="B366" s="136" t="str">
        <f>'BOYS '!B421</f>
        <v>M</v>
      </c>
      <c r="C366" s="136" t="str">
        <f>'BOYS '!A421</f>
        <v>U17</v>
      </c>
      <c r="D366" s="136">
        <f>'BOYS '!C421</f>
        <v>1500</v>
      </c>
      <c r="E366" s="136" t="str">
        <f>'BOYS '!D421</f>
        <v>A</v>
      </c>
      <c r="F366" s="136">
        <f>'BOYS '!E422</f>
        <v>1</v>
      </c>
      <c r="G366" s="136" t="str">
        <f>'BOYS '!H422</f>
        <v>Ben Davies</v>
      </c>
      <c r="H366" s="136" t="str">
        <f>'BOYS '!J422</f>
        <v>Oxf C</v>
      </c>
      <c r="I366" s="136" t="str">
        <f t="shared" si="5"/>
        <v>U17M</v>
      </c>
      <c r="J366" s="137">
        <f>'BOYS '!G422</f>
        <v>3.1365740740740742E-3</v>
      </c>
    </row>
    <row r="367" spans="1:10">
      <c r="A367" s="136" t="str">
        <f>'BOYS '!L423</f>
        <v xml:space="preserve"> </v>
      </c>
      <c r="B367" s="136" t="str">
        <f>'BOYS '!B422</f>
        <v>M</v>
      </c>
      <c r="C367" s="136" t="str">
        <f>'BOYS '!A422</f>
        <v>U17</v>
      </c>
      <c r="D367" s="136">
        <f>'BOYS '!C422</f>
        <v>1500</v>
      </c>
      <c r="E367" s="136" t="str">
        <f>'BOYS '!D422</f>
        <v>A</v>
      </c>
      <c r="F367" s="136">
        <f>'BOYS '!E423</f>
        <v>2</v>
      </c>
      <c r="G367" s="136" t="str">
        <f>'BOYS '!H423</f>
        <v>James Medley</v>
      </c>
      <c r="H367" s="136" t="str">
        <f>'BOYS '!J423</f>
        <v>Win</v>
      </c>
      <c r="I367" s="136" t="str">
        <f t="shared" si="5"/>
        <v>U17M</v>
      </c>
      <c r="J367" s="137">
        <f>'BOYS '!G423</f>
        <v>3.1944444444444442E-3</v>
      </c>
    </row>
    <row r="368" spans="1:10">
      <c r="A368" s="136" t="str">
        <f>'BOYS '!L424</f>
        <v xml:space="preserve"> </v>
      </c>
      <c r="B368" s="136" t="str">
        <f>'BOYS '!B423</f>
        <v>M</v>
      </c>
      <c r="C368" s="136" t="str">
        <f>'BOYS '!A423</f>
        <v>U17</v>
      </c>
      <c r="D368" s="136">
        <f>'BOYS '!C423</f>
        <v>1500</v>
      </c>
      <c r="E368" s="136" t="str">
        <f>'BOYS '!D423</f>
        <v>A</v>
      </c>
      <c r="F368" s="136">
        <f>'BOYS '!E424</f>
        <v>3</v>
      </c>
      <c r="G368" s="136" t="str">
        <f>'BOYS '!H424</f>
        <v>George Ferguson</v>
      </c>
      <c r="H368" s="136" t="str">
        <f>'BOYS '!J424</f>
        <v>Newb</v>
      </c>
      <c r="I368" s="136" t="str">
        <f t="shared" si="5"/>
        <v>U17M</v>
      </c>
      <c r="J368" s="137">
        <f>'BOYS '!G424</f>
        <v>3.2094907407407402E-3</v>
      </c>
    </row>
    <row r="369" spans="1:10">
      <c r="A369" s="136" t="str">
        <f>'BOYS '!L425</f>
        <v xml:space="preserve"> </v>
      </c>
      <c r="B369" s="136" t="str">
        <f>'BOYS '!B424</f>
        <v>M</v>
      </c>
      <c r="C369" s="136" t="str">
        <f>'BOYS '!A424</f>
        <v>U17</v>
      </c>
      <c r="D369" s="136">
        <f>'BOYS '!C424</f>
        <v>1500</v>
      </c>
      <c r="E369" s="136" t="str">
        <f>'BOYS '!D424</f>
        <v>A</v>
      </c>
      <c r="F369" s="136">
        <f>'BOYS '!E425</f>
        <v>4</v>
      </c>
      <c r="G369" s="136" t="str">
        <f>'BOYS '!H425</f>
        <v>Ben Llewelyn</v>
      </c>
      <c r="H369" s="136" t="str">
        <f>'BOYS '!J425</f>
        <v>Marl J</v>
      </c>
      <c r="I369" s="136" t="str">
        <f t="shared" si="5"/>
        <v>U17M</v>
      </c>
      <c r="J369" s="137">
        <f>'BOYS '!G425</f>
        <v>3.4270833333333336E-3</v>
      </c>
    </row>
    <row r="370" spans="1:10">
      <c r="A370" s="136" t="str">
        <f>'BOYS '!L427</f>
        <v xml:space="preserve"> </v>
      </c>
      <c r="B370" s="136" t="str">
        <f>'BOYS '!B425</f>
        <v>M</v>
      </c>
      <c r="C370" s="136" t="str">
        <f>'BOYS '!A425</f>
        <v>U17</v>
      </c>
      <c r="D370" s="136">
        <f>'BOYS '!C425</f>
        <v>1500</v>
      </c>
      <c r="E370" s="136" t="str">
        <f>'BOYS '!D425</f>
        <v>A</v>
      </c>
      <c r="F370" s="136">
        <f>'BOYS '!E427</f>
        <v>6</v>
      </c>
      <c r="G370" s="136" t="str">
        <f>'BOYS '!H427</f>
        <v xml:space="preserve"> </v>
      </c>
      <c r="H370" s="136" t="str">
        <f>'BOYS '!J427</f>
        <v/>
      </c>
      <c r="I370" s="136" t="str">
        <f t="shared" si="5"/>
        <v>U17M</v>
      </c>
      <c r="J370" s="137" t="str">
        <f>'BOYS '!G427</f>
        <v/>
      </c>
    </row>
    <row r="371" spans="1:10">
      <c r="A371" s="136">
        <f>'BOYS '!L428</f>
        <v>0</v>
      </c>
      <c r="B371" s="136" t="str">
        <f>'BOYS '!B427</f>
        <v>M</v>
      </c>
      <c r="C371" s="136" t="str">
        <f>'BOYS '!A427</f>
        <v>U17</v>
      </c>
      <c r="D371" s="136">
        <f>'BOYS '!C427</f>
        <v>1500</v>
      </c>
      <c r="E371" s="136" t="str">
        <f>'BOYS '!D427</f>
        <v>A</v>
      </c>
      <c r="F371" s="136">
        <f>'BOYS '!E428</f>
        <v>0</v>
      </c>
      <c r="G371" s="136">
        <f>'BOYS '!H428</f>
        <v>0</v>
      </c>
      <c r="H371" s="136">
        <f>'BOYS '!J428</f>
        <v>0</v>
      </c>
      <c r="I371" s="136" t="str">
        <f t="shared" si="5"/>
        <v>U17M</v>
      </c>
      <c r="J371" s="137">
        <f>'BOYS '!G428</f>
        <v>0</v>
      </c>
    </row>
    <row r="372" spans="1:10" ht="51">
      <c r="A372" s="136">
        <f>'BOYS '!L429</f>
        <v>0</v>
      </c>
      <c r="B372" s="136" t="str">
        <f>'BOYS '!B428</f>
        <v>M</v>
      </c>
      <c r="C372" s="136" t="str">
        <f>'BOYS '!A428</f>
        <v>U17</v>
      </c>
      <c r="D372" s="136">
        <f>'BOYS '!C428</f>
        <v>0</v>
      </c>
      <c r="E372" s="136">
        <f>'BOYS '!D428</f>
        <v>0</v>
      </c>
      <c r="F372" s="136" t="str">
        <f>'BOYS '!E429</f>
        <v>UNDER 17 MEN 1500m B String</v>
      </c>
      <c r="G372" s="136">
        <f>'BOYS '!H429</f>
        <v>0</v>
      </c>
      <c r="H372" s="136">
        <f>'BOYS '!J429</f>
        <v>0</v>
      </c>
      <c r="I372" s="136" t="str">
        <f t="shared" si="5"/>
        <v>U17M</v>
      </c>
      <c r="J372" s="137">
        <f>'BOYS '!G429</f>
        <v>0</v>
      </c>
    </row>
    <row r="373" spans="1:10">
      <c r="A373" s="136" t="str">
        <f>'BOYS '!L430</f>
        <v xml:space="preserve"> </v>
      </c>
      <c r="B373" s="136" t="str">
        <f>'BOYS '!B429</f>
        <v>M</v>
      </c>
      <c r="C373" s="136" t="str">
        <f>'BOYS '!A429</f>
        <v>U17</v>
      </c>
      <c r="D373" s="136">
        <f>'BOYS '!C429</f>
        <v>1500</v>
      </c>
      <c r="E373" s="136" t="str">
        <f>'BOYS '!D429</f>
        <v>B</v>
      </c>
      <c r="F373" s="136">
        <f>'BOYS '!E430</f>
        <v>1</v>
      </c>
      <c r="G373" s="136" t="str">
        <f>'BOYS '!H430</f>
        <v>Daniel Teape</v>
      </c>
      <c r="H373" s="136" t="str">
        <f>'BOYS '!J430</f>
        <v>Win</v>
      </c>
      <c r="I373" s="136" t="str">
        <f t="shared" si="5"/>
        <v>U17M</v>
      </c>
      <c r="J373" s="137">
        <f>'BOYS '!G430</f>
        <v>3.2037037037037034E-3</v>
      </c>
    </row>
    <row r="374" spans="1:10">
      <c r="A374" s="136" t="str">
        <f>'BOYS '!L431</f>
        <v xml:space="preserve"> </v>
      </c>
      <c r="B374" s="136" t="str">
        <f>'BOYS '!B430</f>
        <v>M</v>
      </c>
      <c r="C374" s="136" t="str">
        <f>'BOYS '!A430</f>
        <v>U17</v>
      </c>
      <c r="D374" s="136">
        <f>'BOYS '!C430</f>
        <v>1500</v>
      </c>
      <c r="E374" s="136" t="str">
        <f>'BOYS '!D430</f>
        <v>B</v>
      </c>
      <c r="F374" s="136">
        <f>'BOYS '!E431</f>
        <v>2</v>
      </c>
      <c r="G374" s="136" t="str">
        <f>'BOYS '!H431</f>
        <v>Oliver Brashaw</v>
      </c>
      <c r="H374" s="136" t="str">
        <f>'BOYS '!J431</f>
        <v>Newb</v>
      </c>
      <c r="I374" s="136" t="str">
        <f t="shared" si="5"/>
        <v>U17M</v>
      </c>
      <c r="J374" s="137">
        <f>'BOYS '!G431</f>
        <v>3.2789351851851851E-3</v>
      </c>
    </row>
    <row r="375" spans="1:10">
      <c r="A375" s="136" t="str">
        <f>'BOYS '!L432</f>
        <v xml:space="preserve"> </v>
      </c>
      <c r="B375" s="136" t="str">
        <f>'BOYS '!B431</f>
        <v>M</v>
      </c>
      <c r="C375" s="136" t="str">
        <f>'BOYS '!A431</f>
        <v>U17</v>
      </c>
      <c r="D375" s="136">
        <f>'BOYS '!C431</f>
        <v>1500</v>
      </c>
      <c r="E375" s="136" t="str">
        <f>'BOYS '!D431</f>
        <v>B</v>
      </c>
      <c r="F375" s="136">
        <f>'BOYS '!E432</f>
        <v>3</v>
      </c>
      <c r="G375" s="136" t="str">
        <f>'BOYS '!H432</f>
        <v>Drew Hogger</v>
      </c>
      <c r="H375" s="136" t="str">
        <f>'BOYS '!J432</f>
        <v>Oxf C</v>
      </c>
      <c r="I375" s="136" t="str">
        <f t="shared" si="5"/>
        <v>U17M</v>
      </c>
      <c r="J375" s="137">
        <f>'BOYS '!G432</f>
        <v>3.2951388888888891E-3</v>
      </c>
    </row>
    <row r="376" spans="1:10">
      <c r="A376" s="136" t="str">
        <f>'BOYS '!L433</f>
        <v xml:space="preserve"> </v>
      </c>
      <c r="B376" s="136" t="str">
        <f>'BOYS '!B432</f>
        <v>M</v>
      </c>
      <c r="C376" s="136" t="str">
        <f>'BOYS '!A432</f>
        <v>U17</v>
      </c>
      <c r="D376" s="136">
        <f>'BOYS '!C432</f>
        <v>1500</v>
      </c>
      <c r="E376" s="136" t="str">
        <f>'BOYS '!D432</f>
        <v>B</v>
      </c>
      <c r="F376" s="136">
        <f>'BOYS '!E433</f>
        <v>4</v>
      </c>
      <c r="G376" s="136" t="str">
        <f>'BOYS '!H433</f>
        <v>Ali Edington</v>
      </c>
      <c r="H376" s="136" t="str">
        <f>'BOYS '!J433</f>
        <v>Marl J</v>
      </c>
      <c r="I376" s="136" t="str">
        <f t="shared" si="5"/>
        <v>U17M</v>
      </c>
      <c r="J376" s="137">
        <f>'BOYS '!G433</f>
        <v>3.6944444444444446E-3</v>
      </c>
    </row>
    <row r="377" spans="1:10">
      <c r="A377" s="136" t="str">
        <f>'BOYS '!L435</f>
        <v xml:space="preserve"> </v>
      </c>
      <c r="B377" s="136" t="str">
        <f>'BOYS '!B433</f>
        <v>M</v>
      </c>
      <c r="C377" s="136" t="str">
        <f>'BOYS '!A433</f>
        <v>U17</v>
      </c>
      <c r="D377" s="136">
        <f>'BOYS '!C433</f>
        <v>1500</v>
      </c>
      <c r="E377" s="136" t="str">
        <f>'BOYS '!D433</f>
        <v>B</v>
      </c>
      <c r="F377" s="136">
        <f>'BOYS '!E435</f>
        <v>6</v>
      </c>
      <c r="G377" s="136" t="str">
        <f>'BOYS '!H435</f>
        <v xml:space="preserve"> </v>
      </c>
      <c r="H377" s="136" t="str">
        <f>'BOYS '!J435</f>
        <v/>
      </c>
      <c r="I377" s="136" t="str">
        <f t="shared" si="5"/>
        <v>U17M</v>
      </c>
      <c r="J377" s="137" t="str">
        <f>'BOYS '!G435</f>
        <v/>
      </c>
    </row>
    <row r="378" spans="1:10">
      <c r="A378" s="136">
        <f>'BOYS '!L436</f>
        <v>0</v>
      </c>
      <c r="B378" s="136" t="str">
        <f>'BOYS '!B435</f>
        <v>M</v>
      </c>
      <c r="C378" s="136" t="str">
        <f>'BOYS '!A435</f>
        <v>U17</v>
      </c>
      <c r="D378" s="136">
        <f>'BOYS '!C435</f>
        <v>1500</v>
      </c>
      <c r="E378" s="136" t="str">
        <f>'BOYS '!D435</f>
        <v>B</v>
      </c>
      <c r="F378" s="136">
        <f>'BOYS '!E436</f>
        <v>0</v>
      </c>
      <c r="G378" s="136">
        <f>'BOYS '!H436</f>
        <v>0</v>
      </c>
      <c r="H378" s="136">
        <f>'BOYS '!J436</f>
        <v>0</v>
      </c>
      <c r="I378" s="136" t="str">
        <f t="shared" si="5"/>
        <v>U17M</v>
      </c>
      <c r="J378" s="137">
        <f>'BOYS '!G436</f>
        <v>0</v>
      </c>
    </row>
    <row r="379" spans="1:10" ht="63.75">
      <c r="A379" s="136">
        <f>'BOYS '!L437</f>
        <v>0</v>
      </c>
      <c r="B379" s="136" t="str">
        <f>'BOYS '!B436</f>
        <v>M</v>
      </c>
      <c r="C379" s="136" t="str">
        <f>'BOYS '!A436</f>
        <v>U17</v>
      </c>
      <c r="D379" s="136">
        <f>'BOYS '!C436</f>
        <v>0</v>
      </c>
      <c r="E379" s="136">
        <f>'BOYS '!D436</f>
        <v>0</v>
      </c>
      <c r="F379" s="136" t="str">
        <f>'BOYS '!E437</f>
        <v>UNDER 17 MEN 100m hurdles A String</v>
      </c>
      <c r="G379" s="136">
        <f>'BOYS '!H437</f>
        <v>0</v>
      </c>
      <c r="H379" s="136">
        <f>'BOYS '!J437</f>
        <v>0</v>
      </c>
      <c r="I379" s="136" t="str">
        <f t="shared" si="5"/>
        <v>U17M</v>
      </c>
      <c r="J379" s="137">
        <f>'BOYS '!G437</f>
        <v>0</v>
      </c>
    </row>
    <row r="380" spans="1:10">
      <c r="A380" s="136" t="str">
        <f>'BOYS '!L438</f>
        <v xml:space="preserve"> </v>
      </c>
      <c r="B380" s="136" t="str">
        <f>'BOYS '!B437</f>
        <v>M</v>
      </c>
      <c r="C380" s="136" t="str">
        <f>'BOYS '!A437</f>
        <v>U17</v>
      </c>
      <c r="D380" s="136" t="str">
        <f>'BOYS '!C437</f>
        <v>100HU17M</v>
      </c>
      <c r="E380" s="136" t="str">
        <f>'BOYS '!D437</f>
        <v>A</v>
      </c>
      <c r="F380" s="136">
        <f>'BOYS '!E438</f>
        <v>1</v>
      </c>
      <c r="G380" s="136" t="str">
        <f>'BOYS '!H438</f>
        <v>Adam Davenport</v>
      </c>
      <c r="H380" s="136" t="str">
        <f>'BOYS '!J438</f>
        <v>Oxf C</v>
      </c>
      <c r="I380" s="136" t="str">
        <f t="shared" si="5"/>
        <v>U17M</v>
      </c>
      <c r="J380" s="137">
        <f>'BOYS '!G438</f>
        <v>17.2</v>
      </c>
    </row>
    <row r="381" spans="1:10">
      <c r="A381" s="136" t="str">
        <f>'BOYS '!L439</f>
        <v xml:space="preserve"> </v>
      </c>
      <c r="B381" s="136" t="str">
        <f>'BOYS '!B438</f>
        <v>M</v>
      </c>
      <c r="C381" s="136" t="str">
        <f>'BOYS '!A438</f>
        <v>U17</v>
      </c>
      <c r="D381" s="136" t="str">
        <f>'BOYS '!C438</f>
        <v>100HU17M</v>
      </c>
      <c r="E381" s="136" t="str">
        <f>'BOYS '!D438</f>
        <v>A</v>
      </c>
      <c r="F381" s="136">
        <f>'BOYS '!E439</f>
        <v>2</v>
      </c>
      <c r="G381" s="136" t="str">
        <f>'BOYS '!H439</f>
        <v>Luc Pearce</v>
      </c>
      <c r="H381" s="136" t="str">
        <f>'BOYS '!J439</f>
        <v>Win</v>
      </c>
      <c r="I381" s="136" t="str">
        <f t="shared" si="5"/>
        <v>U17M</v>
      </c>
      <c r="J381" s="137">
        <f>'BOYS '!G439</f>
        <v>18.8</v>
      </c>
    </row>
    <row r="382" spans="1:10">
      <c r="A382" s="136" t="str">
        <f>'BOYS '!L440</f>
        <v xml:space="preserve"> </v>
      </c>
      <c r="B382" s="136" t="str">
        <f>'BOYS '!B439</f>
        <v>M</v>
      </c>
      <c r="C382" s="136" t="str">
        <f>'BOYS '!A439</f>
        <v>U17</v>
      </c>
      <c r="D382" s="136" t="str">
        <f>'BOYS '!C439</f>
        <v>100HU17M</v>
      </c>
      <c r="E382" s="136" t="str">
        <f>'BOYS '!D439</f>
        <v>A</v>
      </c>
      <c r="F382" s="136">
        <f>'BOYS '!E440</f>
        <v>3</v>
      </c>
      <c r="G382" s="136" t="str">
        <f>'BOYS '!H440</f>
        <v xml:space="preserve"> </v>
      </c>
      <c r="H382" s="136" t="str">
        <f>'BOYS '!J440</f>
        <v/>
      </c>
      <c r="I382" s="136" t="str">
        <f t="shared" si="5"/>
        <v>U17M</v>
      </c>
      <c r="J382" s="137" t="str">
        <f>'BOYS '!G440</f>
        <v/>
      </c>
    </row>
    <row r="383" spans="1:10">
      <c r="A383" s="136" t="str">
        <f>'BOYS '!L441</f>
        <v xml:space="preserve"> </v>
      </c>
      <c r="B383" s="136" t="str">
        <f>'BOYS '!B440</f>
        <v>M</v>
      </c>
      <c r="C383" s="136" t="str">
        <f>'BOYS '!A440</f>
        <v>U17</v>
      </c>
      <c r="D383" s="136" t="str">
        <f>'BOYS '!C440</f>
        <v>100HU17M</v>
      </c>
      <c r="E383" s="136" t="str">
        <f>'BOYS '!D440</f>
        <v>A</v>
      </c>
      <c r="F383" s="136">
        <f>'BOYS '!E441</f>
        <v>4</v>
      </c>
      <c r="G383" s="136" t="str">
        <f>'BOYS '!H441</f>
        <v xml:space="preserve"> </v>
      </c>
      <c r="H383" s="136" t="str">
        <f>'BOYS '!J441</f>
        <v/>
      </c>
      <c r="I383" s="136" t="str">
        <f t="shared" si="5"/>
        <v>U17M</v>
      </c>
      <c r="J383" s="137" t="str">
        <f>'BOYS '!G441</f>
        <v/>
      </c>
    </row>
    <row r="384" spans="1:10">
      <c r="A384" s="136" t="str">
        <f>'BOYS '!L443</f>
        <v xml:space="preserve"> </v>
      </c>
      <c r="B384" s="136" t="str">
        <f>'BOYS '!B441</f>
        <v>M</v>
      </c>
      <c r="C384" s="136" t="str">
        <f>'BOYS '!A441</f>
        <v>U17</v>
      </c>
      <c r="D384" s="136" t="str">
        <f>'BOYS '!C441</f>
        <v>100HU17M</v>
      </c>
      <c r="E384" s="136" t="str">
        <f>'BOYS '!D441</f>
        <v>A</v>
      </c>
      <c r="F384" s="136">
        <f>'BOYS '!E443</f>
        <v>6</v>
      </c>
      <c r="G384" s="136" t="str">
        <f>'BOYS '!H443</f>
        <v xml:space="preserve"> </v>
      </c>
      <c r="H384" s="136" t="str">
        <f>'BOYS '!J443</f>
        <v/>
      </c>
      <c r="I384" s="136" t="str">
        <f t="shared" si="5"/>
        <v>U17M</v>
      </c>
      <c r="J384" s="137" t="str">
        <f>'BOYS '!G443</f>
        <v/>
      </c>
    </row>
    <row r="385" spans="1:10">
      <c r="A385" s="136">
        <f>'BOYS '!L444</f>
        <v>0</v>
      </c>
      <c r="B385" s="136" t="str">
        <f>'BOYS '!B443</f>
        <v>M</v>
      </c>
      <c r="C385" s="136" t="str">
        <f>'BOYS '!A443</f>
        <v>U17</v>
      </c>
      <c r="D385" s="136" t="str">
        <f>'BOYS '!C443</f>
        <v>100HU17M</v>
      </c>
      <c r="E385" s="136" t="str">
        <f>'BOYS '!D443</f>
        <v>A</v>
      </c>
      <c r="F385" s="136">
        <f>'BOYS '!E444</f>
        <v>0</v>
      </c>
      <c r="G385" s="136">
        <f>'BOYS '!H444</f>
        <v>0</v>
      </c>
      <c r="H385" s="136">
        <f>'BOYS '!J444</f>
        <v>0</v>
      </c>
      <c r="I385" s="136" t="str">
        <f t="shared" si="5"/>
        <v>U17M</v>
      </c>
      <c r="J385" s="137">
        <f>'BOYS '!G444</f>
        <v>0</v>
      </c>
    </row>
    <row r="386" spans="1:10" ht="63.75">
      <c r="A386" s="136">
        <f>'BOYS '!L445</f>
        <v>0</v>
      </c>
      <c r="B386" s="136" t="str">
        <f>'BOYS '!B444</f>
        <v>M</v>
      </c>
      <c r="C386" s="136" t="str">
        <f>'BOYS '!A444</f>
        <v>U17</v>
      </c>
      <c r="D386" s="136">
        <f>'BOYS '!C444</f>
        <v>0</v>
      </c>
      <c r="E386" s="136">
        <f>'BOYS '!D444</f>
        <v>0</v>
      </c>
      <c r="F386" s="136" t="str">
        <f>'BOYS '!E445</f>
        <v>UNDER 17 MEN 100m hurdles B String</v>
      </c>
      <c r="G386" s="136">
        <f>'BOYS '!H445</f>
        <v>0</v>
      </c>
      <c r="H386" s="136">
        <f>'BOYS '!J445</f>
        <v>0</v>
      </c>
      <c r="I386" s="136" t="str">
        <f t="shared" si="5"/>
        <v>U17M</v>
      </c>
      <c r="J386" s="137">
        <f>'BOYS '!G445</f>
        <v>0</v>
      </c>
    </row>
    <row r="387" spans="1:10">
      <c r="A387" s="136" t="str">
        <f>'BOYS '!L446</f>
        <v xml:space="preserve"> </v>
      </c>
      <c r="B387" s="136" t="str">
        <f>'BOYS '!B445</f>
        <v>M</v>
      </c>
      <c r="C387" s="136" t="str">
        <f>'BOYS '!A445</f>
        <v>U17</v>
      </c>
      <c r="D387" s="136" t="str">
        <f>'BOYS '!C445</f>
        <v>100HU17M</v>
      </c>
      <c r="E387" s="136" t="str">
        <f>'BOYS '!D445</f>
        <v>B</v>
      </c>
      <c r="F387" s="136">
        <f>'BOYS '!E446</f>
        <v>1</v>
      </c>
      <c r="G387" s="136" t="str">
        <f>'BOYS '!H446</f>
        <v>Fionn Leaney</v>
      </c>
      <c r="H387" s="136" t="str">
        <f>'BOYS '!J446</f>
        <v>Oxf C</v>
      </c>
      <c r="I387" s="136" t="str">
        <f t="shared" ref="I387:I450" si="6">+C387&amp;B387</f>
        <v>U17M</v>
      </c>
      <c r="J387" s="137">
        <f>'BOYS '!G446</f>
        <v>17.600000000000001</v>
      </c>
    </row>
    <row r="388" spans="1:10">
      <c r="A388" s="136" t="str">
        <f>'BOYS '!L447</f>
        <v xml:space="preserve"> </v>
      </c>
      <c r="B388" s="136" t="str">
        <f>'BOYS '!B446</f>
        <v>M</v>
      </c>
      <c r="C388" s="136" t="str">
        <f>'BOYS '!A446</f>
        <v>U17</v>
      </c>
      <c r="D388" s="136" t="str">
        <f>'BOYS '!C446</f>
        <v>100HU17M</v>
      </c>
      <c r="E388" s="136" t="str">
        <f>'BOYS '!D446</f>
        <v>B</v>
      </c>
      <c r="F388" s="136">
        <f>'BOYS '!E447</f>
        <v>2</v>
      </c>
      <c r="G388" s="136" t="str">
        <f>'BOYS '!H447</f>
        <v xml:space="preserve"> </v>
      </c>
      <c r="H388" s="136" t="str">
        <f>'BOYS '!J447</f>
        <v/>
      </c>
      <c r="I388" s="136" t="str">
        <f t="shared" si="6"/>
        <v>U17M</v>
      </c>
      <c r="J388" s="137" t="str">
        <f>'BOYS '!G447</f>
        <v/>
      </c>
    </row>
    <row r="389" spans="1:10">
      <c r="A389" s="136" t="str">
        <f>'BOYS '!L448</f>
        <v xml:space="preserve"> </v>
      </c>
      <c r="B389" s="136" t="str">
        <f>'BOYS '!B447</f>
        <v>M</v>
      </c>
      <c r="C389" s="136" t="str">
        <f>'BOYS '!A447</f>
        <v>U17</v>
      </c>
      <c r="D389" s="136" t="str">
        <f>'BOYS '!C447</f>
        <v>100HU17M</v>
      </c>
      <c r="E389" s="136" t="str">
        <f>'BOYS '!D447</f>
        <v>B</v>
      </c>
      <c r="F389" s="136">
        <f>'BOYS '!E448</f>
        <v>3</v>
      </c>
      <c r="G389" s="136" t="str">
        <f>'BOYS '!H448</f>
        <v xml:space="preserve"> </v>
      </c>
      <c r="H389" s="136" t="str">
        <f>'BOYS '!J448</f>
        <v/>
      </c>
      <c r="I389" s="136" t="str">
        <f t="shared" si="6"/>
        <v>U17M</v>
      </c>
      <c r="J389" s="137" t="str">
        <f>'BOYS '!G448</f>
        <v/>
      </c>
    </row>
    <row r="390" spans="1:10">
      <c r="A390" s="136" t="str">
        <f>'BOYS '!L449</f>
        <v xml:space="preserve"> </v>
      </c>
      <c r="B390" s="136" t="str">
        <f>'BOYS '!B448</f>
        <v>M</v>
      </c>
      <c r="C390" s="136" t="str">
        <f>'BOYS '!A448</f>
        <v>U17</v>
      </c>
      <c r="D390" s="136" t="str">
        <f>'BOYS '!C448</f>
        <v>100HU17M</v>
      </c>
      <c r="E390" s="136" t="str">
        <f>'BOYS '!D448</f>
        <v>B</v>
      </c>
      <c r="F390" s="136">
        <f>'BOYS '!E449</f>
        <v>4</v>
      </c>
      <c r="G390" s="136" t="str">
        <f>'BOYS '!H449</f>
        <v xml:space="preserve"> </v>
      </c>
      <c r="H390" s="136" t="str">
        <f>'BOYS '!J449</f>
        <v/>
      </c>
      <c r="I390" s="136" t="str">
        <f t="shared" si="6"/>
        <v>U17M</v>
      </c>
      <c r="J390" s="137" t="str">
        <f>'BOYS '!G449</f>
        <v/>
      </c>
    </row>
    <row r="391" spans="1:10">
      <c r="A391" s="136" t="str">
        <f>'BOYS '!L451</f>
        <v xml:space="preserve"> </v>
      </c>
      <c r="B391" s="136" t="str">
        <f>'BOYS '!B449</f>
        <v>M</v>
      </c>
      <c r="C391" s="136" t="str">
        <f>'BOYS '!A449</f>
        <v>U17</v>
      </c>
      <c r="D391" s="136" t="str">
        <f>'BOYS '!C449</f>
        <v>100HU17M</v>
      </c>
      <c r="E391" s="136" t="str">
        <f>'BOYS '!D449</f>
        <v>B</v>
      </c>
      <c r="F391" s="136">
        <f>'BOYS '!E451</f>
        <v>6</v>
      </c>
      <c r="G391" s="136" t="str">
        <f>'BOYS '!H451</f>
        <v xml:space="preserve"> </v>
      </c>
      <c r="H391" s="136" t="str">
        <f>'BOYS '!J451</f>
        <v/>
      </c>
      <c r="I391" s="136" t="str">
        <f t="shared" si="6"/>
        <v>U17M</v>
      </c>
      <c r="J391" s="137" t="str">
        <f>'BOYS '!G451</f>
        <v/>
      </c>
    </row>
    <row r="392" spans="1:10">
      <c r="A392" s="136">
        <f>'BOYS '!L452</f>
        <v>0</v>
      </c>
      <c r="B392" s="136" t="str">
        <f>'BOYS '!B451</f>
        <v>M</v>
      </c>
      <c r="C392" s="136" t="str">
        <f>'BOYS '!A451</f>
        <v>U17</v>
      </c>
      <c r="D392" s="136" t="str">
        <f>'BOYS '!C451</f>
        <v>100HU17M</v>
      </c>
      <c r="E392" s="136" t="str">
        <f>'BOYS '!D451</f>
        <v>B</v>
      </c>
      <c r="F392" s="136">
        <f>'BOYS '!E452</f>
        <v>0</v>
      </c>
      <c r="G392" s="136">
        <f>'BOYS '!H452</f>
        <v>0</v>
      </c>
      <c r="H392" s="136">
        <f>'BOYS '!J452</f>
        <v>0</v>
      </c>
      <c r="I392" s="136" t="str">
        <f t="shared" si="6"/>
        <v>U17M</v>
      </c>
      <c r="J392" s="137">
        <f>'BOYS '!G452</f>
        <v>0</v>
      </c>
    </row>
    <row r="393" spans="1:10" ht="51">
      <c r="A393" s="136">
        <f>'BOYS '!L453</f>
        <v>0</v>
      </c>
      <c r="B393" s="136" t="str">
        <f>'BOYS '!B452</f>
        <v>M</v>
      </c>
      <c r="C393" s="136" t="str">
        <f>'BOYS '!A452</f>
        <v>U17</v>
      </c>
      <c r="D393" s="136">
        <f>'BOYS '!C452</f>
        <v>0</v>
      </c>
      <c r="E393" s="136">
        <f>'BOYS '!D452</f>
        <v>0</v>
      </c>
      <c r="F393" s="136" t="str">
        <f>'BOYS '!E453</f>
        <v>UNDER 17 MEN 4x100m RELAY</v>
      </c>
      <c r="G393" s="136">
        <f>'BOYS '!H453</f>
        <v>0</v>
      </c>
      <c r="H393" s="136">
        <f>'BOYS '!J453</f>
        <v>0</v>
      </c>
      <c r="I393" s="136" t="str">
        <f t="shared" si="6"/>
        <v>U17M</v>
      </c>
      <c r="J393" s="137">
        <f>'BOYS '!G453</f>
        <v>0</v>
      </c>
    </row>
    <row r="394" spans="1:10" ht="25.5">
      <c r="A394" s="136" t="str">
        <f>'BOYS '!L454</f>
        <v xml:space="preserve"> </v>
      </c>
      <c r="B394" s="136" t="str">
        <f>'BOYS '!B453</f>
        <v>M</v>
      </c>
      <c r="C394" s="136" t="str">
        <f>'BOYS '!A453</f>
        <v>U17</v>
      </c>
      <c r="D394" s="136" t="str">
        <f>'BOYS '!C453</f>
        <v>4x100</v>
      </c>
      <c r="E394" s="136" t="str">
        <f>'BOYS '!D453</f>
        <v>.</v>
      </c>
      <c r="F394" s="136">
        <f>'BOYS '!E454</f>
        <v>1</v>
      </c>
      <c r="G394" s="136" t="str">
        <f>'BOYS '!H454</f>
        <v>Ben Thomas, Iwan Wrey Brown, Luc Pearce, Daniel Teape</v>
      </c>
      <c r="H394" s="136" t="str">
        <f>'BOYS '!J454</f>
        <v>Win</v>
      </c>
      <c r="I394" s="136" t="str">
        <f t="shared" si="6"/>
        <v>U17M</v>
      </c>
      <c r="J394" s="137">
        <f>'BOYS '!G454</f>
        <v>48.3</v>
      </c>
    </row>
    <row r="395" spans="1:10" ht="25.5">
      <c r="A395" s="136" t="str">
        <f>'BOYS '!L455</f>
        <v xml:space="preserve"> </v>
      </c>
      <c r="B395" s="136" t="str">
        <f>'BOYS '!B454</f>
        <v>M</v>
      </c>
      <c r="C395" s="136" t="str">
        <f>'BOYS '!A454</f>
        <v>U17</v>
      </c>
      <c r="D395" s="136" t="str">
        <f>'BOYS '!C454</f>
        <v>4x100</v>
      </c>
      <c r="E395" s="136" t="str">
        <f>'BOYS '!D454</f>
        <v>.</v>
      </c>
      <c r="F395" s="136">
        <f>'BOYS '!E455</f>
        <v>2</v>
      </c>
      <c r="G395" s="136" t="str">
        <f>'BOYS '!H455</f>
        <v>Willem Walker-Smith, Fionn Leaney, Roshan Mowatt, Ben Davies</v>
      </c>
      <c r="H395" s="136" t="str">
        <f>'BOYS '!J455</f>
        <v>Oxf C</v>
      </c>
      <c r="I395" s="136" t="str">
        <f t="shared" si="6"/>
        <v>U17M</v>
      </c>
      <c r="J395" s="137">
        <f>'BOYS '!G455</f>
        <v>49.2</v>
      </c>
    </row>
    <row r="396" spans="1:10">
      <c r="A396" s="136" t="str">
        <f>'BOYS '!L456</f>
        <v xml:space="preserve"> </v>
      </c>
      <c r="B396" s="136" t="str">
        <f>'BOYS '!B455</f>
        <v>M</v>
      </c>
      <c r="C396" s="136" t="str">
        <f>'BOYS '!A455</f>
        <v>U17</v>
      </c>
      <c r="D396" s="136" t="str">
        <f>'BOYS '!C455</f>
        <v>4x100</v>
      </c>
      <c r="E396" s="136" t="str">
        <f>'BOYS '!D455</f>
        <v>.</v>
      </c>
      <c r="F396" s="136">
        <f>'BOYS '!E456</f>
        <v>3</v>
      </c>
      <c r="G396" s="136" t="str">
        <f>'BOYS '!H456</f>
        <v xml:space="preserve"> </v>
      </c>
      <c r="H396" s="136" t="str">
        <f>'BOYS '!J456</f>
        <v/>
      </c>
      <c r="I396" s="136" t="str">
        <f t="shared" si="6"/>
        <v>U17M</v>
      </c>
      <c r="J396" s="137" t="str">
        <f>'BOYS '!G456</f>
        <v/>
      </c>
    </row>
    <row r="397" spans="1:10">
      <c r="A397" s="136" t="str">
        <f>'BOYS '!L457</f>
        <v xml:space="preserve"> </v>
      </c>
      <c r="B397" s="136" t="str">
        <f>'BOYS '!B456</f>
        <v>M</v>
      </c>
      <c r="C397" s="136" t="str">
        <f>'BOYS '!A456</f>
        <v>U17</v>
      </c>
      <c r="D397" s="136" t="str">
        <f>'BOYS '!C456</f>
        <v>4x100</v>
      </c>
      <c r="E397" s="136" t="str">
        <f>'BOYS '!D456</f>
        <v>.</v>
      </c>
      <c r="F397" s="136">
        <f>'BOYS '!E457</f>
        <v>4</v>
      </c>
      <c r="G397" s="136" t="str">
        <f>'BOYS '!H457</f>
        <v xml:space="preserve"> </v>
      </c>
      <c r="H397" s="136" t="str">
        <f>'BOYS '!J457</f>
        <v/>
      </c>
      <c r="I397" s="136" t="str">
        <f t="shared" si="6"/>
        <v>U17M</v>
      </c>
      <c r="J397" s="137" t="str">
        <f>'BOYS '!G457</f>
        <v/>
      </c>
    </row>
    <row r="398" spans="1:10">
      <c r="A398" s="136" t="str">
        <f>'BOYS '!L459</f>
        <v xml:space="preserve"> </v>
      </c>
      <c r="B398" s="136" t="str">
        <f>'BOYS '!B457</f>
        <v>M</v>
      </c>
      <c r="C398" s="136" t="str">
        <f>'BOYS '!A457</f>
        <v>U17</v>
      </c>
      <c r="D398" s="136" t="str">
        <f>'BOYS '!C457</f>
        <v>4x100</v>
      </c>
      <c r="E398" s="136" t="str">
        <f>'BOYS '!D457</f>
        <v>.</v>
      </c>
      <c r="F398" s="136">
        <f>'BOYS '!E459</f>
        <v>6</v>
      </c>
      <c r="G398" s="136" t="str">
        <f>'BOYS '!H459</f>
        <v xml:space="preserve"> </v>
      </c>
      <c r="H398" s="136" t="str">
        <f>'BOYS '!J459</f>
        <v/>
      </c>
      <c r="I398" s="136" t="str">
        <f t="shared" si="6"/>
        <v>U17M</v>
      </c>
      <c r="J398" s="137" t="str">
        <f>'BOYS '!G459</f>
        <v/>
      </c>
    </row>
    <row r="399" spans="1:10">
      <c r="A399" s="136">
        <f>'BOYS '!L460</f>
        <v>0</v>
      </c>
      <c r="B399" s="136" t="str">
        <f>'BOYS '!B459</f>
        <v>M</v>
      </c>
      <c r="C399" s="136" t="str">
        <f>'BOYS '!A459</f>
        <v>U17</v>
      </c>
      <c r="D399" s="136" t="str">
        <f>'BOYS '!C459</f>
        <v>4x100</v>
      </c>
      <c r="E399" s="136" t="str">
        <f>'BOYS '!D459</f>
        <v>.</v>
      </c>
      <c r="F399" s="136">
        <f>'BOYS '!E460</f>
        <v>0</v>
      </c>
      <c r="G399" s="136">
        <f>'BOYS '!H460</f>
        <v>0</v>
      </c>
      <c r="H399" s="136">
        <f>'BOYS '!J460</f>
        <v>0</v>
      </c>
      <c r="I399" s="136" t="str">
        <f t="shared" si="6"/>
        <v>U17M</v>
      </c>
      <c r="J399" s="137">
        <f>'BOYS '!G460</f>
        <v>0</v>
      </c>
    </row>
    <row r="400" spans="1:10" ht="63.75">
      <c r="A400" s="136">
        <f>'BOYS '!L461</f>
        <v>0</v>
      </c>
      <c r="B400" s="136" t="str">
        <f>'BOYS '!B460</f>
        <v>M</v>
      </c>
      <c r="C400" s="136" t="str">
        <f>'BOYS '!A460</f>
        <v>U17</v>
      </c>
      <c r="D400" s="136">
        <f>'BOYS '!C460</f>
        <v>0</v>
      </c>
      <c r="E400" s="136">
        <f>'BOYS '!D460</f>
        <v>0</v>
      </c>
      <c r="F400" s="136" t="str">
        <f>'BOYS '!E461</f>
        <v>UNDER 17 MEN LONG JUMP A String</v>
      </c>
      <c r="G400" s="136">
        <f>'BOYS '!H461</f>
        <v>0</v>
      </c>
      <c r="H400" s="136">
        <f>'BOYS '!J461</f>
        <v>0</v>
      </c>
      <c r="I400" s="136" t="str">
        <f t="shared" si="6"/>
        <v>U17M</v>
      </c>
      <c r="J400" s="137">
        <f>'BOYS '!G461</f>
        <v>0</v>
      </c>
    </row>
    <row r="401" spans="1:10">
      <c r="A401" s="136" t="str">
        <f>'BOYS '!L462</f>
        <v>AW</v>
      </c>
      <c r="B401" s="136" t="str">
        <f>'BOYS '!B461</f>
        <v>M</v>
      </c>
      <c r="C401" s="136" t="str">
        <f>'BOYS '!A461</f>
        <v>U17</v>
      </c>
      <c r="D401" s="136" t="str">
        <f>'BOYS '!C461</f>
        <v xml:space="preserve">LJ </v>
      </c>
      <c r="E401" s="136" t="str">
        <f>'BOYS '!D461</f>
        <v>A</v>
      </c>
      <c r="F401" s="136">
        <f>'BOYS '!E462</f>
        <v>1</v>
      </c>
      <c r="G401" s="136" t="str">
        <f>'BOYS '!H462</f>
        <v>Ben Thomas</v>
      </c>
      <c r="H401" s="136" t="str">
        <f>'BOYS '!J462</f>
        <v>Win</v>
      </c>
      <c r="I401" s="136" t="str">
        <f t="shared" si="6"/>
        <v>U17M</v>
      </c>
      <c r="J401" s="137">
        <f>'BOYS '!G462</f>
        <v>6.14</v>
      </c>
    </row>
    <row r="402" spans="1:10">
      <c r="A402" s="136" t="str">
        <f>'BOYS '!L463</f>
        <v>AW</v>
      </c>
      <c r="B402" s="136" t="str">
        <f>'BOYS '!B462</f>
        <v>M</v>
      </c>
      <c r="C402" s="136" t="str">
        <f>'BOYS '!A462</f>
        <v>U17</v>
      </c>
      <c r="D402" s="136" t="str">
        <f>'BOYS '!C462</f>
        <v xml:space="preserve">LJ </v>
      </c>
      <c r="E402" s="136" t="str">
        <f>'BOYS '!D462</f>
        <v>A</v>
      </c>
      <c r="F402" s="136">
        <f>'BOYS '!E463</f>
        <v>2</v>
      </c>
      <c r="G402" s="136" t="str">
        <f>'BOYS '!H463</f>
        <v>Ben Newman</v>
      </c>
      <c r="H402" s="136" t="str">
        <f>'BOYS '!J463</f>
        <v>Newb</v>
      </c>
      <c r="I402" s="136" t="str">
        <f t="shared" si="6"/>
        <v>U17M</v>
      </c>
      <c r="J402" s="137">
        <f>'BOYS '!G463</f>
        <v>5.69</v>
      </c>
    </row>
    <row r="403" spans="1:10">
      <c r="A403" s="136" t="str">
        <f>'BOYS '!L464</f>
        <v>AW</v>
      </c>
      <c r="B403" s="136" t="str">
        <f>'BOYS '!B463</f>
        <v>M</v>
      </c>
      <c r="C403" s="136" t="str">
        <f>'BOYS '!A463</f>
        <v>U17</v>
      </c>
      <c r="D403" s="136" t="str">
        <f>'BOYS '!C463</f>
        <v xml:space="preserve">LJ </v>
      </c>
      <c r="E403" s="136" t="str">
        <f>'BOYS '!D463</f>
        <v>A</v>
      </c>
      <c r="F403" s="136">
        <f>'BOYS '!E464</f>
        <v>3</v>
      </c>
      <c r="G403" s="136" t="str">
        <f>'BOYS '!H464</f>
        <v>Roshan Mowatt</v>
      </c>
      <c r="H403" s="136" t="str">
        <f>'BOYS '!J464</f>
        <v>Oxf C</v>
      </c>
      <c r="I403" s="136" t="str">
        <f t="shared" si="6"/>
        <v>U17M</v>
      </c>
      <c r="J403" s="137">
        <f>'BOYS '!G464</f>
        <v>5.56</v>
      </c>
    </row>
    <row r="404" spans="1:10">
      <c r="A404" s="136" t="str">
        <f>'BOYS '!L465</f>
        <v xml:space="preserve"> </v>
      </c>
      <c r="B404" s="136" t="str">
        <f>'BOYS '!B464</f>
        <v>M</v>
      </c>
      <c r="C404" s="136" t="str">
        <f>'BOYS '!A464</f>
        <v>U17</v>
      </c>
      <c r="D404" s="136" t="str">
        <f>'BOYS '!C464</f>
        <v xml:space="preserve">LJ </v>
      </c>
      <c r="E404" s="136" t="str">
        <f>'BOYS '!D464</f>
        <v>A</v>
      </c>
      <c r="F404" s="136">
        <f>'BOYS '!E465</f>
        <v>4</v>
      </c>
      <c r="G404" s="136" t="str">
        <f>'BOYS '!H465</f>
        <v>Daniel Egharevba</v>
      </c>
      <c r="H404" s="136" t="str">
        <f>'BOYS '!J465</f>
        <v>Slough J</v>
      </c>
      <c r="I404" s="136" t="str">
        <f t="shared" si="6"/>
        <v>U17M</v>
      </c>
      <c r="J404" s="137">
        <f>'BOYS '!G465</f>
        <v>4.6500000000000004</v>
      </c>
    </row>
    <row r="405" spans="1:10">
      <c r="A405" s="136" t="str">
        <f>'BOYS '!L467</f>
        <v/>
      </c>
      <c r="B405" s="136" t="str">
        <f>'BOYS '!B465</f>
        <v>M</v>
      </c>
      <c r="C405" s="136" t="str">
        <f>'BOYS '!A465</f>
        <v>U17</v>
      </c>
      <c r="D405" s="136" t="str">
        <f>'BOYS '!C465</f>
        <v xml:space="preserve">LJ </v>
      </c>
      <c r="E405" s="136" t="str">
        <f>'BOYS '!D465</f>
        <v>A</v>
      </c>
      <c r="F405" s="136">
        <f>'BOYS '!E467</f>
        <v>6</v>
      </c>
      <c r="G405" s="136" t="str">
        <f>'BOYS '!H467</f>
        <v xml:space="preserve"> </v>
      </c>
      <c r="H405" s="136" t="str">
        <f>'BOYS '!J467</f>
        <v/>
      </c>
      <c r="I405" s="136" t="str">
        <f t="shared" si="6"/>
        <v>U17M</v>
      </c>
      <c r="J405" s="137">
        <f>'BOYS '!G467</f>
        <v>0</v>
      </c>
    </row>
    <row r="406" spans="1:10">
      <c r="A406" s="136">
        <f>'BOYS '!L468</f>
        <v>0</v>
      </c>
      <c r="B406" s="136" t="str">
        <f>'BOYS '!B467</f>
        <v>M</v>
      </c>
      <c r="C406" s="136" t="str">
        <f>'BOYS '!A467</f>
        <v>U17</v>
      </c>
      <c r="D406" s="136" t="str">
        <f>'BOYS '!C467</f>
        <v xml:space="preserve">LJ </v>
      </c>
      <c r="E406" s="136" t="str">
        <f>'BOYS '!D467</f>
        <v>A</v>
      </c>
      <c r="F406" s="136">
        <f>'BOYS '!E468</f>
        <v>0</v>
      </c>
      <c r="G406" s="136">
        <f>'BOYS '!H468</f>
        <v>0</v>
      </c>
      <c r="H406" s="136">
        <f>'BOYS '!J468</f>
        <v>0</v>
      </c>
      <c r="I406" s="136" t="str">
        <f t="shared" si="6"/>
        <v>U17M</v>
      </c>
      <c r="J406" s="137">
        <f>'BOYS '!G468</f>
        <v>0</v>
      </c>
    </row>
    <row r="407" spans="1:10" ht="63.75">
      <c r="A407" s="136">
        <f>'BOYS '!L469</f>
        <v>0</v>
      </c>
      <c r="B407" s="136" t="str">
        <f>'BOYS '!B468</f>
        <v>M</v>
      </c>
      <c r="C407" s="136" t="str">
        <f>'BOYS '!A468</f>
        <v>U17</v>
      </c>
      <c r="D407" s="136">
        <f>'BOYS '!C468</f>
        <v>0</v>
      </c>
      <c r="E407" s="136">
        <f>'BOYS '!D468</f>
        <v>0</v>
      </c>
      <c r="F407" s="136" t="str">
        <f>'BOYS '!E469</f>
        <v>UNDER 17 MEN LONG JUMP B String</v>
      </c>
      <c r="G407" s="136">
        <f>'BOYS '!H469</f>
        <v>0</v>
      </c>
      <c r="H407" s="136">
        <f>'BOYS '!J469</f>
        <v>0</v>
      </c>
      <c r="I407" s="136" t="str">
        <f t="shared" si="6"/>
        <v>U17M</v>
      </c>
      <c r="J407" s="137">
        <f>'BOYS '!G469</f>
        <v>0</v>
      </c>
    </row>
    <row r="408" spans="1:10">
      <c r="A408" s="136" t="str">
        <f>'BOYS '!L470</f>
        <v xml:space="preserve"> </v>
      </c>
      <c r="B408" s="136" t="str">
        <f>'BOYS '!B469</f>
        <v>M</v>
      </c>
      <c r="C408" s="136" t="str">
        <f>'BOYS '!A469</f>
        <v>U17</v>
      </c>
      <c r="D408" s="136" t="str">
        <f>'BOYS '!C469</f>
        <v xml:space="preserve">LJ </v>
      </c>
      <c r="E408" s="136" t="str">
        <f>'BOYS '!D469</f>
        <v>B</v>
      </c>
      <c r="F408" s="136">
        <f>'BOYS '!E470</f>
        <v>1</v>
      </c>
      <c r="G408" s="136" t="str">
        <f>'BOYS '!H470</f>
        <v>Willem Walker-Smith</v>
      </c>
      <c r="H408" s="136" t="str">
        <f>'BOYS '!J470</f>
        <v>Oxf C</v>
      </c>
      <c r="I408" s="136" t="str">
        <f t="shared" si="6"/>
        <v>U17M</v>
      </c>
      <c r="J408" s="137">
        <f>'BOYS '!G470</f>
        <v>5.07</v>
      </c>
    </row>
    <row r="409" spans="1:10">
      <c r="A409" s="136" t="str">
        <f>'BOYS '!L471</f>
        <v xml:space="preserve"> </v>
      </c>
      <c r="B409" s="136" t="str">
        <f>'BOYS '!B470</f>
        <v>M</v>
      </c>
      <c r="C409" s="136" t="str">
        <f>'BOYS '!A470</f>
        <v>U17</v>
      </c>
      <c r="D409" s="136" t="str">
        <f>'BOYS '!C470</f>
        <v xml:space="preserve">LJ </v>
      </c>
      <c r="E409" s="136" t="str">
        <f>'BOYS '!D470</f>
        <v>B</v>
      </c>
      <c r="F409" s="136">
        <f>'BOYS '!E471</f>
        <v>2</v>
      </c>
      <c r="G409" s="136" t="str">
        <f>'BOYS '!H471</f>
        <v>Max Brech</v>
      </c>
      <c r="H409" s="136" t="str">
        <f>'BOYS '!J471</f>
        <v>Slough J</v>
      </c>
      <c r="I409" s="136" t="str">
        <f t="shared" si="6"/>
        <v>U17M</v>
      </c>
      <c r="J409" s="137">
        <f>'BOYS '!G471</f>
        <v>3.94</v>
      </c>
    </row>
    <row r="410" spans="1:10">
      <c r="A410" s="136" t="str">
        <f>'BOYS '!L472</f>
        <v/>
      </c>
      <c r="B410" s="136" t="str">
        <f>'BOYS '!B471</f>
        <v>M</v>
      </c>
      <c r="C410" s="136" t="str">
        <f>'BOYS '!A471</f>
        <v>U17</v>
      </c>
      <c r="D410" s="136" t="str">
        <f>'BOYS '!C471</f>
        <v xml:space="preserve">LJ </v>
      </c>
      <c r="E410" s="136" t="str">
        <f>'BOYS '!D471</f>
        <v>B</v>
      </c>
      <c r="F410" s="136">
        <f>'BOYS '!E472</f>
        <v>3</v>
      </c>
      <c r="G410" s="136" t="str">
        <f>'BOYS '!H472</f>
        <v xml:space="preserve"> </v>
      </c>
      <c r="H410" s="136" t="str">
        <f>'BOYS '!J472</f>
        <v/>
      </c>
      <c r="I410" s="136" t="str">
        <f t="shared" si="6"/>
        <v>U17M</v>
      </c>
      <c r="J410" s="137">
        <f>'BOYS '!G472</f>
        <v>0</v>
      </c>
    </row>
    <row r="411" spans="1:10">
      <c r="A411" s="136" t="str">
        <f>'BOYS '!L473</f>
        <v/>
      </c>
      <c r="B411" s="136" t="str">
        <f>'BOYS '!B472</f>
        <v>M</v>
      </c>
      <c r="C411" s="136" t="str">
        <f>'BOYS '!A472</f>
        <v>U17</v>
      </c>
      <c r="D411" s="136" t="str">
        <f>'BOYS '!C472</f>
        <v xml:space="preserve">LJ </v>
      </c>
      <c r="E411" s="136" t="str">
        <f>'BOYS '!D472</f>
        <v>B</v>
      </c>
      <c r="F411" s="136">
        <f>'BOYS '!E473</f>
        <v>4</v>
      </c>
      <c r="G411" s="136" t="str">
        <f>'BOYS '!H473</f>
        <v xml:space="preserve"> </v>
      </c>
      <c r="H411" s="136" t="str">
        <f>'BOYS '!J473</f>
        <v/>
      </c>
      <c r="I411" s="136" t="str">
        <f t="shared" si="6"/>
        <v>U17M</v>
      </c>
      <c r="J411" s="137">
        <f>'BOYS '!G473</f>
        <v>0</v>
      </c>
    </row>
    <row r="412" spans="1:10">
      <c r="A412" s="136" t="str">
        <f>'BOYS '!L475</f>
        <v/>
      </c>
      <c r="B412" s="136" t="str">
        <f>'BOYS '!B473</f>
        <v>M</v>
      </c>
      <c r="C412" s="136" t="str">
        <f>'BOYS '!A473</f>
        <v>U17</v>
      </c>
      <c r="D412" s="136" t="str">
        <f>'BOYS '!C473</f>
        <v xml:space="preserve">LJ </v>
      </c>
      <c r="E412" s="136" t="str">
        <f>'BOYS '!D473</f>
        <v>B</v>
      </c>
      <c r="F412" s="136">
        <f>'BOYS '!E475</f>
        <v>6</v>
      </c>
      <c r="G412" s="136" t="str">
        <f>'BOYS '!H475</f>
        <v xml:space="preserve"> </v>
      </c>
      <c r="H412" s="136" t="str">
        <f>'BOYS '!J475</f>
        <v/>
      </c>
      <c r="I412" s="136" t="str">
        <f t="shared" si="6"/>
        <v>U17M</v>
      </c>
      <c r="J412" s="137">
        <f>'BOYS '!G475</f>
        <v>0</v>
      </c>
    </row>
    <row r="413" spans="1:10">
      <c r="A413" s="136">
        <f>'BOYS '!L476</f>
        <v>0</v>
      </c>
      <c r="B413" s="136" t="str">
        <f>'BOYS '!B475</f>
        <v>M</v>
      </c>
      <c r="C413" s="136" t="str">
        <f>'BOYS '!A475</f>
        <v>U17</v>
      </c>
      <c r="D413" s="136" t="str">
        <f>'BOYS '!C475</f>
        <v xml:space="preserve">LJ </v>
      </c>
      <c r="E413" s="136" t="str">
        <f>'BOYS '!D475</f>
        <v>B</v>
      </c>
      <c r="F413" s="136">
        <f>'BOYS '!E476</f>
        <v>0</v>
      </c>
      <c r="G413" s="136">
        <f>'BOYS '!H476</f>
        <v>0</v>
      </c>
      <c r="H413" s="136">
        <f>'BOYS '!J476</f>
        <v>0</v>
      </c>
      <c r="I413" s="136" t="str">
        <f t="shared" si="6"/>
        <v>U17M</v>
      </c>
      <c r="J413" s="137">
        <f>'BOYS '!G476</f>
        <v>0</v>
      </c>
    </row>
    <row r="414" spans="1:10" ht="63.75">
      <c r="A414" s="136">
        <f>'BOYS '!L477</f>
        <v>0</v>
      </c>
      <c r="B414" s="136" t="str">
        <f>'BOYS '!B476</f>
        <v>M</v>
      </c>
      <c r="C414" s="136" t="str">
        <f>'BOYS '!A476</f>
        <v>U17</v>
      </c>
      <c r="D414" s="136">
        <f>'BOYS '!C476</f>
        <v>0</v>
      </c>
      <c r="E414" s="136">
        <f>'BOYS '!D476</f>
        <v>0</v>
      </c>
      <c r="F414" s="136" t="str">
        <f>'BOYS '!E477</f>
        <v>UNDER 17 MEN HIGH JUMP A String</v>
      </c>
      <c r="G414" s="136">
        <f>'BOYS '!H477</f>
        <v>0</v>
      </c>
      <c r="H414" s="136">
        <f>'BOYS '!J477</f>
        <v>0</v>
      </c>
      <c r="I414" s="136" t="str">
        <f t="shared" si="6"/>
        <v>U17M</v>
      </c>
      <c r="J414" s="137">
        <f>'BOYS '!G477</f>
        <v>0</v>
      </c>
    </row>
    <row r="415" spans="1:10">
      <c r="A415" s="136" t="str">
        <f>'BOYS '!L478</f>
        <v>AW</v>
      </c>
      <c r="B415" s="136" t="str">
        <f>'BOYS '!B477</f>
        <v>M</v>
      </c>
      <c r="C415" s="136" t="str">
        <f>'BOYS '!A477</f>
        <v>U17</v>
      </c>
      <c r="D415" s="136" t="str">
        <f>'BOYS '!C477</f>
        <v xml:space="preserve">HJ </v>
      </c>
      <c r="E415" s="136" t="str">
        <f>'BOYS '!D477</f>
        <v>A</v>
      </c>
      <c r="F415" s="136">
        <f>'BOYS '!E478</f>
        <v>1</v>
      </c>
      <c r="G415" s="136" t="str">
        <f>'BOYS '!H478</f>
        <v>Roshan Mowatt</v>
      </c>
      <c r="H415" s="136" t="str">
        <f>'BOYS '!J478</f>
        <v>Oxf C</v>
      </c>
      <c r="I415" s="136" t="str">
        <f t="shared" si="6"/>
        <v>U17M</v>
      </c>
      <c r="J415" s="137">
        <f>'BOYS '!G478</f>
        <v>1.85</v>
      </c>
    </row>
    <row r="416" spans="1:10">
      <c r="A416" s="136" t="str">
        <f>'BOYS '!L479</f>
        <v xml:space="preserve"> </v>
      </c>
      <c r="B416" s="136" t="str">
        <f>'BOYS '!B478</f>
        <v>M</v>
      </c>
      <c r="C416" s="136" t="str">
        <f>'BOYS '!A478</f>
        <v>U17</v>
      </c>
      <c r="D416" s="136" t="str">
        <f>'BOYS '!C478</f>
        <v xml:space="preserve">HJ </v>
      </c>
      <c r="E416" s="136" t="str">
        <f>'BOYS '!D478</f>
        <v>A</v>
      </c>
      <c r="F416" s="136">
        <f>'BOYS '!E479</f>
        <v>2</v>
      </c>
      <c r="G416" s="136" t="str">
        <f>'BOYS '!H479</f>
        <v>Callum Potts</v>
      </c>
      <c r="H416" s="136" t="str">
        <f>'BOYS '!J479</f>
        <v>Newb</v>
      </c>
      <c r="I416" s="136" t="str">
        <f t="shared" si="6"/>
        <v>U17M</v>
      </c>
      <c r="J416" s="137">
        <f>'BOYS '!G479</f>
        <v>1.6</v>
      </c>
    </row>
    <row r="417" spans="1:10">
      <c r="A417" s="136" t="str">
        <f>'BOYS '!L480</f>
        <v xml:space="preserve"> </v>
      </c>
      <c r="B417" s="136" t="str">
        <f>'BOYS '!B479</f>
        <v>M</v>
      </c>
      <c r="C417" s="136" t="str">
        <f>'BOYS '!A479</f>
        <v>U17</v>
      </c>
      <c r="D417" s="136" t="str">
        <f>'BOYS '!C479</f>
        <v xml:space="preserve">HJ </v>
      </c>
      <c r="E417" s="136" t="str">
        <f>'BOYS '!D479</f>
        <v>A</v>
      </c>
      <c r="F417" s="136">
        <f>'BOYS '!E480</f>
        <v>3</v>
      </c>
      <c r="G417" s="136" t="str">
        <f>'BOYS '!H480</f>
        <v>Daniel Teape</v>
      </c>
      <c r="H417" s="136" t="str">
        <f>'BOYS '!J480</f>
        <v>Win</v>
      </c>
      <c r="I417" s="136" t="str">
        <f t="shared" si="6"/>
        <v>U17M</v>
      </c>
      <c r="J417" s="137">
        <f>'BOYS '!G480</f>
        <v>1.55</v>
      </c>
    </row>
    <row r="418" spans="1:10">
      <c r="A418" s="136" t="str">
        <f>'BOYS '!L481</f>
        <v xml:space="preserve"> </v>
      </c>
      <c r="B418" s="136" t="str">
        <f>'BOYS '!B480</f>
        <v>M</v>
      </c>
      <c r="C418" s="136" t="str">
        <f>'BOYS '!A480</f>
        <v>U17</v>
      </c>
      <c r="D418" s="136" t="str">
        <f>'BOYS '!C480</f>
        <v xml:space="preserve">HJ </v>
      </c>
      <c r="E418" s="136" t="str">
        <f>'BOYS '!D480</f>
        <v>A</v>
      </c>
      <c r="F418" s="136">
        <f>'BOYS '!E481</f>
        <v>4</v>
      </c>
      <c r="G418" s="136" t="str">
        <f>'BOYS '!H481</f>
        <v>Daniel Egharevba</v>
      </c>
      <c r="H418" s="136" t="str">
        <f>'BOYS '!J481</f>
        <v>Slough J</v>
      </c>
      <c r="I418" s="136" t="str">
        <f t="shared" si="6"/>
        <v>U17M</v>
      </c>
      <c r="J418" s="137">
        <f>'BOYS '!G481</f>
        <v>1.5</v>
      </c>
    </row>
    <row r="419" spans="1:10">
      <c r="A419" s="136" t="str">
        <f>'BOYS '!L483</f>
        <v/>
      </c>
      <c r="B419" s="136" t="str">
        <f>'BOYS '!B481</f>
        <v>M</v>
      </c>
      <c r="C419" s="136" t="str">
        <f>'BOYS '!A481</f>
        <v>U17</v>
      </c>
      <c r="D419" s="136" t="str">
        <f>'BOYS '!C481</f>
        <v xml:space="preserve">HJ </v>
      </c>
      <c r="E419" s="136" t="str">
        <f>'BOYS '!D481</f>
        <v>A</v>
      </c>
      <c r="F419" s="136">
        <f>'BOYS '!E483</f>
        <v>6</v>
      </c>
      <c r="G419" s="136" t="str">
        <f>'BOYS '!H483</f>
        <v xml:space="preserve"> </v>
      </c>
      <c r="H419" s="136" t="str">
        <f>'BOYS '!J483</f>
        <v/>
      </c>
      <c r="I419" s="136" t="str">
        <f t="shared" si="6"/>
        <v>U17M</v>
      </c>
      <c r="J419" s="137">
        <f>'BOYS '!G483</f>
        <v>0</v>
      </c>
    </row>
    <row r="420" spans="1:10">
      <c r="A420" s="136">
        <f>'BOYS '!L484</f>
        <v>0</v>
      </c>
      <c r="B420" s="136" t="str">
        <f>'BOYS '!B483</f>
        <v>M</v>
      </c>
      <c r="C420" s="136" t="str">
        <f>'BOYS '!A483</f>
        <v>U17</v>
      </c>
      <c r="D420" s="136" t="str">
        <f>'BOYS '!C483</f>
        <v xml:space="preserve">HJ </v>
      </c>
      <c r="E420" s="136" t="str">
        <f>'BOYS '!D483</f>
        <v>A</v>
      </c>
      <c r="F420" s="136">
        <f>'BOYS '!E484</f>
        <v>0</v>
      </c>
      <c r="G420" s="136">
        <f>'BOYS '!H484</f>
        <v>0</v>
      </c>
      <c r="H420" s="136">
        <f>'BOYS '!J484</f>
        <v>0</v>
      </c>
      <c r="I420" s="136" t="str">
        <f t="shared" si="6"/>
        <v>U17M</v>
      </c>
      <c r="J420" s="137">
        <f>'BOYS '!G484</f>
        <v>0</v>
      </c>
    </row>
    <row r="421" spans="1:10" ht="63.75">
      <c r="A421" s="136">
        <f>'BOYS '!L485</f>
        <v>0</v>
      </c>
      <c r="B421" s="136" t="str">
        <f>'BOYS '!B484</f>
        <v>M</v>
      </c>
      <c r="C421" s="136" t="str">
        <f>'BOYS '!A484</f>
        <v>U17</v>
      </c>
      <c r="D421" s="136">
        <f>'BOYS '!C484</f>
        <v>0</v>
      </c>
      <c r="E421" s="136">
        <f>'BOYS '!D484</f>
        <v>0</v>
      </c>
      <c r="F421" s="136" t="str">
        <f>'BOYS '!E485</f>
        <v>UNDER 17 MEN HIGH JUMP B String</v>
      </c>
      <c r="G421" s="136">
        <f>'BOYS '!H485</f>
        <v>0</v>
      </c>
      <c r="H421" s="136">
        <f>'BOYS '!J485</f>
        <v>0</v>
      </c>
      <c r="I421" s="136" t="str">
        <f t="shared" si="6"/>
        <v>U17M</v>
      </c>
      <c r="J421" s="137">
        <f>'BOYS '!G485</f>
        <v>0</v>
      </c>
    </row>
    <row r="422" spans="1:10">
      <c r="A422" s="136" t="str">
        <f>'BOYS '!L486</f>
        <v xml:space="preserve"> </v>
      </c>
      <c r="B422" s="136" t="str">
        <f>'BOYS '!B485</f>
        <v>M</v>
      </c>
      <c r="C422" s="136" t="str">
        <f>'BOYS '!A485</f>
        <v>U17</v>
      </c>
      <c r="D422" s="136" t="str">
        <f>'BOYS '!C485</f>
        <v xml:space="preserve">HJ </v>
      </c>
      <c r="E422" s="136" t="str">
        <f>'BOYS '!D485</f>
        <v>B</v>
      </c>
      <c r="F422" s="136">
        <f>'BOYS '!E486</f>
        <v>1</v>
      </c>
      <c r="G422" s="136" t="str">
        <f>'BOYS '!H486</f>
        <v>Alistair Jardine</v>
      </c>
      <c r="H422" s="136" t="str">
        <f>'BOYS '!J486</f>
        <v>Newb</v>
      </c>
      <c r="I422" s="136" t="str">
        <f t="shared" si="6"/>
        <v>U17M</v>
      </c>
      <c r="J422" s="137">
        <f>'BOYS '!G486</f>
        <v>1.6</v>
      </c>
    </row>
    <row r="423" spans="1:10">
      <c r="A423" s="136" t="str">
        <f>'BOYS '!L487</f>
        <v/>
      </c>
      <c r="B423" s="136" t="str">
        <f>'BOYS '!B486</f>
        <v>M</v>
      </c>
      <c r="C423" s="136" t="str">
        <f>'BOYS '!A486</f>
        <v>U17</v>
      </c>
      <c r="D423" s="136" t="str">
        <f>'BOYS '!C486</f>
        <v xml:space="preserve">HJ </v>
      </c>
      <c r="E423" s="136" t="str">
        <f>'BOYS '!D486</f>
        <v>B</v>
      </c>
      <c r="F423" s="136">
        <f>'BOYS '!E487</f>
        <v>2</v>
      </c>
      <c r="G423" s="136" t="str">
        <f>'BOYS '!H487</f>
        <v xml:space="preserve"> </v>
      </c>
      <c r="H423" s="136" t="str">
        <f>'BOYS '!J487</f>
        <v/>
      </c>
      <c r="I423" s="136" t="str">
        <f t="shared" si="6"/>
        <v>U17M</v>
      </c>
      <c r="J423" s="137">
        <f>'BOYS '!G487</f>
        <v>0</v>
      </c>
    </row>
    <row r="424" spans="1:10">
      <c r="A424" s="136" t="str">
        <f>'BOYS '!L488</f>
        <v/>
      </c>
      <c r="B424" s="136" t="str">
        <f>'BOYS '!B487</f>
        <v>M</v>
      </c>
      <c r="C424" s="136" t="str">
        <f>'BOYS '!A487</f>
        <v>U17</v>
      </c>
      <c r="D424" s="136" t="str">
        <f>'BOYS '!C487</f>
        <v xml:space="preserve">HJ </v>
      </c>
      <c r="E424" s="136" t="str">
        <f>'BOYS '!D487</f>
        <v>B</v>
      </c>
      <c r="F424" s="136">
        <f>'BOYS '!E488</f>
        <v>3</v>
      </c>
      <c r="G424" s="136" t="str">
        <f>'BOYS '!H488</f>
        <v xml:space="preserve"> </v>
      </c>
      <c r="H424" s="136" t="str">
        <f>'BOYS '!J488</f>
        <v/>
      </c>
      <c r="I424" s="136" t="str">
        <f t="shared" si="6"/>
        <v>U17M</v>
      </c>
      <c r="J424" s="137">
        <f>'BOYS '!G488</f>
        <v>0</v>
      </c>
    </row>
    <row r="425" spans="1:10">
      <c r="A425" s="136" t="str">
        <f>'BOYS '!L489</f>
        <v/>
      </c>
      <c r="B425" s="136" t="str">
        <f>'BOYS '!B488</f>
        <v>M</v>
      </c>
      <c r="C425" s="136" t="str">
        <f>'BOYS '!A488</f>
        <v>U17</v>
      </c>
      <c r="D425" s="136" t="str">
        <f>'BOYS '!C488</f>
        <v xml:space="preserve">HJ </v>
      </c>
      <c r="E425" s="136" t="str">
        <f>'BOYS '!D488</f>
        <v>B</v>
      </c>
      <c r="F425" s="136">
        <f>'BOYS '!E489</f>
        <v>4</v>
      </c>
      <c r="G425" s="136" t="str">
        <f>'BOYS '!H489</f>
        <v xml:space="preserve"> </v>
      </c>
      <c r="H425" s="136" t="str">
        <f>'BOYS '!J489</f>
        <v/>
      </c>
      <c r="I425" s="136" t="str">
        <f t="shared" si="6"/>
        <v>U17M</v>
      </c>
      <c r="J425" s="137">
        <f>'BOYS '!G489</f>
        <v>0</v>
      </c>
    </row>
    <row r="426" spans="1:10">
      <c r="A426" s="136" t="str">
        <f>'BOYS '!L491</f>
        <v/>
      </c>
      <c r="B426" s="136" t="str">
        <f>'BOYS '!B489</f>
        <v>M</v>
      </c>
      <c r="C426" s="136" t="str">
        <f>'BOYS '!A489</f>
        <v>U17</v>
      </c>
      <c r="D426" s="136" t="str">
        <f>'BOYS '!C489</f>
        <v xml:space="preserve">HJ </v>
      </c>
      <c r="E426" s="136" t="str">
        <f>'BOYS '!D489</f>
        <v>B</v>
      </c>
      <c r="F426" s="136">
        <f>'BOYS '!E491</f>
        <v>6</v>
      </c>
      <c r="G426" s="136" t="str">
        <f>'BOYS '!H491</f>
        <v xml:space="preserve"> </v>
      </c>
      <c r="H426" s="136" t="str">
        <f>'BOYS '!J491</f>
        <v/>
      </c>
      <c r="I426" s="136" t="str">
        <f t="shared" si="6"/>
        <v>U17M</v>
      </c>
      <c r="J426" s="137">
        <f>'BOYS '!G491</f>
        <v>0</v>
      </c>
    </row>
    <row r="427" spans="1:10">
      <c r="A427" s="136">
        <f>'BOYS '!L492</f>
        <v>0</v>
      </c>
      <c r="B427" s="136" t="str">
        <f>'BOYS '!B491</f>
        <v>M</v>
      </c>
      <c r="C427" s="136" t="str">
        <f>'BOYS '!A491</f>
        <v>U17</v>
      </c>
      <c r="D427" s="136" t="str">
        <f>'BOYS '!C491</f>
        <v xml:space="preserve">HJ </v>
      </c>
      <c r="E427" s="136" t="str">
        <f>'BOYS '!D491</f>
        <v>B</v>
      </c>
      <c r="F427" s="136">
        <f>'BOYS '!E492</f>
        <v>0</v>
      </c>
      <c r="G427" s="136">
        <f>'BOYS '!H492</f>
        <v>0</v>
      </c>
      <c r="H427" s="136">
        <f>'BOYS '!J492</f>
        <v>0</v>
      </c>
      <c r="I427" s="136" t="str">
        <f t="shared" si="6"/>
        <v>U17M</v>
      </c>
      <c r="J427" s="137">
        <f>'BOYS '!G492</f>
        <v>0</v>
      </c>
    </row>
    <row r="428" spans="1:10" ht="51">
      <c r="A428" s="136">
        <f>'BOYS '!L493</f>
        <v>0</v>
      </c>
      <c r="B428" s="136" t="str">
        <f>'BOYS '!B492</f>
        <v>M</v>
      </c>
      <c r="C428" s="136" t="str">
        <f>'BOYS '!A492</f>
        <v>U17</v>
      </c>
      <c r="D428" s="136">
        <f>'BOYS '!C492</f>
        <v>0</v>
      </c>
      <c r="E428" s="136">
        <f>'BOYS '!D492</f>
        <v>0</v>
      </c>
      <c r="F428" s="136" t="str">
        <f>'BOYS '!E493</f>
        <v>UNDER 17 MEN SHOT A String</v>
      </c>
      <c r="G428" s="136">
        <f>'BOYS '!H493</f>
        <v>0</v>
      </c>
      <c r="H428" s="136">
        <f>'BOYS '!J493</f>
        <v>0</v>
      </c>
      <c r="I428" s="136" t="str">
        <f t="shared" si="6"/>
        <v>U17M</v>
      </c>
      <c r="J428" s="137">
        <f>'BOYS '!G493</f>
        <v>0</v>
      </c>
    </row>
    <row r="429" spans="1:10">
      <c r="A429" s="136" t="str">
        <f>'BOYS '!L494</f>
        <v>AW</v>
      </c>
      <c r="B429" s="136" t="str">
        <f>'BOYS '!B493</f>
        <v>M</v>
      </c>
      <c r="C429" s="136" t="str">
        <f>'BOYS '!A493</f>
        <v>U17</v>
      </c>
      <c r="D429" s="136" t="str">
        <f>'BOYS '!C493</f>
        <v>SPU17M</v>
      </c>
      <c r="E429" s="136" t="str">
        <f>'BOYS '!D493</f>
        <v>A</v>
      </c>
      <c r="F429" s="136">
        <f>'BOYS '!E494</f>
        <v>1</v>
      </c>
      <c r="G429" s="136" t="str">
        <f>'BOYS '!H494</f>
        <v>Sam Cliffton</v>
      </c>
      <c r="H429" s="136" t="str">
        <f>'BOYS '!J494</f>
        <v>Win</v>
      </c>
      <c r="I429" s="136" t="str">
        <f t="shared" si="6"/>
        <v>U17M</v>
      </c>
      <c r="J429" s="137">
        <f>'BOYS '!G494</f>
        <v>11.37</v>
      </c>
    </row>
    <row r="430" spans="1:10">
      <c r="A430" s="136" t="str">
        <f>'BOYS '!L495</f>
        <v>AW</v>
      </c>
      <c r="B430" s="136" t="str">
        <f>'BOYS '!B494</f>
        <v>M</v>
      </c>
      <c r="C430" s="136" t="str">
        <f>'BOYS '!A494</f>
        <v>U17</v>
      </c>
      <c r="D430" s="136" t="str">
        <f>'BOYS '!C494</f>
        <v>SPU17M</v>
      </c>
      <c r="E430" s="136" t="str">
        <f>'BOYS '!D494</f>
        <v>A</v>
      </c>
      <c r="F430" s="136">
        <f>'BOYS '!E495</f>
        <v>2</v>
      </c>
      <c r="G430" s="136" t="str">
        <f>'BOYS '!H495</f>
        <v>Billy McCauley</v>
      </c>
      <c r="H430" s="136" t="str">
        <f>'BOYS '!J495</f>
        <v>Oxf C</v>
      </c>
      <c r="I430" s="136" t="str">
        <f t="shared" si="6"/>
        <v>U17M</v>
      </c>
      <c r="J430" s="137">
        <f>'BOYS '!G495</f>
        <v>11.36</v>
      </c>
    </row>
    <row r="431" spans="1:10">
      <c r="A431" s="136" t="str">
        <f>'BOYS '!L496</f>
        <v xml:space="preserve"> </v>
      </c>
      <c r="B431" s="136" t="str">
        <f>'BOYS '!B495</f>
        <v>M</v>
      </c>
      <c r="C431" s="136" t="str">
        <f>'BOYS '!A495</f>
        <v>U17</v>
      </c>
      <c r="D431" s="136" t="str">
        <f>'BOYS '!C495</f>
        <v>SPU17M</v>
      </c>
      <c r="E431" s="136" t="str">
        <f>'BOYS '!D495</f>
        <v>A</v>
      </c>
      <c r="F431" s="136">
        <f>'BOYS '!E496</f>
        <v>3</v>
      </c>
      <c r="G431" s="136" t="str">
        <f>'BOYS '!H496</f>
        <v>Ben Llewelyn</v>
      </c>
      <c r="H431" s="136" t="str">
        <f>'BOYS '!J496</f>
        <v>Marl J</v>
      </c>
      <c r="I431" s="136" t="str">
        <f t="shared" si="6"/>
        <v>U17M</v>
      </c>
      <c r="J431" s="137">
        <f>'BOYS '!G496</f>
        <v>8.68</v>
      </c>
    </row>
    <row r="432" spans="1:10">
      <c r="A432" s="136" t="str">
        <f>'BOYS '!L497</f>
        <v xml:space="preserve"> </v>
      </c>
      <c r="B432" s="136" t="str">
        <f>'BOYS '!B496</f>
        <v>M</v>
      </c>
      <c r="C432" s="136" t="str">
        <f>'BOYS '!A496</f>
        <v>U17</v>
      </c>
      <c r="D432" s="136" t="str">
        <f>'BOYS '!C496</f>
        <v>SPU17M</v>
      </c>
      <c r="E432" s="136" t="str">
        <f>'BOYS '!D496</f>
        <v>A</v>
      </c>
      <c r="F432" s="136">
        <f>'BOYS '!E497</f>
        <v>4</v>
      </c>
      <c r="G432" s="136" t="str">
        <f>'BOYS '!H497</f>
        <v>Danyal Choudhry</v>
      </c>
      <c r="H432" s="136" t="str">
        <f>'BOYS '!J497</f>
        <v>Slough J</v>
      </c>
      <c r="I432" s="136" t="str">
        <f t="shared" si="6"/>
        <v>U17M</v>
      </c>
      <c r="J432" s="137">
        <f>'BOYS '!G497</f>
        <v>8.5</v>
      </c>
    </row>
    <row r="433" spans="1:10">
      <c r="A433" s="136" t="str">
        <f>'BOYS '!L499</f>
        <v/>
      </c>
      <c r="B433" s="136" t="str">
        <f>'BOYS '!B497</f>
        <v>M</v>
      </c>
      <c r="C433" s="136" t="str">
        <f>'BOYS '!A497</f>
        <v>U17</v>
      </c>
      <c r="D433" s="136" t="str">
        <f>'BOYS '!C497</f>
        <v>SPU17M</v>
      </c>
      <c r="E433" s="136" t="str">
        <f>'BOYS '!D497</f>
        <v>A</v>
      </c>
      <c r="F433" s="136">
        <f>'BOYS '!E499</f>
        <v>6</v>
      </c>
      <c r="G433" s="136" t="str">
        <f>'BOYS '!H499</f>
        <v xml:space="preserve"> </v>
      </c>
      <c r="H433" s="136" t="str">
        <f>'BOYS '!J499</f>
        <v/>
      </c>
      <c r="I433" s="136" t="str">
        <f t="shared" si="6"/>
        <v>U17M</v>
      </c>
      <c r="J433" s="137">
        <f>'BOYS '!G499</f>
        <v>0</v>
      </c>
    </row>
    <row r="434" spans="1:10">
      <c r="A434" s="136">
        <f>'BOYS '!L500</f>
        <v>0</v>
      </c>
      <c r="B434" s="136" t="str">
        <f>'BOYS '!B499</f>
        <v>M</v>
      </c>
      <c r="C434" s="136" t="str">
        <f>'BOYS '!A499</f>
        <v>U17</v>
      </c>
      <c r="D434" s="136" t="str">
        <f>'BOYS '!C499</f>
        <v>SPU17M</v>
      </c>
      <c r="E434" s="136" t="str">
        <f>'BOYS '!D499</f>
        <v>A</v>
      </c>
      <c r="F434" s="136">
        <f>'BOYS '!E500</f>
        <v>0</v>
      </c>
      <c r="G434" s="136">
        <f>'BOYS '!H500</f>
        <v>0</v>
      </c>
      <c r="H434" s="136">
        <f>'BOYS '!J500</f>
        <v>0</v>
      </c>
      <c r="I434" s="136" t="str">
        <f t="shared" si="6"/>
        <v>U17M</v>
      </c>
      <c r="J434" s="137">
        <f>'BOYS '!G500</f>
        <v>0</v>
      </c>
    </row>
    <row r="435" spans="1:10" ht="51">
      <c r="A435" s="136">
        <f>'BOYS '!L501</f>
        <v>0</v>
      </c>
      <c r="B435" s="136" t="str">
        <f>'BOYS '!B500</f>
        <v>M</v>
      </c>
      <c r="C435" s="136" t="str">
        <f>'BOYS '!A500</f>
        <v>U17</v>
      </c>
      <c r="D435" s="136">
        <f>'BOYS '!C500</f>
        <v>0</v>
      </c>
      <c r="E435" s="136">
        <f>'BOYS '!D500</f>
        <v>0</v>
      </c>
      <c r="F435" s="136" t="str">
        <f>'BOYS '!E501</f>
        <v>UNDER 17 MEN SHOT B String</v>
      </c>
      <c r="G435" s="136">
        <f>'BOYS '!H501</f>
        <v>0</v>
      </c>
      <c r="H435" s="136">
        <f>'BOYS '!J501</f>
        <v>0</v>
      </c>
      <c r="I435" s="136" t="str">
        <f t="shared" si="6"/>
        <v>U17M</v>
      </c>
      <c r="J435" s="137">
        <f>'BOYS '!G501</f>
        <v>0</v>
      </c>
    </row>
    <row r="436" spans="1:10">
      <c r="A436" s="136" t="str">
        <f>'BOYS '!L502</f>
        <v xml:space="preserve"> </v>
      </c>
      <c r="B436" s="136" t="str">
        <f>'BOYS '!B501</f>
        <v>M</v>
      </c>
      <c r="C436" s="136" t="str">
        <f>'BOYS '!A501</f>
        <v>U17</v>
      </c>
      <c r="D436" s="136" t="str">
        <f>'BOYS '!C501</f>
        <v>SPU17M</v>
      </c>
      <c r="E436" s="136" t="str">
        <f>'BOYS '!D501</f>
        <v>B</v>
      </c>
      <c r="F436" s="136">
        <f>'BOYS '!E502</f>
        <v>1</v>
      </c>
      <c r="G436" s="136" t="str">
        <f>'BOYS '!H502</f>
        <v>Drew Hogger</v>
      </c>
      <c r="H436" s="136" t="str">
        <f>'BOYS '!J502</f>
        <v>Oxf C</v>
      </c>
      <c r="I436" s="136" t="str">
        <f t="shared" si="6"/>
        <v>U17M</v>
      </c>
      <c r="J436" s="137">
        <f>'BOYS '!G502</f>
        <v>6.04</v>
      </c>
    </row>
    <row r="437" spans="1:10">
      <c r="A437" s="136" t="str">
        <f>'BOYS '!L503</f>
        <v/>
      </c>
      <c r="B437" s="136" t="str">
        <f>'BOYS '!B502</f>
        <v>M</v>
      </c>
      <c r="C437" s="136" t="str">
        <f>'BOYS '!A502</f>
        <v>U17</v>
      </c>
      <c r="D437" s="136" t="str">
        <f>'BOYS '!C502</f>
        <v>SPU17M</v>
      </c>
      <c r="E437" s="136" t="str">
        <f>'BOYS '!D502</f>
        <v>B</v>
      </c>
      <c r="F437" s="136">
        <f>'BOYS '!E503</f>
        <v>2</v>
      </c>
      <c r="G437" s="136" t="str">
        <f>'BOYS '!H503</f>
        <v xml:space="preserve"> </v>
      </c>
      <c r="H437" s="136" t="str">
        <f>'BOYS '!J503</f>
        <v/>
      </c>
      <c r="I437" s="136" t="str">
        <f t="shared" si="6"/>
        <v>U17M</v>
      </c>
      <c r="J437" s="137">
        <f>'BOYS '!G503</f>
        <v>0</v>
      </c>
    </row>
    <row r="438" spans="1:10">
      <c r="A438" s="136" t="str">
        <f>'BOYS '!L504</f>
        <v/>
      </c>
      <c r="B438" s="136" t="str">
        <f>'BOYS '!B503</f>
        <v>M</v>
      </c>
      <c r="C438" s="136" t="str">
        <f>'BOYS '!A503</f>
        <v>U17</v>
      </c>
      <c r="D438" s="136" t="str">
        <f>'BOYS '!C503</f>
        <v>SPU17M</v>
      </c>
      <c r="E438" s="136" t="str">
        <f>'BOYS '!D503</f>
        <v>B</v>
      </c>
      <c r="F438" s="136">
        <f>'BOYS '!E504</f>
        <v>3</v>
      </c>
      <c r="G438" s="136" t="str">
        <f>'BOYS '!H504</f>
        <v xml:space="preserve"> </v>
      </c>
      <c r="H438" s="136" t="str">
        <f>'BOYS '!J504</f>
        <v/>
      </c>
      <c r="I438" s="136" t="str">
        <f t="shared" si="6"/>
        <v>U17M</v>
      </c>
      <c r="J438" s="137">
        <f>'BOYS '!G504</f>
        <v>0</v>
      </c>
    </row>
    <row r="439" spans="1:10">
      <c r="A439" s="136" t="str">
        <f>'BOYS '!L505</f>
        <v/>
      </c>
      <c r="B439" s="136" t="str">
        <f>'BOYS '!B504</f>
        <v>M</v>
      </c>
      <c r="C439" s="136" t="str">
        <f>'BOYS '!A504</f>
        <v>U17</v>
      </c>
      <c r="D439" s="136" t="str">
        <f>'BOYS '!C504</f>
        <v>SPU17M</v>
      </c>
      <c r="E439" s="136" t="str">
        <f>'BOYS '!D504</f>
        <v>B</v>
      </c>
      <c r="F439" s="136">
        <f>'BOYS '!E505</f>
        <v>4</v>
      </c>
      <c r="G439" s="136" t="str">
        <f>'BOYS '!H505</f>
        <v xml:space="preserve"> </v>
      </c>
      <c r="H439" s="136" t="str">
        <f>'BOYS '!J505</f>
        <v/>
      </c>
      <c r="I439" s="136" t="str">
        <f t="shared" si="6"/>
        <v>U17M</v>
      </c>
      <c r="J439" s="137">
        <f>'BOYS '!G505</f>
        <v>0</v>
      </c>
    </row>
    <row r="440" spans="1:10">
      <c r="A440" s="136" t="str">
        <f>'BOYS '!L507</f>
        <v/>
      </c>
      <c r="B440" s="136" t="str">
        <f>'BOYS '!B505</f>
        <v>M</v>
      </c>
      <c r="C440" s="136" t="str">
        <f>'BOYS '!A505</f>
        <v>U17</v>
      </c>
      <c r="D440" s="136" t="str">
        <f>'BOYS '!C505</f>
        <v>SPU17M</v>
      </c>
      <c r="E440" s="136" t="str">
        <f>'BOYS '!D505</f>
        <v>B</v>
      </c>
      <c r="F440" s="136">
        <f>'BOYS '!E507</f>
        <v>6</v>
      </c>
      <c r="G440" s="136" t="str">
        <f>'BOYS '!H507</f>
        <v xml:space="preserve"> </v>
      </c>
      <c r="H440" s="136" t="str">
        <f>'BOYS '!J507</f>
        <v/>
      </c>
      <c r="I440" s="136" t="str">
        <f t="shared" si="6"/>
        <v>U17M</v>
      </c>
      <c r="J440" s="137">
        <f>'BOYS '!G507</f>
        <v>0</v>
      </c>
    </row>
    <row r="441" spans="1:10">
      <c r="A441" s="136">
        <f>'BOYS '!L508</f>
        <v>0</v>
      </c>
      <c r="B441" s="136" t="str">
        <f>'BOYS '!B507</f>
        <v>M</v>
      </c>
      <c r="C441" s="136" t="str">
        <f>'BOYS '!A507</f>
        <v>U17</v>
      </c>
      <c r="D441" s="136" t="str">
        <f>'BOYS '!C507</f>
        <v>SPU17M</v>
      </c>
      <c r="E441" s="136" t="str">
        <f>'BOYS '!D507</f>
        <v>B</v>
      </c>
      <c r="F441" s="136">
        <f>'BOYS '!E508</f>
        <v>0</v>
      </c>
      <c r="G441" s="136">
        <f>'BOYS '!H508</f>
        <v>0</v>
      </c>
      <c r="H441" s="136">
        <f>'BOYS '!J508</f>
        <v>0</v>
      </c>
      <c r="I441" s="136" t="str">
        <f t="shared" si="6"/>
        <v>U17M</v>
      </c>
      <c r="J441" s="137">
        <f>'BOYS '!G508</f>
        <v>0</v>
      </c>
    </row>
    <row r="442" spans="1:10" ht="51">
      <c r="A442" s="136">
        <f>'BOYS '!L509</f>
        <v>0</v>
      </c>
      <c r="B442" s="136" t="str">
        <f>'BOYS '!B508</f>
        <v>M</v>
      </c>
      <c r="C442" s="136" t="str">
        <f>'BOYS '!A508</f>
        <v>U17</v>
      </c>
      <c r="D442" s="136">
        <f>'BOYS '!C508</f>
        <v>0</v>
      </c>
      <c r="E442" s="136">
        <f>'BOYS '!D508</f>
        <v>0</v>
      </c>
      <c r="F442" s="136" t="str">
        <f>'BOYS '!E509</f>
        <v>UNDER 17 MEN DISCUS A String</v>
      </c>
      <c r="G442" s="136">
        <f>'BOYS '!H509</f>
        <v>0</v>
      </c>
      <c r="H442" s="136">
        <f>'BOYS '!J509</f>
        <v>0</v>
      </c>
      <c r="I442" s="136" t="str">
        <f t="shared" si="6"/>
        <v>U17M</v>
      </c>
      <c r="J442" s="137">
        <f>'BOYS '!G509</f>
        <v>0</v>
      </c>
    </row>
    <row r="443" spans="1:10">
      <c r="A443" s="136" t="str">
        <f>'BOYS '!L510</f>
        <v>AW</v>
      </c>
      <c r="B443" s="136" t="str">
        <f>'BOYS '!B509</f>
        <v>M</v>
      </c>
      <c r="C443" s="136" t="str">
        <f>'BOYS '!A509</f>
        <v>U17</v>
      </c>
      <c r="D443" s="136" t="str">
        <f>'BOYS '!C509</f>
        <v>DTU17M</v>
      </c>
      <c r="E443" s="136" t="str">
        <f>'BOYS '!D509</f>
        <v>A</v>
      </c>
      <c r="F443" s="136">
        <f>'BOYS '!E510</f>
        <v>1</v>
      </c>
      <c r="G443" s="136" t="str">
        <f>'BOYS '!H510</f>
        <v>Billy McCauley</v>
      </c>
      <c r="H443" s="136" t="str">
        <f>'BOYS '!J510</f>
        <v>Oxf C</v>
      </c>
      <c r="I443" s="136" t="str">
        <f t="shared" si="6"/>
        <v>U17M</v>
      </c>
      <c r="J443" s="137">
        <f>'BOYS '!G510</f>
        <v>32.56</v>
      </c>
    </row>
    <row r="444" spans="1:10">
      <c r="A444" s="136" t="str">
        <f>'BOYS '!L511</f>
        <v>AW</v>
      </c>
      <c r="B444" s="136" t="str">
        <f>'BOYS '!B510</f>
        <v>M</v>
      </c>
      <c r="C444" s="136" t="str">
        <f>'BOYS '!A510</f>
        <v>U17</v>
      </c>
      <c r="D444" s="136" t="str">
        <f>'BOYS '!C510</f>
        <v>DTU17M</v>
      </c>
      <c r="E444" s="136" t="str">
        <f>'BOYS '!D510</f>
        <v>A</v>
      </c>
      <c r="F444" s="136">
        <f>'BOYS '!E511</f>
        <v>2</v>
      </c>
      <c r="G444" s="136" t="str">
        <f>'BOYS '!H511</f>
        <v>Danyal Choudhry</v>
      </c>
      <c r="H444" s="136" t="str">
        <f>'BOYS '!J511</f>
        <v>Slough J</v>
      </c>
      <c r="I444" s="136" t="str">
        <f t="shared" si="6"/>
        <v>U17M</v>
      </c>
      <c r="J444" s="137">
        <f>'BOYS '!G511</f>
        <v>26.9</v>
      </c>
    </row>
    <row r="445" spans="1:10">
      <c r="A445" s="136" t="str">
        <f>'BOYS '!L512</f>
        <v xml:space="preserve"> </v>
      </c>
      <c r="B445" s="136" t="str">
        <f>'BOYS '!B511</f>
        <v>M</v>
      </c>
      <c r="C445" s="136" t="str">
        <f>'BOYS '!A511</f>
        <v>U17</v>
      </c>
      <c r="D445" s="136" t="str">
        <f>'BOYS '!C511</f>
        <v>DTU17M</v>
      </c>
      <c r="E445" s="136" t="str">
        <f>'BOYS '!D511</f>
        <v>A</v>
      </c>
      <c r="F445" s="136">
        <f>'BOYS '!E512</f>
        <v>3</v>
      </c>
      <c r="G445" s="136" t="str">
        <f>'BOYS '!H512</f>
        <v>Sam Cliffton</v>
      </c>
      <c r="H445" s="136" t="str">
        <f>'BOYS '!J512</f>
        <v>Win</v>
      </c>
      <c r="I445" s="136" t="str">
        <f t="shared" si="6"/>
        <v>U17M</v>
      </c>
      <c r="J445" s="137">
        <f>'BOYS '!G512</f>
        <v>23.81</v>
      </c>
    </row>
    <row r="446" spans="1:10">
      <c r="A446" s="136" t="str">
        <f>'BOYS '!L513</f>
        <v/>
      </c>
      <c r="B446" s="136" t="str">
        <f>'BOYS '!B512</f>
        <v>M</v>
      </c>
      <c r="C446" s="136" t="str">
        <f>'BOYS '!A512</f>
        <v>U17</v>
      </c>
      <c r="D446" s="136" t="str">
        <f>'BOYS '!C512</f>
        <v>DTU17M</v>
      </c>
      <c r="E446" s="136" t="str">
        <f>'BOYS '!D512</f>
        <v>A</v>
      </c>
      <c r="F446" s="136">
        <f>'BOYS '!E513</f>
        <v>4</v>
      </c>
      <c r="G446" s="136" t="str">
        <f>'BOYS '!H513</f>
        <v xml:space="preserve"> </v>
      </c>
      <c r="H446" s="136" t="str">
        <f>'BOYS '!J513</f>
        <v/>
      </c>
      <c r="I446" s="136" t="str">
        <f t="shared" si="6"/>
        <v>U17M</v>
      </c>
      <c r="J446" s="137">
        <f>'BOYS '!G513</f>
        <v>0</v>
      </c>
    </row>
    <row r="447" spans="1:10">
      <c r="A447" s="136" t="str">
        <f>'BOYS '!L515</f>
        <v/>
      </c>
      <c r="B447" s="136" t="str">
        <f>'BOYS '!B513</f>
        <v>M</v>
      </c>
      <c r="C447" s="136" t="str">
        <f>'BOYS '!A513</f>
        <v>U17</v>
      </c>
      <c r="D447" s="136" t="str">
        <f>'BOYS '!C513</f>
        <v>DTU17M</v>
      </c>
      <c r="E447" s="136" t="str">
        <f>'BOYS '!D513</f>
        <v>A</v>
      </c>
      <c r="F447" s="136">
        <f>'BOYS '!E515</f>
        <v>6</v>
      </c>
      <c r="G447" s="136" t="str">
        <f>'BOYS '!H515</f>
        <v xml:space="preserve"> </v>
      </c>
      <c r="H447" s="136" t="str">
        <f>'BOYS '!J515</f>
        <v/>
      </c>
      <c r="I447" s="136" t="str">
        <f t="shared" si="6"/>
        <v>U17M</v>
      </c>
      <c r="J447" s="137">
        <f>'BOYS '!G515</f>
        <v>0</v>
      </c>
    </row>
    <row r="448" spans="1:10">
      <c r="A448" s="136">
        <f>'BOYS '!L516</f>
        <v>0</v>
      </c>
      <c r="B448" s="136" t="str">
        <f>'BOYS '!B515</f>
        <v>M</v>
      </c>
      <c r="C448" s="136" t="str">
        <f>'BOYS '!A515</f>
        <v>U17</v>
      </c>
      <c r="D448" s="136" t="str">
        <f>'BOYS '!C515</f>
        <v>DTU17M</v>
      </c>
      <c r="E448" s="136" t="str">
        <f>'BOYS '!D515</f>
        <v>A</v>
      </c>
      <c r="F448" s="136">
        <f>'BOYS '!E516</f>
        <v>0</v>
      </c>
      <c r="G448" s="136">
        <f>'BOYS '!H516</f>
        <v>0</v>
      </c>
      <c r="H448" s="136">
        <f>'BOYS '!J516</f>
        <v>0</v>
      </c>
      <c r="I448" s="136" t="str">
        <f t="shared" si="6"/>
        <v>U17M</v>
      </c>
      <c r="J448" s="137">
        <f>'BOYS '!G516</f>
        <v>0</v>
      </c>
    </row>
    <row r="449" spans="1:10" ht="51">
      <c r="A449" s="136">
        <f>'BOYS '!L517</f>
        <v>0</v>
      </c>
      <c r="B449" s="136" t="str">
        <f>'BOYS '!B516</f>
        <v>M</v>
      </c>
      <c r="C449" s="136" t="str">
        <f>'BOYS '!A516</f>
        <v>U17</v>
      </c>
      <c r="D449" s="136">
        <f>'BOYS '!C516</f>
        <v>0</v>
      </c>
      <c r="E449" s="136">
        <f>'BOYS '!D516</f>
        <v>0</v>
      </c>
      <c r="F449" s="136" t="str">
        <f>'BOYS '!E517</f>
        <v>UNDER 17 MEN DISCUS B String</v>
      </c>
      <c r="G449" s="136">
        <f>'BOYS '!H517</f>
        <v>0</v>
      </c>
      <c r="H449" s="136">
        <f>'BOYS '!J517</f>
        <v>0</v>
      </c>
      <c r="I449" s="136" t="str">
        <f t="shared" si="6"/>
        <v>U17M</v>
      </c>
      <c r="J449" s="137">
        <f>'BOYS '!G517</f>
        <v>0</v>
      </c>
    </row>
    <row r="450" spans="1:10">
      <c r="A450" s="136" t="str">
        <f>'BOYS '!L518</f>
        <v xml:space="preserve"> </v>
      </c>
      <c r="B450" s="136" t="str">
        <f>'BOYS '!B517</f>
        <v>M</v>
      </c>
      <c r="C450" s="136" t="str">
        <f>'BOYS '!A517</f>
        <v>U17</v>
      </c>
      <c r="D450" s="136" t="str">
        <f>'BOYS '!C517</f>
        <v>DTU17M</v>
      </c>
      <c r="E450" s="136" t="str">
        <f>'BOYS '!D517</f>
        <v>B</v>
      </c>
      <c r="F450" s="136">
        <f>'BOYS '!E518</f>
        <v>1</v>
      </c>
      <c r="G450" s="136" t="str">
        <f>'BOYS '!H518</f>
        <v>Fionn Leaney</v>
      </c>
      <c r="H450" s="136" t="str">
        <f>'BOYS '!J518</f>
        <v>Oxf C</v>
      </c>
      <c r="I450" s="136" t="str">
        <f t="shared" si="6"/>
        <v>U17M</v>
      </c>
      <c r="J450" s="137">
        <f>'BOYS '!G518</f>
        <v>17.59</v>
      </c>
    </row>
    <row r="451" spans="1:10">
      <c r="A451" s="136" t="str">
        <f>'BOYS '!L519</f>
        <v/>
      </c>
      <c r="B451" s="136" t="str">
        <f>'BOYS '!B518</f>
        <v>M</v>
      </c>
      <c r="C451" s="136" t="str">
        <f>'BOYS '!A518</f>
        <v>U17</v>
      </c>
      <c r="D451" s="136" t="str">
        <f>'BOYS '!C518</f>
        <v>DTU17M</v>
      </c>
      <c r="E451" s="136" t="str">
        <f>'BOYS '!D518</f>
        <v>B</v>
      </c>
      <c r="F451" s="136">
        <f>'BOYS '!E519</f>
        <v>2</v>
      </c>
      <c r="G451" s="136" t="str">
        <f>'BOYS '!H519</f>
        <v xml:space="preserve"> </v>
      </c>
      <c r="H451" s="136" t="str">
        <f>'BOYS '!J519</f>
        <v/>
      </c>
      <c r="I451" s="136" t="str">
        <f t="shared" ref="I451:I514" si="7">+C451&amp;B451</f>
        <v>U17M</v>
      </c>
      <c r="J451" s="137">
        <f>'BOYS '!G519</f>
        <v>0</v>
      </c>
    </row>
    <row r="452" spans="1:10">
      <c r="A452" s="136" t="str">
        <f>'BOYS '!L520</f>
        <v/>
      </c>
      <c r="B452" s="136" t="str">
        <f>'BOYS '!B519</f>
        <v>M</v>
      </c>
      <c r="C452" s="136" t="str">
        <f>'BOYS '!A519</f>
        <v>U17</v>
      </c>
      <c r="D452" s="136" t="str">
        <f>'BOYS '!C519</f>
        <v>DTU17M</v>
      </c>
      <c r="E452" s="136" t="str">
        <f>'BOYS '!D519</f>
        <v>B</v>
      </c>
      <c r="F452" s="136">
        <f>'BOYS '!E520</f>
        <v>3</v>
      </c>
      <c r="G452" s="136" t="str">
        <f>'BOYS '!H520</f>
        <v xml:space="preserve"> </v>
      </c>
      <c r="H452" s="136" t="str">
        <f>'BOYS '!J520</f>
        <v/>
      </c>
      <c r="I452" s="136" t="str">
        <f t="shared" si="7"/>
        <v>U17M</v>
      </c>
      <c r="J452" s="137">
        <f>'BOYS '!G520</f>
        <v>0</v>
      </c>
    </row>
    <row r="453" spans="1:10">
      <c r="A453" s="136" t="str">
        <f>'BOYS '!L521</f>
        <v/>
      </c>
      <c r="B453" s="136" t="str">
        <f>'BOYS '!B520</f>
        <v>M</v>
      </c>
      <c r="C453" s="136" t="str">
        <f>'BOYS '!A520</f>
        <v>U17</v>
      </c>
      <c r="D453" s="136" t="str">
        <f>'BOYS '!C520</f>
        <v>DTU17M</v>
      </c>
      <c r="E453" s="136" t="str">
        <f>'BOYS '!D520</f>
        <v>B</v>
      </c>
      <c r="F453" s="136">
        <f>'BOYS '!E521</f>
        <v>4</v>
      </c>
      <c r="G453" s="136" t="str">
        <f>'BOYS '!H521</f>
        <v xml:space="preserve"> </v>
      </c>
      <c r="H453" s="136" t="str">
        <f>'BOYS '!J521</f>
        <v/>
      </c>
      <c r="I453" s="136" t="str">
        <f t="shared" si="7"/>
        <v>U17M</v>
      </c>
      <c r="J453" s="137">
        <f>'BOYS '!G521</f>
        <v>0</v>
      </c>
    </row>
    <row r="454" spans="1:10">
      <c r="A454" s="136" t="str">
        <f>'BOYS '!L523</f>
        <v/>
      </c>
      <c r="B454" s="136" t="str">
        <f>'BOYS '!B521</f>
        <v>M</v>
      </c>
      <c r="C454" s="136" t="str">
        <f>'BOYS '!A521</f>
        <v>U17</v>
      </c>
      <c r="D454" s="136" t="str">
        <f>'BOYS '!C521</f>
        <v>DTU17M</v>
      </c>
      <c r="E454" s="136" t="str">
        <f>'BOYS '!D521</f>
        <v>B</v>
      </c>
      <c r="F454" s="136">
        <f>'BOYS '!E523</f>
        <v>6</v>
      </c>
      <c r="G454" s="136" t="str">
        <f>'BOYS '!H523</f>
        <v xml:space="preserve"> </v>
      </c>
      <c r="H454" s="136" t="str">
        <f>'BOYS '!J523</f>
        <v/>
      </c>
      <c r="I454" s="136" t="str">
        <f t="shared" si="7"/>
        <v>U17M</v>
      </c>
      <c r="J454" s="137">
        <f>'BOYS '!G523</f>
        <v>0</v>
      </c>
    </row>
    <row r="455" spans="1:10">
      <c r="A455" s="136">
        <f>'BOYS '!L524</f>
        <v>0</v>
      </c>
      <c r="B455" s="136" t="str">
        <f>'BOYS '!B523</f>
        <v>M</v>
      </c>
      <c r="C455" s="136" t="str">
        <f>'BOYS '!A523</f>
        <v>U17</v>
      </c>
      <c r="D455" s="136" t="str">
        <f>'BOYS '!C523</f>
        <v>DTU17M</v>
      </c>
      <c r="E455" s="136" t="str">
        <f>'BOYS '!D523</f>
        <v>B</v>
      </c>
      <c r="F455" s="136">
        <f>'BOYS '!E524</f>
        <v>0</v>
      </c>
      <c r="G455" s="136">
        <f>'BOYS '!H524</f>
        <v>0</v>
      </c>
      <c r="H455" s="136">
        <f>'BOYS '!J524</f>
        <v>0</v>
      </c>
      <c r="I455" s="136" t="str">
        <f t="shared" si="7"/>
        <v>U17M</v>
      </c>
      <c r="J455" s="137">
        <f>'BOYS '!G524</f>
        <v>0</v>
      </c>
    </row>
    <row r="456" spans="1:10" ht="51">
      <c r="A456" s="136">
        <f>'BOYS '!L525</f>
        <v>0</v>
      </c>
      <c r="B456" s="136" t="str">
        <f>'BOYS '!B524</f>
        <v>M</v>
      </c>
      <c r="C456" s="136" t="str">
        <f>'BOYS '!A524</f>
        <v>U17</v>
      </c>
      <c r="D456" s="136">
        <f>'BOYS '!C524</f>
        <v>0</v>
      </c>
      <c r="E456" s="136">
        <f>'BOYS '!D524</f>
        <v>0</v>
      </c>
      <c r="F456" s="136" t="str">
        <f>'BOYS '!E525</f>
        <v>UNDER 17 MEN JAVELIN A String</v>
      </c>
      <c r="G456" s="136">
        <f>'BOYS '!H525</f>
        <v>0</v>
      </c>
      <c r="H456" s="136">
        <f>'BOYS '!J525</f>
        <v>0</v>
      </c>
      <c r="I456" s="136" t="str">
        <f t="shared" si="7"/>
        <v>U17M</v>
      </c>
      <c r="J456" s="137">
        <f>'BOYS '!G525</f>
        <v>0</v>
      </c>
    </row>
    <row r="457" spans="1:10">
      <c r="A457" s="136" t="str">
        <f>'BOYS '!L526</f>
        <v xml:space="preserve"> </v>
      </c>
      <c r="B457" s="136" t="str">
        <f>'BOYS '!B525</f>
        <v>M</v>
      </c>
      <c r="C457" s="136" t="str">
        <f>'BOYS '!A525</f>
        <v>U17</v>
      </c>
      <c r="D457" s="136" t="str">
        <f>'BOYS '!C525</f>
        <v xml:space="preserve">JTU17M </v>
      </c>
      <c r="E457" s="136" t="str">
        <f>'BOYS '!D525</f>
        <v>A</v>
      </c>
      <c r="F457" s="136">
        <f>'BOYS '!E526</f>
        <v>1</v>
      </c>
      <c r="G457" s="136" t="str">
        <f>'BOYS '!H526</f>
        <v>Sam Cliffton</v>
      </c>
      <c r="H457" s="136" t="str">
        <f>'BOYS '!J526</f>
        <v>Win</v>
      </c>
      <c r="I457" s="136" t="str">
        <f t="shared" si="7"/>
        <v>U17M</v>
      </c>
      <c r="J457" s="137">
        <f>'BOYS '!G526</f>
        <v>25.13</v>
      </c>
    </row>
    <row r="458" spans="1:10">
      <c r="A458" s="136" t="str">
        <f>'BOYS '!L527</f>
        <v xml:space="preserve"> </v>
      </c>
      <c r="B458" s="136" t="str">
        <f>'BOYS '!B526</f>
        <v>M</v>
      </c>
      <c r="C458" s="136" t="str">
        <f>'BOYS '!A526</f>
        <v>U17</v>
      </c>
      <c r="D458" s="136" t="str">
        <f>'BOYS '!C526</f>
        <v xml:space="preserve">JTU17M </v>
      </c>
      <c r="E458" s="136" t="str">
        <f>'BOYS '!D526</f>
        <v>A</v>
      </c>
      <c r="F458" s="136">
        <f>'BOYS '!E527</f>
        <v>2</v>
      </c>
      <c r="G458" s="136" t="str">
        <f>'BOYS '!H527</f>
        <v>Danyal Choudhry</v>
      </c>
      <c r="H458" s="136" t="str">
        <f>'BOYS '!J527</f>
        <v>Slough J</v>
      </c>
      <c r="I458" s="136" t="str">
        <f t="shared" si="7"/>
        <v>U17M</v>
      </c>
      <c r="J458" s="137">
        <f>'BOYS '!G527</f>
        <v>19.36</v>
      </c>
    </row>
    <row r="459" spans="1:10">
      <c r="A459" s="136" t="str">
        <f>'BOYS '!L528</f>
        <v xml:space="preserve"> </v>
      </c>
      <c r="B459" s="136" t="str">
        <f>'BOYS '!B527</f>
        <v>M</v>
      </c>
      <c r="C459" s="136" t="str">
        <f>'BOYS '!A527</f>
        <v>U17</v>
      </c>
      <c r="D459" s="136" t="str">
        <f>'BOYS '!C527</f>
        <v xml:space="preserve">JTU17M </v>
      </c>
      <c r="E459" s="136" t="str">
        <f>'BOYS '!D527</f>
        <v>A</v>
      </c>
      <c r="F459" s="136">
        <f>'BOYS '!E528</f>
        <v>3</v>
      </c>
      <c r="G459" s="136" t="str">
        <f>'BOYS '!H528</f>
        <v>Ben Davies</v>
      </c>
      <c r="H459" s="136" t="str">
        <f>'BOYS '!J528</f>
        <v>Oxf C</v>
      </c>
      <c r="I459" s="136" t="str">
        <f t="shared" si="7"/>
        <v>U17M</v>
      </c>
      <c r="J459" s="137">
        <f>'BOYS '!G528</f>
        <v>17.84</v>
      </c>
    </row>
    <row r="460" spans="1:10">
      <c r="A460" s="136" t="str">
        <f>'BOYS '!L529</f>
        <v/>
      </c>
      <c r="B460" s="136" t="str">
        <f>'BOYS '!B528</f>
        <v>M</v>
      </c>
      <c r="C460" s="136" t="str">
        <f>'BOYS '!A528</f>
        <v>U17</v>
      </c>
      <c r="D460" s="136" t="str">
        <f>'BOYS '!C528</f>
        <v xml:space="preserve">JTU17M </v>
      </c>
      <c r="E460" s="136" t="str">
        <f>'BOYS '!D528</f>
        <v>A</v>
      </c>
      <c r="F460" s="136">
        <f>'BOYS '!E529</f>
        <v>4</v>
      </c>
      <c r="G460" s="136" t="str">
        <f>'BOYS '!H529</f>
        <v xml:space="preserve"> </v>
      </c>
      <c r="H460" s="136" t="str">
        <f>'BOYS '!J529</f>
        <v/>
      </c>
      <c r="I460" s="136" t="str">
        <f t="shared" si="7"/>
        <v>U17M</v>
      </c>
      <c r="J460" s="137">
        <f>'BOYS '!G529</f>
        <v>0</v>
      </c>
    </row>
    <row r="461" spans="1:10">
      <c r="A461" s="136" t="str">
        <f>'BOYS '!L531</f>
        <v/>
      </c>
      <c r="B461" s="136" t="str">
        <f>'BOYS '!B529</f>
        <v>M</v>
      </c>
      <c r="C461" s="136" t="str">
        <f>'BOYS '!A529</f>
        <v>U17</v>
      </c>
      <c r="D461" s="136" t="str">
        <f>'BOYS '!C529</f>
        <v xml:space="preserve">JTU17M </v>
      </c>
      <c r="E461" s="136" t="str">
        <f>'BOYS '!D529</f>
        <v>A</v>
      </c>
      <c r="F461" s="136">
        <f>'BOYS '!E531</f>
        <v>6</v>
      </c>
      <c r="G461" s="136" t="str">
        <f>'BOYS '!H531</f>
        <v xml:space="preserve"> </v>
      </c>
      <c r="H461" s="136" t="str">
        <f>'BOYS '!J531</f>
        <v/>
      </c>
      <c r="I461" s="136" t="str">
        <f t="shared" si="7"/>
        <v>U17M</v>
      </c>
      <c r="J461" s="137">
        <f>'BOYS '!G531</f>
        <v>0</v>
      </c>
    </row>
    <row r="462" spans="1:10">
      <c r="A462" s="136">
        <f>'BOYS '!L532</f>
        <v>0</v>
      </c>
      <c r="B462" s="136" t="str">
        <f>'BOYS '!B531</f>
        <v>M</v>
      </c>
      <c r="C462" s="136" t="str">
        <f>'BOYS '!A531</f>
        <v>U17</v>
      </c>
      <c r="D462" s="136" t="str">
        <f>'BOYS '!C531</f>
        <v xml:space="preserve">JTU17M </v>
      </c>
      <c r="E462" s="136" t="str">
        <f>'BOYS '!D531</f>
        <v>A</v>
      </c>
      <c r="F462" s="136">
        <f>'BOYS '!E532</f>
        <v>0</v>
      </c>
      <c r="G462" s="136">
        <f>'BOYS '!H532</f>
        <v>0</v>
      </c>
      <c r="H462" s="136">
        <f>'BOYS '!J532</f>
        <v>0</v>
      </c>
      <c r="I462" s="136" t="str">
        <f t="shared" si="7"/>
        <v>U17M</v>
      </c>
      <c r="J462" s="137">
        <f>'BOYS '!G532</f>
        <v>0</v>
      </c>
    </row>
    <row r="463" spans="1:10" ht="51">
      <c r="A463" s="136">
        <f>'BOYS '!L533</f>
        <v>0</v>
      </c>
      <c r="B463" s="136" t="str">
        <f>'BOYS '!B532</f>
        <v>M</v>
      </c>
      <c r="C463" s="136" t="str">
        <f>'BOYS '!A532</f>
        <v>U17</v>
      </c>
      <c r="D463" s="136">
        <f>'BOYS '!C532</f>
        <v>0</v>
      </c>
      <c r="E463" s="136">
        <f>'BOYS '!D532</f>
        <v>0</v>
      </c>
      <c r="F463" s="136" t="str">
        <f>'BOYS '!E533</f>
        <v>UNDER 17 MEN JAVELIN B String</v>
      </c>
      <c r="G463" s="136">
        <f>'BOYS '!H533</f>
        <v>0</v>
      </c>
      <c r="H463" s="136">
        <f>'BOYS '!J533</f>
        <v>0</v>
      </c>
      <c r="I463" s="136" t="str">
        <f t="shared" si="7"/>
        <v>U17M</v>
      </c>
      <c r="J463" s="137">
        <f>'BOYS '!G533</f>
        <v>0</v>
      </c>
    </row>
    <row r="464" spans="1:10">
      <c r="A464" s="136" t="str">
        <f>'BOYS '!L534</f>
        <v xml:space="preserve"> </v>
      </c>
      <c r="B464" s="136" t="str">
        <f>'BOYS '!B533</f>
        <v>M</v>
      </c>
      <c r="C464" s="136" t="str">
        <f>'BOYS '!A533</f>
        <v>U17</v>
      </c>
      <c r="D464" s="136" t="str">
        <f>'BOYS '!C533</f>
        <v xml:space="preserve">JTU17M </v>
      </c>
      <c r="E464" s="136" t="str">
        <f>'BOYS '!D533</f>
        <v>B</v>
      </c>
      <c r="F464" s="136">
        <f>'BOYS '!E534</f>
        <v>1</v>
      </c>
      <c r="G464" s="136" t="str">
        <f>'BOYS '!H534</f>
        <v>Willem Walker-Smith</v>
      </c>
      <c r="H464" s="136" t="str">
        <f>'BOYS '!J534</f>
        <v>Oxf C</v>
      </c>
      <c r="I464" s="136" t="str">
        <f t="shared" si="7"/>
        <v>U17M</v>
      </c>
      <c r="J464" s="137">
        <f>'BOYS '!G534</f>
        <v>17.420000000000002</v>
      </c>
    </row>
    <row r="465" spans="1:10">
      <c r="A465" s="136" t="str">
        <f>'BOYS '!L535</f>
        <v xml:space="preserve"> </v>
      </c>
      <c r="B465" s="136" t="str">
        <f>'BOYS '!B534</f>
        <v>M</v>
      </c>
      <c r="C465" s="136" t="str">
        <f>'BOYS '!A534</f>
        <v>U17</v>
      </c>
      <c r="D465" s="136" t="str">
        <f>'BOYS '!C534</f>
        <v xml:space="preserve">JTU17M </v>
      </c>
      <c r="E465" s="136" t="str">
        <f>'BOYS '!D534</f>
        <v>B</v>
      </c>
      <c r="F465" s="136">
        <f>'BOYS '!E535</f>
        <v>2</v>
      </c>
      <c r="G465" s="136" t="str">
        <f>'BOYS '!H535</f>
        <v>Iwan Wrey Brown</v>
      </c>
      <c r="H465" s="136" t="str">
        <f>'BOYS '!J535</f>
        <v>Win</v>
      </c>
      <c r="I465" s="136" t="str">
        <f t="shared" si="7"/>
        <v>U17M</v>
      </c>
      <c r="J465" s="137">
        <f>'BOYS '!G535</f>
        <v>16.12</v>
      </c>
    </row>
    <row r="466" spans="1:10">
      <c r="A466" s="136" t="str">
        <f>'BOYS '!L536</f>
        <v/>
      </c>
      <c r="B466" s="136" t="str">
        <f>'BOYS '!B535</f>
        <v>M</v>
      </c>
      <c r="C466" s="136" t="str">
        <f>'BOYS '!A535</f>
        <v>U17</v>
      </c>
      <c r="D466" s="136" t="str">
        <f>'BOYS '!C535</f>
        <v xml:space="preserve">JTU17M </v>
      </c>
      <c r="E466" s="136" t="str">
        <f>'BOYS '!D535</f>
        <v>B</v>
      </c>
      <c r="F466" s="136">
        <f>'BOYS '!E536</f>
        <v>3</v>
      </c>
      <c r="G466" s="136" t="str">
        <f>'BOYS '!H536</f>
        <v xml:space="preserve"> </v>
      </c>
      <c r="H466" s="136" t="str">
        <f>'BOYS '!J536</f>
        <v/>
      </c>
      <c r="I466" s="136" t="str">
        <f t="shared" si="7"/>
        <v>U17M</v>
      </c>
      <c r="J466" s="137">
        <f>'BOYS '!G536</f>
        <v>0</v>
      </c>
    </row>
    <row r="467" spans="1:10">
      <c r="A467" s="136" t="str">
        <f>'BOYS '!L537</f>
        <v/>
      </c>
      <c r="B467" s="136" t="str">
        <f>'BOYS '!B536</f>
        <v>M</v>
      </c>
      <c r="C467" s="136" t="str">
        <f>'BOYS '!A536</f>
        <v>U17</v>
      </c>
      <c r="D467" s="136" t="str">
        <f>'BOYS '!C536</f>
        <v xml:space="preserve">JTU17M </v>
      </c>
      <c r="E467" s="136" t="str">
        <f>'BOYS '!D536</f>
        <v>B</v>
      </c>
      <c r="F467" s="136">
        <f>'BOYS '!E537</f>
        <v>4</v>
      </c>
      <c r="G467" s="136" t="str">
        <f>'BOYS '!H537</f>
        <v xml:space="preserve"> </v>
      </c>
      <c r="H467" s="136" t="str">
        <f>'BOYS '!J537</f>
        <v/>
      </c>
      <c r="I467" s="136" t="str">
        <f t="shared" si="7"/>
        <v>U17M</v>
      </c>
      <c r="J467" s="137">
        <f>'BOYS '!G537</f>
        <v>0</v>
      </c>
    </row>
    <row r="468" spans="1:10">
      <c r="A468" s="136" t="str">
        <f>'BOYS '!L539</f>
        <v/>
      </c>
      <c r="B468" s="136" t="str">
        <f>'BOYS '!B537</f>
        <v>M</v>
      </c>
      <c r="C468" s="136" t="str">
        <f>'BOYS '!A537</f>
        <v>U17</v>
      </c>
      <c r="D468" s="136" t="str">
        <f>'BOYS '!C537</f>
        <v xml:space="preserve">JTU17M </v>
      </c>
      <c r="E468" s="136" t="str">
        <f>'BOYS '!D537</f>
        <v>B</v>
      </c>
      <c r="F468" s="136">
        <f>'BOYS '!E539</f>
        <v>6</v>
      </c>
      <c r="G468" s="136" t="str">
        <f>'BOYS '!H539</f>
        <v xml:space="preserve"> </v>
      </c>
      <c r="H468" s="136" t="str">
        <f>'BOYS '!J539</f>
        <v/>
      </c>
      <c r="I468" s="136" t="str">
        <f t="shared" si="7"/>
        <v>U17M</v>
      </c>
      <c r="J468" s="137">
        <f>'BOYS '!G539</f>
        <v>0</v>
      </c>
    </row>
    <row r="469" spans="1:10">
      <c r="A469" s="136">
        <f>'BOYS '!L540</f>
        <v>0</v>
      </c>
      <c r="B469" s="136" t="str">
        <f>'BOYS '!B539</f>
        <v>M</v>
      </c>
      <c r="C469" s="136" t="str">
        <f>'BOYS '!A539</f>
        <v>U17</v>
      </c>
      <c r="D469" s="136" t="str">
        <f>'BOYS '!C539</f>
        <v xml:space="preserve">JTU17M </v>
      </c>
      <c r="E469" s="136" t="str">
        <f>'BOYS '!D539</f>
        <v>B</v>
      </c>
      <c r="F469" s="136">
        <f>'BOYS '!E540</f>
        <v>0</v>
      </c>
      <c r="G469" s="136">
        <f>'BOYS '!H540</f>
        <v>0</v>
      </c>
      <c r="H469" s="136">
        <f>'BOYS '!J540</f>
        <v>0</v>
      </c>
      <c r="I469" s="136" t="str">
        <f t="shared" si="7"/>
        <v>U17M</v>
      </c>
      <c r="J469" s="137">
        <f>'BOYS '!G540</f>
        <v>0</v>
      </c>
    </row>
    <row r="470" spans="1:10">
      <c r="A470" s="136">
        <f>'BOYS '!L541</f>
        <v>0</v>
      </c>
      <c r="B470" s="136" t="str">
        <f>'BOYS '!B540</f>
        <v>M</v>
      </c>
      <c r="C470" s="136" t="str">
        <f>'BOYS '!A540</f>
        <v>U17</v>
      </c>
      <c r="D470" s="136">
        <f>'BOYS '!C540</f>
        <v>0</v>
      </c>
      <c r="E470" s="136">
        <f>'BOYS '!D540</f>
        <v>0</v>
      </c>
      <c r="F470" s="136">
        <f>'BOYS '!E541</f>
        <v>0</v>
      </c>
      <c r="G470" s="136">
        <f>'BOYS '!H541</f>
        <v>0</v>
      </c>
      <c r="H470" s="136">
        <f>'BOYS '!J541</f>
        <v>0</v>
      </c>
      <c r="I470" s="136" t="str">
        <f t="shared" si="7"/>
        <v>U17M</v>
      </c>
      <c r="J470" s="137">
        <f>'BOYS '!G541</f>
        <v>0</v>
      </c>
    </row>
    <row r="471" spans="1:10">
      <c r="A471" s="136">
        <f>'BOYS '!L542</f>
        <v>0</v>
      </c>
      <c r="B471" s="136">
        <f>'BOYS '!B541</f>
        <v>0</v>
      </c>
      <c r="C471" s="136" t="str">
        <f>'BOYS '!A541</f>
        <v>x</v>
      </c>
      <c r="D471" s="136">
        <f>'BOYS '!C541</f>
        <v>0</v>
      </c>
      <c r="E471" s="136">
        <f>'BOYS '!D541</f>
        <v>0</v>
      </c>
      <c r="F471" s="136">
        <f>'BOYS '!E542</f>
        <v>0</v>
      </c>
      <c r="G471" s="136">
        <f>'BOYS '!H542</f>
        <v>0</v>
      </c>
      <c r="H471" s="136">
        <f>'BOYS '!J542</f>
        <v>0</v>
      </c>
      <c r="I471" s="136" t="str">
        <f t="shared" si="7"/>
        <v>x0</v>
      </c>
      <c r="J471" s="137">
        <f>'BOYS '!G542</f>
        <v>0</v>
      </c>
    </row>
    <row r="472" spans="1:10">
      <c r="A472" s="136">
        <f>'BOYS '!L543</f>
        <v>0</v>
      </c>
      <c r="B472" s="136">
        <f>'BOYS '!B542</f>
        <v>0</v>
      </c>
      <c r="C472" s="136" t="str">
        <f>'BOYS '!A542</f>
        <v>x</v>
      </c>
      <c r="D472" s="136">
        <f>'BOYS '!C542</f>
        <v>0</v>
      </c>
      <c r="E472" s="136">
        <f>'BOYS '!D542</f>
        <v>0</v>
      </c>
      <c r="F472" s="136">
        <f>'BOYS '!E543</f>
        <v>0</v>
      </c>
      <c r="G472" s="136">
        <f>'BOYS '!H543</f>
        <v>0</v>
      </c>
      <c r="H472" s="136">
        <f>'BOYS '!J543</f>
        <v>0</v>
      </c>
      <c r="I472" s="136" t="str">
        <f t="shared" si="7"/>
        <v>x0</v>
      </c>
      <c r="J472" s="137">
        <f>'BOYS '!G543</f>
        <v>0</v>
      </c>
    </row>
    <row r="473" spans="1:10">
      <c r="A473" s="136">
        <f>'BOYS '!L546</f>
        <v>0</v>
      </c>
      <c r="B473" s="136">
        <f>'BOYS '!B543</f>
        <v>0</v>
      </c>
      <c r="C473" s="136" t="str">
        <f>'BOYS '!A543</f>
        <v>u13</v>
      </c>
      <c r="D473" s="136">
        <f>'BOYS '!C543</f>
        <v>0</v>
      </c>
      <c r="E473" s="136">
        <f>'BOYS '!D543</f>
        <v>0</v>
      </c>
      <c r="F473" s="136">
        <f>'BOYS '!E546</f>
        <v>0</v>
      </c>
      <c r="G473" s="136">
        <f>'BOYS '!H546</f>
        <v>0</v>
      </c>
      <c r="H473" s="136">
        <f>'BOYS '!J546</f>
        <v>0</v>
      </c>
      <c r="I473" s="136" t="str">
        <f t="shared" si="7"/>
        <v>u130</v>
      </c>
      <c r="J473" s="137">
        <f>'BOYS '!G546</f>
        <v>0</v>
      </c>
    </row>
    <row r="474" spans="1:10">
      <c r="A474" s="136">
        <f>'BOYS '!L547</f>
        <v>0</v>
      </c>
      <c r="B474" s="136">
        <f>'BOYS '!B546</f>
        <v>0</v>
      </c>
      <c r="C474" s="136" t="str">
        <f>'BOYS '!A546</f>
        <v>u13</v>
      </c>
      <c r="D474" s="136">
        <f>'BOYS '!C546</f>
        <v>0</v>
      </c>
      <c r="E474" s="136">
        <f>'BOYS '!D546</f>
        <v>0</v>
      </c>
      <c r="F474" s="136">
        <f>'BOYS '!E547</f>
        <v>0</v>
      </c>
      <c r="G474" s="136">
        <f>'BOYS '!H547</f>
        <v>0</v>
      </c>
      <c r="H474" s="136">
        <f>'BOYS '!J547</f>
        <v>0</v>
      </c>
      <c r="I474" s="136" t="str">
        <f t="shared" si="7"/>
        <v>u130</v>
      </c>
      <c r="J474" s="137">
        <f>'BOYS '!G547</f>
        <v>0</v>
      </c>
    </row>
    <row r="475" spans="1:10">
      <c r="A475" s="136">
        <f>'BOYS '!L548</f>
        <v>0</v>
      </c>
      <c r="B475" s="136">
        <f>'BOYS '!B547</f>
        <v>0</v>
      </c>
      <c r="C475" s="136" t="str">
        <f>'BOYS '!A547</f>
        <v>u13</v>
      </c>
      <c r="D475" s="136">
        <f>'BOYS '!C547</f>
        <v>0</v>
      </c>
      <c r="E475" s="136">
        <f>'BOYS '!D547</f>
        <v>0</v>
      </c>
      <c r="F475" s="136">
        <f>'BOYS '!E548</f>
        <v>0</v>
      </c>
      <c r="G475" s="136">
        <f>'BOYS '!H548</f>
        <v>0</v>
      </c>
      <c r="H475" s="136">
        <f>'BOYS '!J548</f>
        <v>0</v>
      </c>
      <c r="I475" s="136" t="str">
        <f t="shared" si="7"/>
        <v>u130</v>
      </c>
      <c r="J475" s="137">
        <f>'BOYS '!G548</f>
        <v>0</v>
      </c>
    </row>
    <row r="476" spans="1:10">
      <c r="A476" s="136">
        <f>'BOYS '!L549</f>
        <v>0</v>
      </c>
      <c r="B476" s="136">
        <f>'BOYS '!B548</f>
        <v>0</v>
      </c>
      <c r="C476" s="136" t="str">
        <f>'BOYS '!A548</f>
        <v>u13</v>
      </c>
      <c r="D476" s="136">
        <f>'BOYS '!C548</f>
        <v>0</v>
      </c>
      <c r="E476" s="136">
        <f>'BOYS '!D548</f>
        <v>0</v>
      </c>
      <c r="F476" s="136">
        <f>'BOYS '!E549</f>
        <v>0</v>
      </c>
      <c r="G476" s="136">
        <f>'BOYS '!H549</f>
        <v>0</v>
      </c>
      <c r="H476" s="136">
        <f>'BOYS '!J549</f>
        <v>0</v>
      </c>
      <c r="I476" s="136" t="str">
        <f t="shared" si="7"/>
        <v>u130</v>
      </c>
      <c r="J476" s="137">
        <f>'BOYS '!G549</f>
        <v>0</v>
      </c>
    </row>
    <row r="477" spans="1:10">
      <c r="A477" s="136">
        <f>'BOYS '!L550</f>
        <v>0</v>
      </c>
      <c r="B477" s="136">
        <f>'BOYS '!B549</f>
        <v>0</v>
      </c>
      <c r="C477" s="136" t="str">
        <f>'BOYS '!A549</f>
        <v>u13</v>
      </c>
      <c r="D477" s="136">
        <f>'BOYS '!C549</f>
        <v>0</v>
      </c>
      <c r="E477" s="136">
        <f>'BOYS '!D549</f>
        <v>0</v>
      </c>
      <c r="F477" s="136">
        <f>'BOYS '!E550</f>
        <v>0</v>
      </c>
      <c r="G477" s="136">
        <f>'BOYS '!H550</f>
        <v>0</v>
      </c>
      <c r="H477" s="136">
        <f>'BOYS '!J550</f>
        <v>0</v>
      </c>
      <c r="I477" s="136" t="str">
        <f t="shared" si="7"/>
        <v>u130</v>
      </c>
      <c r="J477" s="137">
        <f>'BOYS '!G550</f>
        <v>0</v>
      </c>
    </row>
    <row r="478" spans="1:10">
      <c r="A478" s="136">
        <f>'BOYS '!L551</f>
        <v>0</v>
      </c>
      <c r="B478" s="136">
        <f>'BOYS '!B550</f>
        <v>0</v>
      </c>
      <c r="C478" s="136" t="str">
        <f>'BOYS '!A550</f>
        <v>u13</v>
      </c>
      <c r="D478" s="136">
        <f>'BOYS '!C550</f>
        <v>0</v>
      </c>
      <c r="E478" s="136">
        <f>'BOYS '!D550</f>
        <v>0</v>
      </c>
      <c r="F478" s="136">
        <f>'BOYS '!E551</f>
        <v>0</v>
      </c>
      <c r="G478" s="136">
        <f>'BOYS '!H551</f>
        <v>0</v>
      </c>
      <c r="H478" s="136">
        <f>'BOYS '!J551</f>
        <v>0</v>
      </c>
      <c r="I478" s="136" t="str">
        <f t="shared" si="7"/>
        <v>u130</v>
      </c>
      <c r="J478" s="137">
        <f>'BOYS '!G551</f>
        <v>0</v>
      </c>
    </row>
    <row r="479" spans="1:10">
      <c r="A479" s="136">
        <f>'BOYS '!L552</f>
        <v>0</v>
      </c>
      <c r="B479" s="136">
        <f>'BOYS '!B551</f>
        <v>0</v>
      </c>
      <c r="C479" s="136" t="str">
        <f>'BOYS '!A551</f>
        <v>u13</v>
      </c>
      <c r="D479" s="136">
        <f>'BOYS '!C551</f>
        <v>0</v>
      </c>
      <c r="E479" s="136">
        <f>'BOYS '!D551</f>
        <v>0</v>
      </c>
      <c r="F479" s="136">
        <f>'BOYS '!E552</f>
        <v>0</v>
      </c>
      <c r="G479" s="136">
        <f>'BOYS '!H552</f>
        <v>0</v>
      </c>
      <c r="H479" s="136">
        <f>'BOYS '!J552</f>
        <v>0</v>
      </c>
      <c r="I479" s="136" t="str">
        <f t="shared" si="7"/>
        <v>u130</v>
      </c>
      <c r="J479" s="137">
        <f>'BOYS '!G552</f>
        <v>0</v>
      </c>
    </row>
    <row r="480" spans="1:10">
      <c r="A480" s="136">
        <f>'BOYS '!L553</f>
        <v>0</v>
      </c>
      <c r="B480" s="136">
        <f>'BOYS '!B552</f>
        <v>0</v>
      </c>
      <c r="C480" s="136" t="str">
        <f>'BOYS '!A552</f>
        <v>u13</v>
      </c>
      <c r="D480" s="136">
        <f>'BOYS '!C552</f>
        <v>0</v>
      </c>
      <c r="E480" s="136">
        <f>'BOYS '!D552</f>
        <v>0</v>
      </c>
      <c r="F480" s="136">
        <f>'BOYS '!E553</f>
        <v>0</v>
      </c>
      <c r="G480" s="136">
        <f>'BOYS '!H553</f>
        <v>0</v>
      </c>
      <c r="H480" s="136">
        <f>'BOYS '!J553</f>
        <v>0</v>
      </c>
      <c r="I480" s="136" t="str">
        <f t="shared" si="7"/>
        <v>u130</v>
      </c>
      <c r="J480" s="137">
        <f>'BOYS '!G553</f>
        <v>0</v>
      </c>
    </row>
    <row r="481" spans="1:10">
      <c r="A481" s="136">
        <f>'BOYS '!L554</f>
        <v>0</v>
      </c>
      <c r="B481" s="136">
        <f>'BOYS '!B553</f>
        <v>0</v>
      </c>
      <c r="C481" s="136" t="str">
        <f>'BOYS '!A553</f>
        <v>u13</v>
      </c>
      <c r="D481" s="136">
        <f>'BOYS '!C553</f>
        <v>0</v>
      </c>
      <c r="E481" s="136">
        <f>'BOYS '!D553</f>
        <v>0</v>
      </c>
      <c r="F481" s="136">
        <f>'BOYS '!E554</f>
        <v>0</v>
      </c>
      <c r="G481" s="136">
        <f>'BOYS '!H554</f>
        <v>0</v>
      </c>
      <c r="H481" s="136">
        <f>'BOYS '!J554</f>
        <v>0</v>
      </c>
      <c r="I481" s="136" t="str">
        <f t="shared" si="7"/>
        <v>u130</v>
      </c>
      <c r="J481" s="137">
        <f>'BOYS '!G554</f>
        <v>0</v>
      </c>
    </row>
    <row r="482" spans="1:10">
      <c r="A482" s="136">
        <f>'BOYS '!L555</f>
        <v>0</v>
      </c>
      <c r="B482" s="136">
        <f>'BOYS '!B554</f>
        <v>0</v>
      </c>
      <c r="C482" s="136" t="str">
        <f>'BOYS '!A554</f>
        <v>u13</v>
      </c>
      <c r="D482" s="136">
        <f>'BOYS '!C554</f>
        <v>0</v>
      </c>
      <c r="E482" s="136">
        <f>'BOYS '!D554</f>
        <v>0</v>
      </c>
      <c r="F482" s="136">
        <f>'BOYS '!E555</f>
        <v>0</v>
      </c>
      <c r="G482" s="136">
        <f>'BOYS '!H555</f>
        <v>0</v>
      </c>
      <c r="H482" s="136">
        <f>'BOYS '!J555</f>
        <v>0</v>
      </c>
      <c r="I482" s="136" t="str">
        <f t="shared" si="7"/>
        <v>u130</v>
      </c>
      <c r="J482" s="137">
        <f>'BOYS '!G555</f>
        <v>0</v>
      </c>
    </row>
    <row r="483" spans="1:10">
      <c r="A483" s="136">
        <f>'BOYS '!L556</f>
        <v>0</v>
      </c>
      <c r="B483" s="136">
        <f>'BOYS '!B555</f>
        <v>0</v>
      </c>
      <c r="C483" s="136" t="str">
        <f>'BOYS '!A555</f>
        <v>u13</v>
      </c>
      <c r="D483" s="136">
        <f>'BOYS '!C555</f>
        <v>0</v>
      </c>
      <c r="E483" s="136">
        <f>'BOYS '!D555</f>
        <v>0</v>
      </c>
      <c r="F483" s="136">
        <f>'BOYS '!E556</f>
        <v>0</v>
      </c>
      <c r="G483" s="136">
        <f>'BOYS '!H556</f>
        <v>0</v>
      </c>
      <c r="H483" s="136">
        <f>'BOYS '!J556</f>
        <v>0</v>
      </c>
      <c r="I483" s="136" t="str">
        <f t="shared" si="7"/>
        <v>u130</v>
      </c>
      <c r="J483" s="137">
        <f>'BOYS '!G556</f>
        <v>0</v>
      </c>
    </row>
    <row r="484" spans="1:10">
      <c r="A484" s="136">
        <f>'BOYS '!L557</f>
        <v>0</v>
      </c>
      <c r="B484" s="136">
        <f>'BOYS '!B556</f>
        <v>0</v>
      </c>
      <c r="C484" s="136" t="str">
        <f>'BOYS '!A556</f>
        <v>u13</v>
      </c>
      <c r="D484" s="136">
        <f>'BOYS '!C556</f>
        <v>0</v>
      </c>
      <c r="E484" s="136">
        <f>'BOYS '!D556</f>
        <v>0</v>
      </c>
      <c r="F484" s="136">
        <f>'BOYS '!E557</f>
        <v>0</v>
      </c>
      <c r="G484" s="136">
        <f>'BOYS '!H557</f>
        <v>0</v>
      </c>
      <c r="H484" s="136">
        <f>'BOYS '!J557</f>
        <v>0</v>
      </c>
      <c r="I484" s="136" t="str">
        <f t="shared" si="7"/>
        <v>u130</v>
      </c>
      <c r="J484" s="137">
        <f>'BOYS '!G557</f>
        <v>0</v>
      </c>
    </row>
    <row r="485" spans="1:10">
      <c r="A485" s="136">
        <f>'BOYS '!L558</f>
        <v>0</v>
      </c>
      <c r="B485" s="136">
        <f>'BOYS '!B557</f>
        <v>0</v>
      </c>
      <c r="C485" s="136" t="str">
        <f>'BOYS '!A557</f>
        <v>u13</v>
      </c>
      <c r="D485" s="136">
        <f>'BOYS '!C557</f>
        <v>0</v>
      </c>
      <c r="E485" s="136">
        <f>'BOYS '!D557</f>
        <v>0</v>
      </c>
      <c r="F485" s="136">
        <f>'BOYS '!E558</f>
        <v>0</v>
      </c>
      <c r="G485" s="136">
        <f>'BOYS '!H558</f>
        <v>0</v>
      </c>
      <c r="H485" s="136">
        <f>'BOYS '!J558</f>
        <v>0</v>
      </c>
      <c r="I485" s="136" t="str">
        <f t="shared" si="7"/>
        <v>u130</v>
      </c>
      <c r="J485" s="137">
        <f>'BOYS '!G558</f>
        <v>0</v>
      </c>
    </row>
    <row r="486" spans="1:10">
      <c r="A486" s="136">
        <f>'BOYS '!L559</f>
        <v>0</v>
      </c>
      <c r="B486" s="136">
        <f>'BOYS '!B558</f>
        <v>0</v>
      </c>
      <c r="C486" s="136" t="str">
        <f>'BOYS '!A558</f>
        <v>u13</v>
      </c>
      <c r="D486" s="136">
        <f>'BOYS '!C558</f>
        <v>0</v>
      </c>
      <c r="E486" s="136">
        <f>'BOYS '!D558</f>
        <v>0</v>
      </c>
      <c r="F486" s="136">
        <f>'BOYS '!E559</f>
        <v>0</v>
      </c>
      <c r="G486" s="136">
        <f>'BOYS '!H559</f>
        <v>0</v>
      </c>
      <c r="H486" s="136">
        <f>'BOYS '!J559</f>
        <v>0</v>
      </c>
      <c r="I486" s="136" t="str">
        <f t="shared" si="7"/>
        <v>u130</v>
      </c>
      <c r="J486" s="137">
        <f>'BOYS '!G559</f>
        <v>0</v>
      </c>
    </row>
    <row r="487" spans="1:10">
      <c r="A487" s="136">
        <f>'BOYS '!L560</f>
        <v>0</v>
      </c>
      <c r="B487" s="136">
        <f>'BOYS '!B559</f>
        <v>0</v>
      </c>
      <c r="C487" s="136" t="str">
        <f>'BOYS '!A559</f>
        <v>u13</v>
      </c>
      <c r="D487" s="136">
        <f>'BOYS '!C559</f>
        <v>0</v>
      </c>
      <c r="E487" s="136">
        <f>'BOYS '!D559</f>
        <v>0</v>
      </c>
      <c r="F487" s="136">
        <f>'BOYS '!E560</f>
        <v>0</v>
      </c>
      <c r="G487" s="136">
        <f>'BOYS '!H560</f>
        <v>0</v>
      </c>
      <c r="H487" s="136">
        <f>'BOYS '!J560</f>
        <v>0</v>
      </c>
      <c r="I487" s="136" t="str">
        <f t="shared" si="7"/>
        <v>u130</v>
      </c>
      <c r="J487" s="137">
        <f>'BOYS '!G560</f>
        <v>0</v>
      </c>
    </row>
    <row r="488" spans="1:10">
      <c r="A488" s="136">
        <f>'BOYS '!L561</f>
        <v>0</v>
      </c>
      <c r="B488" s="136">
        <f>'BOYS '!B560</f>
        <v>0</v>
      </c>
      <c r="C488" s="136" t="str">
        <f>'BOYS '!A560</f>
        <v>u13</v>
      </c>
      <c r="D488" s="136">
        <f>'BOYS '!C560</f>
        <v>0</v>
      </c>
      <c r="E488" s="136">
        <f>'BOYS '!D560</f>
        <v>0</v>
      </c>
      <c r="F488" s="136">
        <f>'BOYS '!E561</f>
        <v>0</v>
      </c>
      <c r="G488" s="136">
        <f>'BOYS '!H561</f>
        <v>0</v>
      </c>
      <c r="H488" s="136">
        <f>'BOYS '!J561</f>
        <v>0</v>
      </c>
      <c r="I488" s="136" t="str">
        <f t="shared" si="7"/>
        <v>u130</v>
      </c>
      <c r="J488" s="137">
        <f>'BOYS '!G561</f>
        <v>0</v>
      </c>
    </row>
    <row r="489" spans="1:10">
      <c r="A489" s="136">
        <f>'BOYS '!L562</f>
        <v>0</v>
      </c>
      <c r="B489" s="136">
        <f>'BOYS '!B561</f>
        <v>0</v>
      </c>
      <c r="C489" s="136" t="str">
        <f>'BOYS '!A561</f>
        <v>u13</v>
      </c>
      <c r="D489" s="136">
        <f>'BOYS '!C561</f>
        <v>0</v>
      </c>
      <c r="E489" s="136">
        <f>'BOYS '!D561</f>
        <v>0</v>
      </c>
      <c r="F489" s="136">
        <f>'BOYS '!E562</f>
        <v>0</v>
      </c>
      <c r="G489" s="136">
        <f>'BOYS '!H562</f>
        <v>0</v>
      </c>
      <c r="H489" s="136">
        <f>'BOYS '!J562</f>
        <v>0</v>
      </c>
      <c r="I489" s="136" t="str">
        <f t="shared" si="7"/>
        <v>u130</v>
      </c>
      <c r="J489" s="137">
        <f>'BOYS '!G562</f>
        <v>0</v>
      </c>
    </row>
    <row r="490" spans="1:10">
      <c r="A490" s="136">
        <f>'BOYS '!L563</f>
        <v>0</v>
      </c>
      <c r="B490" s="136">
        <f>'BOYS '!B562</f>
        <v>0</v>
      </c>
      <c r="C490" s="136" t="str">
        <f>'BOYS '!A562</f>
        <v>u13</v>
      </c>
      <c r="D490" s="136">
        <f>'BOYS '!C562</f>
        <v>0</v>
      </c>
      <c r="E490" s="136">
        <f>'BOYS '!D562</f>
        <v>0</v>
      </c>
      <c r="F490" s="136">
        <f>'BOYS '!E563</f>
        <v>0</v>
      </c>
      <c r="G490" s="136">
        <f>'BOYS '!H563</f>
        <v>0</v>
      </c>
      <c r="H490" s="136">
        <f>'BOYS '!J563</f>
        <v>0</v>
      </c>
      <c r="I490" s="136" t="str">
        <f t="shared" si="7"/>
        <v>u130</v>
      </c>
      <c r="J490" s="137">
        <f>'BOYS '!G563</f>
        <v>0</v>
      </c>
    </row>
    <row r="491" spans="1:10">
      <c r="A491" s="136">
        <f>'BOYS '!L564</f>
        <v>0</v>
      </c>
      <c r="B491" s="136">
        <f>'BOYS '!B563</f>
        <v>0</v>
      </c>
      <c r="C491" s="136" t="str">
        <f>'BOYS '!A563</f>
        <v>u13</v>
      </c>
      <c r="D491" s="136">
        <f>'BOYS '!C563</f>
        <v>0</v>
      </c>
      <c r="E491" s="136">
        <f>'BOYS '!D563</f>
        <v>0</v>
      </c>
      <c r="F491" s="136">
        <f>'BOYS '!E564</f>
        <v>0</v>
      </c>
      <c r="G491" s="136">
        <f>'BOYS '!H564</f>
        <v>0</v>
      </c>
      <c r="H491" s="136">
        <f>'BOYS '!J564</f>
        <v>0</v>
      </c>
      <c r="I491" s="136" t="str">
        <f t="shared" si="7"/>
        <v>u130</v>
      </c>
      <c r="J491" s="137">
        <f>'BOYS '!G564</f>
        <v>0</v>
      </c>
    </row>
    <row r="492" spans="1:10">
      <c r="A492" s="136">
        <f>'BOYS '!L565</f>
        <v>0</v>
      </c>
      <c r="B492" s="136">
        <f>'BOYS '!B564</f>
        <v>0</v>
      </c>
      <c r="C492" s="136" t="str">
        <f>'BOYS '!A564</f>
        <v>u13</v>
      </c>
      <c r="D492" s="136">
        <f>'BOYS '!C564</f>
        <v>0</v>
      </c>
      <c r="E492" s="136">
        <f>'BOYS '!D564</f>
        <v>0</v>
      </c>
      <c r="F492" s="136">
        <f>'BOYS '!E565</f>
        <v>0</v>
      </c>
      <c r="G492" s="136">
        <f>'BOYS '!H565</f>
        <v>0</v>
      </c>
      <c r="H492" s="136">
        <f>'BOYS '!J565</f>
        <v>0</v>
      </c>
      <c r="I492" s="136" t="str">
        <f t="shared" si="7"/>
        <v>u130</v>
      </c>
      <c r="J492" s="137">
        <f>'BOYS '!G565</f>
        <v>0</v>
      </c>
    </row>
    <row r="493" spans="1:10">
      <c r="A493" s="136">
        <f>'BOYS '!L566</f>
        <v>0</v>
      </c>
      <c r="B493" s="136">
        <f>'BOYS '!B565</f>
        <v>0</v>
      </c>
      <c r="C493" s="136" t="str">
        <f>'BOYS '!A565</f>
        <v>u13</v>
      </c>
      <c r="D493" s="136">
        <f>'BOYS '!C565</f>
        <v>0</v>
      </c>
      <c r="E493" s="136">
        <f>'BOYS '!D565</f>
        <v>0</v>
      </c>
      <c r="F493" s="136">
        <f>'BOYS '!E566</f>
        <v>0</v>
      </c>
      <c r="G493" s="136">
        <f>'BOYS '!H566</f>
        <v>0</v>
      </c>
      <c r="H493" s="136">
        <f>'BOYS '!J566</f>
        <v>0</v>
      </c>
      <c r="I493" s="136" t="str">
        <f t="shared" si="7"/>
        <v>u130</v>
      </c>
      <c r="J493" s="137">
        <f>'BOYS '!G566</f>
        <v>0</v>
      </c>
    </row>
    <row r="494" spans="1:10">
      <c r="A494" s="136">
        <f>'BOYS '!L567</f>
        <v>0</v>
      </c>
      <c r="B494" s="136">
        <f>'BOYS '!B566</f>
        <v>0</v>
      </c>
      <c r="C494" s="136" t="str">
        <f>'BOYS '!A566</f>
        <v>u13</v>
      </c>
      <c r="D494" s="136">
        <f>'BOYS '!C566</f>
        <v>0</v>
      </c>
      <c r="E494" s="136">
        <f>'BOYS '!D566</f>
        <v>0</v>
      </c>
      <c r="F494" s="136">
        <f>'BOYS '!E567</f>
        <v>0</v>
      </c>
      <c r="G494" s="136">
        <f>'BOYS '!H567</f>
        <v>0</v>
      </c>
      <c r="H494" s="136">
        <f>'BOYS '!J567</f>
        <v>0</v>
      </c>
      <c r="I494" s="136" t="str">
        <f t="shared" si="7"/>
        <v>u130</v>
      </c>
      <c r="J494" s="137">
        <f>'BOYS '!G567</f>
        <v>0</v>
      </c>
    </row>
    <row r="495" spans="1:10">
      <c r="A495" s="136">
        <f>'BOYS '!L570</f>
        <v>0</v>
      </c>
      <c r="B495" s="136">
        <f>'BOYS '!B567</f>
        <v>0</v>
      </c>
      <c r="C495" s="136" t="str">
        <f>'BOYS '!A567</f>
        <v>u13</v>
      </c>
      <c r="D495" s="136">
        <f>'BOYS '!C567</f>
        <v>0</v>
      </c>
      <c r="E495" s="136">
        <f>'BOYS '!D567</f>
        <v>0</v>
      </c>
      <c r="F495" s="136">
        <f>'BOYS '!E570</f>
        <v>0</v>
      </c>
      <c r="G495" s="136">
        <f>'BOYS '!H570</f>
        <v>0</v>
      </c>
      <c r="H495" s="136">
        <f>'BOYS '!J570</f>
        <v>0</v>
      </c>
      <c r="I495" s="136" t="str">
        <f t="shared" si="7"/>
        <v>u130</v>
      </c>
      <c r="J495" s="137">
        <f>'BOYS '!G570</f>
        <v>0</v>
      </c>
    </row>
    <row r="496" spans="1:10">
      <c r="A496" s="136">
        <f>'BOYS '!L571</f>
        <v>0</v>
      </c>
      <c r="B496" s="136">
        <f>'BOYS '!B570</f>
        <v>0</v>
      </c>
      <c r="C496" s="136" t="str">
        <f>'BOYS '!A570</f>
        <v>u13</v>
      </c>
      <c r="D496" s="136">
        <f>'BOYS '!C570</f>
        <v>0</v>
      </c>
      <c r="E496" s="136">
        <f>'BOYS '!D570</f>
        <v>0</v>
      </c>
      <c r="F496" s="136">
        <f>'BOYS '!E571</f>
        <v>0</v>
      </c>
      <c r="G496" s="136">
        <f>'BOYS '!H571</f>
        <v>0</v>
      </c>
      <c r="H496" s="136">
        <f>'BOYS '!J571</f>
        <v>0</v>
      </c>
      <c r="I496" s="136" t="str">
        <f t="shared" si="7"/>
        <v>u130</v>
      </c>
      <c r="J496" s="137">
        <f>'BOYS '!G571</f>
        <v>0</v>
      </c>
    </row>
    <row r="497" spans="1:10">
      <c r="A497" s="136">
        <f>'BOYS '!L574</f>
        <v>0</v>
      </c>
      <c r="B497" s="136">
        <f>'BOYS '!B571</f>
        <v>0</v>
      </c>
      <c r="C497" s="136" t="str">
        <f>'BOYS '!A571</f>
        <v>u15</v>
      </c>
      <c r="D497" s="136">
        <f>'BOYS '!C571</f>
        <v>0</v>
      </c>
      <c r="E497" s="136">
        <f>'BOYS '!D571</f>
        <v>0</v>
      </c>
      <c r="F497" s="136">
        <f>'BOYS '!E574</f>
        <v>0</v>
      </c>
      <c r="G497" s="136">
        <f>'BOYS '!H574</f>
        <v>0</v>
      </c>
      <c r="H497" s="136">
        <f>'BOYS '!J574</f>
        <v>0</v>
      </c>
      <c r="I497" s="136" t="str">
        <f t="shared" si="7"/>
        <v>u150</v>
      </c>
      <c r="J497" s="137">
        <f>'BOYS '!G574</f>
        <v>0</v>
      </c>
    </row>
    <row r="498" spans="1:10">
      <c r="A498" s="136">
        <f>'BOYS '!L575</f>
        <v>0</v>
      </c>
      <c r="B498" s="136">
        <f>'BOYS '!B574</f>
        <v>0</v>
      </c>
      <c r="C498" s="136" t="str">
        <f>'BOYS '!A574</f>
        <v>u15</v>
      </c>
      <c r="D498" s="136">
        <f>'BOYS '!C574</f>
        <v>0</v>
      </c>
      <c r="E498" s="136">
        <f>'BOYS '!D574</f>
        <v>0</v>
      </c>
      <c r="F498" s="136">
        <f>'BOYS '!E575</f>
        <v>0</v>
      </c>
      <c r="G498" s="136">
        <f>'BOYS '!H575</f>
        <v>0</v>
      </c>
      <c r="H498" s="136">
        <f>'BOYS '!J575</f>
        <v>0</v>
      </c>
      <c r="I498" s="136" t="str">
        <f t="shared" si="7"/>
        <v>u150</v>
      </c>
      <c r="J498" s="137">
        <f>'BOYS '!G575</f>
        <v>0</v>
      </c>
    </row>
    <row r="499" spans="1:10">
      <c r="A499" s="136">
        <f>'BOYS '!L576</f>
        <v>0</v>
      </c>
      <c r="B499" s="136">
        <f>'BOYS '!B575</f>
        <v>0</v>
      </c>
      <c r="C499" s="136" t="str">
        <f>'BOYS '!A575</f>
        <v>u15</v>
      </c>
      <c r="D499" s="136">
        <f>'BOYS '!C575</f>
        <v>0</v>
      </c>
      <c r="E499" s="136">
        <f>'BOYS '!D575</f>
        <v>0</v>
      </c>
      <c r="F499" s="136">
        <f>'BOYS '!E576</f>
        <v>0</v>
      </c>
      <c r="G499" s="136">
        <f>'BOYS '!H576</f>
        <v>0</v>
      </c>
      <c r="H499" s="136">
        <f>'BOYS '!J576</f>
        <v>0</v>
      </c>
      <c r="I499" s="136" t="str">
        <f t="shared" si="7"/>
        <v>u150</v>
      </c>
      <c r="J499" s="137">
        <f>'BOYS '!G576</f>
        <v>0</v>
      </c>
    </row>
    <row r="500" spans="1:10">
      <c r="A500" s="136">
        <f>'BOYS '!L577</f>
        <v>0</v>
      </c>
      <c r="B500" s="136">
        <f>'BOYS '!B576</f>
        <v>0</v>
      </c>
      <c r="C500" s="136" t="str">
        <f>'BOYS '!A576</f>
        <v>u15</v>
      </c>
      <c r="D500" s="136">
        <f>'BOYS '!C576</f>
        <v>0</v>
      </c>
      <c r="E500" s="136">
        <f>'BOYS '!D576</f>
        <v>0</v>
      </c>
      <c r="F500" s="136">
        <f>'BOYS '!E577</f>
        <v>0</v>
      </c>
      <c r="G500" s="136">
        <f>'BOYS '!H577</f>
        <v>0</v>
      </c>
      <c r="H500" s="136">
        <f>'BOYS '!J577</f>
        <v>0</v>
      </c>
      <c r="I500" s="136" t="str">
        <f t="shared" si="7"/>
        <v>u150</v>
      </c>
      <c r="J500" s="137">
        <f>'BOYS '!G577</f>
        <v>0</v>
      </c>
    </row>
    <row r="501" spans="1:10">
      <c r="A501" s="136">
        <f>'BOYS '!L578</f>
        <v>0</v>
      </c>
      <c r="B501" s="136">
        <f>'BOYS '!B577</f>
        <v>0</v>
      </c>
      <c r="C501" s="136" t="str">
        <f>'BOYS '!A577</f>
        <v>u15</v>
      </c>
      <c r="D501" s="136">
        <f>'BOYS '!C577</f>
        <v>0</v>
      </c>
      <c r="E501" s="136">
        <f>'BOYS '!D577</f>
        <v>0</v>
      </c>
      <c r="F501" s="136">
        <f>'BOYS '!E578</f>
        <v>0</v>
      </c>
      <c r="G501" s="136">
        <f>'BOYS '!H578</f>
        <v>0</v>
      </c>
      <c r="H501" s="136">
        <f>'BOYS '!J578</f>
        <v>0</v>
      </c>
      <c r="I501" s="136" t="str">
        <f t="shared" si="7"/>
        <v>u150</v>
      </c>
      <c r="J501" s="137">
        <f>'BOYS '!G578</f>
        <v>0</v>
      </c>
    </row>
    <row r="502" spans="1:10">
      <c r="A502" s="136">
        <f>'BOYS '!L579</f>
        <v>0</v>
      </c>
      <c r="B502" s="136">
        <f>'BOYS '!B578</f>
        <v>0</v>
      </c>
      <c r="C502" s="136" t="str">
        <f>'BOYS '!A578</f>
        <v>u15</v>
      </c>
      <c r="D502" s="136">
        <f>'BOYS '!C578</f>
        <v>0</v>
      </c>
      <c r="E502" s="136">
        <f>'BOYS '!D578</f>
        <v>0</v>
      </c>
      <c r="F502" s="136">
        <f>'BOYS '!E579</f>
        <v>0</v>
      </c>
      <c r="G502" s="136">
        <f>'BOYS '!H579</f>
        <v>0</v>
      </c>
      <c r="H502" s="136">
        <f>'BOYS '!J579</f>
        <v>0</v>
      </c>
      <c r="I502" s="136" t="str">
        <f t="shared" si="7"/>
        <v>u150</v>
      </c>
      <c r="J502" s="137">
        <f>'BOYS '!G579</f>
        <v>0</v>
      </c>
    </row>
    <row r="503" spans="1:10">
      <c r="A503" s="136">
        <f>'BOYS '!L580</f>
        <v>0</v>
      </c>
      <c r="B503" s="136">
        <f>'BOYS '!B579</f>
        <v>0</v>
      </c>
      <c r="C503" s="136" t="str">
        <f>'BOYS '!A579</f>
        <v>u15</v>
      </c>
      <c r="D503" s="136">
        <f>'BOYS '!C579</f>
        <v>0</v>
      </c>
      <c r="E503" s="136">
        <f>'BOYS '!D579</f>
        <v>0</v>
      </c>
      <c r="F503" s="136">
        <f>'BOYS '!E580</f>
        <v>0</v>
      </c>
      <c r="G503" s="136">
        <f>'BOYS '!H580</f>
        <v>0</v>
      </c>
      <c r="H503" s="136">
        <f>'BOYS '!J580</f>
        <v>0</v>
      </c>
      <c r="I503" s="136" t="str">
        <f t="shared" si="7"/>
        <v>u150</v>
      </c>
      <c r="J503" s="137">
        <f>'BOYS '!G580</f>
        <v>0</v>
      </c>
    </row>
    <row r="504" spans="1:10">
      <c r="A504" s="136">
        <f>'BOYS '!L581</f>
        <v>0</v>
      </c>
      <c r="B504" s="136">
        <f>'BOYS '!B580</f>
        <v>0</v>
      </c>
      <c r="C504" s="136" t="str">
        <f>'BOYS '!A580</f>
        <v>u15</v>
      </c>
      <c r="D504" s="136">
        <f>'BOYS '!C580</f>
        <v>0</v>
      </c>
      <c r="E504" s="136">
        <f>'BOYS '!D580</f>
        <v>0</v>
      </c>
      <c r="F504" s="136">
        <f>'BOYS '!E581</f>
        <v>0</v>
      </c>
      <c r="G504" s="136">
        <f>'BOYS '!H581</f>
        <v>0</v>
      </c>
      <c r="H504" s="136">
        <f>'BOYS '!J581</f>
        <v>0</v>
      </c>
      <c r="I504" s="136" t="str">
        <f t="shared" si="7"/>
        <v>u150</v>
      </c>
      <c r="J504" s="137">
        <f>'BOYS '!G581</f>
        <v>0</v>
      </c>
    </row>
    <row r="505" spans="1:10">
      <c r="A505" s="136">
        <f>'BOYS '!L582</f>
        <v>0</v>
      </c>
      <c r="B505" s="136">
        <f>'BOYS '!B581</f>
        <v>0</v>
      </c>
      <c r="C505" s="136" t="str">
        <f>'BOYS '!A581</f>
        <v>u15</v>
      </c>
      <c r="D505" s="136">
        <f>'BOYS '!C581</f>
        <v>0</v>
      </c>
      <c r="E505" s="136">
        <f>'BOYS '!D581</f>
        <v>0</v>
      </c>
      <c r="F505" s="136">
        <f>'BOYS '!E582</f>
        <v>0</v>
      </c>
      <c r="G505" s="136">
        <f>'BOYS '!H582</f>
        <v>0</v>
      </c>
      <c r="H505" s="136">
        <f>'BOYS '!J582</f>
        <v>0</v>
      </c>
      <c r="I505" s="136" t="str">
        <f t="shared" si="7"/>
        <v>u150</v>
      </c>
      <c r="J505" s="137">
        <f>'BOYS '!G582</f>
        <v>0</v>
      </c>
    </row>
    <row r="506" spans="1:10">
      <c r="A506" s="136">
        <f>'BOYS '!L583</f>
        <v>0</v>
      </c>
      <c r="B506" s="136">
        <f>'BOYS '!B582</f>
        <v>0</v>
      </c>
      <c r="C506" s="136" t="str">
        <f>'BOYS '!A582</f>
        <v>u15</v>
      </c>
      <c r="D506" s="136">
        <f>'BOYS '!C582</f>
        <v>0</v>
      </c>
      <c r="E506" s="136">
        <f>'BOYS '!D582</f>
        <v>0</v>
      </c>
      <c r="F506" s="136">
        <f>'BOYS '!E583</f>
        <v>0</v>
      </c>
      <c r="G506" s="136">
        <f>'BOYS '!H583</f>
        <v>0</v>
      </c>
      <c r="H506" s="136">
        <f>'BOYS '!J583</f>
        <v>0</v>
      </c>
      <c r="I506" s="136" t="str">
        <f t="shared" si="7"/>
        <v>u150</v>
      </c>
      <c r="J506" s="137">
        <f>'BOYS '!G583</f>
        <v>0</v>
      </c>
    </row>
    <row r="507" spans="1:10">
      <c r="A507" s="136">
        <f>'BOYS '!L584</f>
        <v>0</v>
      </c>
      <c r="B507" s="136">
        <f>'BOYS '!B583</f>
        <v>0</v>
      </c>
      <c r="C507" s="136" t="str">
        <f>'BOYS '!A583</f>
        <v>u15</v>
      </c>
      <c r="D507" s="136">
        <f>'BOYS '!C583</f>
        <v>0</v>
      </c>
      <c r="E507" s="136">
        <f>'BOYS '!D583</f>
        <v>0</v>
      </c>
      <c r="F507" s="136">
        <f>'BOYS '!E584</f>
        <v>0</v>
      </c>
      <c r="G507" s="136">
        <f>'BOYS '!H584</f>
        <v>0</v>
      </c>
      <c r="H507" s="136">
        <f>'BOYS '!J584</f>
        <v>0</v>
      </c>
      <c r="I507" s="136" t="str">
        <f t="shared" si="7"/>
        <v>u150</v>
      </c>
      <c r="J507" s="137">
        <f>'BOYS '!G584</f>
        <v>0</v>
      </c>
    </row>
    <row r="508" spans="1:10">
      <c r="A508" s="136">
        <f>'BOYS '!L585</f>
        <v>0</v>
      </c>
      <c r="B508" s="136">
        <f>'BOYS '!B584</f>
        <v>0</v>
      </c>
      <c r="C508" s="136" t="str">
        <f>'BOYS '!A584</f>
        <v>u15</v>
      </c>
      <c r="D508" s="136">
        <f>'BOYS '!C584</f>
        <v>0</v>
      </c>
      <c r="E508" s="136">
        <f>'BOYS '!D584</f>
        <v>0</v>
      </c>
      <c r="F508" s="136">
        <f>'BOYS '!E585</f>
        <v>0</v>
      </c>
      <c r="G508" s="136">
        <f>'BOYS '!H585</f>
        <v>0</v>
      </c>
      <c r="H508" s="136">
        <f>'BOYS '!J585</f>
        <v>0</v>
      </c>
      <c r="I508" s="136" t="str">
        <f t="shared" si="7"/>
        <v>u150</v>
      </c>
      <c r="J508" s="137">
        <f>'BOYS '!G585</f>
        <v>0</v>
      </c>
    </row>
    <row r="509" spans="1:10">
      <c r="A509" s="136">
        <f>'BOYS '!L586</f>
        <v>0</v>
      </c>
      <c r="B509" s="136">
        <f>'BOYS '!B585</f>
        <v>0</v>
      </c>
      <c r="C509" s="136" t="str">
        <f>'BOYS '!A585</f>
        <v>u15</v>
      </c>
      <c r="D509" s="136">
        <f>'BOYS '!C585</f>
        <v>0</v>
      </c>
      <c r="E509" s="136">
        <f>'BOYS '!D585</f>
        <v>0</v>
      </c>
      <c r="F509" s="136">
        <f>'BOYS '!E586</f>
        <v>0</v>
      </c>
      <c r="G509" s="136">
        <f>'BOYS '!H586</f>
        <v>0</v>
      </c>
      <c r="H509" s="136">
        <f>'BOYS '!J586</f>
        <v>0</v>
      </c>
      <c r="I509" s="136" t="str">
        <f t="shared" si="7"/>
        <v>u150</v>
      </c>
      <c r="J509" s="137">
        <f>'BOYS '!G586</f>
        <v>0</v>
      </c>
    </row>
    <row r="510" spans="1:10">
      <c r="A510" s="136">
        <f>'BOYS '!L587</f>
        <v>0</v>
      </c>
      <c r="B510" s="136">
        <f>'BOYS '!B586</f>
        <v>0</v>
      </c>
      <c r="C510" s="136" t="str">
        <f>'BOYS '!A586</f>
        <v>u15</v>
      </c>
      <c r="D510" s="136">
        <f>'BOYS '!C586</f>
        <v>0</v>
      </c>
      <c r="E510" s="136">
        <f>'BOYS '!D586</f>
        <v>0</v>
      </c>
      <c r="F510" s="136">
        <f>'BOYS '!E587</f>
        <v>0</v>
      </c>
      <c r="G510" s="136">
        <f>'BOYS '!H587</f>
        <v>0</v>
      </c>
      <c r="H510" s="136">
        <f>'BOYS '!J587</f>
        <v>0</v>
      </c>
      <c r="I510" s="136" t="str">
        <f t="shared" si="7"/>
        <v>u150</v>
      </c>
      <c r="J510" s="137">
        <f>'BOYS '!G587</f>
        <v>0</v>
      </c>
    </row>
    <row r="511" spans="1:10">
      <c r="A511" s="136">
        <f>'BOYS '!L588</f>
        <v>0</v>
      </c>
      <c r="B511" s="136">
        <f>'BOYS '!B587</f>
        <v>0</v>
      </c>
      <c r="C511" s="136" t="str">
        <f>'BOYS '!A587</f>
        <v>u15</v>
      </c>
      <c r="D511" s="136">
        <f>'BOYS '!C587</f>
        <v>0</v>
      </c>
      <c r="E511" s="136">
        <f>'BOYS '!D587</f>
        <v>0</v>
      </c>
      <c r="F511" s="136">
        <f>'BOYS '!E588</f>
        <v>0</v>
      </c>
      <c r="G511" s="136">
        <f>'BOYS '!H588</f>
        <v>0</v>
      </c>
      <c r="H511" s="136">
        <f>'BOYS '!J588</f>
        <v>0</v>
      </c>
      <c r="I511" s="136" t="str">
        <f t="shared" si="7"/>
        <v>u150</v>
      </c>
      <c r="J511" s="137">
        <f>'BOYS '!G588</f>
        <v>0</v>
      </c>
    </row>
    <row r="512" spans="1:10">
      <c r="A512" s="136">
        <f>'BOYS '!L589</f>
        <v>0</v>
      </c>
      <c r="B512" s="136">
        <f>'BOYS '!B588</f>
        <v>0</v>
      </c>
      <c r="C512" s="136" t="str">
        <f>'BOYS '!A588</f>
        <v>u15</v>
      </c>
      <c r="D512" s="136">
        <f>'BOYS '!C588</f>
        <v>0</v>
      </c>
      <c r="E512" s="136">
        <f>'BOYS '!D588</f>
        <v>0</v>
      </c>
      <c r="F512" s="136">
        <f>'BOYS '!E589</f>
        <v>0</v>
      </c>
      <c r="G512" s="136">
        <f>'BOYS '!H589</f>
        <v>0</v>
      </c>
      <c r="H512" s="136">
        <f>'BOYS '!J589</f>
        <v>0</v>
      </c>
      <c r="I512" s="136" t="str">
        <f t="shared" si="7"/>
        <v>u150</v>
      </c>
      <c r="J512" s="137">
        <f>'BOYS '!G589</f>
        <v>0</v>
      </c>
    </row>
    <row r="513" spans="1:10">
      <c r="A513" s="136">
        <f>'BOYS '!L590</f>
        <v>0</v>
      </c>
      <c r="B513" s="136">
        <f>'BOYS '!B589</f>
        <v>0</v>
      </c>
      <c r="C513" s="136" t="str">
        <f>'BOYS '!A589</f>
        <v>u15</v>
      </c>
      <c r="D513" s="136">
        <f>'BOYS '!C589</f>
        <v>0</v>
      </c>
      <c r="E513" s="136">
        <f>'BOYS '!D589</f>
        <v>0</v>
      </c>
      <c r="F513" s="136">
        <f>'BOYS '!E590</f>
        <v>0</v>
      </c>
      <c r="G513" s="136">
        <f>'BOYS '!H590</f>
        <v>0</v>
      </c>
      <c r="H513" s="136">
        <f>'BOYS '!J590</f>
        <v>0</v>
      </c>
      <c r="I513" s="136" t="str">
        <f t="shared" si="7"/>
        <v>u150</v>
      </c>
      <c r="J513" s="137">
        <f>'BOYS '!G590</f>
        <v>0</v>
      </c>
    </row>
    <row r="514" spans="1:10">
      <c r="A514" s="136">
        <f>'BOYS '!L591</f>
        <v>0</v>
      </c>
      <c r="B514" s="136">
        <f>'BOYS '!B590</f>
        <v>0</v>
      </c>
      <c r="C514" s="136" t="str">
        <f>'BOYS '!A590</f>
        <v>u15</v>
      </c>
      <c r="D514" s="136">
        <f>'BOYS '!C590</f>
        <v>0</v>
      </c>
      <c r="E514" s="136">
        <f>'BOYS '!D590</f>
        <v>0</v>
      </c>
      <c r="F514" s="136">
        <f>'BOYS '!E591</f>
        <v>0</v>
      </c>
      <c r="G514" s="136">
        <f>'BOYS '!H591</f>
        <v>0</v>
      </c>
      <c r="H514" s="136">
        <f>'BOYS '!J591</f>
        <v>0</v>
      </c>
      <c r="I514" s="136" t="str">
        <f t="shared" si="7"/>
        <v>u150</v>
      </c>
      <c r="J514" s="137">
        <f>'BOYS '!G591</f>
        <v>0</v>
      </c>
    </row>
    <row r="515" spans="1:10">
      <c r="A515" s="136">
        <f>'BOYS '!L592</f>
        <v>0</v>
      </c>
      <c r="B515" s="136">
        <f>'BOYS '!B591</f>
        <v>0</v>
      </c>
      <c r="C515" s="136" t="str">
        <f>'BOYS '!A591</f>
        <v>u15</v>
      </c>
      <c r="D515" s="136">
        <f>'BOYS '!C591</f>
        <v>0</v>
      </c>
      <c r="E515" s="136">
        <f>'BOYS '!D591</f>
        <v>0</v>
      </c>
      <c r="F515" s="136">
        <f>'BOYS '!E592</f>
        <v>0</v>
      </c>
      <c r="G515" s="136">
        <f>'BOYS '!H592</f>
        <v>0</v>
      </c>
      <c r="H515" s="136">
        <f>'BOYS '!J592</f>
        <v>0</v>
      </c>
      <c r="I515" s="136" t="str">
        <f t="shared" ref="I515:I578" si="8">+C515&amp;B515</f>
        <v>u150</v>
      </c>
      <c r="J515" s="137">
        <f>'BOYS '!G592</f>
        <v>0</v>
      </c>
    </row>
    <row r="516" spans="1:10">
      <c r="A516" s="136">
        <f>'BOYS '!L593</f>
        <v>0</v>
      </c>
      <c r="B516" s="136">
        <f>'BOYS '!B592</f>
        <v>0</v>
      </c>
      <c r="C516" s="136" t="str">
        <f>'BOYS '!A592</f>
        <v>u15</v>
      </c>
      <c r="D516" s="136">
        <f>'BOYS '!C592</f>
        <v>0</v>
      </c>
      <c r="E516" s="136">
        <f>'BOYS '!D592</f>
        <v>0</v>
      </c>
      <c r="F516" s="136">
        <f>'BOYS '!E593</f>
        <v>0</v>
      </c>
      <c r="G516" s="136">
        <f>'BOYS '!H593</f>
        <v>0</v>
      </c>
      <c r="H516" s="136">
        <f>'BOYS '!J593</f>
        <v>0</v>
      </c>
      <c r="I516" s="136" t="str">
        <f t="shared" si="8"/>
        <v>u150</v>
      </c>
      <c r="J516" s="137">
        <f>'BOYS '!G593</f>
        <v>0</v>
      </c>
    </row>
    <row r="517" spans="1:10">
      <c r="A517" s="136">
        <f>'BOYS '!L594</f>
        <v>0</v>
      </c>
      <c r="B517" s="136">
        <f>'BOYS '!B593</f>
        <v>0</v>
      </c>
      <c r="C517" s="136" t="str">
        <f>'BOYS '!A593</f>
        <v>u15</v>
      </c>
      <c r="D517" s="136">
        <f>'BOYS '!C593</f>
        <v>0</v>
      </c>
      <c r="E517" s="136">
        <f>'BOYS '!D593</f>
        <v>0</v>
      </c>
      <c r="F517" s="136">
        <f>'BOYS '!E594</f>
        <v>0</v>
      </c>
      <c r="G517" s="136">
        <f>'BOYS '!H594</f>
        <v>0</v>
      </c>
      <c r="H517" s="136">
        <f>'BOYS '!J594</f>
        <v>0</v>
      </c>
      <c r="I517" s="136" t="str">
        <f t="shared" si="8"/>
        <v>u150</v>
      </c>
      <c r="J517" s="137">
        <f>'BOYS '!G594</f>
        <v>0</v>
      </c>
    </row>
    <row r="518" spans="1:10">
      <c r="A518" s="136">
        <f>'BOYS '!L595</f>
        <v>0</v>
      </c>
      <c r="B518" s="136">
        <f>'BOYS '!B594</f>
        <v>0</v>
      </c>
      <c r="C518" s="136" t="str">
        <f>'BOYS '!A594</f>
        <v>u15</v>
      </c>
      <c r="D518" s="136">
        <f>'BOYS '!C594</f>
        <v>0</v>
      </c>
      <c r="E518" s="136">
        <f>'BOYS '!D594</f>
        <v>0</v>
      </c>
      <c r="F518" s="136">
        <f>'BOYS '!E595</f>
        <v>0</v>
      </c>
      <c r="G518" s="136">
        <f>'BOYS '!H595</f>
        <v>0</v>
      </c>
      <c r="H518" s="136">
        <f>'BOYS '!J595</f>
        <v>0</v>
      </c>
      <c r="I518" s="136" t="str">
        <f t="shared" si="8"/>
        <v>u150</v>
      </c>
      <c r="J518" s="137">
        <f>'BOYS '!G595</f>
        <v>0</v>
      </c>
    </row>
    <row r="519" spans="1:10">
      <c r="A519" s="136">
        <f>'BOYS '!L598</f>
        <v>0</v>
      </c>
      <c r="B519" s="136">
        <f>'BOYS '!B595</f>
        <v>0</v>
      </c>
      <c r="C519" s="136" t="str">
        <f>'BOYS '!A595</f>
        <v>u15</v>
      </c>
      <c r="D519" s="136">
        <f>'BOYS '!C595</f>
        <v>0</v>
      </c>
      <c r="E519" s="136">
        <f>'BOYS '!D595</f>
        <v>0</v>
      </c>
      <c r="F519" s="136">
        <f>'BOYS '!E598</f>
        <v>0</v>
      </c>
      <c r="G519" s="136">
        <f>'BOYS '!H598</f>
        <v>0</v>
      </c>
      <c r="H519" s="136">
        <f>'BOYS '!J598</f>
        <v>0</v>
      </c>
      <c r="I519" s="136" t="str">
        <f t="shared" si="8"/>
        <v>u150</v>
      </c>
      <c r="J519" s="137">
        <f>'BOYS '!G598</f>
        <v>0</v>
      </c>
    </row>
    <row r="520" spans="1:10">
      <c r="A520" s="136">
        <f>'BOYS '!L599</f>
        <v>0</v>
      </c>
      <c r="B520" s="136">
        <f>'BOYS '!B598</f>
        <v>0</v>
      </c>
      <c r="C520" s="136" t="str">
        <f>'BOYS '!A598</f>
        <v>u15</v>
      </c>
      <c r="D520" s="136">
        <f>'BOYS '!C598</f>
        <v>0</v>
      </c>
      <c r="E520" s="136">
        <f>'BOYS '!D598</f>
        <v>0</v>
      </c>
      <c r="F520" s="136">
        <f>'BOYS '!E599</f>
        <v>0</v>
      </c>
      <c r="G520" s="136">
        <f>'BOYS '!H599</f>
        <v>0</v>
      </c>
      <c r="H520" s="136">
        <f>'BOYS '!J599</f>
        <v>0</v>
      </c>
      <c r="I520" s="136" t="str">
        <f t="shared" si="8"/>
        <v>u150</v>
      </c>
      <c r="J520" s="137">
        <f>'BOYS '!G599</f>
        <v>0</v>
      </c>
    </row>
    <row r="521" spans="1:10">
      <c r="A521" s="136">
        <f>'BOYS '!L602</f>
        <v>0</v>
      </c>
      <c r="B521" s="136">
        <f>'BOYS '!B599</f>
        <v>0</v>
      </c>
      <c r="C521" s="136" t="str">
        <f>'BOYS '!A599</f>
        <v>u17</v>
      </c>
      <c r="D521" s="136">
        <f>'BOYS '!C599</f>
        <v>0</v>
      </c>
      <c r="E521" s="136">
        <f>'BOYS '!D599</f>
        <v>0</v>
      </c>
      <c r="F521" s="136">
        <f>'BOYS '!E602</f>
        <v>0</v>
      </c>
      <c r="G521" s="136">
        <f>'BOYS '!H602</f>
        <v>0</v>
      </c>
      <c r="H521" s="136">
        <f>'BOYS '!J602</f>
        <v>0</v>
      </c>
      <c r="I521" s="136" t="str">
        <f t="shared" si="8"/>
        <v>u170</v>
      </c>
      <c r="J521" s="137">
        <f>'BOYS '!G602</f>
        <v>0</v>
      </c>
    </row>
    <row r="522" spans="1:10">
      <c r="A522" s="136">
        <f>'BOYS '!L603</f>
        <v>0</v>
      </c>
      <c r="B522" s="136">
        <f>'BOYS '!B602</f>
        <v>0</v>
      </c>
      <c r="C522" s="136" t="str">
        <f>'BOYS '!A602</f>
        <v>u17</v>
      </c>
      <c r="D522" s="136">
        <f>'BOYS '!C602</f>
        <v>0</v>
      </c>
      <c r="E522" s="136">
        <f>'BOYS '!D602</f>
        <v>0</v>
      </c>
      <c r="F522" s="136">
        <f>'BOYS '!E603</f>
        <v>0</v>
      </c>
      <c r="G522" s="136">
        <f>'BOYS '!H603</f>
        <v>0</v>
      </c>
      <c r="H522" s="136">
        <f>'BOYS '!J603</f>
        <v>0</v>
      </c>
      <c r="I522" s="136" t="str">
        <f t="shared" si="8"/>
        <v>u170</v>
      </c>
      <c r="J522" s="137">
        <f>'BOYS '!G603</f>
        <v>0</v>
      </c>
    </row>
    <row r="523" spans="1:10">
      <c r="A523" s="136">
        <f>'BOYS '!L604</f>
        <v>0</v>
      </c>
      <c r="B523" s="136">
        <f>'BOYS '!B603</f>
        <v>0</v>
      </c>
      <c r="C523" s="136" t="str">
        <f>'BOYS '!A603</f>
        <v>u17</v>
      </c>
      <c r="D523" s="136">
        <f>'BOYS '!C603</f>
        <v>0</v>
      </c>
      <c r="E523" s="136">
        <f>'BOYS '!D603</f>
        <v>0</v>
      </c>
      <c r="F523" s="136">
        <f>'BOYS '!E604</f>
        <v>0</v>
      </c>
      <c r="G523" s="136">
        <f>'BOYS '!H604</f>
        <v>0</v>
      </c>
      <c r="H523" s="136">
        <f>'BOYS '!J604</f>
        <v>0</v>
      </c>
      <c r="I523" s="136" t="str">
        <f t="shared" si="8"/>
        <v>u170</v>
      </c>
      <c r="J523" s="137">
        <f>'BOYS '!G604</f>
        <v>0</v>
      </c>
    </row>
    <row r="524" spans="1:10">
      <c r="A524" s="136">
        <f>'BOYS '!L605</f>
        <v>0</v>
      </c>
      <c r="B524" s="136">
        <f>'BOYS '!B604</f>
        <v>0</v>
      </c>
      <c r="C524" s="136" t="str">
        <f>'BOYS '!A604</f>
        <v>u17</v>
      </c>
      <c r="D524" s="136">
        <f>'BOYS '!C604</f>
        <v>0</v>
      </c>
      <c r="E524" s="136">
        <f>'BOYS '!D604</f>
        <v>0</v>
      </c>
      <c r="F524" s="136">
        <f>'BOYS '!E605</f>
        <v>0</v>
      </c>
      <c r="G524" s="136">
        <f>'BOYS '!H605</f>
        <v>0</v>
      </c>
      <c r="H524" s="136">
        <f>'BOYS '!J605</f>
        <v>0</v>
      </c>
      <c r="I524" s="136" t="str">
        <f t="shared" si="8"/>
        <v>u170</v>
      </c>
      <c r="J524" s="137">
        <f>'BOYS '!G605</f>
        <v>0</v>
      </c>
    </row>
    <row r="525" spans="1:10">
      <c r="A525" s="136">
        <f>'BOYS '!L606</f>
        <v>0</v>
      </c>
      <c r="B525" s="136">
        <f>'BOYS '!B605</f>
        <v>0</v>
      </c>
      <c r="C525" s="136" t="str">
        <f>'BOYS '!A605</f>
        <v>u17</v>
      </c>
      <c r="D525" s="136">
        <f>'BOYS '!C605</f>
        <v>0</v>
      </c>
      <c r="E525" s="136">
        <f>'BOYS '!D605</f>
        <v>0</v>
      </c>
      <c r="F525" s="136">
        <f>'BOYS '!E606</f>
        <v>0</v>
      </c>
      <c r="G525" s="136">
        <f>'BOYS '!H606</f>
        <v>0</v>
      </c>
      <c r="H525" s="136">
        <f>'BOYS '!J606</f>
        <v>0</v>
      </c>
      <c r="I525" s="136" t="str">
        <f t="shared" si="8"/>
        <v>u170</v>
      </c>
      <c r="J525" s="137">
        <f>'BOYS '!G606</f>
        <v>0</v>
      </c>
    </row>
    <row r="526" spans="1:10">
      <c r="A526" s="136">
        <f>'BOYS '!L607</f>
        <v>0</v>
      </c>
      <c r="B526" s="136">
        <f>'BOYS '!B606</f>
        <v>0</v>
      </c>
      <c r="C526" s="136" t="str">
        <f>'BOYS '!A606</f>
        <v>u17</v>
      </c>
      <c r="D526" s="136">
        <f>'BOYS '!C606</f>
        <v>0</v>
      </c>
      <c r="E526" s="136">
        <f>'BOYS '!D606</f>
        <v>0</v>
      </c>
      <c r="F526" s="136">
        <f>'BOYS '!E607</f>
        <v>0</v>
      </c>
      <c r="G526" s="136">
        <f>'BOYS '!H607</f>
        <v>0</v>
      </c>
      <c r="H526" s="136">
        <f>'BOYS '!J607</f>
        <v>0</v>
      </c>
      <c r="I526" s="136" t="str">
        <f t="shared" si="8"/>
        <v>u170</v>
      </c>
      <c r="J526" s="137">
        <f>'BOYS '!G607</f>
        <v>0</v>
      </c>
    </row>
    <row r="527" spans="1:10">
      <c r="A527" s="136">
        <f>'BOYS '!L608</f>
        <v>0</v>
      </c>
      <c r="B527" s="136">
        <f>'BOYS '!B607</f>
        <v>0</v>
      </c>
      <c r="C527" s="136" t="str">
        <f>'BOYS '!A607</f>
        <v>u17</v>
      </c>
      <c r="D527" s="136">
        <f>'BOYS '!C607</f>
        <v>0</v>
      </c>
      <c r="E527" s="136">
        <f>'BOYS '!D607</f>
        <v>0</v>
      </c>
      <c r="F527" s="136">
        <f>'BOYS '!E608</f>
        <v>0</v>
      </c>
      <c r="G527" s="136">
        <f>'BOYS '!H608</f>
        <v>0</v>
      </c>
      <c r="H527" s="136">
        <f>'BOYS '!J608</f>
        <v>0</v>
      </c>
      <c r="I527" s="136" t="str">
        <f t="shared" si="8"/>
        <v>u170</v>
      </c>
      <c r="J527" s="137">
        <f>'BOYS '!G608</f>
        <v>0</v>
      </c>
    </row>
    <row r="528" spans="1:10">
      <c r="A528" s="136">
        <f>'BOYS '!L609</f>
        <v>0</v>
      </c>
      <c r="B528" s="136">
        <f>'BOYS '!B608</f>
        <v>0</v>
      </c>
      <c r="C528" s="136" t="str">
        <f>'BOYS '!A608</f>
        <v>u17</v>
      </c>
      <c r="D528" s="136">
        <f>'BOYS '!C608</f>
        <v>0</v>
      </c>
      <c r="E528" s="136">
        <f>'BOYS '!D608</f>
        <v>0</v>
      </c>
      <c r="F528" s="136">
        <f>'BOYS '!E609</f>
        <v>0</v>
      </c>
      <c r="G528" s="136">
        <f>'BOYS '!H609</f>
        <v>0</v>
      </c>
      <c r="H528" s="136">
        <f>'BOYS '!J609</f>
        <v>0</v>
      </c>
      <c r="I528" s="136" t="str">
        <f t="shared" si="8"/>
        <v>u170</v>
      </c>
      <c r="J528" s="137">
        <f>'BOYS '!G609</f>
        <v>0</v>
      </c>
    </row>
    <row r="529" spans="1:10">
      <c r="A529" s="136">
        <f>'BOYS '!L610</f>
        <v>0</v>
      </c>
      <c r="B529" s="136">
        <f>'BOYS '!B609</f>
        <v>0</v>
      </c>
      <c r="C529" s="136" t="str">
        <f>'BOYS '!A609</f>
        <v>u17</v>
      </c>
      <c r="D529" s="136">
        <f>'BOYS '!C609</f>
        <v>0</v>
      </c>
      <c r="E529" s="136">
        <f>'BOYS '!D609</f>
        <v>0</v>
      </c>
      <c r="F529" s="136">
        <f>'BOYS '!E610</f>
        <v>0</v>
      </c>
      <c r="G529" s="136">
        <f>'BOYS '!H610</f>
        <v>0</v>
      </c>
      <c r="H529" s="136">
        <f>'BOYS '!J610</f>
        <v>0</v>
      </c>
      <c r="I529" s="136" t="str">
        <f t="shared" si="8"/>
        <v>u170</v>
      </c>
      <c r="J529" s="137">
        <f>'BOYS '!G610</f>
        <v>0</v>
      </c>
    </row>
    <row r="530" spans="1:10">
      <c r="A530" s="136">
        <f>'BOYS '!L611</f>
        <v>0</v>
      </c>
      <c r="B530" s="136">
        <f>'BOYS '!B610</f>
        <v>0</v>
      </c>
      <c r="C530" s="136" t="str">
        <f>'BOYS '!A610</f>
        <v>u17</v>
      </c>
      <c r="D530" s="136">
        <f>'BOYS '!C610</f>
        <v>0</v>
      </c>
      <c r="E530" s="136">
        <f>'BOYS '!D610</f>
        <v>0</v>
      </c>
      <c r="F530" s="136">
        <f>'BOYS '!E611</f>
        <v>0</v>
      </c>
      <c r="G530" s="136">
        <f>'BOYS '!H611</f>
        <v>0</v>
      </c>
      <c r="H530" s="136">
        <f>'BOYS '!J611</f>
        <v>0</v>
      </c>
      <c r="I530" s="136" t="str">
        <f t="shared" si="8"/>
        <v>u170</v>
      </c>
      <c r="J530" s="137">
        <f>'BOYS '!G611</f>
        <v>0</v>
      </c>
    </row>
    <row r="531" spans="1:10">
      <c r="A531" s="136">
        <f>'BOYS '!L612</f>
        <v>0</v>
      </c>
      <c r="B531" s="136">
        <f>'BOYS '!B611</f>
        <v>0</v>
      </c>
      <c r="C531" s="136" t="str">
        <f>'BOYS '!A611</f>
        <v>u17</v>
      </c>
      <c r="D531" s="136">
        <f>'BOYS '!C611</f>
        <v>0</v>
      </c>
      <c r="E531" s="136">
        <f>'BOYS '!D611</f>
        <v>0</v>
      </c>
      <c r="F531" s="136">
        <f>'BOYS '!E612</f>
        <v>0</v>
      </c>
      <c r="G531" s="136">
        <f>'BOYS '!H612</f>
        <v>0</v>
      </c>
      <c r="H531" s="136">
        <f>'BOYS '!J612</f>
        <v>0</v>
      </c>
      <c r="I531" s="136" t="str">
        <f t="shared" si="8"/>
        <v>u170</v>
      </c>
      <c r="J531" s="137">
        <f>'BOYS '!G612</f>
        <v>0</v>
      </c>
    </row>
    <row r="532" spans="1:10">
      <c r="A532" s="136">
        <f>'BOYS '!L613</f>
        <v>0</v>
      </c>
      <c r="B532" s="136">
        <f>'BOYS '!B612</f>
        <v>0</v>
      </c>
      <c r="C532" s="136" t="str">
        <f>'BOYS '!A612</f>
        <v>u17</v>
      </c>
      <c r="D532" s="136">
        <f>'BOYS '!C612</f>
        <v>0</v>
      </c>
      <c r="E532" s="136">
        <f>'BOYS '!D612</f>
        <v>0</v>
      </c>
      <c r="F532" s="136">
        <f>'BOYS '!E613</f>
        <v>0</v>
      </c>
      <c r="G532" s="136">
        <f>'BOYS '!H613</f>
        <v>0</v>
      </c>
      <c r="H532" s="136">
        <f>'BOYS '!J613</f>
        <v>0</v>
      </c>
      <c r="I532" s="136" t="str">
        <f t="shared" si="8"/>
        <v>u170</v>
      </c>
      <c r="J532" s="137">
        <f>'BOYS '!G613</f>
        <v>0</v>
      </c>
    </row>
    <row r="533" spans="1:10">
      <c r="A533" s="136">
        <f>'BOYS '!L614</f>
        <v>0</v>
      </c>
      <c r="B533" s="136">
        <f>'BOYS '!B613</f>
        <v>0</v>
      </c>
      <c r="C533" s="136" t="str">
        <f>'BOYS '!A613</f>
        <v>u17</v>
      </c>
      <c r="D533" s="136">
        <f>'BOYS '!C613</f>
        <v>0</v>
      </c>
      <c r="E533" s="136">
        <f>'BOYS '!D613</f>
        <v>0</v>
      </c>
      <c r="F533" s="136">
        <f>'BOYS '!E614</f>
        <v>0</v>
      </c>
      <c r="G533" s="136">
        <f>'BOYS '!H614</f>
        <v>0</v>
      </c>
      <c r="H533" s="136">
        <f>'BOYS '!J614</f>
        <v>0</v>
      </c>
      <c r="I533" s="136" t="str">
        <f t="shared" si="8"/>
        <v>u170</v>
      </c>
      <c r="J533" s="137">
        <f>'BOYS '!G614</f>
        <v>0</v>
      </c>
    </row>
    <row r="534" spans="1:10">
      <c r="A534" s="136">
        <f>'BOYS '!L615</f>
        <v>0</v>
      </c>
      <c r="B534" s="136">
        <f>'BOYS '!B614</f>
        <v>0</v>
      </c>
      <c r="C534" s="136" t="str">
        <f>'BOYS '!A614</f>
        <v>u17</v>
      </c>
      <c r="D534" s="136">
        <f>'BOYS '!C614</f>
        <v>0</v>
      </c>
      <c r="E534" s="136">
        <f>'BOYS '!D614</f>
        <v>0</v>
      </c>
      <c r="F534" s="136">
        <f>'BOYS '!E615</f>
        <v>0</v>
      </c>
      <c r="G534" s="136">
        <f>'BOYS '!H615</f>
        <v>0</v>
      </c>
      <c r="H534" s="136">
        <f>'BOYS '!J615</f>
        <v>0</v>
      </c>
      <c r="I534" s="136" t="str">
        <f t="shared" si="8"/>
        <v>u170</v>
      </c>
      <c r="J534" s="137">
        <f>'BOYS '!G615</f>
        <v>0</v>
      </c>
    </row>
    <row r="535" spans="1:10">
      <c r="A535" s="136">
        <f>'BOYS '!L616</f>
        <v>0</v>
      </c>
      <c r="B535" s="136">
        <f>'BOYS '!B615</f>
        <v>0</v>
      </c>
      <c r="C535" s="136" t="str">
        <f>'BOYS '!A615</f>
        <v>u17</v>
      </c>
      <c r="D535" s="136">
        <f>'BOYS '!C615</f>
        <v>0</v>
      </c>
      <c r="E535" s="136">
        <f>'BOYS '!D615</f>
        <v>0</v>
      </c>
      <c r="F535" s="136">
        <f>'BOYS '!E616</f>
        <v>0</v>
      </c>
      <c r="G535" s="136">
        <f>'BOYS '!H616</f>
        <v>0</v>
      </c>
      <c r="H535" s="136">
        <f>'BOYS '!J616</f>
        <v>0</v>
      </c>
      <c r="I535" s="136" t="str">
        <f t="shared" si="8"/>
        <v>u170</v>
      </c>
      <c r="J535" s="137">
        <f>'BOYS '!G616</f>
        <v>0</v>
      </c>
    </row>
    <row r="536" spans="1:10">
      <c r="A536" s="136">
        <f>'BOYS '!L617</f>
        <v>0</v>
      </c>
      <c r="B536" s="136">
        <f>'BOYS '!B616</f>
        <v>0</v>
      </c>
      <c r="C536" s="136" t="str">
        <f>'BOYS '!A616</f>
        <v>u17</v>
      </c>
      <c r="D536" s="136">
        <f>'BOYS '!C616</f>
        <v>0</v>
      </c>
      <c r="E536" s="136">
        <f>'BOYS '!D616</f>
        <v>0</v>
      </c>
      <c r="F536" s="136">
        <f>'BOYS '!E617</f>
        <v>0</v>
      </c>
      <c r="G536" s="136">
        <f>'BOYS '!H617</f>
        <v>0</v>
      </c>
      <c r="H536" s="136">
        <f>'BOYS '!J617</f>
        <v>0</v>
      </c>
      <c r="I536" s="136" t="str">
        <f t="shared" si="8"/>
        <v>u170</v>
      </c>
      <c r="J536" s="137">
        <f>'BOYS '!G617</f>
        <v>0</v>
      </c>
    </row>
    <row r="537" spans="1:10">
      <c r="A537" s="136">
        <f>'BOYS '!L618</f>
        <v>0</v>
      </c>
      <c r="B537" s="136">
        <f>'BOYS '!B617</f>
        <v>0</v>
      </c>
      <c r="C537" s="136" t="str">
        <f>'BOYS '!A617</f>
        <v>u17</v>
      </c>
      <c r="D537" s="136">
        <f>'BOYS '!C617</f>
        <v>0</v>
      </c>
      <c r="E537" s="136">
        <f>'BOYS '!D617</f>
        <v>0</v>
      </c>
      <c r="F537" s="136">
        <f>'BOYS '!E618</f>
        <v>0</v>
      </c>
      <c r="G537" s="136">
        <f>'BOYS '!H618</f>
        <v>0</v>
      </c>
      <c r="H537" s="136">
        <f>'BOYS '!J618</f>
        <v>0</v>
      </c>
      <c r="I537" s="136" t="str">
        <f t="shared" si="8"/>
        <v>u170</v>
      </c>
      <c r="J537" s="137">
        <f>'BOYS '!G618</f>
        <v>0</v>
      </c>
    </row>
    <row r="538" spans="1:10">
      <c r="A538" s="136">
        <f>'BOYS '!L619</f>
        <v>0</v>
      </c>
      <c r="B538" s="136">
        <f>'BOYS '!B618</f>
        <v>0</v>
      </c>
      <c r="C538" s="136" t="str">
        <f>'BOYS '!A618</f>
        <v>u17</v>
      </c>
      <c r="D538" s="136">
        <f>'BOYS '!C618</f>
        <v>0</v>
      </c>
      <c r="E538" s="136">
        <f>'BOYS '!D618</f>
        <v>0</v>
      </c>
      <c r="F538" s="136">
        <f>'BOYS '!E619</f>
        <v>0</v>
      </c>
      <c r="G538" s="136">
        <f>'BOYS '!H619</f>
        <v>0</v>
      </c>
      <c r="H538" s="136">
        <f>'BOYS '!J619</f>
        <v>0</v>
      </c>
      <c r="I538" s="136" t="str">
        <f t="shared" si="8"/>
        <v>u170</v>
      </c>
      <c r="J538" s="137">
        <f>'BOYS '!G619</f>
        <v>0</v>
      </c>
    </row>
    <row r="539" spans="1:10">
      <c r="A539" s="136">
        <f>'BOYS '!L620</f>
        <v>0</v>
      </c>
      <c r="B539" s="136">
        <f>'BOYS '!B619</f>
        <v>0</v>
      </c>
      <c r="C539" s="136" t="str">
        <f>'BOYS '!A619</f>
        <v>u17</v>
      </c>
      <c r="D539" s="136">
        <f>'BOYS '!C619</f>
        <v>0</v>
      </c>
      <c r="E539" s="136">
        <f>'BOYS '!D619</f>
        <v>0</v>
      </c>
      <c r="F539" s="136">
        <f>'BOYS '!E620</f>
        <v>0</v>
      </c>
      <c r="G539" s="136">
        <f>'BOYS '!H620</f>
        <v>0</v>
      </c>
      <c r="H539" s="136">
        <f>'BOYS '!J620</f>
        <v>0</v>
      </c>
      <c r="I539" s="136" t="str">
        <f t="shared" si="8"/>
        <v>u170</v>
      </c>
      <c r="J539" s="137">
        <f>'BOYS '!G620</f>
        <v>0</v>
      </c>
    </row>
    <row r="540" spans="1:10">
      <c r="A540" s="136">
        <f>'BOYS '!L621</f>
        <v>0</v>
      </c>
      <c r="B540" s="136">
        <f>'BOYS '!B620</f>
        <v>0</v>
      </c>
      <c r="C540" s="136" t="str">
        <f>'BOYS '!A620</f>
        <v>u17</v>
      </c>
      <c r="D540" s="136">
        <f>'BOYS '!C620</f>
        <v>0</v>
      </c>
      <c r="E540" s="136">
        <f>'BOYS '!D620</f>
        <v>0</v>
      </c>
      <c r="F540" s="136">
        <f>'BOYS '!E621</f>
        <v>0</v>
      </c>
      <c r="G540" s="136">
        <f>'BOYS '!H621</f>
        <v>0</v>
      </c>
      <c r="H540" s="136">
        <f>'BOYS '!J621</f>
        <v>0</v>
      </c>
      <c r="I540" s="136" t="str">
        <f t="shared" si="8"/>
        <v>u170</v>
      </c>
      <c r="J540" s="137">
        <f>'BOYS '!G621</f>
        <v>0</v>
      </c>
    </row>
    <row r="541" spans="1:10">
      <c r="A541" s="136">
        <f>'BOYS '!L622</f>
        <v>0</v>
      </c>
      <c r="B541" s="136">
        <f>'BOYS '!B621</f>
        <v>0</v>
      </c>
      <c r="C541" s="136" t="str">
        <f>'BOYS '!A621</f>
        <v>u17</v>
      </c>
      <c r="D541" s="136">
        <f>'BOYS '!C621</f>
        <v>0</v>
      </c>
      <c r="E541" s="136">
        <f>'BOYS '!D621</f>
        <v>0</v>
      </c>
      <c r="F541" s="136">
        <f>'BOYS '!E622</f>
        <v>0</v>
      </c>
      <c r="G541" s="136">
        <f>'BOYS '!H622</f>
        <v>0</v>
      </c>
      <c r="H541" s="136">
        <f>'BOYS '!J622</f>
        <v>0</v>
      </c>
      <c r="I541" s="136" t="str">
        <f t="shared" si="8"/>
        <v>u170</v>
      </c>
      <c r="J541" s="137">
        <f>'BOYS '!G622</f>
        <v>0</v>
      </c>
    </row>
    <row r="542" spans="1:10">
      <c r="A542" s="136">
        <f>'BOYS '!L623</f>
        <v>0</v>
      </c>
      <c r="B542" s="136">
        <f>'BOYS '!B622</f>
        <v>0</v>
      </c>
      <c r="C542" s="136" t="str">
        <f>'BOYS '!A622</f>
        <v>u17</v>
      </c>
      <c r="D542" s="136">
        <f>'BOYS '!C622</f>
        <v>0</v>
      </c>
      <c r="E542" s="136">
        <f>'BOYS '!D622</f>
        <v>0</v>
      </c>
      <c r="F542" s="136">
        <f>'BOYS '!E623</f>
        <v>0</v>
      </c>
      <c r="G542" s="136">
        <f>'BOYS '!H623</f>
        <v>0</v>
      </c>
      <c r="H542" s="136">
        <f>'BOYS '!J623</f>
        <v>0</v>
      </c>
      <c r="I542" s="136" t="str">
        <f t="shared" si="8"/>
        <v>u170</v>
      </c>
      <c r="J542" s="137">
        <f>'BOYS '!G623</f>
        <v>0</v>
      </c>
    </row>
    <row r="543" spans="1:10">
      <c r="A543" s="136">
        <f>'BOYS '!L624</f>
        <v>0</v>
      </c>
      <c r="B543" s="136">
        <f>'BOYS '!B623</f>
        <v>0</v>
      </c>
      <c r="C543" s="136" t="str">
        <f>'BOYS '!A623</f>
        <v>u17</v>
      </c>
      <c r="D543" s="136">
        <f>'BOYS '!C623</f>
        <v>0</v>
      </c>
      <c r="E543" s="136">
        <f>'BOYS '!D623</f>
        <v>0</v>
      </c>
      <c r="F543" s="136">
        <f>'BOYS '!E624</f>
        <v>0</v>
      </c>
      <c r="G543" s="136">
        <f>'BOYS '!H624</f>
        <v>0</v>
      </c>
      <c r="H543" s="136">
        <f>'BOYS '!J624</f>
        <v>0</v>
      </c>
      <c r="I543" s="136" t="str">
        <f t="shared" si="8"/>
        <v>u170</v>
      </c>
      <c r="J543" s="137">
        <f>'BOYS '!G624</f>
        <v>0</v>
      </c>
    </row>
    <row r="544" spans="1:10">
      <c r="A544" s="136">
        <f>'BOYS '!L625</f>
        <v>0</v>
      </c>
      <c r="B544" s="136">
        <f>'BOYS '!B624</f>
        <v>0</v>
      </c>
      <c r="C544" s="136" t="str">
        <f>'BOYS '!A624</f>
        <v>u17</v>
      </c>
      <c r="D544" s="136">
        <f>'BOYS '!C624</f>
        <v>0</v>
      </c>
      <c r="E544" s="136">
        <f>'BOYS '!D624</f>
        <v>0</v>
      </c>
      <c r="F544" s="136">
        <f>'BOYS '!E625</f>
        <v>0</v>
      </c>
      <c r="G544" s="136">
        <f>'BOYS '!H625</f>
        <v>0</v>
      </c>
      <c r="H544" s="136">
        <f>'BOYS '!J625</f>
        <v>0</v>
      </c>
      <c r="I544" s="136" t="str">
        <f t="shared" si="8"/>
        <v>u170</v>
      </c>
      <c r="J544" s="137">
        <f>'BOYS '!G625</f>
        <v>0</v>
      </c>
    </row>
    <row r="545" spans="1:10">
      <c r="A545" s="136">
        <f>'BOYS '!L626</f>
        <v>0</v>
      </c>
      <c r="B545" s="136">
        <f>'BOYS '!B625</f>
        <v>0</v>
      </c>
      <c r="C545" s="136" t="str">
        <f>'BOYS '!A625</f>
        <v>u17</v>
      </c>
      <c r="D545" s="136">
        <f>'BOYS '!C625</f>
        <v>0</v>
      </c>
      <c r="E545" s="136">
        <f>'BOYS '!D625</f>
        <v>0</v>
      </c>
      <c r="F545" s="136">
        <f>'BOYS '!E626</f>
        <v>0</v>
      </c>
      <c r="G545" s="136">
        <f>'BOYS '!H626</f>
        <v>0</v>
      </c>
      <c r="H545" s="136">
        <f>'BOYS '!J626</f>
        <v>0</v>
      </c>
      <c r="I545" s="136" t="str">
        <f t="shared" si="8"/>
        <v>u170</v>
      </c>
      <c r="J545" s="137">
        <f>'BOYS '!G626</f>
        <v>0</v>
      </c>
    </row>
    <row r="546" spans="1:10">
      <c r="A546" s="136">
        <f>'BOYS '!L627</f>
        <v>0</v>
      </c>
      <c r="B546" s="136">
        <f>'BOYS '!B626</f>
        <v>0</v>
      </c>
      <c r="C546" s="136">
        <f>'BOYS '!A626</f>
        <v>0</v>
      </c>
      <c r="D546" s="136">
        <f>'BOYS '!C626</f>
        <v>0</v>
      </c>
      <c r="E546" s="136">
        <f>'BOYS '!D626</f>
        <v>0</v>
      </c>
      <c r="F546" s="136">
        <f>'BOYS '!E627</f>
        <v>0</v>
      </c>
      <c r="G546" s="136">
        <f>'BOYS '!H627</f>
        <v>0</v>
      </c>
      <c r="H546" s="136">
        <f>'BOYS '!J627</f>
        <v>0</v>
      </c>
      <c r="I546" s="136" t="str">
        <f t="shared" si="8"/>
        <v>00</v>
      </c>
      <c r="J546" s="137">
        <f>'BOYS '!G627</f>
        <v>0</v>
      </c>
    </row>
    <row r="547" spans="1:10">
      <c r="A547" s="136">
        <f>'BOYS '!L628</f>
        <v>0</v>
      </c>
      <c r="B547" s="136">
        <f>'BOYS '!B627</f>
        <v>0</v>
      </c>
      <c r="C547" s="136">
        <f>'BOYS '!A627</f>
        <v>0</v>
      </c>
      <c r="D547" s="136">
        <f>'BOYS '!C627</f>
        <v>0</v>
      </c>
      <c r="E547" s="136">
        <f>'BOYS '!D627</f>
        <v>0</v>
      </c>
      <c r="F547" s="136">
        <f>'BOYS '!E628</f>
        <v>0</v>
      </c>
      <c r="G547" s="136">
        <f>'BOYS '!H628</f>
        <v>0</v>
      </c>
      <c r="H547" s="136">
        <f>'BOYS '!J628</f>
        <v>0</v>
      </c>
      <c r="I547" s="136" t="str">
        <f t="shared" si="8"/>
        <v>00</v>
      </c>
      <c r="J547" s="137">
        <f>'BOYS '!G628</f>
        <v>0</v>
      </c>
    </row>
    <row r="548" spans="1:10">
      <c r="A548" s="136">
        <f>'BOYS '!L629</f>
        <v>0</v>
      </c>
      <c r="B548" s="136">
        <f>'BOYS '!B628</f>
        <v>0</v>
      </c>
      <c r="C548" s="136">
        <f>'BOYS '!A628</f>
        <v>0</v>
      </c>
      <c r="D548" s="136">
        <f>'BOYS '!C628</f>
        <v>0</v>
      </c>
      <c r="E548" s="136">
        <f>'BOYS '!D628</f>
        <v>0</v>
      </c>
      <c r="F548" s="136">
        <f>'BOYS '!E629</f>
        <v>0</v>
      </c>
      <c r="G548" s="136">
        <f>'BOYS '!H629</f>
        <v>0</v>
      </c>
      <c r="H548" s="136">
        <f>'BOYS '!J629</f>
        <v>0</v>
      </c>
      <c r="I548" s="136" t="str">
        <f t="shared" si="8"/>
        <v>00</v>
      </c>
      <c r="J548" s="137">
        <f>'BOYS '!G629</f>
        <v>0</v>
      </c>
    </row>
    <row r="549" spans="1:10">
      <c r="A549" s="136">
        <f>'BOYS '!L630</f>
        <v>0</v>
      </c>
      <c r="B549" s="136">
        <f>'BOYS '!B629</f>
        <v>0</v>
      </c>
      <c r="C549" s="136">
        <f>'BOYS '!A629</f>
        <v>0</v>
      </c>
      <c r="D549" s="136">
        <f>'BOYS '!C629</f>
        <v>0</v>
      </c>
      <c r="E549" s="136">
        <f>'BOYS '!D629</f>
        <v>0</v>
      </c>
      <c r="F549" s="136">
        <f>'BOYS '!E630</f>
        <v>0</v>
      </c>
      <c r="G549" s="136">
        <f>'BOYS '!H630</f>
        <v>0</v>
      </c>
      <c r="H549" s="136">
        <f>'BOYS '!J630</f>
        <v>0</v>
      </c>
      <c r="I549" s="136" t="str">
        <f t="shared" si="8"/>
        <v>00</v>
      </c>
      <c r="J549" s="137">
        <f>'BOYS '!G630</f>
        <v>0</v>
      </c>
    </row>
    <row r="550" spans="1:10">
      <c r="A550" s="136">
        <f>'BOYS '!L631</f>
        <v>0</v>
      </c>
      <c r="B550" s="136">
        <f>'BOYS '!B630</f>
        <v>0</v>
      </c>
      <c r="C550" s="136">
        <f>'BOYS '!A630</f>
        <v>0</v>
      </c>
      <c r="D550" s="136">
        <f>'BOYS '!C630</f>
        <v>0</v>
      </c>
      <c r="E550" s="136">
        <f>'BOYS '!D630</f>
        <v>0</v>
      </c>
      <c r="F550" s="136">
        <f>'BOYS '!E631</f>
        <v>0</v>
      </c>
      <c r="G550" s="136">
        <f>'BOYS '!H631</f>
        <v>0</v>
      </c>
      <c r="H550" s="136">
        <f>'BOYS '!J631</f>
        <v>0</v>
      </c>
      <c r="I550" s="136" t="str">
        <f t="shared" si="8"/>
        <v>00</v>
      </c>
      <c r="J550" s="137">
        <f>'BOYS '!G631</f>
        <v>0</v>
      </c>
    </row>
    <row r="551" spans="1:10">
      <c r="A551" s="136">
        <f>'BOYS '!L632</f>
        <v>0</v>
      </c>
      <c r="B551" s="136">
        <f>'BOYS '!B631</f>
        <v>0</v>
      </c>
      <c r="C551" s="136">
        <f>'BOYS '!A631</f>
        <v>0</v>
      </c>
      <c r="D551" s="136">
        <f>'BOYS '!C631</f>
        <v>0</v>
      </c>
      <c r="E551" s="136">
        <f>'BOYS '!D631</f>
        <v>0</v>
      </c>
      <c r="F551" s="136">
        <f>'BOYS '!E632</f>
        <v>0</v>
      </c>
      <c r="G551" s="136">
        <f>'BOYS '!H632</f>
        <v>0</v>
      </c>
      <c r="H551" s="136">
        <f>'BOYS '!J632</f>
        <v>0</v>
      </c>
      <c r="I551" s="136" t="str">
        <f t="shared" si="8"/>
        <v>00</v>
      </c>
      <c r="J551" s="137">
        <f>'BOYS '!G632</f>
        <v>0</v>
      </c>
    </row>
    <row r="552" spans="1:10">
      <c r="A552" s="136">
        <f>'BOYS '!L633</f>
        <v>0</v>
      </c>
      <c r="B552" s="136">
        <f>'BOYS '!B632</f>
        <v>0</v>
      </c>
      <c r="C552" s="136">
        <f>'BOYS '!A632</f>
        <v>0</v>
      </c>
      <c r="D552" s="136">
        <f>'BOYS '!C632</f>
        <v>0</v>
      </c>
      <c r="E552" s="136">
        <f>'BOYS '!D632</f>
        <v>0</v>
      </c>
      <c r="F552" s="136">
        <f>'BOYS '!E633</f>
        <v>0</v>
      </c>
      <c r="G552" s="136">
        <f>'BOYS '!H633</f>
        <v>0</v>
      </c>
      <c r="H552" s="136">
        <f>'BOYS '!J633</f>
        <v>0</v>
      </c>
      <c r="I552" s="136" t="str">
        <f t="shared" si="8"/>
        <v>00</v>
      </c>
      <c r="J552" s="137">
        <f>'BOYS '!G633</f>
        <v>0</v>
      </c>
    </row>
    <row r="553" spans="1:10">
      <c r="A553" s="136">
        <f>'BOYS '!L634</f>
        <v>0</v>
      </c>
      <c r="B553" s="136">
        <f>'BOYS '!B633</f>
        <v>0</v>
      </c>
      <c r="C553" s="136">
        <f>'BOYS '!A633</f>
        <v>0</v>
      </c>
      <c r="D553" s="136">
        <f>'BOYS '!C633</f>
        <v>0</v>
      </c>
      <c r="E553" s="136">
        <f>'BOYS '!D633</f>
        <v>0</v>
      </c>
      <c r="F553" s="136">
        <f>'BOYS '!E634</f>
        <v>0</v>
      </c>
      <c r="G553" s="136">
        <f>'BOYS '!H634</f>
        <v>0</v>
      </c>
      <c r="H553" s="136">
        <f>'BOYS '!J634</f>
        <v>0</v>
      </c>
      <c r="I553" s="136" t="str">
        <f t="shared" si="8"/>
        <v>00</v>
      </c>
      <c r="J553" s="137">
        <f>'BOYS '!G634</f>
        <v>0</v>
      </c>
    </row>
    <row r="554" spans="1:10">
      <c r="A554" s="136">
        <f>'BOYS '!L635</f>
        <v>0</v>
      </c>
      <c r="B554" s="136">
        <f>'BOYS '!B634</f>
        <v>0</v>
      </c>
      <c r="C554" s="136">
        <f>'BOYS '!A634</f>
        <v>0</v>
      </c>
      <c r="D554" s="136">
        <f>'BOYS '!C634</f>
        <v>0</v>
      </c>
      <c r="E554" s="136">
        <f>'BOYS '!D634</f>
        <v>0</v>
      </c>
      <c r="F554" s="136">
        <f>'BOYS '!E635</f>
        <v>0</v>
      </c>
      <c r="G554" s="136">
        <f>'BOYS '!H635</f>
        <v>0</v>
      </c>
      <c r="H554" s="136">
        <f>'BOYS '!J635</f>
        <v>0</v>
      </c>
      <c r="I554" s="136" t="str">
        <f t="shared" si="8"/>
        <v>00</v>
      </c>
      <c r="J554" s="137">
        <f>'BOYS '!G635</f>
        <v>0</v>
      </c>
    </row>
    <row r="555" spans="1:10">
      <c r="A555" s="136">
        <f>'BOYS '!L636</f>
        <v>0</v>
      </c>
      <c r="B555" s="136">
        <f>'BOYS '!B635</f>
        <v>0</v>
      </c>
      <c r="C555" s="136">
        <f>'BOYS '!A635</f>
        <v>0</v>
      </c>
      <c r="D555" s="136">
        <f>'BOYS '!C635</f>
        <v>0</v>
      </c>
      <c r="E555" s="136">
        <f>'BOYS '!D635</f>
        <v>0</v>
      </c>
      <c r="F555" s="136">
        <f>'BOYS '!E636</f>
        <v>0</v>
      </c>
      <c r="G555" s="136">
        <f>'BOYS '!H636</f>
        <v>0</v>
      </c>
      <c r="H555" s="136">
        <f>'BOYS '!J636</f>
        <v>0</v>
      </c>
      <c r="I555" s="136" t="str">
        <f t="shared" si="8"/>
        <v>00</v>
      </c>
      <c r="J555" s="137">
        <f>'BOYS '!G636</f>
        <v>0</v>
      </c>
    </row>
    <row r="556" spans="1:10">
      <c r="A556" s="136">
        <f>'BOYS '!L637</f>
        <v>0</v>
      </c>
      <c r="B556" s="136">
        <f>'BOYS '!B636</f>
        <v>0</v>
      </c>
      <c r="C556" s="136">
        <f>'BOYS '!A636</f>
        <v>0</v>
      </c>
      <c r="D556" s="136">
        <f>'BOYS '!C636</f>
        <v>0</v>
      </c>
      <c r="E556" s="136">
        <f>'BOYS '!D636</f>
        <v>0</v>
      </c>
      <c r="F556" s="136">
        <f>'BOYS '!E637</f>
        <v>0</v>
      </c>
      <c r="G556" s="136">
        <f>'BOYS '!H637</f>
        <v>0</v>
      </c>
      <c r="H556" s="136">
        <f>'BOYS '!J637</f>
        <v>0</v>
      </c>
      <c r="I556" s="136" t="str">
        <f t="shared" si="8"/>
        <v>00</v>
      </c>
      <c r="J556" s="137">
        <f>'BOYS '!G637</f>
        <v>0</v>
      </c>
    </row>
    <row r="557" spans="1:10">
      <c r="A557" s="136">
        <f>'BOYS '!L638</f>
        <v>0</v>
      </c>
      <c r="B557" s="136">
        <f>'BOYS '!B637</f>
        <v>0</v>
      </c>
      <c r="C557" s="136">
        <f>'BOYS '!A637</f>
        <v>0</v>
      </c>
      <c r="D557" s="136">
        <f>'BOYS '!C637</f>
        <v>0</v>
      </c>
      <c r="E557" s="136">
        <f>'BOYS '!D637</f>
        <v>0</v>
      </c>
      <c r="F557" s="136">
        <f>'BOYS '!E638</f>
        <v>0</v>
      </c>
      <c r="G557" s="136">
        <f>'BOYS '!H638</f>
        <v>0</v>
      </c>
      <c r="H557" s="136">
        <f>'BOYS '!J638</f>
        <v>0</v>
      </c>
      <c r="I557" s="136" t="str">
        <f t="shared" si="8"/>
        <v>00</v>
      </c>
      <c r="J557" s="137">
        <f>'BOYS '!G638</f>
        <v>0</v>
      </c>
    </row>
    <row r="558" spans="1:10">
      <c r="A558" s="136">
        <f>'BOYS '!L639</f>
        <v>0</v>
      </c>
      <c r="B558" s="136">
        <f>'BOYS '!B638</f>
        <v>0</v>
      </c>
      <c r="C558" s="136">
        <f>'BOYS '!A638</f>
        <v>0</v>
      </c>
      <c r="D558" s="136">
        <f>'BOYS '!C638</f>
        <v>0</v>
      </c>
      <c r="E558" s="136">
        <f>'BOYS '!D638</f>
        <v>0</v>
      </c>
      <c r="F558" s="136">
        <f>'BOYS '!E639</f>
        <v>0</v>
      </c>
      <c r="G558" s="136">
        <f>'BOYS '!H639</f>
        <v>0</v>
      </c>
      <c r="H558" s="136">
        <f>'BOYS '!J639</f>
        <v>0</v>
      </c>
      <c r="I558" s="136" t="str">
        <f t="shared" si="8"/>
        <v>00</v>
      </c>
      <c r="J558" s="137">
        <f>'BOYS '!G639</f>
        <v>0</v>
      </c>
    </row>
    <row r="559" spans="1:10">
      <c r="A559" s="136">
        <f>'BOYS '!L640</f>
        <v>0</v>
      </c>
      <c r="B559" s="136">
        <f>'BOYS '!B639</f>
        <v>0</v>
      </c>
      <c r="C559" s="136">
        <f>'BOYS '!A639</f>
        <v>0</v>
      </c>
      <c r="D559" s="136">
        <f>'BOYS '!C639</f>
        <v>0</v>
      </c>
      <c r="E559" s="136">
        <f>'BOYS '!D639</f>
        <v>0</v>
      </c>
      <c r="F559" s="136">
        <f>'BOYS '!E640</f>
        <v>0</v>
      </c>
      <c r="G559" s="136">
        <f>'BOYS '!H640</f>
        <v>0</v>
      </c>
      <c r="H559" s="136">
        <f>'BOYS '!J640</f>
        <v>0</v>
      </c>
      <c r="I559" s="136" t="str">
        <f t="shared" si="8"/>
        <v>00</v>
      </c>
      <c r="J559" s="137">
        <f>'BOYS '!G640</f>
        <v>0</v>
      </c>
    </row>
    <row r="560" spans="1:10">
      <c r="A560" s="136">
        <f>'BOYS '!L641</f>
        <v>0</v>
      </c>
      <c r="B560" s="136">
        <f>'BOYS '!B640</f>
        <v>0</v>
      </c>
      <c r="C560" s="136">
        <f>'BOYS '!A640</f>
        <v>0</v>
      </c>
      <c r="D560" s="136">
        <f>'BOYS '!C640</f>
        <v>0</v>
      </c>
      <c r="E560" s="136">
        <f>'BOYS '!D640</f>
        <v>0</v>
      </c>
      <c r="F560" s="136">
        <f>'BOYS '!E641</f>
        <v>0</v>
      </c>
      <c r="G560" s="136">
        <f>'BOYS '!H641</f>
        <v>0</v>
      </c>
      <c r="H560" s="136">
        <f>'BOYS '!J641</f>
        <v>0</v>
      </c>
      <c r="I560" s="136" t="str">
        <f t="shared" si="8"/>
        <v>00</v>
      </c>
      <c r="J560" s="137">
        <f>'BOYS '!G641</f>
        <v>0</v>
      </c>
    </row>
    <row r="561" spans="1:10">
      <c r="A561" s="136">
        <f>'BOYS '!L642</f>
        <v>0</v>
      </c>
      <c r="B561" s="136">
        <f>'BOYS '!B641</f>
        <v>0</v>
      </c>
      <c r="C561" s="136">
        <f>'BOYS '!A641</f>
        <v>0</v>
      </c>
      <c r="D561" s="136">
        <f>'BOYS '!C641</f>
        <v>0</v>
      </c>
      <c r="E561" s="136">
        <f>'BOYS '!D641</f>
        <v>0</v>
      </c>
      <c r="F561" s="136">
        <f>'BOYS '!E642</f>
        <v>0</v>
      </c>
      <c r="G561" s="136">
        <f>'BOYS '!H642</f>
        <v>0</v>
      </c>
      <c r="H561" s="136">
        <f>'BOYS '!J642</f>
        <v>0</v>
      </c>
      <c r="I561" s="136" t="str">
        <f t="shared" si="8"/>
        <v>00</v>
      </c>
      <c r="J561" s="137">
        <f>'BOYS '!G642</f>
        <v>0</v>
      </c>
    </row>
    <row r="562" spans="1:10">
      <c r="A562" s="136">
        <f>'BOYS '!L643</f>
        <v>0</v>
      </c>
      <c r="B562" s="136">
        <f>'BOYS '!B642</f>
        <v>0</v>
      </c>
      <c r="C562" s="136">
        <f>'BOYS '!A642</f>
        <v>0</v>
      </c>
      <c r="D562" s="136">
        <f>'BOYS '!C642</f>
        <v>0</v>
      </c>
      <c r="E562" s="136">
        <f>'BOYS '!D642</f>
        <v>0</v>
      </c>
      <c r="F562" s="136">
        <f>'BOYS '!E643</f>
        <v>0</v>
      </c>
      <c r="G562" s="136">
        <f>'BOYS '!H643</f>
        <v>0</v>
      </c>
      <c r="H562" s="136">
        <f>'BOYS '!J643</f>
        <v>0</v>
      </c>
      <c r="I562" s="136" t="str">
        <f t="shared" si="8"/>
        <v>00</v>
      </c>
      <c r="J562" s="137">
        <f>'BOYS '!G643</f>
        <v>0</v>
      </c>
    </row>
    <row r="563" spans="1:10">
      <c r="A563" s="136">
        <f>'BOYS '!L644</f>
        <v>0</v>
      </c>
      <c r="B563" s="136">
        <f>'BOYS '!B643</f>
        <v>0</v>
      </c>
      <c r="C563" s="136">
        <f>'BOYS '!A643</f>
        <v>0</v>
      </c>
      <c r="D563" s="136">
        <f>'BOYS '!C643</f>
        <v>0</v>
      </c>
      <c r="E563" s="136">
        <f>'BOYS '!D643</f>
        <v>0</v>
      </c>
      <c r="F563" s="136">
        <f>'BOYS '!E644</f>
        <v>0</v>
      </c>
      <c r="G563" s="136">
        <f>'BOYS '!H644</f>
        <v>0</v>
      </c>
      <c r="H563" s="136">
        <f>'BOYS '!J644</f>
        <v>0</v>
      </c>
      <c r="I563" s="136" t="str">
        <f t="shared" si="8"/>
        <v>00</v>
      </c>
      <c r="J563" s="137">
        <f>'BOYS '!G644</f>
        <v>0</v>
      </c>
    </row>
    <row r="564" spans="1:10">
      <c r="A564" s="136">
        <f>'BOYS '!L645</f>
        <v>0</v>
      </c>
      <c r="B564" s="136">
        <f>'BOYS '!B644</f>
        <v>0</v>
      </c>
      <c r="C564" s="136">
        <f>'BOYS '!A644</f>
        <v>0</v>
      </c>
      <c r="D564" s="136">
        <f>'BOYS '!C644</f>
        <v>0</v>
      </c>
      <c r="E564" s="136">
        <f>'BOYS '!D644</f>
        <v>0</v>
      </c>
      <c r="F564" s="136">
        <f>'BOYS '!E645</f>
        <v>0</v>
      </c>
      <c r="G564" s="136">
        <f>'BOYS '!H645</f>
        <v>0</v>
      </c>
      <c r="H564" s="136">
        <f>'BOYS '!J645</f>
        <v>0</v>
      </c>
      <c r="I564" s="136" t="str">
        <f t="shared" si="8"/>
        <v>00</v>
      </c>
      <c r="J564" s="137">
        <f>'BOYS '!G645</f>
        <v>0</v>
      </c>
    </row>
    <row r="565" spans="1:10">
      <c r="A565" s="136">
        <f>'BOYS '!L646</f>
        <v>0</v>
      </c>
      <c r="B565" s="136">
        <f>'BOYS '!B645</f>
        <v>0</v>
      </c>
      <c r="C565" s="136">
        <f>'BOYS '!A645</f>
        <v>0</v>
      </c>
      <c r="D565" s="136">
        <f>'BOYS '!C645</f>
        <v>0</v>
      </c>
      <c r="E565" s="136">
        <f>'BOYS '!D645</f>
        <v>0</v>
      </c>
      <c r="F565" s="136">
        <f>'BOYS '!E646</f>
        <v>0</v>
      </c>
      <c r="G565" s="136">
        <f>'BOYS '!H646</f>
        <v>0</v>
      </c>
      <c r="H565" s="136">
        <f>'BOYS '!J646</f>
        <v>0</v>
      </c>
      <c r="I565" s="136" t="str">
        <f t="shared" si="8"/>
        <v>00</v>
      </c>
      <c r="J565" s="137">
        <f>'BOYS '!G646</f>
        <v>0</v>
      </c>
    </row>
    <row r="566" spans="1:10">
      <c r="A566" s="136">
        <f>'BOYS '!L647</f>
        <v>0</v>
      </c>
      <c r="B566" s="136">
        <f>'BOYS '!B646</f>
        <v>0</v>
      </c>
      <c r="C566" s="136">
        <f>'BOYS '!A646</f>
        <v>0</v>
      </c>
      <c r="D566" s="136">
        <f>'BOYS '!C646</f>
        <v>0</v>
      </c>
      <c r="E566" s="136">
        <f>'BOYS '!D646</f>
        <v>0</v>
      </c>
      <c r="F566" s="136">
        <f>'BOYS '!E647</f>
        <v>0</v>
      </c>
      <c r="G566" s="136">
        <f>'BOYS '!H647</f>
        <v>0</v>
      </c>
      <c r="H566" s="136">
        <f>'BOYS '!J647</f>
        <v>0</v>
      </c>
      <c r="I566" s="136" t="str">
        <f t="shared" si="8"/>
        <v>00</v>
      </c>
      <c r="J566" s="137">
        <f>'BOYS '!G647</f>
        <v>0</v>
      </c>
    </row>
    <row r="567" spans="1:10">
      <c r="A567" s="136">
        <f>'BOYS '!L648</f>
        <v>0</v>
      </c>
      <c r="B567" s="136">
        <f>'BOYS '!B647</f>
        <v>0</v>
      </c>
      <c r="C567" s="136">
        <f>'BOYS '!A647</f>
        <v>0</v>
      </c>
      <c r="D567" s="136">
        <f>'BOYS '!C647</f>
        <v>0</v>
      </c>
      <c r="E567" s="136">
        <f>'BOYS '!D647</f>
        <v>0</v>
      </c>
      <c r="F567" s="136">
        <f>'BOYS '!E648</f>
        <v>0</v>
      </c>
      <c r="G567" s="136">
        <f>'BOYS '!H648</f>
        <v>0</v>
      </c>
      <c r="H567" s="136">
        <f>'BOYS '!J648</f>
        <v>0</v>
      </c>
      <c r="I567" s="136" t="str">
        <f t="shared" si="8"/>
        <v>00</v>
      </c>
      <c r="J567" s="137">
        <f>'BOYS '!G648</f>
        <v>0</v>
      </c>
    </row>
    <row r="568" spans="1:10">
      <c r="A568" s="136">
        <f>'BOYS '!L649</f>
        <v>0</v>
      </c>
      <c r="B568" s="136">
        <f>'BOYS '!B648</f>
        <v>0</v>
      </c>
      <c r="C568" s="136">
        <f>'BOYS '!A648</f>
        <v>0</v>
      </c>
      <c r="D568" s="136">
        <f>'BOYS '!C648</f>
        <v>0</v>
      </c>
      <c r="E568" s="136">
        <f>'BOYS '!D648</f>
        <v>0</v>
      </c>
      <c r="F568" s="136">
        <f>'BOYS '!E649</f>
        <v>0</v>
      </c>
      <c r="G568" s="136">
        <f>'BOYS '!H649</f>
        <v>0</v>
      </c>
      <c r="H568" s="136">
        <f>'BOYS '!J649</f>
        <v>0</v>
      </c>
      <c r="I568" s="136" t="str">
        <f t="shared" si="8"/>
        <v>00</v>
      </c>
      <c r="J568" s="137">
        <f>'BOYS '!G649</f>
        <v>0</v>
      </c>
    </row>
    <row r="569" spans="1:10">
      <c r="A569" s="136">
        <f>'BOYS '!L650</f>
        <v>0</v>
      </c>
      <c r="B569" s="136">
        <f>'BOYS '!B649</f>
        <v>0</v>
      </c>
      <c r="C569" s="136">
        <f>'BOYS '!A649</f>
        <v>0</v>
      </c>
      <c r="D569" s="136">
        <f>'BOYS '!C649</f>
        <v>0</v>
      </c>
      <c r="E569" s="136">
        <f>'BOYS '!D649</f>
        <v>0</v>
      </c>
      <c r="F569" s="136">
        <f>'BOYS '!E650</f>
        <v>0</v>
      </c>
      <c r="G569" s="136">
        <f>'BOYS '!H650</f>
        <v>0</v>
      </c>
      <c r="H569" s="136">
        <f>'BOYS '!J650</f>
        <v>0</v>
      </c>
      <c r="I569" s="136" t="str">
        <f t="shared" si="8"/>
        <v>00</v>
      </c>
      <c r="J569" s="137">
        <f>'BOYS '!G650</f>
        <v>0</v>
      </c>
    </row>
    <row r="570" spans="1:10">
      <c r="A570" s="136">
        <f>'BOYS '!L651</f>
        <v>0</v>
      </c>
      <c r="B570" s="136">
        <f>'BOYS '!B650</f>
        <v>0</v>
      </c>
      <c r="C570" s="136">
        <f>'BOYS '!A650</f>
        <v>0</v>
      </c>
      <c r="D570" s="136">
        <f>'BOYS '!C650</f>
        <v>0</v>
      </c>
      <c r="E570" s="136">
        <f>'BOYS '!D650</f>
        <v>0</v>
      </c>
      <c r="F570" s="136">
        <f>'BOYS '!E651</f>
        <v>0</v>
      </c>
      <c r="G570" s="136">
        <f>'BOYS '!H651</f>
        <v>0</v>
      </c>
      <c r="H570" s="136">
        <f>'BOYS '!J651</f>
        <v>0</v>
      </c>
      <c r="I570" s="136" t="str">
        <f t="shared" si="8"/>
        <v>00</v>
      </c>
      <c r="J570" s="137">
        <f>'BOYS '!G651</f>
        <v>0</v>
      </c>
    </row>
    <row r="571" spans="1:10">
      <c r="A571" s="136">
        <f>'BOYS '!L652</f>
        <v>0</v>
      </c>
      <c r="B571" s="136">
        <f>'BOYS '!B651</f>
        <v>0</v>
      </c>
      <c r="C571" s="136">
        <f>'BOYS '!A651</f>
        <v>0</v>
      </c>
      <c r="D571" s="136">
        <f>'BOYS '!C651</f>
        <v>0</v>
      </c>
      <c r="E571" s="136">
        <f>'BOYS '!D651</f>
        <v>0</v>
      </c>
      <c r="F571" s="136">
        <f>'BOYS '!E652</f>
        <v>0</v>
      </c>
      <c r="G571" s="136">
        <f>'BOYS '!H652</f>
        <v>0</v>
      </c>
      <c r="H571" s="136">
        <f>'BOYS '!J652</f>
        <v>0</v>
      </c>
      <c r="I571" s="136" t="str">
        <f t="shared" si="8"/>
        <v>00</v>
      </c>
      <c r="J571" s="137">
        <f>'BOYS '!G652</f>
        <v>0</v>
      </c>
    </row>
    <row r="572" spans="1:10">
      <c r="A572" s="136">
        <f>'BOYS '!L653</f>
        <v>0</v>
      </c>
      <c r="B572" s="136">
        <f>'BOYS '!B652</f>
        <v>0</v>
      </c>
      <c r="C572" s="136">
        <f>'BOYS '!A652</f>
        <v>0</v>
      </c>
      <c r="D572" s="136">
        <f>'BOYS '!C652</f>
        <v>0</v>
      </c>
      <c r="E572" s="136">
        <f>'BOYS '!D652</f>
        <v>0</v>
      </c>
      <c r="F572" s="136">
        <f>'BOYS '!E653</f>
        <v>0</v>
      </c>
      <c r="G572" s="136">
        <f>'BOYS '!H653</f>
        <v>0</v>
      </c>
      <c r="H572" s="136">
        <f>'BOYS '!J653</f>
        <v>0</v>
      </c>
      <c r="I572" s="136" t="str">
        <f t="shared" si="8"/>
        <v>00</v>
      </c>
      <c r="J572" s="137">
        <f>'BOYS '!G653</f>
        <v>0</v>
      </c>
    </row>
    <row r="573" spans="1:10">
      <c r="A573" s="136">
        <f>'BOYS '!L654</f>
        <v>0</v>
      </c>
      <c r="B573" s="136">
        <f>'BOYS '!B653</f>
        <v>0</v>
      </c>
      <c r="C573" s="136">
        <f>'BOYS '!A653</f>
        <v>0</v>
      </c>
      <c r="D573" s="136">
        <f>'BOYS '!C653</f>
        <v>0</v>
      </c>
      <c r="E573" s="136">
        <f>'BOYS '!D653</f>
        <v>0</v>
      </c>
      <c r="F573" s="136">
        <f>'BOYS '!E654</f>
        <v>0</v>
      </c>
      <c r="G573" s="136">
        <f>'BOYS '!H654</f>
        <v>0</v>
      </c>
      <c r="H573" s="136">
        <f>'BOYS '!J654</f>
        <v>0</v>
      </c>
      <c r="I573" s="136" t="str">
        <f t="shared" si="8"/>
        <v>00</v>
      </c>
      <c r="J573" s="137">
        <f>'BOYS '!G654</f>
        <v>0</v>
      </c>
    </row>
    <row r="574" spans="1:10">
      <c r="A574" s="136">
        <f>'BOYS '!L655</f>
        <v>0</v>
      </c>
      <c r="B574" s="136">
        <f>'BOYS '!B654</f>
        <v>0</v>
      </c>
      <c r="C574" s="136">
        <f>'BOYS '!A654</f>
        <v>0</v>
      </c>
      <c r="D574" s="136">
        <f>'BOYS '!C654</f>
        <v>0</v>
      </c>
      <c r="E574" s="136">
        <f>'BOYS '!D654</f>
        <v>0</v>
      </c>
      <c r="F574" s="136">
        <f>'BOYS '!E655</f>
        <v>0</v>
      </c>
      <c r="G574" s="136">
        <f>'BOYS '!H655</f>
        <v>0</v>
      </c>
      <c r="H574" s="136">
        <f>'BOYS '!J655</f>
        <v>0</v>
      </c>
      <c r="I574" s="136" t="str">
        <f t="shared" si="8"/>
        <v>00</v>
      </c>
      <c r="J574" s="137">
        <f>'BOYS '!G655</f>
        <v>0</v>
      </c>
    </row>
    <row r="575" spans="1:10">
      <c r="A575" s="136">
        <f>'BOYS '!L656</f>
        <v>0</v>
      </c>
      <c r="B575" s="136">
        <f>'BOYS '!B655</f>
        <v>0</v>
      </c>
      <c r="C575" s="136">
        <f>'BOYS '!A655</f>
        <v>0</v>
      </c>
      <c r="D575" s="136">
        <f>'BOYS '!C655</f>
        <v>0</v>
      </c>
      <c r="E575" s="136">
        <f>'BOYS '!D655</f>
        <v>0</v>
      </c>
      <c r="F575" s="136">
        <f>'BOYS '!E656</f>
        <v>0</v>
      </c>
      <c r="G575" s="136">
        <f>'BOYS '!H656</f>
        <v>0</v>
      </c>
      <c r="H575" s="136">
        <f>'BOYS '!J656</f>
        <v>0</v>
      </c>
      <c r="I575" s="136" t="str">
        <f t="shared" si="8"/>
        <v>00</v>
      </c>
      <c r="J575" s="137">
        <f>'BOYS '!G656</f>
        <v>0</v>
      </c>
    </row>
    <row r="576" spans="1:10">
      <c r="A576" s="136">
        <f>'BOYS '!L657</f>
        <v>0</v>
      </c>
      <c r="B576" s="136">
        <f>'BOYS '!B656</f>
        <v>0</v>
      </c>
      <c r="C576" s="136">
        <f>'BOYS '!A656</f>
        <v>0</v>
      </c>
      <c r="D576" s="136">
        <f>'BOYS '!C656</f>
        <v>0</v>
      </c>
      <c r="E576" s="136">
        <f>'BOYS '!D656</f>
        <v>0</v>
      </c>
      <c r="F576" s="136">
        <f>'BOYS '!E657</f>
        <v>0</v>
      </c>
      <c r="G576" s="136">
        <f>'BOYS '!H657</f>
        <v>0</v>
      </c>
      <c r="H576" s="136">
        <f>'BOYS '!J657</f>
        <v>0</v>
      </c>
      <c r="I576" s="136" t="str">
        <f t="shared" si="8"/>
        <v>00</v>
      </c>
      <c r="J576" s="137">
        <f>'BOYS '!G657</f>
        <v>0</v>
      </c>
    </row>
    <row r="577" spans="1:10">
      <c r="A577" s="136">
        <f>'BOYS '!L658</f>
        <v>0</v>
      </c>
      <c r="B577" s="136">
        <f>'BOYS '!B657</f>
        <v>0</v>
      </c>
      <c r="C577" s="136">
        <f>'BOYS '!A657</f>
        <v>0</v>
      </c>
      <c r="D577" s="136">
        <f>'BOYS '!C657</f>
        <v>0</v>
      </c>
      <c r="E577" s="136">
        <f>'BOYS '!D657</f>
        <v>0</v>
      </c>
      <c r="F577" s="136">
        <f>'BOYS '!E658</f>
        <v>0</v>
      </c>
      <c r="G577" s="136">
        <f>'BOYS '!H658</f>
        <v>0</v>
      </c>
      <c r="H577" s="136">
        <f>'BOYS '!J658</f>
        <v>0</v>
      </c>
      <c r="I577" s="136" t="str">
        <f t="shared" si="8"/>
        <v>00</v>
      </c>
      <c r="J577" s="137">
        <f>'BOYS '!G658</f>
        <v>0</v>
      </c>
    </row>
    <row r="578" spans="1:10">
      <c r="A578" s="136">
        <f>'BOYS '!L659</f>
        <v>0</v>
      </c>
      <c r="B578" s="136">
        <f>'BOYS '!B658</f>
        <v>0</v>
      </c>
      <c r="C578" s="136">
        <f>'BOYS '!A658</f>
        <v>0</v>
      </c>
      <c r="D578" s="136">
        <f>'BOYS '!C658</f>
        <v>0</v>
      </c>
      <c r="E578" s="136">
        <f>'BOYS '!D658</f>
        <v>0</v>
      </c>
      <c r="F578" s="136">
        <f>'BOYS '!E659</f>
        <v>0</v>
      </c>
      <c r="G578" s="136">
        <f>'BOYS '!H659</f>
        <v>0</v>
      </c>
      <c r="H578" s="136">
        <f>'BOYS '!J659</f>
        <v>0</v>
      </c>
      <c r="I578" s="136" t="str">
        <f t="shared" si="8"/>
        <v>00</v>
      </c>
      <c r="J578" s="137">
        <f>'BOYS '!G659</f>
        <v>0</v>
      </c>
    </row>
    <row r="579" spans="1:10">
      <c r="A579" s="136">
        <f>'BOYS '!L660</f>
        <v>0</v>
      </c>
      <c r="B579" s="136">
        <f>'BOYS '!B659</f>
        <v>0</v>
      </c>
      <c r="C579" s="136">
        <f>'BOYS '!A659</f>
        <v>0</v>
      </c>
      <c r="D579" s="136">
        <f>'BOYS '!C659</f>
        <v>0</v>
      </c>
      <c r="E579" s="136">
        <f>'BOYS '!D659</f>
        <v>0</v>
      </c>
      <c r="F579" s="136">
        <f>'BOYS '!E660</f>
        <v>0</v>
      </c>
      <c r="G579" s="136">
        <f>'BOYS '!H660</f>
        <v>0</v>
      </c>
      <c r="H579" s="136">
        <f>'BOYS '!J660</f>
        <v>0</v>
      </c>
      <c r="I579" s="136" t="str">
        <f t="shared" ref="I579:I642" si="9">+C579&amp;B579</f>
        <v>00</v>
      </c>
      <c r="J579" s="137">
        <f>'BOYS '!G660</f>
        <v>0</v>
      </c>
    </row>
    <row r="580" spans="1:10">
      <c r="A580" s="136">
        <f>'BOYS '!L661</f>
        <v>0</v>
      </c>
      <c r="B580" s="136">
        <f>'BOYS '!B660</f>
        <v>0</v>
      </c>
      <c r="C580" s="136">
        <f>'BOYS '!A660</f>
        <v>0</v>
      </c>
      <c r="D580" s="136">
        <f>'BOYS '!C660</f>
        <v>0</v>
      </c>
      <c r="E580" s="136">
        <f>'BOYS '!D660</f>
        <v>0</v>
      </c>
      <c r="F580" s="136">
        <f>'BOYS '!E661</f>
        <v>0</v>
      </c>
      <c r="G580" s="136">
        <f>'BOYS '!H661</f>
        <v>0</v>
      </c>
      <c r="H580" s="136">
        <f>'BOYS '!J661</f>
        <v>0</v>
      </c>
      <c r="I580" s="136" t="str">
        <f t="shared" si="9"/>
        <v>00</v>
      </c>
      <c r="J580" s="137">
        <f>'BOYS '!G661</f>
        <v>0</v>
      </c>
    </row>
    <row r="581" spans="1:10">
      <c r="A581" s="136">
        <f>'BOYS '!L662</f>
        <v>0</v>
      </c>
      <c r="B581" s="136">
        <f>'BOYS '!B661</f>
        <v>0</v>
      </c>
      <c r="C581" s="136">
        <f>'BOYS '!A661</f>
        <v>0</v>
      </c>
      <c r="D581" s="136">
        <f>'BOYS '!C661</f>
        <v>0</v>
      </c>
      <c r="E581" s="136">
        <f>'BOYS '!D661</f>
        <v>0</v>
      </c>
      <c r="F581" s="136">
        <f>'BOYS '!E662</f>
        <v>0</v>
      </c>
      <c r="G581" s="136">
        <f>'BOYS '!H662</f>
        <v>0</v>
      </c>
      <c r="H581" s="136">
        <f>'BOYS '!J662</f>
        <v>0</v>
      </c>
      <c r="I581" s="136" t="str">
        <f t="shared" si="9"/>
        <v>00</v>
      </c>
      <c r="J581" s="137">
        <f>'BOYS '!G662</f>
        <v>0</v>
      </c>
    </row>
    <row r="582" spans="1:10">
      <c r="A582" s="136">
        <f>'BOYS '!L663</f>
        <v>0</v>
      </c>
      <c r="B582" s="136">
        <f>'BOYS '!B662</f>
        <v>0</v>
      </c>
      <c r="C582" s="136">
        <f>'BOYS '!A662</f>
        <v>0</v>
      </c>
      <c r="D582" s="136">
        <f>'BOYS '!C662</f>
        <v>0</v>
      </c>
      <c r="E582" s="136">
        <f>'BOYS '!D662</f>
        <v>0</v>
      </c>
      <c r="F582" s="136">
        <f>'BOYS '!E663</f>
        <v>0</v>
      </c>
      <c r="G582" s="136">
        <f>'BOYS '!H663</f>
        <v>0</v>
      </c>
      <c r="H582" s="136">
        <f>'BOYS '!J663</f>
        <v>0</v>
      </c>
      <c r="I582" s="136" t="str">
        <f t="shared" si="9"/>
        <v>00</v>
      </c>
      <c r="J582" s="137">
        <f>'BOYS '!G663</f>
        <v>0</v>
      </c>
    </row>
    <row r="583" spans="1:10">
      <c r="A583" s="136">
        <f>'BOYS '!L664</f>
        <v>0</v>
      </c>
      <c r="B583" s="136">
        <f>'BOYS '!B663</f>
        <v>0</v>
      </c>
      <c r="C583" s="136">
        <f>'BOYS '!A663</f>
        <v>0</v>
      </c>
      <c r="D583" s="136">
        <f>'BOYS '!C663</f>
        <v>0</v>
      </c>
      <c r="E583" s="136">
        <f>'BOYS '!D663</f>
        <v>0</v>
      </c>
      <c r="F583" s="136">
        <f>'BOYS '!E664</f>
        <v>0</v>
      </c>
      <c r="G583" s="136">
        <f>'BOYS '!H664</f>
        <v>0</v>
      </c>
      <c r="H583" s="136">
        <f>'BOYS '!J664</f>
        <v>0</v>
      </c>
      <c r="I583" s="136" t="str">
        <f t="shared" si="9"/>
        <v>00</v>
      </c>
      <c r="J583" s="137">
        <f>'BOYS '!G664</f>
        <v>0</v>
      </c>
    </row>
    <row r="584" spans="1:10">
      <c r="A584" s="136">
        <f>'BOYS '!L665</f>
        <v>0</v>
      </c>
      <c r="B584" s="136">
        <f>'BOYS '!B664</f>
        <v>0</v>
      </c>
      <c r="C584" s="136">
        <f>'BOYS '!A664</f>
        <v>0</v>
      </c>
      <c r="D584" s="136">
        <f>'BOYS '!C664</f>
        <v>0</v>
      </c>
      <c r="E584" s="136">
        <f>'BOYS '!D664</f>
        <v>0</v>
      </c>
      <c r="F584" s="136">
        <f>'BOYS '!E665</f>
        <v>0</v>
      </c>
      <c r="G584" s="136">
        <f>'BOYS '!H665</f>
        <v>0</v>
      </c>
      <c r="H584" s="136">
        <f>'BOYS '!J665</f>
        <v>0</v>
      </c>
      <c r="I584" s="136" t="str">
        <f t="shared" si="9"/>
        <v>00</v>
      </c>
      <c r="J584" s="137">
        <f>'BOYS '!G665</f>
        <v>0</v>
      </c>
    </row>
    <row r="585" spans="1:10">
      <c r="A585" s="136">
        <f>'BOYS '!L666</f>
        <v>0</v>
      </c>
      <c r="B585" s="136">
        <f>'BOYS '!B665</f>
        <v>0</v>
      </c>
      <c r="C585" s="136">
        <f>'BOYS '!A665</f>
        <v>0</v>
      </c>
      <c r="D585" s="136">
        <f>'BOYS '!C665</f>
        <v>0</v>
      </c>
      <c r="E585" s="136">
        <f>'BOYS '!D665</f>
        <v>0</v>
      </c>
      <c r="F585" s="136">
        <f>'BOYS '!E666</f>
        <v>0</v>
      </c>
      <c r="G585" s="136">
        <f>'BOYS '!H666</f>
        <v>0</v>
      </c>
      <c r="H585" s="136">
        <f>'BOYS '!J666</f>
        <v>0</v>
      </c>
      <c r="I585" s="136" t="str">
        <f t="shared" si="9"/>
        <v>00</v>
      </c>
      <c r="J585" s="137">
        <f>'BOYS '!G666</f>
        <v>0</v>
      </c>
    </row>
    <row r="586" spans="1:10">
      <c r="A586" s="136">
        <f>'BOYS '!L667</f>
        <v>0</v>
      </c>
      <c r="B586" s="136">
        <f>'BOYS '!B666</f>
        <v>0</v>
      </c>
      <c r="C586" s="136">
        <f>'BOYS '!A666</f>
        <v>0</v>
      </c>
      <c r="D586" s="136">
        <f>'BOYS '!C666</f>
        <v>0</v>
      </c>
      <c r="E586" s="136">
        <f>'BOYS '!D666</f>
        <v>0</v>
      </c>
      <c r="F586" s="136">
        <f>'BOYS '!E667</f>
        <v>0</v>
      </c>
      <c r="G586" s="136">
        <f>'BOYS '!H667</f>
        <v>0</v>
      </c>
      <c r="H586" s="136">
        <f>'BOYS '!J667</f>
        <v>0</v>
      </c>
      <c r="I586" s="136" t="str">
        <f t="shared" si="9"/>
        <v>00</v>
      </c>
      <c r="J586" s="137">
        <f>'BOYS '!G667</f>
        <v>0</v>
      </c>
    </row>
    <row r="587" spans="1:10">
      <c r="A587" s="136">
        <f>'BOYS '!L668</f>
        <v>0</v>
      </c>
      <c r="B587" s="136">
        <f>'BOYS '!B667</f>
        <v>0</v>
      </c>
      <c r="C587" s="136">
        <f>'BOYS '!A667</f>
        <v>0</v>
      </c>
      <c r="D587" s="136">
        <f>'BOYS '!C667</f>
        <v>0</v>
      </c>
      <c r="E587" s="136">
        <f>'BOYS '!D667</f>
        <v>0</v>
      </c>
      <c r="F587" s="136">
        <f>'BOYS '!E668</f>
        <v>0</v>
      </c>
      <c r="G587" s="136">
        <f>'BOYS '!H668</f>
        <v>0</v>
      </c>
      <c r="H587" s="136">
        <f>'BOYS '!J668</f>
        <v>0</v>
      </c>
      <c r="I587" s="136" t="str">
        <f t="shared" si="9"/>
        <v>00</v>
      </c>
      <c r="J587" s="137">
        <f>'BOYS '!G668</f>
        <v>0</v>
      </c>
    </row>
    <row r="588" spans="1:10">
      <c r="A588" s="136">
        <f>'BOYS '!L669</f>
        <v>0</v>
      </c>
      <c r="B588" s="136">
        <f>'BOYS '!B668</f>
        <v>0</v>
      </c>
      <c r="C588" s="136">
        <f>'BOYS '!A668</f>
        <v>0</v>
      </c>
      <c r="D588" s="136">
        <f>'BOYS '!C668</f>
        <v>0</v>
      </c>
      <c r="E588" s="136">
        <f>'BOYS '!D668</f>
        <v>0</v>
      </c>
      <c r="F588" s="136">
        <f>'BOYS '!E669</f>
        <v>0</v>
      </c>
      <c r="G588" s="136">
        <f>'BOYS '!H669</f>
        <v>0</v>
      </c>
      <c r="H588" s="136">
        <f>'BOYS '!J669</f>
        <v>0</v>
      </c>
      <c r="I588" s="136" t="str">
        <f t="shared" si="9"/>
        <v>00</v>
      </c>
      <c r="J588" s="137">
        <f>'BOYS '!G669</f>
        <v>0</v>
      </c>
    </row>
    <row r="589" spans="1:10">
      <c r="A589" s="136">
        <f>'BOYS '!L670</f>
        <v>0</v>
      </c>
      <c r="B589" s="136">
        <f>'BOYS '!B669</f>
        <v>0</v>
      </c>
      <c r="C589" s="136">
        <f>'BOYS '!A669</f>
        <v>0</v>
      </c>
      <c r="D589" s="136">
        <f>'BOYS '!C669</f>
        <v>0</v>
      </c>
      <c r="E589" s="136">
        <f>'BOYS '!D669</f>
        <v>0</v>
      </c>
      <c r="F589" s="136">
        <f>'BOYS '!E670</f>
        <v>0</v>
      </c>
      <c r="G589" s="136">
        <f>'BOYS '!H670</f>
        <v>0</v>
      </c>
      <c r="H589" s="136">
        <f>'BOYS '!J670</f>
        <v>0</v>
      </c>
      <c r="I589" s="136" t="str">
        <f t="shared" si="9"/>
        <v>00</v>
      </c>
      <c r="J589" s="137">
        <f>'BOYS '!G670</f>
        <v>0</v>
      </c>
    </row>
    <row r="590" spans="1:10">
      <c r="A590" s="136">
        <f>'BOYS '!L671</f>
        <v>0</v>
      </c>
      <c r="B590" s="136">
        <f>'BOYS '!B670</f>
        <v>0</v>
      </c>
      <c r="C590" s="136">
        <f>'BOYS '!A670</f>
        <v>0</v>
      </c>
      <c r="D590" s="136">
        <f>'BOYS '!C670</f>
        <v>0</v>
      </c>
      <c r="E590" s="136">
        <f>'BOYS '!D670</f>
        <v>0</v>
      </c>
      <c r="F590" s="136">
        <f>'BOYS '!E671</f>
        <v>0</v>
      </c>
      <c r="G590" s="136">
        <f>'BOYS '!H671</f>
        <v>0</v>
      </c>
      <c r="H590" s="136">
        <f>'BOYS '!J671</f>
        <v>0</v>
      </c>
      <c r="I590" s="136" t="str">
        <f t="shared" si="9"/>
        <v>00</v>
      </c>
      <c r="J590" s="137">
        <f>'BOYS '!G671</f>
        <v>0</v>
      </c>
    </row>
    <row r="591" spans="1:10">
      <c r="A591" s="136">
        <f>'BOYS '!L672</f>
        <v>0</v>
      </c>
      <c r="B591" s="136">
        <f>'BOYS '!B671</f>
        <v>0</v>
      </c>
      <c r="C591" s="136">
        <f>'BOYS '!A671</f>
        <v>0</v>
      </c>
      <c r="D591" s="136">
        <f>'BOYS '!C671</f>
        <v>0</v>
      </c>
      <c r="E591" s="136">
        <f>'BOYS '!D671</f>
        <v>0</v>
      </c>
      <c r="F591" s="136">
        <f>'BOYS '!E672</f>
        <v>0</v>
      </c>
      <c r="G591" s="136">
        <f>'BOYS '!H672</f>
        <v>0</v>
      </c>
      <c r="H591" s="136">
        <f>'BOYS '!J672</f>
        <v>0</v>
      </c>
      <c r="I591" s="136" t="str">
        <f t="shared" si="9"/>
        <v>00</v>
      </c>
      <c r="J591" s="137">
        <f>'BOYS '!G672</f>
        <v>0</v>
      </c>
    </row>
    <row r="592" spans="1:10">
      <c r="A592" s="136">
        <f>'BOYS '!L673</f>
        <v>0</v>
      </c>
      <c r="B592" s="136">
        <f>'BOYS '!B672</f>
        <v>0</v>
      </c>
      <c r="C592" s="136">
        <f>'BOYS '!A672</f>
        <v>0</v>
      </c>
      <c r="D592" s="136">
        <f>'BOYS '!C672</f>
        <v>0</v>
      </c>
      <c r="E592" s="136">
        <f>'BOYS '!D672</f>
        <v>0</v>
      </c>
      <c r="F592" s="136">
        <f>'BOYS '!E673</f>
        <v>0</v>
      </c>
      <c r="G592" s="136">
        <f>'BOYS '!H673</f>
        <v>0</v>
      </c>
      <c r="H592" s="136">
        <f>'BOYS '!J673</f>
        <v>0</v>
      </c>
      <c r="I592" s="136" t="str">
        <f t="shared" si="9"/>
        <v>00</v>
      </c>
      <c r="J592" s="137">
        <f>'BOYS '!G673</f>
        <v>0</v>
      </c>
    </row>
    <row r="593" spans="1:10">
      <c r="A593" s="136">
        <f>'BOYS '!L674</f>
        <v>0</v>
      </c>
      <c r="B593" s="136">
        <f>'BOYS '!B673</f>
        <v>0</v>
      </c>
      <c r="C593" s="136">
        <f>'BOYS '!A673</f>
        <v>0</v>
      </c>
      <c r="D593" s="136">
        <f>'BOYS '!C673</f>
        <v>0</v>
      </c>
      <c r="E593" s="136">
        <f>'BOYS '!D673</f>
        <v>0</v>
      </c>
      <c r="F593" s="136">
        <f>'BOYS '!E674</f>
        <v>0</v>
      </c>
      <c r="G593" s="136">
        <f>'BOYS '!H674</f>
        <v>0</v>
      </c>
      <c r="H593" s="136">
        <f>'BOYS '!J674</f>
        <v>0</v>
      </c>
      <c r="I593" s="136" t="str">
        <f t="shared" si="9"/>
        <v>00</v>
      </c>
      <c r="J593" s="137">
        <f>'BOYS '!G674</f>
        <v>0</v>
      </c>
    </row>
    <row r="594" spans="1:10">
      <c r="A594" s="136">
        <f>'BOYS '!L675</f>
        <v>0</v>
      </c>
      <c r="B594" s="136">
        <f>'BOYS '!B674</f>
        <v>0</v>
      </c>
      <c r="C594" s="136">
        <f>'BOYS '!A674</f>
        <v>0</v>
      </c>
      <c r="D594" s="136">
        <f>'BOYS '!C674</f>
        <v>0</v>
      </c>
      <c r="E594" s="136">
        <f>'BOYS '!D674</f>
        <v>0</v>
      </c>
      <c r="F594" s="136">
        <f>'BOYS '!E675</f>
        <v>0</v>
      </c>
      <c r="G594" s="136">
        <f>'BOYS '!H675</f>
        <v>0</v>
      </c>
      <c r="H594" s="136">
        <f>'BOYS '!J675</f>
        <v>0</v>
      </c>
      <c r="I594" s="136" t="str">
        <f t="shared" si="9"/>
        <v>00</v>
      </c>
      <c r="J594" s="137">
        <f>'BOYS '!G675</f>
        <v>0</v>
      </c>
    </row>
    <row r="595" spans="1:10">
      <c r="A595" s="136">
        <f>'BOYS '!L676</f>
        <v>0</v>
      </c>
      <c r="B595" s="136">
        <f>'BOYS '!B675</f>
        <v>0</v>
      </c>
      <c r="C595" s="136">
        <f>'BOYS '!A675</f>
        <v>0</v>
      </c>
      <c r="D595" s="136">
        <f>'BOYS '!C675</f>
        <v>0</v>
      </c>
      <c r="E595" s="136">
        <f>'BOYS '!D675</f>
        <v>0</v>
      </c>
      <c r="F595" s="136">
        <f>'BOYS '!E676</f>
        <v>0</v>
      </c>
      <c r="G595" s="136">
        <f>'BOYS '!H676</f>
        <v>0</v>
      </c>
      <c r="H595" s="136">
        <f>'BOYS '!J676</f>
        <v>0</v>
      </c>
      <c r="I595" s="136" t="str">
        <f t="shared" si="9"/>
        <v>00</v>
      </c>
      <c r="J595" s="137">
        <f>'BOYS '!G676</f>
        <v>0</v>
      </c>
    </row>
    <row r="596" spans="1:10">
      <c r="A596" s="136">
        <f>'BOYS '!L677</f>
        <v>0</v>
      </c>
      <c r="B596" s="136">
        <f>'BOYS '!B676</f>
        <v>0</v>
      </c>
      <c r="C596" s="136">
        <f>'BOYS '!A676</f>
        <v>0</v>
      </c>
      <c r="D596" s="136">
        <f>'BOYS '!C676</f>
        <v>0</v>
      </c>
      <c r="E596" s="136">
        <f>'BOYS '!D676</f>
        <v>0</v>
      </c>
      <c r="F596" s="136">
        <f>'BOYS '!E677</f>
        <v>0</v>
      </c>
      <c r="G596" s="136">
        <f>'BOYS '!H677</f>
        <v>0</v>
      </c>
      <c r="H596" s="136">
        <f>'BOYS '!J677</f>
        <v>0</v>
      </c>
      <c r="I596" s="136" t="str">
        <f t="shared" si="9"/>
        <v>00</v>
      </c>
      <c r="J596" s="137">
        <f>'BOYS '!G677</f>
        <v>0</v>
      </c>
    </row>
    <row r="597" spans="1:10">
      <c r="A597" s="136">
        <f>'BOYS '!L678</f>
        <v>0</v>
      </c>
      <c r="B597" s="136">
        <f>'BOYS '!B677</f>
        <v>0</v>
      </c>
      <c r="C597" s="136">
        <f>'BOYS '!A677</f>
        <v>0</v>
      </c>
      <c r="D597" s="136">
        <f>'BOYS '!C677</f>
        <v>0</v>
      </c>
      <c r="E597" s="136">
        <f>'BOYS '!D677</f>
        <v>0</v>
      </c>
      <c r="F597" s="136">
        <f>'BOYS '!E678</f>
        <v>0</v>
      </c>
      <c r="G597" s="136">
        <f>'BOYS '!H678</f>
        <v>0</v>
      </c>
      <c r="H597" s="136">
        <f>'BOYS '!J678</f>
        <v>0</v>
      </c>
      <c r="I597" s="136" t="str">
        <f t="shared" si="9"/>
        <v>00</v>
      </c>
      <c r="J597" s="137">
        <f>'BOYS '!G678</f>
        <v>0</v>
      </c>
    </row>
    <row r="598" spans="1:10">
      <c r="A598" s="136">
        <f>'BOYS '!L679</f>
        <v>0</v>
      </c>
      <c r="B598" s="136">
        <f>'BOYS '!B678</f>
        <v>0</v>
      </c>
      <c r="C598" s="136">
        <f>'BOYS '!A678</f>
        <v>0</v>
      </c>
      <c r="D598" s="136">
        <f>'BOYS '!C678</f>
        <v>0</v>
      </c>
      <c r="E598" s="136">
        <f>'BOYS '!D678</f>
        <v>0</v>
      </c>
      <c r="F598" s="136">
        <f>'BOYS '!E679</f>
        <v>0</v>
      </c>
      <c r="G598" s="136">
        <f>'BOYS '!H679</f>
        <v>0</v>
      </c>
      <c r="H598" s="136">
        <f>'BOYS '!J679</f>
        <v>0</v>
      </c>
      <c r="I598" s="136" t="str">
        <f t="shared" si="9"/>
        <v>00</v>
      </c>
      <c r="J598" s="137">
        <f>'BOYS '!G679</f>
        <v>0</v>
      </c>
    </row>
    <row r="599" spans="1:10">
      <c r="A599" s="136">
        <f>'BOYS '!L680</f>
        <v>0</v>
      </c>
      <c r="B599" s="136">
        <f>'BOYS '!B679</f>
        <v>0</v>
      </c>
      <c r="C599" s="136">
        <f>'BOYS '!A679</f>
        <v>0</v>
      </c>
      <c r="D599" s="136">
        <f>'BOYS '!C679</f>
        <v>0</v>
      </c>
      <c r="E599" s="136">
        <f>'BOYS '!D679</f>
        <v>0</v>
      </c>
      <c r="F599" s="136">
        <f>'BOYS '!E680</f>
        <v>0</v>
      </c>
      <c r="G599" s="136">
        <f>'BOYS '!H680</f>
        <v>0</v>
      </c>
      <c r="H599" s="136">
        <f>'BOYS '!J680</f>
        <v>0</v>
      </c>
      <c r="I599" s="136" t="str">
        <f t="shared" si="9"/>
        <v>00</v>
      </c>
      <c r="J599" s="137">
        <f>'BOYS '!G680</f>
        <v>0</v>
      </c>
    </row>
    <row r="600" spans="1:10">
      <c r="A600" s="136">
        <f>'BOYS '!L681</f>
        <v>0</v>
      </c>
      <c r="B600" s="136">
        <f>'BOYS '!B680</f>
        <v>0</v>
      </c>
      <c r="C600" s="136">
        <f>'BOYS '!A680</f>
        <v>0</v>
      </c>
      <c r="D600" s="136">
        <f>'BOYS '!C680</f>
        <v>0</v>
      </c>
      <c r="E600" s="136">
        <f>'BOYS '!D680</f>
        <v>0</v>
      </c>
      <c r="F600" s="136">
        <f>'BOYS '!E681</f>
        <v>0</v>
      </c>
      <c r="G600" s="136">
        <f>'BOYS '!H681</f>
        <v>0</v>
      </c>
      <c r="H600" s="136">
        <f>'BOYS '!J681</f>
        <v>0</v>
      </c>
      <c r="I600" s="136" t="str">
        <f t="shared" si="9"/>
        <v>00</v>
      </c>
      <c r="J600" s="137">
        <f>'BOYS '!G681</f>
        <v>0</v>
      </c>
    </row>
    <row r="601" spans="1:10">
      <c r="A601" s="136">
        <f>'BOYS '!L682</f>
        <v>0</v>
      </c>
      <c r="B601" s="136">
        <f>'BOYS '!B681</f>
        <v>0</v>
      </c>
      <c r="C601" s="136">
        <f>'BOYS '!A681</f>
        <v>0</v>
      </c>
      <c r="D601" s="136">
        <f>'BOYS '!C681</f>
        <v>0</v>
      </c>
      <c r="E601" s="136">
        <f>'BOYS '!D681</f>
        <v>0</v>
      </c>
      <c r="F601" s="136">
        <f>'BOYS '!E682</f>
        <v>0</v>
      </c>
      <c r="G601" s="136">
        <f>'BOYS '!H682</f>
        <v>0</v>
      </c>
      <c r="H601" s="136">
        <f>'BOYS '!J682</f>
        <v>0</v>
      </c>
      <c r="I601" s="136" t="str">
        <f t="shared" si="9"/>
        <v>00</v>
      </c>
      <c r="J601" s="137">
        <f>'BOYS '!G682</f>
        <v>0</v>
      </c>
    </row>
    <row r="602" spans="1:10">
      <c r="A602" s="136">
        <f>'BOYS '!L683</f>
        <v>0</v>
      </c>
      <c r="B602" s="136">
        <f>'BOYS '!B682</f>
        <v>0</v>
      </c>
      <c r="C602" s="136">
        <f>'BOYS '!A682</f>
        <v>0</v>
      </c>
      <c r="D602" s="136">
        <f>'BOYS '!C682</f>
        <v>0</v>
      </c>
      <c r="E602" s="136">
        <f>'BOYS '!D682</f>
        <v>0</v>
      </c>
      <c r="F602" s="136">
        <f>'BOYS '!E683</f>
        <v>0</v>
      </c>
      <c r="G602" s="136">
        <f>'BOYS '!H683</f>
        <v>0</v>
      </c>
      <c r="H602" s="136">
        <f>'BOYS '!J683</f>
        <v>0</v>
      </c>
      <c r="I602" s="136" t="str">
        <f t="shared" si="9"/>
        <v>00</v>
      </c>
      <c r="J602" s="137">
        <f>'BOYS '!G683</f>
        <v>0</v>
      </c>
    </row>
    <row r="603" spans="1:10">
      <c r="A603" s="136">
        <f>'BOYS '!L684</f>
        <v>0</v>
      </c>
      <c r="B603" s="136">
        <f>'BOYS '!B683</f>
        <v>0</v>
      </c>
      <c r="C603" s="136">
        <f>'BOYS '!A683</f>
        <v>0</v>
      </c>
      <c r="D603" s="136">
        <f>'BOYS '!C683</f>
        <v>0</v>
      </c>
      <c r="E603" s="136">
        <f>'BOYS '!D683</f>
        <v>0</v>
      </c>
      <c r="F603" s="136">
        <f>'BOYS '!E684</f>
        <v>0</v>
      </c>
      <c r="G603" s="136">
        <f>'BOYS '!H684</f>
        <v>0</v>
      </c>
      <c r="H603" s="136">
        <f>'BOYS '!J684</f>
        <v>0</v>
      </c>
      <c r="I603" s="136" t="str">
        <f t="shared" si="9"/>
        <v>00</v>
      </c>
      <c r="J603" s="137">
        <f>'BOYS '!G684</f>
        <v>0</v>
      </c>
    </row>
    <row r="604" spans="1:10">
      <c r="A604" s="136">
        <f>'BOYS '!L685</f>
        <v>0</v>
      </c>
      <c r="B604" s="136">
        <f>'BOYS '!B684</f>
        <v>0</v>
      </c>
      <c r="C604" s="136">
        <f>'BOYS '!A684</f>
        <v>0</v>
      </c>
      <c r="D604" s="136">
        <f>'BOYS '!C684</f>
        <v>0</v>
      </c>
      <c r="E604" s="136">
        <f>'BOYS '!D684</f>
        <v>0</v>
      </c>
      <c r="F604" s="136">
        <f>'BOYS '!E685</f>
        <v>0</v>
      </c>
      <c r="G604" s="136">
        <f>'BOYS '!H685</f>
        <v>0</v>
      </c>
      <c r="H604" s="136">
        <f>'BOYS '!J685</f>
        <v>0</v>
      </c>
      <c r="I604" s="136" t="str">
        <f t="shared" si="9"/>
        <v>00</v>
      </c>
      <c r="J604" s="137">
        <f>'BOYS '!G685</f>
        <v>0</v>
      </c>
    </row>
    <row r="605" spans="1:10">
      <c r="A605" s="136">
        <f>'BOYS '!L686</f>
        <v>0</v>
      </c>
      <c r="B605" s="136">
        <f>'BOYS '!B685</f>
        <v>0</v>
      </c>
      <c r="C605" s="136">
        <f>'BOYS '!A685</f>
        <v>0</v>
      </c>
      <c r="D605" s="136">
        <f>'BOYS '!C685</f>
        <v>0</v>
      </c>
      <c r="E605" s="136">
        <f>'BOYS '!D685</f>
        <v>0</v>
      </c>
      <c r="F605" s="136">
        <f>'BOYS '!E686</f>
        <v>0</v>
      </c>
      <c r="G605" s="136">
        <f>'BOYS '!H686</f>
        <v>0</v>
      </c>
      <c r="H605" s="136">
        <f>'BOYS '!J686</f>
        <v>0</v>
      </c>
      <c r="I605" s="136" t="str">
        <f t="shared" si="9"/>
        <v>00</v>
      </c>
      <c r="J605" s="137">
        <f>'BOYS '!G686</f>
        <v>0</v>
      </c>
    </row>
    <row r="606" spans="1:10">
      <c r="A606" s="136">
        <f>'BOYS '!L687</f>
        <v>0</v>
      </c>
      <c r="B606" s="136">
        <f>'BOYS '!B686</f>
        <v>0</v>
      </c>
      <c r="C606" s="136">
        <f>'BOYS '!A686</f>
        <v>0</v>
      </c>
      <c r="D606" s="136">
        <f>'BOYS '!C686</f>
        <v>0</v>
      </c>
      <c r="E606" s="136">
        <f>'BOYS '!D686</f>
        <v>0</v>
      </c>
      <c r="F606" s="136">
        <f>'BOYS '!E687</f>
        <v>0</v>
      </c>
      <c r="G606" s="136">
        <f>'BOYS '!H687</f>
        <v>0</v>
      </c>
      <c r="H606" s="136">
        <f>'BOYS '!J687</f>
        <v>0</v>
      </c>
      <c r="I606" s="136" t="str">
        <f t="shared" si="9"/>
        <v>00</v>
      </c>
      <c r="J606" s="137">
        <f>'BOYS '!G687</f>
        <v>0</v>
      </c>
    </row>
    <row r="607" spans="1:10">
      <c r="A607" s="136">
        <f>'BOYS '!L688</f>
        <v>0</v>
      </c>
      <c r="B607" s="136">
        <f>'BOYS '!B687</f>
        <v>0</v>
      </c>
      <c r="C607" s="136">
        <f>'BOYS '!A687</f>
        <v>0</v>
      </c>
      <c r="D607" s="136">
        <f>'BOYS '!C687</f>
        <v>0</v>
      </c>
      <c r="E607" s="136">
        <f>'BOYS '!D687</f>
        <v>0</v>
      </c>
      <c r="F607" s="136">
        <f>'BOYS '!E688</f>
        <v>0</v>
      </c>
      <c r="G607" s="136">
        <f>'BOYS '!H688</f>
        <v>0</v>
      </c>
      <c r="H607" s="136">
        <f>'BOYS '!J688</f>
        <v>0</v>
      </c>
      <c r="I607" s="136" t="str">
        <f t="shared" si="9"/>
        <v>00</v>
      </c>
      <c r="J607" s="137">
        <f>'BOYS '!G688</f>
        <v>0</v>
      </c>
    </row>
    <row r="608" spans="1:10">
      <c r="A608" s="136">
        <f>'BOYS '!L689</f>
        <v>0</v>
      </c>
      <c r="B608" s="136">
        <f>'BOYS '!B688</f>
        <v>0</v>
      </c>
      <c r="C608" s="136">
        <f>'BOYS '!A688</f>
        <v>0</v>
      </c>
      <c r="D608" s="136">
        <f>'BOYS '!C688</f>
        <v>0</v>
      </c>
      <c r="E608" s="136">
        <f>'BOYS '!D688</f>
        <v>0</v>
      </c>
      <c r="F608" s="136">
        <f>'BOYS '!E689</f>
        <v>0</v>
      </c>
      <c r="G608" s="136">
        <f>'BOYS '!H689</f>
        <v>0</v>
      </c>
      <c r="H608" s="136">
        <f>'BOYS '!J689</f>
        <v>0</v>
      </c>
      <c r="I608" s="136" t="str">
        <f t="shared" si="9"/>
        <v>00</v>
      </c>
      <c r="J608" s="137">
        <f>'BOYS '!G689</f>
        <v>0</v>
      </c>
    </row>
    <row r="609" spans="1:10">
      <c r="A609" s="136">
        <f>'BOYS '!L690</f>
        <v>0</v>
      </c>
      <c r="B609" s="136">
        <f>'BOYS '!B689</f>
        <v>0</v>
      </c>
      <c r="C609" s="136">
        <f>'BOYS '!A689</f>
        <v>0</v>
      </c>
      <c r="D609" s="136">
        <f>'BOYS '!C689</f>
        <v>0</v>
      </c>
      <c r="E609" s="136">
        <f>'BOYS '!D689</f>
        <v>0</v>
      </c>
      <c r="F609" s="136">
        <f>'BOYS '!E690</f>
        <v>0</v>
      </c>
      <c r="G609" s="136">
        <f>'BOYS '!H690</f>
        <v>0</v>
      </c>
      <c r="H609" s="136">
        <f>'BOYS '!J690</f>
        <v>0</v>
      </c>
      <c r="I609" s="136" t="str">
        <f t="shared" si="9"/>
        <v>00</v>
      </c>
      <c r="J609" s="137">
        <f>'BOYS '!G690</f>
        <v>0</v>
      </c>
    </row>
    <row r="610" spans="1:10">
      <c r="A610" s="136">
        <f>'BOYS '!L691</f>
        <v>0</v>
      </c>
      <c r="B610" s="136">
        <f>'BOYS '!B690</f>
        <v>0</v>
      </c>
      <c r="C610" s="136">
        <f>'BOYS '!A690</f>
        <v>0</v>
      </c>
      <c r="D610" s="136">
        <f>'BOYS '!C690</f>
        <v>0</v>
      </c>
      <c r="E610" s="136">
        <f>'BOYS '!D690</f>
        <v>0</v>
      </c>
      <c r="F610" s="136">
        <f>'BOYS '!E691</f>
        <v>0</v>
      </c>
      <c r="G610" s="136">
        <f>'BOYS '!H691</f>
        <v>0</v>
      </c>
      <c r="H610" s="136">
        <f>'BOYS '!J691</f>
        <v>0</v>
      </c>
      <c r="I610" s="136" t="str">
        <f t="shared" si="9"/>
        <v>00</v>
      </c>
      <c r="J610" s="137">
        <f>'BOYS '!G691</f>
        <v>0</v>
      </c>
    </row>
    <row r="611" spans="1:10">
      <c r="A611" s="136">
        <f>'BOYS '!L692</f>
        <v>0</v>
      </c>
      <c r="B611" s="136">
        <f>'BOYS '!B691</f>
        <v>0</v>
      </c>
      <c r="C611" s="136">
        <f>'BOYS '!A691</f>
        <v>0</v>
      </c>
      <c r="D611" s="136">
        <f>'BOYS '!C691</f>
        <v>0</v>
      </c>
      <c r="E611" s="136">
        <f>'BOYS '!D691</f>
        <v>0</v>
      </c>
      <c r="F611" s="136">
        <f>'BOYS '!E692</f>
        <v>0</v>
      </c>
      <c r="G611" s="136">
        <f>'BOYS '!H692</f>
        <v>0</v>
      </c>
      <c r="H611" s="136">
        <f>'BOYS '!J692</f>
        <v>0</v>
      </c>
      <c r="I611" s="136" t="str">
        <f t="shared" si="9"/>
        <v>00</v>
      </c>
      <c r="J611" s="137">
        <f>'BOYS '!G692</f>
        <v>0</v>
      </c>
    </row>
    <row r="612" spans="1:10">
      <c r="A612" s="136">
        <f>'BOYS '!L693</f>
        <v>0</v>
      </c>
      <c r="B612" s="136">
        <f>'BOYS '!B692</f>
        <v>0</v>
      </c>
      <c r="C612" s="136">
        <f>'BOYS '!A692</f>
        <v>0</v>
      </c>
      <c r="D612" s="136">
        <f>'BOYS '!C692</f>
        <v>0</v>
      </c>
      <c r="E612" s="136">
        <f>'BOYS '!D692</f>
        <v>0</v>
      </c>
      <c r="F612" s="136">
        <f>'BOYS '!E693</f>
        <v>0</v>
      </c>
      <c r="G612" s="136">
        <f>'BOYS '!H693</f>
        <v>0</v>
      </c>
      <c r="H612" s="136">
        <f>'BOYS '!J693</f>
        <v>0</v>
      </c>
      <c r="I612" s="136" t="str">
        <f t="shared" si="9"/>
        <v>00</v>
      </c>
      <c r="J612" s="137">
        <f>'BOYS '!G693</f>
        <v>0</v>
      </c>
    </row>
    <row r="613" spans="1:10">
      <c r="A613" s="136">
        <f>'BOYS '!L694</f>
        <v>0</v>
      </c>
      <c r="B613" s="136">
        <f>'BOYS '!B693</f>
        <v>0</v>
      </c>
      <c r="C613" s="136">
        <f>'BOYS '!A693</f>
        <v>0</v>
      </c>
      <c r="D613" s="136">
        <f>'BOYS '!C693</f>
        <v>0</v>
      </c>
      <c r="E613" s="136">
        <f>'BOYS '!D693</f>
        <v>0</v>
      </c>
      <c r="F613" s="136">
        <f>'BOYS '!E694</f>
        <v>0</v>
      </c>
      <c r="G613" s="136">
        <f>'BOYS '!H694</f>
        <v>0</v>
      </c>
      <c r="H613" s="136">
        <f>'BOYS '!J694</f>
        <v>0</v>
      </c>
      <c r="I613" s="136" t="str">
        <f t="shared" si="9"/>
        <v>00</v>
      </c>
      <c r="J613" s="137">
        <f>'BOYS '!G694</f>
        <v>0</v>
      </c>
    </row>
    <row r="614" spans="1:10">
      <c r="A614" s="136">
        <f>'BOYS '!L695</f>
        <v>0</v>
      </c>
      <c r="B614" s="136">
        <f>'BOYS '!B694</f>
        <v>0</v>
      </c>
      <c r="C614" s="136">
        <f>'BOYS '!A694</f>
        <v>0</v>
      </c>
      <c r="D614" s="136">
        <f>'BOYS '!C694</f>
        <v>0</v>
      </c>
      <c r="E614" s="136">
        <f>'BOYS '!D694</f>
        <v>0</v>
      </c>
      <c r="F614" s="136">
        <f>'BOYS '!E695</f>
        <v>0</v>
      </c>
      <c r="G614" s="136">
        <f>'BOYS '!H695</f>
        <v>0</v>
      </c>
      <c r="H614" s="136">
        <f>'BOYS '!J695</f>
        <v>0</v>
      </c>
      <c r="I614" s="136" t="str">
        <f t="shared" si="9"/>
        <v>00</v>
      </c>
      <c r="J614" s="137">
        <f>'BOYS '!G695</f>
        <v>0</v>
      </c>
    </row>
    <row r="615" spans="1:10">
      <c r="A615" s="136">
        <f>'BOYS '!L696</f>
        <v>0</v>
      </c>
      <c r="B615" s="136">
        <f>'BOYS '!B695</f>
        <v>0</v>
      </c>
      <c r="C615" s="136">
        <f>'BOYS '!A695</f>
        <v>0</v>
      </c>
      <c r="D615" s="136">
        <f>'BOYS '!C695</f>
        <v>0</v>
      </c>
      <c r="E615" s="136">
        <f>'BOYS '!D695</f>
        <v>0</v>
      </c>
      <c r="F615" s="136">
        <f>'BOYS '!E696</f>
        <v>0</v>
      </c>
      <c r="G615" s="136">
        <f>'BOYS '!H696</f>
        <v>0</v>
      </c>
      <c r="H615" s="136">
        <f>'BOYS '!J696</f>
        <v>0</v>
      </c>
      <c r="I615" s="136" t="str">
        <f t="shared" si="9"/>
        <v>00</v>
      </c>
      <c r="J615" s="137">
        <f>'BOYS '!G696</f>
        <v>0</v>
      </c>
    </row>
    <row r="616" spans="1:10">
      <c r="A616" s="136">
        <f>'BOYS '!L697</f>
        <v>0</v>
      </c>
      <c r="B616" s="136">
        <f>'BOYS '!B696</f>
        <v>0</v>
      </c>
      <c r="C616" s="136">
        <f>'BOYS '!A696</f>
        <v>0</v>
      </c>
      <c r="D616" s="136">
        <f>'BOYS '!C696</f>
        <v>0</v>
      </c>
      <c r="E616" s="136">
        <f>'BOYS '!D696</f>
        <v>0</v>
      </c>
      <c r="F616" s="136">
        <f>'BOYS '!E697</f>
        <v>0</v>
      </c>
      <c r="G616" s="136">
        <f>'BOYS '!H697</f>
        <v>0</v>
      </c>
      <c r="H616" s="136">
        <f>'BOYS '!J697</f>
        <v>0</v>
      </c>
      <c r="I616" s="136" t="str">
        <f t="shared" si="9"/>
        <v>00</v>
      </c>
      <c r="J616" s="137">
        <f>'BOYS '!G697</f>
        <v>0</v>
      </c>
    </row>
    <row r="617" spans="1:10">
      <c r="A617" s="136">
        <f>'BOYS '!L698</f>
        <v>0</v>
      </c>
      <c r="B617" s="136">
        <f>'BOYS '!B697</f>
        <v>0</v>
      </c>
      <c r="C617" s="136">
        <f>'BOYS '!A697</f>
        <v>0</v>
      </c>
      <c r="D617" s="136">
        <f>'BOYS '!C697</f>
        <v>0</v>
      </c>
      <c r="E617" s="136">
        <f>'BOYS '!D697</f>
        <v>0</v>
      </c>
      <c r="F617" s="136">
        <f>'BOYS '!E698</f>
        <v>0</v>
      </c>
      <c r="G617" s="136">
        <f>'BOYS '!H698</f>
        <v>0</v>
      </c>
      <c r="H617" s="136">
        <f>'BOYS '!J698</f>
        <v>0</v>
      </c>
      <c r="I617" s="136" t="str">
        <f t="shared" si="9"/>
        <v>00</v>
      </c>
      <c r="J617" s="137">
        <f>'BOYS '!G698</f>
        <v>0</v>
      </c>
    </row>
    <row r="618" spans="1:10">
      <c r="A618" s="136">
        <f>'BOYS '!L699</f>
        <v>0</v>
      </c>
      <c r="B618" s="136">
        <f>'BOYS '!B698</f>
        <v>0</v>
      </c>
      <c r="C618" s="136">
        <f>'BOYS '!A698</f>
        <v>0</v>
      </c>
      <c r="D618" s="136">
        <f>'BOYS '!C698</f>
        <v>0</v>
      </c>
      <c r="E618" s="136">
        <f>'BOYS '!D698</f>
        <v>0</v>
      </c>
      <c r="F618" s="136">
        <f>'BOYS '!E699</f>
        <v>0</v>
      </c>
      <c r="G618" s="136">
        <f>'BOYS '!H699</f>
        <v>0</v>
      </c>
      <c r="H618" s="136">
        <f>'BOYS '!J699</f>
        <v>0</v>
      </c>
      <c r="I618" s="136" t="str">
        <f t="shared" si="9"/>
        <v>00</v>
      </c>
      <c r="J618" s="137">
        <f>'BOYS '!G699</f>
        <v>0</v>
      </c>
    </row>
    <row r="619" spans="1:10">
      <c r="A619" s="136">
        <f>'BOYS '!L700</f>
        <v>0</v>
      </c>
      <c r="B619" s="136">
        <f>'BOYS '!B699</f>
        <v>0</v>
      </c>
      <c r="C619" s="136">
        <f>'BOYS '!A699</f>
        <v>0</v>
      </c>
      <c r="D619" s="136">
        <f>'BOYS '!C699</f>
        <v>0</v>
      </c>
      <c r="E619" s="136">
        <f>'BOYS '!D699</f>
        <v>0</v>
      </c>
      <c r="F619" s="136">
        <f>'BOYS '!E700</f>
        <v>0</v>
      </c>
      <c r="G619" s="136">
        <f>'BOYS '!H700</f>
        <v>0</v>
      </c>
      <c r="H619" s="136">
        <f>'BOYS '!J700</f>
        <v>0</v>
      </c>
      <c r="I619" s="136" t="str">
        <f t="shared" si="9"/>
        <v>00</v>
      </c>
      <c r="J619" s="137">
        <f>'BOYS '!G700</f>
        <v>0</v>
      </c>
    </row>
    <row r="620" spans="1:10">
      <c r="A620" s="136">
        <f>'BOYS '!L701</f>
        <v>0</v>
      </c>
      <c r="B620" s="136">
        <f>'BOYS '!B700</f>
        <v>0</v>
      </c>
      <c r="C620" s="136">
        <f>'BOYS '!A700</f>
        <v>0</v>
      </c>
      <c r="D620" s="136">
        <f>'BOYS '!C700</f>
        <v>0</v>
      </c>
      <c r="E620" s="136">
        <f>'BOYS '!D700</f>
        <v>0</v>
      </c>
      <c r="F620" s="136">
        <f>'BOYS '!E701</f>
        <v>0</v>
      </c>
      <c r="G620" s="136">
        <f>'BOYS '!H701</f>
        <v>0</v>
      </c>
      <c r="H620" s="136">
        <f>'BOYS '!J701</f>
        <v>0</v>
      </c>
      <c r="I620" s="136" t="str">
        <f t="shared" si="9"/>
        <v>00</v>
      </c>
      <c r="J620" s="137">
        <f>'BOYS '!G701</f>
        <v>0</v>
      </c>
    </row>
    <row r="621" spans="1:10">
      <c r="A621" s="136">
        <f>'BOYS '!L702</f>
        <v>0</v>
      </c>
      <c r="B621" s="136">
        <f>'BOYS '!B701</f>
        <v>0</v>
      </c>
      <c r="C621" s="136">
        <f>'BOYS '!A701</f>
        <v>0</v>
      </c>
      <c r="D621" s="136">
        <f>'BOYS '!C701</f>
        <v>0</v>
      </c>
      <c r="E621" s="136">
        <f>'BOYS '!D701</f>
        <v>0</v>
      </c>
      <c r="F621" s="136">
        <f>'BOYS '!E702</f>
        <v>0</v>
      </c>
      <c r="G621" s="136">
        <f>'BOYS '!H702</f>
        <v>0</v>
      </c>
      <c r="H621" s="136">
        <f>'BOYS '!J702</f>
        <v>0</v>
      </c>
      <c r="I621" s="136" t="str">
        <f t="shared" si="9"/>
        <v>00</v>
      </c>
      <c r="J621" s="137">
        <f>'BOYS '!G702</f>
        <v>0</v>
      </c>
    </row>
    <row r="622" spans="1:10">
      <c r="A622" s="136">
        <f>'BOYS '!L703</f>
        <v>0</v>
      </c>
      <c r="B622" s="136">
        <f>'BOYS '!B702</f>
        <v>0</v>
      </c>
      <c r="C622" s="136">
        <f>'BOYS '!A702</f>
        <v>0</v>
      </c>
      <c r="D622" s="136">
        <f>'BOYS '!C702</f>
        <v>0</v>
      </c>
      <c r="E622" s="136">
        <f>'BOYS '!D702</f>
        <v>0</v>
      </c>
      <c r="F622" s="136">
        <f>'BOYS '!E703</f>
        <v>0</v>
      </c>
      <c r="G622" s="136">
        <f>'BOYS '!H703</f>
        <v>0</v>
      </c>
      <c r="H622" s="136">
        <f>'BOYS '!J703</f>
        <v>0</v>
      </c>
      <c r="I622" s="136" t="str">
        <f t="shared" si="9"/>
        <v>00</v>
      </c>
      <c r="J622" s="137">
        <f>'BOYS '!G703</f>
        <v>0</v>
      </c>
    </row>
    <row r="623" spans="1:10">
      <c r="A623" s="136">
        <f>'BOYS '!L704</f>
        <v>0</v>
      </c>
      <c r="B623" s="136">
        <f>'BOYS '!B703</f>
        <v>0</v>
      </c>
      <c r="C623" s="136">
        <f>'BOYS '!A703</f>
        <v>0</v>
      </c>
      <c r="D623" s="136">
        <f>'BOYS '!C703</f>
        <v>0</v>
      </c>
      <c r="E623" s="136">
        <f>'BOYS '!D703</f>
        <v>0</v>
      </c>
      <c r="F623" s="136">
        <f>'BOYS '!E704</f>
        <v>0</v>
      </c>
      <c r="G623" s="136">
        <f>'BOYS '!H704</f>
        <v>0</v>
      </c>
      <c r="H623" s="136">
        <f>'BOYS '!J704</f>
        <v>0</v>
      </c>
      <c r="I623" s="136" t="str">
        <f t="shared" si="9"/>
        <v>00</v>
      </c>
      <c r="J623" s="137">
        <f>'BOYS '!G704</f>
        <v>0</v>
      </c>
    </row>
    <row r="624" spans="1:10">
      <c r="A624" s="136">
        <f>'BOYS '!L705</f>
        <v>0</v>
      </c>
      <c r="B624" s="136">
        <f>'BOYS '!B704</f>
        <v>0</v>
      </c>
      <c r="C624" s="136">
        <f>'BOYS '!A704</f>
        <v>0</v>
      </c>
      <c r="D624" s="136">
        <f>'BOYS '!C704</f>
        <v>0</v>
      </c>
      <c r="E624" s="136">
        <f>'BOYS '!D704</f>
        <v>0</v>
      </c>
      <c r="F624" s="136">
        <f>'BOYS '!E705</f>
        <v>0</v>
      </c>
      <c r="G624" s="136">
        <f>'BOYS '!H705</f>
        <v>0</v>
      </c>
      <c r="H624" s="136">
        <f>'BOYS '!J705</f>
        <v>0</v>
      </c>
      <c r="I624" s="136" t="str">
        <f t="shared" si="9"/>
        <v>00</v>
      </c>
      <c r="J624" s="137">
        <f>'BOYS '!G705</f>
        <v>0</v>
      </c>
    </row>
    <row r="625" spans="1:10">
      <c r="A625" s="136">
        <f>'BOYS '!L706</f>
        <v>0</v>
      </c>
      <c r="B625" s="136">
        <f>'BOYS '!B705</f>
        <v>0</v>
      </c>
      <c r="C625" s="136">
        <f>'BOYS '!A705</f>
        <v>0</v>
      </c>
      <c r="D625" s="136">
        <f>'BOYS '!C705</f>
        <v>0</v>
      </c>
      <c r="E625" s="136">
        <f>'BOYS '!D705</f>
        <v>0</v>
      </c>
      <c r="F625" s="136">
        <f>'BOYS '!E706</f>
        <v>0</v>
      </c>
      <c r="G625" s="136">
        <f>'BOYS '!H706</f>
        <v>0</v>
      </c>
      <c r="H625" s="136">
        <f>'BOYS '!J706</f>
        <v>0</v>
      </c>
      <c r="I625" s="136" t="str">
        <f t="shared" si="9"/>
        <v>00</v>
      </c>
      <c r="J625" s="137">
        <f>'BOYS '!G706</f>
        <v>0</v>
      </c>
    </row>
    <row r="626" spans="1:10">
      <c r="A626" s="136">
        <f>'BOYS '!L707</f>
        <v>0</v>
      </c>
      <c r="B626" s="136">
        <f>'BOYS '!B706</f>
        <v>0</v>
      </c>
      <c r="C626" s="136">
        <f>'BOYS '!A706</f>
        <v>0</v>
      </c>
      <c r="D626" s="136">
        <f>'BOYS '!C706</f>
        <v>0</v>
      </c>
      <c r="E626" s="136">
        <f>'BOYS '!D706</f>
        <v>0</v>
      </c>
      <c r="F626" s="136">
        <f>'BOYS '!E707</f>
        <v>0</v>
      </c>
      <c r="G626" s="136">
        <f>'BOYS '!H707</f>
        <v>0</v>
      </c>
      <c r="H626" s="136">
        <f>'BOYS '!J707</f>
        <v>0</v>
      </c>
      <c r="I626" s="136" t="str">
        <f t="shared" si="9"/>
        <v>00</v>
      </c>
      <c r="J626" s="137">
        <f>'BOYS '!G707</f>
        <v>0</v>
      </c>
    </row>
    <row r="627" spans="1:10">
      <c r="A627" s="136">
        <f>'BOYS '!L708</f>
        <v>0</v>
      </c>
      <c r="B627" s="136">
        <f>'BOYS '!B707</f>
        <v>0</v>
      </c>
      <c r="C627" s="136">
        <f>'BOYS '!A707</f>
        <v>0</v>
      </c>
      <c r="D627" s="136">
        <f>'BOYS '!C707</f>
        <v>0</v>
      </c>
      <c r="E627" s="136">
        <f>'BOYS '!D707</f>
        <v>0</v>
      </c>
      <c r="F627" s="136">
        <f>'BOYS '!E708</f>
        <v>0</v>
      </c>
      <c r="G627" s="136">
        <f>'BOYS '!H708</f>
        <v>0</v>
      </c>
      <c r="H627" s="136">
        <f>'BOYS '!J708</f>
        <v>0</v>
      </c>
      <c r="I627" s="136" t="str">
        <f t="shared" si="9"/>
        <v>00</v>
      </c>
      <c r="J627" s="137">
        <f>'BOYS '!G708</f>
        <v>0</v>
      </c>
    </row>
    <row r="628" spans="1:10">
      <c r="A628" s="136">
        <f>'BOYS '!L709</f>
        <v>0</v>
      </c>
      <c r="B628" s="136">
        <f>'BOYS '!B708</f>
        <v>0</v>
      </c>
      <c r="C628" s="136">
        <f>'BOYS '!A708</f>
        <v>0</v>
      </c>
      <c r="D628" s="136">
        <f>'BOYS '!C708</f>
        <v>0</v>
      </c>
      <c r="E628" s="136">
        <f>'BOYS '!D708</f>
        <v>0</v>
      </c>
      <c r="F628" s="136">
        <f>'BOYS '!E709</f>
        <v>0</v>
      </c>
      <c r="G628" s="136">
        <f>'BOYS '!H709</f>
        <v>0</v>
      </c>
      <c r="H628" s="136">
        <f>'BOYS '!J709</f>
        <v>0</v>
      </c>
      <c r="I628" s="136" t="str">
        <f t="shared" si="9"/>
        <v>00</v>
      </c>
      <c r="J628" s="137">
        <f>'BOYS '!G709</f>
        <v>0</v>
      </c>
    </row>
    <row r="629" spans="1:10">
      <c r="A629" s="136">
        <f>'BOYS '!L710</f>
        <v>0</v>
      </c>
      <c r="B629" s="136">
        <f>'BOYS '!B709</f>
        <v>0</v>
      </c>
      <c r="C629" s="136">
        <f>'BOYS '!A709</f>
        <v>0</v>
      </c>
      <c r="D629" s="136">
        <f>'BOYS '!C709</f>
        <v>0</v>
      </c>
      <c r="E629" s="136">
        <f>'BOYS '!D709</f>
        <v>0</v>
      </c>
      <c r="F629" s="136">
        <f>'BOYS '!E710</f>
        <v>0</v>
      </c>
      <c r="G629" s="136">
        <f>'BOYS '!H710</f>
        <v>0</v>
      </c>
      <c r="H629" s="136">
        <f>'BOYS '!J710</f>
        <v>0</v>
      </c>
      <c r="I629" s="136" t="str">
        <f t="shared" si="9"/>
        <v>00</v>
      </c>
      <c r="J629" s="137">
        <f>'BOYS '!G710</f>
        <v>0</v>
      </c>
    </row>
    <row r="630" spans="1:10">
      <c r="A630" s="136">
        <f>'BOYS '!L711</f>
        <v>0</v>
      </c>
      <c r="B630" s="136">
        <f>'BOYS '!B710</f>
        <v>0</v>
      </c>
      <c r="C630" s="136">
        <f>'BOYS '!A710</f>
        <v>0</v>
      </c>
      <c r="D630" s="136">
        <f>'BOYS '!C710</f>
        <v>0</v>
      </c>
      <c r="E630" s="136">
        <f>'BOYS '!D710</f>
        <v>0</v>
      </c>
      <c r="F630" s="136">
        <f>'BOYS '!E711</f>
        <v>0</v>
      </c>
      <c r="G630" s="136">
        <f>'BOYS '!H711</f>
        <v>0</v>
      </c>
      <c r="H630" s="136">
        <f>'BOYS '!J711</f>
        <v>0</v>
      </c>
      <c r="I630" s="136" t="str">
        <f t="shared" si="9"/>
        <v>00</v>
      </c>
      <c r="J630" s="137">
        <f>'BOYS '!G711</f>
        <v>0</v>
      </c>
    </row>
    <row r="631" spans="1:10">
      <c r="A631" s="136">
        <f>'BOYS '!L712</f>
        <v>0</v>
      </c>
      <c r="B631" s="136">
        <f>'BOYS '!B711</f>
        <v>0</v>
      </c>
      <c r="C631" s="136">
        <f>'BOYS '!A711</f>
        <v>0</v>
      </c>
      <c r="D631" s="136">
        <f>'BOYS '!C711</f>
        <v>0</v>
      </c>
      <c r="E631" s="136">
        <f>'BOYS '!D711</f>
        <v>0</v>
      </c>
      <c r="F631" s="136">
        <f>'BOYS '!E712</f>
        <v>0</v>
      </c>
      <c r="G631" s="136">
        <f>'BOYS '!H712</f>
        <v>0</v>
      </c>
      <c r="H631" s="136">
        <f>'BOYS '!J712</f>
        <v>0</v>
      </c>
      <c r="I631" s="136" t="str">
        <f t="shared" si="9"/>
        <v>00</v>
      </c>
      <c r="J631" s="137">
        <f>'BOYS '!G712</f>
        <v>0</v>
      </c>
    </row>
    <row r="632" spans="1:10">
      <c r="A632" s="136">
        <f>'BOYS '!L713</f>
        <v>0</v>
      </c>
      <c r="B632" s="136">
        <f>'BOYS '!B712</f>
        <v>0</v>
      </c>
      <c r="C632" s="136">
        <f>'BOYS '!A712</f>
        <v>0</v>
      </c>
      <c r="D632" s="136">
        <f>'BOYS '!C712</f>
        <v>0</v>
      </c>
      <c r="E632" s="136">
        <f>'BOYS '!D712</f>
        <v>0</v>
      </c>
      <c r="F632" s="136">
        <f>'BOYS '!E713</f>
        <v>0</v>
      </c>
      <c r="G632" s="136">
        <f>'BOYS '!H713</f>
        <v>0</v>
      </c>
      <c r="H632" s="136">
        <f>'BOYS '!J713</f>
        <v>0</v>
      </c>
      <c r="I632" s="136" t="str">
        <f t="shared" si="9"/>
        <v>00</v>
      </c>
      <c r="J632" s="137">
        <f>'BOYS '!G713</f>
        <v>0</v>
      </c>
    </row>
    <row r="633" spans="1:10">
      <c r="A633" s="136">
        <f>'BOYS '!L714</f>
        <v>0</v>
      </c>
      <c r="B633" s="136">
        <f>'BOYS '!B713</f>
        <v>0</v>
      </c>
      <c r="C633" s="136">
        <f>'BOYS '!A713</f>
        <v>0</v>
      </c>
      <c r="D633" s="136">
        <f>'BOYS '!C713</f>
        <v>0</v>
      </c>
      <c r="E633" s="136">
        <f>'BOYS '!D713</f>
        <v>0</v>
      </c>
      <c r="F633" s="136">
        <f>'BOYS '!E714</f>
        <v>0</v>
      </c>
      <c r="G633" s="136">
        <f>'BOYS '!H714</f>
        <v>0</v>
      </c>
      <c r="H633" s="136">
        <f>'BOYS '!J714</f>
        <v>0</v>
      </c>
      <c r="I633" s="136" t="str">
        <f t="shared" si="9"/>
        <v>00</v>
      </c>
      <c r="J633" s="137">
        <f>'BOYS '!G714</f>
        <v>0</v>
      </c>
    </row>
    <row r="634" spans="1:10">
      <c r="A634" s="136">
        <f>'BOYS '!L715</f>
        <v>0</v>
      </c>
      <c r="B634" s="136">
        <f>'BOYS '!B714</f>
        <v>0</v>
      </c>
      <c r="C634" s="136">
        <f>'BOYS '!A714</f>
        <v>0</v>
      </c>
      <c r="D634" s="136">
        <f>'BOYS '!C714</f>
        <v>0</v>
      </c>
      <c r="E634" s="136">
        <f>'BOYS '!D714</f>
        <v>0</v>
      </c>
      <c r="F634" s="136">
        <f>'BOYS '!E715</f>
        <v>0</v>
      </c>
      <c r="G634" s="136">
        <f>'BOYS '!H715</f>
        <v>0</v>
      </c>
      <c r="H634" s="136">
        <f>'BOYS '!J715</f>
        <v>0</v>
      </c>
      <c r="I634" s="136" t="str">
        <f t="shared" si="9"/>
        <v>00</v>
      </c>
      <c r="J634" s="137">
        <f>'BOYS '!G715</f>
        <v>0</v>
      </c>
    </row>
    <row r="635" spans="1:10">
      <c r="A635" s="136">
        <f>'BOYS '!L716</f>
        <v>0</v>
      </c>
      <c r="B635" s="136">
        <f>'BOYS '!B715</f>
        <v>0</v>
      </c>
      <c r="C635" s="136">
        <f>'BOYS '!A715</f>
        <v>0</v>
      </c>
      <c r="D635" s="136">
        <f>'BOYS '!C715</f>
        <v>0</v>
      </c>
      <c r="E635" s="136">
        <f>'BOYS '!D715</f>
        <v>0</v>
      </c>
      <c r="F635" s="136">
        <f>'BOYS '!E716</f>
        <v>0</v>
      </c>
      <c r="G635" s="136">
        <f>'BOYS '!H716</f>
        <v>0</v>
      </c>
      <c r="H635" s="136">
        <f>'BOYS '!J716</f>
        <v>0</v>
      </c>
      <c r="I635" s="136" t="str">
        <f t="shared" si="9"/>
        <v>00</v>
      </c>
      <c r="J635" s="137">
        <f>'BOYS '!G716</f>
        <v>0</v>
      </c>
    </row>
    <row r="636" spans="1:10">
      <c r="A636" s="136">
        <f>'BOYS '!L717</f>
        <v>0</v>
      </c>
      <c r="B636" s="136">
        <f>'BOYS '!B716</f>
        <v>0</v>
      </c>
      <c r="C636" s="136">
        <f>'BOYS '!A716</f>
        <v>0</v>
      </c>
      <c r="D636" s="136">
        <f>'BOYS '!C716</f>
        <v>0</v>
      </c>
      <c r="E636" s="136">
        <f>'BOYS '!D716</f>
        <v>0</v>
      </c>
      <c r="F636" s="136">
        <f>'BOYS '!E717</f>
        <v>0</v>
      </c>
      <c r="G636" s="136">
        <f>'BOYS '!H717</f>
        <v>0</v>
      </c>
      <c r="H636" s="136">
        <f>'BOYS '!J717</f>
        <v>0</v>
      </c>
      <c r="I636" s="136" t="str">
        <f t="shared" si="9"/>
        <v>00</v>
      </c>
      <c r="J636" s="137">
        <f>'BOYS '!G717</f>
        <v>0</v>
      </c>
    </row>
    <row r="637" spans="1:10">
      <c r="A637" s="136">
        <f>'BOYS '!L718</f>
        <v>0</v>
      </c>
      <c r="B637" s="136">
        <f>'BOYS '!B717</f>
        <v>0</v>
      </c>
      <c r="C637" s="136">
        <f>'BOYS '!A717</f>
        <v>0</v>
      </c>
      <c r="D637" s="136">
        <f>'BOYS '!C717</f>
        <v>0</v>
      </c>
      <c r="E637" s="136">
        <f>'BOYS '!D717</f>
        <v>0</v>
      </c>
      <c r="F637" s="136">
        <f>'BOYS '!E718</f>
        <v>0</v>
      </c>
      <c r="G637" s="136">
        <f>'BOYS '!H718</f>
        <v>0</v>
      </c>
      <c r="H637" s="136">
        <f>'BOYS '!J718</f>
        <v>0</v>
      </c>
      <c r="I637" s="136" t="str">
        <f t="shared" si="9"/>
        <v>00</v>
      </c>
      <c r="J637" s="137">
        <f>'BOYS '!G718</f>
        <v>0</v>
      </c>
    </row>
    <row r="638" spans="1:10">
      <c r="A638" s="136">
        <f>'BOYS '!L719</f>
        <v>0</v>
      </c>
      <c r="B638" s="136">
        <f>'BOYS '!B718</f>
        <v>0</v>
      </c>
      <c r="C638" s="136">
        <f>'BOYS '!A718</f>
        <v>0</v>
      </c>
      <c r="D638" s="136">
        <f>'BOYS '!C718</f>
        <v>0</v>
      </c>
      <c r="E638" s="136">
        <f>'BOYS '!D718</f>
        <v>0</v>
      </c>
      <c r="F638" s="136">
        <f>'BOYS '!E719</f>
        <v>0</v>
      </c>
      <c r="G638" s="136">
        <f>'BOYS '!H719</f>
        <v>0</v>
      </c>
      <c r="H638" s="136">
        <f>'BOYS '!J719</f>
        <v>0</v>
      </c>
      <c r="I638" s="136" t="str">
        <f t="shared" si="9"/>
        <v>00</v>
      </c>
      <c r="J638" s="137">
        <f>'BOYS '!G719</f>
        <v>0</v>
      </c>
    </row>
    <row r="639" spans="1:10">
      <c r="A639" s="136">
        <f>'BOYS '!L720</f>
        <v>0</v>
      </c>
      <c r="B639" s="136">
        <f>'BOYS '!B719</f>
        <v>0</v>
      </c>
      <c r="C639" s="136">
        <f>'BOYS '!A719</f>
        <v>0</v>
      </c>
      <c r="D639" s="136">
        <f>'BOYS '!C719</f>
        <v>0</v>
      </c>
      <c r="E639" s="136">
        <f>'BOYS '!D719</f>
        <v>0</v>
      </c>
      <c r="F639" s="136">
        <f>'BOYS '!E720</f>
        <v>0</v>
      </c>
      <c r="G639" s="136">
        <f>'BOYS '!H720</f>
        <v>0</v>
      </c>
      <c r="H639" s="136">
        <f>'BOYS '!J720</f>
        <v>0</v>
      </c>
      <c r="I639" s="136" t="str">
        <f t="shared" si="9"/>
        <v>00</v>
      </c>
      <c r="J639" s="137">
        <f>'BOYS '!G720</f>
        <v>0</v>
      </c>
    </row>
    <row r="640" spans="1:10">
      <c r="A640" s="136">
        <f>'BOYS '!L721</f>
        <v>0</v>
      </c>
      <c r="B640" s="136">
        <f>'BOYS '!B720</f>
        <v>0</v>
      </c>
      <c r="C640" s="136">
        <f>'BOYS '!A720</f>
        <v>0</v>
      </c>
      <c r="D640" s="136">
        <f>'BOYS '!C720</f>
        <v>0</v>
      </c>
      <c r="E640" s="136">
        <f>'BOYS '!D720</f>
        <v>0</v>
      </c>
      <c r="F640" s="136">
        <f>'BOYS '!E721</f>
        <v>0</v>
      </c>
      <c r="G640" s="136">
        <f>'BOYS '!H721</f>
        <v>0</v>
      </c>
      <c r="H640" s="136">
        <f>'BOYS '!J721</f>
        <v>0</v>
      </c>
      <c r="I640" s="136" t="str">
        <f t="shared" si="9"/>
        <v>00</v>
      </c>
      <c r="J640" s="137">
        <f>'BOYS '!G721</f>
        <v>0</v>
      </c>
    </row>
    <row r="641" spans="1:10">
      <c r="A641" s="136">
        <f>'BOYS '!L722</f>
        <v>0</v>
      </c>
      <c r="B641" s="136">
        <f>'BOYS '!B721</f>
        <v>0</v>
      </c>
      <c r="C641" s="136">
        <f>'BOYS '!A721</f>
        <v>0</v>
      </c>
      <c r="D641" s="136">
        <f>'BOYS '!C721</f>
        <v>0</v>
      </c>
      <c r="E641" s="136">
        <f>'BOYS '!D721</f>
        <v>0</v>
      </c>
      <c r="F641" s="136">
        <f>'BOYS '!E722</f>
        <v>0</v>
      </c>
      <c r="G641" s="136">
        <f>'BOYS '!H722</f>
        <v>0</v>
      </c>
      <c r="H641" s="136">
        <f>'BOYS '!J722</f>
        <v>0</v>
      </c>
      <c r="I641" s="136" t="str">
        <f t="shared" si="9"/>
        <v>00</v>
      </c>
      <c r="J641" s="137">
        <f>'BOYS '!G722</f>
        <v>0</v>
      </c>
    </row>
    <row r="642" spans="1:10">
      <c r="A642" s="136">
        <f>'BOYS '!L723</f>
        <v>0</v>
      </c>
      <c r="B642" s="136">
        <f>'BOYS '!B722</f>
        <v>0</v>
      </c>
      <c r="C642" s="136">
        <f>'BOYS '!A722</f>
        <v>0</v>
      </c>
      <c r="D642" s="136">
        <f>'BOYS '!C722</f>
        <v>0</v>
      </c>
      <c r="E642" s="136">
        <f>'BOYS '!D722</f>
        <v>0</v>
      </c>
      <c r="F642" s="136">
        <f>'BOYS '!E723</f>
        <v>0</v>
      </c>
      <c r="G642" s="136">
        <f>'BOYS '!H723</f>
        <v>0</v>
      </c>
      <c r="H642" s="136">
        <f>'BOYS '!J723</f>
        <v>0</v>
      </c>
      <c r="I642" s="136" t="str">
        <f t="shared" si="9"/>
        <v>00</v>
      </c>
      <c r="J642" s="137">
        <f>'BOYS '!G723</f>
        <v>0</v>
      </c>
    </row>
    <row r="643" spans="1:10">
      <c r="A643" s="136">
        <f>'BOYS '!L724</f>
        <v>0</v>
      </c>
      <c r="B643" s="136">
        <f>'BOYS '!B723</f>
        <v>0</v>
      </c>
      <c r="C643" s="136">
        <f>'BOYS '!A723</f>
        <v>0</v>
      </c>
      <c r="D643" s="136">
        <f>'BOYS '!C723</f>
        <v>0</v>
      </c>
      <c r="E643" s="136">
        <f>'BOYS '!D723</f>
        <v>0</v>
      </c>
      <c r="F643" s="136">
        <f>'BOYS '!E724</f>
        <v>0</v>
      </c>
      <c r="G643" s="136">
        <f>'BOYS '!H724</f>
        <v>0</v>
      </c>
      <c r="H643" s="136">
        <f>'BOYS '!J724</f>
        <v>0</v>
      </c>
      <c r="I643" s="136" t="str">
        <f t="shared" ref="I643:I706" si="10">+C643&amp;B643</f>
        <v>00</v>
      </c>
      <c r="J643" s="137">
        <f>'BOYS '!G724</f>
        <v>0</v>
      </c>
    </row>
    <row r="644" spans="1:10">
      <c r="A644" s="136">
        <f>'BOYS '!L725</f>
        <v>0</v>
      </c>
      <c r="B644" s="136">
        <f>'BOYS '!B724</f>
        <v>0</v>
      </c>
      <c r="C644" s="136">
        <f>'BOYS '!A724</f>
        <v>0</v>
      </c>
      <c r="D644" s="136">
        <f>'BOYS '!C724</f>
        <v>0</v>
      </c>
      <c r="E644" s="136">
        <f>'BOYS '!D724</f>
        <v>0</v>
      </c>
      <c r="F644" s="136">
        <f>'BOYS '!E725</f>
        <v>0</v>
      </c>
      <c r="G644" s="136">
        <f>'BOYS '!H725</f>
        <v>0</v>
      </c>
      <c r="H644" s="136">
        <f>'BOYS '!J725</f>
        <v>0</v>
      </c>
      <c r="I644" s="136" t="str">
        <f t="shared" si="10"/>
        <v>00</v>
      </c>
      <c r="J644" s="137">
        <f>'BOYS '!G725</f>
        <v>0</v>
      </c>
    </row>
    <row r="645" spans="1:10">
      <c r="A645" s="136">
        <f>'BOYS '!L726</f>
        <v>0</v>
      </c>
      <c r="B645" s="136">
        <f>'BOYS '!B725</f>
        <v>0</v>
      </c>
      <c r="C645" s="136">
        <f>'BOYS '!A725</f>
        <v>0</v>
      </c>
      <c r="D645" s="136">
        <f>'BOYS '!C725</f>
        <v>0</v>
      </c>
      <c r="E645" s="136">
        <f>'BOYS '!D725</f>
        <v>0</v>
      </c>
      <c r="F645" s="136">
        <f>'BOYS '!E726</f>
        <v>0</v>
      </c>
      <c r="G645" s="136">
        <f>'BOYS '!H726</f>
        <v>0</v>
      </c>
      <c r="H645" s="136">
        <f>'BOYS '!J726</f>
        <v>0</v>
      </c>
      <c r="I645" s="136" t="str">
        <f t="shared" si="10"/>
        <v>00</v>
      </c>
      <c r="J645" s="137">
        <f>'BOYS '!G726</f>
        <v>0</v>
      </c>
    </row>
    <row r="646" spans="1:10">
      <c r="A646" s="136">
        <f>'BOYS '!L727</f>
        <v>0</v>
      </c>
      <c r="B646" s="136">
        <f>'BOYS '!B726</f>
        <v>0</v>
      </c>
      <c r="C646" s="136">
        <f>'BOYS '!A726</f>
        <v>0</v>
      </c>
      <c r="D646" s="136">
        <f>'BOYS '!C726</f>
        <v>0</v>
      </c>
      <c r="E646" s="136">
        <f>'BOYS '!D726</f>
        <v>0</v>
      </c>
      <c r="F646" s="136">
        <f>'BOYS '!E727</f>
        <v>0</v>
      </c>
      <c r="G646" s="136">
        <f>'BOYS '!H727</f>
        <v>0</v>
      </c>
      <c r="H646" s="136">
        <f>'BOYS '!J727</f>
        <v>0</v>
      </c>
      <c r="I646" s="136" t="str">
        <f t="shared" si="10"/>
        <v>00</v>
      </c>
      <c r="J646" s="137">
        <f>'BOYS '!G727</f>
        <v>0</v>
      </c>
    </row>
    <row r="647" spans="1:10">
      <c r="A647" s="136">
        <f>'BOYS '!L728</f>
        <v>0</v>
      </c>
      <c r="B647" s="136">
        <f>'BOYS '!B727</f>
        <v>0</v>
      </c>
      <c r="C647" s="136">
        <f>'BOYS '!A727</f>
        <v>0</v>
      </c>
      <c r="D647" s="136">
        <f>'BOYS '!C727</f>
        <v>0</v>
      </c>
      <c r="E647" s="136">
        <f>'BOYS '!D727</f>
        <v>0</v>
      </c>
      <c r="F647" s="136">
        <f>'BOYS '!E728</f>
        <v>0</v>
      </c>
      <c r="G647" s="136">
        <f>'BOYS '!H728</f>
        <v>0</v>
      </c>
      <c r="H647" s="136">
        <f>'BOYS '!J728</f>
        <v>0</v>
      </c>
      <c r="I647" s="136" t="str">
        <f t="shared" si="10"/>
        <v>00</v>
      </c>
      <c r="J647" s="137">
        <f>'BOYS '!G728</f>
        <v>0</v>
      </c>
    </row>
    <row r="648" spans="1:10">
      <c r="A648" s="136">
        <f>'BOYS '!L729</f>
        <v>0</v>
      </c>
      <c r="B648" s="136">
        <f>'BOYS '!B728</f>
        <v>0</v>
      </c>
      <c r="C648" s="136">
        <f>'BOYS '!A728</f>
        <v>0</v>
      </c>
      <c r="D648" s="136">
        <f>'BOYS '!C728</f>
        <v>0</v>
      </c>
      <c r="E648" s="136">
        <f>'BOYS '!D728</f>
        <v>0</v>
      </c>
      <c r="F648" s="136">
        <f>'BOYS '!E729</f>
        <v>0</v>
      </c>
      <c r="G648" s="136">
        <f>'BOYS '!H729</f>
        <v>0</v>
      </c>
      <c r="H648" s="136">
        <f>'BOYS '!J729</f>
        <v>0</v>
      </c>
      <c r="I648" s="136" t="str">
        <f t="shared" si="10"/>
        <v>00</v>
      </c>
      <c r="J648" s="137">
        <f>'BOYS '!G729</f>
        <v>0</v>
      </c>
    </row>
    <row r="649" spans="1:10">
      <c r="A649" s="136">
        <f>'BOYS '!L730</f>
        <v>0</v>
      </c>
      <c r="B649" s="136">
        <f>'BOYS '!B729</f>
        <v>0</v>
      </c>
      <c r="C649" s="136">
        <f>'BOYS '!A729</f>
        <v>0</v>
      </c>
      <c r="D649" s="136">
        <f>'BOYS '!C729</f>
        <v>0</v>
      </c>
      <c r="E649" s="136">
        <f>'BOYS '!D729</f>
        <v>0</v>
      </c>
      <c r="F649" s="136">
        <f>'BOYS '!E730</f>
        <v>0</v>
      </c>
      <c r="G649" s="136">
        <f>'BOYS '!H730</f>
        <v>0</v>
      </c>
      <c r="H649" s="136">
        <f>'BOYS '!J730</f>
        <v>0</v>
      </c>
      <c r="I649" s="136" t="str">
        <f t="shared" si="10"/>
        <v>00</v>
      </c>
      <c r="J649" s="137">
        <f>'BOYS '!G730</f>
        <v>0</v>
      </c>
    </row>
    <row r="650" spans="1:10">
      <c r="A650" s="136">
        <f>'BOYS '!L731</f>
        <v>0</v>
      </c>
      <c r="B650" s="136">
        <f>'BOYS '!B730</f>
        <v>0</v>
      </c>
      <c r="C650" s="136">
        <f>'BOYS '!A730</f>
        <v>0</v>
      </c>
      <c r="D650" s="136">
        <f>'BOYS '!C730</f>
        <v>0</v>
      </c>
      <c r="E650" s="136">
        <f>'BOYS '!D730</f>
        <v>0</v>
      </c>
      <c r="F650" s="136">
        <f>'BOYS '!E731</f>
        <v>0</v>
      </c>
      <c r="G650" s="136">
        <f>'BOYS '!H731</f>
        <v>0</v>
      </c>
      <c r="H650" s="136">
        <f>'BOYS '!J731</f>
        <v>0</v>
      </c>
      <c r="I650" s="136" t="str">
        <f t="shared" si="10"/>
        <v>00</v>
      </c>
      <c r="J650" s="137">
        <f>'BOYS '!G731</f>
        <v>0</v>
      </c>
    </row>
    <row r="651" spans="1:10">
      <c r="A651" s="136">
        <f>'BOYS '!L732</f>
        <v>0</v>
      </c>
      <c r="B651" s="136">
        <f>'BOYS '!B731</f>
        <v>0</v>
      </c>
      <c r="C651" s="136">
        <f>'BOYS '!A731</f>
        <v>0</v>
      </c>
      <c r="D651" s="136">
        <f>'BOYS '!C731</f>
        <v>0</v>
      </c>
      <c r="E651" s="136">
        <f>'BOYS '!D731</f>
        <v>0</v>
      </c>
      <c r="F651" s="136">
        <f>'BOYS '!E732</f>
        <v>0</v>
      </c>
      <c r="G651" s="136">
        <f>'BOYS '!H732</f>
        <v>0</v>
      </c>
      <c r="H651" s="136">
        <f>'BOYS '!J732</f>
        <v>0</v>
      </c>
      <c r="I651" s="136" t="str">
        <f t="shared" si="10"/>
        <v>00</v>
      </c>
      <c r="J651" s="137">
        <f>'BOYS '!G732</f>
        <v>0</v>
      </c>
    </row>
    <row r="652" spans="1:10">
      <c r="A652" s="136">
        <f>'BOYS '!L733</f>
        <v>0</v>
      </c>
      <c r="B652" s="136">
        <f>'BOYS '!B732</f>
        <v>0</v>
      </c>
      <c r="C652" s="136">
        <f>'BOYS '!A732</f>
        <v>0</v>
      </c>
      <c r="D652" s="136">
        <f>'BOYS '!C732</f>
        <v>0</v>
      </c>
      <c r="E652" s="136">
        <f>'BOYS '!D732</f>
        <v>0</v>
      </c>
      <c r="F652" s="136">
        <f>'BOYS '!E733</f>
        <v>0</v>
      </c>
      <c r="G652" s="136">
        <f>'BOYS '!H733</f>
        <v>0</v>
      </c>
      <c r="H652" s="136">
        <f>'BOYS '!J733</f>
        <v>0</v>
      </c>
      <c r="I652" s="136" t="str">
        <f t="shared" si="10"/>
        <v>00</v>
      </c>
      <c r="J652" s="137">
        <f>'BOYS '!G733</f>
        <v>0</v>
      </c>
    </row>
    <row r="653" spans="1:10">
      <c r="A653" s="136">
        <f>'BOYS '!L734</f>
        <v>0</v>
      </c>
      <c r="B653" s="136">
        <f>'BOYS '!B733</f>
        <v>0</v>
      </c>
      <c r="C653" s="136">
        <f>'BOYS '!A733</f>
        <v>0</v>
      </c>
      <c r="D653" s="136">
        <f>'BOYS '!C733</f>
        <v>0</v>
      </c>
      <c r="E653" s="136">
        <f>'BOYS '!D733</f>
        <v>0</v>
      </c>
      <c r="F653" s="136">
        <f>'BOYS '!E734</f>
        <v>0</v>
      </c>
      <c r="G653" s="136">
        <f>'BOYS '!H734</f>
        <v>0</v>
      </c>
      <c r="H653" s="136">
        <f>'BOYS '!J734</f>
        <v>0</v>
      </c>
      <c r="I653" s="136" t="str">
        <f t="shared" si="10"/>
        <v>00</v>
      </c>
      <c r="J653" s="137">
        <f>'BOYS '!G734</f>
        <v>0</v>
      </c>
    </row>
    <row r="654" spans="1:10">
      <c r="A654" s="136">
        <f>'BOYS '!L735</f>
        <v>0</v>
      </c>
      <c r="B654" s="136">
        <f>'BOYS '!B734</f>
        <v>0</v>
      </c>
      <c r="C654" s="136">
        <f>'BOYS '!A734</f>
        <v>0</v>
      </c>
      <c r="D654" s="136">
        <f>'BOYS '!C734</f>
        <v>0</v>
      </c>
      <c r="E654" s="136">
        <f>'BOYS '!D734</f>
        <v>0</v>
      </c>
      <c r="F654" s="136">
        <f>'BOYS '!E735</f>
        <v>0</v>
      </c>
      <c r="G654" s="136">
        <f>'BOYS '!H735</f>
        <v>0</v>
      </c>
      <c r="H654" s="136">
        <f>'BOYS '!J735</f>
        <v>0</v>
      </c>
      <c r="I654" s="136" t="str">
        <f t="shared" si="10"/>
        <v>00</v>
      </c>
      <c r="J654" s="137">
        <f>'BOYS '!G735</f>
        <v>0</v>
      </c>
    </row>
    <row r="655" spans="1:10">
      <c r="A655" s="136">
        <f>'BOYS '!L736</f>
        <v>0</v>
      </c>
      <c r="B655" s="136">
        <f>'BOYS '!B735</f>
        <v>0</v>
      </c>
      <c r="C655" s="136">
        <f>'BOYS '!A735</f>
        <v>0</v>
      </c>
      <c r="D655" s="136">
        <f>'BOYS '!C735</f>
        <v>0</v>
      </c>
      <c r="E655" s="136">
        <f>'BOYS '!D735</f>
        <v>0</v>
      </c>
      <c r="F655" s="136">
        <f>'BOYS '!E736</f>
        <v>0</v>
      </c>
      <c r="G655" s="136">
        <f>'BOYS '!H736</f>
        <v>0</v>
      </c>
      <c r="H655" s="136">
        <f>'BOYS '!J736</f>
        <v>0</v>
      </c>
      <c r="I655" s="136" t="str">
        <f t="shared" si="10"/>
        <v>00</v>
      </c>
      <c r="J655" s="137">
        <f>'BOYS '!G736</f>
        <v>0</v>
      </c>
    </row>
    <row r="656" spans="1:10">
      <c r="A656" s="136">
        <f>'BOYS '!L737</f>
        <v>0</v>
      </c>
      <c r="B656" s="136">
        <f>'BOYS '!B736</f>
        <v>0</v>
      </c>
      <c r="C656" s="136">
        <f>'BOYS '!A736</f>
        <v>0</v>
      </c>
      <c r="D656" s="136">
        <f>'BOYS '!C736</f>
        <v>0</v>
      </c>
      <c r="E656" s="136">
        <f>'BOYS '!D736</f>
        <v>0</v>
      </c>
      <c r="F656" s="136">
        <f>'BOYS '!E737</f>
        <v>0</v>
      </c>
      <c r="G656" s="136">
        <f>'BOYS '!H737</f>
        <v>0</v>
      </c>
      <c r="H656" s="136">
        <f>'BOYS '!J737</f>
        <v>0</v>
      </c>
      <c r="I656" s="136" t="str">
        <f t="shared" si="10"/>
        <v>00</v>
      </c>
      <c r="J656" s="137">
        <f>'BOYS '!G737</f>
        <v>0</v>
      </c>
    </row>
    <row r="657" spans="1:10">
      <c r="A657" s="136">
        <f>'BOYS '!L738</f>
        <v>0</v>
      </c>
      <c r="B657" s="136">
        <f>'BOYS '!B737</f>
        <v>0</v>
      </c>
      <c r="C657" s="136">
        <f>'BOYS '!A737</f>
        <v>0</v>
      </c>
      <c r="D657" s="136">
        <f>'BOYS '!C737</f>
        <v>0</v>
      </c>
      <c r="E657" s="136">
        <f>'BOYS '!D737</f>
        <v>0</v>
      </c>
      <c r="F657" s="136">
        <f>'BOYS '!E738</f>
        <v>0</v>
      </c>
      <c r="G657" s="136">
        <f>'BOYS '!H738</f>
        <v>0</v>
      </c>
      <c r="H657" s="136">
        <f>'BOYS '!J738</f>
        <v>0</v>
      </c>
      <c r="I657" s="136" t="str">
        <f t="shared" si="10"/>
        <v>00</v>
      </c>
      <c r="J657" s="137">
        <f>'BOYS '!G738</f>
        <v>0</v>
      </c>
    </row>
    <row r="658" spans="1:10">
      <c r="A658" s="136">
        <f>'BOYS '!L739</f>
        <v>0</v>
      </c>
      <c r="B658" s="136">
        <f>'BOYS '!B738</f>
        <v>0</v>
      </c>
      <c r="C658" s="136">
        <f>'BOYS '!A738</f>
        <v>0</v>
      </c>
      <c r="D658" s="136">
        <f>'BOYS '!C738</f>
        <v>0</v>
      </c>
      <c r="E658" s="136">
        <f>'BOYS '!D738</f>
        <v>0</v>
      </c>
      <c r="F658" s="136">
        <f>'BOYS '!E739</f>
        <v>0</v>
      </c>
      <c r="G658" s="136">
        <f>'BOYS '!H739</f>
        <v>0</v>
      </c>
      <c r="H658" s="136">
        <f>'BOYS '!J739</f>
        <v>0</v>
      </c>
      <c r="I658" s="136" t="str">
        <f t="shared" si="10"/>
        <v>00</v>
      </c>
      <c r="J658" s="137">
        <f>'BOYS '!G739</f>
        <v>0</v>
      </c>
    </row>
    <row r="659" spans="1:10">
      <c r="A659" s="136">
        <f>'BOYS '!L740</f>
        <v>0</v>
      </c>
      <c r="B659" s="136">
        <f>'BOYS '!B739</f>
        <v>0</v>
      </c>
      <c r="C659" s="136">
        <f>'BOYS '!A739</f>
        <v>0</v>
      </c>
      <c r="D659" s="136">
        <f>'BOYS '!C739</f>
        <v>0</v>
      </c>
      <c r="E659" s="136">
        <f>'BOYS '!D739</f>
        <v>0</v>
      </c>
      <c r="F659" s="136">
        <f>'BOYS '!E740</f>
        <v>0</v>
      </c>
      <c r="G659" s="136">
        <f>'BOYS '!H740</f>
        <v>0</v>
      </c>
      <c r="H659" s="136">
        <f>'BOYS '!J740</f>
        <v>0</v>
      </c>
      <c r="I659" s="136" t="str">
        <f t="shared" si="10"/>
        <v>00</v>
      </c>
      <c r="J659" s="137">
        <f>'BOYS '!G740</f>
        <v>0</v>
      </c>
    </row>
    <row r="660" spans="1:10">
      <c r="A660" s="136">
        <f>'BOYS '!L741</f>
        <v>0</v>
      </c>
      <c r="B660" s="136">
        <f>'BOYS '!B740</f>
        <v>0</v>
      </c>
      <c r="C660" s="136">
        <f>'BOYS '!A740</f>
        <v>0</v>
      </c>
      <c r="D660" s="136">
        <f>'BOYS '!C740</f>
        <v>0</v>
      </c>
      <c r="E660" s="136">
        <f>'BOYS '!D740</f>
        <v>0</v>
      </c>
      <c r="F660" s="136">
        <f>'BOYS '!E741</f>
        <v>0</v>
      </c>
      <c r="G660" s="136">
        <f>'BOYS '!H741</f>
        <v>0</v>
      </c>
      <c r="H660" s="136">
        <f>'BOYS '!J741</f>
        <v>0</v>
      </c>
      <c r="I660" s="136" t="str">
        <f t="shared" si="10"/>
        <v>00</v>
      </c>
      <c r="J660" s="137">
        <f>'BOYS '!G741</f>
        <v>0</v>
      </c>
    </row>
    <row r="661" spans="1:10">
      <c r="A661" s="136">
        <f>'BOYS '!L742</f>
        <v>0</v>
      </c>
      <c r="B661" s="136">
        <f>'BOYS '!B741</f>
        <v>0</v>
      </c>
      <c r="C661" s="136">
        <f>'BOYS '!A741</f>
        <v>0</v>
      </c>
      <c r="D661" s="136">
        <f>'BOYS '!C741</f>
        <v>0</v>
      </c>
      <c r="E661" s="136">
        <f>'BOYS '!D741</f>
        <v>0</v>
      </c>
      <c r="F661" s="136">
        <f>'BOYS '!E742</f>
        <v>0</v>
      </c>
      <c r="G661" s="136">
        <f>'BOYS '!H742</f>
        <v>0</v>
      </c>
      <c r="H661" s="136">
        <f>'BOYS '!J742</f>
        <v>0</v>
      </c>
      <c r="I661" s="136" t="str">
        <f t="shared" si="10"/>
        <v>00</v>
      </c>
      <c r="J661" s="137">
        <f>'BOYS '!G742</f>
        <v>0</v>
      </c>
    </row>
    <row r="662" spans="1:10">
      <c r="A662" s="136">
        <f>'BOYS '!L743</f>
        <v>0</v>
      </c>
      <c r="B662" s="136">
        <f>'BOYS '!B742</f>
        <v>0</v>
      </c>
      <c r="C662" s="136">
        <f>'BOYS '!A742</f>
        <v>0</v>
      </c>
      <c r="D662" s="136">
        <f>'BOYS '!C742</f>
        <v>0</v>
      </c>
      <c r="E662" s="136">
        <f>'BOYS '!D742</f>
        <v>0</v>
      </c>
      <c r="F662" s="136">
        <f>'BOYS '!E743</f>
        <v>0</v>
      </c>
      <c r="G662" s="136">
        <f>'BOYS '!H743</f>
        <v>0</v>
      </c>
      <c r="H662" s="136">
        <f>'BOYS '!J743</f>
        <v>0</v>
      </c>
      <c r="I662" s="136" t="str">
        <f t="shared" si="10"/>
        <v>00</v>
      </c>
      <c r="J662" s="137">
        <f>'BOYS '!G743</f>
        <v>0</v>
      </c>
    </row>
    <row r="663" spans="1:10">
      <c r="A663" s="136">
        <f>'BOYS '!L744</f>
        <v>0</v>
      </c>
      <c r="B663" s="136">
        <f>'BOYS '!B743</f>
        <v>0</v>
      </c>
      <c r="C663" s="136">
        <f>'BOYS '!A743</f>
        <v>0</v>
      </c>
      <c r="D663" s="136">
        <f>'BOYS '!C743</f>
        <v>0</v>
      </c>
      <c r="E663" s="136">
        <f>'BOYS '!D743</f>
        <v>0</v>
      </c>
      <c r="F663" s="136">
        <f>'BOYS '!E744</f>
        <v>0</v>
      </c>
      <c r="G663" s="136">
        <f>'BOYS '!H744</f>
        <v>0</v>
      </c>
      <c r="H663" s="136">
        <f>'BOYS '!J744</f>
        <v>0</v>
      </c>
      <c r="I663" s="136" t="str">
        <f t="shared" si="10"/>
        <v>00</v>
      </c>
      <c r="J663" s="137">
        <f>'BOYS '!G744</f>
        <v>0</v>
      </c>
    </row>
    <row r="664" spans="1:10">
      <c r="A664" s="136">
        <f>'BOYS '!L745</f>
        <v>0</v>
      </c>
      <c r="B664" s="136">
        <f>'BOYS '!B744</f>
        <v>0</v>
      </c>
      <c r="C664" s="136">
        <f>'BOYS '!A744</f>
        <v>0</v>
      </c>
      <c r="D664" s="136">
        <f>'BOYS '!C744</f>
        <v>0</v>
      </c>
      <c r="E664" s="136">
        <f>'BOYS '!D744</f>
        <v>0</v>
      </c>
      <c r="F664" s="136">
        <f>'BOYS '!E745</f>
        <v>0</v>
      </c>
      <c r="G664" s="136">
        <f>'BOYS '!H745</f>
        <v>0</v>
      </c>
      <c r="H664" s="136">
        <f>'BOYS '!J745</f>
        <v>0</v>
      </c>
      <c r="I664" s="136" t="str">
        <f t="shared" si="10"/>
        <v>00</v>
      </c>
      <c r="J664" s="137">
        <f>'BOYS '!G745</f>
        <v>0</v>
      </c>
    </row>
    <row r="665" spans="1:10">
      <c r="A665" s="136">
        <f>'BOYS '!L746</f>
        <v>0</v>
      </c>
      <c r="B665" s="136">
        <f>'BOYS '!B745</f>
        <v>0</v>
      </c>
      <c r="C665" s="136">
        <f>'BOYS '!A745</f>
        <v>0</v>
      </c>
      <c r="D665" s="136">
        <f>'BOYS '!C745</f>
        <v>0</v>
      </c>
      <c r="E665" s="136">
        <f>'BOYS '!D745</f>
        <v>0</v>
      </c>
      <c r="F665" s="136">
        <f>'BOYS '!E746</f>
        <v>0</v>
      </c>
      <c r="G665" s="136">
        <f>'BOYS '!H746</f>
        <v>0</v>
      </c>
      <c r="H665" s="136">
        <f>'BOYS '!J746</f>
        <v>0</v>
      </c>
      <c r="I665" s="136" t="str">
        <f t="shared" si="10"/>
        <v>00</v>
      </c>
      <c r="J665" s="137">
        <f>'BOYS '!G746</f>
        <v>0</v>
      </c>
    </row>
    <row r="666" spans="1:10">
      <c r="A666" s="136">
        <f>'BOYS '!L747</f>
        <v>0</v>
      </c>
      <c r="B666" s="136">
        <f>'BOYS '!B746</f>
        <v>0</v>
      </c>
      <c r="C666" s="136">
        <f>'BOYS '!A746</f>
        <v>0</v>
      </c>
      <c r="D666" s="136">
        <f>'BOYS '!C746</f>
        <v>0</v>
      </c>
      <c r="E666" s="136">
        <f>'BOYS '!D746</f>
        <v>0</v>
      </c>
      <c r="F666" s="136">
        <f>'BOYS '!E747</f>
        <v>0</v>
      </c>
      <c r="G666" s="136">
        <f>'BOYS '!H747</f>
        <v>0</v>
      </c>
      <c r="H666" s="136">
        <f>'BOYS '!J747</f>
        <v>0</v>
      </c>
      <c r="I666" s="136" t="str">
        <f t="shared" si="10"/>
        <v>00</v>
      </c>
      <c r="J666" s="137">
        <f>'BOYS '!G747</f>
        <v>0</v>
      </c>
    </row>
    <row r="667" spans="1:10">
      <c r="A667" s="136">
        <f>'BOYS '!L748</f>
        <v>0</v>
      </c>
      <c r="B667" s="136">
        <f>'BOYS '!B747</f>
        <v>0</v>
      </c>
      <c r="C667" s="136">
        <f>'BOYS '!A747</f>
        <v>0</v>
      </c>
      <c r="D667" s="136">
        <f>'BOYS '!C747</f>
        <v>0</v>
      </c>
      <c r="E667" s="136">
        <f>'BOYS '!D747</f>
        <v>0</v>
      </c>
      <c r="F667" s="136">
        <f>'BOYS '!E748</f>
        <v>0</v>
      </c>
      <c r="G667" s="136">
        <f>'BOYS '!H748</f>
        <v>0</v>
      </c>
      <c r="H667" s="136">
        <f>'BOYS '!J748</f>
        <v>0</v>
      </c>
      <c r="I667" s="136" t="str">
        <f t="shared" si="10"/>
        <v>00</v>
      </c>
      <c r="J667" s="137">
        <f>'BOYS '!G748</f>
        <v>0</v>
      </c>
    </row>
    <row r="668" spans="1:10">
      <c r="A668" s="136">
        <f>'BOYS '!L749</f>
        <v>0</v>
      </c>
      <c r="B668" s="136">
        <f>'BOYS '!B748</f>
        <v>0</v>
      </c>
      <c r="C668" s="136">
        <f>'BOYS '!A748</f>
        <v>0</v>
      </c>
      <c r="D668" s="136">
        <f>'BOYS '!C748</f>
        <v>0</v>
      </c>
      <c r="E668" s="136">
        <f>'BOYS '!D748</f>
        <v>0</v>
      </c>
      <c r="F668" s="136">
        <f>'BOYS '!E749</f>
        <v>0</v>
      </c>
      <c r="G668" s="136">
        <f>'BOYS '!H749</f>
        <v>0</v>
      </c>
      <c r="H668" s="136">
        <f>'BOYS '!J749</f>
        <v>0</v>
      </c>
      <c r="I668" s="136" t="str">
        <f t="shared" si="10"/>
        <v>00</v>
      </c>
      <c r="J668" s="137">
        <f>'BOYS '!G749</f>
        <v>0</v>
      </c>
    </row>
    <row r="669" spans="1:10">
      <c r="A669" s="136">
        <f>'BOYS '!L750</f>
        <v>0</v>
      </c>
      <c r="B669" s="136">
        <f>'BOYS '!B749</f>
        <v>0</v>
      </c>
      <c r="C669" s="136">
        <f>'BOYS '!A749</f>
        <v>0</v>
      </c>
      <c r="D669" s="136">
        <f>'BOYS '!C749</f>
        <v>0</v>
      </c>
      <c r="E669" s="136">
        <f>'BOYS '!D749</f>
        <v>0</v>
      </c>
      <c r="F669" s="136">
        <f>'BOYS '!E750</f>
        <v>0</v>
      </c>
      <c r="G669" s="136">
        <f>'BOYS '!H750</f>
        <v>0</v>
      </c>
      <c r="H669" s="136">
        <f>'BOYS '!J750</f>
        <v>0</v>
      </c>
      <c r="I669" s="136" t="str">
        <f t="shared" si="10"/>
        <v>00</v>
      </c>
      <c r="J669" s="137">
        <f>'BOYS '!G750</f>
        <v>0</v>
      </c>
    </row>
    <row r="670" spans="1:10">
      <c r="A670" s="136">
        <f>'BOYS '!L751</f>
        <v>0</v>
      </c>
      <c r="B670" s="136">
        <f>'BOYS '!B750</f>
        <v>0</v>
      </c>
      <c r="C670" s="136">
        <f>'BOYS '!A750</f>
        <v>0</v>
      </c>
      <c r="D670" s="136">
        <f>'BOYS '!C750</f>
        <v>0</v>
      </c>
      <c r="E670" s="136">
        <f>'BOYS '!D750</f>
        <v>0</v>
      </c>
      <c r="F670" s="136">
        <f>'BOYS '!E751</f>
        <v>0</v>
      </c>
      <c r="G670" s="136">
        <f>'BOYS '!H751</f>
        <v>0</v>
      </c>
      <c r="H670" s="136">
        <f>'BOYS '!J751</f>
        <v>0</v>
      </c>
      <c r="I670" s="136" t="str">
        <f t="shared" si="10"/>
        <v>00</v>
      </c>
      <c r="J670" s="137">
        <f>'BOYS '!G751</f>
        <v>0</v>
      </c>
    </row>
    <row r="671" spans="1:10">
      <c r="A671" s="136">
        <f>'BOYS '!L752</f>
        <v>0</v>
      </c>
      <c r="B671" s="136">
        <f>'BOYS '!B751</f>
        <v>0</v>
      </c>
      <c r="C671" s="136">
        <f>'BOYS '!A751</f>
        <v>0</v>
      </c>
      <c r="D671" s="136">
        <f>'BOYS '!C751</f>
        <v>0</v>
      </c>
      <c r="E671" s="136">
        <f>'BOYS '!D751</f>
        <v>0</v>
      </c>
      <c r="F671" s="136">
        <f>'BOYS '!E752</f>
        <v>0</v>
      </c>
      <c r="G671" s="136">
        <f>'BOYS '!H752</f>
        <v>0</v>
      </c>
      <c r="H671" s="136">
        <f>'BOYS '!J752</f>
        <v>0</v>
      </c>
      <c r="I671" s="136" t="str">
        <f t="shared" si="10"/>
        <v>00</v>
      </c>
      <c r="J671" s="137">
        <f>'BOYS '!G752</f>
        <v>0</v>
      </c>
    </row>
    <row r="672" spans="1:10">
      <c r="A672" s="136">
        <f>'BOYS '!L753</f>
        <v>0</v>
      </c>
      <c r="B672" s="136">
        <f>'BOYS '!B752</f>
        <v>0</v>
      </c>
      <c r="C672" s="136">
        <f>'BOYS '!A752</f>
        <v>0</v>
      </c>
      <c r="D672" s="136">
        <f>'BOYS '!C752</f>
        <v>0</v>
      </c>
      <c r="E672" s="136">
        <f>'BOYS '!D752</f>
        <v>0</v>
      </c>
      <c r="F672" s="136">
        <f>'BOYS '!E753</f>
        <v>0</v>
      </c>
      <c r="G672" s="136">
        <f>'BOYS '!H753</f>
        <v>0</v>
      </c>
      <c r="H672" s="136">
        <f>'BOYS '!J753</f>
        <v>0</v>
      </c>
      <c r="I672" s="136" t="str">
        <f t="shared" si="10"/>
        <v>00</v>
      </c>
      <c r="J672" s="137">
        <f>'BOYS '!G753</f>
        <v>0</v>
      </c>
    </row>
    <row r="673" spans="1:10">
      <c r="A673" s="136">
        <f>'BOYS '!L754</f>
        <v>0</v>
      </c>
      <c r="B673" s="136">
        <f>'BOYS '!B753</f>
        <v>0</v>
      </c>
      <c r="C673" s="136">
        <f>'BOYS '!A753</f>
        <v>0</v>
      </c>
      <c r="D673" s="136">
        <f>'BOYS '!C753</f>
        <v>0</v>
      </c>
      <c r="E673" s="136">
        <f>'BOYS '!D753</f>
        <v>0</v>
      </c>
      <c r="F673" s="136">
        <f>'BOYS '!E754</f>
        <v>0</v>
      </c>
      <c r="G673" s="136">
        <f>'BOYS '!H754</f>
        <v>0</v>
      </c>
      <c r="H673" s="136">
        <f>'BOYS '!J754</f>
        <v>0</v>
      </c>
      <c r="I673" s="136" t="str">
        <f t="shared" si="10"/>
        <v>00</v>
      </c>
      <c r="J673" s="137">
        <f>'BOYS '!G754</f>
        <v>0</v>
      </c>
    </row>
    <row r="674" spans="1:10">
      <c r="A674" s="136">
        <f>'BOYS '!L755</f>
        <v>0</v>
      </c>
      <c r="B674" s="136">
        <f>'BOYS '!B754</f>
        <v>0</v>
      </c>
      <c r="C674" s="136">
        <f>'BOYS '!A754</f>
        <v>0</v>
      </c>
      <c r="D674" s="136">
        <f>'BOYS '!C754</f>
        <v>0</v>
      </c>
      <c r="E674" s="136">
        <f>'BOYS '!D754</f>
        <v>0</v>
      </c>
      <c r="F674" s="136" t="str">
        <f>'BOYS '!E755</f>
        <v/>
      </c>
      <c r="G674" s="136">
        <f>'BOYS '!H755</f>
        <v>0</v>
      </c>
      <c r="H674" s="136">
        <f>'BOYS '!J755</f>
        <v>0</v>
      </c>
      <c r="I674" s="136" t="str">
        <f t="shared" si="10"/>
        <v>00</v>
      </c>
      <c r="J674" s="137">
        <f>'BOYS '!G755</f>
        <v>0</v>
      </c>
    </row>
    <row r="675" spans="1:10">
      <c r="A675" s="136">
        <f>'BOYS '!L756</f>
        <v>0</v>
      </c>
      <c r="B675" s="136">
        <f>'BOYS '!B755</f>
        <v>0</v>
      </c>
      <c r="C675" s="136">
        <f>'BOYS '!A755</f>
        <v>0</v>
      </c>
      <c r="D675" s="136">
        <f>'BOYS '!C755</f>
        <v>0</v>
      </c>
      <c r="E675" s="136">
        <f>'BOYS '!D755</f>
        <v>0</v>
      </c>
      <c r="F675" s="136" t="str">
        <f>'BOYS '!E756</f>
        <v/>
      </c>
      <c r="G675" s="136">
        <f>'BOYS '!H756</f>
        <v>0</v>
      </c>
      <c r="H675" s="136">
        <f>'BOYS '!J756</f>
        <v>0</v>
      </c>
      <c r="I675" s="136" t="str">
        <f t="shared" si="10"/>
        <v>00</v>
      </c>
      <c r="J675" s="137">
        <f>'BOYS '!G756</f>
        <v>0</v>
      </c>
    </row>
    <row r="676" spans="1:10">
      <c r="A676" s="136">
        <f>'BOYS '!L757</f>
        <v>0</v>
      </c>
      <c r="B676" s="136">
        <f>'BOYS '!B756</f>
        <v>0</v>
      </c>
      <c r="C676" s="136">
        <f>'BOYS '!A756</f>
        <v>0</v>
      </c>
      <c r="D676" s="136">
        <f>'BOYS '!C756</f>
        <v>0</v>
      </c>
      <c r="E676" s="136">
        <f>'BOYS '!D756</f>
        <v>0</v>
      </c>
      <c r="F676" s="136">
        <f>'BOYS '!E757</f>
        <v>0</v>
      </c>
      <c r="G676" s="136">
        <f>'BOYS '!H757</f>
        <v>0</v>
      </c>
      <c r="H676" s="136">
        <f>'BOYS '!J757</f>
        <v>0</v>
      </c>
      <c r="I676" s="136" t="str">
        <f t="shared" si="10"/>
        <v>00</v>
      </c>
      <c r="J676" s="137">
        <f>'BOYS '!G757</f>
        <v>0</v>
      </c>
    </row>
    <row r="677" spans="1:10">
      <c r="A677" s="136">
        <f>'BOYS '!L758</f>
        <v>0</v>
      </c>
      <c r="B677" s="136">
        <f>'BOYS '!B757</f>
        <v>0</v>
      </c>
      <c r="C677" s="136">
        <f>'BOYS '!A757</f>
        <v>0</v>
      </c>
      <c r="D677" s="136">
        <f>'BOYS '!C757</f>
        <v>0</v>
      </c>
      <c r="E677" s="136">
        <f>'BOYS '!D757</f>
        <v>0</v>
      </c>
      <c r="F677" s="136">
        <f>'BOYS '!E758</f>
        <v>0</v>
      </c>
      <c r="G677" s="136">
        <f>'BOYS '!H758</f>
        <v>0</v>
      </c>
      <c r="H677" s="136">
        <f>'BOYS '!J758</f>
        <v>0</v>
      </c>
      <c r="I677" s="136" t="str">
        <f t="shared" si="10"/>
        <v>00</v>
      </c>
      <c r="J677" s="137">
        <f>'BOYS '!G758</f>
        <v>0</v>
      </c>
    </row>
    <row r="678" spans="1:10">
      <c r="A678" s="136">
        <f>'BOYS '!L759</f>
        <v>0</v>
      </c>
      <c r="B678" s="136">
        <f>'BOYS '!B758</f>
        <v>0</v>
      </c>
      <c r="C678" s="136">
        <f>'BOYS '!A758</f>
        <v>0</v>
      </c>
      <c r="D678" s="136">
        <f>'BOYS '!C758</f>
        <v>0</v>
      </c>
      <c r="E678" s="136">
        <f>'BOYS '!D758</f>
        <v>0</v>
      </c>
      <c r="F678" s="136">
        <f>'BOYS '!E759</f>
        <v>0</v>
      </c>
      <c r="G678" s="136">
        <f>'BOYS '!H759</f>
        <v>0</v>
      </c>
      <c r="H678" s="136">
        <f>'BOYS '!J759</f>
        <v>0</v>
      </c>
      <c r="I678" s="136" t="str">
        <f t="shared" si="10"/>
        <v>00</v>
      </c>
      <c r="J678" s="137">
        <f>'BOYS '!G759</f>
        <v>0</v>
      </c>
    </row>
    <row r="679" spans="1:10">
      <c r="A679" s="136">
        <f>'BOYS '!L760</f>
        <v>0</v>
      </c>
      <c r="B679" s="136">
        <f>'BOYS '!B759</f>
        <v>0</v>
      </c>
      <c r="C679" s="136">
        <f>'BOYS '!A759</f>
        <v>0</v>
      </c>
      <c r="D679" s="136">
        <f>'BOYS '!C759</f>
        <v>0</v>
      </c>
      <c r="E679" s="136">
        <f>'BOYS '!D759</f>
        <v>0</v>
      </c>
      <c r="F679" s="136">
        <f>'BOYS '!E760</f>
        <v>0</v>
      </c>
      <c r="G679" s="136">
        <f>'BOYS '!H760</f>
        <v>0</v>
      </c>
      <c r="H679" s="136">
        <f>'BOYS '!J760</f>
        <v>0</v>
      </c>
      <c r="I679" s="136" t="str">
        <f t="shared" si="10"/>
        <v>00</v>
      </c>
      <c r="J679" s="137">
        <f>'BOYS '!G760</f>
        <v>0</v>
      </c>
    </row>
    <row r="680" spans="1:10">
      <c r="A680" s="136">
        <f>'BOYS '!L761</f>
        <v>0</v>
      </c>
      <c r="B680" s="136">
        <f>'BOYS '!B760</f>
        <v>0</v>
      </c>
      <c r="C680" s="136">
        <f>'BOYS '!A760</f>
        <v>0</v>
      </c>
      <c r="D680" s="136">
        <f>'BOYS '!C760</f>
        <v>0</v>
      </c>
      <c r="E680" s="136">
        <f>'BOYS '!D760</f>
        <v>0</v>
      </c>
      <c r="F680" s="136">
        <f>'BOYS '!E761</f>
        <v>0</v>
      </c>
      <c r="G680" s="136">
        <f>'BOYS '!H761</f>
        <v>0</v>
      </c>
      <c r="H680" s="136">
        <f>'BOYS '!J761</f>
        <v>0</v>
      </c>
      <c r="I680" s="136" t="str">
        <f t="shared" si="10"/>
        <v>00</v>
      </c>
      <c r="J680" s="137">
        <f>'BOYS '!G761</f>
        <v>0</v>
      </c>
    </row>
    <row r="681" spans="1:10">
      <c r="A681" s="136">
        <f>'BOYS '!L762</f>
        <v>0</v>
      </c>
      <c r="B681" s="136">
        <f>'BOYS '!B761</f>
        <v>0</v>
      </c>
      <c r="C681" s="136">
        <f>'BOYS '!A761</f>
        <v>0</v>
      </c>
      <c r="D681" s="136">
        <f>'BOYS '!C761</f>
        <v>0</v>
      </c>
      <c r="E681" s="136">
        <f>'BOYS '!D761</f>
        <v>0</v>
      </c>
      <c r="F681" s="136">
        <f>'BOYS '!E762</f>
        <v>0</v>
      </c>
      <c r="G681" s="136">
        <f>'BOYS '!H762</f>
        <v>0</v>
      </c>
      <c r="H681" s="136">
        <f>'BOYS '!J762</f>
        <v>0</v>
      </c>
      <c r="I681" s="136" t="str">
        <f t="shared" si="10"/>
        <v>00</v>
      </c>
      <c r="J681" s="137">
        <f>'BOYS '!G762</f>
        <v>0</v>
      </c>
    </row>
    <row r="682" spans="1:10">
      <c r="A682" s="136">
        <f>'BOYS '!L763</f>
        <v>0</v>
      </c>
      <c r="B682" s="136">
        <f>'BOYS '!B762</f>
        <v>0</v>
      </c>
      <c r="C682" s="136">
        <f>'BOYS '!A762</f>
        <v>0</v>
      </c>
      <c r="D682" s="136">
        <f>'BOYS '!C762</f>
        <v>0</v>
      </c>
      <c r="E682" s="136">
        <f>'BOYS '!D762</f>
        <v>0</v>
      </c>
      <c r="F682" s="136">
        <f>'BOYS '!E763</f>
        <v>0</v>
      </c>
      <c r="G682" s="136">
        <f>'BOYS '!H763</f>
        <v>0</v>
      </c>
      <c r="H682" s="136">
        <f>'BOYS '!J763</f>
        <v>0</v>
      </c>
      <c r="I682" s="136" t="str">
        <f t="shared" si="10"/>
        <v>00</v>
      </c>
      <c r="J682" s="137">
        <f>'BOYS '!G763</f>
        <v>0</v>
      </c>
    </row>
    <row r="683" spans="1:10">
      <c r="A683" s="136">
        <f>'BOYS '!L764</f>
        <v>0</v>
      </c>
      <c r="B683" s="136">
        <f>'BOYS '!B763</f>
        <v>0</v>
      </c>
      <c r="C683" s="136">
        <f>'BOYS '!A763</f>
        <v>0</v>
      </c>
      <c r="D683" s="136">
        <f>'BOYS '!C763</f>
        <v>0</v>
      </c>
      <c r="E683" s="136">
        <f>'BOYS '!D763</f>
        <v>0</v>
      </c>
      <c r="F683" s="136">
        <f>'BOYS '!E764</f>
        <v>0</v>
      </c>
      <c r="G683" s="136">
        <f>'BOYS '!H764</f>
        <v>0</v>
      </c>
      <c r="H683" s="136">
        <f>'BOYS '!J764</f>
        <v>0</v>
      </c>
      <c r="I683" s="136" t="str">
        <f t="shared" si="10"/>
        <v>00</v>
      </c>
      <c r="J683" s="137">
        <f>'BOYS '!G764</f>
        <v>0</v>
      </c>
    </row>
    <row r="684" spans="1:10">
      <c r="A684" s="136">
        <f>'BOYS '!L765</f>
        <v>0</v>
      </c>
      <c r="B684" s="136">
        <f>'BOYS '!B764</f>
        <v>0</v>
      </c>
      <c r="C684" s="136">
        <f>'BOYS '!A764</f>
        <v>0</v>
      </c>
      <c r="D684" s="136">
        <f>'BOYS '!C764</f>
        <v>0</v>
      </c>
      <c r="E684" s="136">
        <f>'BOYS '!D764</f>
        <v>0</v>
      </c>
      <c r="F684" s="136">
        <f>'BOYS '!E765</f>
        <v>0</v>
      </c>
      <c r="G684" s="136">
        <f>'BOYS '!H765</f>
        <v>0</v>
      </c>
      <c r="H684" s="136">
        <f>'BOYS '!J765</f>
        <v>0</v>
      </c>
      <c r="I684" s="136" t="str">
        <f t="shared" si="10"/>
        <v>00</v>
      </c>
      <c r="J684" s="137">
        <f>'BOYS '!G765</f>
        <v>0</v>
      </c>
    </row>
    <row r="685" spans="1:10">
      <c r="A685" s="136">
        <f>'BOYS '!L766</f>
        <v>0</v>
      </c>
      <c r="B685" s="136">
        <f>'BOYS '!B765</f>
        <v>0</v>
      </c>
      <c r="C685" s="136">
        <f>'BOYS '!A765</f>
        <v>0</v>
      </c>
      <c r="D685" s="136">
        <f>'BOYS '!C765</f>
        <v>0</v>
      </c>
      <c r="E685" s="136">
        <f>'BOYS '!D765</f>
        <v>0</v>
      </c>
      <c r="F685" s="136">
        <f>'BOYS '!E766</f>
        <v>0</v>
      </c>
      <c r="G685" s="136">
        <f>'BOYS '!H766</f>
        <v>0</v>
      </c>
      <c r="H685" s="136">
        <f>'BOYS '!J766</f>
        <v>0</v>
      </c>
      <c r="I685" s="136" t="str">
        <f t="shared" si="10"/>
        <v>00</v>
      </c>
      <c r="J685" s="137">
        <f>'BOYS '!G766</f>
        <v>0</v>
      </c>
    </row>
    <row r="686" spans="1:10">
      <c r="A686" s="136">
        <f>'BOYS '!L767</f>
        <v>0</v>
      </c>
      <c r="B686" s="136">
        <f>'BOYS '!B766</f>
        <v>0</v>
      </c>
      <c r="C686" s="136">
        <f>'BOYS '!A766</f>
        <v>0</v>
      </c>
      <c r="D686" s="136">
        <f>'BOYS '!C766</f>
        <v>0</v>
      </c>
      <c r="E686" s="136">
        <f>'BOYS '!D766</f>
        <v>0</v>
      </c>
      <c r="F686" s="136">
        <f>'BOYS '!E767</f>
        <v>0</v>
      </c>
      <c r="G686" s="136">
        <f>'BOYS '!H767</f>
        <v>0</v>
      </c>
      <c r="H686" s="136">
        <f>'BOYS '!J767</f>
        <v>0</v>
      </c>
      <c r="I686" s="136" t="str">
        <f t="shared" si="10"/>
        <v>00</v>
      </c>
      <c r="J686" s="137">
        <f>'BOYS '!G767</f>
        <v>0</v>
      </c>
    </row>
    <row r="687" spans="1:10">
      <c r="A687" s="136">
        <f>'BOYS '!L768</f>
        <v>0</v>
      </c>
      <c r="B687" s="136">
        <f>'BOYS '!B767</f>
        <v>0</v>
      </c>
      <c r="C687" s="136">
        <f>'BOYS '!A767</f>
        <v>0</v>
      </c>
      <c r="D687" s="136">
        <f>'BOYS '!C767</f>
        <v>0</v>
      </c>
      <c r="E687" s="136">
        <f>'BOYS '!D767</f>
        <v>0</v>
      </c>
      <c r="F687" s="136">
        <f>'BOYS '!E768</f>
        <v>0</v>
      </c>
      <c r="G687" s="136">
        <f>'BOYS '!H768</f>
        <v>0</v>
      </c>
      <c r="H687" s="136">
        <f>'BOYS '!J768</f>
        <v>0</v>
      </c>
      <c r="I687" s="136" t="str">
        <f t="shared" si="10"/>
        <v>00</v>
      </c>
      <c r="J687" s="137">
        <f>'BOYS '!G768</f>
        <v>0</v>
      </c>
    </row>
    <row r="688" spans="1:10">
      <c r="A688" s="136">
        <f>'BOYS '!L769</f>
        <v>0</v>
      </c>
      <c r="B688" s="136">
        <f>'BOYS '!B768</f>
        <v>0</v>
      </c>
      <c r="C688" s="136">
        <f>'BOYS '!A768</f>
        <v>0</v>
      </c>
      <c r="D688" s="136">
        <f>'BOYS '!C768</f>
        <v>0</v>
      </c>
      <c r="E688" s="136">
        <f>'BOYS '!D768</f>
        <v>0</v>
      </c>
      <c r="F688" s="136">
        <f>'BOYS '!E769</f>
        <v>0</v>
      </c>
      <c r="G688" s="136">
        <f>'BOYS '!H769</f>
        <v>0</v>
      </c>
      <c r="H688" s="136">
        <f>'BOYS '!J769</f>
        <v>0</v>
      </c>
      <c r="I688" s="136" t="str">
        <f t="shared" si="10"/>
        <v>00</v>
      </c>
      <c r="J688" s="137">
        <f>'BOYS '!G769</f>
        <v>0</v>
      </c>
    </row>
    <row r="689" spans="1:10">
      <c r="A689" s="136">
        <f>'BOYS '!L770</f>
        <v>0</v>
      </c>
      <c r="B689" s="136">
        <f>'BOYS '!B769</f>
        <v>0</v>
      </c>
      <c r="C689" s="136">
        <f>'BOYS '!A769</f>
        <v>0</v>
      </c>
      <c r="D689" s="136">
        <f>'BOYS '!C769</f>
        <v>0</v>
      </c>
      <c r="E689" s="136">
        <f>'BOYS '!D769</f>
        <v>0</v>
      </c>
      <c r="F689" s="136">
        <f>'BOYS '!E770</f>
        <v>0</v>
      </c>
      <c r="G689" s="136">
        <f>'BOYS '!H770</f>
        <v>0</v>
      </c>
      <c r="H689" s="136">
        <f>'BOYS '!J770</f>
        <v>0</v>
      </c>
      <c r="I689" s="136" t="str">
        <f t="shared" si="10"/>
        <v>00</v>
      </c>
      <c r="J689" s="137">
        <f>'BOYS '!G770</f>
        <v>0</v>
      </c>
    </row>
    <row r="690" spans="1:10">
      <c r="A690" s="136">
        <f>'BOYS '!L771</f>
        <v>0</v>
      </c>
      <c r="B690" s="136">
        <f>'BOYS '!B770</f>
        <v>0</v>
      </c>
      <c r="C690" s="136">
        <f>'BOYS '!A770</f>
        <v>0</v>
      </c>
      <c r="D690" s="136">
        <f>'BOYS '!C770</f>
        <v>0</v>
      </c>
      <c r="E690" s="136">
        <f>'BOYS '!D770</f>
        <v>0</v>
      </c>
      <c r="F690" s="136">
        <f>'BOYS '!E771</f>
        <v>0</v>
      </c>
      <c r="G690" s="136">
        <f>'BOYS '!H771</f>
        <v>0</v>
      </c>
      <c r="H690" s="136">
        <f>'BOYS '!J771</f>
        <v>0</v>
      </c>
      <c r="I690" s="136" t="str">
        <f t="shared" si="10"/>
        <v>00</v>
      </c>
      <c r="J690" s="137">
        <f>'BOYS '!G771</f>
        <v>0</v>
      </c>
    </row>
    <row r="691" spans="1:10">
      <c r="A691" s="136">
        <f>'BOYS '!L772</f>
        <v>0</v>
      </c>
      <c r="B691" s="136">
        <f>'BOYS '!B771</f>
        <v>0</v>
      </c>
      <c r="C691" s="136">
        <f>'BOYS '!A771</f>
        <v>0</v>
      </c>
      <c r="D691" s="136">
        <f>'BOYS '!C771</f>
        <v>0</v>
      </c>
      <c r="E691" s="136">
        <f>'BOYS '!D771</f>
        <v>0</v>
      </c>
      <c r="F691" s="136">
        <f>'BOYS '!E772</f>
        <v>0</v>
      </c>
      <c r="G691" s="136">
        <f>'BOYS '!H772</f>
        <v>0</v>
      </c>
      <c r="H691" s="136">
        <f>'BOYS '!J772</f>
        <v>0</v>
      </c>
      <c r="I691" s="136" t="str">
        <f t="shared" si="10"/>
        <v>00</v>
      </c>
      <c r="J691" s="137">
        <f>'BOYS '!G772</f>
        <v>0</v>
      </c>
    </row>
    <row r="692" spans="1:10">
      <c r="A692" s="136">
        <f>'BOYS '!L773</f>
        <v>0</v>
      </c>
      <c r="B692" s="136">
        <f>'BOYS '!B772</f>
        <v>0</v>
      </c>
      <c r="C692" s="136">
        <f>'BOYS '!A772</f>
        <v>0</v>
      </c>
      <c r="D692" s="136">
        <f>'BOYS '!C772</f>
        <v>0</v>
      </c>
      <c r="E692" s="136">
        <f>'BOYS '!D772</f>
        <v>0</v>
      </c>
      <c r="F692" s="136">
        <f>'BOYS '!E773</f>
        <v>0</v>
      </c>
      <c r="G692" s="136">
        <f>'BOYS '!H773</f>
        <v>0</v>
      </c>
      <c r="H692" s="136">
        <f>'BOYS '!J773</f>
        <v>0</v>
      </c>
      <c r="I692" s="136" t="str">
        <f t="shared" si="10"/>
        <v>00</v>
      </c>
      <c r="J692" s="137">
        <f>'BOYS '!G773</f>
        <v>0</v>
      </c>
    </row>
    <row r="693" spans="1:10">
      <c r="A693" s="136">
        <f>'BOYS '!L774</f>
        <v>0</v>
      </c>
      <c r="B693" s="136">
        <f>'BOYS '!B773</f>
        <v>0</v>
      </c>
      <c r="C693" s="136">
        <f>'BOYS '!A773</f>
        <v>0</v>
      </c>
      <c r="D693" s="136">
        <f>'BOYS '!C773</f>
        <v>0</v>
      </c>
      <c r="E693" s="136">
        <f>'BOYS '!D773</f>
        <v>0</v>
      </c>
      <c r="F693" s="136">
        <f>'BOYS '!E774</f>
        <v>0</v>
      </c>
      <c r="G693" s="136">
        <f>'BOYS '!H774</f>
        <v>0</v>
      </c>
      <c r="H693" s="136">
        <f>'BOYS '!J774</f>
        <v>0</v>
      </c>
      <c r="I693" s="136" t="str">
        <f t="shared" si="10"/>
        <v>00</v>
      </c>
      <c r="J693" s="137">
        <f>'BOYS '!G774</f>
        <v>0</v>
      </c>
    </row>
    <row r="694" spans="1:10">
      <c r="A694" s="136">
        <f>'BOYS '!L775</f>
        <v>0</v>
      </c>
      <c r="B694" s="136">
        <f>'BOYS '!B774</f>
        <v>0</v>
      </c>
      <c r="C694" s="136">
        <f>'BOYS '!A774</f>
        <v>0</v>
      </c>
      <c r="D694" s="136">
        <f>'BOYS '!C774</f>
        <v>0</v>
      </c>
      <c r="E694" s="136">
        <f>'BOYS '!D774</f>
        <v>0</v>
      </c>
      <c r="F694" s="136">
        <f>'BOYS '!E775</f>
        <v>0</v>
      </c>
      <c r="G694" s="136">
        <f>'BOYS '!H775</f>
        <v>0</v>
      </c>
      <c r="H694" s="136">
        <f>'BOYS '!J775</f>
        <v>0</v>
      </c>
      <c r="I694" s="136" t="str">
        <f t="shared" si="10"/>
        <v>00</v>
      </c>
      <c r="J694" s="137">
        <f>'BOYS '!G775</f>
        <v>0</v>
      </c>
    </row>
    <row r="695" spans="1:10">
      <c r="A695" s="136">
        <f>'BOYS '!L776</f>
        <v>0</v>
      </c>
      <c r="B695" s="136">
        <f>'BOYS '!B775</f>
        <v>0</v>
      </c>
      <c r="C695" s="136">
        <f>'BOYS '!A775</f>
        <v>0</v>
      </c>
      <c r="D695" s="136">
        <f>'BOYS '!C775</f>
        <v>0</v>
      </c>
      <c r="E695" s="136">
        <f>'BOYS '!D775</f>
        <v>0</v>
      </c>
      <c r="F695" s="136">
        <f>'BOYS '!E776</f>
        <v>0</v>
      </c>
      <c r="G695" s="136">
        <f>'BOYS '!H776</f>
        <v>0</v>
      </c>
      <c r="H695" s="136">
        <f>'BOYS '!J776</f>
        <v>0</v>
      </c>
      <c r="I695" s="136" t="str">
        <f t="shared" si="10"/>
        <v>00</v>
      </c>
      <c r="J695" s="137">
        <f>'BOYS '!G776</f>
        <v>0</v>
      </c>
    </row>
    <row r="696" spans="1:10">
      <c r="A696" s="136">
        <f>'BOYS '!L777</f>
        <v>0</v>
      </c>
      <c r="B696" s="136">
        <f>'BOYS '!B776</f>
        <v>0</v>
      </c>
      <c r="C696" s="136">
        <f>'BOYS '!A776</f>
        <v>0</v>
      </c>
      <c r="D696" s="136">
        <f>'BOYS '!C776</f>
        <v>0</v>
      </c>
      <c r="E696" s="136">
        <f>'BOYS '!D776</f>
        <v>0</v>
      </c>
      <c r="F696" s="136">
        <f>'BOYS '!E777</f>
        <v>0</v>
      </c>
      <c r="G696" s="136">
        <f>'BOYS '!H777</f>
        <v>0</v>
      </c>
      <c r="H696" s="136">
        <f>'BOYS '!J777</f>
        <v>0</v>
      </c>
      <c r="I696" s="136" t="str">
        <f t="shared" si="10"/>
        <v>00</v>
      </c>
      <c r="J696" s="137">
        <f>'BOYS '!G777</f>
        <v>0</v>
      </c>
    </row>
    <row r="697" spans="1:10">
      <c r="A697" s="136">
        <f>'BOYS '!L778</f>
        <v>0</v>
      </c>
      <c r="B697" s="136">
        <f>'BOYS '!B777</f>
        <v>0</v>
      </c>
      <c r="C697" s="136">
        <f>'BOYS '!A777</f>
        <v>0</v>
      </c>
      <c r="D697" s="136">
        <f>'BOYS '!C777</f>
        <v>0</v>
      </c>
      <c r="E697" s="136">
        <f>'BOYS '!D777</f>
        <v>0</v>
      </c>
      <c r="F697" s="136">
        <f>'BOYS '!E778</f>
        <v>0</v>
      </c>
      <c r="G697" s="136">
        <f>'BOYS '!H778</f>
        <v>0</v>
      </c>
      <c r="H697" s="136">
        <f>'BOYS '!J778</f>
        <v>0</v>
      </c>
      <c r="I697" s="136" t="str">
        <f t="shared" si="10"/>
        <v>00</v>
      </c>
      <c r="J697" s="137">
        <f>'BOYS '!G778</f>
        <v>0</v>
      </c>
    </row>
    <row r="698" spans="1:10">
      <c r="A698" s="136">
        <f>'BOYS '!L779</f>
        <v>0</v>
      </c>
      <c r="B698" s="136">
        <f>'BOYS '!B778</f>
        <v>0</v>
      </c>
      <c r="C698" s="136">
        <f>'BOYS '!A778</f>
        <v>0</v>
      </c>
      <c r="D698" s="136">
        <f>'BOYS '!C778</f>
        <v>0</v>
      </c>
      <c r="E698" s="136">
        <f>'BOYS '!D778</f>
        <v>0</v>
      </c>
      <c r="F698" s="136">
        <f>'BOYS '!E779</f>
        <v>0</v>
      </c>
      <c r="G698" s="136">
        <f>'BOYS '!H779</f>
        <v>0</v>
      </c>
      <c r="H698" s="136">
        <f>'BOYS '!J779</f>
        <v>0</v>
      </c>
      <c r="I698" s="136" t="str">
        <f t="shared" si="10"/>
        <v>00</v>
      </c>
      <c r="J698" s="137">
        <f>'BOYS '!G779</f>
        <v>0</v>
      </c>
    </row>
    <row r="699" spans="1:10">
      <c r="A699" s="136">
        <f>'BOYS '!L780</f>
        <v>0</v>
      </c>
      <c r="B699" s="136">
        <f>'BOYS '!B779</f>
        <v>0</v>
      </c>
      <c r="C699" s="136">
        <f>'BOYS '!A779</f>
        <v>0</v>
      </c>
      <c r="D699" s="136">
        <f>'BOYS '!C779</f>
        <v>0</v>
      </c>
      <c r="E699" s="136">
        <f>'BOYS '!D779</f>
        <v>0</v>
      </c>
      <c r="F699" s="136">
        <f>'BOYS '!E780</f>
        <v>0</v>
      </c>
      <c r="G699" s="136">
        <f>'BOYS '!H780</f>
        <v>0</v>
      </c>
      <c r="H699" s="136">
        <f>'BOYS '!J780</f>
        <v>0</v>
      </c>
      <c r="I699" s="136" t="str">
        <f t="shared" si="10"/>
        <v>00</v>
      </c>
      <c r="J699" s="137">
        <f>'BOYS '!G780</f>
        <v>0</v>
      </c>
    </row>
    <row r="700" spans="1:10">
      <c r="A700" s="136">
        <f>'BOYS '!L781</f>
        <v>0</v>
      </c>
      <c r="B700" s="136">
        <f>'BOYS '!B780</f>
        <v>0</v>
      </c>
      <c r="C700" s="136">
        <f>'BOYS '!A780</f>
        <v>0</v>
      </c>
      <c r="D700" s="136">
        <f>'BOYS '!C780</f>
        <v>0</v>
      </c>
      <c r="E700" s="136">
        <f>'BOYS '!D780</f>
        <v>0</v>
      </c>
      <c r="F700" s="136">
        <f>'BOYS '!E781</f>
        <v>0</v>
      </c>
      <c r="G700" s="136">
        <f>'BOYS '!H781</f>
        <v>0</v>
      </c>
      <c r="H700" s="136">
        <f>'BOYS '!J781</f>
        <v>0</v>
      </c>
      <c r="I700" s="136" t="str">
        <f t="shared" si="10"/>
        <v>00</v>
      </c>
      <c r="J700" s="137">
        <f>'BOYS '!G781</f>
        <v>0</v>
      </c>
    </row>
    <row r="701" spans="1:10">
      <c r="A701" s="136">
        <f>'BOYS '!L782</f>
        <v>0</v>
      </c>
      <c r="B701" s="136">
        <f>'BOYS '!B781</f>
        <v>0</v>
      </c>
      <c r="C701" s="136">
        <f>'BOYS '!A781</f>
        <v>0</v>
      </c>
      <c r="D701" s="136">
        <f>'BOYS '!C781</f>
        <v>0</v>
      </c>
      <c r="E701" s="136">
        <f>'BOYS '!D781</f>
        <v>0</v>
      </c>
      <c r="F701" s="136">
        <f>'BOYS '!E782</f>
        <v>0</v>
      </c>
      <c r="G701" s="136">
        <f>'BOYS '!H782</f>
        <v>0</v>
      </c>
      <c r="H701" s="136">
        <f>'BOYS '!J782</f>
        <v>0</v>
      </c>
      <c r="I701" s="136" t="str">
        <f t="shared" si="10"/>
        <v>00</v>
      </c>
      <c r="J701" s="137">
        <f>'BOYS '!G782</f>
        <v>0</v>
      </c>
    </row>
    <row r="702" spans="1:10">
      <c r="A702" s="136">
        <f>'BOYS '!L783</f>
        <v>0</v>
      </c>
      <c r="B702" s="136">
        <f>'BOYS '!B782</f>
        <v>0</v>
      </c>
      <c r="C702" s="136">
        <f>'BOYS '!A782</f>
        <v>0</v>
      </c>
      <c r="D702" s="136">
        <f>'BOYS '!C782</f>
        <v>0</v>
      </c>
      <c r="E702" s="136">
        <f>'BOYS '!D782</f>
        <v>0</v>
      </c>
      <c r="F702" s="136">
        <f>'BOYS '!E783</f>
        <v>0</v>
      </c>
      <c r="G702" s="136">
        <f>'BOYS '!H783</f>
        <v>0</v>
      </c>
      <c r="H702" s="136">
        <f>'BOYS '!J783</f>
        <v>0</v>
      </c>
      <c r="I702" s="136" t="str">
        <f t="shared" si="10"/>
        <v>00</v>
      </c>
      <c r="J702" s="137">
        <f>'BOYS '!G783</f>
        <v>0</v>
      </c>
    </row>
    <row r="703" spans="1:10">
      <c r="A703" s="136">
        <f>'BOYS '!L784</f>
        <v>0</v>
      </c>
      <c r="B703" s="136">
        <f>'BOYS '!B783</f>
        <v>0</v>
      </c>
      <c r="C703" s="136">
        <f>'BOYS '!A783</f>
        <v>0</v>
      </c>
      <c r="D703" s="136">
        <f>'BOYS '!C783</f>
        <v>0</v>
      </c>
      <c r="E703" s="136">
        <f>'BOYS '!D783</f>
        <v>0</v>
      </c>
      <c r="F703" s="136">
        <f>'BOYS '!E784</f>
        <v>0</v>
      </c>
      <c r="G703" s="136">
        <f>'BOYS '!H784</f>
        <v>0</v>
      </c>
      <c r="H703" s="136">
        <f>'BOYS '!J784</f>
        <v>0</v>
      </c>
      <c r="I703" s="136" t="str">
        <f t="shared" si="10"/>
        <v>00</v>
      </c>
      <c r="J703" s="137">
        <f>'BOYS '!G784</f>
        <v>0</v>
      </c>
    </row>
    <row r="704" spans="1:10">
      <c r="A704" s="136">
        <f>'BOYS '!L785</f>
        <v>0</v>
      </c>
      <c r="B704" s="136">
        <f>'BOYS '!B784</f>
        <v>0</v>
      </c>
      <c r="C704" s="136">
        <f>'BOYS '!A784</f>
        <v>0</v>
      </c>
      <c r="D704" s="136">
        <f>'BOYS '!C784</f>
        <v>0</v>
      </c>
      <c r="E704" s="136">
        <f>'BOYS '!D784</f>
        <v>0</v>
      </c>
      <c r="F704" s="136">
        <f>'BOYS '!E785</f>
        <v>0</v>
      </c>
      <c r="G704" s="136">
        <f>'BOYS '!H785</f>
        <v>0</v>
      </c>
      <c r="H704" s="136">
        <f>'BOYS '!J785</f>
        <v>0</v>
      </c>
      <c r="I704" s="136" t="str">
        <f t="shared" si="10"/>
        <v>00</v>
      </c>
      <c r="J704" s="137">
        <f>'BOYS '!G785</f>
        <v>0</v>
      </c>
    </row>
    <row r="705" spans="1:10">
      <c r="A705" s="136">
        <f>'BOYS '!L786</f>
        <v>0</v>
      </c>
      <c r="B705" s="136">
        <f>'BOYS '!B785</f>
        <v>0</v>
      </c>
      <c r="C705" s="136">
        <f>'BOYS '!A785</f>
        <v>0</v>
      </c>
      <c r="D705" s="136">
        <f>'BOYS '!C785</f>
        <v>0</v>
      </c>
      <c r="E705" s="136">
        <f>'BOYS '!D785</f>
        <v>0</v>
      </c>
      <c r="F705" s="136">
        <f>'BOYS '!E786</f>
        <v>0</v>
      </c>
      <c r="G705" s="136">
        <f>'BOYS '!H786</f>
        <v>0</v>
      </c>
      <c r="H705" s="136">
        <f>'BOYS '!J786</f>
        <v>0</v>
      </c>
      <c r="I705" s="136" t="str">
        <f t="shared" si="10"/>
        <v>00</v>
      </c>
      <c r="J705" s="137">
        <f>'BOYS '!G786</f>
        <v>0</v>
      </c>
    </row>
    <row r="706" spans="1:10">
      <c r="A706" s="136">
        <f>'BOYS '!L787</f>
        <v>0</v>
      </c>
      <c r="B706" s="136">
        <f>'BOYS '!B786</f>
        <v>0</v>
      </c>
      <c r="C706" s="136">
        <f>'BOYS '!A786</f>
        <v>0</v>
      </c>
      <c r="D706" s="136">
        <f>'BOYS '!C786</f>
        <v>0</v>
      </c>
      <c r="E706" s="136">
        <f>'BOYS '!D786</f>
        <v>0</v>
      </c>
      <c r="F706" s="136">
        <f>'BOYS '!E787</f>
        <v>0</v>
      </c>
      <c r="G706" s="136">
        <f>'BOYS '!H787</f>
        <v>0</v>
      </c>
      <c r="H706" s="136">
        <f>'BOYS '!J787</f>
        <v>0</v>
      </c>
      <c r="I706" s="136" t="str">
        <f t="shared" si="10"/>
        <v>00</v>
      </c>
      <c r="J706" s="137">
        <f>'BOYS '!G787</f>
        <v>0</v>
      </c>
    </row>
    <row r="707" spans="1:10">
      <c r="A707" s="136">
        <f>'BOYS '!L788</f>
        <v>0</v>
      </c>
      <c r="B707" s="136">
        <f>'BOYS '!B787</f>
        <v>0</v>
      </c>
      <c r="C707" s="136">
        <f>'BOYS '!A787</f>
        <v>0</v>
      </c>
      <c r="D707" s="136">
        <f>'BOYS '!C787</f>
        <v>0</v>
      </c>
      <c r="E707" s="136">
        <f>'BOYS '!D787</f>
        <v>0</v>
      </c>
      <c r="F707" s="136">
        <f>'BOYS '!E788</f>
        <v>0</v>
      </c>
      <c r="G707" s="136">
        <f>'BOYS '!H788</f>
        <v>0</v>
      </c>
      <c r="H707" s="136">
        <f>'BOYS '!J788</f>
        <v>0</v>
      </c>
      <c r="I707" s="136" t="str">
        <f t="shared" ref="I707:I770" si="11">+C707&amp;B707</f>
        <v>00</v>
      </c>
      <c r="J707" s="137">
        <f>'BOYS '!G788</f>
        <v>0</v>
      </c>
    </row>
    <row r="708" spans="1:10">
      <c r="A708" s="136">
        <f>'BOYS '!L789</f>
        <v>0</v>
      </c>
      <c r="B708" s="136">
        <f>'BOYS '!B788</f>
        <v>0</v>
      </c>
      <c r="C708" s="136">
        <f>'BOYS '!A788</f>
        <v>0</v>
      </c>
      <c r="D708" s="136">
        <f>'BOYS '!C788</f>
        <v>0</v>
      </c>
      <c r="E708" s="136">
        <f>'BOYS '!D788</f>
        <v>0</v>
      </c>
      <c r="F708" s="136">
        <f>'BOYS '!E789</f>
        <v>0</v>
      </c>
      <c r="G708" s="136">
        <f>'BOYS '!H789</f>
        <v>0</v>
      </c>
      <c r="H708" s="136">
        <f>'BOYS '!J789</f>
        <v>0</v>
      </c>
      <c r="I708" s="136" t="str">
        <f t="shared" si="11"/>
        <v>00</v>
      </c>
      <c r="J708" s="137">
        <f>'BOYS '!G789</f>
        <v>0</v>
      </c>
    </row>
    <row r="709" spans="1:10">
      <c r="A709" s="136">
        <f>'BOYS '!L790</f>
        <v>0</v>
      </c>
      <c r="B709" s="136">
        <f>'BOYS '!B789</f>
        <v>0</v>
      </c>
      <c r="C709" s="136">
        <f>'BOYS '!A789</f>
        <v>0</v>
      </c>
      <c r="D709" s="136">
        <f>'BOYS '!C789</f>
        <v>0</v>
      </c>
      <c r="E709" s="136">
        <f>'BOYS '!D789</f>
        <v>0</v>
      </c>
      <c r="F709" s="136">
        <f>'BOYS '!E790</f>
        <v>0</v>
      </c>
      <c r="G709" s="136">
        <f>'BOYS '!H790</f>
        <v>0</v>
      </c>
      <c r="H709" s="136">
        <f>'BOYS '!J790</f>
        <v>0</v>
      </c>
      <c r="I709" s="136" t="str">
        <f t="shared" si="11"/>
        <v>00</v>
      </c>
      <c r="J709" s="137">
        <f>'BOYS '!G790</f>
        <v>0</v>
      </c>
    </row>
    <row r="710" spans="1:10">
      <c r="A710" s="136">
        <f>'BOYS '!L791</f>
        <v>0</v>
      </c>
      <c r="B710" s="136">
        <f>'BOYS '!B790</f>
        <v>0</v>
      </c>
      <c r="C710" s="136">
        <f>'BOYS '!A790</f>
        <v>0</v>
      </c>
      <c r="D710" s="136">
        <f>'BOYS '!C790</f>
        <v>0</v>
      </c>
      <c r="E710" s="136">
        <f>'BOYS '!D790</f>
        <v>0</v>
      </c>
      <c r="F710" s="136">
        <f>'BOYS '!E791</f>
        <v>0</v>
      </c>
      <c r="G710" s="136">
        <f>'BOYS '!H791</f>
        <v>0</v>
      </c>
      <c r="H710" s="136">
        <f>'BOYS '!J791</f>
        <v>0</v>
      </c>
      <c r="I710" s="136" t="str">
        <f t="shared" si="11"/>
        <v>00</v>
      </c>
      <c r="J710" s="137">
        <f>'BOYS '!G791</f>
        <v>0</v>
      </c>
    </row>
    <row r="711" spans="1:10">
      <c r="A711" s="136">
        <f>'BOYS '!L792</f>
        <v>0</v>
      </c>
      <c r="B711" s="136">
        <f>'BOYS '!B791</f>
        <v>0</v>
      </c>
      <c r="C711" s="136">
        <f>'BOYS '!A791</f>
        <v>0</v>
      </c>
      <c r="D711" s="136">
        <f>'BOYS '!C791</f>
        <v>0</v>
      </c>
      <c r="E711" s="136">
        <f>'BOYS '!D791</f>
        <v>0</v>
      </c>
      <c r="F711" s="136">
        <f>'BOYS '!E792</f>
        <v>0</v>
      </c>
      <c r="G711" s="136">
        <f>'BOYS '!H792</f>
        <v>0</v>
      </c>
      <c r="H711" s="136">
        <f>'BOYS '!J792</f>
        <v>0</v>
      </c>
      <c r="I711" s="136" t="str">
        <f t="shared" si="11"/>
        <v>00</v>
      </c>
      <c r="J711" s="137">
        <f>'BOYS '!G792</f>
        <v>0</v>
      </c>
    </row>
    <row r="712" spans="1:10">
      <c r="A712" s="136">
        <f>'BOYS '!L793</f>
        <v>0</v>
      </c>
      <c r="B712" s="136">
        <f>'BOYS '!B792</f>
        <v>0</v>
      </c>
      <c r="C712" s="136">
        <f>'BOYS '!A792</f>
        <v>0</v>
      </c>
      <c r="D712" s="136">
        <f>'BOYS '!C792</f>
        <v>0</v>
      </c>
      <c r="E712" s="136">
        <f>'BOYS '!D792</f>
        <v>0</v>
      </c>
      <c r="F712" s="136">
        <f>'BOYS '!E793</f>
        <v>0</v>
      </c>
      <c r="G712" s="136">
        <f>'BOYS '!H793</f>
        <v>0</v>
      </c>
      <c r="H712" s="136">
        <f>'BOYS '!J793</f>
        <v>0</v>
      </c>
      <c r="I712" s="136" t="str">
        <f t="shared" si="11"/>
        <v>00</v>
      </c>
      <c r="J712" s="137">
        <f>'BOYS '!G793</f>
        <v>0</v>
      </c>
    </row>
    <row r="713" spans="1:10">
      <c r="A713" s="136">
        <f>'BOYS '!L794</f>
        <v>0</v>
      </c>
      <c r="B713" s="136">
        <f>'BOYS '!B793</f>
        <v>0</v>
      </c>
      <c r="C713" s="136">
        <f>'BOYS '!A793</f>
        <v>0</v>
      </c>
      <c r="D713" s="136">
        <f>'BOYS '!C793</f>
        <v>0</v>
      </c>
      <c r="E713" s="136">
        <f>'BOYS '!D793</f>
        <v>0</v>
      </c>
      <c r="F713" s="136">
        <f>'BOYS '!E794</f>
        <v>0</v>
      </c>
      <c r="G713" s="136">
        <f>'BOYS '!H794</f>
        <v>0</v>
      </c>
      <c r="H713" s="136">
        <f>'BOYS '!J794</f>
        <v>0</v>
      </c>
      <c r="I713" s="136" t="str">
        <f t="shared" si="11"/>
        <v>00</v>
      </c>
      <c r="J713" s="137">
        <f>'BOYS '!G794</f>
        <v>0</v>
      </c>
    </row>
    <row r="714" spans="1:10">
      <c r="A714" s="136">
        <f>'BOYS '!L795</f>
        <v>0</v>
      </c>
      <c r="B714" s="136">
        <f>'BOYS '!B794</f>
        <v>0</v>
      </c>
      <c r="C714" s="136">
        <f>'BOYS '!A794</f>
        <v>0</v>
      </c>
      <c r="D714" s="136">
        <f>'BOYS '!C794</f>
        <v>0</v>
      </c>
      <c r="E714" s="136">
        <f>'BOYS '!D794</f>
        <v>0</v>
      </c>
      <c r="F714" s="136">
        <f>'BOYS '!E795</f>
        <v>0</v>
      </c>
      <c r="G714" s="136">
        <f>'BOYS '!H795</f>
        <v>0</v>
      </c>
      <c r="H714" s="136">
        <f>'BOYS '!J795</f>
        <v>0</v>
      </c>
      <c r="I714" s="136" t="str">
        <f t="shared" si="11"/>
        <v>00</v>
      </c>
      <c r="J714" s="137">
        <f>'BOYS '!G795</f>
        <v>0</v>
      </c>
    </row>
    <row r="715" spans="1:10">
      <c r="A715" s="136">
        <f>'BOYS '!L796</f>
        <v>0</v>
      </c>
      <c r="B715" s="136">
        <f>'BOYS '!B795</f>
        <v>0</v>
      </c>
      <c r="C715" s="136">
        <f>'BOYS '!A795</f>
        <v>0</v>
      </c>
      <c r="D715" s="136">
        <f>'BOYS '!C795</f>
        <v>0</v>
      </c>
      <c r="E715" s="136">
        <f>'BOYS '!D795</f>
        <v>0</v>
      </c>
      <c r="F715" s="136">
        <f>'BOYS '!E796</f>
        <v>0</v>
      </c>
      <c r="G715" s="136">
        <f>'BOYS '!H796</f>
        <v>0</v>
      </c>
      <c r="H715" s="136">
        <f>'BOYS '!J796</f>
        <v>0</v>
      </c>
      <c r="I715" s="136" t="str">
        <f t="shared" si="11"/>
        <v>00</v>
      </c>
      <c r="J715" s="137">
        <f>'BOYS '!G796</f>
        <v>0</v>
      </c>
    </row>
    <row r="716" spans="1:10">
      <c r="A716" s="136">
        <f>'BOYS '!L797</f>
        <v>0</v>
      </c>
      <c r="B716" s="136">
        <f>'BOYS '!B796</f>
        <v>0</v>
      </c>
      <c r="C716" s="136">
        <f>'BOYS '!A796</f>
        <v>0</v>
      </c>
      <c r="D716" s="136">
        <f>'BOYS '!C796</f>
        <v>0</v>
      </c>
      <c r="E716" s="136">
        <f>'BOYS '!D796</f>
        <v>0</v>
      </c>
      <c r="F716" s="136">
        <f>'BOYS '!E797</f>
        <v>0</v>
      </c>
      <c r="G716" s="136">
        <f>'BOYS '!H797</f>
        <v>0</v>
      </c>
      <c r="H716" s="136">
        <f>'BOYS '!J797</f>
        <v>0</v>
      </c>
      <c r="I716" s="136" t="str">
        <f t="shared" si="11"/>
        <v>00</v>
      </c>
      <c r="J716" s="137">
        <f>'BOYS '!G797</f>
        <v>0</v>
      </c>
    </row>
    <row r="717" spans="1:10">
      <c r="A717" s="136">
        <f>'BOYS '!L798</f>
        <v>0</v>
      </c>
      <c r="B717" s="136">
        <f>'BOYS '!B797</f>
        <v>0</v>
      </c>
      <c r="C717" s="136">
        <f>'BOYS '!A797</f>
        <v>0</v>
      </c>
      <c r="D717" s="136">
        <f>'BOYS '!C797</f>
        <v>0</v>
      </c>
      <c r="E717" s="136">
        <f>'BOYS '!D797</f>
        <v>0</v>
      </c>
      <c r="F717" s="136">
        <f>'BOYS '!E798</f>
        <v>0</v>
      </c>
      <c r="G717" s="136">
        <f>'BOYS '!H798</f>
        <v>0</v>
      </c>
      <c r="H717" s="136">
        <f>'BOYS '!J798</f>
        <v>0</v>
      </c>
      <c r="I717" s="136" t="str">
        <f t="shared" si="11"/>
        <v>00</v>
      </c>
      <c r="J717" s="137">
        <f>'BOYS '!G798</f>
        <v>0</v>
      </c>
    </row>
    <row r="718" spans="1:10">
      <c r="A718" s="136">
        <f>'BOYS '!L799</f>
        <v>0</v>
      </c>
      <c r="B718" s="136">
        <f>'BOYS '!B798</f>
        <v>0</v>
      </c>
      <c r="C718" s="136">
        <f>'BOYS '!A798</f>
        <v>0</v>
      </c>
      <c r="D718" s="136">
        <f>'BOYS '!C798</f>
        <v>0</v>
      </c>
      <c r="E718" s="136">
        <f>'BOYS '!D798</f>
        <v>0</v>
      </c>
      <c r="F718" s="136">
        <f>'BOYS '!E799</f>
        <v>0</v>
      </c>
      <c r="G718" s="136">
        <f>'BOYS '!H799</f>
        <v>0</v>
      </c>
      <c r="H718" s="136">
        <f>'BOYS '!J799</f>
        <v>0</v>
      </c>
      <c r="I718" s="136" t="str">
        <f t="shared" si="11"/>
        <v>00</v>
      </c>
      <c r="J718" s="137">
        <f>'BOYS '!G799</f>
        <v>0</v>
      </c>
    </row>
    <row r="719" spans="1:10">
      <c r="A719" s="136">
        <f>'BOYS '!L800</f>
        <v>0</v>
      </c>
      <c r="B719" s="136">
        <f>'BOYS '!B799</f>
        <v>0</v>
      </c>
      <c r="C719" s="136">
        <f>'BOYS '!A799</f>
        <v>0</v>
      </c>
      <c r="D719" s="136">
        <f>'BOYS '!C799</f>
        <v>0</v>
      </c>
      <c r="E719" s="136">
        <f>'BOYS '!D799</f>
        <v>0</v>
      </c>
      <c r="F719" s="136">
        <f>'BOYS '!E800</f>
        <v>0</v>
      </c>
      <c r="G719" s="136">
        <f>'BOYS '!H800</f>
        <v>0</v>
      </c>
      <c r="H719" s="136">
        <f>'BOYS '!J800</f>
        <v>0</v>
      </c>
      <c r="I719" s="136" t="str">
        <f t="shared" si="11"/>
        <v>00</v>
      </c>
      <c r="J719" s="137">
        <f>'BOYS '!G800</f>
        <v>0</v>
      </c>
    </row>
    <row r="720" spans="1:10">
      <c r="A720" s="136">
        <f>'BOYS '!L801</f>
        <v>0</v>
      </c>
      <c r="B720" s="136">
        <f>'BOYS '!B800</f>
        <v>0</v>
      </c>
      <c r="C720" s="136">
        <f>'BOYS '!A800</f>
        <v>0</v>
      </c>
      <c r="D720" s="136">
        <f>'BOYS '!C800</f>
        <v>0</v>
      </c>
      <c r="E720" s="136">
        <f>'BOYS '!D800</f>
        <v>0</v>
      </c>
      <c r="F720" s="136">
        <f>'BOYS '!E801</f>
        <v>0</v>
      </c>
      <c r="G720" s="136">
        <f>'BOYS '!H801</f>
        <v>0</v>
      </c>
      <c r="H720" s="136">
        <f>'BOYS '!J801</f>
        <v>0</v>
      </c>
      <c r="I720" s="136" t="str">
        <f t="shared" si="11"/>
        <v>00</v>
      </c>
      <c r="J720" s="137">
        <f>'BOYS '!G801</f>
        <v>0</v>
      </c>
    </row>
    <row r="721" spans="1:10">
      <c r="A721" s="136">
        <f>'BOYS '!L802</f>
        <v>0</v>
      </c>
      <c r="B721" s="136">
        <f>'BOYS '!B801</f>
        <v>0</v>
      </c>
      <c r="C721" s="136">
        <f>'BOYS '!A801</f>
        <v>0</v>
      </c>
      <c r="D721" s="136">
        <f>'BOYS '!C801</f>
        <v>0</v>
      </c>
      <c r="E721" s="136">
        <f>'BOYS '!D801</f>
        <v>0</v>
      </c>
      <c r="F721" s="136">
        <f>'BOYS '!E802</f>
        <v>0</v>
      </c>
      <c r="G721" s="136">
        <f>'BOYS '!H802</f>
        <v>0</v>
      </c>
      <c r="H721" s="136">
        <f>'BOYS '!J802</f>
        <v>0</v>
      </c>
      <c r="I721" s="136" t="str">
        <f t="shared" si="11"/>
        <v>00</v>
      </c>
      <c r="J721" s="137">
        <f>'BOYS '!G802</f>
        <v>0</v>
      </c>
    </row>
    <row r="722" spans="1:10">
      <c r="A722" s="136">
        <f>'BOYS '!L803</f>
        <v>0</v>
      </c>
      <c r="B722" s="136">
        <f>'BOYS '!B802</f>
        <v>0</v>
      </c>
      <c r="C722" s="136">
        <f>'BOYS '!A802</f>
        <v>0</v>
      </c>
      <c r="D722" s="136">
        <f>'BOYS '!C802</f>
        <v>0</v>
      </c>
      <c r="E722" s="136">
        <f>'BOYS '!D802</f>
        <v>0</v>
      </c>
      <c r="F722" s="136">
        <f>'BOYS '!E803</f>
        <v>0</v>
      </c>
      <c r="G722" s="136">
        <f>'BOYS '!H803</f>
        <v>0</v>
      </c>
      <c r="H722" s="136">
        <f>'BOYS '!J803</f>
        <v>0</v>
      </c>
      <c r="I722" s="136" t="str">
        <f t="shared" si="11"/>
        <v>00</v>
      </c>
      <c r="J722" s="137">
        <f>'BOYS '!G803</f>
        <v>0</v>
      </c>
    </row>
    <row r="723" spans="1:10">
      <c r="A723" s="136">
        <f>'BOYS '!L804</f>
        <v>0</v>
      </c>
      <c r="B723" s="136">
        <f>'BOYS '!B803</f>
        <v>0</v>
      </c>
      <c r="C723" s="136">
        <f>'BOYS '!A803</f>
        <v>0</v>
      </c>
      <c r="D723" s="136">
        <f>'BOYS '!C803</f>
        <v>0</v>
      </c>
      <c r="E723" s="136">
        <f>'BOYS '!D803</f>
        <v>0</v>
      </c>
      <c r="F723" s="136">
        <f>'BOYS '!E804</f>
        <v>0</v>
      </c>
      <c r="G723" s="136">
        <f>'BOYS '!H804</f>
        <v>0</v>
      </c>
      <c r="H723" s="136">
        <f>'BOYS '!J804</f>
        <v>0</v>
      </c>
      <c r="I723" s="136" t="str">
        <f t="shared" si="11"/>
        <v>00</v>
      </c>
      <c r="J723" s="137">
        <f>'BOYS '!G804</f>
        <v>0</v>
      </c>
    </row>
    <row r="724" spans="1:10">
      <c r="A724" s="136">
        <f>'BOYS '!L805</f>
        <v>0</v>
      </c>
      <c r="B724" s="136">
        <f>'BOYS '!B804</f>
        <v>0</v>
      </c>
      <c r="C724" s="136">
        <f>'BOYS '!A804</f>
        <v>0</v>
      </c>
      <c r="D724" s="136">
        <f>'BOYS '!C804</f>
        <v>0</v>
      </c>
      <c r="E724" s="136">
        <f>'BOYS '!D804</f>
        <v>0</v>
      </c>
      <c r="F724" s="136">
        <f>'BOYS '!E805</f>
        <v>0</v>
      </c>
      <c r="G724" s="136">
        <f>'BOYS '!H805</f>
        <v>0</v>
      </c>
      <c r="H724" s="136">
        <f>'BOYS '!J805</f>
        <v>0</v>
      </c>
      <c r="I724" s="136" t="str">
        <f t="shared" si="11"/>
        <v>00</v>
      </c>
      <c r="J724" s="137">
        <f>'BOYS '!G805</f>
        <v>0</v>
      </c>
    </row>
    <row r="725" spans="1:10">
      <c r="A725" s="136">
        <f>'BOYS '!L806</f>
        <v>0</v>
      </c>
      <c r="B725" s="136">
        <f>'BOYS '!B805</f>
        <v>0</v>
      </c>
      <c r="C725" s="136">
        <f>'BOYS '!A805</f>
        <v>0</v>
      </c>
      <c r="D725" s="136">
        <f>'BOYS '!C805</f>
        <v>0</v>
      </c>
      <c r="E725" s="136">
        <f>'BOYS '!D805</f>
        <v>0</v>
      </c>
      <c r="F725" s="136">
        <f>'BOYS '!E806</f>
        <v>0</v>
      </c>
      <c r="G725" s="136">
        <f>'BOYS '!H806</f>
        <v>0</v>
      </c>
      <c r="H725" s="136">
        <f>'BOYS '!J806</f>
        <v>0</v>
      </c>
      <c r="I725" s="136" t="str">
        <f t="shared" si="11"/>
        <v>00</v>
      </c>
      <c r="J725" s="137">
        <f>'BOYS '!G806</f>
        <v>0</v>
      </c>
    </row>
    <row r="726" spans="1:10">
      <c r="A726" s="136">
        <f>'BOYS '!L807</f>
        <v>0</v>
      </c>
      <c r="B726" s="136">
        <f>'BOYS '!B806</f>
        <v>0</v>
      </c>
      <c r="C726" s="136">
        <f>'BOYS '!A806</f>
        <v>0</v>
      </c>
      <c r="D726" s="136">
        <f>'BOYS '!C806</f>
        <v>0</v>
      </c>
      <c r="E726" s="136">
        <f>'BOYS '!D806</f>
        <v>0</v>
      </c>
      <c r="F726" s="136">
        <f>'BOYS '!E807</f>
        <v>0</v>
      </c>
      <c r="G726" s="136">
        <f>'BOYS '!H807</f>
        <v>0</v>
      </c>
      <c r="H726" s="136">
        <f>'BOYS '!J807</f>
        <v>0</v>
      </c>
      <c r="I726" s="136" t="str">
        <f t="shared" si="11"/>
        <v>00</v>
      </c>
      <c r="J726" s="137">
        <f>'BOYS '!G807</f>
        <v>0</v>
      </c>
    </row>
    <row r="727" spans="1:10">
      <c r="A727" s="136">
        <f>'BOYS '!L808</f>
        <v>0</v>
      </c>
      <c r="B727" s="136">
        <f>'BOYS '!B807</f>
        <v>0</v>
      </c>
      <c r="C727" s="136">
        <f>'BOYS '!A807</f>
        <v>0</v>
      </c>
      <c r="D727" s="136">
        <f>'BOYS '!C807</f>
        <v>0</v>
      </c>
      <c r="E727" s="136">
        <f>'BOYS '!D807</f>
        <v>0</v>
      </c>
      <c r="F727" s="136">
        <f>'BOYS '!E808</f>
        <v>0</v>
      </c>
      <c r="G727" s="136">
        <f>'BOYS '!H808</f>
        <v>0</v>
      </c>
      <c r="H727" s="136">
        <f>'BOYS '!J808</f>
        <v>0</v>
      </c>
      <c r="I727" s="136" t="str">
        <f t="shared" si="11"/>
        <v>00</v>
      </c>
      <c r="J727" s="137">
        <f>'BOYS '!G808</f>
        <v>0</v>
      </c>
    </row>
    <row r="728" spans="1:10">
      <c r="A728" s="136">
        <f>'BOYS '!L809</f>
        <v>0</v>
      </c>
      <c r="B728" s="136">
        <f>'BOYS '!B808</f>
        <v>0</v>
      </c>
      <c r="C728" s="136">
        <f>'BOYS '!A808</f>
        <v>0</v>
      </c>
      <c r="D728" s="136">
        <f>'BOYS '!C808</f>
        <v>0</v>
      </c>
      <c r="E728" s="136">
        <f>'BOYS '!D808</f>
        <v>0</v>
      </c>
      <c r="F728" s="136">
        <f>'BOYS '!E809</f>
        <v>0</v>
      </c>
      <c r="G728" s="136">
        <f>'BOYS '!H809</f>
        <v>0</v>
      </c>
      <c r="H728" s="136">
        <f>'BOYS '!J809</f>
        <v>0</v>
      </c>
      <c r="I728" s="136" t="str">
        <f t="shared" si="11"/>
        <v>00</v>
      </c>
      <c r="J728" s="137">
        <f>'BOYS '!G809</f>
        <v>0</v>
      </c>
    </row>
    <row r="729" spans="1:10">
      <c r="A729" s="136">
        <f>'BOYS '!L810</f>
        <v>0</v>
      </c>
      <c r="B729" s="136">
        <f>'BOYS '!B809</f>
        <v>0</v>
      </c>
      <c r="C729" s="136">
        <f>'BOYS '!A809</f>
        <v>0</v>
      </c>
      <c r="D729" s="136">
        <f>'BOYS '!C809</f>
        <v>0</v>
      </c>
      <c r="E729" s="136">
        <f>'BOYS '!D809</f>
        <v>0</v>
      </c>
      <c r="F729" s="136">
        <f>'BOYS '!E810</f>
        <v>0</v>
      </c>
      <c r="G729" s="136">
        <f>'BOYS '!H810</f>
        <v>0</v>
      </c>
      <c r="H729" s="136">
        <f>'BOYS '!J810</f>
        <v>0</v>
      </c>
      <c r="I729" s="136" t="str">
        <f t="shared" si="11"/>
        <v>00</v>
      </c>
      <c r="J729" s="137">
        <f>'BOYS '!G810</f>
        <v>0</v>
      </c>
    </row>
    <row r="730" spans="1:10">
      <c r="A730" s="136">
        <f>'BOYS '!L811</f>
        <v>0</v>
      </c>
      <c r="B730" s="136">
        <f>'BOYS '!B810</f>
        <v>0</v>
      </c>
      <c r="C730" s="136">
        <f>'BOYS '!A810</f>
        <v>0</v>
      </c>
      <c r="D730" s="136">
        <f>'BOYS '!C810</f>
        <v>0</v>
      </c>
      <c r="E730" s="136">
        <f>'BOYS '!D810</f>
        <v>0</v>
      </c>
      <c r="F730" s="136">
        <f>'BOYS '!E811</f>
        <v>0</v>
      </c>
      <c r="G730" s="136">
        <f>'BOYS '!H811</f>
        <v>0</v>
      </c>
      <c r="H730" s="136">
        <f>'BOYS '!J811</f>
        <v>0</v>
      </c>
      <c r="I730" s="136" t="str">
        <f t="shared" si="11"/>
        <v>00</v>
      </c>
      <c r="J730" s="137">
        <f>'BOYS '!G811</f>
        <v>0</v>
      </c>
    </row>
    <row r="731" spans="1:10">
      <c r="A731" s="136">
        <f>'BOYS '!L812</f>
        <v>0</v>
      </c>
      <c r="B731" s="136">
        <f>'BOYS '!B811</f>
        <v>0</v>
      </c>
      <c r="C731" s="136">
        <f>'BOYS '!A811</f>
        <v>0</v>
      </c>
      <c r="D731" s="136">
        <f>'BOYS '!C811</f>
        <v>0</v>
      </c>
      <c r="E731" s="136">
        <f>'BOYS '!D811</f>
        <v>0</v>
      </c>
      <c r="F731" s="136">
        <f>'BOYS '!E812</f>
        <v>0</v>
      </c>
      <c r="G731" s="136">
        <f>'BOYS '!H812</f>
        <v>0</v>
      </c>
      <c r="H731" s="136">
        <f>'BOYS '!J812</f>
        <v>0</v>
      </c>
      <c r="I731" s="136" t="str">
        <f t="shared" si="11"/>
        <v>00</v>
      </c>
      <c r="J731" s="137">
        <f>'BOYS '!G812</f>
        <v>0</v>
      </c>
    </row>
    <row r="732" spans="1:10">
      <c r="A732" s="136">
        <f>'BOYS '!L813</f>
        <v>0</v>
      </c>
      <c r="B732" s="136">
        <f>'BOYS '!B812</f>
        <v>0</v>
      </c>
      <c r="C732" s="136">
        <f>'BOYS '!A812</f>
        <v>0</v>
      </c>
      <c r="D732" s="136">
        <f>'BOYS '!C812</f>
        <v>0</v>
      </c>
      <c r="E732" s="136">
        <f>'BOYS '!D812</f>
        <v>0</v>
      </c>
      <c r="F732" s="136">
        <f>'BOYS '!E813</f>
        <v>0</v>
      </c>
      <c r="G732" s="136">
        <f>'BOYS '!H813</f>
        <v>0</v>
      </c>
      <c r="H732" s="136">
        <f>'BOYS '!J813</f>
        <v>0</v>
      </c>
      <c r="I732" s="136" t="str">
        <f t="shared" si="11"/>
        <v>00</v>
      </c>
      <c r="J732" s="137">
        <f>'BOYS '!G813</f>
        <v>0</v>
      </c>
    </row>
    <row r="733" spans="1:10">
      <c r="A733" s="136">
        <f>'BOYS '!L814</f>
        <v>0</v>
      </c>
      <c r="B733" s="136">
        <f>'BOYS '!B813</f>
        <v>0</v>
      </c>
      <c r="C733" s="136">
        <f>'BOYS '!A813</f>
        <v>0</v>
      </c>
      <c r="D733" s="136">
        <f>'BOYS '!C813</f>
        <v>0</v>
      </c>
      <c r="E733" s="136">
        <f>'BOYS '!D813</f>
        <v>0</v>
      </c>
      <c r="F733" s="136">
        <f>'BOYS '!E814</f>
        <v>0</v>
      </c>
      <c r="G733" s="136">
        <f>'BOYS '!H814</f>
        <v>0</v>
      </c>
      <c r="H733" s="136">
        <f>'BOYS '!J814</f>
        <v>0</v>
      </c>
      <c r="I733" s="136" t="str">
        <f t="shared" si="11"/>
        <v>00</v>
      </c>
      <c r="J733" s="137">
        <f>'BOYS '!G814</f>
        <v>0</v>
      </c>
    </row>
    <row r="734" spans="1:10">
      <c r="A734" s="136">
        <f>'BOYS '!L815</f>
        <v>0</v>
      </c>
      <c r="B734" s="136">
        <f>'BOYS '!B814</f>
        <v>0</v>
      </c>
      <c r="C734" s="136">
        <f>'BOYS '!A814</f>
        <v>0</v>
      </c>
      <c r="D734" s="136">
        <f>'BOYS '!C814</f>
        <v>0</v>
      </c>
      <c r="E734" s="136">
        <f>'BOYS '!D814</f>
        <v>0</v>
      </c>
      <c r="F734" s="136">
        <f>'BOYS '!E815</f>
        <v>0</v>
      </c>
      <c r="G734" s="136">
        <f>'BOYS '!H815</f>
        <v>0</v>
      </c>
      <c r="H734" s="136">
        <f>'BOYS '!J815</f>
        <v>0</v>
      </c>
      <c r="I734" s="136" t="str">
        <f t="shared" si="11"/>
        <v>00</v>
      </c>
      <c r="J734" s="137">
        <f>'BOYS '!G815</f>
        <v>0</v>
      </c>
    </row>
    <row r="735" spans="1:10">
      <c r="A735" s="136">
        <f>'BOYS '!L816</f>
        <v>0</v>
      </c>
      <c r="B735" s="136">
        <f>'BOYS '!B815</f>
        <v>0</v>
      </c>
      <c r="C735" s="136">
        <f>'BOYS '!A815</f>
        <v>0</v>
      </c>
      <c r="D735" s="136">
        <f>'BOYS '!C815</f>
        <v>0</v>
      </c>
      <c r="E735" s="136">
        <f>'BOYS '!D815</f>
        <v>0</v>
      </c>
      <c r="F735" s="136">
        <f>'BOYS '!E816</f>
        <v>0</v>
      </c>
      <c r="G735" s="136">
        <f>'BOYS '!H816</f>
        <v>0</v>
      </c>
      <c r="H735" s="136">
        <f>'BOYS '!J816</f>
        <v>0</v>
      </c>
      <c r="I735" s="136" t="str">
        <f t="shared" si="11"/>
        <v>00</v>
      </c>
      <c r="J735" s="137">
        <f>'BOYS '!G816</f>
        <v>0</v>
      </c>
    </row>
    <row r="736" spans="1:10">
      <c r="A736" s="136">
        <f>'BOYS '!L817</f>
        <v>0</v>
      </c>
      <c r="B736" s="136">
        <f>'BOYS '!B816</f>
        <v>0</v>
      </c>
      <c r="C736" s="136">
        <f>'BOYS '!A816</f>
        <v>0</v>
      </c>
      <c r="D736" s="136">
        <f>'BOYS '!C816</f>
        <v>0</v>
      </c>
      <c r="E736" s="136">
        <f>'BOYS '!D816</f>
        <v>0</v>
      </c>
      <c r="F736" s="136">
        <f>'BOYS '!E817</f>
        <v>0</v>
      </c>
      <c r="G736" s="136">
        <f>'BOYS '!H817</f>
        <v>0</v>
      </c>
      <c r="H736" s="136">
        <f>'BOYS '!J817</f>
        <v>0</v>
      </c>
      <c r="I736" s="136" t="str">
        <f t="shared" si="11"/>
        <v>00</v>
      </c>
      <c r="J736" s="137">
        <f>'BOYS '!G817</f>
        <v>0</v>
      </c>
    </row>
    <row r="737" spans="1:10">
      <c r="A737" s="136">
        <f>'BOYS '!L818</f>
        <v>0</v>
      </c>
      <c r="B737" s="136">
        <f>'BOYS '!B817</f>
        <v>0</v>
      </c>
      <c r="C737" s="136">
        <f>'BOYS '!A817</f>
        <v>0</v>
      </c>
      <c r="D737" s="136">
        <f>'BOYS '!C817</f>
        <v>0</v>
      </c>
      <c r="E737" s="136">
        <f>'BOYS '!D817</f>
        <v>0</v>
      </c>
      <c r="F737" s="136">
        <f>'BOYS '!E818</f>
        <v>0</v>
      </c>
      <c r="G737" s="136">
        <f>'BOYS '!H818</f>
        <v>0</v>
      </c>
      <c r="H737" s="136">
        <f>'BOYS '!J818</f>
        <v>0</v>
      </c>
      <c r="I737" s="136" t="str">
        <f t="shared" si="11"/>
        <v>00</v>
      </c>
      <c r="J737" s="137">
        <f>'BOYS '!G818</f>
        <v>0</v>
      </c>
    </row>
    <row r="738" spans="1:10">
      <c r="A738" s="136">
        <f>'BOYS '!L819</f>
        <v>0</v>
      </c>
      <c r="B738" s="136">
        <f>'BOYS '!B818</f>
        <v>0</v>
      </c>
      <c r="C738" s="136">
        <f>'BOYS '!A818</f>
        <v>0</v>
      </c>
      <c r="D738" s="136">
        <f>'BOYS '!C818</f>
        <v>0</v>
      </c>
      <c r="E738" s="136">
        <f>'BOYS '!D818</f>
        <v>0</v>
      </c>
      <c r="F738" s="136">
        <f>'BOYS '!E819</f>
        <v>0</v>
      </c>
      <c r="G738" s="136">
        <f>'BOYS '!H819</f>
        <v>0</v>
      </c>
      <c r="H738" s="136">
        <f>'BOYS '!J819</f>
        <v>0</v>
      </c>
      <c r="I738" s="136" t="str">
        <f t="shared" si="11"/>
        <v>00</v>
      </c>
      <c r="J738" s="137">
        <f>'BOYS '!G819</f>
        <v>0</v>
      </c>
    </row>
    <row r="739" spans="1:10">
      <c r="A739" s="136">
        <f>'BOYS '!L820</f>
        <v>0</v>
      </c>
      <c r="B739" s="136">
        <f>'BOYS '!B819</f>
        <v>0</v>
      </c>
      <c r="C739" s="136">
        <f>'BOYS '!A819</f>
        <v>0</v>
      </c>
      <c r="D739" s="136">
        <f>'BOYS '!C819</f>
        <v>0</v>
      </c>
      <c r="E739" s="136">
        <f>'BOYS '!D819</f>
        <v>0</v>
      </c>
      <c r="F739" s="136">
        <f>'BOYS '!E820</f>
        <v>0</v>
      </c>
      <c r="G739" s="136">
        <f>'BOYS '!H820</f>
        <v>0</v>
      </c>
      <c r="H739" s="136">
        <f>'BOYS '!J820</f>
        <v>0</v>
      </c>
      <c r="I739" s="136" t="str">
        <f t="shared" si="11"/>
        <v>00</v>
      </c>
      <c r="J739" s="137">
        <f>'BOYS '!G820</f>
        <v>0</v>
      </c>
    </row>
    <row r="740" spans="1:10">
      <c r="A740" s="136">
        <f>'BOYS '!L821</f>
        <v>0</v>
      </c>
      <c r="B740" s="136">
        <f>'BOYS '!B820</f>
        <v>0</v>
      </c>
      <c r="C740" s="136">
        <f>'BOYS '!A820</f>
        <v>0</v>
      </c>
      <c r="D740" s="136">
        <f>'BOYS '!C820</f>
        <v>0</v>
      </c>
      <c r="E740" s="136">
        <f>'BOYS '!D820</f>
        <v>0</v>
      </c>
      <c r="F740" s="136">
        <f>'BOYS '!E821</f>
        <v>0</v>
      </c>
      <c r="G740" s="136">
        <f>'BOYS '!H821</f>
        <v>0</v>
      </c>
      <c r="H740" s="136">
        <f>'BOYS '!J821</f>
        <v>0</v>
      </c>
      <c r="I740" s="136" t="str">
        <f t="shared" si="11"/>
        <v>00</v>
      </c>
      <c r="J740" s="137">
        <f>'BOYS '!G821</f>
        <v>0</v>
      </c>
    </row>
    <row r="741" spans="1:10">
      <c r="A741" s="136">
        <f>'BOYS '!L822</f>
        <v>0</v>
      </c>
      <c r="B741" s="136">
        <f>'BOYS '!B821</f>
        <v>0</v>
      </c>
      <c r="C741" s="136">
        <f>'BOYS '!A821</f>
        <v>0</v>
      </c>
      <c r="D741" s="136">
        <f>'BOYS '!C821</f>
        <v>0</v>
      </c>
      <c r="E741" s="136">
        <f>'BOYS '!D821</f>
        <v>0</v>
      </c>
      <c r="F741" s="136">
        <f>'BOYS '!E822</f>
        <v>0</v>
      </c>
      <c r="G741" s="136">
        <f>'BOYS '!H822</f>
        <v>0</v>
      </c>
      <c r="H741" s="136">
        <f>'BOYS '!J822</f>
        <v>0</v>
      </c>
      <c r="I741" s="136" t="str">
        <f t="shared" si="11"/>
        <v>00</v>
      </c>
      <c r="J741" s="137">
        <f>'BOYS '!G822</f>
        <v>0</v>
      </c>
    </row>
    <row r="742" spans="1:10">
      <c r="A742" s="136">
        <f>'BOYS '!L823</f>
        <v>0</v>
      </c>
      <c r="B742" s="136">
        <f>'BOYS '!B822</f>
        <v>0</v>
      </c>
      <c r="C742" s="136">
        <f>'BOYS '!A822</f>
        <v>0</v>
      </c>
      <c r="D742" s="136">
        <f>'BOYS '!C822</f>
        <v>0</v>
      </c>
      <c r="E742" s="136">
        <f>'BOYS '!D822</f>
        <v>0</v>
      </c>
      <c r="F742" s="136">
        <f>'BOYS '!E823</f>
        <v>0</v>
      </c>
      <c r="G742" s="136">
        <f>'BOYS '!H823</f>
        <v>0</v>
      </c>
      <c r="H742" s="136">
        <f>'BOYS '!J823</f>
        <v>0</v>
      </c>
      <c r="I742" s="136" t="str">
        <f t="shared" si="11"/>
        <v>00</v>
      </c>
      <c r="J742" s="137">
        <f>'BOYS '!G823</f>
        <v>0</v>
      </c>
    </row>
    <row r="743" spans="1:10">
      <c r="A743" s="136">
        <f>'BOYS '!L824</f>
        <v>0</v>
      </c>
      <c r="B743" s="136">
        <f>'BOYS '!B823</f>
        <v>0</v>
      </c>
      <c r="C743" s="136">
        <f>'BOYS '!A823</f>
        <v>0</v>
      </c>
      <c r="D743" s="136">
        <f>'BOYS '!C823</f>
        <v>0</v>
      </c>
      <c r="E743" s="136">
        <f>'BOYS '!D823</f>
        <v>0</v>
      </c>
      <c r="F743" s="136">
        <f>'BOYS '!E824</f>
        <v>0</v>
      </c>
      <c r="G743" s="136">
        <f>'BOYS '!H824</f>
        <v>0</v>
      </c>
      <c r="H743" s="136">
        <f>'BOYS '!J824</f>
        <v>0</v>
      </c>
      <c r="I743" s="136" t="str">
        <f t="shared" si="11"/>
        <v>00</v>
      </c>
      <c r="J743" s="137">
        <f>'BOYS '!G824</f>
        <v>0</v>
      </c>
    </row>
    <row r="744" spans="1:10">
      <c r="A744" s="136">
        <f>'BOYS '!L825</f>
        <v>0</v>
      </c>
      <c r="B744" s="136">
        <f>'BOYS '!B824</f>
        <v>0</v>
      </c>
      <c r="C744" s="136">
        <f>'BOYS '!A824</f>
        <v>0</v>
      </c>
      <c r="D744" s="136">
        <f>'BOYS '!C824</f>
        <v>0</v>
      </c>
      <c r="E744" s="136">
        <f>'BOYS '!D824</f>
        <v>0</v>
      </c>
      <c r="F744" s="136">
        <f>'BOYS '!E825</f>
        <v>0</v>
      </c>
      <c r="G744" s="136">
        <f>'BOYS '!H825</f>
        <v>0</v>
      </c>
      <c r="H744" s="136">
        <f>'BOYS '!J825</f>
        <v>0</v>
      </c>
      <c r="I744" s="136" t="str">
        <f t="shared" si="11"/>
        <v>00</v>
      </c>
      <c r="J744" s="137">
        <f>'BOYS '!G825</f>
        <v>0</v>
      </c>
    </row>
    <row r="745" spans="1:10">
      <c r="A745" s="136">
        <f>'BOYS '!L826</f>
        <v>0</v>
      </c>
      <c r="B745" s="136">
        <f>'BOYS '!B825</f>
        <v>0</v>
      </c>
      <c r="C745" s="136">
        <f>'BOYS '!A825</f>
        <v>0</v>
      </c>
      <c r="D745" s="136">
        <f>'BOYS '!C825</f>
        <v>0</v>
      </c>
      <c r="E745" s="136">
        <f>'BOYS '!D825</f>
        <v>0</v>
      </c>
      <c r="F745" s="136">
        <f>'BOYS '!E826</f>
        <v>0</v>
      </c>
      <c r="G745" s="136">
        <f>'BOYS '!H826</f>
        <v>0</v>
      </c>
      <c r="H745" s="136">
        <f>'BOYS '!J826</f>
        <v>0</v>
      </c>
      <c r="I745" s="136" t="str">
        <f t="shared" si="11"/>
        <v>00</v>
      </c>
      <c r="J745" s="137">
        <f>'BOYS '!G826</f>
        <v>0</v>
      </c>
    </row>
    <row r="746" spans="1:10">
      <c r="A746" s="136">
        <f>'BOYS '!L827</f>
        <v>0</v>
      </c>
      <c r="B746" s="136">
        <f>'BOYS '!B826</f>
        <v>0</v>
      </c>
      <c r="C746" s="136">
        <f>'BOYS '!A826</f>
        <v>0</v>
      </c>
      <c r="D746" s="136">
        <f>'BOYS '!C826</f>
        <v>0</v>
      </c>
      <c r="E746" s="136">
        <f>'BOYS '!D826</f>
        <v>0</v>
      </c>
      <c r="F746" s="136">
        <f>'BOYS '!E827</f>
        <v>0</v>
      </c>
      <c r="G746" s="136">
        <f>'BOYS '!H827</f>
        <v>0</v>
      </c>
      <c r="H746" s="136">
        <f>'BOYS '!J827</f>
        <v>0</v>
      </c>
      <c r="I746" s="136" t="str">
        <f t="shared" si="11"/>
        <v>00</v>
      </c>
      <c r="J746" s="137">
        <f>'BOYS '!G827</f>
        <v>0</v>
      </c>
    </row>
    <row r="747" spans="1:10">
      <c r="A747" s="136">
        <f>'BOYS '!L828</f>
        <v>0</v>
      </c>
      <c r="B747" s="136">
        <f>'BOYS '!B827</f>
        <v>0</v>
      </c>
      <c r="C747" s="136">
        <f>'BOYS '!A827</f>
        <v>0</v>
      </c>
      <c r="D747" s="136">
        <f>'BOYS '!C827</f>
        <v>0</v>
      </c>
      <c r="E747" s="136">
        <f>'BOYS '!D827</f>
        <v>0</v>
      </c>
      <c r="F747" s="136">
        <f>'BOYS '!E828</f>
        <v>0</v>
      </c>
      <c r="G747" s="136">
        <f>'BOYS '!H828</f>
        <v>0</v>
      </c>
      <c r="H747" s="136">
        <f>'BOYS '!J828</f>
        <v>0</v>
      </c>
      <c r="I747" s="136" t="str">
        <f t="shared" si="11"/>
        <v>00</v>
      </c>
      <c r="J747" s="137">
        <f>'BOYS '!G828</f>
        <v>0</v>
      </c>
    </row>
    <row r="748" spans="1:10">
      <c r="A748" s="136">
        <f>'BOYS '!L829</f>
        <v>0</v>
      </c>
      <c r="B748" s="136">
        <f>'BOYS '!B828</f>
        <v>0</v>
      </c>
      <c r="C748" s="136">
        <f>'BOYS '!A828</f>
        <v>0</v>
      </c>
      <c r="D748" s="136">
        <f>'BOYS '!C828</f>
        <v>0</v>
      </c>
      <c r="E748" s="136">
        <f>'BOYS '!D828</f>
        <v>0</v>
      </c>
      <c r="F748" s="136">
        <f>'BOYS '!E829</f>
        <v>0</v>
      </c>
      <c r="G748" s="136">
        <f>'BOYS '!H829</f>
        <v>0</v>
      </c>
      <c r="H748" s="136">
        <f>'BOYS '!J829</f>
        <v>0</v>
      </c>
      <c r="I748" s="136" t="str">
        <f t="shared" si="11"/>
        <v>00</v>
      </c>
      <c r="J748" s="137">
        <f>'BOYS '!G829</f>
        <v>0</v>
      </c>
    </row>
    <row r="749" spans="1:10">
      <c r="A749" s="136">
        <f>'BOYS '!L830</f>
        <v>0</v>
      </c>
      <c r="B749" s="136">
        <f>'BOYS '!B829</f>
        <v>0</v>
      </c>
      <c r="C749" s="136">
        <f>'BOYS '!A829</f>
        <v>0</v>
      </c>
      <c r="D749" s="136">
        <f>'BOYS '!C829</f>
        <v>0</v>
      </c>
      <c r="E749" s="136">
        <f>'BOYS '!D829</f>
        <v>0</v>
      </c>
      <c r="F749" s="136">
        <f>'BOYS '!E830</f>
        <v>0</v>
      </c>
      <c r="G749" s="136">
        <f>'BOYS '!H830</f>
        <v>0</v>
      </c>
      <c r="H749" s="136">
        <f>'BOYS '!J830</f>
        <v>0</v>
      </c>
      <c r="I749" s="136" t="str">
        <f t="shared" si="11"/>
        <v>00</v>
      </c>
      <c r="J749" s="137">
        <f>'BOYS '!G830</f>
        <v>0</v>
      </c>
    </row>
    <row r="750" spans="1:10">
      <c r="A750" s="136">
        <f>'BOYS '!L831</f>
        <v>0</v>
      </c>
      <c r="B750" s="136">
        <f>'BOYS '!B830</f>
        <v>0</v>
      </c>
      <c r="C750" s="136">
        <f>'BOYS '!A830</f>
        <v>0</v>
      </c>
      <c r="D750" s="136">
        <f>'BOYS '!C830</f>
        <v>0</v>
      </c>
      <c r="E750" s="136">
        <f>'BOYS '!D830</f>
        <v>0</v>
      </c>
      <c r="F750" s="136">
        <f>'BOYS '!E831</f>
        <v>0</v>
      </c>
      <c r="G750" s="136">
        <f>'BOYS '!H831</f>
        <v>0</v>
      </c>
      <c r="H750" s="136">
        <f>'BOYS '!J831</f>
        <v>0</v>
      </c>
      <c r="I750" s="136" t="str">
        <f t="shared" si="11"/>
        <v>00</v>
      </c>
      <c r="J750" s="137">
        <f>'BOYS '!G831</f>
        <v>0</v>
      </c>
    </row>
    <row r="751" spans="1:10">
      <c r="A751" s="136">
        <f>'BOYS '!L832</f>
        <v>0</v>
      </c>
      <c r="B751" s="136">
        <f>'BOYS '!B831</f>
        <v>0</v>
      </c>
      <c r="C751" s="136">
        <f>'BOYS '!A831</f>
        <v>0</v>
      </c>
      <c r="D751" s="136">
        <f>'BOYS '!C831</f>
        <v>0</v>
      </c>
      <c r="E751" s="136">
        <f>'BOYS '!D831</f>
        <v>0</v>
      </c>
      <c r="F751" s="136">
        <f>'BOYS '!E832</f>
        <v>0</v>
      </c>
      <c r="G751" s="136">
        <f>'BOYS '!H832</f>
        <v>0</v>
      </c>
      <c r="H751" s="136">
        <f>'BOYS '!J832</f>
        <v>0</v>
      </c>
      <c r="I751" s="136" t="str">
        <f t="shared" si="11"/>
        <v>00</v>
      </c>
      <c r="J751" s="137">
        <f>'BOYS '!G832</f>
        <v>0</v>
      </c>
    </row>
    <row r="752" spans="1:10">
      <c r="A752" s="136">
        <f>'BOYS '!L833</f>
        <v>0</v>
      </c>
      <c r="B752" s="136">
        <f>'BOYS '!B832</f>
        <v>0</v>
      </c>
      <c r="C752" s="136">
        <f>'BOYS '!A832</f>
        <v>0</v>
      </c>
      <c r="D752" s="136">
        <f>'BOYS '!C832</f>
        <v>0</v>
      </c>
      <c r="E752" s="136">
        <f>'BOYS '!D832</f>
        <v>0</v>
      </c>
      <c r="F752" s="136">
        <f>'BOYS '!E833</f>
        <v>0</v>
      </c>
      <c r="G752" s="136">
        <f>'BOYS '!H833</f>
        <v>0</v>
      </c>
      <c r="H752" s="136">
        <f>'BOYS '!J833</f>
        <v>0</v>
      </c>
      <c r="I752" s="136" t="str">
        <f t="shared" si="11"/>
        <v>00</v>
      </c>
      <c r="J752" s="137">
        <f>'BOYS '!G833</f>
        <v>0</v>
      </c>
    </row>
    <row r="753" spans="1:10">
      <c r="A753" s="136">
        <f>'BOYS '!L834</f>
        <v>0</v>
      </c>
      <c r="B753" s="136">
        <f>'BOYS '!B833</f>
        <v>0</v>
      </c>
      <c r="C753" s="136">
        <f>'BOYS '!A833</f>
        <v>0</v>
      </c>
      <c r="D753" s="136">
        <f>'BOYS '!C833</f>
        <v>0</v>
      </c>
      <c r="E753" s="136">
        <f>'BOYS '!D833</f>
        <v>0</v>
      </c>
      <c r="F753" s="136">
        <f>'BOYS '!E834</f>
        <v>0</v>
      </c>
      <c r="G753" s="136">
        <f>'BOYS '!H834</f>
        <v>0</v>
      </c>
      <c r="H753" s="136">
        <f>'BOYS '!J834</f>
        <v>0</v>
      </c>
      <c r="I753" s="136" t="str">
        <f t="shared" si="11"/>
        <v>00</v>
      </c>
      <c r="J753" s="137">
        <f>'BOYS '!G834</f>
        <v>0</v>
      </c>
    </row>
    <row r="754" spans="1:10">
      <c r="A754" s="136">
        <f>'BOYS '!L835</f>
        <v>0</v>
      </c>
      <c r="B754" s="136">
        <f>'BOYS '!B834</f>
        <v>0</v>
      </c>
      <c r="C754" s="136">
        <f>'BOYS '!A834</f>
        <v>0</v>
      </c>
      <c r="D754" s="136">
        <f>'BOYS '!C834</f>
        <v>0</v>
      </c>
      <c r="E754" s="136">
        <f>'BOYS '!D834</f>
        <v>0</v>
      </c>
      <c r="F754" s="136">
        <f>'BOYS '!E835</f>
        <v>0</v>
      </c>
      <c r="G754" s="136">
        <f>'BOYS '!H835</f>
        <v>0</v>
      </c>
      <c r="H754" s="136">
        <f>'BOYS '!J835</f>
        <v>0</v>
      </c>
      <c r="I754" s="136" t="str">
        <f t="shared" si="11"/>
        <v>00</v>
      </c>
      <c r="J754" s="137">
        <f>'BOYS '!G835</f>
        <v>0</v>
      </c>
    </row>
    <row r="755" spans="1:10">
      <c r="A755" s="136">
        <f>'BOYS '!L836</f>
        <v>0</v>
      </c>
      <c r="B755" s="136">
        <f>'BOYS '!B835</f>
        <v>0</v>
      </c>
      <c r="C755" s="136">
        <f>'BOYS '!A835</f>
        <v>0</v>
      </c>
      <c r="D755" s="136">
        <f>'BOYS '!C835</f>
        <v>0</v>
      </c>
      <c r="E755" s="136">
        <f>'BOYS '!D835</f>
        <v>0</v>
      </c>
      <c r="F755" s="136">
        <f>'BOYS '!E836</f>
        <v>0</v>
      </c>
      <c r="G755" s="136">
        <f>'BOYS '!H836</f>
        <v>0</v>
      </c>
      <c r="H755" s="136">
        <f>'BOYS '!J836</f>
        <v>0</v>
      </c>
      <c r="I755" s="136" t="str">
        <f t="shared" si="11"/>
        <v>00</v>
      </c>
      <c r="J755" s="137">
        <f>'BOYS '!G836</f>
        <v>0</v>
      </c>
    </row>
    <row r="756" spans="1:10">
      <c r="A756" s="136">
        <f>'BOYS '!L837</f>
        <v>0</v>
      </c>
      <c r="B756" s="136">
        <f>'BOYS '!B836</f>
        <v>0</v>
      </c>
      <c r="C756" s="136">
        <f>'BOYS '!A836</f>
        <v>0</v>
      </c>
      <c r="D756" s="136">
        <f>'BOYS '!C836</f>
        <v>0</v>
      </c>
      <c r="E756" s="136">
        <f>'BOYS '!D836</f>
        <v>0</v>
      </c>
      <c r="F756" s="136">
        <f>'BOYS '!E837</f>
        <v>0</v>
      </c>
      <c r="G756" s="136">
        <f>'BOYS '!H837</f>
        <v>0</v>
      </c>
      <c r="H756" s="136">
        <f>'BOYS '!J837</f>
        <v>0</v>
      </c>
      <c r="I756" s="136" t="str">
        <f t="shared" si="11"/>
        <v>00</v>
      </c>
      <c r="J756" s="137">
        <f>'BOYS '!G837</f>
        <v>0</v>
      </c>
    </row>
    <row r="757" spans="1:10">
      <c r="A757" s="136">
        <f>'BOYS '!L838</f>
        <v>0</v>
      </c>
      <c r="B757" s="136">
        <f>'BOYS '!B837</f>
        <v>0</v>
      </c>
      <c r="C757" s="136">
        <f>'BOYS '!A837</f>
        <v>0</v>
      </c>
      <c r="D757" s="136">
        <f>'BOYS '!C837</f>
        <v>0</v>
      </c>
      <c r="E757" s="136">
        <f>'BOYS '!D837</f>
        <v>0</v>
      </c>
      <c r="F757" s="136">
        <f>'BOYS '!E838</f>
        <v>0</v>
      </c>
      <c r="G757" s="136">
        <f>'BOYS '!H838</f>
        <v>0</v>
      </c>
      <c r="H757" s="136">
        <f>'BOYS '!J838</f>
        <v>0</v>
      </c>
      <c r="I757" s="136" t="str">
        <f t="shared" si="11"/>
        <v>00</v>
      </c>
      <c r="J757" s="137">
        <f>'BOYS '!G838</f>
        <v>0</v>
      </c>
    </row>
    <row r="758" spans="1:10">
      <c r="A758" s="136">
        <f>'BOYS '!L839</f>
        <v>0</v>
      </c>
      <c r="B758" s="136">
        <f>'BOYS '!B838</f>
        <v>0</v>
      </c>
      <c r="C758" s="136">
        <f>'BOYS '!A838</f>
        <v>0</v>
      </c>
      <c r="D758" s="136">
        <f>'BOYS '!C838</f>
        <v>0</v>
      </c>
      <c r="E758" s="136">
        <f>'BOYS '!D838</f>
        <v>0</v>
      </c>
      <c r="F758" s="136">
        <f>'BOYS '!E839</f>
        <v>0</v>
      </c>
      <c r="G758" s="136">
        <f>'BOYS '!H839</f>
        <v>0</v>
      </c>
      <c r="H758" s="136">
        <f>'BOYS '!J839</f>
        <v>0</v>
      </c>
      <c r="I758" s="136" t="str">
        <f t="shared" si="11"/>
        <v>00</v>
      </c>
      <c r="J758" s="137">
        <f>'BOYS '!G839</f>
        <v>0</v>
      </c>
    </row>
    <row r="759" spans="1:10">
      <c r="A759" s="136">
        <f>'BOYS '!L840</f>
        <v>0</v>
      </c>
      <c r="B759" s="136">
        <f>'BOYS '!B839</f>
        <v>0</v>
      </c>
      <c r="C759" s="136">
        <f>'BOYS '!A839</f>
        <v>0</v>
      </c>
      <c r="D759" s="136">
        <f>'BOYS '!C839</f>
        <v>0</v>
      </c>
      <c r="E759" s="136">
        <f>'BOYS '!D839</f>
        <v>0</v>
      </c>
      <c r="F759" s="136">
        <f>'BOYS '!E840</f>
        <v>0</v>
      </c>
      <c r="G759" s="136">
        <f>'BOYS '!H840</f>
        <v>0</v>
      </c>
      <c r="H759" s="136">
        <f>'BOYS '!J840</f>
        <v>0</v>
      </c>
      <c r="I759" s="136" t="str">
        <f t="shared" si="11"/>
        <v>00</v>
      </c>
      <c r="J759" s="137">
        <f>'BOYS '!G840</f>
        <v>0</v>
      </c>
    </row>
    <row r="760" spans="1:10">
      <c r="A760" s="136">
        <f>'BOYS '!L841</f>
        <v>0</v>
      </c>
      <c r="B760" s="136">
        <f>'BOYS '!B840</f>
        <v>0</v>
      </c>
      <c r="C760" s="136">
        <f>'BOYS '!A840</f>
        <v>0</v>
      </c>
      <c r="D760" s="136">
        <f>'BOYS '!C840</f>
        <v>0</v>
      </c>
      <c r="E760" s="136">
        <f>'BOYS '!D840</f>
        <v>0</v>
      </c>
      <c r="F760" s="136">
        <f>'BOYS '!E841</f>
        <v>0</v>
      </c>
      <c r="G760" s="136">
        <f>'BOYS '!H841</f>
        <v>0</v>
      </c>
      <c r="H760" s="136">
        <f>'BOYS '!J841</f>
        <v>0</v>
      </c>
      <c r="I760" s="136" t="str">
        <f t="shared" si="11"/>
        <v>00</v>
      </c>
      <c r="J760" s="137">
        <f>'BOYS '!G841</f>
        <v>0</v>
      </c>
    </row>
    <row r="761" spans="1:10">
      <c r="A761" s="136">
        <f>'BOYS '!L842</f>
        <v>0</v>
      </c>
      <c r="B761" s="136">
        <f>'BOYS '!B841</f>
        <v>0</v>
      </c>
      <c r="C761" s="136">
        <f>'BOYS '!A841</f>
        <v>0</v>
      </c>
      <c r="D761" s="136">
        <f>'BOYS '!C841</f>
        <v>0</v>
      </c>
      <c r="E761" s="136">
        <f>'BOYS '!D841</f>
        <v>0</v>
      </c>
      <c r="F761" s="136">
        <f>'BOYS '!E842</f>
        <v>0</v>
      </c>
      <c r="G761" s="136">
        <f>'BOYS '!H842</f>
        <v>0</v>
      </c>
      <c r="H761" s="136">
        <f>'BOYS '!J842</f>
        <v>0</v>
      </c>
      <c r="I761" s="136" t="str">
        <f t="shared" si="11"/>
        <v>00</v>
      </c>
      <c r="J761" s="137">
        <f>'BOYS '!G842</f>
        <v>0</v>
      </c>
    </row>
    <row r="762" spans="1:10">
      <c r="A762" s="136">
        <f>'BOYS '!L843</f>
        <v>0</v>
      </c>
      <c r="B762" s="136">
        <f>'BOYS '!B842</f>
        <v>0</v>
      </c>
      <c r="C762" s="136">
        <f>'BOYS '!A842</f>
        <v>0</v>
      </c>
      <c r="D762" s="136">
        <f>'BOYS '!C842</f>
        <v>0</v>
      </c>
      <c r="E762" s="136">
        <f>'BOYS '!D842</f>
        <v>0</v>
      </c>
      <c r="F762" s="136">
        <f>'BOYS '!E843</f>
        <v>0</v>
      </c>
      <c r="G762" s="136">
        <f>'BOYS '!H843</f>
        <v>0</v>
      </c>
      <c r="H762" s="136">
        <f>'BOYS '!J843</f>
        <v>0</v>
      </c>
      <c r="I762" s="136" t="str">
        <f t="shared" si="11"/>
        <v>00</v>
      </c>
      <c r="J762" s="137">
        <f>'BOYS '!G843</f>
        <v>0</v>
      </c>
    </row>
    <row r="763" spans="1:10">
      <c r="A763" s="136">
        <f>'BOYS '!L844</f>
        <v>0</v>
      </c>
      <c r="B763" s="136">
        <f>'BOYS '!B843</f>
        <v>0</v>
      </c>
      <c r="C763" s="136">
        <f>'BOYS '!A843</f>
        <v>0</v>
      </c>
      <c r="D763" s="136">
        <f>'BOYS '!C843</f>
        <v>0</v>
      </c>
      <c r="E763" s="136">
        <f>'BOYS '!D843</f>
        <v>0</v>
      </c>
      <c r="F763" s="136">
        <f>'BOYS '!E844</f>
        <v>0</v>
      </c>
      <c r="G763" s="136">
        <f>'BOYS '!H844</f>
        <v>0</v>
      </c>
      <c r="H763" s="136">
        <f>'BOYS '!J844</f>
        <v>0</v>
      </c>
      <c r="I763" s="136" t="str">
        <f t="shared" si="11"/>
        <v>00</v>
      </c>
      <c r="J763" s="137">
        <f>'BOYS '!G844</f>
        <v>0</v>
      </c>
    </row>
    <row r="764" spans="1:10">
      <c r="A764" s="136">
        <f>'BOYS '!L845</f>
        <v>0</v>
      </c>
      <c r="B764" s="136">
        <f>'BOYS '!B844</f>
        <v>0</v>
      </c>
      <c r="C764" s="136">
        <f>'BOYS '!A844</f>
        <v>0</v>
      </c>
      <c r="D764" s="136">
        <f>'BOYS '!C844</f>
        <v>0</v>
      </c>
      <c r="E764" s="136">
        <f>'BOYS '!D844</f>
        <v>0</v>
      </c>
      <c r="F764" s="136">
        <f>'BOYS '!E845</f>
        <v>0</v>
      </c>
      <c r="G764" s="136">
        <f>'BOYS '!H845</f>
        <v>0</v>
      </c>
      <c r="H764" s="136">
        <f>'BOYS '!J845</f>
        <v>0</v>
      </c>
      <c r="I764" s="136" t="str">
        <f t="shared" si="11"/>
        <v>00</v>
      </c>
      <c r="J764" s="137">
        <f>'BOYS '!G845</f>
        <v>0</v>
      </c>
    </row>
    <row r="765" spans="1:10">
      <c r="A765" s="136">
        <f>'BOYS '!L846</f>
        <v>0</v>
      </c>
      <c r="B765" s="136">
        <f>'BOYS '!B845</f>
        <v>0</v>
      </c>
      <c r="C765" s="136">
        <f>'BOYS '!A845</f>
        <v>0</v>
      </c>
      <c r="D765" s="136">
        <f>'BOYS '!C845</f>
        <v>0</v>
      </c>
      <c r="E765" s="136">
        <f>'BOYS '!D845</f>
        <v>0</v>
      </c>
      <c r="F765" s="136">
        <f>'BOYS '!E846</f>
        <v>0</v>
      </c>
      <c r="G765" s="136">
        <f>'BOYS '!H846</f>
        <v>0</v>
      </c>
      <c r="H765" s="136">
        <f>'BOYS '!J846</f>
        <v>0</v>
      </c>
      <c r="I765" s="136" t="str">
        <f t="shared" si="11"/>
        <v>00</v>
      </c>
      <c r="J765" s="137">
        <f>'BOYS '!G846</f>
        <v>0</v>
      </c>
    </row>
    <row r="766" spans="1:10">
      <c r="A766" s="136">
        <f>'BOYS '!L847</f>
        <v>0</v>
      </c>
      <c r="B766" s="136">
        <f>'BOYS '!B846</f>
        <v>0</v>
      </c>
      <c r="C766" s="136">
        <f>'BOYS '!A846</f>
        <v>0</v>
      </c>
      <c r="D766" s="136">
        <f>'BOYS '!C846</f>
        <v>0</v>
      </c>
      <c r="E766" s="136">
        <f>'BOYS '!D846</f>
        <v>0</v>
      </c>
      <c r="F766" s="136">
        <f>'BOYS '!E847</f>
        <v>0</v>
      </c>
      <c r="G766" s="136">
        <f>'BOYS '!H847</f>
        <v>0</v>
      </c>
      <c r="H766" s="136">
        <f>'BOYS '!J847</f>
        <v>0</v>
      </c>
      <c r="I766" s="136" t="str">
        <f t="shared" si="11"/>
        <v>00</v>
      </c>
      <c r="J766" s="137">
        <f>'BOYS '!G847</f>
        <v>0</v>
      </c>
    </row>
    <row r="767" spans="1:10">
      <c r="A767" s="136">
        <f>'BOYS '!L848</f>
        <v>0</v>
      </c>
      <c r="B767" s="136">
        <f>'BOYS '!B847</f>
        <v>0</v>
      </c>
      <c r="C767" s="136">
        <f>'BOYS '!A847</f>
        <v>0</v>
      </c>
      <c r="D767" s="136">
        <f>'BOYS '!C847</f>
        <v>0</v>
      </c>
      <c r="E767" s="136">
        <f>'BOYS '!D847</f>
        <v>0</v>
      </c>
      <c r="F767" s="136">
        <f>'BOYS '!E848</f>
        <v>0</v>
      </c>
      <c r="G767" s="136">
        <f>'BOYS '!H848</f>
        <v>0</v>
      </c>
      <c r="H767" s="136">
        <f>'BOYS '!J848</f>
        <v>0</v>
      </c>
      <c r="I767" s="136" t="str">
        <f t="shared" si="11"/>
        <v>00</v>
      </c>
      <c r="J767" s="137">
        <f>'BOYS '!G848</f>
        <v>0</v>
      </c>
    </row>
    <row r="768" spans="1:10">
      <c r="A768" s="136">
        <f>'BOYS '!L849</f>
        <v>0</v>
      </c>
      <c r="B768" s="136">
        <f>'BOYS '!B848</f>
        <v>0</v>
      </c>
      <c r="C768" s="136">
        <f>'BOYS '!A848</f>
        <v>0</v>
      </c>
      <c r="D768" s="136">
        <f>'BOYS '!C848</f>
        <v>0</v>
      </c>
      <c r="E768" s="136">
        <f>'BOYS '!D848</f>
        <v>0</v>
      </c>
      <c r="F768" s="136">
        <f>'BOYS '!E849</f>
        <v>0</v>
      </c>
      <c r="G768" s="136">
        <f>'BOYS '!H849</f>
        <v>0</v>
      </c>
      <c r="H768" s="136">
        <f>'BOYS '!J849</f>
        <v>0</v>
      </c>
      <c r="I768" s="136" t="str">
        <f t="shared" si="11"/>
        <v>00</v>
      </c>
      <c r="J768" s="137">
        <f>'BOYS '!G849</f>
        <v>0</v>
      </c>
    </row>
    <row r="769" spans="1:10">
      <c r="A769" s="136">
        <f>'BOYS '!L850</f>
        <v>0</v>
      </c>
      <c r="B769" s="136">
        <f>'BOYS '!B849</f>
        <v>0</v>
      </c>
      <c r="C769" s="136">
        <f>'BOYS '!A849</f>
        <v>0</v>
      </c>
      <c r="D769" s="136">
        <f>'BOYS '!C849</f>
        <v>0</v>
      </c>
      <c r="E769" s="136">
        <f>'BOYS '!D849</f>
        <v>0</v>
      </c>
      <c r="F769" s="136">
        <f>'BOYS '!E850</f>
        <v>0</v>
      </c>
      <c r="G769" s="136">
        <f>'BOYS '!H850</f>
        <v>0</v>
      </c>
      <c r="H769" s="136">
        <f>'BOYS '!J850</f>
        <v>0</v>
      </c>
      <c r="I769" s="136" t="str">
        <f t="shared" si="11"/>
        <v>00</v>
      </c>
      <c r="J769" s="137">
        <f>'BOYS '!G850</f>
        <v>0</v>
      </c>
    </row>
    <row r="770" spans="1:10">
      <c r="A770" s="136">
        <f>'BOYS '!L851</f>
        <v>0</v>
      </c>
      <c r="B770" s="136">
        <f>'BOYS '!B850</f>
        <v>0</v>
      </c>
      <c r="C770" s="136">
        <f>'BOYS '!A850</f>
        <v>0</v>
      </c>
      <c r="D770" s="136">
        <f>'BOYS '!C850</f>
        <v>0</v>
      </c>
      <c r="E770" s="136">
        <f>'BOYS '!D850</f>
        <v>0</v>
      </c>
      <c r="F770" s="136">
        <f>'BOYS '!E851</f>
        <v>0</v>
      </c>
      <c r="G770" s="136">
        <f>'BOYS '!H851</f>
        <v>0</v>
      </c>
      <c r="H770" s="136">
        <f>'BOYS '!J851</f>
        <v>0</v>
      </c>
      <c r="I770" s="136" t="str">
        <f t="shared" si="11"/>
        <v>00</v>
      </c>
      <c r="J770" s="137">
        <f>'BOYS '!G851</f>
        <v>0</v>
      </c>
    </row>
    <row r="771" spans="1:10">
      <c r="A771" s="136">
        <f>'BOYS '!L852</f>
        <v>0</v>
      </c>
      <c r="B771" s="136">
        <f>'BOYS '!B851</f>
        <v>0</v>
      </c>
      <c r="C771" s="136">
        <f>'BOYS '!A851</f>
        <v>0</v>
      </c>
      <c r="D771" s="136">
        <f>'BOYS '!C851</f>
        <v>0</v>
      </c>
      <c r="E771" s="136">
        <f>'BOYS '!D851</f>
        <v>0</v>
      </c>
      <c r="F771" s="136">
        <f>'BOYS '!E852</f>
        <v>0</v>
      </c>
      <c r="G771" s="136">
        <f>'BOYS '!H852</f>
        <v>0</v>
      </c>
      <c r="H771" s="136">
        <f>'BOYS '!J852</f>
        <v>0</v>
      </c>
      <c r="I771" s="136" t="str">
        <f t="shared" ref="I771:I794" si="12">+C771&amp;B771</f>
        <v>00</v>
      </c>
      <c r="J771" s="137">
        <f>'BOYS '!G852</f>
        <v>0</v>
      </c>
    </row>
    <row r="772" spans="1:10">
      <c r="A772" s="136">
        <f>'BOYS '!L853</f>
        <v>0</v>
      </c>
      <c r="B772" s="136">
        <f>'BOYS '!B852</f>
        <v>0</v>
      </c>
      <c r="C772" s="136">
        <f>'BOYS '!A852</f>
        <v>0</v>
      </c>
      <c r="D772" s="136">
        <f>'BOYS '!C852</f>
        <v>0</v>
      </c>
      <c r="E772" s="136">
        <f>'BOYS '!D852</f>
        <v>0</v>
      </c>
      <c r="F772" s="136">
        <f>'BOYS '!E853</f>
        <v>0</v>
      </c>
      <c r="G772" s="136">
        <f>'BOYS '!H853</f>
        <v>0</v>
      </c>
      <c r="H772" s="136">
        <f>'BOYS '!J853</f>
        <v>0</v>
      </c>
      <c r="I772" s="136" t="str">
        <f t="shared" si="12"/>
        <v>00</v>
      </c>
      <c r="J772" s="137">
        <f>'BOYS '!G853</f>
        <v>0</v>
      </c>
    </row>
    <row r="773" spans="1:10">
      <c r="A773" s="136">
        <f>'BOYS '!L854</f>
        <v>0</v>
      </c>
      <c r="B773" s="136">
        <f>'BOYS '!B853</f>
        <v>0</v>
      </c>
      <c r="C773" s="136">
        <f>'BOYS '!A853</f>
        <v>0</v>
      </c>
      <c r="D773" s="136">
        <f>'BOYS '!C853</f>
        <v>0</v>
      </c>
      <c r="E773" s="136">
        <f>'BOYS '!D853</f>
        <v>0</v>
      </c>
      <c r="F773" s="136">
        <f>'BOYS '!E854</f>
        <v>0</v>
      </c>
      <c r="G773" s="136">
        <f>'BOYS '!H854</f>
        <v>0</v>
      </c>
      <c r="H773" s="136">
        <f>'BOYS '!J854</f>
        <v>0</v>
      </c>
      <c r="I773" s="136" t="str">
        <f t="shared" si="12"/>
        <v>00</v>
      </c>
      <c r="J773" s="137">
        <f>'BOYS '!G854</f>
        <v>0</v>
      </c>
    </row>
    <row r="774" spans="1:10">
      <c r="A774" s="136">
        <f>'BOYS '!L855</f>
        <v>0</v>
      </c>
      <c r="B774" s="136">
        <f>'BOYS '!B854</f>
        <v>0</v>
      </c>
      <c r="C774" s="136">
        <f>'BOYS '!A854</f>
        <v>0</v>
      </c>
      <c r="D774" s="136">
        <f>'BOYS '!C854</f>
        <v>0</v>
      </c>
      <c r="E774" s="136">
        <f>'BOYS '!D854</f>
        <v>0</v>
      </c>
      <c r="F774" s="136">
        <f>'BOYS '!E855</f>
        <v>0</v>
      </c>
      <c r="G774" s="136">
        <f>'BOYS '!H855</f>
        <v>0</v>
      </c>
      <c r="H774" s="136">
        <f>'BOYS '!J855</f>
        <v>0</v>
      </c>
      <c r="I774" s="136" t="str">
        <f t="shared" si="12"/>
        <v>00</v>
      </c>
      <c r="J774" s="137">
        <f>'BOYS '!G855</f>
        <v>0</v>
      </c>
    </row>
    <row r="775" spans="1:10">
      <c r="A775" s="136">
        <f>'BOYS '!L856</f>
        <v>0</v>
      </c>
      <c r="B775" s="136">
        <f>'BOYS '!B855</f>
        <v>0</v>
      </c>
      <c r="C775" s="136">
        <f>'BOYS '!A855</f>
        <v>0</v>
      </c>
      <c r="D775" s="136">
        <f>'BOYS '!C855</f>
        <v>0</v>
      </c>
      <c r="E775" s="136">
        <f>'BOYS '!D855</f>
        <v>0</v>
      </c>
      <c r="F775" s="136">
        <f>'BOYS '!E856</f>
        <v>0</v>
      </c>
      <c r="G775" s="136">
        <f>'BOYS '!H856</f>
        <v>0</v>
      </c>
      <c r="H775" s="136">
        <f>'BOYS '!J856</f>
        <v>0</v>
      </c>
      <c r="I775" s="136" t="str">
        <f t="shared" si="12"/>
        <v>00</v>
      </c>
      <c r="J775" s="137">
        <f>'BOYS '!G856</f>
        <v>0</v>
      </c>
    </row>
    <row r="776" spans="1:10">
      <c r="A776" s="136">
        <f>'BOYS '!L857</f>
        <v>0</v>
      </c>
      <c r="B776" s="136">
        <f>'BOYS '!B856</f>
        <v>0</v>
      </c>
      <c r="C776" s="136">
        <f>'BOYS '!A856</f>
        <v>0</v>
      </c>
      <c r="D776" s="136">
        <f>'BOYS '!C856</f>
        <v>0</v>
      </c>
      <c r="E776" s="136">
        <f>'BOYS '!D856</f>
        <v>0</v>
      </c>
      <c r="F776" s="136">
        <f>'BOYS '!E857</f>
        <v>0</v>
      </c>
      <c r="G776" s="136">
        <f>'BOYS '!H857</f>
        <v>0</v>
      </c>
      <c r="H776" s="136">
        <f>'BOYS '!J857</f>
        <v>0</v>
      </c>
      <c r="I776" s="136" t="str">
        <f t="shared" si="12"/>
        <v>00</v>
      </c>
      <c r="J776" s="137">
        <f>'BOYS '!G857</f>
        <v>0</v>
      </c>
    </row>
    <row r="777" spans="1:10">
      <c r="A777" s="136">
        <f>'BOYS '!L858</f>
        <v>0</v>
      </c>
      <c r="B777" s="136">
        <f>'BOYS '!B857</f>
        <v>0</v>
      </c>
      <c r="C777" s="136">
        <f>'BOYS '!A857</f>
        <v>0</v>
      </c>
      <c r="D777" s="136">
        <f>'BOYS '!C857</f>
        <v>0</v>
      </c>
      <c r="E777" s="136">
        <f>'BOYS '!D857</f>
        <v>0</v>
      </c>
      <c r="F777" s="136">
        <f>'BOYS '!E858</f>
        <v>0</v>
      </c>
      <c r="G777" s="136">
        <f>'BOYS '!H858</f>
        <v>0</v>
      </c>
      <c r="H777" s="136">
        <f>'BOYS '!J858</f>
        <v>0</v>
      </c>
      <c r="I777" s="136" t="str">
        <f t="shared" si="12"/>
        <v>00</v>
      </c>
      <c r="J777" s="137">
        <f>'BOYS '!G858</f>
        <v>0</v>
      </c>
    </row>
    <row r="778" spans="1:10">
      <c r="A778" s="136">
        <f>'BOYS '!L859</f>
        <v>0</v>
      </c>
      <c r="B778" s="136">
        <f>'BOYS '!B858</f>
        <v>0</v>
      </c>
      <c r="C778" s="136">
        <f>'BOYS '!A858</f>
        <v>0</v>
      </c>
      <c r="D778" s="136">
        <f>'BOYS '!C858</f>
        <v>0</v>
      </c>
      <c r="E778" s="136">
        <f>'BOYS '!D858</f>
        <v>0</v>
      </c>
      <c r="F778" s="136">
        <f>'BOYS '!E859</f>
        <v>0</v>
      </c>
      <c r="G778" s="136">
        <f>'BOYS '!H859</f>
        <v>0</v>
      </c>
      <c r="H778" s="136">
        <f>'BOYS '!J859</f>
        <v>0</v>
      </c>
      <c r="I778" s="136" t="str">
        <f t="shared" si="12"/>
        <v>00</v>
      </c>
      <c r="J778" s="137">
        <f>'BOYS '!G859</f>
        <v>0</v>
      </c>
    </row>
    <row r="779" spans="1:10">
      <c r="A779" s="136">
        <f>'BOYS '!L860</f>
        <v>0</v>
      </c>
      <c r="B779" s="136">
        <f>'BOYS '!B859</f>
        <v>0</v>
      </c>
      <c r="C779" s="136">
        <f>'BOYS '!A859</f>
        <v>0</v>
      </c>
      <c r="D779" s="136">
        <f>'BOYS '!C859</f>
        <v>0</v>
      </c>
      <c r="E779" s="136">
        <f>'BOYS '!D859</f>
        <v>0</v>
      </c>
      <c r="F779" s="136">
        <f>'BOYS '!E860</f>
        <v>0</v>
      </c>
      <c r="G779" s="136">
        <f>'BOYS '!H860</f>
        <v>0</v>
      </c>
      <c r="H779" s="136">
        <f>'BOYS '!J860</f>
        <v>0</v>
      </c>
      <c r="I779" s="136" t="str">
        <f t="shared" si="12"/>
        <v>00</v>
      </c>
      <c r="J779" s="137">
        <f>'BOYS '!G860</f>
        <v>0</v>
      </c>
    </row>
    <row r="780" spans="1:10">
      <c r="A780" s="136">
        <f>'BOYS '!L861</f>
        <v>0</v>
      </c>
      <c r="B780" s="136">
        <f>'BOYS '!B860</f>
        <v>0</v>
      </c>
      <c r="C780" s="136">
        <f>'BOYS '!A860</f>
        <v>0</v>
      </c>
      <c r="D780" s="136">
        <f>'BOYS '!C860</f>
        <v>0</v>
      </c>
      <c r="E780" s="136">
        <f>'BOYS '!D860</f>
        <v>0</v>
      </c>
      <c r="F780" s="136">
        <f>'BOYS '!E861</f>
        <v>0</v>
      </c>
      <c r="G780" s="136">
        <f>'BOYS '!H861</f>
        <v>0</v>
      </c>
      <c r="H780" s="136">
        <f>'BOYS '!J861</f>
        <v>0</v>
      </c>
      <c r="I780" s="136" t="str">
        <f t="shared" si="12"/>
        <v>00</v>
      </c>
      <c r="J780" s="137">
        <f>'BOYS '!G861</f>
        <v>0</v>
      </c>
    </row>
    <row r="781" spans="1:10">
      <c r="A781" s="136">
        <f>'BOYS '!L862</f>
        <v>0</v>
      </c>
      <c r="B781" s="136">
        <f>'BOYS '!B861</f>
        <v>0</v>
      </c>
      <c r="C781" s="136">
        <f>'BOYS '!A861</f>
        <v>0</v>
      </c>
      <c r="D781" s="136">
        <f>'BOYS '!C861</f>
        <v>0</v>
      </c>
      <c r="E781" s="136">
        <f>'BOYS '!D861</f>
        <v>0</v>
      </c>
      <c r="F781" s="136">
        <f>'BOYS '!E862</f>
        <v>0</v>
      </c>
      <c r="G781" s="136">
        <f>'BOYS '!H862</f>
        <v>0</v>
      </c>
      <c r="H781" s="136">
        <f>'BOYS '!J862</f>
        <v>0</v>
      </c>
      <c r="I781" s="136" t="str">
        <f t="shared" si="12"/>
        <v>00</v>
      </c>
      <c r="J781" s="137">
        <f>'BOYS '!G862</f>
        <v>0</v>
      </c>
    </row>
    <row r="782" spans="1:10">
      <c r="A782" s="136">
        <f>'BOYS '!L863</f>
        <v>0</v>
      </c>
      <c r="B782" s="136">
        <f>'BOYS '!B862</f>
        <v>0</v>
      </c>
      <c r="C782" s="136">
        <f>'BOYS '!A862</f>
        <v>0</v>
      </c>
      <c r="D782" s="136">
        <f>'BOYS '!C862</f>
        <v>0</v>
      </c>
      <c r="E782" s="136">
        <f>'BOYS '!D862</f>
        <v>0</v>
      </c>
      <c r="F782" s="136">
        <f>'BOYS '!E863</f>
        <v>0</v>
      </c>
      <c r="G782" s="136">
        <f>'BOYS '!H863</f>
        <v>0</v>
      </c>
      <c r="H782" s="136">
        <f>'BOYS '!J863</f>
        <v>0</v>
      </c>
      <c r="I782" s="136" t="str">
        <f t="shared" si="12"/>
        <v>00</v>
      </c>
      <c r="J782" s="137">
        <f>'BOYS '!G863</f>
        <v>0</v>
      </c>
    </row>
    <row r="783" spans="1:10">
      <c r="A783" s="136">
        <f>'BOYS '!L864</f>
        <v>0</v>
      </c>
      <c r="B783" s="136">
        <f>'BOYS '!B863</f>
        <v>0</v>
      </c>
      <c r="C783" s="136">
        <f>'BOYS '!A863</f>
        <v>0</v>
      </c>
      <c r="D783" s="136">
        <f>'BOYS '!C863</f>
        <v>0</v>
      </c>
      <c r="E783" s="136">
        <f>'BOYS '!D863</f>
        <v>0</v>
      </c>
      <c r="F783" s="136">
        <f>'BOYS '!E864</f>
        <v>0</v>
      </c>
      <c r="G783" s="136">
        <f>'BOYS '!H864</f>
        <v>0</v>
      </c>
      <c r="H783" s="136">
        <f>'BOYS '!J864</f>
        <v>0</v>
      </c>
      <c r="I783" s="136" t="str">
        <f t="shared" si="12"/>
        <v>00</v>
      </c>
      <c r="J783" s="137">
        <f>'BOYS '!G864</f>
        <v>0</v>
      </c>
    </row>
    <row r="784" spans="1:10">
      <c r="A784" s="136">
        <f>'BOYS '!L865</f>
        <v>0</v>
      </c>
      <c r="B784" s="136">
        <f>'BOYS '!B864</f>
        <v>0</v>
      </c>
      <c r="C784" s="136">
        <f>'BOYS '!A864</f>
        <v>0</v>
      </c>
      <c r="D784" s="136">
        <f>'BOYS '!C864</f>
        <v>0</v>
      </c>
      <c r="E784" s="136">
        <f>'BOYS '!D864</f>
        <v>0</v>
      </c>
      <c r="F784" s="136">
        <f>'BOYS '!E865</f>
        <v>0</v>
      </c>
      <c r="G784" s="136">
        <f>'BOYS '!H865</f>
        <v>0</v>
      </c>
      <c r="H784" s="136">
        <f>'BOYS '!J865</f>
        <v>0</v>
      </c>
      <c r="I784" s="136" t="str">
        <f t="shared" si="12"/>
        <v>00</v>
      </c>
      <c r="J784" s="137">
        <f>'BOYS '!G865</f>
        <v>0</v>
      </c>
    </row>
    <row r="785" spans="1:10">
      <c r="A785" s="136">
        <f>'BOYS '!L866</f>
        <v>0</v>
      </c>
      <c r="B785" s="136">
        <f>'BOYS '!B865</f>
        <v>0</v>
      </c>
      <c r="C785" s="136">
        <f>'BOYS '!A865</f>
        <v>0</v>
      </c>
      <c r="D785" s="136">
        <f>'BOYS '!C865</f>
        <v>0</v>
      </c>
      <c r="E785" s="136">
        <f>'BOYS '!D865</f>
        <v>0</v>
      </c>
      <c r="F785" s="136">
        <f>'BOYS '!E866</f>
        <v>0</v>
      </c>
      <c r="G785" s="136">
        <f>'BOYS '!H866</f>
        <v>0</v>
      </c>
      <c r="H785" s="136">
        <f>'BOYS '!J866</f>
        <v>0</v>
      </c>
      <c r="I785" s="136" t="str">
        <f t="shared" si="12"/>
        <v>00</v>
      </c>
      <c r="J785" s="137">
        <f>'BOYS '!G866</f>
        <v>0</v>
      </c>
    </row>
    <row r="786" spans="1:10">
      <c r="A786" s="136">
        <f>'BOYS '!L867</f>
        <v>0</v>
      </c>
      <c r="B786" s="136">
        <f>'BOYS '!B866</f>
        <v>0</v>
      </c>
      <c r="C786" s="136">
        <f>'BOYS '!A866</f>
        <v>0</v>
      </c>
      <c r="D786" s="136">
        <f>'BOYS '!C866</f>
        <v>0</v>
      </c>
      <c r="E786" s="136">
        <f>'BOYS '!D866</f>
        <v>0</v>
      </c>
      <c r="F786" s="136">
        <f>'BOYS '!E867</f>
        <v>0</v>
      </c>
      <c r="G786" s="136">
        <f>'BOYS '!H867</f>
        <v>0</v>
      </c>
      <c r="H786" s="136">
        <f>'BOYS '!J867</f>
        <v>0</v>
      </c>
      <c r="I786" s="136" t="str">
        <f t="shared" si="12"/>
        <v>00</v>
      </c>
      <c r="J786" s="137">
        <f>'BOYS '!G867</f>
        <v>0</v>
      </c>
    </row>
    <row r="787" spans="1:10">
      <c r="A787" s="136">
        <f>'BOYS '!L868</f>
        <v>0</v>
      </c>
      <c r="B787" s="136">
        <f>'BOYS '!B867</f>
        <v>0</v>
      </c>
      <c r="C787" s="136">
        <f>'BOYS '!A867</f>
        <v>0</v>
      </c>
      <c r="D787" s="136">
        <f>'BOYS '!C867</f>
        <v>0</v>
      </c>
      <c r="E787" s="136">
        <f>'BOYS '!D867</f>
        <v>0</v>
      </c>
      <c r="F787" s="136">
        <f>'BOYS '!E868</f>
        <v>0</v>
      </c>
      <c r="G787" s="136">
        <f>'BOYS '!H868</f>
        <v>0</v>
      </c>
      <c r="H787" s="136">
        <f>'BOYS '!J868</f>
        <v>0</v>
      </c>
      <c r="I787" s="136" t="str">
        <f t="shared" si="12"/>
        <v>00</v>
      </c>
      <c r="J787" s="137">
        <f>'BOYS '!G868</f>
        <v>0</v>
      </c>
    </row>
    <row r="788" spans="1:10">
      <c r="A788" s="136">
        <f>'BOYS '!L869</f>
        <v>0</v>
      </c>
      <c r="B788" s="136">
        <f>'BOYS '!B868</f>
        <v>0</v>
      </c>
      <c r="C788" s="136">
        <f>'BOYS '!A868</f>
        <v>0</v>
      </c>
      <c r="D788" s="136">
        <f>'BOYS '!C868</f>
        <v>0</v>
      </c>
      <c r="E788" s="136">
        <f>'BOYS '!D868</f>
        <v>0</v>
      </c>
      <c r="F788" s="136">
        <f>'BOYS '!E869</f>
        <v>0</v>
      </c>
      <c r="G788" s="136">
        <f>'BOYS '!H869</f>
        <v>0</v>
      </c>
      <c r="H788" s="136">
        <f>'BOYS '!J869</f>
        <v>0</v>
      </c>
      <c r="I788" s="136" t="str">
        <f t="shared" si="12"/>
        <v>00</v>
      </c>
      <c r="J788" s="137">
        <f>'BOYS '!G869</f>
        <v>0</v>
      </c>
    </row>
    <row r="789" spans="1:10">
      <c r="A789" s="136">
        <f>'BOYS '!L870</f>
        <v>0</v>
      </c>
      <c r="B789" s="136">
        <f>'BOYS '!B869</f>
        <v>0</v>
      </c>
      <c r="C789" s="136">
        <f>'BOYS '!A869</f>
        <v>0</v>
      </c>
      <c r="D789" s="136">
        <f>'BOYS '!C869</f>
        <v>0</v>
      </c>
      <c r="E789" s="136">
        <f>'BOYS '!D869</f>
        <v>0</v>
      </c>
      <c r="F789" s="136">
        <f>'BOYS '!E870</f>
        <v>0</v>
      </c>
      <c r="G789" s="136">
        <f>'BOYS '!H870</f>
        <v>0</v>
      </c>
      <c r="H789" s="136">
        <f>'BOYS '!J870</f>
        <v>0</v>
      </c>
      <c r="I789" s="136" t="str">
        <f t="shared" si="12"/>
        <v>00</v>
      </c>
      <c r="J789" s="137">
        <f>'BOYS '!G870</f>
        <v>0</v>
      </c>
    </row>
    <row r="790" spans="1:10">
      <c r="A790" s="136">
        <f>'BOYS '!L871</f>
        <v>0</v>
      </c>
      <c r="B790" s="136">
        <f>'BOYS '!B870</f>
        <v>0</v>
      </c>
      <c r="C790" s="136">
        <f>'BOYS '!A870</f>
        <v>0</v>
      </c>
      <c r="D790" s="136">
        <f>'BOYS '!C870</f>
        <v>0</v>
      </c>
      <c r="E790" s="136">
        <f>'BOYS '!D870</f>
        <v>0</v>
      </c>
      <c r="F790" s="136">
        <f>'BOYS '!E871</f>
        <v>0</v>
      </c>
      <c r="G790" s="136">
        <f>'BOYS '!H871</f>
        <v>0</v>
      </c>
      <c r="H790" s="136">
        <f>'BOYS '!J871</f>
        <v>0</v>
      </c>
      <c r="I790" s="136" t="str">
        <f t="shared" si="12"/>
        <v>00</v>
      </c>
      <c r="J790" s="137">
        <f>'BOYS '!G871</f>
        <v>0</v>
      </c>
    </row>
    <row r="791" spans="1:10">
      <c r="A791" s="136">
        <f>'BOYS '!L872</f>
        <v>0</v>
      </c>
      <c r="B791" s="136">
        <f>'BOYS '!B871</f>
        <v>0</v>
      </c>
      <c r="C791" s="136">
        <f>'BOYS '!A871</f>
        <v>0</v>
      </c>
      <c r="D791" s="136">
        <f>'BOYS '!C871</f>
        <v>0</v>
      </c>
      <c r="E791" s="136">
        <f>'BOYS '!D871</f>
        <v>0</v>
      </c>
      <c r="F791" s="136">
        <f>'BOYS '!E872</f>
        <v>0</v>
      </c>
      <c r="G791" s="136">
        <f>'BOYS '!H872</f>
        <v>0</v>
      </c>
      <c r="H791" s="136">
        <f>'BOYS '!J872</f>
        <v>0</v>
      </c>
      <c r="I791" s="136" t="str">
        <f t="shared" si="12"/>
        <v>00</v>
      </c>
      <c r="J791" s="137">
        <f>'BOYS '!G872</f>
        <v>0</v>
      </c>
    </row>
    <row r="792" spans="1:10">
      <c r="A792" s="136">
        <f>'BOYS '!L873</f>
        <v>0</v>
      </c>
      <c r="B792" s="136">
        <f>'BOYS '!B872</f>
        <v>0</v>
      </c>
      <c r="C792" s="136">
        <f>'BOYS '!A872</f>
        <v>0</v>
      </c>
      <c r="D792" s="136">
        <f>'BOYS '!C872</f>
        <v>0</v>
      </c>
      <c r="E792" s="136">
        <f>'BOYS '!D872</f>
        <v>0</v>
      </c>
      <c r="F792" s="136">
        <f>'BOYS '!E873</f>
        <v>0</v>
      </c>
      <c r="G792" s="136">
        <f>'BOYS '!H873</f>
        <v>0</v>
      </c>
      <c r="H792" s="136">
        <f>'BOYS '!J873</f>
        <v>0</v>
      </c>
      <c r="I792" s="136" t="str">
        <f t="shared" si="12"/>
        <v>00</v>
      </c>
      <c r="J792" s="137">
        <f>'BOYS '!G873</f>
        <v>0</v>
      </c>
    </row>
    <row r="793" spans="1:10">
      <c r="A793" s="136">
        <f>'BOYS '!L874</f>
        <v>0</v>
      </c>
      <c r="B793" s="136">
        <f>'BOYS '!B873</f>
        <v>0</v>
      </c>
      <c r="C793" s="136">
        <f>'BOYS '!A873</f>
        <v>0</v>
      </c>
      <c r="D793" s="136">
        <f>'BOYS '!C873</f>
        <v>0</v>
      </c>
      <c r="E793" s="136">
        <f>'BOYS '!D873</f>
        <v>0</v>
      </c>
      <c r="F793" s="136">
        <f>'BOYS '!E874</f>
        <v>0</v>
      </c>
      <c r="G793" s="136">
        <f>'BOYS '!H874</f>
        <v>0</v>
      </c>
      <c r="H793" s="136">
        <f>'BOYS '!J874</f>
        <v>0</v>
      </c>
      <c r="I793" s="136" t="str">
        <f t="shared" si="12"/>
        <v>00</v>
      </c>
      <c r="J793" s="137">
        <f>'BOYS '!G874</f>
        <v>0</v>
      </c>
    </row>
    <row r="794" spans="1:10">
      <c r="A794" s="136">
        <f>'BOYS '!L875</f>
        <v>0</v>
      </c>
      <c r="B794" s="136">
        <f>'BOYS '!B874</f>
        <v>0</v>
      </c>
      <c r="C794" s="136">
        <f>'BOYS '!A874</f>
        <v>0</v>
      </c>
      <c r="D794" s="136">
        <f>'BOYS '!C874</f>
        <v>0</v>
      </c>
      <c r="E794" s="136">
        <f>'BOYS '!D874</f>
        <v>0</v>
      </c>
      <c r="F794" s="136">
        <f>'BOYS '!E875</f>
        <v>0</v>
      </c>
      <c r="G794" s="136">
        <f>'BOYS '!H875</f>
        <v>0</v>
      </c>
      <c r="H794" s="136">
        <f>'BOYS '!J875</f>
        <v>0</v>
      </c>
      <c r="I794" s="136" t="str">
        <f t="shared" si="12"/>
        <v>00</v>
      </c>
      <c r="J794" s="137">
        <f>'BOYS '!G875</f>
        <v>0</v>
      </c>
    </row>
  </sheetData>
  <autoFilter ref="A1:N336"/>
  <phoneticPr fontId="8"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sheetPr codeName="Sheet7">
    <tabColor indexed="11"/>
    <pageSetUpPr fitToPage="1"/>
  </sheetPr>
  <dimension ref="A1:BB213"/>
  <sheetViews>
    <sheetView topLeftCell="D3" zoomScale="70" zoomScaleNormal="70" zoomScaleSheetLayoutView="20" zoomScalePageLayoutView="60" workbookViewId="0">
      <selection activeCell="AP19" sqref="AP19"/>
    </sheetView>
  </sheetViews>
  <sheetFormatPr defaultColWidth="8" defaultRowHeight="15.75"/>
  <cols>
    <col min="1" max="1" width="30.42578125" style="83" customWidth="1"/>
    <col min="2" max="2" width="18.7109375" style="324" customWidth="1"/>
    <col min="3" max="3" width="3.7109375" style="84" customWidth="1"/>
    <col min="4" max="15" width="3.7109375" style="82" customWidth="1"/>
    <col min="16" max="16" width="30.7109375" style="84" customWidth="1"/>
    <col min="17" max="17" width="18.7109375" style="327" customWidth="1"/>
    <col min="18" max="31" width="3.7109375" style="84" customWidth="1"/>
    <col min="32" max="32" width="30.7109375" style="84" customWidth="1"/>
    <col min="33" max="33" width="18.7109375" style="327" customWidth="1"/>
    <col min="34" max="48" width="3.7109375" style="84" customWidth="1"/>
    <col min="49" max="49" width="26.7109375" style="83" bestFit="1" customWidth="1"/>
    <col min="50" max="50" width="25.85546875" style="83" bestFit="1" customWidth="1"/>
    <col min="51" max="51" width="26.42578125" style="83" bestFit="1" customWidth="1"/>
    <col min="52" max="52" width="18" style="83" customWidth="1"/>
    <col min="53" max="16384" width="8" style="83"/>
  </cols>
  <sheetData>
    <row r="1" spans="1:54" s="75" customFormat="1" ht="30" customHeight="1">
      <c r="A1" s="276" t="s">
        <v>21</v>
      </c>
      <c r="B1" s="592" t="s">
        <v>637</v>
      </c>
      <c r="C1" s="593"/>
      <c r="D1" s="593"/>
      <c r="E1" s="593"/>
      <c r="F1" s="593"/>
      <c r="G1" s="593"/>
      <c r="H1" s="593"/>
      <c r="I1" s="593"/>
      <c r="J1" s="593"/>
      <c r="K1" s="593"/>
      <c r="L1" s="593"/>
      <c r="M1" s="593"/>
      <c r="N1" s="593"/>
      <c r="O1" s="594"/>
      <c r="P1" s="588" t="s">
        <v>112</v>
      </c>
      <c r="Q1" s="588"/>
      <c r="R1" s="588"/>
      <c r="S1" s="588"/>
      <c r="T1" s="588"/>
      <c r="U1" s="588"/>
      <c r="V1" s="588"/>
      <c r="W1" s="588"/>
      <c r="X1" s="588"/>
      <c r="Y1" s="588"/>
      <c r="Z1" s="588"/>
      <c r="AA1" s="588"/>
      <c r="AB1" s="588"/>
      <c r="AC1" s="588"/>
      <c r="AD1" s="588"/>
      <c r="AE1" s="588"/>
      <c r="AF1" s="611" t="s">
        <v>113</v>
      </c>
      <c r="AG1" s="611"/>
      <c r="AH1" s="611"/>
      <c r="AI1" s="611"/>
      <c r="AJ1" s="611"/>
      <c r="AK1" s="611"/>
      <c r="AL1" s="611"/>
      <c r="AM1" s="611"/>
      <c r="AN1" s="611"/>
      <c r="AO1" s="611"/>
      <c r="AP1" s="611"/>
      <c r="AQ1" s="611"/>
      <c r="AR1" s="611"/>
      <c r="AS1" s="609" t="s">
        <v>130</v>
      </c>
      <c r="AT1" s="609"/>
      <c r="AU1" s="609"/>
      <c r="AV1" s="74"/>
      <c r="AW1" s="76"/>
      <c r="AX1" s="76"/>
      <c r="AY1" s="76"/>
      <c r="AZ1" s="76"/>
      <c r="BA1" s="76"/>
      <c r="BB1" s="76"/>
    </row>
    <row r="2" spans="1:54" s="77" customFormat="1" ht="30" customHeight="1">
      <c r="A2" s="277" t="s">
        <v>22</v>
      </c>
      <c r="B2" s="595" t="s">
        <v>631</v>
      </c>
      <c r="C2" s="596"/>
      <c r="D2" s="596"/>
      <c r="E2" s="596"/>
      <c r="F2" s="596"/>
      <c r="G2" s="596"/>
      <c r="H2" s="596"/>
      <c r="I2" s="596"/>
      <c r="J2" s="596"/>
      <c r="K2" s="596"/>
      <c r="L2" s="596"/>
      <c r="M2" s="596"/>
      <c r="N2" s="596"/>
      <c r="O2" s="597"/>
      <c r="P2" s="588" t="s">
        <v>364</v>
      </c>
      <c r="Q2" s="588"/>
      <c r="R2" s="588"/>
      <c r="S2" s="588"/>
      <c r="T2" s="588"/>
      <c r="U2" s="588"/>
      <c r="V2" s="588"/>
      <c r="W2" s="588"/>
      <c r="X2" s="588"/>
      <c r="Y2" s="588"/>
      <c r="Z2" s="588"/>
      <c r="AA2" s="588"/>
      <c r="AB2" s="588"/>
      <c r="AC2" s="588"/>
      <c r="AD2" s="588"/>
      <c r="AE2" s="588"/>
      <c r="AF2" s="612" t="s">
        <v>638</v>
      </c>
      <c r="AG2" s="612"/>
      <c r="AH2" s="612"/>
      <c r="AI2" s="612"/>
      <c r="AJ2" s="612"/>
      <c r="AK2" s="612"/>
      <c r="AL2" s="612"/>
      <c r="AM2" s="612"/>
      <c r="AN2" s="612"/>
      <c r="AO2" s="612"/>
      <c r="AP2" s="612"/>
      <c r="AQ2" s="612"/>
      <c r="AR2" s="612"/>
      <c r="AS2" s="610" t="s">
        <v>140</v>
      </c>
      <c r="AT2" s="610"/>
      <c r="AU2" s="610"/>
      <c r="AV2" s="76"/>
      <c r="AW2" s="268"/>
      <c r="AX2" s="268"/>
      <c r="AY2" s="268"/>
      <c r="AZ2" s="268"/>
      <c r="BA2" s="268"/>
      <c r="BB2" s="268"/>
    </row>
    <row r="3" spans="1:54" s="79" customFormat="1" ht="91.5" customHeight="1">
      <c r="A3" s="278" t="s">
        <v>384</v>
      </c>
      <c r="B3" s="325" t="s">
        <v>465</v>
      </c>
      <c r="C3" s="589" t="s">
        <v>392</v>
      </c>
      <c r="D3" s="279" t="s">
        <v>114</v>
      </c>
      <c r="E3" s="279" t="s">
        <v>14</v>
      </c>
      <c r="F3" s="279" t="s">
        <v>23</v>
      </c>
      <c r="G3" s="279" t="s">
        <v>116</v>
      </c>
      <c r="H3" s="279" t="s">
        <v>4</v>
      </c>
      <c r="I3" s="279" t="s">
        <v>117</v>
      </c>
      <c r="J3" s="279" t="s">
        <v>3</v>
      </c>
      <c r="K3" s="279" t="s">
        <v>115</v>
      </c>
      <c r="L3" s="279" t="s">
        <v>2</v>
      </c>
      <c r="M3" s="279" t="s">
        <v>118</v>
      </c>
      <c r="N3" s="279" t="s">
        <v>8</v>
      </c>
      <c r="O3" s="280"/>
      <c r="P3" s="278" t="s">
        <v>385</v>
      </c>
      <c r="Q3" s="325" t="s">
        <v>465</v>
      </c>
      <c r="R3" s="589" t="s">
        <v>392</v>
      </c>
      <c r="S3" s="279" t="s">
        <v>117</v>
      </c>
      <c r="T3" s="279" t="s">
        <v>9</v>
      </c>
      <c r="U3" s="279" t="s">
        <v>118</v>
      </c>
      <c r="V3" s="279" t="s">
        <v>6</v>
      </c>
      <c r="W3" s="279" t="s">
        <v>4</v>
      </c>
      <c r="X3" s="279" t="s">
        <v>115</v>
      </c>
      <c r="Y3" s="279" t="s">
        <v>3</v>
      </c>
      <c r="Z3" s="279" t="s">
        <v>116</v>
      </c>
      <c r="AA3" s="279" t="s">
        <v>2</v>
      </c>
      <c r="AB3" s="279" t="s">
        <v>114</v>
      </c>
      <c r="AC3" s="279" t="s">
        <v>13</v>
      </c>
      <c r="AD3" s="279" t="s">
        <v>8</v>
      </c>
      <c r="AE3" s="281"/>
      <c r="AF3" s="278" t="s">
        <v>386</v>
      </c>
      <c r="AG3" s="325" t="s">
        <v>465</v>
      </c>
      <c r="AH3" s="589" t="s">
        <v>392</v>
      </c>
      <c r="AI3" s="279" t="s">
        <v>117</v>
      </c>
      <c r="AJ3" s="279" t="s">
        <v>15</v>
      </c>
      <c r="AK3" s="279" t="s">
        <v>6</v>
      </c>
      <c r="AL3" s="279" t="s">
        <v>118</v>
      </c>
      <c r="AM3" s="279" t="s">
        <v>4</v>
      </c>
      <c r="AN3" s="279" t="s">
        <v>115</v>
      </c>
      <c r="AO3" s="279" t="s">
        <v>3</v>
      </c>
      <c r="AP3" s="279" t="s">
        <v>114</v>
      </c>
      <c r="AQ3" s="279" t="s">
        <v>2</v>
      </c>
      <c r="AR3" s="279" t="s">
        <v>13</v>
      </c>
      <c r="AS3" s="279" t="s">
        <v>116</v>
      </c>
      <c r="AT3" s="279" t="s">
        <v>8</v>
      </c>
      <c r="AU3" s="281"/>
      <c r="AV3" s="78"/>
      <c r="AW3" s="269"/>
      <c r="AX3" s="269"/>
      <c r="AY3" s="269"/>
      <c r="AZ3" s="269"/>
      <c r="BA3" s="269"/>
      <c r="BB3" s="269"/>
    </row>
    <row r="4" spans="1:54" s="81" customFormat="1" ht="39.75" customHeight="1">
      <c r="A4" s="282"/>
      <c r="B4" s="326"/>
      <c r="C4" s="590"/>
      <c r="D4" s="283"/>
      <c r="E4" s="283"/>
      <c r="F4" s="283"/>
      <c r="G4" s="283"/>
      <c r="H4" s="283"/>
      <c r="I4" s="283"/>
      <c r="J4" s="283"/>
      <c r="K4" s="283"/>
      <c r="L4" s="283"/>
      <c r="M4" s="283"/>
      <c r="N4" s="283"/>
      <c r="O4" s="284"/>
      <c r="P4" s="282"/>
      <c r="Q4" s="326"/>
      <c r="R4" s="590"/>
      <c r="S4" s="283"/>
      <c r="T4" s="283"/>
      <c r="U4" s="283"/>
      <c r="V4" s="283"/>
      <c r="W4" s="283"/>
      <c r="X4" s="283"/>
      <c r="Y4" s="283"/>
      <c r="Z4" s="283"/>
      <c r="AA4" s="283"/>
      <c r="AB4" s="283"/>
      <c r="AC4" s="283"/>
      <c r="AD4" s="283"/>
      <c r="AE4" s="285"/>
      <c r="AF4" s="282"/>
      <c r="AG4" s="326"/>
      <c r="AH4" s="590"/>
      <c r="AI4" s="283"/>
      <c r="AJ4" s="283"/>
      <c r="AK4" s="283"/>
      <c r="AL4" s="283"/>
      <c r="AM4" s="283"/>
      <c r="AN4" s="283"/>
      <c r="AO4" s="283"/>
      <c r="AP4" s="283"/>
      <c r="AQ4" s="283"/>
      <c r="AR4" s="283"/>
      <c r="AS4" s="283"/>
      <c r="AT4" s="283"/>
      <c r="AU4" s="285"/>
      <c r="AV4" s="80"/>
      <c r="AW4" s="270"/>
      <c r="AX4" s="270"/>
      <c r="AY4" s="270"/>
      <c r="AZ4" s="270"/>
      <c r="BA4" s="270"/>
      <c r="BB4" s="270"/>
    </row>
    <row r="5" spans="1:54" ht="24.75" customHeight="1">
      <c r="A5" s="424" t="s">
        <v>785</v>
      </c>
      <c r="B5" s="424" t="s">
        <v>786</v>
      </c>
      <c r="C5" s="425" t="str">
        <f>IF(COUNTIF(D5:N5,"*s")&gt;0,"X"," ")</f>
        <v xml:space="preserve"> </v>
      </c>
      <c r="D5" s="273" t="s">
        <v>0</v>
      </c>
      <c r="E5" s="273"/>
      <c r="F5" s="273"/>
      <c r="G5" s="273"/>
      <c r="H5" s="273" t="s">
        <v>1</v>
      </c>
      <c r="I5" s="273"/>
      <c r="J5" s="273"/>
      <c r="K5" s="273"/>
      <c r="L5" s="273" t="s">
        <v>0</v>
      </c>
      <c r="M5" s="273"/>
      <c r="N5" s="273">
        <v>1</v>
      </c>
      <c r="O5" s="426">
        <f>COUNTIF(D5:M5,"*")</f>
        <v>3</v>
      </c>
      <c r="P5" s="427" t="s">
        <v>837</v>
      </c>
      <c r="Q5" s="427">
        <v>3519705</v>
      </c>
      <c r="R5" s="425" t="str">
        <f>IF(COUNTIF(S5:AD5,"*s")&gt;0,"X"," ")</f>
        <v xml:space="preserve"> </v>
      </c>
      <c r="S5" s="273"/>
      <c r="T5" s="273"/>
      <c r="U5" s="273"/>
      <c r="V5" s="273"/>
      <c r="W5" s="273"/>
      <c r="X5" s="273"/>
      <c r="Y5" s="273" t="s">
        <v>1</v>
      </c>
      <c r="Z5" s="273"/>
      <c r="AA5" s="273"/>
      <c r="AB5" s="273"/>
      <c r="AC5" s="273"/>
      <c r="AD5" s="273"/>
      <c r="AE5" s="426">
        <f>COUNTIF(S5:AC5,"*")</f>
        <v>1</v>
      </c>
      <c r="AF5" s="427" t="s">
        <v>856</v>
      </c>
      <c r="AG5" s="427">
        <v>3482878</v>
      </c>
      <c r="AH5" s="425" t="str">
        <f>IF(COUNTIF(AI5:AT5,"*s")&gt;0,"X"," ")</f>
        <v xml:space="preserve"> </v>
      </c>
      <c r="AI5" s="273" t="s">
        <v>0</v>
      </c>
      <c r="AJ5" s="273" t="s">
        <v>0</v>
      </c>
      <c r="AK5" s="273"/>
      <c r="AL5" s="273"/>
      <c r="AM5" s="273"/>
      <c r="AN5" s="273"/>
      <c r="AO5" s="273" t="s">
        <v>1</v>
      </c>
      <c r="AP5" s="273"/>
      <c r="AQ5" s="273"/>
      <c r="AR5" s="273"/>
      <c r="AS5" s="273"/>
      <c r="AT5" s="273"/>
      <c r="AU5" s="426">
        <f>COUNTIF(AI5:AS5,"*")</f>
        <v>3</v>
      </c>
      <c r="AV5" s="82"/>
      <c r="AW5" s="84"/>
      <c r="AX5" s="84"/>
      <c r="AY5" s="84"/>
      <c r="AZ5" s="84"/>
      <c r="BA5" s="84"/>
      <c r="BB5" s="84"/>
    </row>
    <row r="6" spans="1:54" ht="24.75" customHeight="1">
      <c r="A6" s="424" t="s">
        <v>787</v>
      </c>
      <c r="B6" s="424" t="s">
        <v>788</v>
      </c>
      <c r="C6" s="425" t="str">
        <f t="shared" ref="C6:C30" si="0">IF(COUNTIF(D6:N6,"*s")&gt;0,"X"," ")</f>
        <v xml:space="preserve"> </v>
      </c>
      <c r="D6" s="273" t="s">
        <v>1</v>
      </c>
      <c r="E6" s="273"/>
      <c r="F6" s="273"/>
      <c r="G6" s="273"/>
      <c r="H6" s="273"/>
      <c r="I6" s="273"/>
      <c r="J6" s="273"/>
      <c r="K6" s="273"/>
      <c r="L6" s="273"/>
      <c r="M6" s="273"/>
      <c r="N6" s="273"/>
      <c r="O6" s="426">
        <f t="shared" ref="O6:O30" si="1">COUNTIF(D6:M6,"*")</f>
        <v>1</v>
      </c>
      <c r="P6" s="427" t="s">
        <v>838</v>
      </c>
      <c r="Q6" s="427">
        <v>3623773</v>
      </c>
      <c r="R6" s="425" t="str">
        <f t="shared" ref="R6:R23" si="2">IF(COUNTIF(S6:AD6,"*s")&gt;0,"X"," ")</f>
        <v xml:space="preserve"> </v>
      </c>
      <c r="S6" s="273"/>
      <c r="T6" s="273"/>
      <c r="U6" s="273"/>
      <c r="V6" s="273"/>
      <c r="W6" s="273"/>
      <c r="X6" s="273"/>
      <c r="Y6" s="273"/>
      <c r="Z6" s="273"/>
      <c r="AA6" s="273"/>
      <c r="AB6" s="273"/>
      <c r="AC6" s="273"/>
      <c r="AD6" s="273"/>
      <c r="AE6" s="426">
        <f t="shared" ref="AE6:AE30" si="3">COUNTIF(S6:AC6,"*")</f>
        <v>0</v>
      </c>
      <c r="AF6" s="427" t="s">
        <v>857</v>
      </c>
      <c r="AG6" s="427">
        <v>3576966</v>
      </c>
      <c r="AH6" s="425" t="str">
        <f t="shared" ref="AH6:AH17" si="4">IF(COUNTIF(AI6:AT6,"*s")&gt;0,"X"," ")</f>
        <v xml:space="preserve"> </v>
      </c>
      <c r="AI6" s="273"/>
      <c r="AJ6" s="273" t="s">
        <v>1</v>
      </c>
      <c r="AK6" s="273"/>
      <c r="AL6" s="273" t="s">
        <v>1</v>
      </c>
      <c r="AM6" s="273"/>
      <c r="AN6" s="273"/>
      <c r="AO6" s="273"/>
      <c r="AP6" s="273" t="s">
        <v>1</v>
      </c>
      <c r="AQ6" s="273"/>
      <c r="AR6" s="273"/>
      <c r="AS6" s="273"/>
      <c r="AT6" s="273">
        <v>2</v>
      </c>
      <c r="AU6" s="426">
        <f t="shared" ref="AU6:AU20" si="5">COUNTIF(AI6:AS6,"*")</f>
        <v>3</v>
      </c>
      <c r="AV6" s="82"/>
      <c r="AW6" s="84"/>
      <c r="AX6" s="84"/>
      <c r="AY6" s="84"/>
      <c r="AZ6" s="84"/>
      <c r="BA6" s="84"/>
      <c r="BB6" s="84"/>
    </row>
    <row r="7" spans="1:54" ht="24.75" customHeight="1">
      <c r="A7" s="424" t="s">
        <v>789</v>
      </c>
      <c r="B7" s="424" t="s">
        <v>790</v>
      </c>
      <c r="C7" s="425" t="str">
        <f t="shared" si="0"/>
        <v>X</v>
      </c>
      <c r="D7" s="273"/>
      <c r="E7" s="273"/>
      <c r="F7" s="273"/>
      <c r="G7" s="273"/>
      <c r="H7" s="273" t="s">
        <v>717</v>
      </c>
      <c r="I7" s="273"/>
      <c r="J7" s="273"/>
      <c r="K7" s="273"/>
      <c r="L7" s="273" t="s">
        <v>1</v>
      </c>
      <c r="M7" s="273"/>
      <c r="N7" s="273">
        <v>3</v>
      </c>
      <c r="O7" s="426">
        <f t="shared" si="1"/>
        <v>2</v>
      </c>
      <c r="P7" s="427" t="s">
        <v>839</v>
      </c>
      <c r="Q7" s="427">
        <v>3449107</v>
      </c>
      <c r="R7" s="425" t="str">
        <f t="shared" si="2"/>
        <v>X</v>
      </c>
      <c r="S7" s="273"/>
      <c r="T7" s="273"/>
      <c r="U7" s="273"/>
      <c r="V7" s="273"/>
      <c r="W7" s="273" t="s">
        <v>717</v>
      </c>
      <c r="X7" s="273"/>
      <c r="Y7" s="273"/>
      <c r="Z7" s="273"/>
      <c r="AA7" s="273"/>
      <c r="AB7" s="273"/>
      <c r="AC7" s="273" t="s">
        <v>717</v>
      </c>
      <c r="AD7" s="273" t="s">
        <v>760</v>
      </c>
      <c r="AE7" s="426">
        <f t="shared" si="3"/>
        <v>2</v>
      </c>
      <c r="AF7" s="427" t="s">
        <v>858</v>
      </c>
      <c r="AG7" s="427">
        <v>3580629</v>
      </c>
      <c r="AH7" s="425" t="str">
        <f t="shared" si="4"/>
        <v xml:space="preserve"> </v>
      </c>
      <c r="AI7" s="273"/>
      <c r="AJ7" s="273"/>
      <c r="AK7" s="273"/>
      <c r="AL7" s="273"/>
      <c r="AM7" s="273"/>
      <c r="AN7" s="273"/>
      <c r="AO7" s="273" t="s">
        <v>0</v>
      </c>
      <c r="AP7" s="273"/>
      <c r="AQ7" s="273"/>
      <c r="AR7" s="273"/>
      <c r="AS7" s="273"/>
      <c r="AT7" s="273"/>
      <c r="AU7" s="426">
        <f t="shared" si="5"/>
        <v>1</v>
      </c>
      <c r="AV7" s="82"/>
      <c r="AW7" s="84"/>
      <c r="AX7" s="84"/>
      <c r="AY7" s="84"/>
      <c r="AZ7" s="84"/>
      <c r="BA7" s="84"/>
      <c r="BB7" s="84"/>
    </row>
    <row r="8" spans="1:54" ht="24.75" customHeight="1">
      <c r="A8" s="424" t="s">
        <v>791</v>
      </c>
      <c r="B8" s="424" t="s">
        <v>792</v>
      </c>
      <c r="C8" s="425" t="str">
        <f t="shared" si="0"/>
        <v>X</v>
      </c>
      <c r="D8" s="273"/>
      <c r="E8" s="273"/>
      <c r="F8" s="273"/>
      <c r="G8" s="273" t="s">
        <v>0</v>
      </c>
      <c r="H8" s="273"/>
      <c r="I8" s="273"/>
      <c r="J8" s="273"/>
      <c r="K8" s="273" t="s">
        <v>0</v>
      </c>
      <c r="L8" s="273" t="s">
        <v>717</v>
      </c>
      <c r="M8" s="273"/>
      <c r="N8" s="273" t="s">
        <v>760</v>
      </c>
      <c r="O8" s="426">
        <f t="shared" si="1"/>
        <v>3</v>
      </c>
      <c r="P8" s="428" t="s">
        <v>840</v>
      </c>
      <c r="Q8" s="428">
        <v>3773014</v>
      </c>
      <c r="R8" s="425" t="str">
        <f t="shared" si="2"/>
        <v>X</v>
      </c>
      <c r="S8" s="273"/>
      <c r="T8" s="273"/>
      <c r="U8" s="273"/>
      <c r="V8" s="273"/>
      <c r="W8" s="273" t="s">
        <v>1</v>
      </c>
      <c r="X8" s="273"/>
      <c r="Y8" s="273"/>
      <c r="Z8" s="273"/>
      <c r="AA8" s="273" t="s">
        <v>717</v>
      </c>
      <c r="AB8" s="273"/>
      <c r="AC8" s="273"/>
      <c r="AD8" s="273">
        <v>1</v>
      </c>
      <c r="AE8" s="426">
        <f t="shared" si="3"/>
        <v>2</v>
      </c>
      <c r="AF8" s="428" t="s">
        <v>859</v>
      </c>
      <c r="AG8" s="428">
        <v>3573390</v>
      </c>
      <c r="AH8" s="425" t="str">
        <f t="shared" si="4"/>
        <v>X</v>
      </c>
      <c r="AI8" s="273" t="s">
        <v>1</v>
      </c>
      <c r="AJ8" s="273"/>
      <c r="AK8" s="273"/>
      <c r="AL8" s="273"/>
      <c r="AM8" s="273"/>
      <c r="AN8" s="273"/>
      <c r="AO8" s="273"/>
      <c r="AP8" s="273" t="s">
        <v>717</v>
      </c>
      <c r="AQ8" s="273"/>
      <c r="AR8" s="273"/>
      <c r="AS8" s="273"/>
      <c r="AT8" s="273"/>
      <c r="AU8" s="426">
        <f t="shared" si="5"/>
        <v>2</v>
      </c>
      <c r="AV8" s="82"/>
      <c r="AW8" s="84"/>
      <c r="AX8" s="84"/>
      <c r="AY8" s="84"/>
      <c r="AZ8" s="84"/>
      <c r="BA8" s="84"/>
      <c r="BB8" s="84"/>
    </row>
    <row r="9" spans="1:54" ht="24.75" customHeight="1">
      <c r="A9" s="424" t="s">
        <v>793</v>
      </c>
      <c r="B9" s="424" t="s">
        <v>794</v>
      </c>
      <c r="C9" s="425" t="str">
        <f t="shared" si="0"/>
        <v>X</v>
      </c>
      <c r="D9" s="273" t="s">
        <v>717</v>
      </c>
      <c r="E9" s="273"/>
      <c r="F9" s="273"/>
      <c r="G9" s="273"/>
      <c r="H9" s="273"/>
      <c r="I9" s="273" t="s">
        <v>717</v>
      </c>
      <c r="J9" s="273"/>
      <c r="K9" s="273"/>
      <c r="L9" s="273"/>
      <c r="M9" s="273"/>
      <c r="N9" s="273"/>
      <c r="O9" s="426">
        <f t="shared" si="1"/>
        <v>2</v>
      </c>
      <c r="P9" s="428" t="s">
        <v>841</v>
      </c>
      <c r="Q9" s="428">
        <v>3580621</v>
      </c>
      <c r="R9" s="425" t="str">
        <f t="shared" si="2"/>
        <v xml:space="preserve"> </v>
      </c>
      <c r="S9" s="273"/>
      <c r="T9" s="273"/>
      <c r="U9" s="273"/>
      <c r="V9" s="273" t="s">
        <v>0</v>
      </c>
      <c r="W9" s="273"/>
      <c r="X9" s="273"/>
      <c r="Y9" s="273"/>
      <c r="Z9" s="273"/>
      <c r="AA9" s="273"/>
      <c r="AB9" s="273"/>
      <c r="AC9" s="273"/>
      <c r="AD9" s="273"/>
      <c r="AE9" s="426">
        <f t="shared" si="3"/>
        <v>1</v>
      </c>
      <c r="AF9" s="428" t="s">
        <v>860</v>
      </c>
      <c r="AG9" s="428">
        <v>3396847</v>
      </c>
      <c r="AH9" s="425" t="str">
        <f t="shared" si="4"/>
        <v xml:space="preserve"> </v>
      </c>
      <c r="AI9" s="273"/>
      <c r="AJ9" s="273"/>
      <c r="AK9" s="273"/>
      <c r="AL9" s="273"/>
      <c r="AM9" s="273"/>
      <c r="AN9" s="273" t="s">
        <v>0</v>
      </c>
      <c r="AO9" s="273"/>
      <c r="AP9" s="273"/>
      <c r="AQ9" s="273"/>
      <c r="AR9" s="273"/>
      <c r="AS9" s="273"/>
      <c r="AT9" s="273"/>
      <c r="AU9" s="426">
        <f t="shared" si="5"/>
        <v>1</v>
      </c>
      <c r="AV9" s="82"/>
      <c r="AW9" s="84"/>
      <c r="AX9" s="84"/>
      <c r="AY9" s="84"/>
      <c r="AZ9" s="84"/>
      <c r="BA9" s="84"/>
      <c r="BB9" s="84"/>
    </row>
    <row r="10" spans="1:54" ht="24.75" customHeight="1">
      <c r="A10" s="424" t="s">
        <v>795</v>
      </c>
      <c r="B10" s="424" t="s">
        <v>796</v>
      </c>
      <c r="C10" s="425" t="str">
        <f t="shared" si="0"/>
        <v xml:space="preserve"> </v>
      </c>
      <c r="D10" s="273"/>
      <c r="E10" s="273" t="s">
        <v>0</v>
      </c>
      <c r="F10" s="273"/>
      <c r="G10" s="273"/>
      <c r="H10" s="273" t="s">
        <v>0</v>
      </c>
      <c r="I10" s="273"/>
      <c r="J10" s="273"/>
      <c r="K10" s="273"/>
      <c r="L10" s="273"/>
      <c r="M10" s="273"/>
      <c r="N10" s="273">
        <v>4</v>
      </c>
      <c r="O10" s="426">
        <f t="shared" si="1"/>
        <v>2</v>
      </c>
      <c r="P10" s="428" t="s">
        <v>842</v>
      </c>
      <c r="Q10" s="428">
        <v>3519732</v>
      </c>
      <c r="R10" s="425" t="str">
        <f t="shared" si="2"/>
        <v xml:space="preserve"> </v>
      </c>
      <c r="S10" s="273"/>
      <c r="T10" s="273" t="s">
        <v>0</v>
      </c>
      <c r="U10" s="273"/>
      <c r="V10" s="273"/>
      <c r="W10" s="273"/>
      <c r="X10" s="273"/>
      <c r="Y10" s="273" t="s">
        <v>0</v>
      </c>
      <c r="Z10" s="273"/>
      <c r="AA10" s="273"/>
      <c r="AB10" s="273"/>
      <c r="AC10" s="273" t="s">
        <v>1</v>
      </c>
      <c r="AD10" s="273" t="s">
        <v>757</v>
      </c>
      <c r="AE10" s="426">
        <f t="shared" si="3"/>
        <v>3</v>
      </c>
      <c r="AF10" s="428" t="s">
        <v>861</v>
      </c>
      <c r="AG10" s="428">
        <v>3396825</v>
      </c>
      <c r="AH10" s="425" t="str">
        <f t="shared" si="4"/>
        <v xml:space="preserve"> </v>
      </c>
      <c r="AI10" s="273"/>
      <c r="AJ10" s="273"/>
      <c r="AK10" s="273"/>
      <c r="AL10" s="273"/>
      <c r="AM10" s="273" t="s">
        <v>1</v>
      </c>
      <c r="AN10" s="273" t="s">
        <v>1</v>
      </c>
      <c r="AO10" s="273"/>
      <c r="AP10" s="273"/>
      <c r="AQ10" s="273"/>
      <c r="AR10" s="273" t="s">
        <v>1</v>
      </c>
      <c r="AS10" s="273"/>
      <c r="AT10" s="273"/>
      <c r="AU10" s="426">
        <f t="shared" si="5"/>
        <v>3</v>
      </c>
      <c r="AV10" s="82"/>
      <c r="AW10" s="84"/>
      <c r="AX10" s="84"/>
      <c r="AY10" s="84"/>
      <c r="AZ10" s="84"/>
      <c r="BA10" s="84"/>
      <c r="BB10" s="84"/>
    </row>
    <row r="11" spans="1:54" ht="24.75" customHeight="1">
      <c r="A11" s="424" t="s">
        <v>797</v>
      </c>
      <c r="B11" s="424" t="s">
        <v>798</v>
      </c>
      <c r="C11" s="425" t="str">
        <f t="shared" si="0"/>
        <v>X</v>
      </c>
      <c r="D11" s="273"/>
      <c r="E11" s="273"/>
      <c r="F11" s="273"/>
      <c r="G11" s="273"/>
      <c r="H11" s="273" t="s">
        <v>717</v>
      </c>
      <c r="I11" s="273"/>
      <c r="J11" s="273"/>
      <c r="K11" s="273"/>
      <c r="L11" s="273" t="s">
        <v>717</v>
      </c>
      <c r="M11" s="273"/>
      <c r="N11" s="273">
        <v>2</v>
      </c>
      <c r="O11" s="426">
        <f t="shared" si="1"/>
        <v>2</v>
      </c>
      <c r="P11" s="427" t="s">
        <v>843</v>
      </c>
      <c r="Q11" s="427">
        <v>3862640</v>
      </c>
      <c r="R11" s="425" t="str">
        <f t="shared" si="2"/>
        <v>X</v>
      </c>
      <c r="S11" s="273"/>
      <c r="T11" s="273"/>
      <c r="U11" s="273"/>
      <c r="V11" s="273"/>
      <c r="W11" s="273" t="s">
        <v>717</v>
      </c>
      <c r="X11" s="273"/>
      <c r="Y11" s="273"/>
      <c r="Z11" s="273"/>
      <c r="AA11" s="273" t="s">
        <v>0</v>
      </c>
      <c r="AB11" s="273" t="s">
        <v>1</v>
      </c>
      <c r="AC11" s="273"/>
      <c r="AD11" s="273">
        <v>2</v>
      </c>
      <c r="AE11" s="426">
        <f t="shared" si="3"/>
        <v>3</v>
      </c>
      <c r="AF11" s="428" t="s">
        <v>862</v>
      </c>
      <c r="AG11" s="428">
        <v>3580552</v>
      </c>
      <c r="AH11" s="425" t="str">
        <f t="shared" si="4"/>
        <v xml:space="preserve"> </v>
      </c>
      <c r="AI11" s="273"/>
      <c r="AJ11" s="273"/>
      <c r="AK11" s="273" t="s">
        <v>0</v>
      </c>
      <c r="AL11" s="273"/>
      <c r="AM11" s="273"/>
      <c r="AN11" s="273"/>
      <c r="AO11" s="273"/>
      <c r="AP11" s="273"/>
      <c r="AQ11" s="273"/>
      <c r="AR11" s="273"/>
      <c r="AS11" s="273"/>
      <c r="AT11" s="273"/>
      <c r="AU11" s="426">
        <f t="shared" si="5"/>
        <v>1</v>
      </c>
      <c r="AV11" s="82"/>
      <c r="AW11" s="84"/>
      <c r="AX11" s="84"/>
      <c r="AY11" s="84"/>
      <c r="AZ11" s="84"/>
      <c r="BA11" s="84"/>
      <c r="BB11" s="84"/>
    </row>
    <row r="12" spans="1:54" ht="24.75" customHeight="1">
      <c r="A12" s="424" t="s">
        <v>799</v>
      </c>
      <c r="B12" s="424" t="s">
        <v>800</v>
      </c>
      <c r="C12" s="425" t="str">
        <f t="shared" si="0"/>
        <v xml:space="preserve"> </v>
      </c>
      <c r="D12" s="273"/>
      <c r="E12" s="273" t="s">
        <v>1</v>
      </c>
      <c r="F12" s="273" t="s">
        <v>1</v>
      </c>
      <c r="G12" s="273"/>
      <c r="H12" s="273"/>
      <c r="I12" s="273"/>
      <c r="J12" s="273"/>
      <c r="K12" s="273"/>
      <c r="L12" s="273"/>
      <c r="M12" s="273"/>
      <c r="N12" s="273"/>
      <c r="O12" s="426">
        <f t="shared" si="1"/>
        <v>2</v>
      </c>
      <c r="P12" s="427" t="s">
        <v>844</v>
      </c>
      <c r="Q12" s="427">
        <v>3519710</v>
      </c>
      <c r="R12" s="425" t="str">
        <f t="shared" si="2"/>
        <v xml:space="preserve"> </v>
      </c>
      <c r="S12" s="273"/>
      <c r="T12" s="273"/>
      <c r="U12" s="273"/>
      <c r="V12" s="273" t="s">
        <v>1</v>
      </c>
      <c r="W12" s="273"/>
      <c r="X12" s="273" t="s">
        <v>1</v>
      </c>
      <c r="Y12" s="273"/>
      <c r="Z12" s="273"/>
      <c r="AA12" s="273"/>
      <c r="AB12" s="273"/>
      <c r="AC12" s="273"/>
      <c r="AD12" s="273"/>
      <c r="AE12" s="426">
        <f t="shared" si="3"/>
        <v>2</v>
      </c>
      <c r="AF12" s="427" t="s">
        <v>863</v>
      </c>
      <c r="AG12" s="427">
        <v>3573387</v>
      </c>
      <c r="AH12" s="425" t="str">
        <f t="shared" si="4"/>
        <v xml:space="preserve"> </v>
      </c>
      <c r="AI12" s="273"/>
      <c r="AJ12" s="273"/>
      <c r="AK12" s="273"/>
      <c r="AL12" s="273"/>
      <c r="AM12" s="273"/>
      <c r="AN12" s="273"/>
      <c r="AO12" s="273"/>
      <c r="AP12" s="273"/>
      <c r="AQ12" s="273"/>
      <c r="AR12" s="273" t="s">
        <v>0</v>
      </c>
      <c r="AS12" s="273"/>
      <c r="AT12" s="273">
        <v>1</v>
      </c>
      <c r="AU12" s="426">
        <f t="shared" si="5"/>
        <v>1</v>
      </c>
      <c r="AV12" s="82"/>
      <c r="AW12" s="84"/>
      <c r="AX12" s="84"/>
      <c r="AY12" s="84"/>
      <c r="AZ12" s="84"/>
      <c r="BA12" s="84"/>
      <c r="BB12" s="84"/>
    </row>
    <row r="13" spans="1:54" ht="24.75" customHeight="1">
      <c r="A13" s="424" t="s">
        <v>801</v>
      </c>
      <c r="B13" s="424" t="s">
        <v>802</v>
      </c>
      <c r="C13" s="425" t="str">
        <f t="shared" si="0"/>
        <v>X</v>
      </c>
      <c r="D13" s="273"/>
      <c r="E13" s="273"/>
      <c r="F13" s="273"/>
      <c r="G13" s="273"/>
      <c r="H13" s="273"/>
      <c r="I13" s="273"/>
      <c r="J13" s="273"/>
      <c r="K13" s="273"/>
      <c r="L13" s="273" t="s">
        <v>717</v>
      </c>
      <c r="M13" s="273"/>
      <c r="N13" s="273"/>
      <c r="O13" s="426">
        <f t="shared" si="1"/>
        <v>1</v>
      </c>
      <c r="P13" s="427" t="s">
        <v>845</v>
      </c>
      <c r="Q13" s="427">
        <v>3300426</v>
      </c>
      <c r="R13" s="425" t="str">
        <f t="shared" si="2"/>
        <v>X</v>
      </c>
      <c r="S13" s="273"/>
      <c r="T13" s="273"/>
      <c r="U13" s="273"/>
      <c r="V13" s="273"/>
      <c r="W13" s="273" t="s">
        <v>717</v>
      </c>
      <c r="X13" s="273"/>
      <c r="Y13" s="273"/>
      <c r="Z13" s="273"/>
      <c r="AA13" s="273" t="s">
        <v>717</v>
      </c>
      <c r="AB13" s="273"/>
      <c r="AC13" s="273"/>
      <c r="AD13" s="273"/>
      <c r="AE13" s="426">
        <f t="shared" si="3"/>
        <v>2</v>
      </c>
      <c r="AF13" s="427" t="s">
        <v>864</v>
      </c>
      <c r="AG13" s="427">
        <v>3633879</v>
      </c>
      <c r="AH13" s="425" t="str">
        <f t="shared" si="4"/>
        <v xml:space="preserve"> </v>
      </c>
      <c r="AI13" s="273"/>
      <c r="AJ13" s="273"/>
      <c r="AK13" s="273"/>
      <c r="AL13" s="273"/>
      <c r="AM13" s="273" t="s">
        <v>0</v>
      </c>
      <c r="AN13" s="273"/>
      <c r="AO13" s="273"/>
      <c r="AP13" s="273"/>
      <c r="AQ13" s="273" t="s">
        <v>1</v>
      </c>
      <c r="AR13" s="273"/>
      <c r="AS13" s="273" t="s">
        <v>1</v>
      </c>
      <c r="AT13" s="273">
        <v>3</v>
      </c>
      <c r="AU13" s="426">
        <f t="shared" si="5"/>
        <v>3</v>
      </c>
      <c r="AV13" s="82"/>
      <c r="AW13" s="84"/>
      <c r="AX13" s="84"/>
      <c r="AY13" s="84"/>
      <c r="AZ13" s="84"/>
      <c r="BA13" s="84"/>
      <c r="BB13" s="84"/>
    </row>
    <row r="14" spans="1:54" ht="24.75" customHeight="1">
      <c r="A14" s="424" t="s">
        <v>803</v>
      </c>
      <c r="B14" s="424" t="s">
        <v>804</v>
      </c>
      <c r="C14" s="425" t="str">
        <f t="shared" si="0"/>
        <v>X</v>
      </c>
      <c r="D14" s="273"/>
      <c r="E14" s="273"/>
      <c r="F14" s="273"/>
      <c r="G14" s="273"/>
      <c r="H14" s="273" t="s">
        <v>717</v>
      </c>
      <c r="I14" s="273"/>
      <c r="J14" s="273"/>
      <c r="K14" s="273"/>
      <c r="L14" s="273"/>
      <c r="M14" s="273"/>
      <c r="N14" s="273"/>
      <c r="O14" s="426">
        <f t="shared" si="1"/>
        <v>1</v>
      </c>
      <c r="P14" s="427" t="s">
        <v>846</v>
      </c>
      <c r="Q14" s="427">
        <v>3726834</v>
      </c>
      <c r="R14" s="425" t="str">
        <f t="shared" si="2"/>
        <v>X</v>
      </c>
      <c r="S14" s="273" t="s">
        <v>0</v>
      </c>
      <c r="T14" s="273"/>
      <c r="U14" s="273" t="s">
        <v>717</v>
      </c>
      <c r="V14" s="273"/>
      <c r="W14" s="273"/>
      <c r="X14" s="273"/>
      <c r="Y14" s="273"/>
      <c r="Z14" s="273"/>
      <c r="AA14" s="273"/>
      <c r="AB14" s="273" t="s">
        <v>717</v>
      </c>
      <c r="AC14" s="273"/>
      <c r="AD14" s="273" t="s">
        <v>754</v>
      </c>
      <c r="AE14" s="426">
        <f t="shared" si="3"/>
        <v>3</v>
      </c>
      <c r="AF14" s="427" t="s">
        <v>865</v>
      </c>
      <c r="AG14" s="427">
        <v>3396849</v>
      </c>
      <c r="AH14" s="425" t="str">
        <f t="shared" si="4"/>
        <v xml:space="preserve"> </v>
      </c>
      <c r="AI14" s="273"/>
      <c r="AJ14" s="273"/>
      <c r="AK14" s="273"/>
      <c r="AL14" s="273"/>
      <c r="AM14" s="273"/>
      <c r="AN14" s="273"/>
      <c r="AO14" s="273"/>
      <c r="AP14" s="273"/>
      <c r="AQ14" s="273"/>
      <c r="AR14" s="273"/>
      <c r="AS14" s="273" t="s">
        <v>0</v>
      </c>
      <c r="AT14" s="273"/>
      <c r="AU14" s="426">
        <f t="shared" si="5"/>
        <v>1</v>
      </c>
      <c r="AV14" s="82"/>
      <c r="AW14" s="84"/>
      <c r="AX14" s="84"/>
      <c r="AY14" s="84"/>
      <c r="AZ14" s="84"/>
      <c r="BA14" s="84"/>
      <c r="BB14" s="84"/>
    </row>
    <row r="15" spans="1:54" ht="24.75" customHeight="1">
      <c r="A15" s="424" t="s">
        <v>805</v>
      </c>
      <c r="B15" s="424" t="s">
        <v>806</v>
      </c>
      <c r="C15" s="425" t="str">
        <f t="shared" si="0"/>
        <v>X</v>
      </c>
      <c r="D15" s="273"/>
      <c r="E15" s="273" t="s">
        <v>717</v>
      </c>
      <c r="F15" s="273"/>
      <c r="G15" s="273"/>
      <c r="H15" s="273" t="s">
        <v>717</v>
      </c>
      <c r="I15" s="273"/>
      <c r="J15" s="273"/>
      <c r="K15" s="273"/>
      <c r="L15" s="273"/>
      <c r="M15" s="273"/>
      <c r="N15" s="273"/>
      <c r="O15" s="426">
        <f t="shared" si="1"/>
        <v>2</v>
      </c>
      <c r="P15" s="427" t="s">
        <v>847</v>
      </c>
      <c r="Q15" s="427">
        <v>3664221</v>
      </c>
      <c r="R15" s="425" t="str">
        <f t="shared" si="2"/>
        <v>X</v>
      </c>
      <c r="S15" s="273"/>
      <c r="T15" s="273"/>
      <c r="U15" s="273"/>
      <c r="V15" s="273"/>
      <c r="W15" s="273"/>
      <c r="X15" s="273" t="s">
        <v>717</v>
      </c>
      <c r="Y15" s="273"/>
      <c r="Z15" s="273"/>
      <c r="AA15" s="273"/>
      <c r="AB15" s="273"/>
      <c r="AC15" s="273" t="s">
        <v>717</v>
      </c>
      <c r="AD15" s="273"/>
      <c r="AE15" s="426">
        <f t="shared" si="3"/>
        <v>2</v>
      </c>
      <c r="AF15" s="427" t="s">
        <v>866</v>
      </c>
      <c r="AG15" s="427">
        <v>3647620</v>
      </c>
      <c r="AH15" s="425" t="str">
        <f t="shared" si="4"/>
        <v xml:space="preserve"> </v>
      </c>
      <c r="AI15" s="273"/>
      <c r="AJ15" s="273"/>
      <c r="AK15" s="273"/>
      <c r="AL15" s="273"/>
      <c r="AM15" s="273"/>
      <c r="AN15" s="273"/>
      <c r="AO15" s="273"/>
      <c r="AP15" s="273"/>
      <c r="AQ15" s="273"/>
      <c r="AR15" s="273"/>
      <c r="AS15" s="273"/>
      <c r="AT15" s="273"/>
      <c r="AU15" s="426">
        <f t="shared" si="5"/>
        <v>0</v>
      </c>
      <c r="AV15" s="82"/>
      <c r="AW15" s="84"/>
      <c r="AX15" s="84"/>
      <c r="AY15" s="84"/>
      <c r="AZ15" s="84"/>
      <c r="BA15" s="84"/>
      <c r="BB15" s="84"/>
    </row>
    <row r="16" spans="1:54" ht="24.75" customHeight="1">
      <c r="A16" s="424" t="s">
        <v>807</v>
      </c>
      <c r="B16" s="424" t="s">
        <v>808</v>
      </c>
      <c r="C16" s="425" t="str">
        <f t="shared" si="0"/>
        <v xml:space="preserve"> </v>
      </c>
      <c r="D16" s="273"/>
      <c r="E16" s="273"/>
      <c r="F16" s="273"/>
      <c r="G16" s="273"/>
      <c r="H16" s="273"/>
      <c r="I16" s="273"/>
      <c r="J16" s="273" t="s">
        <v>1</v>
      </c>
      <c r="K16" s="273"/>
      <c r="L16" s="273"/>
      <c r="M16" s="273"/>
      <c r="N16" s="273"/>
      <c r="O16" s="426">
        <f t="shared" si="1"/>
        <v>1</v>
      </c>
      <c r="P16" s="427" t="s">
        <v>848</v>
      </c>
      <c r="Q16" s="427">
        <v>3482859</v>
      </c>
      <c r="R16" s="425" t="str">
        <f t="shared" si="2"/>
        <v xml:space="preserve"> </v>
      </c>
      <c r="S16" s="273"/>
      <c r="T16" s="273"/>
      <c r="U16" s="273" t="s">
        <v>0</v>
      </c>
      <c r="V16" s="273"/>
      <c r="W16" s="273"/>
      <c r="X16" s="273"/>
      <c r="Y16" s="273"/>
      <c r="Z16" s="273" t="s">
        <v>0</v>
      </c>
      <c r="AA16" s="273"/>
      <c r="AB16" s="273"/>
      <c r="AC16" s="273"/>
      <c r="AD16" s="273"/>
      <c r="AE16" s="426">
        <f t="shared" si="3"/>
        <v>2</v>
      </c>
      <c r="AF16" s="427" t="s">
        <v>867</v>
      </c>
      <c r="AG16" s="427">
        <v>3110405</v>
      </c>
      <c r="AH16" s="425" t="str">
        <f t="shared" si="4"/>
        <v xml:space="preserve"> </v>
      </c>
      <c r="AI16" s="273"/>
      <c r="AJ16" s="273"/>
      <c r="AK16" s="273"/>
      <c r="AL16" s="273"/>
      <c r="AM16" s="273"/>
      <c r="AN16" s="273"/>
      <c r="AO16" s="273"/>
      <c r="AP16" s="273" t="s">
        <v>0</v>
      </c>
      <c r="AQ16" s="273" t="s">
        <v>0</v>
      </c>
      <c r="AR16" s="273"/>
      <c r="AS16" s="273"/>
      <c r="AT16" s="273">
        <v>4</v>
      </c>
      <c r="AU16" s="426">
        <f t="shared" si="5"/>
        <v>2</v>
      </c>
      <c r="AV16" s="82"/>
      <c r="AW16" s="84"/>
      <c r="AX16" s="84"/>
      <c r="AY16" s="84"/>
      <c r="AZ16" s="84"/>
      <c r="BA16" s="84"/>
      <c r="BB16" s="84"/>
    </row>
    <row r="17" spans="1:54" ht="24.75" customHeight="1">
      <c r="A17" s="424" t="s">
        <v>809</v>
      </c>
      <c r="B17" s="424" t="s">
        <v>810</v>
      </c>
      <c r="C17" s="425" t="str">
        <f t="shared" si="0"/>
        <v>X</v>
      </c>
      <c r="D17" s="273"/>
      <c r="E17" s="273" t="s">
        <v>717</v>
      </c>
      <c r="F17" s="273"/>
      <c r="G17" s="273"/>
      <c r="H17" s="273"/>
      <c r="I17" s="273"/>
      <c r="J17" s="273" t="s">
        <v>717</v>
      </c>
      <c r="K17" s="273"/>
      <c r="L17" s="273"/>
      <c r="M17" s="273" t="s">
        <v>1</v>
      </c>
      <c r="N17" s="273"/>
      <c r="O17" s="426">
        <f t="shared" si="1"/>
        <v>3</v>
      </c>
      <c r="P17" s="427" t="s">
        <v>849</v>
      </c>
      <c r="Q17" s="427">
        <v>3580569</v>
      </c>
      <c r="R17" s="425" t="str">
        <f t="shared" si="2"/>
        <v>X</v>
      </c>
      <c r="S17" s="273"/>
      <c r="T17" s="273"/>
      <c r="U17" s="273" t="s">
        <v>1</v>
      </c>
      <c r="V17" s="273"/>
      <c r="W17" s="273" t="s">
        <v>717</v>
      </c>
      <c r="X17" s="273"/>
      <c r="Y17" s="273"/>
      <c r="Z17" s="273" t="s">
        <v>1</v>
      </c>
      <c r="AA17" s="273"/>
      <c r="AB17" s="273"/>
      <c r="AC17" s="273"/>
      <c r="AD17" s="273"/>
      <c r="AE17" s="426">
        <f t="shared" si="3"/>
        <v>3</v>
      </c>
      <c r="AF17" s="428" t="s">
        <v>647</v>
      </c>
      <c r="AG17" s="428">
        <v>3658722</v>
      </c>
      <c r="AH17" s="425" t="str">
        <f t="shared" si="4"/>
        <v xml:space="preserve"> </v>
      </c>
      <c r="AI17" s="273"/>
      <c r="AJ17" s="273"/>
      <c r="AK17" s="273"/>
      <c r="AL17" s="273" t="s">
        <v>0</v>
      </c>
      <c r="AM17" s="273"/>
      <c r="AN17" s="273"/>
      <c r="AO17" s="273"/>
      <c r="AP17" s="273"/>
      <c r="AQ17" s="273"/>
      <c r="AR17" s="273"/>
      <c r="AS17" s="273"/>
      <c r="AT17" s="273"/>
      <c r="AU17" s="426">
        <f t="shared" si="5"/>
        <v>1</v>
      </c>
      <c r="AV17" s="82"/>
      <c r="AW17" s="84"/>
      <c r="AX17" s="84"/>
      <c r="AY17" s="84"/>
      <c r="AZ17" s="84"/>
      <c r="BA17" s="84"/>
      <c r="BB17" s="84"/>
    </row>
    <row r="18" spans="1:54" ht="24.75" customHeight="1">
      <c r="A18" s="424" t="s">
        <v>811</v>
      </c>
      <c r="B18" s="424" t="s">
        <v>812</v>
      </c>
      <c r="C18" s="425" t="str">
        <f t="shared" si="0"/>
        <v xml:space="preserve"> </v>
      </c>
      <c r="D18" s="273"/>
      <c r="E18" s="273"/>
      <c r="F18" s="273"/>
      <c r="G18" s="273"/>
      <c r="H18" s="273"/>
      <c r="I18" s="273"/>
      <c r="J18" s="273"/>
      <c r="K18" s="273"/>
      <c r="L18" s="273"/>
      <c r="M18" s="273" t="s">
        <v>0</v>
      </c>
      <c r="N18" s="273"/>
      <c r="O18" s="426">
        <f t="shared" si="1"/>
        <v>1</v>
      </c>
      <c r="P18" s="427" t="s">
        <v>850</v>
      </c>
      <c r="Q18" s="427">
        <v>3839994</v>
      </c>
      <c r="R18" s="425" t="str">
        <f t="shared" si="2"/>
        <v>X</v>
      </c>
      <c r="S18" s="273"/>
      <c r="T18" s="273"/>
      <c r="U18" s="273"/>
      <c r="V18" s="273"/>
      <c r="W18" s="273"/>
      <c r="X18" s="273"/>
      <c r="Y18" s="273" t="s">
        <v>717</v>
      </c>
      <c r="Z18" s="273"/>
      <c r="AA18" s="273"/>
      <c r="AB18" s="273"/>
      <c r="AC18" s="273"/>
      <c r="AD18" s="273"/>
      <c r="AE18" s="426">
        <f t="shared" si="3"/>
        <v>1</v>
      </c>
      <c r="AF18" s="428"/>
      <c r="AG18" s="428"/>
      <c r="AH18" s="425" t="str">
        <f t="shared" ref="AH18:AH28" si="6">IF(COUNTIF(AI18:AT18,"*s")&gt;0,"X"," ")</f>
        <v xml:space="preserve"> </v>
      </c>
      <c r="AI18" s="273"/>
      <c r="AJ18" s="273"/>
      <c r="AK18" s="273"/>
      <c r="AL18" s="273"/>
      <c r="AM18" s="273"/>
      <c r="AN18" s="273"/>
      <c r="AO18" s="273"/>
      <c r="AP18" s="273"/>
      <c r="AQ18" s="273"/>
      <c r="AR18" s="273"/>
      <c r="AS18" s="273"/>
      <c r="AT18" s="273"/>
      <c r="AU18" s="426">
        <f t="shared" si="5"/>
        <v>0</v>
      </c>
      <c r="AV18" s="82"/>
      <c r="AW18" s="84"/>
      <c r="AX18" s="84"/>
      <c r="AY18" s="84"/>
      <c r="AZ18" s="84"/>
      <c r="BA18" s="84"/>
      <c r="BB18" s="84"/>
    </row>
    <row r="19" spans="1:54" ht="24.75" customHeight="1">
      <c r="A19" s="424" t="s">
        <v>813</v>
      </c>
      <c r="B19" s="424" t="s">
        <v>814</v>
      </c>
      <c r="C19" s="425" t="str">
        <f t="shared" si="0"/>
        <v xml:space="preserve"> </v>
      </c>
      <c r="D19" s="273"/>
      <c r="E19" s="273"/>
      <c r="F19" s="273"/>
      <c r="G19" s="273"/>
      <c r="H19" s="273"/>
      <c r="I19" s="273" t="s">
        <v>1</v>
      </c>
      <c r="J19" s="273"/>
      <c r="K19" s="273"/>
      <c r="L19" s="273"/>
      <c r="M19" s="273"/>
      <c r="N19" s="273" t="s">
        <v>754</v>
      </c>
      <c r="O19" s="426">
        <f t="shared" si="1"/>
        <v>1</v>
      </c>
      <c r="P19" s="427" t="s">
        <v>851</v>
      </c>
      <c r="Q19" s="427">
        <v>3828530</v>
      </c>
      <c r="R19" s="425" t="str">
        <f t="shared" si="2"/>
        <v>X</v>
      </c>
      <c r="S19" s="273"/>
      <c r="T19" s="273"/>
      <c r="U19" s="273"/>
      <c r="V19" s="273"/>
      <c r="W19" s="273"/>
      <c r="X19" s="273"/>
      <c r="Y19" s="273" t="s">
        <v>717</v>
      </c>
      <c r="Z19" s="273"/>
      <c r="AA19" s="273"/>
      <c r="AB19" s="273"/>
      <c r="AC19" s="273"/>
      <c r="AD19" s="273"/>
      <c r="AE19" s="426">
        <f t="shared" si="3"/>
        <v>1</v>
      </c>
      <c r="AF19" s="428"/>
      <c r="AG19" s="428"/>
      <c r="AH19" s="425" t="str">
        <f t="shared" si="6"/>
        <v xml:space="preserve"> </v>
      </c>
      <c r="AI19" s="273"/>
      <c r="AJ19" s="273"/>
      <c r="AK19" s="273"/>
      <c r="AL19" s="273"/>
      <c r="AM19" s="273"/>
      <c r="AN19" s="273"/>
      <c r="AO19" s="273"/>
      <c r="AP19" s="273"/>
      <c r="AQ19" s="273"/>
      <c r="AR19" s="273"/>
      <c r="AS19" s="273"/>
      <c r="AT19" s="273"/>
      <c r="AU19" s="426">
        <f t="shared" si="5"/>
        <v>0</v>
      </c>
      <c r="AV19" s="82"/>
      <c r="AW19" s="84"/>
      <c r="AX19" s="84"/>
      <c r="AY19" s="84"/>
      <c r="AZ19" s="84"/>
      <c r="BA19" s="84"/>
      <c r="BB19" s="84"/>
    </row>
    <row r="20" spans="1:54" ht="24.75" customHeight="1">
      <c r="A20" s="424" t="s">
        <v>815</v>
      </c>
      <c r="B20" s="424" t="s">
        <v>816</v>
      </c>
      <c r="C20" s="425" t="str">
        <f t="shared" si="0"/>
        <v>X</v>
      </c>
      <c r="D20" s="273"/>
      <c r="E20" s="273"/>
      <c r="F20" s="273"/>
      <c r="G20" s="273" t="s">
        <v>1</v>
      </c>
      <c r="H20" s="273"/>
      <c r="I20" s="273"/>
      <c r="J20" s="273" t="s">
        <v>717</v>
      </c>
      <c r="K20" s="273" t="s">
        <v>1</v>
      </c>
      <c r="L20" s="273"/>
      <c r="M20" s="273"/>
      <c r="N20" s="273" t="s">
        <v>739</v>
      </c>
      <c r="O20" s="426">
        <f t="shared" si="1"/>
        <v>3</v>
      </c>
      <c r="P20" s="427" t="s">
        <v>852</v>
      </c>
      <c r="Q20" s="427">
        <v>3692689</v>
      </c>
      <c r="R20" s="425" t="str">
        <f t="shared" si="2"/>
        <v xml:space="preserve"> </v>
      </c>
      <c r="S20" s="273"/>
      <c r="T20" s="273"/>
      <c r="U20" s="273"/>
      <c r="V20" s="273"/>
      <c r="W20" s="273" t="s">
        <v>0</v>
      </c>
      <c r="X20" s="273"/>
      <c r="Y20" s="273"/>
      <c r="Z20" s="273"/>
      <c r="AA20" s="273"/>
      <c r="AB20" s="273" t="s">
        <v>0</v>
      </c>
      <c r="AC20" s="273" t="s">
        <v>0</v>
      </c>
      <c r="AD20" s="273">
        <v>3</v>
      </c>
      <c r="AE20" s="426">
        <f t="shared" si="3"/>
        <v>3</v>
      </c>
      <c r="AF20" s="428"/>
      <c r="AG20" s="428"/>
      <c r="AH20" s="425" t="str">
        <f t="shared" si="6"/>
        <v xml:space="preserve"> </v>
      </c>
      <c r="AI20" s="273"/>
      <c r="AJ20" s="273"/>
      <c r="AK20" s="273"/>
      <c r="AL20" s="273"/>
      <c r="AM20" s="273"/>
      <c r="AN20" s="273"/>
      <c r="AO20" s="273"/>
      <c r="AP20" s="273"/>
      <c r="AQ20" s="273"/>
      <c r="AR20" s="273"/>
      <c r="AS20" s="273"/>
      <c r="AT20" s="273"/>
      <c r="AU20" s="426">
        <f t="shared" si="5"/>
        <v>0</v>
      </c>
      <c r="AV20" s="82"/>
      <c r="AW20" s="84"/>
      <c r="AX20" s="84"/>
      <c r="AY20" s="84"/>
      <c r="AZ20" s="84"/>
      <c r="BA20" s="84"/>
      <c r="BB20" s="84"/>
    </row>
    <row r="21" spans="1:54" ht="24.75" customHeight="1">
      <c r="A21" s="424" t="s">
        <v>817</v>
      </c>
      <c r="B21" s="424" t="s">
        <v>818</v>
      </c>
      <c r="C21" s="425" t="str">
        <f t="shared" si="0"/>
        <v xml:space="preserve"> </v>
      </c>
      <c r="D21" s="273"/>
      <c r="E21" s="273"/>
      <c r="F21" s="273"/>
      <c r="G21" s="273"/>
      <c r="H21" s="273"/>
      <c r="I21" s="273"/>
      <c r="J21" s="273" t="s">
        <v>0</v>
      </c>
      <c r="K21" s="273"/>
      <c r="L21" s="273"/>
      <c r="M21" s="273"/>
      <c r="N21" s="273"/>
      <c r="O21" s="426">
        <f t="shared" si="1"/>
        <v>1</v>
      </c>
      <c r="P21" s="427" t="s">
        <v>853</v>
      </c>
      <c r="Q21" s="427">
        <v>3666319</v>
      </c>
      <c r="R21" s="425" t="str">
        <f t="shared" si="2"/>
        <v>X</v>
      </c>
      <c r="S21" s="273" t="s">
        <v>1</v>
      </c>
      <c r="T21" s="273" t="s">
        <v>1</v>
      </c>
      <c r="U21" s="273"/>
      <c r="V21" s="273"/>
      <c r="W21" s="273"/>
      <c r="X21" s="273"/>
      <c r="Y21" s="273"/>
      <c r="Z21" s="273"/>
      <c r="AA21" s="273" t="s">
        <v>717</v>
      </c>
      <c r="AB21" s="273"/>
      <c r="AC21" s="273"/>
      <c r="AD21" s="273" t="s">
        <v>739</v>
      </c>
      <c r="AE21" s="426">
        <f t="shared" si="3"/>
        <v>3</v>
      </c>
      <c r="AF21" s="429" t="s">
        <v>453</v>
      </c>
      <c r="AG21" s="429"/>
      <c r="AH21" s="430" t="str">
        <f t="shared" si="6"/>
        <v xml:space="preserve"> </v>
      </c>
      <c r="AI21" s="431">
        <f>COUNTIF(AI5:AI20,"A")</f>
        <v>1</v>
      </c>
      <c r="AJ21" s="431">
        <f t="shared" ref="AJ21:AS21" si="7">COUNTIF(AJ5:AJ20,"A")</f>
        <v>1</v>
      </c>
      <c r="AK21" s="431">
        <f t="shared" si="7"/>
        <v>1</v>
      </c>
      <c r="AL21" s="431">
        <f t="shared" si="7"/>
        <v>1</v>
      </c>
      <c r="AM21" s="431">
        <f t="shared" si="7"/>
        <v>1</v>
      </c>
      <c r="AN21" s="431">
        <f t="shared" si="7"/>
        <v>1</v>
      </c>
      <c r="AO21" s="431">
        <f t="shared" si="7"/>
        <v>1</v>
      </c>
      <c r="AP21" s="431">
        <f t="shared" si="7"/>
        <v>1</v>
      </c>
      <c r="AQ21" s="431">
        <f t="shared" si="7"/>
        <v>1</v>
      </c>
      <c r="AR21" s="431">
        <f t="shared" si="7"/>
        <v>1</v>
      </c>
      <c r="AS21" s="431">
        <f t="shared" si="7"/>
        <v>1</v>
      </c>
      <c r="AT21" s="431" t="str">
        <f>IF(COUNTIF(AT5:AT20,"1")&gt;0,"1","0")</f>
        <v>1</v>
      </c>
      <c r="AU21" s="426"/>
      <c r="AV21" s="82"/>
      <c r="AW21" s="84"/>
      <c r="AX21" s="84"/>
      <c r="AY21" s="84"/>
      <c r="AZ21" s="84"/>
      <c r="BA21" s="84"/>
      <c r="BB21" s="84"/>
    </row>
    <row r="22" spans="1:54" ht="24.75" customHeight="1">
      <c r="A22" s="424" t="s">
        <v>819</v>
      </c>
      <c r="B22" s="424" t="s">
        <v>820</v>
      </c>
      <c r="C22" s="425" t="str">
        <f>IF(COUNTIF(D22:N22,"*s")&gt;0,"X"," ")</f>
        <v xml:space="preserve"> </v>
      </c>
      <c r="D22" s="273"/>
      <c r="E22" s="273"/>
      <c r="F22" s="273" t="s">
        <v>0</v>
      </c>
      <c r="G22" s="273"/>
      <c r="H22" s="273"/>
      <c r="I22" s="273"/>
      <c r="J22" s="273"/>
      <c r="K22" s="273"/>
      <c r="L22" s="273"/>
      <c r="M22" s="273"/>
      <c r="N22" s="273"/>
      <c r="O22" s="426">
        <f>COUNTIF(D22:M22,"*")</f>
        <v>1</v>
      </c>
      <c r="P22" s="427" t="s">
        <v>854</v>
      </c>
      <c r="Q22" s="427">
        <v>3810878</v>
      </c>
      <c r="R22" s="425" t="str">
        <f>IF(COUNTIF(S22:AD22,"*s")&gt;0,"X"," ")</f>
        <v>X</v>
      </c>
      <c r="S22" s="273"/>
      <c r="T22" s="273"/>
      <c r="U22" s="273"/>
      <c r="V22" s="273"/>
      <c r="W22" s="273" t="s">
        <v>717</v>
      </c>
      <c r="X22" s="273"/>
      <c r="Y22" s="273"/>
      <c r="Z22" s="273"/>
      <c r="AA22" s="273" t="s">
        <v>1</v>
      </c>
      <c r="AB22" s="273"/>
      <c r="AC22" s="273"/>
      <c r="AD22" s="273">
        <v>4</v>
      </c>
      <c r="AE22" s="426">
        <f>COUNTIF(S22:AC22,"*")</f>
        <v>2</v>
      </c>
      <c r="AF22" s="429" t="s">
        <v>454</v>
      </c>
      <c r="AG22" s="429"/>
      <c r="AH22" s="430" t="str">
        <f t="shared" si="6"/>
        <v xml:space="preserve"> </v>
      </c>
      <c r="AI22" s="431">
        <f>COUNTIF(AI5:AI20,"B")</f>
        <v>1</v>
      </c>
      <c r="AJ22" s="431">
        <f t="shared" ref="AJ22:AS22" si="8">COUNTIF(AJ5:AJ20,"B")</f>
        <v>1</v>
      </c>
      <c r="AK22" s="431">
        <f t="shared" si="8"/>
        <v>0</v>
      </c>
      <c r="AL22" s="431">
        <f t="shared" si="8"/>
        <v>1</v>
      </c>
      <c r="AM22" s="431">
        <f t="shared" si="8"/>
        <v>1</v>
      </c>
      <c r="AN22" s="431">
        <f t="shared" si="8"/>
        <v>1</v>
      </c>
      <c r="AO22" s="431">
        <f t="shared" si="8"/>
        <v>1</v>
      </c>
      <c r="AP22" s="431">
        <f t="shared" si="8"/>
        <v>1</v>
      </c>
      <c r="AQ22" s="431">
        <f t="shared" si="8"/>
        <v>1</v>
      </c>
      <c r="AR22" s="431">
        <f t="shared" si="8"/>
        <v>1</v>
      </c>
      <c r="AS22" s="431">
        <f t="shared" si="8"/>
        <v>1</v>
      </c>
      <c r="AT22" s="431"/>
      <c r="AU22" s="426"/>
      <c r="AV22" s="82"/>
      <c r="AW22" s="84"/>
      <c r="AX22" s="84"/>
      <c r="AY22" s="84"/>
      <c r="AZ22" s="84"/>
      <c r="BA22" s="84"/>
      <c r="BB22" s="84"/>
    </row>
    <row r="23" spans="1:54" ht="24.75" customHeight="1">
      <c r="A23" s="424" t="s">
        <v>821</v>
      </c>
      <c r="B23" s="424" t="s">
        <v>822</v>
      </c>
      <c r="C23" s="425" t="str">
        <f t="shared" si="0"/>
        <v>X</v>
      </c>
      <c r="D23" s="273"/>
      <c r="E23" s="273"/>
      <c r="F23" s="273"/>
      <c r="G23" s="273"/>
      <c r="H23" s="273"/>
      <c r="I23" s="273"/>
      <c r="J23" s="273"/>
      <c r="K23" s="273"/>
      <c r="L23" s="273" t="s">
        <v>717</v>
      </c>
      <c r="M23" s="273"/>
      <c r="N23" s="273"/>
      <c r="O23" s="426">
        <f t="shared" si="1"/>
        <v>1</v>
      </c>
      <c r="P23" s="427" t="s">
        <v>855</v>
      </c>
      <c r="Q23" s="427">
        <v>3860986</v>
      </c>
      <c r="R23" s="425" t="str">
        <f t="shared" si="2"/>
        <v>X</v>
      </c>
      <c r="S23" s="273"/>
      <c r="T23" s="273"/>
      <c r="U23" s="273"/>
      <c r="V23" s="273"/>
      <c r="W23" s="273"/>
      <c r="X23" s="273" t="s">
        <v>0</v>
      </c>
      <c r="Y23" s="273"/>
      <c r="Z23" s="273" t="s">
        <v>717</v>
      </c>
      <c r="AA23" s="273"/>
      <c r="AB23" s="273"/>
      <c r="AC23" s="273"/>
      <c r="AD23" s="273"/>
      <c r="AE23" s="426">
        <f t="shared" si="3"/>
        <v>2</v>
      </c>
      <c r="AF23" s="429" t="s">
        <v>455</v>
      </c>
      <c r="AG23" s="429"/>
      <c r="AH23" s="430" t="str">
        <f t="shared" si="6"/>
        <v xml:space="preserve"> </v>
      </c>
      <c r="AI23" s="431">
        <f>COUNTIF(AI5:AI20,"N/S")</f>
        <v>0</v>
      </c>
      <c r="AJ23" s="431">
        <f t="shared" ref="AJ23:AS23" si="9">COUNTIF(AJ5:AJ20,"N/S")</f>
        <v>0</v>
      </c>
      <c r="AK23" s="431">
        <f t="shared" si="9"/>
        <v>0</v>
      </c>
      <c r="AL23" s="431">
        <f t="shared" si="9"/>
        <v>0</v>
      </c>
      <c r="AM23" s="431">
        <f t="shared" si="9"/>
        <v>0</v>
      </c>
      <c r="AN23" s="431">
        <f t="shared" si="9"/>
        <v>0</v>
      </c>
      <c r="AO23" s="431">
        <f t="shared" si="9"/>
        <v>0</v>
      </c>
      <c r="AP23" s="431">
        <f t="shared" si="9"/>
        <v>1</v>
      </c>
      <c r="AQ23" s="431">
        <f t="shared" si="9"/>
        <v>0</v>
      </c>
      <c r="AR23" s="431">
        <f t="shared" si="9"/>
        <v>0</v>
      </c>
      <c r="AS23" s="431">
        <f t="shared" si="9"/>
        <v>0</v>
      </c>
      <c r="AT23" s="431" t="str">
        <f>IF(COUNTIF(AT5:AT20,"n*")&gt;0,"1","0")</f>
        <v>0</v>
      </c>
      <c r="AU23" s="426"/>
      <c r="AV23" s="82"/>
      <c r="AW23" s="84"/>
      <c r="AX23" s="84"/>
      <c r="AY23" s="84"/>
      <c r="AZ23" s="84"/>
      <c r="BA23" s="84"/>
      <c r="BB23" s="84"/>
    </row>
    <row r="24" spans="1:54" ht="24.75" customHeight="1">
      <c r="A24" s="424" t="s">
        <v>823</v>
      </c>
      <c r="B24" s="424" t="s">
        <v>824</v>
      </c>
      <c r="C24" s="425" t="str">
        <f t="shared" si="0"/>
        <v xml:space="preserve"> </v>
      </c>
      <c r="D24" s="273"/>
      <c r="E24" s="273"/>
      <c r="F24" s="273"/>
      <c r="G24" s="273"/>
      <c r="H24" s="273"/>
      <c r="I24" s="273" t="s">
        <v>0</v>
      </c>
      <c r="J24" s="273"/>
      <c r="K24" s="273"/>
      <c r="L24" s="273"/>
      <c r="M24" s="273"/>
      <c r="N24" s="273"/>
      <c r="O24" s="426">
        <f t="shared" si="1"/>
        <v>1</v>
      </c>
      <c r="P24" s="427"/>
      <c r="Q24" s="427"/>
      <c r="R24" s="425" t="str">
        <f t="shared" ref="R24:R30" si="10">IF(COUNTIF(S24:AD24,"*s")&gt;0,"X"," ")</f>
        <v xml:space="preserve"> </v>
      </c>
      <c r="S24" s="273"/>
      <c r="T24" s="273"/>
      <c r="U24" s="273"/>
      <c r="V24" s="273"/>
      <c r="W24" s="273"/>
      <c r="X24" s="273"/>
      <c r="Y24" s="273"/>
      <c r="Z24" s="273"/>
      <c r="AA24" s="273"/>
      <c r="AB24" s="273"/>
      <c r="AC24" s="273"/>
      <c r="AD24" s="273"/>
      <c r="AE24" s="426">
        <f t="shared" si="3"/>
        <v>0</v>
      </c>
      <c r="AF24" s="187" t="s">
        <v>456</v>
      </c>
      <c r="AG24" s="187"/>
      <c r="AH24" s="425" t="str">
        <f t="shared" si="6"/>
        <v xml:space="preserve"> </v>
      </c>
      <c r="AI24" s="273"/>
      <c r="AJ24" s="273"/>
      <c r="AK24" s="273"/>
      <c r="AL24" s="273"/>
      <c r="AM24" s="273"/>
      <c r="AN24" s="273"/>
      <c r="AO24" s="273"/>
      <c r="AP24" s="273"/>
      <c r="AQ24" s="273"/>
      <c r="AR24" s="273"/>
      <c r="AS24" s="273"/>
      <c r="AT24" s="273"/>
      <c r="AU24" s="433"/>
      <c r="AV24" s="82"/>
      <c r="AW24" s="84"/>
      <c r="AX24" s="84"/>
      <c r="AY24" s="84"/>
      <c r="AZ24" s="84"/>
      <c r="BA24" s="84"/>
      <c r="BB24" s="84"/>
    </row>
    <row r="25" spans="1:54" ht="24.75" customHeight="1">
      <c r="A25" s="424" t="s">
        <v>825</v>
      </c>
      <c r="B25" s="424" t="s">
        <v>826</v>
      </c>
      <c r="C25" s="425" t="str">
        <f t="shared" si="0"/>
        <v>X</v>
      </c>
      <c r="D25" s="273"/>
      <c r="E25" s="273"/>
      <c r="F25" s="273"/>
      <c r="G25" s="273"/>
      <c r="H25" s="273" t="s">
        <v>717</v>
      </c>
      <c r="I25" s="273"/>
      <c r="J25" s="273"/>
      <c r="K25" s="273"/>
      <c r="L25" s="273"/>
      <c r="M25" s="273" t="s">
        <v>717</v>
      </c>
      <c r="N25" s="273"/>
      <c r="O25" s="426">
        <f t="shared" si="1"/>
        <v>2</v>
      </c>
      <c r="P25" s="427"/>
      <c r="Q25" s="427"/>
      <c r="R25" s="425" t="str">
        <f t="shared" si="10"/>
        <v xml:space="preserve"> </v>
      </c>
      <c r="S25" s="273"/>
      <c r="T25" s="273"/>
      <c r="U25" s="273"/>
      <c r="V25" s="273"/>
      <c r="W25" s="273"/>
      <c r="X25" s="273"/>
      <c r="Y25" s="273"/>
      <c r="Z25" s="273"/>
      <c r="AA25" s="273"/>
      <c r="AB25" s="273"/>
      <c r="AC25" s="273"/>
      <c r="AD25" s="273"/>
      <c r="AE25" s="426">
        <f t="shared" si="3"/>
        <v>0</v>
      </c>
      <c r="AF25" s="434"/>
      <c r="AG25" s="434"/>
      <c r="AH25" s="425" t="str">
        <f t="shared" si="6"/>
        <v xml:space="preserve"> </v>
      </c>
      <c r="AI25" s="273"/>
      <c r="AJ25" s="273"/>
      <c r="AK25" s="273"/>
      <c r="AL25" s="273"/>
      <c r="AM25" s="273"/>
      <c r="AN25" s="273"/>
      <c r="AO25" s="273"/>
      <c r="AP25" s="273"/>
      <c r="AQ25" s="273"/>
      <c r="AR25" s="273"/>
      <c r="AS25" s="273"/>
      <c r="AT25" s="273"/>
      <c r="AU25" s="435"/>
      <c r="AV25" s="82"/>
      <c r="AW25" s="84"/>
      <c r="AX25" s="84"/>
      <c r="AY25" s="84"/>
      <c r="AZ25" s="84"/>
      <c r="BA25" s="84"/>
      <c r="BB25" s="84"/>
    </row>
    <row r="26" spans="1:54" ht="24.75" customHeight="1">
      <c r="A26" s="424" t="s">
        <v>827</v>
      </c>
      <c r="B26" s="424" t="s">
        <v>828</v>
      </c>
      <c r="C26" s="425" t="str">
        <f t="shared" si="0"/>
        <v>X</v>
      </c>
      <c r="D26" s="273"/>
      <c r="E26" s="273"/>
      <c r="F26" s="273"/>
      <c r="G26" s="273" t="s">
        <v>717</v>
      </c>
      <c r="H26" s="273"/>
      <c r="I26" s="273"/>
      <c r="J26" s="273"/>
      <c r="K26" s="273" t="s">
        <v>717</v>
      </c>
      <c r="L26" s="273"/>
      <c r="M26" s="273"/>
      <c r="N26" s="273"/>
      <c r="O26" s="426">
        <f t="shared" si="1"/>
        <v>2</v>
      </c>
      <c r="P26" s="427"/>
      <c r="Q26" s="427"/>
      <c r="R26" s="425" t="str">
        <f t="shared" si="10"/>
        <v xml:space="preserve"> </v>
      </c>
      <c r="S26" s="273"/>
      <c r="T26" s="273"/>
      <c r="U26" s="273"/>
      <c r="V26" s="273"/>
      <c r="W26" s="273"/>
      <c r="X26" s="273"/>
      <c r="Y26" s="273"/>
      <c r="Z26" s="273"/>
      <c r="AA26" s="273"/>
      <c r="AB26" s="273"/>
      <c r="AC26" s="273"/>
      <c r="AD26" s="273"/>
      <c r="AE26" s="426">
        <f t="shared" si="3"/>
        <v>0</v>
      </c>
      <c r="AF26" s="434"/>
      <c r="AG26" s="434"/>
      <c r="AH26" s="425" t="str">
        <f t="shared" si="6"/>
        <v xml:space="preserve"> </v>
      </c>
      <c r="AI26" s="273"/>
      <c r="AJ26" s="273"/>
      <c r="AK26" s="273"/>
      <c r="AL26" s="273"/>
      <c r="AM26" s="273"/>
      <c r="AN26" s="273"/>
      <c r="AO26" s="273"/>
      <c r="AP26" s="273"/>
      <c r="AQ26" s="273"/>
      <c r="AR26" s="273"/>
      <c r="AS26" s="273"/>
      <c r="AT26" s="273"/>
      <c r="AU26" s="435"/>
      <c r="AV26" s="82"/>
      <c r="AW26" s="84"/>
      <c r="AX26" s="84"/>
      <c r="AY26" s="84"/>
      <c r="AZ26" s="84"/>
      <c r="BA26" s="84"/>
      <c r="BB26" s="84"/>
    </row>
    <row r="27" spans="1:54" ht="24.75" customHeight="1">
      <c r="A27" s="424" t="s">
        <v>829</v>
      </c>
      <c r="B27" s="424" t="s">
        <v>830</v>
      </c>
      <c r="C27" s="425" t="str">
        <f t="shared" si="0"/>
        <v>X</v>
      </c>
      <c r="D27" s="273"/>
      <c r="E27" s="273"/>
      <c r="F27" s="273"/>
      <c r="G27" s="273"/>
      <c r="H27" s="273"/>
      <c r="I27" s="273"/>
      <c r="J27" s="273" t="s">
        <v>717</v>
      </c>
      <c r="K27" s="273"/>
      <c r="L27" s="273"/>
      <c r="M27" s="273"/>
      <c r="N27" s="273"/>
      <c r="O27" s="426">
        <f t="shared" si="1"/>
        <v>1</v>
      </c>
      <c r="P27" s="427"/>
      <c r="Q27" s="427"/>
      <c r="R27" s="425" t="str">
        <f t="shared" si="10"/>
        <v xml:space="preserve"> </v>
      </c>
      <c r="S27" s="273"/>
      <c r="T27" s="273"/>
      <c r="U27" s="273"/>
      <c r="V27" s="273"/>
      <c r="W27" s="273"/>
      <c r="X27" s="273"/>
      <c r="Y27" s="273"/>
      <c r="Z27" s="273"/>
      <c r="AA27" s="273"/>
      <c r="AB27" s="273"/>
      <c r="AC27" s="273"/>
      <c r="AD27" s="273"/>
      <c r="AE27" s="426">
        <f t="shared" si="3"/>
        <v>0</v>
      </c>
      <c r="AF27" s="434"/>
      <c r="AG27" s="434"/>
      <c r="AH27" s="425" t="str">
        <f t="shared" si="6"/>
        <v xml:space="preserve"> </v>
      </c>
      <c r="AI27" s="273"/>
      <c r="AJ27" s="273"/>
      <c r="AK27" s="273"/>
      <c r="AL27" s="273"/>
      <c r="AM27" s="273"/>
      <c r="AN27" s="273"/>
      <c r="AO27" s="273"/>
      <c r="AP27" s="273"/>
      <c r="AQ27" s="273"/>
      <c r="AR27" s="273"/>
      <c r="AS27" s="273"/>
      <c r="AT27" s="273"/>
      <c r="AU27" s="436"/>
      <c r="AV27" s="82"/>
      <c r="AW27" s="84"/>
      <c r="AX27" s="84"/>
      <c r="AY27" s="84"/>
      <c r="AZ27" s="84"/>
      <c r="BA27" s="84"/>
      <c r="BB27" s="84"/>
    </row>
    <row r="28" spans="1:54" ht="24.75" customHeight="1">
      <c r="A28" s="424" t="s">
        <v>831</v>
      </c>
      <c r="B28" s="424" t="s">
        <v>832</v>
      </c>
      <c r="C28" s="425" t="str">
        <f t="shared" si="0"/>
        <v>X</v>
      </c>
      <c r="D28" s="273"/>
      <c r="E28" s="273"/>
      <c r="F28" s="273"/>
      <c r="G28" s="273"/>
      <c r="H28" s="273"/>
      <c r="I28" s="273"/>
      <c r="J28" s="273"/>
      <c r="K28" s="273"/>
      <c r="L28" s="273" t="s">
        <v>717</v>
      </c>
      <c r="M28" s="273"/>
      <c r="N28" s="273" t="s">
        <v>757</v>
      </c>
      <c r="O28" s="426">
        <f t="shared" si="1"/>
        <v>1</v>
      </c>
      <c r="P28" s="427"/>
      <c r="Q28" s="427"/>
      <c r="R28" s="425" t="str">
        <f t="shared" si="10"/>
        <v xml:space="preserve"> </v>
      </c>
      <c r="S28" s="273"/>
      <c r="T28" s="273"/>
      <c r="U28" s="273"/>
      <c r="V28" s="273"/>
      <c r="W28" s="273"/>
      <c r="X28" s="273"/>
      <c r="Y28" s="273"/>
      <c r="Z28" s="273"/>
      <c r="AA28" s="273"/>
      <c r="AB28" s="273"/>
      <c r="AC28" s="273"/>
      <c r="AD28" s="273"/>
      <c r="AE28" s="426">
        <f t="shared" si="3"/>
        <v>0</v>
      </c>
      <c r="AF28" s="427"/>
      <c r="AG28" s="427"/>
      <c r="AH28" s="425" t="str">
        <f t="shared" si="6"/>
        <v xml:space="preserve"> </v>
      </c>
      <c r="AI28" s="273"/>
      <c r="AJ28" s="273"/>
      <c r="AK28" s="273"/>
      <c r="AL28" s="273"/>
      <c r="AM28" s="273"/>
      <c r="AN28" s="273"/>
      <c r="AO28" s="273"/>
      <c r="AP28" s="273"/>
      <c r="AQ28" s="273"/>
      <c r="AR28" s="273"/>
      <c r="AS28" s="273"/>
      <c r="AT28" s="273"/>
      <c r="AU28" s="436"/>
      <c r="AV28" s="82"/>
      <c r="AW28" s="84"/>
      <c r="AX28" s="84"/>
      <c r="AY28" s="84"/>
      <c r="AZ28" s="84"/>
      <c r="BA28" s="84"/>
      <c r="BB28" s="84"/>
    </row>
    <row r="29" spans="1:54" ht="24.75" customHeight="1">
      <c r="A29" s="424" t="s">
        <v>833</v>
      </c>
      <c r="B29" s="424" t="s">
        <v>834</v>
      </c>
      <c r="C29" s="425" t="str">
        <f t="shared" si="0"/>
        <v>X</v>
      </c>
      <c r="D29" s="273"/>
      <c r="E29" s="273"/>
      <c r="F29" s="273" t="s">
        <v>717</v>
      </c>
      <c r="G29" s="273"/>
      <c r="H29" s="273"/>
      <c r="I29" s="273"/>
      <c r="J29" s="273"/>
      <c r="K29" s="273"/>
      <c r="L29" s="273"/>
      <c r="M29" s="273"/>
      <c r="N29" s="273"/>
      <c r="O29" s="426">
        <f t="shared" si="1"/>
        <v>1</v>
      </c>
      <c r="P29" s="427"/>
      <c r="Q29" s="427"/>
      <c r="R29" s="425" t="str">
        <f t="shared" si="10"/>
        <v xml:space="preserve"> </v>
      </c>
      <c r="S29" s="273"/>
      <c r="T29" s="273"/>
      <c r="U29" s="273"/>
      <c r="V29" s="273"/>
      <c r="W29" s="273"/>
      <c r="X29" s="273"/>
      <c r="Y29" s="273"/>
      <c r="Z29" s="273"/>
      <c r="AA29" s="273"/>
      <c r="AB29" s="273"/>
      <c r="AC29" s="273"/>
      <c r="AD29" s="273"/>
      <c r="AE29" s="426">
        <f t="shared" si="3"/>
        <v>0</v>
      </c>
      <c r="AF29" s="427"/>
      <c r="AG29" s="427"/>
      <c r="AH29" s="425" t="str">
        <f>IF(COUNTIF(AI29:AT29,"*s")&gt;0,"X"," ")</f>
        <v xml:space="preserve"> </v>
      </c>
      <c r="AI29" s="273"/>
      <c r="AJ29" s="273"/>
      <c r="AK29" s="273"/>
      <c r="AL29" s="273"/>
      <c r="AM29" s="273"/>
      <c r="AN29" s="273"/>
      <c r="AO29" s="273"/>
      <c r="AP29" s="273"/>
      <c r="AQ29" s="273"/>
      <c r="AR29" s="273"/>
      <c r="AS29" s="273"/>
      <c r="AT29" s="273"/>
      <c r="AU29" s="436"/>
      <c r="AV29" s="82"/>
      <c r="AW29" s="84"/>
      <c r="AX29" s="84"/>
      <c r="AY29" s="84"/>
      <c r="AZ29" s="84"/>
      <c r="BA29" s="84"/>
      <c r="BB29" s="84"/>
    </row>
    <row r="30" spans="1:54" ht="24.75" customHeight="1">
      <c r="A30" s="424" t="s">
        <v>835</v>
      </c>
      <c r="B30" s="424" t="s">
        <v>836</v>
      </c>
      <c r="C30" s="425" t="str">
        <f t="shared" si="0"/>
        <v>X</v>
      </c>
      <c r="D30" s="273"/>
      <c r="E30" s="273"/>
      <c r="F30" s="273"/>
      <c r="G30" s="273"/>
      <c r="H30" s="273"/>
      <c r="I30" s="273"/>
      <c r="J30" s="273" t="s">
        <v>717</v>
      </c>
      <c r="K30" s="273"/>
      <c r="L30" s="273"/>
      <c r="M30" s="273"/>
      <c r="N30" s="273"/>
      <c r="O30" s="426">
        <f t="shared" si="1"/>
        <v>1</v>
      </c>
      <c r="P30" s="427"/>
      <c r="Q30" s="427"/>
      <c r="R30" s="425" t="str">
        <f t="shared" si="10"/>
        <v xml:space="preserve"> </v>
      </c>
      <c r="S30" s="273"/>
      <c r="T30" s="273"/>
      <c r="U30" s="273"/>
      <c r="V30" s="273"/>
      <c r="W30" s="273"/>
      <c r="X30" s="273"/>
      <c r="Y30" s="273"/>
      <c r="Z30" s="273"/>
      <c r="AA30" s="273"/>
      <c r="AB30" s="273"/>
      <c r="AC30" s="273"/>
      <c r="AD30" s="273"/>
      <c r="AE30" s="426">
        <f t="shared" si="3"/>
        <v>0</v>
      </c>
      <c r="AF30" s="427"/>
      <c r="AG30" s="427"/>
      <c r="AH30" s="425" t="str">
        <f>IF(COUNTIF(AI30:AT30,"*s")&gt;0,"X"," ")</f>
        <v xml:space="preserve"> </v>
      </c>
      <c r="AI30" s="273"/>
      <c r="AJ30" s="273"/>
      <c r="AK30" s="273"/>
      <c r="AL30" s="273"/>
      <c r="AM30" s="273"/>
      <c r="AN30" s="273"/>
      <c r="AO30" s="273"/>
      <c r="AP30" s="273"/>
      <c r="AQ30" s="273"/>
      <c r="AR30" s="273"/>
      <c r="AS30" s="273"/>
      <c r="AT30" s="273"/>
      <c r="AU30" s="436"/>
      <c r="AV30" s="82"/>
      <c r="AW30" s="84"/>
      <c r="AX30" s="84"/>
      <c r="AY30" s="84"/>
      <c r="AZ30" s="84"/>
      <c r="BA30" s="84"/>
      <c r="BB30" s="84"/>
    </row>
    <row r="31" spans="1:54" ht="24.75" customHeight="1">
      <c r="A31" s="429" t="s">
        <v>453</v>
      </c>
      <c r="B31" s="429"/>
      <c r="C31" s="431"/>
      <c r="D31" s="431">
        <f>COUNTIF(D5:D30,"A")</f>
        <v>1</v>
      </c>
      <c r="E31" s="431">
        <f t="shared" ref="E31:N31" si="11">COUNTIF(E5:E30,"A")</f>
        <v>1</v>
      </c>
      <c r="F31" s="431">
        <f t="shared" si="11"/>
        <v>1</v>
      </c>
      <c r="G31" s="431">
        <f t="shared" si="11"/>
        <v>1</v>
      </c>
      <c r="H31" s="431">
        <f t="shared" si="11"/>
        <v>1</v>
      </c>
      <c r="I31" s="431">
        <f t="shared" si="11"/>
        <v>1</v>
      </c>
      <c r="J31" s="431">
        <f t="shared" si="11"/>
        <v>1</v>
      </c>
      <c r="K31" s="431">
        <f t="shared" si="11"/>
        <v>1</v>
      </c>
      <c r="L31" s="431">
        <f t="shared" si="11"/>
        <v>1</v>
      </c>
      <c r="M31" s="431">
        <f t="shared" si="11"/>
        <v>1</v>
      </c>
      <c r="N31" s="431">
        <f t="shared" si="11"/>
        <v>0</v>
      </c>
      <c r="O31" s="431"/>
      <c r="P31" s="429" t="s">
        <v>453</v>
      </c>
      <c r="Q31" s="429"/>
      <c r="R31" s="430" t="str">
        <f>IF(COUNTIF(S31:AD31,"*s")&gt;0,"X"," ")</f>
        <v xml:space="preserve"> </v>
      </c>
      <c r="S31" s="431">
        <f>COUNTIF(S5:S30,"A")</f>
        <v>1</v>
      </c>
      <c r="T31" s="431">
        <f t="shared" ref="T31:AD31" si="12">COUNTIF(T5:T30,"A")</f>
        <v>1</v>
      </c>
      <c r="U31" s="431">
        <f t="shared" si="12"/>
        <v>1</v>
      </c>
      <c r="V31" s="431">
        <f t="shared" si="12"/>
        <v>1</v>
      </c>
      <c r="W31" s="431">
        <f t="shared" si="12"/>
        <v>1</v>
      </c>
      <c r="X31" s="431">
        <f t="shared" si="12"/>
        <v>1</v>
      </c>
      <c r="Y31" s="431">
        <f t="shared" si="12"/>
        <v>1</v>
      </c>
      <c r="Z31" s="431">
        <f t="shared" si="12"/>
        <v>1</v>
      </c>
      <c r="AA31" s="431">
        <f t="shared" si="12"/>
        <v>1</v>
      </c>
      <c r="AB31" s="431">
        <f t="shared" si="12"/>
        <v>1</v>
      </c>
      <c r="AC31" s="431">
        <f t="shared" si="12"/>
        <v>1</v>
      </c>
      <c r="AD31" s="431">
        <f t="shared" si="12"/>
        <v>0</v>
      </c>
      <c r="AE31" s="431"/>
      <c r="AF31" s="427"/>
      <c r="AG31" s="427"/>
      <c r="AH31" s="425" t="str">
        <f>IF(COUNTIF(AI31:AT31,"*s")&gt;0,"X"," ")</f>
        <v xml:space="preserve"> </v>
      </c>
      <c r="AI31" s="273"/>
      <c r="AJ31" s="273"/>
      <c r="AK31" s="273"/>
      <c r="AL31" s="273"/>
      <c r="AM31" s="273"/>
      <c r="AN31" s="273"/>
      <c r="AO31" s="273"/>
      <c r="AP31" s="273"/>
      <c r="AQ31" s="273"/>
      <c r="AR31" s="273"/>
      <c r="AS31" s="273"/>
      <c r="AT31" s="273"/>
      <c r="AU31" s="436"/>
      <c r="AV31" s="82"/>
      <c r="AW31" s="84"/>
      <c r="AX31" s="84"/>
      <c r="AY31" s="84"/>
      <c r="AZ31" s="84"/>
      <c r="BA31" s="84"/>
      <c r="BB31" s="84"/>
    </row>
    <row r="32" spans="1:54" ht="24.75" customHeight="1">
      <c r="A32" s="429" t="s">
        <v>454</v>
      </c>
      <c r="B32" s="429"/>
      <c r="C32" s="431"/>
      <c r="D32" s="431">
        <f>COUNTIF(D5:D30,"B")</f>
        <v>1</v>
      </c>
      <c r="E32" s="431">
        <f t="shared" ref="E32:M32" si="13">COUNTIF(E5:E30,"B")</f>
        <v>1</v>
      </c>
      <c r="F32" s="431">
        <f t="shared" si="13"/>
        <v>1</v>
      </c>
      <c r="G32" s="431">
        <f t="shared" si="13"/>
        <v>1</v>
      </c>
      <c r="H32" s="431">
        <f t="shared" si="13"/>
        <v>1</v>
      </c>
      <c r="I32" s="431">
        <f t="shared" si="13"/>
        <v>1</v>
      </c>
      <c r="J32" s="431">
        <f t="shared" si="13"/>
        <v>1</v>
      </c>
      <c r="K32" s="431">
        <f t="shared" si="13"/>
        <v>1</v>
      </c>
      <c r="L32" s="431">
        <f t="shared" si="13"/>
        <v>1</v>
      </c>
      <c r="M32" s="431">
        <f t="shared" si="13"/>
        <v>1</v>
      </c>
      <c r="N32" s="431"/>
      <c r="O32" s="431"/>
      <c r="P32" s="429" t="s">
        <v>454</v>
      </c>
      <c r="Q32" s="429"/>
      <c r="R32" s="430" t="str">
        <f>IF(COUNTIF(S32:AD32,"*s")&gt;0,"X"," ")</f>
        <v xml:space="preserve"> </v>
      </c>
      <c r="S32" s="431">
        <f>COUNTIF(S5:S30,"B")</f>
        <v>1</v>
      </c>
      <c r="T32" s="431">
        <f t="shared" ref="T32:AC32" si="14">COUNTIF(T5:T30,"B")</f>
        <v>1</v>
      </c>
      <c r="U32" s="431">
        <f t="shared" si="14"/>
        <v>1</v>
      </c>
      <c r="V32" s="431">
        <f t="shared" si="14"/>
        <v>1</v>
      </c>
      <c r="W32" s="431">
        <f t="shared" si="14"/>
        <v>1</v>
      </c>
      <c r="X32" s="431">
        <f t="shared" si="14"/>
        <v>1</v>
      </c>
      <c r="Y32" s="431">
        <f t="shared" si="14"/>
        <v>1</v>
      </c>
      <c r="Z32" s="431">
        <f t="shared" si="14"/>
        <v>1</v>
      </c>
      <c r="AA32" s="431">
        <f t="shared" si="14"/>
        <v>1</v>
      </c>
      <c r="AB32" s="431">
        <f t="shared" si="14"/>
        <v>1</v>
      </c>
      <c r="AC32" s="431">
        <f t="shared" si="14"/>
        <v>1</v>
      </c>
      <c r="AD32" s="431"/>
      <c r="AE32" s="431"/>
      <c r="AF32" s="427"/>
      <c r="AG32" s="427"/>
      <c r="AH32" s="425" t="str">
        <f>IF(COUNTIF(AI32:AT32,"*s")&gt;0,"X"," ")</f>
        <v xml:space="preserve"> </v>
      </c>
      <c r="AI32" s="273"/>
      <c r="AJ32" s="273"/>
      <c r="AK32" s="273"/>
      <c r="AL32" s="273"/>
      <c r="AM32" s="273"/>
      <c r="AN32" s="273"/>
      <c r="AO32" s="273"/>
      <c r="AP32" s="273"/>
      <c r="AQ32" s="273"/>
      <c r="AR32" s="273"/>
      <c r="AS32" s="273"/>
      <c r="AT32" s="273"/>
      <c r="AU32" s="436"/>
      <c r="AV32" s="82"/>
      <c r="AW32" s="84"/>
      <c r="AX32" s="84"/>
      <c r="AY32" s="84"/>
      <c r="AZ32" s="84"/>
      <c r="BA32" s="84"/>
      <c r="BB32" s="84"/>
    </row>
    <row r="33" spans="1:54" ht="24.75" customHeight="1">
      <c r="A33" s="429" t="s">
        <v>455</v>
      </c>
      <c r="B33" s="429"/>
      <c r="C33" s="437"/>
      <c r="D33" s="431">
        <f>COUNTIF(D5:D30,"N/S")</f>
        <v>1</v>
      </c>
      <c r="E33" s="431">
        <f t="shared" ref="E33:N33" si="15">COUNTIF(E5:E30,"N/S")</f>
        <v>2</v>
      </c>
      <c r="F33" s="431">
        <f t="shared" si="15"/>
        <v>1</v>
      </c>
      <c r="G33" s="431">
        <f>COUNTIF(G5:G30,"N/S")</f>
        <v>1</v>
      </c>
      <c r="H33" s="431">
        <f t="shared" si="15"/>
        <v>5</v>
      </c>
      <c r="I33" s="431">
        <f>COUNTIF(I5:I30,"N/S")</f>
        <v>1</v>
      </c>
      <c r="J33" s="431">
        <f t="shared" si="15"/>
        <v>4</v>
      </c>
      <c r="K33" s="431">
        <f>COUNTIF(K5:K30,"N/S")</f>
        <v>1</v>
      </c>
      <c r="L33" s="431">
        <f t="shared" si="15"/>
        <v>5</v>
      </c>
      <c r="M33" s="431">
        <f>COUNTIF(M5:M30,"N/S")</f>
        <v>1</v>
      </c>
      <c r="N33" s="431">
        <f t="shared" si="15"/>
        <v>0</v>
      </c>
      <c r="O33" s="437"/>
      <c r="P33" s="429" t="s">
        <v>455</v>
      </c>
      <c r="Q33" s="429"/>
      <c r="R33" s="430" t="str">
        <f>IF(COUNTIF(S33:AD33,"*s")&gt;0,"X"," ")</f>
        <v xml:space="preserve"> </v>
      </c>
      <c r="S33" s="431">
        <f>COUNTIF(S5:S30,"N/S")</f>
        <v>0</v>
      </c>
      <c r="T33" s="431">
        <f>COUNTIF(T5:T30,"N/S")</f>
        <v>0</v>
      </c>
      <c r="U33" s="431">
        <f t="shared" ref="U33:AD33" si="16">COUNTIF(U5:U30,"N/S")</f>
        <v>1</v>
      </c>
      <c r="V33" s="431">
        <f t="shared" si="16"/>
        <v>0</v>
      </c>
      <c r="W33" s="431">
        <f t="shared" si="16"/>
        <v>5</v>
      </c>
      <c r="X33" s="431">
        <f t="shared" si="16"/>
        <v>1</v>
      </c>
      <c r="Y33" s="431">
        <f t="shared" si="16"/>
        <v>2</v>
      </c>
      <c r="Z33" s="431">
        <f t="shared" si="16"/>
        <v>1</v>
      </c>
      <c r="AA33" s="431">
        <f t="shared" si="16"/>
        <v>3</v>
      </c>
      <c r="AB33" s="431">
        <f t="shared" si="16"/>
        <v>1</v>
      </c>
      <c r="AC33" s="431">
        <f t="shared" si="16"/>
        <v>2</v>
      </c>
      <c r="AD33" s="431">
        <f t="shared" si="16"/>
        <v>0</v>
      </c>
      <c r="AE33" s="437"/>
      <c r="AF33" s="427"/>
      <c r="AG33" s="427"/>
      <c r="AH33" s="425" t="str">
        <f>IF(COUNTIF(AI33:AT33,"*s")&gt;0,"X"," ")</f>
        <v xml:space="preserve"> </v>
      </c>
      <c r="AI33" s="273"/>
      <c r="AJ33" s="273"/>
      <c r="AK33" s="273"/>
      <c r="AL33" s="273"/>
      <c r="AM33" s="273"/>
      <c r="AN33" s="273"/>
      <c r="AO33" s="273"/>
      <c r="AP33" s="273"/>
      <c r="AQ33" s="273"/>
      <c r="AR33" s="273"/>
      <c r="AS33" s="273"/>
      <c r="AT33" s="273"/>
      <c r="AU33" s="436"/>
      <c r="AW33" s="84"/>
      <c r="AX33" s="84"/>
      <c r="AY33" s="84"/>
      <c r="AZ33" s="84"/>
      <c r="BA33" s="84"/>
      <c r="BB33" s="84"/>
    </row>
    <row r="34" spans="1:54" s="4" customFormat="1" ht="30" customHeight="1">
      <c r="A34" s="274" t="s">
        <v>21</v>
      </c>
      <c r="B34" s="598" t="str">
        <f>B1</f>
        <v xml:space="preserve">Winchester </v>
      </c>
      <c r="C34" s="599"/>
      <c r="D34" s="599"/>
      <c r="E34" s="599"/>
      <c r="F34" s="599"/>
      <c r="G34" s="599"/>
      <c r="H34" s="599"/>
      <c r="I34" s="599"/>
      <c r="J34" s="599"/>
      <c r="K34" s="599"/>
      <c r="L34" s="599"/>
      <c r="M34" s="599"/>
      <c r="N34" s="599"/>
      <c r="O34" s="600"/>
      <c r="P34" s="605" t="s">
        <v>112</v>
      </c>
      <c r="Q34" s="606"/>
      <c r="R34" s="606"/>
      <c r="S34" s="606"/>
      <c r="T34" s="606"/>
      <c r="U34" s="606"/>
      <c r="V34" s="606"/>
      <c r="W34" s="606"/>
      <c r="X34" s="606"/>
      <c r="Y34" s="606"/>
      <c r="Z34" s="606"/>
      <c r="AA34" s="606"/>
      <c r="AB34" s="606"/>
      <c r="AC34" s="606"/>
      <c r="AD34" s="606"/>
      <c r="AE34" s="607"/>
      <c r="AF34" s="613" t="s">
        <v>119</v>
      </c>
      <c r="AG34" s="614"/>
      <c r="AH34" s="614"/>
      <c r="AI34" s="614"/>
      <c r="AJ34" s="614"/>
      <c r="AK34" s="614"/>
      <c r="AL34" s="614"/>
      <c r="AM34" s="614"/>
      <c r="AN34" s="614"/>
      <c r="AO34" s="614"/>
      <c r="AP34" s="614"/>
      <c r="AQ34" s="614"/>
      <c r="AR34" s="615"/>
      <c r="AS34" s="616" t="str">
        <f>AS1</f>
        <v>W</v>
      </c>
      <c r="AT34" s="617"/>
      <c r="AU34" s="618"/>
      <c r="AV34" s="85"/>
      <c r="AW34" s="8"/>
      <c r="AX34" s="8"/>
      <c r="AY34" s="8"/>
      <c r="AZ34" s="8"/>
      <c r="BA34" s="8"/>
      <c r="BB34" s="8"/>
    </row>
    <row r="35" spans="1:54" s="18" customFormat="1" ht="30" customHeight="1">
      <c r="A35" s="275" t="s">
        <v>22</v>
      </c>
      <c r="B35" s="601" t="str">
        <f>B2</f>
        <v>7th July</v>
      </c>
      <c r="C35" s="602"/>
      <c r="D35" s="602"/>
      <c r="E35" s="602"/>
      <c r="F35" s="602"/>
      <c r="G35" s="602"/>
      <c r="H35" s="602"/>
      <c r="I35" s="602"/>
      <c r="J35" s="602"/>
      <c r="K35" s="602"/>
      <c r="L35" s="602"/>
      <c r="M35" s="602"/>
      <c r="N35" s="602"/>
      <c r="O35" s="603"/>
      <c r="P35" s="591" t="s">
        <v>364</v>
      </c>
      <c r="Q35" s="591"/>
      <c r="R35" s="591"/>
      <c r="S35" s="591"/>
      <c r="T35" s="591"/>
      <c r="U35" s="591"/>
      <c r="V35" s="591"/>
      <c r="W35" s="591"/>
      <c r="X35" s="591"/>
      <c r="Y35" s="591"/>
      <c r="Z35" s="591"/>
      <c r="AA35" s="591"/>
      <c r="AB35" s="591"/>
      <c r="AC35" s="591"/>
      <c r="AD35" s="591"/>
      <c r="AE35" s="591"/>
      <c r="AF35" s="604" t="str">
        <f>AF2</f>
        <v>Winchester &amp; District AC</v>
      </c>
      <c r="AG35" s="604"/>
      <c r="AH35" s="604"/>
      <c r="AI35" s="604"/>
      <c r="AJ35" s="604"/>
      <c r="AK35" s="604"/>
      <c r="AL35" s="604"/>
      <c r="AM35" s="604"/>
      <c r="AN35" s="604"/>
      <c r="AO35" s="604"/>
      <c r="AP35" s="604"/>
      <c r="AQ35" s="604"/>
      <c r="AR35" s="604"/>
      <c r="AS35" s="608" t="str">
        <f>AS2</f>
        <v>WW</v>
      </c>
      <c r="AT35" s="608"/>
      <c r="AU35" s="608"/>
      <c r="AV35" s="8"/>
      <c r="AW35" s="19"/>
      <c r="AX35" s="19"/>
      <c r="AY35" s="19"/>
      <c r="AZ35" s="19"/>
      <c r="BA35" s="19"/>
      <c r="BB35" s="19"/>
    </row>
    <row r="36" spans="1:54" s="87" customFormat="1" ht="91.5" customHeight="1">
      <c r="A36" s="278" t="s">
        <v>387</v>
      </c>
      <c r="B36" s="325" t="s">
        <v>465</v>
      </c>
      <c r="C36" s="589" t="s">
        <v>392</v>
      </c>
      <c r="D36" s="279" t="s">
        <v>115</v>
      </c>
      <c r="E36" s="279" t="s">
        <v>9</v>
      </c>
      <c r="F36" s="279" t="s">
        <v>6</v>
      </c>
      <c r="G36" s="279" t="s">
        <v>117</v>
      </c>
      <c r="H36" s="279" t="s">
        <v>4</v>
      </c>
      <c r="I36" s="279" t="s">
        <v>116</v>
      </c>
      <c r="J36" s="279" t="s">
        <v>3</v>
      </c>
      <c r="K36" s="279" t="s">
        <v>118</v>
      </c>
      <c r="L36" s="279" t="s">
        <v>2</v>
      </c>
      <c r="M36" s="279" t="s">
        <v>114</v>
      </c>
      <c r="N36" s="279" t="s">
        <v>8</v>
      </c>
      <c r="O36" s="280"/>
      <c r="P36" s="278" t="s">
        <v>388</v>
      </c>
      <c r="Q36" s="325" t="s">
        <v>465</v>
      </c>
      <c r="R36" s="589" t="s">
        <v>392</v>
      </c>
      <c r="S36" s="279" t="s">
        <v>116</v>
      </c>
      <c r="T36" s="279" t="s">
        <v>15</v>
      </c>
      <c r="U36" s="279" t="s">
        <v>114</v>
      </c>
      <c r="V36" s="279" t="s">
        <v>6</v>
      </c>
      <c r="W36" s="279" t="s">
        <v>4</v>
      </c>
      <c r="X36" s="279" t="s">
        <v>118</v>
      </c>
      <c r="Y36" s="279" t="s">
        <v>117</v>
      </c>
      <c r="Z36" s="279" t="s">
        <v>3</v>
      </c>
      <c r="AA36" s="279" t="s">
        <v>2</v>
      </c>
      <c r="AB36" s="279" t="s">
        <v>115</v>
      </c>
      <c r="AC36" s="279" t="s">
        <v>13</v>
      </c>
      <c r="AD36" s="286" t="s">
        <v>8</v>
      </c>
      <c r="AE36" s="281"/>
      <c r="AF36" s="278" t="s">
        <v>389</v>
      </c>
      <c r="AG36" s="325" t="s">
        <v>465</v>
      </c>
      <c r="AH36" s="589" t="s">
        <v>392</v>
      </c>
      <c r="AI36" s="279" t="s">
        <v>116</v>
      </c>
      <c r="AJ36" s="279" t="s">
        <v>42</v>
      </c>
      <c r="AK36" s="279" t="s">
        <v>6</v>
      </c>
      <c r="AL36" s="279" t="s">
        <v>114</v>
      </c>
      <c r="AM36" s="279" t="s">
        <v>4</v>
      </c>
      <c r="AN36" s="279" t="s">
        <v>118</v>
      </c>
      <c r="AO36" s="279" t="s">
        <v>3</v>
      </c>
      <c r="AP36" s="279" t="s">
        <v>117</v>
      </c>
      <c r="AQ36" s="279" t="s">
        <v>2</v>
      </c>
      <c r="AR36" s="279" t="s">
        <v>115</v>
      </c>
      <c r="AS36" s="279" t="s">
        <v>5</v>
      </c>
      <c r="AT36" s="286" t="s">
        <v>8</v>
      </c>
      <c r="AU36" s="281"/>
      <c r="AV36" s="86"/>
      <c r="AW36" s="271"/>
      <c r="AX36" s="271"/>
      <c r="AY36" s="271"/>
      <c r="AZ36" s="271"/>
      <c r="BA36" s="271"/>
      <c r="BB36" s="271"/>
    </row>
    <row r="37" spans="1:54" s="89" customFormat="1" ht="39.75" customHeight="1">
      <c r="A37" s="282"/>
      <c r="B37" s="326"/>
      <c r="C37" s="590"/>
      <c r="D37" s="283"/>
      <c r="E37" s="283"/>
      <c r="F37" s="283"/>
      <c r="G37" s="283"/>
      <c r="H37" s="283"/>
      <c r="I37" s="283"/>
      <c r="J37" s="283"/>
      <c r="K37" s="283"/>
      <c r="L37" s="283"/>
      <c r="M37" s="283"/>
      <c r="N37" s="283"/>
      <c r="O37" s="284"/>
      <c r="P37" s="282"/>
      <c r="Q37" s="326"/>
      <c r="R37" s="590"/>
      <c r="S37" s="283"/>
      <c r="T37" s="283"/>
      <c r="U37" s="283"/>
      <c r="V37" s="283"/>
      <c r="W37" s="283"/>
      <c r="X37" s="283"/>
      <c r="Y37" s="283"/>
      <c r="Z37" s="283"/>
      <c r="AA37" s="283"/>
      <c r="AB37" s="283"/>
      <c r="AC37" s="283"/>
      <c r="AD37" s="283"/>
      <c r="AE37" s="285"/>
      <c r="AF37" s="282"/>
      <c r="AG37" s="326"/>
      <c r="AH37" s="590"/>
      <c r="AI37" s="283"/>
      <c r="AJ37" s="283"/>
      <c r="AK37" s="283"/>
      <c r="AL37" s="283"/>
      <c r="AM37" s="283"/>
      <c r="AN37" s="283"/>
      <c r="AO37" s="283"/>
      <c r="AP37" s="283"/>
      <c r="AQ37" s="283"/>
      <c r="AR37" s="283"/>
      <c r="AS37" s="283"/>
      <c r="AT37" s="283"/>
      <c r="AU37" s="285"/>
      <c r="AV37" s="88"/>
      <c r="AW37" s="272"/>
      <c r="AX37" s="272"/>
      <c r="AY37" s="272"/>
      <c r="AZ37" s="272"/>
      <c r="BA37" s="272"/>
      <c r="BB37" s="272"/>
    </row>
    <row r="38" spans="1:54" s="91" customFormat="1" ht="24.75" customHeight="1">
      <c r="A38" s="515" t="s">
        <v>1021</v>
      </c>
      <c r="B38" s="515" t="s">
        <v>1022</v>
      </c>
      <c r="C38" s="492" t="str">
        <f>IF(COUNTIF(D38:N38,"*s")&gt;0,"X"," ")</f>
        <v xml:space="preserve"> </v>
      </c>
      <c r="D38" s="516"/>
      <c r="E38" s="516"/>
      <c r="F38" s="516"/>
      <c r="G38" s="516"/>
      <c r="H38" s="516" t="s">
        <v>0</v>
      </c>
      <c r="I38" s="516"/>
      <c r="J38" s="516"/>
      <c r="K38" s="516"/>
      <c r="L38" s="516" t="s">
        <v>0</v>
      </c>
      <c r="M38" s="516"/>
      <c r="N38" s="516">
        <v>4</v>
      </c>
      <c r="O38" s="426">
        <f>COUNTIF(D38:M38,"*")</f>
        <v>2</v>
      </c>
      <c r="P38" s="518" t="s">
        <v>1071</v>
      </c>
      <c r="Q38" s="489">
        <v>3690223</v>
      </c>
      <c r="R38" s="492" t="str">
        <f t="shared" ref="R38:R62" si="17">IF(COUNTIF(S38:AC38,"*s")&gt;0,"X"," ")</f>
        <v>X</v>
      </c>
      <c r="S38" s="516"/>
      <c r="T38" s="516"/>
      <c r="U38" s="516"/>
      <c r="V38" s="516"/>
      <c r="W38" s="516"/>
      <c r="X38" s="516"/>
      <c r="Y38" s="516"/>
      <c r="Z38" s="516"/>
      <c r="AA38" s="516"/>
      <c r="AB38" s="516"/>
      <c r="AC38" s="516" t="s">
        <v>717</v>
      </c>
      <c r="AD38" s="516"/>
      <c r="AE38" s="426">
        <f>COUNTIF(S38:AC38,"*")</f>
        <v>1</v>
      </c>
      <c r="AF38" s="523" t="s">
        <v>1095</v>
      </c>
      <c r="AG38" s="520">
        <v>3482862</v>
      </c>
      <c r="AH38" s="492" t="str">
        <f t="shared" ref="AH38:AH45" si="18">IF(COUNTIF(AI38:AS38,"*s")&gt;0,"X"," ")</f>
        <v xml:space="preserve"> </v>
      </c>
      <c r="AI38" s="516" t="s">
        <v>0</v>
      </c>
      <c r="AJ38" s="516"/>
      <c r="AK38" s="516"/>
      <c r="AL38" s="516"/>
      <c r="AM38" s="516"/>
      <c r="AN38" s="516" t="s">
        <v>0</v>
      </c>
      <c r="AO38" s="516"/>
      <c r="AP38" s="516"/>
      <c r="AQ38" s="516"/>
      <c r="AR38" s="516" t="s">
        <v>0</v>
      </c>
      <c r="AS38" s="516"/>
      <c r="AT38" s="516"/>
      <c r="AU38" s="426">
        <f>COUNTIF(AI38:AS38,"*")</f>
        <v>3</v>
      </c>
      <c r="AV38" s="90"/>
      <c r="AW38" s="92"/>
      <c r="AX38" s="92"/>
      <c r="AY38" s="92"/>
      <c r="AZ38" s="92"/>
      <c r="BA38" s="92"/>
      <c r="BB38" s="92"/>
    </row>
    <row r="39" spans="1:54" s="91" customFormat="1" ht="24.75" customHeight="1">
      <c r="A39" s="515" t="s">
        <v>1023</v>
      </c>
      <c r="B39" s="515" t="s">
        <v>1024</v>
      </c>
      <c r="C39" s="492" t="str">
        <f t="shared" ref="C39:C60" si="19">IF(COUNTIF(D39:N39,"*s")&gt;0,"X"," ")</f>
        <v>X</v>
      </c>
      <c r="D39" s="516"/>
      <c r="E39" s="516" t="s">
        <v>717</v>
      </c>
      <c r="F39" s="516"/>
      <c r="G39" s="516"/>
      <c r="H39" s="516"/>
      <c r="I39" s="516" t="s">
        <v>0</v>
      </c>
      <c r="J39" s="516"/>
      <c r="K39" s="516" t="s">
        <v>0</v>
      </c>
      <c r="L39" s="516"/>
      <c r="M39" s="516"/>
      <c r="N39" s="516"/>
      <c r="O39" s="426">
        <f t="shared" ref="O39:O63" si="20">COUNTIF(D39:M39,"*")</f>
        <v>3</v>
      </c>
      <c r="P39" s="519" t="s">
        <v>1072</v>
      </c>
      <c r="Q39" s="520">
        <v>3695455</v>
      </c>
      <c r="R39" s="492" t="str">
        <f t="shared" si="17"/>
        <v>X</v>
      </c>
      <c r="S39" s="516"/>
      <c r="T39" s="516"/>
      <c r="U39" s="516"/>
      <c r="V39" s="516"/>
      <c r="W39" s="516"/>
      <c r="X39" s="516"/>
      <c r="Y39" s="516"/>
      <c r="Z39" s="516" t="s">
        <v>717</v>
      </c>
      <c r="AA39" s="516"/>
      <c r="AB39" s="516"/>
      <c r="AC39" s="516"/>
      <c r="AD39" s="516"/>
      <c r="AE39" s="426">
        <f t="shared" ref="AE39:AE63" si="21">COUNTIF(S39:AC39,"*")</f>
        <v>1</v>
      </c>
      <c r="AF39" s="519" t="s">
        <v>1096</v>
      </c>
      <c r="AG39" s="520">
        <v>3396831</v>
      </c>
      <c r="AH39" s="492" t="str">
        <f>IF(COUNTIF(AI39:AS39,"*s")&gt;0,"X"," ")</f>
        <v xml:space="preserve"> </v>
      </c>
      <c r="AI39" s="516"/>
      <c r="AJ39" s="516" t="s">
        <v>0</v>
      </c>
      <c r="AK39" s="516"/>
      <c r="AL39" s="516" t="s">
        <v>1</v>
      </c>
      <c r="AM39" s="516"/>
      <c r="AN39" s="516"/>
      <c r="AO39" s="516" t="s">
        <v>1</v>
      </c>
      <c r="AP39" s="516"/>
      <c r="AQ39" s="516"/>
      <c r="AR39" s="516"/>
      <c r="AS39" s="516"/>
      <c r="AT39" s="516">
        <v>3</v>
      </c>
      <c r="AU39" s="426">
        <f>COUNTIF(AI39:AS39,"*")</f>
        <v>3</v>
      </c>
      <c r="AV39" s="90"/>
      <c r="AW39" s="92"/>
      <c r="AX39" s="92"/>
      <c r="AY39" s="92"/>
      <c r="AZ39" s="92"/>
      <c r="BA39" s="92"/>
      <c r="BB39" s="92"/>
    </row>
    <row r="40" spans="1:54" s="91" customFormat="1" ht="24.75" customHeight="1">
      <c r="A40" s="515" t="s">
        <v>1025</v>
      </c>
      <c r="B40" s="515" t="s">
        <v>1026</v>
      </c>
      <c r="C40" s="492" t="str">
        <f t="shared" si="19"/>
        <v>X</v>
      </c>
      <c r="D40" s="516" t="s">
        <v>717</v>
      </c>
      <c r="E40" s="516"/>
      <c r="F40" s="516"/>
      <c r="G40" s="516"/>
      <c r="H40" s="516"/>
      <c r="I40" s="516"/>
      <c r="J40" s="516"/>
      <c r="K40" s="516" t="s">
        <v>717</v>
      </c>
      <c r="L40" s="516"/>
      <c r="M40" s="516"/>
      <c r="N40" s="516"/>
      <c r="O40" s="426">
        <f t="shared" si="20"/>
        <v>2</v>
      </c>
      <c r="P40" s="521" t="s">
        <v>1073</v>
      </c>
      <c r="Q40" s="489">
        <v>3645759</v>
      </c>
      <c r="R40" s="492" t="str">
        <f t="shared" si="17"/>
        <v xml:space="preserve"> </v>
      </c>
      <c r="S40" s="516"/>
      <c r="T40" s="516"/>
      <c r="U40" s="516"/>
      <c r="V40" s="516" t="s">
        <v>0</v>
      </c>
      <c r="W40" s="516"/>
      <c r="X40" s="516"/>
      <c r="Y40" s="516"/>
      <c r="Z40" s="516"/>
      <c r="AA40" s="516"/>
      <c r="AB40" s="516"/>
      <c r="AC40" s="516"/>
      <c r="AD40" s="516"/>
      <c r="AE40" s="426">
        <f t="shared" si="21"/>
        <v>1</v>
      </c>
      <c r="AF40" s="518" t="s">
        <v>1097</v>
      </c>
      <c r="AG40" s="489">
        <v>3777885</v>
      </c>
      <c r="AH40" s="492" t="str">
        <f>IF(COUNTIF(AI40:AS40,"*s")&gt;0,"X"," ")</f>
        <v xml:space="preserve"> </v>
      </c>
      <c r="AI40" s="516"/>
      <c r="AJ40" s="516"/>
      <c r="AK40" s="516"/>
      <c r="AL40" s="516"/>
      <c r="AM40" s="516"/>
      <c r="AN40" s="516"/>
      <c r="AO40" s="516"/>
      <c r="AP40" s="516"/>
      <c r="AQ40" s="516"/>
      <c r="AR40" s="516"/>
      <c r="AS40" s="516"/>
      <c r="AT40" s="516"/>
      <c r="AU40" s="426">
        <f t="shared" ref="AU40:AU53" si="22">COUNTIF(AI40:AS40,"*")</f>
        <v>0</v>
      </c>
      <c r="AV40" s="90"/>
      <c r="AW40" s="92"/>
      <c r="AX40" s="92"/>
      <c r="AY40" s="92"/>
      <c r="AZ40" s="92"/>
      <c r="BA40" s="92"/>
      <c r="BB40" s="92"/>
    </row>
    <row r="41" spans="1:54" s="91" customFormat="1" ht="24.75" customHeight="1">
      <c r="A41" s="515" t="s">
        <v>1027</v>
      </c>
      <c r="B41" s="515" t="s">
        <v>1028</v>
      </c>
      <c r="C41" s="492" t="str">
        <f t="shared" si="19"/>
        <v>X</v>
      </c>
      <c r="D41" s="516" t="s">
        <v>1</v>
      </c>
      <c r="E41" s="516"/>
      <c r="F41" s="516"/>
      <c r="G41" s="516"/>
      <c r="H41" s="516" t="s">
        <v>717</v>
      </c>
      <c r="I41" s="516"/>
      <c r="J41" s="516"/>
      <c r="K41" s="516"/>
      <c r="L41" s="516"/>
      <c r="M41" s="516" t="s">
        <v>717</v>
      </c>
      <c r="N41" s="516"/>
      <c r="O41" s="426">
        <f t="shared" si="20"/>
        <v>3</v>
      </c>
      <c r="P41" s="519" t="s">
        <v>1074</v>
      </c>
      <c r="Q41" s="520">
        <v>3828142</v>
      </c>
      <c r="R41" s="492" t="str">
        <f t="shared" si="17"/>
        <v xml:space="preserve"> </v>
      </c>
      <c r="S41" s="516" t="s">
        <v>1</v>
      </c>
      <c r="T41" s="516"/>
      <c r="U41" s="516"/>
      <c r="V41" s="516"/>
      <c r="W41" s="516"/>
      <c r="X41" s="516" t="s">
        <v>1</v>
      </c>
      <c r="Y41" s="516"/>
      <c r="Z41" s="516"/>
      <c r="AA41" s="516"/>
      <c r="AB41" s="516" t="s">
        <v>1</v>
      </c>
      <c r="AC41" s="516"/>
      <c r="AD41" s="516"/>
      <c r="AE41" s="426">
        <f t="shared" si="21"/>
        <v>3</v>
      </c>
      <c r="AF41" s="519" t="s">
        <v>1098</v>
      </c>
      <c r="AG41" s="520">
        <v>3396843</v>
      </c>
      <c r="AH41" s="492" t="str">
        <f t="shared" si="18"/>
        <v xml:space="preserve"> </v>
      </c>
      <c r="AI41" s="516"/>
      <c r="AJ41" s="516"/>
      <c r="AK41" s="516"/>
      <c r="AL41" s="516"/>
      <c r="AM41" s="516" t="s">
        <v>1</v>
      </c>
      <c r="AN41" s="516" t="s">
        <v>1</v>
      </c>
      <c r="AO41" s="516"/>
      <c r="AP41" s="516"/>
      <c r="AQ41" s="516" t="s">
        <v>1</v>
      </c>
      <c r="AR41" s="516"/>
      <c r="AS41" s="516"/>
      <c r="AT41" s="516">
        <v>2</v>
      </c>
      <c r="AU41" s="426">
        <f t="shared" si="22"/>
        <v>3</v>
      </c>
      <c r="AV41" s="90"/>
      <c r="AW41" s="92"/>
      <c r="AX41" s="92"/>
      <c r="AY41" s="92"/>
      <c r="AZ41" s="92"/>
      <c r="BA41" s="92"/>
      <c r="BB41" s="92"/>
    </row>
    <row r="42" spans="1:54" s="91" customFormat="1" ht="24.75" customHeight="1">
      <c r="A42" s="515" t="s">
        <v>1029</v>
      </c>
      <c r="B42" s="515" t="s">
        <v>1030</v>
      </c>
      <c r="C42" s="492" t="str">
        <f t="shared" si="19"/>
        <v xml:space="preserve"> </v>
      </c>
      <c r="D42" s="516"/>
      <c r="E42" s="516"/>
      <c r="F42" s="516" t="s">
        <v>1</v>
      </c>
      <c r="G42" s="516"/>
      <c r="H42" s="516"/>
      <c r="I42" s="516"/>
      <c r="J42" s="516"/>
      <c r="K42" s="516"/>
      <c r="L42" s="516"/>
      <c r="M42" s="516"/>
      <c r="N42" s="516"/>
      <c r="O42" s="426">
        <f t="shared" si="20"/>
        <v>1</v>
      </c>
      <c r="P42" s="519" t="s">
        <v>1075</v>
      </c>
      <c r="Q42" s="520">
        <v>3698422</v>
      </c>
      <c r="R42" s="492" t="str">
        <f t="shared" si="17"/>
        <v>X</v>
      </c>
      <c r="S42" s="516"/>
      <c r="T42" s="516"/>
      <c r="U42" s="516"/>
      <c r="V42" s="516"/>
      <c r="W42" s="516" t="s">
        <v>717</v>
      </c>
      <c r="X42" s="516"/>
      <c r="Y42" s="516"/>
      <c r="Z42" s="516"/>
      <c r="AA42" s="516" t="s">
        <v>717</v>
      </c>
      <c r="AB42" s="516"/>
      <c r="AC42" s="516"/>
      <c r="AD42" s="516">
        <v>3</v>
      </c>
      <c r="AE42" s="426">
        <f t="shared" si="21"/>
        <v>2</v>
      </c>
      <c r="AF42" s="518" t="s">
        <v>1099</v>
      </c>
      <c r="AG42" s="489">
        <v>3633874</v>
      </c>
      <c r="AH42" s="492" t="str">
        <f t="shared" si="18"/>
        <v xml:space="preserve"> </v>
      </c>
      <c r="AI42" s="516"/>
      <c r="AJ42" s="516"/>
      <c r="AK42" s="516" t="s">
        <v>0</v>
      </c>
      <c r="AL42" s="516"/>
      <c r="AM42" s="516"/>
      <c r="AN42" s="516"/>
      <c r="AO42" s="516"/>
      <c r="AP42" s="516"/>
      <c r="AQ42" s="516"/>
      <c r="AR42" s="516"/>
      <c r="AS42" s="516"/>
      <c r="AT42" s="516"/>
      <c r="AU42" s="426">
        <f t="shared" si="22"/>
        <v>1</v>
      </c>
      <c r="AV42" s="90"/>
      <c r="AW42" s="92"/>
      <c r="AX42" s="92"/>
      <c r="AY42" s="92"/>
      <c r="AZ42" s="92"/>
      <c r="BA42" s="92"/>
      <c r="BB42" s="92"/>
    </row>
    <row r="43" spans="1:54" s="91" customFormat="1" ht="24.75" customHeight="1">
      <c r="A43" s="515" t="s">
        <v>1031</v>
      </c>
      <c r="B43" s="515" t="s">
        <v>1032</v>
      </c>
      <c r="C43" s="492" t="str">
        <f t="shared" si="19"/>
        <v>X</v>
      </c>
      <c r="D43" s="516"/>
      <c r="E43" s="516"/>
      <c r="F43" s="516"/>
      <c r="G43" s="516"/>
      <c r="H43" s="516"/>
      <c r="I43" s="516"/>
      <c r="J43" s="516"/>
      <c r="K43" s="516"/>
      <c r="L43" s="516" t="s">
        <v>717</v>
      </c>
      <c r="M43" s="516"/>
      <c r="N43" s="516" t="s">
        <v>760</v>
      </c>
      <c r="O43" s="426">
        <f t="shared" si="20"/>
        <v>1</v>
      </c>
      <c r="P43" s="519" t="s">
        <v>1076</v>
      </c>
      <c r="Q43" s="520">
        <v>3576964</v>
      </c>
      <c r="R43" s="492" t="str">
        <f>IF(COUNTIF(S43:AC43,"*s")&gt;0,"X"," ")</f>
        <v>X</v>
      </c>
      <c r="S43" s="516"/>
      <c r="T43" s="516"/>
      <c r="U43" s="516"/>
      <c r="V43" s="516" t="s">
        <v>717</v>
      </c>
      <c r="W43" s="516"/>
      <c r="X43" s="516"/>
      <c r="Y43" s="516"/>
      <c r="Z43" s="516"/>
      <c r="AA43" s="516"/>
      <c r="AB43" s="516"/>
      <c r="AC43" s="516"/>
      <c r="AD43" s="516"/>
      <c r="AE43" s="426">
        <f t="shared" si="21"/>
        <v>1</v>
      </c>
      <c r="AF43" s="519" t="s">
        <v>1100</v>
      </c>
      <c r="AG43" s="520">
        <v>3482876</v>
      </c>
      <c r="AH43" s="492" t="str">
        <f>IF(COUNTIF(AI43:AS43,"*s")&gt;0,"X"," ")</f>
        <v xml:space="preserve"> </v>
      </c>
      <c r="AI43" s="516"/>
      <c r="AJ43" s="516"/>
      <c r="AK43" s="516"/>
      <c r="AL43" s="516"/>
      <c r="AM43" s="516"/>
      <c r="AN43" s="516"/>
      <c r="AO43" s="516"/>
      <c r="AP43" s="516"/>
      <c r="AQ43" s="516"/>
      <c r="AR43" s="516"/>
      <c r="AS43" s="516"/>
      <c r="AT43" s="516"/>
      <c r="AU43" s="426">
        <f t="shared" si="22"/>
        <v>0</v>
      </c>
      <c r="AV43" s="90"/>
      <c r="AW43" s="92"/>
      <c r="AX43" s="92"/>
      <c r="AY43" s="92"/>
      <c r="AZ43" s="92"/>
      <c r="BA43" s="92"/>
      <c r="BB43" s="92"/>
    </row>
    <row r="44" spans="1:54" s="91" customFormat="1" ht="24.75" customHeight="1">
      <c r="A44" s="515" t="s">
        <v>1033</v>
      </c>
      <c r="B44" s="515" t="s">
        <v>1034</v>
      </c>
      <c r="C44" s="492"/>
      <c r="D44" s="516"/>
      <c r="E44" s="516"/>
      <c r="F44" s="516" t="s">
        <v>0</v>
      </c>
      <c r="G44" s="516"/>
      <c r="H44" s="516"/>
      <c r="I44" s="516"/>
      <c r="J44" s="516"/>
      <c r="K44" s="516"/>
      <c r="L44" s="516"/>
      <c r="M44" s="516"/>
      <c r="N44" s="516"/>
      <c r="O44" s="426">
        <f t="shared" si="20"/>
        <v>1</v>
      </c>
      <c r="P44" s="519" t="s">
        <v>1077</v>
      </c>
      <c r="Q44" s="520">
        <v>3580652</v>
      </c>
      <c r="R44" s="492" t="str">
        <f t="shared" si="17"/>
        <v xml:space="preserve"> </v>
      </c>
      <c r="S44" s="516"/>
      <c r="T44" s="516"/>
      <c r="U44" s="516"/>
      <c r="V44" s="516"/>
      <c r="W44" s="516"/>
      <c r="X44" s="516"/>
      <c r="Y44" s="516" t="s">
        <v>1</v>
      </c>
      <c r="Z44" s="516" t="s">
        <v>0</v>
      </c>
      <c r="AA44" s="516"/>
      <c r="AB44" s="516"/>
      <c r="AC44" s="516"/>
      <c r="AD44" s="516"/>
      <c r="AE44" s="426">
        <f t="shared" si="21"/>
        <v>2</v>
      </c>
      <c r="AF44" s="519" t="s">
        <v>1101</v>
      </c>
      <c r="AG44" s="520">
        <v>3879298</v>
      </c>
      <c r="AH44" s="524" t="str">
        <f>IF(COUNTIF(AI44:AS44,"*s")&gt;0,"X"," ")</f>
        <v xml:space="preserve"> </v>
      </c>
      <c r="AI44" s="525"/>
      <c r="AJ44" s="525"/>
      <c r="AK44" s="516" t="s">
        <v>1</v>
      </c>
      <c r="AL44" s="525"/>
      <c r="AM44" s="525"/>
      <c r="AN44" s="525"/>
      <c r="AO44" s="525"/>
      <c r="AP44" s="525" t="s">
        <v>0</v>
      </c>
      <c r="AQ44" s="525"/>
      <c r="AR44" s="525"/>
      <c r="AS44" s="516" t="s">
        <v>0</v>
      </c>
      <c r="AT44" s="525">
        <v>4</v>
      </c>
      <c r="AU44" s="426">
        <f t="shared" si="22"/>
        <v>3</v>
      </c>
      <c r="AV44" s="90"/>
      <c r="AW44" s="92"/>
      <c r="AX44" s="92"/>
      <c r="AY44" s="92"/>
      <c r="AZ44" s="92"/>
      <c r="BA44" s="92"/>
      <c r="BB44" s="92"/>
    </row>
    <row r="45" spans="1:54" s="91" customFormat="1" ht="24.75" customHeight="1">
      <c r="A45" s="517" t="s">
        <v>1035</v>
      </c>
      <c r="B45" s="515" t="s">
        <v>1036</v>
      </c>
      <c r="C45" s="492" t="str">
        <f>IF(COUNTIF(D45:N45,"*s")&gt;0,"X"," ")</f>
        <v>X</v>
      </c>
      <c r="D45" s="516"/>
      <c r="E45" s="516"/>
      <c r="F45" s="516"/>
      <c r="G45" s="516"/>
      <c r="H45" s="516"/>
      <c r="I45" s="516"/>
      <c r="J45" s="516" t="s">
        <v>717</v>
      </c>
      <c r="K45" s="516"/>
      <c r="L45" s="516"/>
      <c r="M45" s="516"/>
      <c r="N45" s="516"/>
      <c r="O45" s="426">
        <f t="shared" si="20"/>
        <v>1</v>
      </c>
      <c r="P45" s="519" t="s">
        <v>1078</v>
      </c>
      <c r="Q45" s="520">
        <v>3645760</v>
      </c>
      <c r="R45" s="492" t="str">
        <f>IF(COUNTIF(S45:AC45,"*s")&gt;0,"X"," ")</f>
        <v>X</v>
      </c>
      <c r="S45" s="516" t="s">
        <v>0</v>
      </c>
      <c r="T45" s="516"/>
      <c r="U45" s="516"/>
      <c r="V45" s="516"/>
      <c r="W45" s="516"/>
      <c r="X45" s="516" t="s">
        <v>0</v>
      </c>
      <c r="Y45" s="516"/>
      <c r="Z45" s="516"/>
      <c r="AA45" s="516"/>
      <c r="AB45" s="516"/>
      <c r="AC45" s="516" t="s">
        <v>717</v>
      </c>
      <c r="AD45" s="516"/>
      <c r="AE45" s="426">
        <f t="shared" si="21"/>
        <v>3</v>
      </c>
      <c r="AF45" s="519" t="s">
        <v>1102</v>
      </c>
      <c r="AG45" s="520">
        <v>3695489</v>
      </c>
      <c r="AH45" s="524" t="str">
        <f t="shared" si="18"/>
        <v xml:space="preserve"> </v>
      </c>
      <c r="AI45" s="525"/>
      <c r="AJ45" s="525"/>
      <c r="AK45" s="516"/>
      <c r="AL45" s="516" t="s">
        <v>0</v>
      </c>
      <c r="AM45" s="525"/>
      <c r="AN45" s="525"/>
      <c r="AO45" s="525"/>
      <c r="AP45" s="525"/>
      <c r="AQ45" s="516" t="s">
        <v>0</v>
      </c>
      <c r="AR45" s="525"/>
      <c r="AS45" s="525"/>
      <c r="AT45" s="516">
        <v>1</v>
      </c>
      <c r="AU45" s="426">
        <f t="shared" si="22"/>
        <v>2</v>
      </c>
      <c r="AV45" s="90"/>
      <c r="AW45" s="92"/>
      <c r="AX45" s="92"/>
      <c r="AY45" s="92"/>
      <c r="AZ45" s="92"/>
      <c r="BA45" s="92"/>
      <c r="BB45" s="92"/>
    </row>
    <row r="46" spans="1:54" s="91" customFormat="1" ht="24.75" customHeight="1">
      <c r="A46" s="515" t="s">
        <v>1037</v>
      </c>
      <c r="B46" s="515" t="s">
        <v>1038</v>
      </c>
      <c r="C46" s="492" t="str">
        <f t="shared" si="19"/>
        <v>X</v>
      </c>
      <c r="D46" s="516"/>
      <c r="E46" s="516"/>
      <c r="F46" s="516"/>
      <c r="G46" s="516"/>
      <c r="H46" s="516" t="s">
        <v>1</v>
      </c>
      <c r="I46" s="516"/>
      <c r="J46" s="516"/>
      <c r="K46" s="516"/>
      <c r="L46" s="516" t="s">
        <v>717</v>
      </c>
      <c r="M46" s="516"/>
      <c r="N46" s="516">
        <v>2</v>
      </c>
      <c r="O46" s="426">
        <f t="shared" si="20"/>
        <v>2</v>
      </c>
      <c r="P46" s="519" t="s">
        <v>1079</v>
      </c>
      <c r="Q46" s="520">
        <v>3645495</v>
      </c>
      <c r="R46" s="492" t="str">
        <f>IF(COUNTIF(S46:AC46,"*s")&gt;0,"X"," ")</f>
        <v xml:space="preserve"> </v>
      </c>
      <c r="S46" s="516"/>
      <c r="T46" s="516"/>
      <c r="U46" s="516"/>
      <c r="V46" s="516" t="s">
        <v>1</v>
      </c>
      <c r="W46" s="516"/>
      <c r="X46" s="516"/>
      <c r="Y46" s="516"/>
      <c r="Z46" s="516"/>
      <c r="AA46" s="516"/>
      <c r="AB46" s="516"/>
      <c r="AC46" s="516"/>
      <c r="AD46" s="516"/>
      <c r="AE46" s="426">
        <f t="shared" si="21"/>
        <v>1</v>
      </c>
      <c r="AF46" s="427"/>
      <c r="AG46" s="427"/>
      <c r="AH46" s="425" t="str">
        <f t="shared" ref="AH46:AH57" si="23">IF(COUNTIF(AI46:AT46,"*s")&gt;0,"X"," ")</f>
        <v xml:space="preserve"> </v>
      </c>
      <c r="AI46" s="273"/>
      <c r="AJ46" s="273"/>
      <c r="AK46" s="273"/>
      <c r="AL46" s="273"/>
      <c r="AM46" s="273"/>
      <c r="AN46" s="273"/>
      <c r="AO46" s="273"/>
      <c r="AP46" s="273"/>
      <c r="AQ46" s="273"/>
      <c r="AR46" s="273"/>
      <c r="AS46" s="273"/>
      <c r="AT46" s="273"/>
      <c r="AU46" s="426">
        <f t="shared" si="22"/>
        <v>0</v>
      </c>
      <c r="AV46" s="90"/>
      <c r="AW46" s="92"/>
      <c r="AX46" s="92"/>
      <c r="AY46" s="92"/>
      <c r="AZ46" s="92"/>
      <c r="BA46" s="92"/>
      <c r="BB46" s="92"/>
    </row>
    <row r="47" spans="1:54" s="91" customFormat="1" ht="24.75" customHeight="1">
      <c r="A47" s="515" t="s">
        <v>1039</v>
      </c>
      <c r="B47" s="515" t="s">
        <v>1040</v>
      </c>
      <c r="C47" s="492" t="str">
        <f t="shared" si="19"/>
        <v>X</v>
      </c>
      <c r="D47" s="516"/>
      <c r="E47" s="516" t="s">
        <v>1</v>
      </c>
      <c r="F47" s="516"/>
      <c r="G47" s="516"/>
      <c r="H47" s="516"/>
      <c r="I47" s="516"/>
      <c r="J47" s="516"/>
      <c r="K47" s="516"/>
      <c r="L47" s="516" t="s">
        <v>717</v>
      </c>
      <c r="M47" s="516"/>
      <c r="N47" s="516" t="s">
        <v>757</v>
      </c>
      <c r="O47" s="426">
        <f t="shared" si="20"/>
        <v>2</v>
      </c>
      <c r="P47" s="519" t="s">
        <v>1080</v>
      </c>
      <c r="Q47" s="520">
        <v>3691193</v>
      </c>
      <c r="R47" s="492" t="str">
        <f>IF(COUNTIF(S47:AC47,"*s")&gt;0,"X"," ")</f>
        <v>X</v>
      </c>
      <c r="S47" s="516"/>
      <c r="T47" s="516"/>
      <c r="U47" s="516"/>
      <c r="V47" s="516"/>
      <c r="W47" s="516"/>
      <c r="X47" s="516"/>
      <c r="Y47" s="516"/>
      <c r="Z47" s="516" t="s">
        <v>717</v>
      </c>
      <c r="AA47" s="516"/>
      <c r="AB47" s="516"/>
      <c r="AC47" s="516" t="s">
        <v>1</v>
      </c>
      <c r="AD47" s="516"/>
      <c r="AE47" s="426">
        <f t="shared" si="21"/>
        <v>2</v>
      </c>
      <c r="AF47" s="427"/>
      <c r="AG47" s="427"/>
      <c r="AH47" s="425" t="str">
        <f t="shared" si="23"/>
        <v xml:space="preserve"> </v>
      </c>
      <c r="AI47" s="273"/>
      <c r="AJ47" s="273"/>
      <c r="AK47" s="273"/>
      <c r="AL47" s="273"/>
      <c r="AM47" s="273"/>
      <c r="AN47" s="273"/>
      <c r="AO47" s="273"/>
      <c r="AP47" s="273"/>
      <c r="AQ47" s="273"/>
      <c r="AR47" s="273"/>
      <c r="AS47" s="273"/>
      <c r="AT47" s="273"/>
      <c r="AU47" s="426">
        <f t="shared" si="22"/>
        <v>0</v>
      </c>
      <c r="AV47" s="90"/>
      <c r="AW47" s="92"/>
      <c r="AX47" s="92"/>
      <c r="AY47" s="92"/>
      <c r="AZ47" s="92"/>
      <c r="BA47" s="92"/>
      <c r="BB47" s="92"/>
    </row>
    <row r="48" spans="1:54" s="91" customFormat="1" ht="24.75" customHeight="1">
      <c r="A48" s="515" t="s">
        <v>1041</v>
      </c>
      <c r="B48" s="515" t="s">
        <v>1042</v>
      </c>
      <c r="C48" s="492" t="str">
        <f t="shared" si="19"/>
        <v xml:space="preserve"> </v>
      </c>
      <c r="D48" s="516"/>
      <c r="E48" s="516" t="s">
        <v>0</v>
      </c>
      <c r="F48" s="516"/>
      <c r="G48" s="516" t="s">
        <v>0</v>
      </c>
      <c r="H48" s="516"/>
      <c r="I48" s="516"/>
      <c r="J48" s="516"/>
      <c r="K48" s="516"/>
      <c r="L48" s="516"/>
      <c r="M48" s="516" t="s">
        <v>0</v>
      </c>
      <c r="N48" s="516"/>
      <c r="O48" s="426">
        <f t="shared" si="20"/>
        <v>3</v>
      </c>
      <c r="P48" s="519" t="s">
        <v>1081</v>
      </c>
      <c r="Q48" s="520">
        <v>3708284</v>
      </c>
      <c r="R48" s="492" t="str">
        <f>IF(COUNTIF(S48:AC48,"*s")&gt;0,"X"," ")</f>
        <v>X</v>
      </c>
      <c r="S48" s="516"/>
      <c r="T48" s="516"/>
      <c r="U48" s="516"/>
      <c r="V48" s="516"/>
      <c r="W48" s="516"/>
      <c r="X48" s="516" t="s">
        <v>717</v>
      </c>
      <c r="Y48" s="516"/>
      <c r="Z48" s="516"/>
      <c r="AA48" s="516"/>
      <c r="AB48" s="516" t="s">
        <v>717</v>
      </c>
      <c r="AC48" s="516"/>
      <c r="AD48" s="516"/>
      <c r="AE48" s="426">
        <f t="shared" si="21"/>
        <v>2</v>
      </c>
      <c r="AF48" s="427"/>
      <c r="AG48" s="427"/>
      <c r="AH48" s="425" t="str">
        <f t="shared" si="23"/>
        <v xml:space="preserve"> </v>
      </c>
      <c r="AI48" s="273"/>
      <c r="AJ48" s="273"/>
      <c r="AK48" s="273"/>
      <c r="AL48" s="273"/>
      <c r="AM48" s="273"/>
      <c r="AN48" s="273"/>
      <c r="AO48" s="273"/>
      <c r="AP48" s="273"/>
      <c r="AQ48" s="273"/>
      <c r="AR48" s="273"/>
      <c r="AS48" s="273"/>
      <c r="AT48" s="273"/>
      <c r="AU48" s="426">
        <f t="shared" si="22"/>
        <v>0</v>
      </c>
      <c r="AV48" s="90"/>
      <c r="AW48" s="92"/>
      <c r="AX48" s="92"/>
      <c r="AY48" s="92"/>
      <c r="AZ48" s="92"/>
      <c r="BA48" s="92"/>
      <c r="BB48" s="92"/>
    </row>
    <row r="49" spans="1:54" s="91" customFormat="1" ht="24.75" customHeight="1">
      <c r="A49" s="515" t="s">
        <v>1043</v>
      </c>
      <c r="B49" s="515" t="s">
        <v>1044</v>
      </c>
      <c r="C49" s="492" t="str">
        <f t="shared" si="19"/>
        <v>X</v>
      </c>
      <c r="D49" s="516"/>
      <c r="E49" s="516"/>
      <c r="F49" s="516"/>
      <c r="G49" s="516"/>
      <c r="H49" s="516" t="s">
        <v>717</v>
      </c>
      <c r="I49" s="516"/>
      <c r="J49" s="516"/>
      <c r="K49" s="516"/>
      <c r="L49" s="516" t="s">
        <v>1</v>
      </c>
      <c r="M49" s="516"/>
      <c r="N49" s="516">
        <v>1</v>
      </c>
      <c r="O49" s="426">
        <f t="shared" si="20"/>
        <v>2</v>
      </c>
      <c r="P49" s="519" t="s">
        <v>1082</v>
      </c>
      <c r="Q49" s="520">
        <v>3789154</v>
      </c>
      <c r="R49" s="492" t="str">
        <f>IF(COUNTIF(S49:AC49,"*s")&gt;0,"X"," ")</f>
        <v>X</v>
      </c>
      <c r="S49" s="516"/>
      <c r="T49" s="516"/>
      <c r="U49" s="516" t="s">
        <v>1</v>
      </c>
      <c r="V49" s="516"/>
      <c r="W49" s="516"/>
      <c r="X49" s="516"/>
      <c r="Y49" s="516"/>
      <c r="Z49" s="516"/>
      <c r="AA49" s="516" t="s">
        <v>717</v>
      </c>
      <c r="AB49" s="516"/>
      <c r="AC49" s="516" t="s">
        <v>717</v>
      </c>
      <c r="AD49" s="516"/>
      <c r="AE49" s="426">
        <f t="shared" si="21"/>
        <v>3</v>
      </c>
      <c r="AF49" s="427"/>
      <c r="AG49" s="427"/>
      <c r="AH49" s="425" t="str">
        <f t="shared" si="23"/>
        <v xml:space="preserve"> </v>
      </c>
      <c r="AI49" s="273"/>
      <c r="AJ49" s="273"/>
      <c r="AK49" s="273"/>
      <c r="AL49" s="273"/>
      <c r="AM49" s="273"/>
      <c r="AN49" s="273"/>
      <c r="AO49" s="273"/>
      <c r="AP49" s="273"/>
      <c r="AQ49" s="273"/>
      <c r="AR49" s="273"/>
      <c r="AS49" s="273"/>
      <c r="AT49" s="273"/>
      <c r="AU49" s="426">
        <f t="shared" si="22"/>
        <v>0</v>
      </c>
      <c r="AV49" s="90"/>
      <c r="AW49" s="92"/>
      <c r="AX49" s="92"/>
      <c r="AY49" s="92"/>
      <c r="AZ49" s="92"/>
      <c r="BA49" s="92"/>
      <c r="BB49" s="92"/>
    </row>
    <row r="50" spans="1:54" s="91" customFormat="1" ht="24.75" customHeight="1">
      <c r="A50" s="515" t="s">
        <v>1045</v>
      </c>
      <c r="B50" s="515" t="s">
        <v>1046</v>
      </c>
      <c r="C50" s="492" t="str">
        <f t="shared" si="19"/>
        <v xml:space="preserve"> </v>
      </c>
      <c r="D50" s="516"/>
      <c r="E50" s="516"/>
      <c r="F50" s="516"/>
      <c r="G50" s="516"/>
      <c r="H50" s="516"/>
      <c r="I50" s="516"/>
      <c r="J50" s="516" t="s">
        <v>0</v>
      </c>
      <c r="K50" s="516"/>
      <c r="L50" s="516"/>
      <c r="M50" s="516"/>
      <c r="N50" s="516"/>
      <c r="O50" s="426">
        <f t="shared" si="20"/>
        <v>1</v>
      </c>
      <c r="P50" s="519" t="s">
        <v>1083</v>
      </c>
      <c r="Q50" s="520">
        <v>3834743</v>
      </c>
      <c r="R50" s="492" t="str">
        <f t="shared" si="17"/>
        <v>X</v>
      </c>
      <c r="S50" s="516"/>
      <c r="T50" s="516"/>
      <c r="U50" s="516"/>
      <c r="V50" s="516"/>
      <c r="W50" s="516" t="s">
        <v>717</v>
      </c>
      <c r="X50" s="516"/>
      <c r="Y50" s="516"/>
      <c r="Z50" s="516"/>
      <c r="AA50" s="516" t="s">
        <v>717</v>
      </c>
      <c r="AB50" s="516"/>
      <c r="AC50" s="516"/>
      <c r="AD50" s="516"/>
      <c r="AE50" s="426">
        <f t="shared" si="21"/>
        <v>2</v>
      </c>
      <c r="AF50" s="428"/>
      <c r="AG50" s="428"/>
      <c r="AH50" s="425" t="str">
        <f t="shared" si="23"/>
        <v xml:space="preserve"> </v>
      </c>
      <c r="AI50" s="273"/>
      <c r="AJ50" s="273"/>
      <c r="AK50" s="273"/>
      <c r="AL50" s="273"/>
      <c r="AM50" s="273"/>
      <c r="AN50" s="273"/>
      <c r="AO50" s="273"/>
      <c r="AP50" s="273"/>
      <c r="AQ50" s="273"/>
      <c r="AR50" s="273"/>
      <c r="AS50" s="273"/>
      <c r="AT50" s="273"/>
      <c r="AU50" s="426">
        <f t="shared" si="22"/>
        <v>0</v>
      </c>
      <c r="AV50" s="90"/>
      <c r="AW50" s="92"/>
      <c r="AX50" s="92"/>
      <c r="AY50" s="92"/>
      <c r="AZ50" s="92"/>
      <c r="BA50" s="92"/>
      <c r="BB50" s="92"/>
    </row>
    <row r="51" spans="1:54" s="91" customFormat="1" ht="24.75" customHeight="1">
      <c r="A51" s="515" t="s">
        <v>1047</v>
      </c>
      <c r="B51" s="515" t="s">
        <v>1048</v>
      </c>
      <c r="C51" s="492" t="str">
        <f t="shared" si="19"/>
        <v>X</v>
      </c>
      <c r="D51" s="516"/>
      <c r="E51" s="516"/>
      <c r="F51" s="516"/>
      <c r="G51" s="516"/>
      <c r="H51" s="516"/>
      <c r="I51" s="516" t="s">
        <v>717</v>
      </c>
      <c r="J51" s="516"/>
      <c r="K51" s="516"/>
      <c r="L51" s="516"/>
      <c r="M51" s="516"/>
      <c r="N51" s="516"/>
      <c r="O51" s="426">
        <f t="shared" si="20"/>
        <v>1</v>
      </c>
      <c r="P51" s="519" t="s">
        <v>1084</v>
      </c>
      <c r="Q51" s="520">
        <v>3633881</v>
      </c>
      <c r="R51" s="492" t="str">
        <f t="shared" si="17"/>
        <v>X</v>
      </c>
      <c r="S51" s="516"/>
      <c r="T51" s="516" t="s">
        <v>0</v>
      </c>
      <c r="U51" s="516"/>
      <c r="V51" s="516"/>
      <c r="W51" s="516" t="s">
        <v>717</v>
      </c>
      <c r="X51" s="516"/>
      <c r="Y51" s="516"/>
      <c r="Z51" s="516"/>
      <c r="AA51" s="516"/>
      <c r="AB51" s="516" t="s">
        <v>0</v>
      </c>
      <c r="AC51" s="516"/>
      <c r="AD51" s="516">
        <v>1</v>
      </c>
      <c r="AE51" s="426">
        <f t="shared" si="21"/>
        <v>3</v>
      </c>
      <c r="AF51" s="428"/>
      <c r="AG51" s="428"/>
      <c r="AH51" s="425" t="str">
        <f t="shared" si="23"/>
        <v xml:space="preserve"> </v>
      </c>
      <c r="AI51" s="273"/>
      <c r="AJ51" s="273"/>
      <c r="AK51" s="273"/>
      <c r="AL51" s="273"/>
      <c r="AM51" s="273"/>
      <c r="AN51" s="273"/>
      <c r="AO51" s="273"/>
      <c r="AP51" s="273"/>
      <c r="AQ51" s="273"/>
      <c r="AR51" s="273"/>
      <c r="AS51" s="273"/>
      <c r="AT51" s="273"/>
      <c r="AU51" s="426">
        <f t="shared" si="22"/>
        <v>0</v>
      </c>
      <c r="AV51" s="90"/>
      <c r="AW51" s="92"/>
      <c r="AX51" s="92"/>
      <c r="AY51" s="92"/>
      <c r="AZ51" s="92"/>
      <c r="BA51" s="92"/>
      <c r="BB51" s="92"/>
    </row>
    <row r="52" spans="1:54" s="91" customFormat="1" ht="24.75" customHeight="1">
      <c r="A52" s="515" t="s">
        <v>1049</v>
      </c>
      <c r="B52" s="515" t="s">
        <v>1050</v>
      </c>
      <c r="C52" s="492" t="str">
        <f t="shared" si="19"/>
        <v>X</v>
      </c>
      <c r="D52" s="516"/>
      <c r="E52" s="516"/>
      <c r="F52" s="516"/>
      <c r="G52" s="516"/>
      <c r="H52" s="516"/>
      <c r="I52" s="516"/>
      <c r="J52" s="516" t="s">
        <v>717</v>
      </c>
      <c r="K52" s="516" t="s">
        <v>1</v>
      </c>
      <c r="L52" s="516"/>
      <c r="M52" s="516"/>
      <c r="N52" s="516"/>
      <c r="O52" s="426">
        <f t="shared" si="20"/>
        <v>2</v>
      </c>
      <c r="P52" s="519" t="s">
        <v>1085</v>
      </c>
      <c r="Q52" s="520">
        <v>3833164</v>
      </c>
      <c r="R52" s="492" t="str">
        <f>IF(COUNTIF(S52:AC52,"*s")&gt;0,"X"," ")</f>
        <v>X</v>
      </c>
      <c r="S52" s="516"/>
      <c r="T52" s="516"/>
      <c r="U52" s="516"/>
      <c r="V52" s="516"/>
      <c r="W52" s="516" t="s">
        <v>717</v>
      </c>
      <c r="X52" s="516"/>
      <c r="Y52" s="516"/>
      <c r="Z52" s="516"/>
      <c r="AA52" s="516" t="s">
        <v>717</v>
      </c>
      <c r="AB52" s="516"/>
      <c r="AC52" s="516"/>
      <c r="AD52" s="516"/>
      <c r="AE52" s="426">
        <f t="shared" si="21"/>
        <v>2</v>
      </c>
      <c r="AF52" s="428"/>
      <c r="AG52" s="428"/>
      <c r="AH52" s="425" t="str">
        <f t="shared" si="23"/>
        <v xml:space="preserve"> </v>
      </c>
      <c r="AI52" s="273"/>
      <c r="AJ52" s="273"/>
      <c r="AK52" s="273"/>
      <c r="AL52" s="273"/>
      <c r="AM52" s="273"/>
      <c r="AN52" s="273"/>
      <c r="AO52" s="273"/>
      <c r="AP52" s="273"/>
      <c r="AQ52" s="273"/>
      <c r="AR52" s="273"/>
      <c r="AS52" s="273"/>
      <c r="AT52" s="273"/>
      <c r="AU52" s="426">
        <f t="shared" si="22"/>
        <v>0</v>
      </c>
      <c r="AV52" s="90"/>
      <c r="AW52" s="92"/>
      <c r="AX52" s="92"/>
      <c r="AY52" s="92"/>
      <c r="AZ52" s="92"/>
      <c r="BA52" s="92"/>
      <c r="BB52" s="92"/>
    </row>
    <row r="53" spans="1:54" s="91" customFormat="1" ht="24.75" customHeight="1">
      <c r="A53" s="515" t="s">
        <v>1051</v>
      </c>
      <c r="B53" s="515" t="s">
        <v>1052</v>
      </c>
      <c r="C53" s="492" t="str">
        <f t="shared" si="19"/>
        <v>X</v>
      </c>
      <c r="D53" s="516"/>
      <c r="E53" s="516"/>
      <c r="F53" s="516"/>
      <c r="G53" s="516"/>
      <c r="H53" s="516"/>
      <c r="I53" s="516"/>
      <c r="J53" s="516"/>
      <c r="K53" s="516"/>
      <c r="L53" s="516" t="s">
        <v>717</v>
      </c>
      <c r="M53" s="516"/>
      <c r="N53" s="516" t="s">
        <v>754</v>
      </c>
      <c r="O53" s="426">
        <f t="shared" si="20"/>
        <v>1</v>
      </c>
      <c r="P53" s="519" t="s">
        <v>1086</v>
      </c>
      <c r="Q53" s="520">
        <v>3832060</v>
      </c>
      <c r="R53" s="492" t="str">
        <f t="shared" si="17"/>
        <v xml:space="preserve"> </v>
      </c>
      <c r="S53" s="516"/>
      <c r="T53" s="516"/>
      <c r="U53" s="516"/>
      <c r="V53" s="516"/>
      <c r="W53" s="516" t="s">
        <v>0</v>
      </c>
      <c r="X53" s="516"/>
      <c r="Y53" s="516"/>
      <c r="Z53" s="516"/>
      <c r="AA53" s="516" t="s">
        <v>0</v>
      </c>
      <c r="AB53" s="516"/>
      <c r="AC53" s="516"/>
      <c r="AD53" s="516">
        <v>2</v>
      </c>
      <c r="AE53" s="426">
        <f t="shared" si="21"/>
        <v>2</v>
      </c>
      <c r="AF53" s="428"/>
      <c r="AG53" s="428"/>
      <c r="AH53" s="425" t="str">
        <f t="shared" si="23"/>
        <v xml:space="preserve"> </v>
      </c>
      <c r="AI53" s="273"/>
      <c r="AJ53" s="273"/>
      <c r="AK53" s="273"/>
      <c r="AL53" s="273"/>
      <c r="AM53" s="273"/>
      <c r="AN53" s="273"/>
      <c r="AO53" s="273"/>
      <c r="AP53" s="273"/>
      <c r="AQ53" s="273"/>
      <c r="AR53" s="273"/>
      <c r="AS53" s="273"/>
      <c r="AT53" s="273"/>
      <c r="AU53" s="426">
        <f t="shared" si="22"/>
        <v>0</v>
      </c>
      <c r="AV53" s="90"/>
      <c r="AW53" s="92"/>
      <c r="AX53" s="92"/>
      <c r="AY53" s="92"/>
      <c r="AZ53" s="92"/>
      <c r="BA53" s="92"/>
      <c r="BB53" s="92"/>
    </row>
    <row r="54" spans="1:54" s="91" customFormat="1" ht="24.75" customHeight="1">
      <c r="A54" s="515" t="s">
        <v>1053</v>
      </c>
      <c r="B54" s="515" t="s">
        <v>1054</v>
      </c>
      <c r="C54" s="492" t="str">
        <f t="shared" si="19"/>
        <v>X</v>
      </c>
      <c r="D54" s="516" t="s">
        <v>0</v>
      </c>
      <c r="E54" s="516"/>
      <c r="F54" s="516"/>
      <c r="G54" s="516"/>
      <c r="H54" s="516"/>
      <c r="I54" s="516"/>
      <c r="J54" s="516" t="s">
        <v>717</v>
      </c>
      <c r="K54" s="516"/>
      <c r="L54" s="516"/>
      <c r="M54" s="516"/>
      <c r="N54" s="516"/>
      <c r="O54" s="426">
        <f t="shared" si="20"/>
        <v>2</v>
      </c>
      <c r="P54" s="519" t="s">
        <v>1087</v>
      </c>
      <c r="Q54" s="520">
        <v>3864286</v>
      </c>
      <c r="R54" s="492" t="str">
        <f t="shared" si="17"/>
        <v xml:space="preserve"> </v>
      </c>
      <c r="S54" s="516"/>
      <c r="T54" s="516"/>
      <c r="U54" s="516"/>
      <c r="V54" s="516"/>
      <c r="W54" s="516"/>
      <c r="X54" s="516"/>
      <c r="Y54" s="516"/>
      <c r="Z54" s="516" t="s">
        <v>1</v>
      </c>
      <c r="AA54" s="516"/>
      <c r="AB54" s="516"/>
      <c r="AC54" s="516" t="s">
        <v>0</v>
      </c>
      <c r="AD54" s="516"/>
      <c r="AE54" s="426">
        <f t="shared" si="21"/>
        <v>2</v>
      </c>
      <c r="AF54" s="429" t="s">
        <v>453</v>
      </c>
      <c r="AG54" s="429"/>
      <c r="AH54" s="430" t="str">
        <f t="shared" si="23"/>
        <v xml:space="preserve"> </v>
      </c>
      <c r="AI54" s="431">
        <f>COUNTIF(AI38:AI53,"A")</f>
        <v>1</v>
      </c>
      <c r="AJ54" s="431">
        <f t="shared" ref="AJ54:AS54" si="24">COUNTIF(AJ38:AJ53,"A")</f>
        <v>1</v>
      </c>
      <c r="AK54" s="431">
        <f t="shared" si="24"/>
        <v>1</v>
      </c>
      <c r="AL54" s="431">
        <f t="shared" si="24"/>
        <v>1</v>
      </c>
      <c r="AM54" s="431">
        <f t="shared" si="24"/>
        <v>0</v>
      </c>
      <c r="AN54" s="431">
        <f t="shared" si="24"/>
        <v>1</v>
      </c>
      <c r="AO54" s="431">
        <f t="shared" si="24"/>
        <v>0</v>
      </c>
      <c r="AP54" s="431">
        <f t="shared" si="24"/>
        <v>1</v>
      </c>
      <c r="AQ54" s="431">
        <f t="shared" si="24"/>
        <v>1</v>
      </c>
      <c r="AR54" s="431">
        <f t="shared" si="24"/>
        <v>1</v>
      </c>
      <c r="AS54" s="431">
        <f t="shared" si="24"/>
        <v>1</v>
      </c>
      <c r="AT54" s="431" t="str">
        <f>IF(COUNTIF(AT38:AT53,"1")&gt;0,"1","0")</f>
        <v>1</v>
      </c>
      <c r="AU54" s="426"/>
      <c r="AV54" s="90"/>
      <c r="AW54" s="92"/>
      <c r="AX54" s="92"/>
      <c r="AY54" s="92"/>
      <c r="AZ54" s="92"/>
      <c r="BA54" s="92"/>
      <c r="BB54" s="92"/>
    </row>
    <row r="55" spans="1:54" s="91" customFormat="1" ht="24.75" customHeight="1">
      <c r="A55" s="515" t="s">
        <v>1055</v>
      </c>
      <c r="B55" s="515" t="s">
        <v>1056</v>
      </c>
      <c r="C55" s="492" t="str">
        <f t="shared" si="19"/>
        <v>X</v>
      </c>
      <c r="D55" s="516"/>
      <c r="E55" s="516" t="s">
        <v>717</v>
      </c>
      <c r="F55" s="516"/>
      <c r="G55" s="516"/>
      <c r="H55" s="516"/>
      <c r="I55" s="516"/>
      <c r="J55" s="516"/>
      <c r="K55" s="516"/>
      <c r="L55" s="516"/>
      <c r="M55" s="516"/>
      <c r="N55" s="516"/>
      <c r="O55" s="426">
        <f>COUNTIF(D55:M55,"*")</f>
        <v>1</v>
      </c>
      <c r="P55" s="519" t="s">
        <v>1088</v>
      </c>
      <c r="Q55" s="520">
        <v>3689744</v>
      </c>
      <c r="R55" s="492" t="str">
        <f t="shared" si="17"/>
        <v>X</v>
      </c>
      <c r="S55" s="516"/>
      <c r="T55" s="516"/>
      <c r="U55" s="516" t="s">
        <v>717</v>
      </c>
      <c r="V55" s="516"/>
      <c r="W55" s="516"/>
      <c r="X55" s="516"/>
      <c r="Y55" s="516" t="s">
        <v>717</v>
      </c>
      <c r="Z55" s="516"/>
      <c r="AA55" s="516"/>
      <c r="AB55" s="516"/>
      <c r="AC55" s="516"/>
      <c r="AD55" s="516"/>
      <c r="AE55" s="426">
        <f>COUNTIF(S55:AC55,"*")</f>
        <v>2</v>
      </c>
      <c r="AF55" s="429" t="s">
        <v>454</v>
      </c>
      <c r="AG55" s="429"/>
      <c r="AH55" s="430" t="str">
        <f t="shared" si="23"/>
        <v xml:space="preserve"> </v>
      </c>
      <c r="AI55" s="431">
        <f>COUNTIF(AI38:AI53,"B")</f>
        <v>0</v>
      </c>
      <c r="AJ55" s="431">
        <f t="shared" ref="AJ55:AS55" si="25">COUNTIF(AJ38:AJ53,"B")</f>
        <v>0</v>
      </c>
      <c r="AK55" s="431">
        <f t="shared" si="25"/>
        <v>1</v>
      </c>
      <c r="AL55" s="431">
        <f t="shared" si="25"/>
        <v>1</v>
      </c>
      <c r="AM55" s="431">
        <f t="shared" si="25"/>
        <v>1</v>
      </c>
      <c r="AN55" s="431">
        <f t="shared" si="25"/>
        <v>1</v>
      </c>
      <c r="AO55" s="431">
        <f t="shared" si="25"/>
        <v>1</v>
      </c>
      <c r="AP55" s="431">
        <f t="shared" si="25"/>
        <v>0</v>
      </c>
      <c r="AQ55" s="431">
        <f t="shared" si="25"/>
        <v>1</v>
      </c>
      <c r="AR55" s="431">
        <f t="shared" si="25"/>
        <v>0</v>
      </c>
      <c r="AS55" s="431">
        <f t="shared" si="25"/>
        <v>0</v>
      </c>
      <c r="AT55" s="431"/>
      <c r="AU55" s="426"/>
      <c r="AV55" s="90"/>
      <c r="AW55" s="92"/>
      <c r="AX55" s="92"/>
      <c r="AY55" s="92"/>
      <c r="AZ55" s="92"/>
      <c r="BA55" s="92"/>
      <c r="BB55" s="92"/>
    </row>
    <row r="56" spans="1:54" s="91" customFormat="1" ht="24.75" customHeight="1">
      <c r="A56" s="515" t="s">
        <v>1057</v>
      </c>
      <c r="B56" s="515" t="s">
        <v>1058</v>
      </c>
      <c r="C56" s="492" t="str">
        <f t="shared" si="19"/>
        <v>X</v>
      </c>
      <c r="D56" s="516"/>
      <c r="E56" s="516"/>
      <c r="F56" s="516"/>
      <c r="G56" s="516" t="s">
        <v>717</v>
      </c>
      <c r="H56" s="516"/>
      <c r="I56" s="516"/>
      <c r="J56" s="516"/>
      <c r="K56" s="516"/>
      <c r="L56" s="516"/>
      <c r="M56" s="516"/>
      <c r="N56" s="516"/>
      <c r="O56" s="426">
        <f t="shared" si="20"/>
        <v>1</v>
      </c>
      <c r="P56" s="519" t="s">
        <v>1089</v>
      </c>
      <c r="Q56" s="520">
        <v>3623772</v>
      </c>
      <c r="R56" s="492" t="str">
        <f>IF(COUNTIF(S56:AC56,"*s")&gt;0,"X"," ")</f>
        <v>X</v>
      </c>
      <c r="S56" s="516"/>
      <c r="T56" s="516"/>
      <c r="U56" s="516"/>
      <c r="V56" s="516"/>
      <c r="W56" s="516"/>
      <c r="X56" s="516"/>
      <c r="Y56" s="516"/>
      <c r="Z56" s="516" t="s">
        <v>717</v>
      </c>
      <c r="AA56" s="516"/>
      <c r="AB56" s="516"/>
      <c r="AC56" s="516" t="s">
        <v>717</v>
      </c>
      <c r="AD56" s="516"/>
      <c r="AE56" s="426">
        <f t="shared" si="21"/>
        <v>2</v>
      </c>
      <c r="AF56" s="429" t="s">
        <v>455</v>
      </c>
      <c r="AG56" s="429"/>
      <c r="AH56" s="430" t="str">
        <f t="shared" si="23"/>
        <v xml:space="preserve"> </v>
      </c>
      <c r="AI56" s="431">
        <f>COUNTIF(AI38:AI53,"N/S")</f>
        <v>0</v>
      </c>
      <c r="AJ56" s="431">
        <f t="shared" ref="AJ56:AS56" si="26">COUNTIF(AJ38:AJ53,"N/S")</f>
        <v>0</v>
      </c>
      <c r="AK56" s="431">
        <f t="shared" si="26"/>
        <v>0</v>
      </c>
      <c r="AL56" s="431">
        <f t="shared" si="26"/>
        <v>0</v>
      </c>
      <c r="AM56" s="431">
        <f t="shared" si="26"/>
        <v>0</v>
      </c>
      <c r="AN56" s="431">
        <f t="shared" si="26"/>
        <v>0</v>
      </c>
      <c r="AO56" s="431">
        <f t="shared" si="26"/>
        <v>0</v>
      </c>
      <c r="AP56" s="431">
        <f t="shared" si="26"/>
        <v>0</v>
      </c>
      <c r="AQ56" s="431">
        <f t="shared" si="26"/>
        <v>0</v>
      </c>
      <c r="AR56" s="431">
        <f t="shared" si="26"/>
        <v>0</v>
      </c>
      <c r="AS56" s="431">
        <f t="shared" si="26"/>
        <v>0</v>
      </c>
      <c r="AT56" s="431" t="str">
        <f>IF(COUNTIF(AT38:AT53,"n*")&gt;0,"1","0")</f>
        <v>0</v>
      </c>
      <c r="AU56" s="426"/>
      <c r="AV56" s="90"/>
      <c r="AW56" s="92"/>
      <c r="AX56" s="92"/>
      <c r="AY56" s="92"/>
      <c r="AZ56" s="92"/>
      <c r="BA56" s="92"/>
      <c r="BB56" s="92"/>
    </row>
    <row r="57" spans="1:54" s="91" customFormat="1" ht="24.75" customHeight="1">
      <c r="A57" s="515" t="s">
        <v>1059</v>
      </c>
      <c r="B57" s="515" t="s">
        <v>1060</v>
      </c>
      <c r="C57" s="492" t="str">
        <f t="shared" si="19"/>
        <v xml:space="preserve"> </v>
      </c>
      <c r="D57" s="516"/>
      <c r="E57" s="516"/>
      <c r="F57" s="516"/>
      <c r="G57" s="516"/>
      <c r="H57" s="516"/>
      <c r="I57" s="516"/>
      <c r="J57" s="516" t="s">
        <v>1</v>
      </c>
      <c r="K57" s="516"/>
      <c r="L57" s="516"/>
      <c r="M57" s="516"/>
      <c r="N57" s="516"/>
      <c r="O57" s="426">
        <f t="shared" si="20"/>
        <v>1</v>
      </c>
      <c r="P57" s="519" t="s">
        <v>1090</v>
      </c>
      <c r="Q57" s="520">
        <v>3573374</v>
      </c>
      <c r="R57" s="492"/>
      <c r="S57" s="516"/>
      <c r="T57" s="516"/>
      <c r="U57" s="516" t="s">
        <v>0</v>
      </c>
      <c r="V57" s="516"/>
      <c r="W57" s="516"/>
      <c r="X57" s="516"/>
      <c r="Y57" s="516" t="s">
        <v>0</v>
      </c>
      <c r="Z57" s="516"/>
      <c r="AA57" s="516"/>
      <c r="AB57" s="516"/>
      <c r="AC57" s="516"/>
      <c r="AD57" s="516"/>
      <c r="AE57" s="426">
        <f t="shared" si="21"/>
        <v>2</v>
      </c>
      <c r="AF57" s="432" t="s">
        <v>457</v>
      </c>
      <c r="AG57" s="432"/>
      <c r="AH57" s="425" t="str">
        <f t="shared" si="23"/>
        <v xml:space="preserve"> </v>
      </c>
      <c r="AI57" s="273"/>
      <c r="AJ57" s="273"/>
      <c r="AK57" s="273"/>
      <c r="AL57" s="273"/>
      <c r="AM57" s="273"/>
      <c r="AN57" s="273"/>
      <c r="AO57" s="273"/>
      <c r="AP57" s="273"/>
      <c r="AQ57" s="273"/>
      <c r="AR57" s="273"/>
      <c r="AS57" s="273"/>
      <c r="AT57" s="273"/>
      <c r="AU57" s="433"/>
      <c r="AV57" s="90"/>
      <c r="AW57" s="92"/>
      <c r="AX57" s="92"/>
      <c r="AY57" s="92"/>
      <c r="AZ57" s="92"/>
      <c r="BA57" s="92"/>
      <c r="BB57" s="92"/>
    </row>
    <row r="58" spans="1:54" s="91" customFormat="1" ht="24.75" customHeight="1">
      <c r="A58" s="515" t="s">
        <v>1061</v>
      </c>
      <c r="B58" s="515" t="s">
        <v>1062</v>
      </c>
      <c r="C58" s="492" t="str">
        <f t="shared" si="19"/>
        <v>X</v>
      </c>
      <c r="D58" s="516"/>
      <c r="E58" s="516"/>
      <c r="F58" s="516"/>
      <c r="G58" s="516" t="s">
        <v>1</v>
      </c>
      <c r="H58" s="516"/>
      <c r="I58" s="516"/>
      <c r="J58" s="516"/>
      <c r="K58" s="516"/>
      <c r="L58" s="516" t="s">
        <v>717</v>
      </c>
      <c r="M58" s="516" t="s">
        <v>1</v>
      </c>
      <c r="N58" s="516">
        <v>3</v>
      </c>
      <c r="O58" s="426">
        <f t="shared" si="20"/>
        <v>3</v>
      </c>
      <c r="P58" s="515" t="s">
        <v>1091</v>
      </c>
      <c r="Q58" s="522" t="s">
        <v>1092</v>
      </c>
      <c r="R58" s="492" t="str">
        <f t="shared" si="17"/>
        <v>X</v>
      </c>
      <c r="S58" s="516"/>
      <c r="T58" s="516"/>
      <c r="U58" s="516"/>
      <c r="V58" s="516"/>
      <c r="W58" s="516"/>
      <c r="X58" s="516"/>
      <c r="Y58" s="516"/>
      <c r="Z58" s="516" t="s">
        <v>717</v>
      </c>
      <c r="AA58" s="516"/>
      <c r="AB58" s="516"/>
      <c r="AC58" s="516"/>
      <c r="AD58" s="516"/>
      <c r="AE58" s="426">
        <f t="shared" si="21"/>
        <v>1</v>
      </c>
      <c r="AF58" s="526" t="s">
        <v>1103</v>
      </c>
      <c r="AG58" s="526"/>
      <c r="AH58" s="492" t="str">
        <f>IF(COUNTIF(AI58:AT58,"*s")&gt;0,"X"," ")</f>
        <v>X</v>
      </c>
      <c r="AI58" s="516"/>
      <c r="AJ58" s="516"/>
      <c r="AK58" s="516"/>
      <c r="AL58" s="516"/>
      <c r="AM58" s="516" t="s">
        <v>717</v>
      </c>
      <c r="AN58" s="516" t="s">
        <v>717</v>
      </c>
      <c r="AO58" s="516"/>
      <c r="AP58" s="516"/>
      <c r="AQ58" s="516" t="s">
        <v>717</v>
      </c>
      <c r="AR58" s="516"/>
      <c r="AS58" s="516"/>
      <c r="AT58" s="516"/>
      <c r="AU58" s="435"/>
      <c r="AV58" s="90"/>
      <c r="AW58" s="92"/>
      <c r="AX58" s="92"/>
      <c r="AY58" s="92"/>
      <c r="AZ58" s="92"/>
      <c r="BA58" s="92"/>
      <c r="BB58" s="92"/>
    </row>
    <row r="59" spans="1:54" s="91" customFormat="1" ht="24.75" customHeight="1">
      <c r="A59" s="515" t="s">
        <v>1063</v>
      </c>
      <c r="B59" s="515" t="s">
        <v>1064</v>
      </c>
      <c r="C59" s="492" t="str">
        <f t="shared" si="19"/>
        <v>X</v>
      </c>
      <c r="D59" s="516"/>
      <c r="E59" s="516"/>
      <c r="F59" s="516"/>
      <c r="G59" s="516"/>
      <c r="H59" s="516" t="s">
        <v>717</v>
      </c>
      <c r="I59" s="516"/>
      <c r="J59" s="516"/>
      <c r="K59" s="516"/>
      <c r="L59" s="516"/>
      <c r="M59" s="516"/>
      <c r="N59" s="516"/>
      <c r="O59" s="426">
        <f t="shared" si="20"/>
        <v>1</v>
      </c>
      <c r="P59" s="519" t="s">
        <v>1093</v>
      </c>
      <c r="Q59" s="520">
        <v>3645493</v>
      </c>
      <c r="R59" s="492" t="str">
        <f t="shared" si="17"/>
        <v>X</v>
      </c>
      <c r="S59" s="516"/>
      <c r="T59" s="516"/>
      <c r="U59" s="516"/>
      <c r="V59" s="516"/>
      <c r="W59" s="516"/>
      <c r="X59" s="516"/>
      <c r="Y59" s="516"/>
      <c r="Z59" s="516"/>
      <c r="AA59" s="516"/>
      <c r="AB59" s="516"/>
      <c r="AC59" s="516" t="s">
        <v>717</v>
      </c>
      <c r="AD59" s="516"/>
      <c r="AE59" s="426">
        <f t="shared" si="21"/>
        <v>1</v>
      </c>
      <c r="AF59" s="434"/>
      <c r="AG59" s="434"/>
      <c r="AH59" s="425" t="str">
        <f t="shared" ref="AH59:AH66" si="27">IF(COUNTIF(AI59:AT59,"*s")&gt;0,"X"," ")</f>
        <v xml:space="preserve"> </v>
      </c>
      <c r="AI59" s="273"/>
      <c r="AJ59" s="273"/>
      <c r="AK59" s="273"/>
      <c r="AL59" s="273"/>
      <c r="AM59" s="273"/>
      <c r="AN59" s="273"/>
      <c r="AO59" s="273"/>
      <c r="AP59" s="273"/>
      <c r="AQ59" s="273"/>
      <c r="AR59" s="273"/>
      <c r="AS59" s="273"/>
      <c r="AT59" s="273"/>
      <c r="AU59" s="435"/>
      <c r="AV59" s="90"/>
      <c r="AW59" s="92"/>
      <c r="AX59" s="92"/>
      <c r="AY59" s="92"/>
      <c r="AZ59" s="92"/>
      <c r="BA59" s="92"/>
      <c r="BB59" s="92"/>
    </row>
    <row r="60" spans="1:54" s="91" customFormat="1" ht="24.75" customHeight="1">
      <c r="A60" s="515" t="s">
        <v>1065</v>
      </c>
      <c r="B60" s="515" t="s">
        <v>1066</v>
      </c>
      <c r="C60" s="492" t="str">
        <f t="shared" si="19"/>
        <v>X</v>
      </c>
      <c r="D60" s="516"/>
      <c r="E60" s="516"/>
      <c r="F60" s="516"/>
      <c r="G60" s="516"/>
      <c r="H60" s="516" t="s">
        <v>717</v>
      </c>
      <c r="I60" s="516"/>
      <c r="J60" s="516"/>
      <c r="K60" s="516"/>
      <c r="L60" s="516"/>
      <c r="M60" s="516"/>
      <c r="N60" s="516"/>
      <c r="O60" s="426">
        <f t="shared" si="20"/>
        <v>1</v>
      </c>
      <c r="P60" s="519" t="s">
        <v>1094</v>
      </c>
      <c r="Q60" s="520">
        <v>3708763</v>
      </c>
      <c r="R60" s="492" t="str">
        <f t="shared" si="17"/>
        <v xml:space="preserve"> </v>
      </c>
      <c r="S60" s="516"/>
      <c r="T60" s="516"/>
      <c r="U60" s="516"/>
      <c r="V60" s="516"/>
      <c r="W60" s="516" t="s">
        <v>1</v>
      </c>
      <c r="X60" s="516"/>
      <c r="Y60" s="516"/>
      <c r="Z60" s="516"/>
      <c r="AA60" s="516" t="s">
        <v>1</v>
      </c>
      <c r="AB60" s="516"/>
      <c r="AC60" s="516"/>
      <c r="AD60" s="516">
        <v>4</v>
      </c>
      <c r="AE60" s="426">
        <f t="shared" si="21"/>
        <v>2</v>
      </c>
      <c r="AF60" s="434"/>
      <c r="AG60" s="434"/>
      <c r="AH60" s="425" t="str">
        <f t="shared" si="27"/>
        <v xml:space="preserve"> </v>
      </c>
      <c r="AI60" s="273"/>
      <c r="AJ60" s="273"/>
      <c r="AK60" s="273"/>
      <c r="AL60" s="273"/>
      <c r="AM60" s="273"/>
      <c r="AN60" s="273"/>
      <c r="AO60" s="273"/>
      <c r="AP60" s="273"/>
      <c r="AQ60" s="273"/>
      <c r="AR60" s="273"/>
      <c r="AS60" s="273"/>
      <c r="AT60" s="273"/>
      <c r="AU60" s="436"/>
      <c r="AV60" s="90"/>
      <c r="AW60" s="92"/>
      <c r="AX60" s="92"/>
      <c r="AY60" s="92"/>
      <c r="AZ60" s="92"/>
      <c r="BA60" s="92"/>
      <c r="BB60" s="92"/>
    </row>
    <row r="61" spans="1:54" s="91" customFormat="1" ht="24.75" customHeight="1">
      <c r="A61" s="515" t="s">
        <v>1067</v>
      </c>
      <c r="B61" s="515" t="s">
        <v>1068</v>
      </c>
      <c r="C61" s="492" t="str">
        <f>IF(COUNTIF(D61:N61,"*s")&gt;0,"X"," ")</f>
        <v>X</v>
      </c>
      <c r="D61" s="516"/>
      <c r="E61" s="516" t="s">
        <v>717</v>
      </c>
      <c r="F61" s="516"/>
      <c r="G61" s="516"/>
      <c r="H61" s="516" t="s">
        <v>717</v>
      </c>
      <c r="I61" s="516"/>
      <c r="J61" s="516"/>
      <c r="K61" s="516"/>
      <c r="L61" s="516"/>
      <c r="M61" s="516"/>
      <c r="N61" s="516"/>
      <c r="O61" s="426">
        <f t="shared" si="20"/>
        <v>2</v>
      </c>
      <c r="P61" s="519" t="s">
        <v>1164</v>
      </c>
      <c r="Q61" s="520">
        <v>3835847</v>
      </c>
      <c r="R61" s="492" t="str">
        <f t="shared" si="17"/>
        <v>X</v>
      </c>
      <c r="S61" s="516"/>
      <c r="T61" s="516"/>
      <c r="U61" s="516"/>
      <c r="V61" s="516"/>
      <c r="W61" s="516"/>
      <c r="X61" s="516"/>
      <c r="Y61" s="516"/>
      <c r="Z61" s="516" t="s">
        <v>717</v>
      </c>
      <c r="AA61" s="516"/>
      <c r="AB61" s="516"/>
      <c r="AC61" s="516"/>
      <c r="AD61" s="516"/>
      <c r="AE61" s="426">
        <f t="shared" si="21"/>
        <v>1</v>
      </c>
      <c r="AF61" s="427"/>
      <c r="AG61" s="427"/>
      <c r="AH61" s="425" t="str">
        <f t="shared" si="27"/>
        <v xml:space="preserve"> </v>
      </c>
      <c r="AI61" s="273"/>
      <c r="AJ61" s="273"/>
      <c r="AK61" s="273"/>
      <c r="AL61" s="273"/>
      <c r="AM61" s="273"/>
      <c r="AN61" s="273"/>
      <c r="AO61" s="273"/>
      <c r="AP61" s="273"/>
      <c r="AQ61" s="273"/>
      <c r="AR61" s="273"/>
      <c r="AS61" s="273"/>
      <c r="AT61" s="273"/>
      <c r="AU61" s="436"/>
      <c r="AV61" s="90"/>
      <c r="AW61" s="92"/>
      <c r="AX61" s="92"/>
      <c r="AY61" s="92"/>
      <c r="AZ61" s="92"/>
      <c r="BA61" s="92"/>
      <c r="BB61" s="92"/>
    </row>
    <row r="62" spans="1:54" s="91" customFormat="1" ht="24.75" customHeight="1">
      <c r="A62" s="515" t="s">
        <v>1069</v>
      </c>
      <c r="B62" s="515" t="s">
        <v>1070</v>
      </c>
      <c r="C62" s="492" t="str">
        <f>IF(COUNTIF(D62:N62,"*s")&gt;0,"X"," ")</f>
        <v xml:space="preserve"> </v>
      </c>
      <c r="D62" s="516"/>
      <c r="E62" s="516"/>
      <c r="F62" s="516"/>
      <c r="G62" s="516"/>
      <c r="H62" s="516"/>
      <c r="I62" s="516" t="s">
        <v>1</v>
      </c>
      <c r="J62" s="516"/>
      <c r="K62" s="516"/>
      <c r="L62" s="516"/>
      <c r="M62" s="516"/>
      <c r="N62" s="516" t="s">
        <v>739</v>
      </c>
      <c r="O62" s="426">
        <f t="shared" si="20"/>
        <v>1</v>
      </c>
      <c r="P62" s="519" t="s">
        <v>1165</v>
      </c>
      <c r="Q62" s="520">
        <v>3519713</v>
      </c>
      <c r="R62" s="492" t="str">
        <f t="shared" si="17"/>
        <v>X</v>
      </c>
      <c r="S62" s="516" t="s">
        <v>717</v>
      </c>
      <c r="T62" s="273"/>
      <c r="U62" s="273"/>
      <c r="V62" s="273"/>
      <c r="W62" s="273"/>
      <c r="X62" s="273"/>
      <c r="Y62" s="273"/>
      <c r="Z62" s="273"/>
      <c r="AA62" s="273"/>
      <c r="AB62" s="273"/>
      <c r="AC62" s="273"/>
      <c r="AD62" s="273"/>
      <c r="AE62" s="426">
        <f t="shared" si="21"/>
        <v>1</v>
      </c>
      <c r="AF62" s="427"/>
      <c r="AG62" s="427"/>
      <c r="AH62" s="425" t="str">
        <f t="shared" si="27"/>
        <v xml:space="preserve"> </v>
      </c>
      <c r="AI62" s="273"/>
      <c r="AJ62" s="273"/>
      <c r="AK62" s="273"/>
      <c r="AL62" s="273"/>
      <c r="AM62" s="273"/>
      <c r="AN62" s="273"/>
      <c r="AO62" s="273"/>
      <c r="AP62" s="273"/>
      <c r="AQ62" s="273"/>
      <c r="AR62" s="273"/>
      <c r="AS62" s="273"/>
      <c r="AT62" s="273"/>
      <c r="AU62" s="436"/>
      <c r="AV62" s="90"/>
      <c r="AW62" s="92"/>
      <c r="AX62" s="92"/>
      <c r="AY62" s="92"/>
      <c r="AZ62" s="92"/>
      <c r="BA62" s="92"/>
      <c r="BB62" s="92"/>
    </row>
    <row r="63" spans="1:54" s="91" customFormat="1" ht="24.75" customHeight="1">
      <c r="A63" s="424"/>
      <c r="B63" s="424"/>
      <c r="C63" s="425"/>
      <c r="D63" s="273"/>
      <c r="E63" s="273"/>
      <c r="F63" s="273"/>
      <c r="G63" s="273"/>
      <c r="H63" s="273"/>
      <c r="I63" s="273"/>
      <c r="J63" s="273"/>
      <c r="K63" s="273"/>
      <c r="L63" s="273"/>
      <c r="M63" s="273"/>
      <c r="N63" s="273"/>
      <c r="O63" s="426">
        <f t="shared" si="20"/>
        <v>0</v>
      </c>
      <c r="P63" s="427"/>
      <c r="Q63" s="427"/>
      <c r="R63" s="425"/>
      <c r="S63" s="273"/>
      <c r="T63" s="273"/>
      <c r="U63" s="273"/>
      <c r="V63" s="273"/>
      <c r="W63" s="273"/>
      <c r="X63" s="273"/>
      <c r="Y63" s="273"/>
      <c r="Z63" s="273"/>
      <c r="AA63" s="273"/>
      <c r="AB63" s="273"/>
      <c r="AC63" s="273"/>
      <c r="AD63" s="273"/>
      <c r="AE63" s="426">
        <f t="shared" si="21"/>
        <v>0</v>
      </c>
      <c r="AF63" s="427"/>
      <c r="AG63" s="427"/>
      <c r="AH63" s="425" t="str">
        <f t="shared" si="27"/>
        <v xml:space="preserve"> </v>
      </c>
      <c r="AI63" s="273"/>
      <c r="AJ63" s="273"/>
      <c r="AK63" s="273"/>
      <c r="AL63" s="273"/>
      <c r="AM63" s="273"/>
      <c r="AN63" s="273"/>
      <c r="AO63" s="273"/>
      <c r="AP63" s="273"/>
      <c r="AQ63" s="273"/>
      <c r="AR63" s="273"/>
      <c r="AS63" s="273"/>
      <c r="AT63" s="273"/>
      <c r="AU63" s="436"/>
      <c r="AV63" s="90"/>
      <c r="AW63" s="92"/>
      <c r="AX63" s="92"/>
      <c r="AY63" s="92"/>
      <c r="AZ63" s="92"/>
      <c r="BA63" s="92"/>
      <c r="BB63" s="92"/>
    </row>
    <row r="64" spans="1:54" s="91" customFormat="1" ht="24.75" customHeight="1">
      <c r="A64" s="429" t="s">
        <v>453</v>
      </c>
      <c r="B64" s="429"/>
      <c r="C64" s="431"/>
      <c r="D64" s="431">
        <f t="shared" ref="D64:N64" si="28">COUNTIF(D38:D63,"A")</f>
        <v>1</v>
      </c>
      <c r="E64" s="431">
        <f t="shared" si="28"/>
        <v>1</v>
      </c>
      <c r="F64" s="431">
        <f t="shared" si="28"/>
        <v>1</v>
      </c>
      <c r="G64" s="431">
        <f t="shared" si="28"/>
        <v>1</v>
      </c>
      <c r="H64" s="431">
        <f t="shared" si="28"/>
        <v>1</v>
      </c>
      <c r="I64" s="431">
        <f t="shared" si="28"/>
        <v>1</v>
      </c>
      <c r="J64" s="431">
        <f t="shared" si="28"/>
        <v>1</v>
      </c>
      <c r="K64" s="431">
        <f t="shared" si="28"/>
        <v>1</v>
      </c>
      <c r="L64" s="431">
        <f t="shared" si="28"/>
        <v>1</v>
      </c>
      <c r="M64" s="431">
        <f t="shared" si="28"/>
        <v>1</v>
      </c>
      <c r="N64" s="431">
        <f t="shared" si="28"/>
        <v>0</v>
      </c>
      <c r="O64" s="431"/>
      <c r="P64" s="429" t="s">
        <v>453</v>
      </c>
      <c r="Q64" s="429"/>
      <c r="R64" s="430" t="str">
        <f>IF(COUNTIF(S64:AD64,"*s")&gt;0,"X"," ")</f>
        <v xml:space="preserve"> </v>
      </c>
      <c r="S64" s="431">
        <f t="shared" ref="S64:AD64" si="29">COUNTIF(S38:S63,"A")</f>
        <v>1</v>
      </c>
      <c r="T64" s="431">
        <f t="shared" si="29"/>
        <v>1</v>
      </c>
      <c r="U64" s="431">
        <f t="shared" si="29"/>
        <v>1</v>
      </c>
      <c r="V64" s="431">
        <f t="shared" si="29"/>
        <v>1</v>
      </c>
      <c r="W64" s="431">
        <f t="shared" si="29"/>
        <v>1</v>
      </c>
      <c r="X64" s="431">
        <f t="shared" si="29"/>
        <v>1</v>
      </c>
      <c r="Y64" s="431">
        <f t="shared" si="29"/>
        <v>1</v>
      </c>
      <c r="Z64" s="431">
        <f t="shared" si="29"/>
        <v>1</v>
      </c>
      <c r="AA64" s="431">
        <f t="shared" si="29"/>
        <v>1</v>
      </c>
      <c r="AB64" s="431">
        <f t="shared" si="29"/>
        <v>1</v>
      </c>
      <c r="AC64" s="431">
        <f t="shared" si="29"/>
        <v>1</v>
      </c>
      <c r="AD64" s="431">
        <f t="shared" si="29"/>
        <v>0</v>
      </c>
      <c r="AE64" s="431"/>
      <c r="AF64" s="427"/>
      <c r="AG64" s="427"/>
      <c r="AH64" s="425" t="str">
        <f t="shared" si="27"/>
        <v xml:space="preserve"> </v>
      </c>
      <c r="AI64" s="273"/>
      <c r="AJ64" s="273"/>
      <c r="AK64" s="273"/>
      <c r="AL64" s="273"/>
      <c r="AM64" s="273"/>
      <c r="AN64" s="273"/>
      <c r="AO64" s="273"/>
      <c r="AP64" s="273"/>
      <c r="AQ64" s="273"/>
      <c r="AR64" s="273"/>
      <c r="AS64" s="273"/>
      <c r="AT64" s="273"/>
      <c r="AU64" s="436"/>
      <c r="AV64" s="90"/>
      <c r="AW64" s="92"/>
      <c r="AX64" s="92"/>
      <c r="AY64" s="92"/>
      <c r="AZ64" s="92"/>
      <c r="BA64" s="92"/>
      <c r="BB64" s="92"/>
    </row>
    <row r="65" spans="1:54" s="91" customFormat="1" ht="24.75" customHeight="1">
      <c r="A65" s="429" t="s">
        <v>454</v>
      </c>
      <c r="B65" s="429"/>
      <c r="C65" s="431"/>
      <c r="D65" s="431">
        <f t="shared" ref="D65:M65" si="30">COUNTIF(D38:D63,"B")</f>
        <v>1</v>
      </c>
      <c r="E65" s="431">
        <f t="shared" si="30"/>
        <v>1</v>
      </c>
      <c r="F65" s="431">
        <f t="shared" si="30"/>
        <v>1</v>
      </c>
      <c r="G65" s="431">
        <f t="shared" si="30"/>
        <v>1</v>
      </c>
      <c r="H65" s="431">
        <f t="shared" si="30"/>
        <v>1</v>
      </c>
      <c r="I65" s="431">
        <f t="shared" si="30"/>
        <v>1</v>
      </c>
      <c r="J65" s="431">
        <f t="shared" si="30"/>
        <v>1</v>
      </c>
      <c r="K65" s="431">
        <f t="shared" si="30"/>
        <v>1</v>
      </c>
      <c r="L65" s="431">
        <f t="shared" si="30"/>
        <v>1</v>
      </c>
      <c r="M65" s="431">
        <f t="shared" si="30"/>
        <v>1</v>
      </c>
      <c r="N65" s="431"/>
      <c r="O65" s="431"/>
      <c r="P65" s="429" t="s">
        <v>454</v>
      </c>
      <c r="Q65" s="429"/>
      <c r="R65" s="430" t="str">
        <f>IF(COUNTIF(S65:AD65,"*s")&gt;0,"X"," ")</f>
        <v xml:space="preserve"> </v>
      </c>
      <c r="S65" s="431">
        <f t="shared" ref="S65:AC65" si="31">COUNTIF(S38:S63,"B")</f>
        <v>1</v>
      </c>
      <c r="T65" s="431">
        <f t="shared" si="31"/>
        <v>0</v>
      </c>
      <c r="U65" s="431">
        <f t="shared" si="31"/>
        <v>1</v>
      </c>
      <c r="V65" s="431">
        <f t="shared" si="31"/>
        <v>1</v>
      </c>
      <c r="W65" s="431">
        <f t="shared" si="31"/>
        <v>1</v>
      </c>
      <c r="X65" s="431">
        <f t="shared" si="31"/>
        <v>1</v>
      </c>
      <c r="Y65" s="431">
        <f t="shared" si="31"/>
        <v>1</v>
      </c>
      <c r="Z65" s="431">
        <f t="shared" si="31"/>
        <v>1</v>
      </c>
      <c r="AA65" s="431">
        <f t="shared" si="31"/>
        <v>1</v>
      </c>
      <c r="AB65" s="431">
        <f t="shared" si="31"/>
        <v>1</v>
      </c>
      <c r="AC65" s="431">
        <f t="shared" si="31"/>
        <v>1</v>
      </c>
      <c r="AD65" s="431"/>
      <c r="AE65" s="431"/>
      <c r="AF65" s="427"/>
      <c r="AG65" s="427"/>
      <c r="AH65" s="425" t="str">
        <f t="shared" si="27"/>
        <v xml:space="preserve"> </v>
      </c>
      <c r="AI65" s="273"/>
      <c r="AJ65" s="273"/>
      <c r="AK65" s="273"/>
      <c r="AL65" s="273"/>
      <c r="AM65" s="273"/>
      <c r="AN65" s="273"/>
      <c r="AO65" s="273"/>
      <c r="AP65" s="273"/>
      <c r="AQ65" s="273"/>
      <c r="AR65" s="273"/>
      <c r="AS65" s="273"/>
      <c r="AT65" s="273"/>
      <c r="AU65" s="436"/>
      <c r="AV65" s="90"/>
      <c r="AW65" s="92"/>
      <c r="AX65" s="92"/>
      <c r="AY65" s="92"/>
      <c r="AZ65" s="92"/>
      <c r="BA65" s="92"/>
      <c r="BB65" s="92"/>
    </row>
    <row r="66" spans="1:54" s="91" customFormat="1" ht="24.75" customHeight="1">
      <c r="A66" s="429" t="s">
        <v>455</v>
      </c>
      <c r="B66" s="429"/>
      <c r="C66" s="437"/>
      <c r="D66" s="431">
        <f t="shared" ref="D66:N66" si="32">COUNTIF(D38:D63,"N/S")</f>
        <v>1</v>
      </c>
      <c r="E66" s="431">
        <f t="shared" si="32"/>
        <v>3</v>
      </c>
      <c r="F66" s="431">
        <f t="shared" si="32"/>
        <v>0</v>
      </c>
      <c r="G66" s="431">
        <f t="shared" si="32"/>
        <v>1</v>
      </c>
      <c r="H66" s="431">
        <f t="shared" si="32"/>
        <v>5</v>
      </c>
      <c r="I66" s="431">
        <f t="shared" si="32"/>
        <v>1</v>
      </c>
      <c r="J66" s="431">
        <f t="shared" si="32"/>
        <v>3</v>
      </c>
      <c r="K66" s="431">
        <f t="shared" si="32"/>
        <v>1</v>
      </c>
      <c r="L66" s="431">
        <f t="shared" si="32"/>
        <v>5</v>
      </c>
      <c r="M66" s="431">
        <f t="shared" si="32"/>
        <v>1</v>
      </c>
      <c r="N66" s="431">
        <f t="shared" si="32"/>
        <v>0</v>
      </c>
      <c r="O66" s="437"/>
      <c r="P66" s="429" t="s">
        <v>455</v>
      </c>
      <c r="Q66" s="429"/>
      <c r="R66" s="430" t="str">
        <f>IF(COUNTIF(S66:AD66,"*s")&gt;0,"X"," ")</f>
        <v xml:space="preserve"> </v>
      </c>
      <c r="S66" s="431">
        <f t="shared" ref="S66:AD66" si="33">COUNTIF(S38:S63,"N/S")</f>
        <v>1</v>
      </c>
      <c r="T66" s="431">
        <f t="shared" si="33"/>
        <v>0</v>
      </c>
      <c r="U66" s="431">
        <f t="shared" si="33"/>
        <v>1</v>
      </c>
      <c r="V66" s="431">
        <f t="shared" si="33"/>
        <v>1</v>
      </c>
      <c r="W66" s="431">
        <f t="shared" si="33"/>
        <v>4</v>
      </c>
      <c r="X66" s="431">
        <f t="shared" si="33"/>
        <v>1</v>
      </c>
      <c r="Y66" s="431">
        <f t="shared" si="33"/>
        <v>1</v>
      </c>
      <c r="Z66" s="431">
        <f t="shared" si="33"/>
        <v>5</v>
      </c>
      <c r="AA66" s="431">
        <f t="shared" si="33"/>
        <v>4</v>
      </c>
      <c r="AB66" s="431">
        <f t="shared" si="33"/>
        <v>1</v>
      </c>
      <c r="AC66" s="431">
        <f t="shared" si="33"/>
        <v>5</v>
      </c>
      <c r="AD66" s="431">
        <f t="shared" si="33"/>
        <v>0</v>
      </c>
      <c r="AE66" s="437"/>
      <c r="AF66" s="427"/>
      <c r="AG66" s="427"/>
      <c r="AH66" s="425" t="str">
        <f t="shared" si="27"/>
        <v xml:space="preserve"> </v>
      </c>
      <c r="AI66" s="273"/>
      <c r="AJ66" s="273"/>
      <c r="AK66" s="273"/>
      <c r="AL66" s="273"/>
      <c r="AM66" s="273"/>
      <c r="AN66" s="273"/>
      <c r="AO66" s="273"/>
      <c r="AP66" s="273"/>
      <c r="AQ66" s="273"/>
      <c r="AR66" s="273"/>
      <c r="AS66" s="273"/>
      <c r="AT66" s="273"/>
      <c r="AU66" s="436"/>
      <c r="AV66" s="92"/>
      <c r="AW66" s="92"/>
      <c r="AX66" s="92"/>
      <c r="AY66" s="92"/>
      <c r="AZ66" s="92"/>
      <c r="BA66" s="92"/>
      <c r="BB66" s="92"/>
    </row>
    <row r="67" spans="1:54" ht="24.75" customHeight="1">
      <c r="AW67" s="84"/>
      <c r="AX67" s="84"/>
      <c r="AY67" s="84"/>
      <c r="AZ67" s="84"/>
      <c r="BA67" s="84"/>
      <c r="BB67" s="84"/>
    </row>
    <row r="68" spans="1:54" ht="24.75" customHeight="1">
      <c r="AW68" s="84"/>
      <c r="AX68" s="84"/>
      <c r="AY68" s="84"/>
      <c r="AZ68" s="84"/>
      <c r="BA68" s="84"/>
      <c r="BB68" s="84"/>
    </row>
    <row r="69" spans="1:54" ht="24.75" customHeight="1"/>
    <row r="70" spans="1:54" ht="24.75" customHeight="1"/>
    <row r="71" spans="1:54" ht="24.75" customHeight="1"/>
    <row r="72" spans="1:54" ht="24.75" customHeight="1"/>
    <row r="73" spans="1:54" ht="24.75" customHeight="1"/>
    <row r="74" spans="1:54" ht="24.75" customHeight="1"/>
    <row r="75" spans="1:54" ht="24.75" customHeight="1"/>
    <row r="76" spans="1:54" ht="24.75" customHeight="1"/>
    <row r="77" spans="1:54" ht="24.75" customHeight="1"/>
    <row r="78" spans="1:54" ht="24.75" customHeight="1"/>
    <row r="79" spans="1:54" ht="24.75" customHeight="1"/>
    <row r="80" spans="1:54" ht="24.75" customHeight="1"/>
    <row r="81" ht="24.75" customHeight="1"/>
    <row r="82" ht="24.75" customHeight="1"/>
    <row r="83" ht="24.75" customHeight="1"/>
    <row r="84" ht="24.75" customHeight="1"/>
    <row r="85" ht="24.75" customHeight="1"/>
    <row r="86" ht="24.75" customHeight="1"/>
    <row r="87" ht="24.75" customHeight="1"/>
    <row r="88" ht="24.75" customHeight="1"/>
    <row r="89" ht="24.75" customHeight="1"/>
    <row r="90" ht="24.75" customHeight="1"/>
    <row r="91" ht="24.75" customHeight="1"/>
    <row r="92" ht="24.75" customHeight="1"/>
    <row r="93" ht="24.75" customHeight="1"/>
    <row r="94" ht="24.75" customHeight="1"/>
    <row r="95" ht="24.75" customHeight="1"/>
    <row r="96" ht="24.75" customHeight="1"/>
    <row r="97" ht="24.75" customHeight="1"/>
    <row r="98" ht="24.75" customHeight="1"/>
    <row r="99" ht="24.75" customHeight="1"/>
    <row r="100" ht="24.75" customHeight="1"/>
    <row r="101" ht="24.75" customHeight="1"/>
    <row r="102" ht="24.75" customHeight="1"/>
    <row r="103" ht="24.75" customHeight="1"/>
    <row r="104" ht="24.75" customHeight="1"/>
    <row r="105" ht="24.75" customHeight="1"/>
    <row r="106" ht="24.75" customHeight="1"/>
    <row r="107" ht="24.75" customHeight="1"/>
    <row r="108" ht="24.75" customHeight="1"/>
    <row r="109" ht="24.75" customHeight="1"/>
    <row r="110" ht="24.75" customHeight="1"/>
    <row r="111" ht="24.75" customHeight="1"/>
    <row r="112" ht="24.75" customHeight="1"/>
    <row r="113" ht="24.75" customHeight="1"/>
    <row r="114" ht="24.75" customHeight="1"/>
    <row r="115" ht="24.75" customHeight="1"/>
    <row r="116" ht="24.75" customHeight="1"/>
    <row r="117" ht="24.75" customHeight="1"/>
    <row r="118" ht="24.75" customHeight="1"/>
    <row r="119" ht="24.75" customHeight="1"/>
    <row r="120" ht="24.75" customHeight="1"/>
    <row r="121" ht="24.75" customHeight="1"/>
    <row r="122" ht="24.75" customHeight="1"/>
    <row r="123" ht="24.75" customHeight="1"/>
    <row r="124" ht="24.75" customHeight="1"/>
    <row r="125" ht="24.75" customHeight="1"/>
    <row r="126" ht="24.75" customHeight="1"/>
    <row r="127" ht="24.75" customHeight="1"/>
    <row r="128"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sheetData>
  <mergeCells count="22">
    <mergeCell ref="AS35:AU35"/>
    <mergeCell ref="AS1:AU1"/>
    <mergeCell ref="AS2:AU2"/>
    <mergeCell ref="AF1:AR1"/>
    <mergeCell ref="AF2:AR2"/>
    <mergeCell ref="AF34:AR34"/>
    <mergeCell ref="AS34:AU34"/>
    <mergeCell ref="AH3:AH4"/>
    <mergeCell ref="P1:AE1"/>
    <mergeCell ref="AH36:AH37"/>
    <mergeCell ref="P35:AE35"/>
    <mergeCell ref="R36:R37"/>
    <mergeCell ref="C36:C37"/>
    <mergeCell ref="C3:C4"/>
    <mergeCell ref="B1:O1"/>
    <mergeCell ref="B2:O2"/>
    <mergeCell ref="B34:O34"/>
    <mergeCell ref="B35:O35"/>
    <mergeCell ref="P2:AE2"/>
    <mergeCell ref="R3:R4"/>
    <mergeCell ref="AF35:AR35"/>
    <mergeCell ref="P34:AE34"/>
  </mergeCells>
  <phoneticPr fontId="24" type="noConversion"/>
  <conditionalFormatting sqref="D31:D33 S31 AI21:AS22 S33 AI23 AL23 AN23 AP23 AS23">
    <cfRule type="cellIs" dxfId="426" priority="71" stopIfTrue="1" operator="greaterThan">
      <formula>1</formula>
    </cfRule>
  </conditionalFormatting>
  <conditionalFormatting sqref="O5:O24 AE5:AE24 AU5:AU24">
    <cfRule type="cellIs" dxfId="425" priority="70" stopIfTrue="1" operator="greaterThan">
      <formula>3</formula>
    </cfRule>
  </conditionalFormatting>
  <conditionalFormatting sqref="S32">
    <cfRule type="cellIs" dxfId="424" priority="69" stopIfTrue="1" operator="greaterThan">
      <formula>1</formula>
    </cfRule>
  </conditionalFormatting>
  <conditionalFormatting sqref="AJ23">
    <cfRule type="cellIs" dxfId="423" priority="68" stopIfTrue="1" operator="greaterThan">
      <formula>5</formula>
    </cfRule>
  </conditionalFormatting>
  <conditionalFormatting sqref="AK23">
    <cfRule type="cellIs" dxfId="422" priority="67" stopIfTrue="1" operator="greaterThan">
      <formula>5</formula>
    </cfRule>
  </conditionalFormatting>
  <conditionalFormatting sqref="AM23">
    <cfRule type="cellIs" dxfId="421" priority="66" stopIfTrue="1" operator="greaterThan">
      <formula>5</formula>
    </cfRule>
  </conditionalFormatting>
  <conditionalFormatting sqref="AO23">
    <cfRule type="cellIs" dxfId="420" priority="65" stopIfTrue="1" operator="greaterThan">
      <formula>5</formula>
    </cfRule>
  </conditionalFormatting>
  <conditionalFormatting sqref="AQ23:AR23">
    <cfRule type="cellIs" dxfId="419" priority="64" stopIfTrue="1" operator="greaterThan">
      <formula>5</formula>
    </cfRule>
  </conditionalFormatting>
  <conditionalFormatting sqref="O25 AE25">
    <cfRule type="cellIs" dxfId="418" priority="63" stopIfTrue="1" operator="greaterThan">
      <formula>3</formula>
    </cfRule>
  </conditionalFormatting>
  <conditionalFormatting sqref="O26 AE26">
    <cfRule type="cellIs" dxfId="417" priority="62" stopIfTrue="1" operator="greaterThan">
      <formula>3</formula>
    </cfRule>
  </conditionalFormatting>
  <conditionalFormatting sqref="O27 AE27">
    <cfRule type="cellIs" dxfId="416" priority="61" stopIfTrue="1" operator="greaterThan">
      <formula>3</formula>
    </cfRule>
  </conditionalFormatting>
  <conditionalFormatting sqref="O28 AE28">
    <cfRule type="cellIs" dxfId="415" priority="60" stopIfTrue="1" operator="greaterThan">
      <formula>3</formula>
    </cfRule>
  </conditionalFormatting>
  <conditionalFormatting sqref="O29 AE29">
    <cfRule type="cellIs" dxfId="414" priority="59" stopIfTrue="1" operator="greaterThan">
      <formula>3</formula>
    </cfRule>
  </conditionalFormatting>
  <conditionalFormatting sqref="O30 AE30">
    <cfRule type="cellIs" dxfId="413" priority="58" stopIfTrue="1" operator="greaterThan">
      <formula>3</formula>
    </cfRule>
  </conditionalFormatting>
  <conditionalFormatting sqref="E31:N32 E33:F33 H33 J33 L33 N33">
    <cfRule type="cellIs" dxfId="412" priority="57" stopIfTrue="1" operator="greaterThan">
      <formula>5</formula>
    </cfRule>
  </conditionalFormatting>
  <conditionalFormatting sqref="T31:AD31 U33 X33 Z33 AB33 AD33">
    <cfRule type="cellIs" dxfId="411" priority="56" stopIfTrue="1" operator="greaterThan">
      <formula>1</formula>
    </cfRule>
  </conditionalFormatting>
  <conditionalFormatting sqref="T32:AD32">
    <cfRule type="cellIs" dxfId="410" priority="55" stopIfTrue="1" operator="greaterThan">
      <formula>1</formula>
    </cfRule>
  </conditionalFormatting>
  <conditionalFormatting sqref="T33">
    <cfRule type="cellIs" dxfId="409" priority="54" stopIfTrue="1" operator="greaterThan">
      <formula>5</formula>
    </cfRule>
  </conditionalFormatting>
  <conditionalFormatting sqref="V33">
    <cfRule type="cellIs" dxfId="408" priority="53" stopIfTrue="1" operator="greaterThan">
      <formula>5</formula>
    </cfRule>
  </conditionalFormatting>
  <conditionalFormatting sqref="W33">
    <cfRule type="cellIs" dxfId="407" priority="52" stopIfTrue="1" operator="greaterThan">
      <formula>5</formula>
    </cfRule>
  </conditionalFormatting>
  <conditionalFormatting sqref="Y33">
    <cfRule type="cellIs" dxfId="406" priority="51" stopIfTrue="1" operator="greaterThan">
      <formula>5</formula>
    </cfRule>
  </conditionalFormatting>
  <conditionalFormatting sqref="AA33">
    <cfRule type="cellIs" dxfId="405" priority="50" stopIfTrue="1" operator="greaterThan">
      <formula>5</formula>
    </cfRule>
  </conditionalFormatting>
  <conditionalFormatting sqref="AC33">
    <cfRule type="cellIs" dxfId="404" priority="49" stopIfTrue="1" operator="greaterThan">
      <formula>5</formula>
    </cfRule>
  </conditionalFormatting>
  <conditionalFormatting sqref="G33">
    <cfRule type="cellIs" dxfId="403" priority="48" stopIfTrue="1" operator="greaterThan">
      <formula>1</formula>
    </cfRule>
  </conditionalFormatting>
  <conditionalFormatting sqref="I33">
    <cfRule type="cellIs" dxfId="402" priority="47" stopIfTrue="1" operator="greaterThan">
      <formula>1</formula>
    </cfRule>
  </conditionalFormatting>
  <conditionalFormatting sqref="K33">
    <cfRule type="cellIs" dxfId="401" priority="46" stopIfTrue="1" operator="greaterThan">
      <formula>1</formula>
    </cfRule>
  </conditionalFormatting>
  <conditionalFormatting sqref="M33">
    <cfRule type="cellIs" dxfId="400" priority="45" stopIfTrue="1" operator="greaterThan">
      <formula>1</formula>
    </cfRule>
  </conditionalFormatting>
  <conditionalFormatting sqref="D64:D66 AI54:AS55 AI56 AL56 AN56 AP56 AR56 M64:M66 S64:S66">
    <cfRule type="cellIs" dxfId="399" priority="44" stopIfTrue="1" operator="greaterThan">
      <formula>1</formula>
    </cfRule>
  </conditionalFormatting>
  <conditionalFormatting sqref="O38:O57 AE38:AE57 AU38:AU57">
    <cfRule type="cellIs" dxfId="398" priority="43" stopIfTrue="1" operator="greaterThan">
      <formula>3</formula>
    </cfRule>
  </conditionalFormatting>
  <conditionalFormatting sqref="AJ56">
    <cfRule type="cellIs" dxfId="397" priority="42" stopIfTrue="1" operator="greaterThan">
      <formula>5</formula>
    </cfRule>
  </conditionalFormatting>
  <conditionalFormatting sqref="AK56">
    <cfRule type="cellIs" dxfId="396" priority="41" stopIfTrue="1" operator="greaterThan">
      <formula>5</formula>
    </cfRule>
  </conditionalFormatting>
  <conditionalFormatting sqref="AM56">
    <cfRule type="cellIs" dxfId="395" priority="40" stopIfTrue="1" operator="greaterThan">
      <formula>5</formula>
    </cfRule>
  </conditionalFormatting>
  <conditionalFormatting sqref="AO56">
    <cfRule type="cellIs" dxfId="394" priority="39" stopIfTrue="1" operator="greaterThan">
      <formula>5</formula>
    </cfRule>
  </conditionalFormatting>
  <conditionalFormatting sqref="AQ56">
    <cfRule type="cellIs" dxfId="393" priority="38" stopIfTrue="1" operator="greaterThan">
      <formula>5</formula>
    </cfRule>
  </conditionalFormatting>
  <conditionalFormatting sqref="AS56">
    <cfRule type="cellIs" dxfId="392" priority="37" stopIfTrue="1" operator="greaterThan">
      <formula>5</formula>
    </cfRule>
  </conditionalFormatting>
  <conditionalFormatting sqref="O58 AE58">
    <cfRule type="cellIs" dxfId="391" priority="36" stopIfTrue="1" operator="greaterThan">
      <formula>3</formula>
    </cfRule>
  </conditionalFormatting>
  <conditionalFormatting sqref="O59 AE59">
    <cfRule type="cellIs" dxfId="390" priority="35" stopIfTrue="1" operator="greaterThan">
      <formula>3</formula>
    </cfRule>
  </conditionalFormatting>
  <conditionalFormatting sqref="O60 AE60">
    <cfRule type="cellIs" dxfId="389" priority="34" stopIfTrue="1" operator="greaterThan">
      <formula>3</formula>
    </cfRule>
  </conditionalFormatting>
  <conditionalFormatting sqref="O61 AE61">
    <cfRule type="cellIs" dxfId="388" priority="33" stopIfTrue="1" operator="greaterThan">
      <formula>3</formula>
    </cfRule>
  </conditionalFormatting>
  <conditionalFormatting sqref="O62 AE62">
    <cfRule type="cellIs" dxfId="387" priority="32" stopIfTrue="1" operator="greaterThan">
      <formula>3</formula>
    </cfRule>
  </conditionalFormatting>
  <conditionalFormatting sqref="O63 AE63">
    <cfRule type="cellIs" dxfId="386" priority="31" stopIfTrue="1" operator="greaterThan">
      <formula>3</formula>
    </cfRule>
  </conditionalFormatting>
  <conditionalFormatting sqref="E64:E66">
    <cfRule type="cellIs" dxfId="385" priority="30" stopIfTrue="1" operator="greaterThan">
      <formula>5</formula>
    </cfRule>
  </conditionalFormatting>
  <conditionalFormatting sqref="F64:F65">
    <cfRule type="cellIs" dxfId="384" priority="29" stopIfTrue="1" operator="greaterThan">
      <formula>1</formula>
    </cfRule>
  </conditionalFormatting>
  <conditionalFormatting sqref="G64:G66">
    <cfRule type="cellIs" dxfId="383" priority="28" stopIfTrue="1" operator="greaterThan">
      <formula>1</formula>
    </cfRule>
  </conditionalFormatting>
  <conditionalFormatting sqref="H64:H65">
    <cfRule type="cellIs" dxfId="382" priority="27" stopIfTrue="1" operator="greaterThan">
      <formula>1</formula>
    </cfRule>
  </conditionalFormatting>
  <conditionalFormatting sqref="I64:I66">
    <cfRule type="cellIs" dxfId="381" priority="26" stopIfTrue="1" operator="greaterThan">
      <formula>1</formula>
    </cfRule>
  </conditionalFormatting>
  <conditionalFormatting sqref="J64:J65">
    <cfRule type="cellIs" dxfId="380" priority="25" stopIfTrue="1" operator="greaterThan">
      <formula>1</formula>
    </cfRule>
  </conditionalFormatting>
  <conditionalFormatting sqref="K64:K66">
    <cfRule type="cellIs" dxfId="379" priority="24" stopIfTrue="1" operator="greaterThan">
      <formula>1</formula>
    </cfRule>
  </conditionalFormatting>
  <conditionalFormatting sqref="L64:L65">
    <cfRule type="cellIs" dxfId="378" priority="23" stopIfTrue="1" operator="greaterThan">
      <formula>1</formula>
    </cfRule>
  </conditionalFormatting>
  <conditionalFormatting sqref="N64:N66">
    <cfRule type="cellIs" dxfId="377" priority="22" stopIfTrue="1" operator="greaterThan">
      <formula>1</formula>
    </cfRule>
  </conditionalFormatting>
  <conditionalFormatting sqref="T64:T65">
    <cfRule type="cellIs" dxfId="376" priority="21" stopIfTrue="1" operator="greaterThan">
      <formula>1</formula>
    </cfRule>
  </conditionalFormatting>
  <conditionalFormatting sqref="U64:U66">
    <cfRule type="cellIs" dxfId="375" priority="20" stopIfTrue="1" operator="greaterThan">
      <formula>1</formula>
    </cfRule>
  </conditionalFormatting>
  <conditionalFormatting sqref="V64:V65">
    <cfRule type="cellIs" dxfId="374" priority="19" stopIfTrue="1" operator="greaterThan">
      <formula>1</formula>
    </cfRule>
  </conditionalFormatting>
  <conditionalFormatting sqref="W64:W65">
    <cfRule type="cellIs" dxfId="373" priority="18" stopIfTrue="1" operator="greaterThan">
      <formula>1</formula>
    </cfRule>
  </conditionalFormatting>
  <conditionalFormatting sqref="X64:X66">
    <cfRule type="cellIs" dxfId="372" priority="17" stopIfTrue="1" operator="greaterThan">
      <formula>1</formula>
    </cfRule>
  </conditionalFormatting>
  <conditionalFormatting sqref="Y64:Y66">
    <cfRule type="cellIs" dxfId="371" priority="16" stopIfTrue="1" operator="greaterThan">
      <formula>1</formula>
    </cfRule>
  </conditionalFormatting>
  <conditionalFormatting sqref="Z64:Z65">
    <cfRule type="cellIs" dxfId="370" priority="15" stopIfTrue="1" operator="greaterThan">
      <formula>1</formula>
    </cfRule>
  </conditionalFormatting>
  <conditionalFormatting sqref="AA64:AA65">
    <cfRule type="cellIs" dxfId="369" priority="14" stopIfTrue="1" operator="greaterThan">
      <formula>1</formula>
    </cfRule>
  </conditionalFormatting>
  <conditionalFormatting sqref="AB64:AB66">
    <cfRule type="cellIs" dxfId="368" priority="13" stopIfTrue="1" operator="greaterThan">
      <formula>1</formula>
    </cfRule>
  </conditionalFormatting>
  <conditionalFormatting sqref="AC64:AC65">
    <cfRule type="cellIs" dxfId="367" priority="12" stopIfTrue="1" operator="greaterThan">
      <formula>1</formula>
    </cfRule>
  </conditionalFormatting>
  <conditionalFormatting sqref="AD64:AD66">
    <cfRule type="cellIs" dxfId="366" priority="11" stopIfTrue="1" operator="greaterThan">
      <formula>1</formula>
    </cfRule>
  </conditionalFormatting>
  <conditionalFormatting sqref="F66">
    <cfRule type="cellIs" dxfId="365" priority="10" stopIfTrue="1" operator="greaterThan">
      <formula>5</formula>
    </cfRule>
  </conditionalFormatting>
  <conditionalFormatting sqref="H66">
    <cfRule type="cellIs" dxfId="364" priority="9" stopIfTrue="1" operator="greaterThan">
      <formula>5</formula>
    </cfRule>
  </conditionalFormatting>
  <conditionalFormatting sqref="J66">
    <cfRule type="cellIs" dxfId="363" priority="8" stopIfTrue="1" operator="greaterThan">
      <formula>5</formula>
    </cfRule>
  </conditionalFormatting>
  <conditionalFormatting sqref="L66">
    <cfRule type="cellIs" dxfId="362" priority="7" stopIfTrue="1" operator="greaterThan">
      <formula>5</formula>
    </cfRule>
  </conditionalFormatting>
  <conditionalFormatting sqref="T66">
    <cfRule type="cellIs" dxfId="361" priority="6" stopIfTrue="1" operator="greaterThan">
      <formula>5</formula>
    </cfRule>
  </conditionalFormatting>
  <conditionalFormatting sqref="V66">
    <cfRule type="cellIs" dxfId="360" priority="5" stopIfTrue="1" operator="greaterThan">
      <formula>5</formula>
    </cfRule>
  </conditionalFormatting>
  <conditionalFormatting sqref="W66">
    <cfRule type="cellIs" dxfId="359" priority="4" stopIfTrue="1" operator="greaterThan">
      <formula>5</formula>
    </cfRule>
  </conditionalFormatting>
  <conditionalFormatting sqref="Z66">
    <cfRule type="cellIs" dxfId="358" priority="3" stopIfTrue="1" operator="greaterThan">
      <formula>5</formula>
    </cfRule>
  </conditionalFormatting>
  <conditionalFormatting sqref="AA66">
    <cfRule type="cellIs" dxfId="357" priority="2" stopIfTrue="1" operator="greaterThan">
      <formula>5</formula>
    </cfRule>
  </conditionalFormatting>
  <conditionalFormatting sqref="AC66">
    <cfRule type="cellIs" dxfId="356" priority="1" stopIfTrue="1" operator="greaterThan">
      <formula>5</formula>
    </cfRule>
  </conditionalFormatting>
  <dataValidations count="3">
    <dataValidation type="list" allowBlank="1" showInputMessage="1" showErrorMessage="1" sqref="AI25:AT33 AI58:AT66">
      <formula1>"N/S"</formula1>
    </dataValidation>
    <dataValidation type="list" allowBlank="1" showInputMessage="1" showErrorMessage="1" sqref="AT38:AT53 N5:N30 AD5:AD30 AT5:AT20 N38:N63 AD38:AD63">
      <formula1>"1,2,3,4,N/S1,N/S2,N/S3,N/S4"</formula1>
    </dataValidation>
    <dataValidation type="list" allowBlank="1" showInputMessage="1" showErrorMessage="1" sqref="AI38:AS53 D5:M30 S5:AC30 AI5:AS20 D38:M63 S38:AC63">
      <formula1>"A,B,N/S"</formula1>
    </dataValidation>
  </dataValidations>
  <printOptions horizontalCentered="1" verticalCentered="1"/>
  <pageMargins left="0" right="0" top="0" bottom="0" header="0" footer="0"/>
  <pageSetup paperSize="9" scale="49" fitToHeight="0" orientation="landscape" r:id="rId1"/>
  <headerFooter alignWithMargins="0"/>
  <rowBreaks count="1" manualBreakCount="1">
    <brk id="33" max="43" man="1"/>
  </rowBreaks>
</worksheet>
</file>

<file path=xl/worksheets/sheet9.xml><?xml version="1.0" encoding="utf-8"?>
<worksheet xmlns="http://schemas.openxmlformats.org/spreadsheetml/2006/main" xmlns:r="http://schemas.openxmlformats.org/officeDocument/2006/relationships">
  <sheetPr codeName="Sheet8">
    <tabColor indexed="11"/>
    <pageSetUpPr fitToPage="1"/>
  </sheetPr>
  <dimension ref="A1:BB213"/>
  <sheetViews>
    <sheetView topLeftCell="A35" zoomScale="60" zoomScaleNormal="60" zoomScaleSheetLayoutView="40" zoomScalePageLayoutView="80" workbookViewId="0">
      <selection activeCell="L52" sqref="L52"/>
    </sheetView>
  </sheetViews>
  <sheetFormatPr defaultColWidth="8" defaultRowHeight="15.75"/>
  <cols>
    <col min="1" max="1" width="30.42578125" style="83" customWidth="1"/>
    <col min="2" max="2" width="18.7109375" style="324" customWidth="1"/>
    <col min="3" max="3" width="3.7109375" style="84" customWidth="1"/>
    <col min="4" max="15" width="3.7109375" style="82" customWidth="1"/>
    <col min="16" max="16" width="30.7109375" style="84" customWidth="1"/>
    <col min="17" max="17" width="18.7109375" style="327" customWidth="1"/>
    <col min="18" max="31" width="3.7109375" style="84" customWidth="1"/>
    <col min="32" max="32" width="30.7109375" style="84" customWidth="1"/>
    <col min="33" max="33" width="18.7109375" style="327" customWidth="1"/>
    <col min="34" max="48" width="3.7109375" style="84" customWidth="1"/>
    <col min="49" max="49" width="22.28515625" style="84" customWidth="1"/>
    <col min="50" max="51" width="20.85546875" style="84" customWidth="1"/>
    <col min="52" max="52" width="18" style="83" customWidth="1"/>
    <col min="53" max="16384" width="8" style="83"/>
  </cols>
  <sheetData>
    <row r="1" spans="1:54" s="75" customFormat="1" ht="30" customHeight="1">
      <c r="A1" s="276" t="s">
        <v>21</v>
      </c>
      <c r="B1" s="592" t="s">
        <v>350</v>
      </c>
      <c r="C1" s="593"/>
      <c r="D1" s="593"/>
      <c r="E1" s="593"/>
      <c r="F1" s="593"/>
      <c r="G1" s="593"/>
      <c r="H1" s="593"/>
      <c r="I1" s="593"/>
      <c r="J1" s="593"/>
      <c r="K1" s="593"/>
      <c r="L1" s="593"/>
      <c r="M1" s="593"/>
      <c r="N1" s="593"/>
      <c r="O1" s="594"/>
      <c r="P1" s="588" t="s">
        <v>112</v>
      </c>
      <c r="Q1" s="588"/>
      <c r="R1" s="588"/>
      <c r="S1" s="588"/>
      <c r="T1" s="588"/>
      <c r="U1" s="588"/>
      <c r="V1" s="588"/>
      <c r="W1" s="588"/>
      <c r="X1" s="588"/>
      <c r="Y1" s="588"/>
      <c r="Z1" s="588"/>
      <c r="AA1" s="588"/>
      <c r="AB1" s="588"/>
      <c r="AC1" s="588"/>
      <c r="AD1" s="588"/>
      <c r="AE1" s="588"/>
      <c r="AF1" s="611" t="s">
        <v>113</v>
      </c>
      <c r="AG1" s="611"/>
      <c r="AH1" s="611"/>
      <c r="AI1" s="611"/>
      <c r="AJ1" s="611"/>
      <c r="AK1" s="611"/>
      <c r="AL1" s="611"/>
      <c r="AM1" s="611"/>
      <c r="AN1" s="611"/>
      <c r="AO1" s="611"/>
      <c r="AP1" s="611"/>
      <c r="AQ1" s="611"/>
      <c r="AR1" s="611"/>
      <c r="AS1" s="609" t="s">
        <v>110</v>
      </c>
      <c r="AT1" s="609"/>
      <c r="AU1" s="609"/>
      <c r="AV1" s="74"/>
      <c r="AW1" s="76"/>
      <c r="AX1" s="76"/>
      <c r="AY1" s="76"/>
      <c r="AZ1" s="76"/>
      <c r="BA1" s="76"/>
      <c r="BB1" s="76"/>
    </row>
    <row r="2" spans="1:54" s="77" customFormat="1" ht="30" customHeight="1">
      <c r="A2" s="277" t="s">
        <v>22</v>
      </c>
      <c r="B2" s="595" t="s">
        <v>631</v>
      </c>
      <c r="C2" s="596"/>
      <c r="D2" s="596"/>
      <c r="E2" s="596"/>
      <c r="F2" s="596"/>
      <c r="G2" s="596"/>
      <c r="H2" s="596"/>
      <c r="I2" s="596"/>
      <c r="J2" s="596"/>
      <c r="K2" s="596"/>
      <c r="L2" s="596"/>
      <c r="M2" s="596"/>
      <c r="N2" s="596"/>
      <c r="O2" s="597"/>
      <c r="P2" s="588" t="s">
        <v>364</v>
      </c>
      <c r="Q2" s="588"/>
      <c r="R2" s="588"/>
      <c r="S2" s="588"/>
      <c r="T2" s="588"/>
      <c r="U2" s="588"/>
      <c r="V2" s="588"/>
      <c r="W2" s="588"/>
      <c r="X2" s="588"/>
      <c r="Y2" s="588"/>
      <c r="Z2" s="588"/>
      <c r="AA2" s="588"/>
      <c r="AB2" s="588"/>
      <c r="AC2" s="588"/>
      <c r="AD2" s="588"/>
      <c r="AE2" s="588"/>
      <c r="AF2" s="612" t="s">
        <v>590</v>
      </c>
      <c r="AG2" s="612"/>
      <c r="AH2" s="612"/>
      <c r="AI2" s="612"/>
      <c r="AJ2" s="612"/>
      <c r="AK2" s="612"/>
      <c r="AL2" s="612"/>
      <c r="AM2" s="612"/>
      <c r="AN2" s="612"/>
      <c r="AO2" s="612"/>
      <c r="AP2" s="612"/>
      <c r="AQ2" s="612"/>
      <c r="AR2" s="612"/>
      <c r="AS2" s="610" t="s">
        <v>111</v>
      </c>
      <c r="AT2" s="610"/>
      <c r="AU2" s="610"/>
      <c r="AV2" s="76"/>
      <c r="AW2" s="268"/>
      <c r="AX2" s="268"/>
      <c r="AY2" s="268"/>
      <c r="AZ2" s="268"/>
      <c r="BA2" s="268"/>
      <c r="BB2" s="268"/>
    </row>
    <row r="3" spans="1:54" s="79" customFormat="1" ht="91.5" customHeight="1">
      <c r="A3" s="278" t="s">
        <v>384</v>
      </c>
      <c r="B3" s="325" t="s">
        <v>465</v>
      </c>
      <c r="C3" s="589" t="s">
        <v>392</v>
      </c>
      <c r="D3" s="279" t="s">
        <v>114</v>
      </c>
      <c r="E3" s="279" t="s">
        <v>14</v>
      </c>
      <c r="F3" s="279" t="s">
        <v>23</v>
      </c>
      <c r="G3" s="279" t="s">
        <v>116</v>
      </c>
      <c r="H3" s="279" t="s">
        <v>4</v>
      </c>
      <c r="I3" s="279" t="s">
        <v>117</v>
      </c>
      <c r="J3" s="279" t="s">
        <v>3</v>
      </c>
      <c r="K3" s="279" t="s">
        <v>115</v>
      </c>
      <c r="L3" s="279" t="s">
        <v>2</v>
      </c>
      <c r="M3" s="279" t="s">
        <v>118</v>
      </c>
      <c r="N3" s="279" t="s">
        <v>8</v>
      </c>
      <c r="O3" s="280"/>
      <c r="P3" s="278" t="s">
        <v>385</v>
      </c>
      <c r="Q3" s="325" t="s">
        <v>465</v>
      </c>
      <c r="R3" s="589" t="s">
        <v>392</v>
      </c>
      <c r="S3" s="279" t="s">
        <v>117</v>
      </c>
      <c r="T3" s="279" t="s">
        <v>9</v>
      </c>
      <c r="U3" s="279" t="s">
        <v>118</v>
      </c>
      <c r="V3" s="279" t="s">
        <v>6</v>
      </c>
      <c r="W3" s="279" t="s">
        <v>4</v>
      </c>
      <c r="X3" s="279" t="s">
        <v>115</v>
      </c>
      <c r="Y3" s="279" t="s">
        <v>3</v>
      </c>
      <c r="Z3" s="279" t="s">
        <v>116</v>
      </c>
      <c r="AA3" s="279" t="s">
        <v>2</v>
      </c>
      <c r="AB3" s="279" t="s">
        <v>114</v>
      </c>
      <c r="AC3" s="279" t="s">
        <v>13</v>
      </c>
      <c r="AD3" s="279" t="s">
        <v>8</v>
      </c>
      <c r="AE3" s="281"/>
      <c r="AF3" s="278" t="s">
        <v>386</v>
      </c>
      <c r="AG3" s="325" t="s">
        <v>465</v>
      </c>
      <c r="AH3" s="589" t="s">
        <v>392</v>
      </c>
      <c r="AI3" s="279" t="s">
        <v>117</v>
      </c>
      <c r="AJ3" s="279" t="s">
        <v>15</v>
      </c>
      <c r="AK3" s="279" t="s">
        <v>6</v>
      </c>
      <c r="AL3" s="279" t="s">
        <v>118</v>
      </c>
      <c r="AM3" s="279" t="s">
        <v>4</v>
      </c>
      <c r="AN3" s="279" t="s">
        <v>115</v>
      </c>
      <c r="AO3" s="279" t="s">
        <v>3</v>
      </c>
      <c r="AP3" s="279" t="s">
        <v>114</v>
      </c>
      <c r="AQ3" s="279" t="s">
        <v>2</v>
      </c>
      <c r="AR3" s="279" t="s">
        <v>13</v>
      </c>
      <c r="AS3" s="279" t="s">
        <v>116</v>
      </c>
      <c r="AT3" s="279" t="s">
        <v>8</v>
      </c>
      <c r="AU3" s="281"/>
      <c r="AV3" s="78"/>
      <c r="AW3" s="269"/>
      <c r="AX3" s="269"/>
      <c r="AY3" s="269"/>
    </row>
    <row r="4" spans="1:54" s="81" customFormat="1" ht="39.75" customHeight="1">
      <c r="A4" s="282"/>
      <c r="B4" s="326"/>
      <c r="C4" s="590"/>
      <c r="D4" s="283"/>
      <c r="E4" s="283"/>
      <c r="F4" s="283"/>
      <c r="G4" s="283"/>
      <c r="H4" s="283"/>
      <c r="I4" s="283"/>
      <c r="J4" s="283"/>
      <c r="K4" s="283"/>
      <c r="L4" s="283"/>
      <c r="M4" s="283"/>
      <c r="N4" s="283"/>
      <c r="O4" s="284"/>
      <c r="P4" s="282"/>
      <c r="Q4" s="326"/>
      <c r="R4" s="590"/>
      <c r="S4" s="283"/>
      <c r="T4" s="283"/>
      <c r="U4" s="283"/>
      <c r="V4" s="283"/>
      <c r="W4" s="283"/>
      <c r="X4" s="283"/>
      <c r="Y4" s="283"/>
      <c r="Z4" s="283"/>
      <c r="AA4" s="283"/>
      <c r="AB4" s="283"/>
      <c r="AC4" s="283"/>
      <c r="AD4" s="283"/>
      <c r="AE4" s="285"/>
      <c r="AF4" s="282"/>
      <c r="AG4" s="326"/>
      <c r="AH4" s="590"/>
      <c r="AI4" s="283"/>
      <c r="AJ4" s="283"/>
      <c r="AK4" s="283"/>
      <c r="AL4" s="283"/>
      <c r="AM4" s="283"/>
      <c r="AN4" s="283"/>
      <c r="AO4" s="283"/>
      <c r="AP4" s="283"/>
      <c r="AQ4" s="283"/>
      <c r="AR4" s="283"/>
      <c r="AS4" s="283"/>
      <c r="AT4" s="283"/>
      <c r="AU4" s="285"/>
      <c r="AV4" s="80"/>
      <c r="AW4" s="270"/>
      <c r="AX4" s="270"/>
      <c r="AY4" s="270"/>
    </row>
    <row r="5" spans="1:54" ht="24.75" customHeight="1">
      <c r="A5" s="424" t="s">
        <v>908</v>
      </c>
      <c r="B5" s="424" t="s">
        <v>909</v>
      </c>
      <c r="C5" s="425" t="str">
        <f>IF(COUNTIF(D5:N5,"*s")&gt;0,"X"," ")</f>
        <v xml:space="preserve"> </v>
      </c>
      <c r="D5" s="273"/>
      <c r="E5" s="273"/>
      <c r="F5" s="273"/>
      <c r="G5" s="273" t="s">
        <v>0</v>
      </c>
      <c r="H5" s="273"/>
      <c r="I5" s="273"/>
      <c r="J5" s="273"/>
      <c r="K5" s="273" t="s">
        <v>0</v>
      </c>
      <c r="L5" s="273"/>
      <c r="M5" s="273"/>
      <c r="N5" s="273"/>
      <c r="O5" s="426">
        <f>COUNTIF(D5:M5,"*")</f>
        <v>2</v>
      </c>
      <c r="P5" s="427" t="s">
        <v>930</v>
      </c>
      <c r="Q5" s="427">
        <v>3663283</v>
      </c>
      <c r="R5" s="425" t="str">
        <f>IF(COUNTIF(S5:AD5,"*s")&gt;0,"X"," ")</f>
        <v xml:space="preserve"> </v>
      </c>
      <c r="S5" s="273"/>
      <c r="T5" s="273"/>
      <c r="U5" s="273"/>
      <c r="V5" s="273"/>
      <c r="W5" s="273" t="s">
        <v>0</v>
      </c>
      <c r="X5" s="273"/>
      <c r="Y5" s="273"/>
      <c r="Z5" s="273"/>
      <c r="AA5" s="273"/>
      <c r="AB5" s="273" t="s">
        <v>0</v>
      </c>
      <c r="AC5" s="273"/>
      <c r="AD5" s="273">
        <v>4</v>
      </c>
      <c r="AE5" s="426">
        <f>COUNTIF(S5:AC5,"*")</f>
        <v>2</v>
      </c>
      <c r="AF5" s="427" t="s">
        <v>938</v>
      </c>
      <c r="AG5" s="427">
        <v>3571812</v>
      </c>
      <c r="AH5" s="425" t="str">
        <f>IF(COUNTIF(AI5:AT5,"*s")&gt;0,"X"," ")</f>
        <v xml:space="preserve"> </v>
      </c>
      <c r="AI5" s="273" t="s">
        <v>0</v>
      </c>
      <c r="AJ5" s="273"/>
      <c r="AK5" s="273"/>
      <c r="AL5" s="273"/>
      <c r="AM5" s="273"/>
      <c r="AN5" s="273" t="s">
        <v>0</v>
      </c>
      <c r="AO5" s="273"/>
      <c r="AP5" s="273"/>
      <c r="AQ5" s="273"/>
      <c r="AR5" s="273"/>
      <c r="AS5" s="273" t="s">
        <v>0</v>
      </c>
      <c r="AT5" s="273"/>
      <c r="AU5" s="426">
        <f>COUNTIF(AI5:AS5,"*")</f>
        <v>3</v>
      </c>
      <c r="AV5" s="82"/>
    </row>
    <row r="6" spans="1:54" ht="24.75" customHeight="1">
      <c r="A6" s="424" t="s">
        <v>910</v>
      </c>
      <c r="B6" s="424" t="s">
        <v>911</v>
      </c>
      <c r="C6" s="425" t="str">
        <f t="shared" ref="C6:C15" si="0">IF(COUNTIF(D6:N6,"*s")&gt;0,"X"," ")</f>
        <v>X</v>
      </c>
      <c r="D6" s="273"/>
      <c r="E6" s="273"/>
      <c r="F6" s="273"/>
      <c r="G6" s="273"/>
      <c r="H6" s="273"/>
      <c r="I6" s="273"/>
      <c r="J6" s="273" t="s">
        <v>717</v>
      </c>
      <c r="K6" s="273"/>
      <c r="L6" s="273" t="s">
        <v>1</v>
      </c>
      <c r="M6" s="273" t="s">
        <v>0</v>
      </c>
      <c r="N6" s="273">
        <v>2</v>
      </c>
      <c r="O6" s="426">
        <f t="shared" ref="O6:O30" si="1">COUNTIF(D6:M6,"*")</f>
        <v>3</v>
      </c>
      <c r="P6" s="427" t="s">
        <v>931</v>
      </c>
      <c r="Q6" s="427">
        <v>3663289</v>
      </c>
      <c r="R6" s="425" t="str">
        <f t="shared" ref="R6:R12" si="2">IF(COUNTIF(S6:AD6,"*s")&gt;0,"X"," ")</f>
        <v xml:space="preserve"> </v>
      </c>
      <c r="S6" s="273"/>
      <c r="T6" s="273"/>
      <c r="U6" s="273"/>
      <c r="V6" s="273"/>
      <c r="W6" s="273"/>
      <c r="X6" s="273" t="s">
        <v>0</v>
      </c>
      <c r="Y6" s="273"/>
      <c r="Z6" s="273" t="s">
        <v>0</v>
      </c>
      <c r="AA6" s="273"/>
      <c r="AB6" s="273" t="s">
        <v>1</v>
      </c>
      <c r="AC6" s="273"/>
      <c r="AD6" s="273">
        <v>3</v>
      </c>
      <c r="AE6" s="426">
        <f t="shared" ref="AE6:AE12" si="3">COUNTIF(S6:AC6,"*")</f>
        <v>3</v>
      </c>
      <c r="AF6" s="427" t="s">
        <v>939</v>
      </c>
      <c r="AG6" s="427">
        <v>3571809</v>
      </c>
      <c r="AH6" s="425" t="str">
        <f t="shared" ref="AH6:AH8" si="4">IF(COUNTIF(AI6:AT6,"*s")&gt;0,"X"," ")</f>
        <v xml:space="preserve"> </v>
      </c>
      <c r="AI6" s="273"/>
      <c r="AJ6" s="273"/>
      <c r="AK6" s="273"/>
      <c r="AL6" s="273"/>
      <c r="AM6" s="273"/>
      <c r="AN6" s="273"/>
      <c r="AO6" s="273"/>
      <c r="AP6" s="273" t="s">
        <v>0</v>
      </c>
      <c r="AQ6" s="273" t="s">
        <v>0</v>
      </c>
      <c r="AR6" s="273"/>
      <c r="AS6" s="273"/>
      <c r="AT6" s="273"/>
      <c r="AU6" s="426">
        <f t="shared" ref="AU6:AU20" si="5">COUNTIF(AI6:AS6,"*")</f>
        <v>2</v>
      </c>
      <c r="AV6" s="82"/>
    </row>
    <row r="7" spans="1:54" ht="24.75" customHeight="1">
      <c r="A7" s="424" t="s">
        <v>912</v>
      </c>
      <c r="B7" s="424" t="s">
        <v>913</v>
      </c>
      <c r="C7" s="425" t="str">
        <f t="shared" si="0"/>
        <v xml:space="preserve"> </v>
      </c>
      <c r="D7" s="273"/>
      <c r="E7" s="273"/>
      <c r="F7" s="273"/>
      <c r="G7" s="273" t="s">
        <v>1</v>
      </c>
      <c r="H7" s="273"/>
      <c r="I7" s="273"/>
      <c r="J7" s="273"/>
      <c r="K7" s="273" t="s">
        <v>1</v>
      </c>
      <c r="L7" s="273"/>
      <c r="M7" s="273" t="s">
        <v>1</v>
      </c>
      <c r="N7" s="273"/>
      <c r="O7" s="426">
        <f t="shared" si="1"/>
        <v>3</v>
      </c>
      <c r="P7" s="427" t="s">
        <v>932</v>
      </c>
      <c r="Q7" s="427">
        <v>3742062</v>
      </c>
      <c r="R7" s="425" t="str">
        <f t="shared" si="2"/>
        <v xml:space="preserve"> </v>
      </c>
      <c r="S7" s="273" t="s">
        <v>0</v>
      </c>
      <c r="T7" s="273"/>
      <c r="U7" s="273"/>
      <c r="V7" s="273"/>
      <c r="W7" s="273"/>
      <c r="X7" s="273"/>
      <c r="Y7" s="273"/>
      <c r="Z7" s="273"/>
      <c r="AA7" s="273"/>
      <c r="AB7" s="273"/>
      <c r="AC7" s="273"/>
      <c r="AD7" s="273"/>
      <c r="AE7" s="426">
        <f t="shared" si="3"/>
        <v>1</v>
      </c>
      <c r="AF7" s="427" t="s">
        <v>940</v>
      </c>
      <c r="AG7" s="427">
        <v>3338036</v>
      </c>
      <c r="AH7" s="425" t="str">
        <f t="shared" si="4"/>
        <v xml:space="preserve"> </v>
      </c>
      <c r="AI7" s="273"/>
      <c r="AJ7" s="273"/>
      <c r="AK7" s="273" t="s">
        <v>0</v>
      </c>
      <c r="AL7" s="273" t="s">
        <v>0</v>
      </c>
      <c r="AM7" s="273" t="s">
        <v>0</v>
      </c>
      <c r="AN7" s="273"/>
      <c r="AO7" s="273"/>
      <c r="AP7" s="273"/>
      <c r="AQ7" s="273"/>
      <c r="AR7" s="273"/>
      <c r="AS7" s="273"/>
      <c r="AT7" s="273"/>
      <c r="AU7" s="426">
        <f t="shared" si="5"/>
        <v>3</v>
      </c>
      <c r="AV7" s="82"/>
    </row>
    <row r="8" spans="1:54" ht="24.75" customHeight="1">
      <c r="A8" s="424" t="s">
        <v>914</v>
      </c>
      <c r="B8" s="424" t="s">
        <v>915</v>
      </c>
      <c r="C8" s="425" t="str">
        <f t="shared" si="0"/>
        <v>X</v>
      </c>
      <c r="D8" s="273" t="s">
        <v>717</v>
      </c>
      <c r="E8" s="273"/>
      <c r="F8" s="273" t="s">
        <v>0</v>
      </c>
      <c r="G8" s="273"/>
      <c r="H8" s="273"/>
      <c r="I8" s="273"/>
      <c r="J8" s="273"/>
      <c r="K8" s="273"/>
      <c r="L8" s="273" t="s">
        <v>717</v>
      </c>
      <c r="M8" s="273"/>
      <c r="N8" s="273"/>
      <c r="O8" s="426">
        <f t="shared" si="1"/>
        <v>3</v>
      </c>
      <c r="P8" s="428" t="s">
        <v>933</v>
      </c>
      <c r="Q8" s="428">
        <v>3742396</v>
      </c>
      <c r="R8" s="425" t="str">
        <f t="shared" si="2"/>
        <v xml:space="preserve"> </v>
      </c>
      <c r="S8" s="273"/>
      <c r="T8" s="273" t="s">
        <v>0</v>
      </c>
      <c r="U8" s="273"/>
      <c r="V8" s="273"/>
      <c r="W8" s="273"/>
      <c r="X8" s="273"/>
      <c r="Y8" s="273"/>
      <c r="Z8" s="273"/>
      <c r="AA8" s="273"/>
      <c r="AB8" s="273"/>
      <c r="AC8" s="273"/>
      <c r="AD8" s="273"/>
      <c r="AE8" s="426">
        <f t="shared" si="3"/>
        <v>1</v>
      </c>
      <c r="AF8" s="428" t="s">
        <v>941</v>
      </c>
      <c r="AG8" s="428">
        <v>3445874</v>
      </c>
      <c r="AH8" s="425" t="str">
        <f t="shared" si="4"/>
        <v xml:space="preserve"> </v>
      </c>
      <c r="AI8" s="273"/>
      <c r="AJ8" s="273"/>
      <c r="AK8" s="273"/>
      <c r="AL8" s="273"/>
      <c r="AM8" s="273"/>
      <c r="AN8" s="273"/>
      <c r="AO8" s="273"/>
      <c r="AP8" s="273"/>
      <c r="AQ8" s="273"/>
      <c r="AR8" s="273"/>
      <c r="AS8" s="273"/>
      <c r="AT8" s="273"/>
      <c r="AU8" s="426">
        <f t="shared" si="5"/>
        <v>0</v>
      </c>
      <c r="AV8" s="82"/>
    </row>
    <row r="9" spans="1:54" ht="24.75" customHeight="1">
      <c r="A9" s="424" t="s">
        <v>916</v>
      </c>
      <c r="B9" s="424" t="s">
        <v>917</v>
      </c>
      <c r="C9" s="425" t="str">
        <f t="shared" si="0"/>
        <v xml:space="preserve"> </v>
      </c>
      <c r="D9" s="273"/>
      <c r="E9" s="273"/>
      <c r="F9" s="273"/>
      <c r="G9" s="273"/>
      <c r="H9" s="273" t="s">
        <v>0</v>
      </c>
      <c r="I9" s="273"/>
      <c r="J9" s="273" t="s">
        <v>1</v>
      </c>
      <c r="K9" s="273"/>
      <c r="L9" s="273"/>
      <c r="M9" s="273"/>
      <c r="N9" s="273">
        <v>1</v>
      </c>
      <c r="O9" s="426">
        <f t="shared" si="1"/>
        <v>2</v>
      </c>
      <c r="P9" s="428" t="s">
        <v>934</v>
      </c>
      <c r="Q9" s="428">
        <v>3901535</v>
      </c>
      <c r="R9" s="425" t="str">
        <f t="shared" si="2"/>
        <v>X</v>
      </c>
      <c r="S9" s="273"/>
      <c r="T9" s="273"/>
      <c r="U9" s="273"/>
      <c r="V9" s="273" t="s">
        <v>717</v>
      </c>
      <c r="W9" s="273"/>
      <c r="X9" s="273"/>
      <c r="Y9" s="273"/>
      <c r="Z9" s="273" t="s">
        <v>1</v>
      </c>
      <c r="AA9" s="273" t="s">
        <v>0</v>
      </c>
      <c r="AB9" s="273"/>
      <c r="AC9" s="273"/>
      <c r="AD9" s="273">
        <v>2</v>
      </c>
      <c r="AE9" s="426">
        <f t="shared" si="3"/>
        <v>3</v>
      </c>
      <c r="AF9" s="428"/>
      <c r="AG9" s="428"/>
      <c r="AH9" s="425" t="str">
        <f t="shared" ref="AH9:AH28" si="6">IF(COUNTIF(AI9:AT9,"*s")&gt;0,"X"," ")</f>
        <v xml:space="preserve"> </v>
      </c>
      <c r="AI9" s="273"/>
      <c r="AJ9" s="273"/>
      <c r="AK9" s="273"/>
      <c r="AL9" s="273"/>
      <c r="AM9" s="273"/>
      <c r="AN9" s="273"/>
      <c r="AO9" s="273"/>
      <c r="AP9" s="273"/>
      <c r="AQ9" s="273"/>
      <c r="AR9" s="273"/>
      <c r="AS9" s="273"/>
      <c r="AT9" s="273"/>
      <c r="AU9" s="426">
        <f t="shared" si="5"/>
        <v>0</v>
      </c>
      <c r="AV9" s="82"/>
    </row>
    <row r="10" spans="1:54" ht="24.75" customHeight="1">
      <c r="A10" s="424" t="s">
        <v>918</v>
      </c>
      <c r="B10" s="424" t="s">
        <v>919</v>
      </c>
      <c r="C10" s="425" t="str">
        <f t="shared" si="0"/>
        <v xml:space="preserve"> </v>
      </c>
      <c r="D10" s="273" t="s">
        <v>0</v>
      </c>
      <c r="E10" s="273"/>
      <c r="F10" s="273"/>
      <c r="G10" s="273"/>
      <c r="H10" s="273"/>
      <c r="I10" s="273"/>
      <c r="J10" s="273" t="s">
        <v>0</v>
      </c>
      <c r="K10" s="273"/>
      <c r="L10" s="273" t="s">
        <v>0</v>
      </c>
      <c r="M10" s="273"/>
      <c r="N10" s="273">
        <v>4</v>
      </c>
      <c r="O10" s="426">
        <f t="shared" si="1"/>
        <v>3</v>
      </c>
      <c r="P10" s="428" t="s">
        <v>935</v>
      </c>
      <c r="Q10" s="428">
        <v>3571810</v>
      </c>
      <c r="R10" s="425" t="str">
        <f t="shared" si="2"/>
        <v xml:space="preserve"> </v>
      </c>
      <c r="S10" s="273"/>
      <c r="T10" s="273"/>
      <c r="U10" s="273"/>
      <c r="V10" s="273" t="s">
        <v>1</v>
      </c>
      <c r="W10" s="273"/>
      <c r="X10" s="273"/>
      <c r="Y10" s="273"/>
      <c r="Z10" s="273"/>
      <c r="AA10" s="273"/>
      <c r="AB10" s="273"/>
      <c r="AC10" s="273"/>
      <c r="AD10" s="273"/>
      <c r="AE10" s="426">
        <f t="shared" si="3"/>
        <v>1</v>
      </c>
      <c r="AF10" s="428"/>
      <c r="AG10" s="428"/>
      <c r="AH10" s="425" t="str">
        <f t="shared" si="6"/>
        <v xml:space="preserve"> </v>
      </c>
      <c r="AI10" s="273"/>
      <c r="AJ10" s="273"/>
      <c r="AK10" s="273"/>
      <c r="AL10" s="273"/>
      <c r="AM10" s="273"/>
      <c r="AN10" s="273"/>
      <c r="AO10" s="273"/>
      <c r="AP10" s="273"/>
      <c r="AQ10" s="273"/>
      <c r="AR10" s="273"/>
      <c r="AS10" s="273"/>
      <c r="AT10" s="273"/>
      <c r="AU10" s="426">
        <f t="shared" si="5"/>
        <v>0</v>
      </c>
      <c r="AV10" s="82"/>
    </row>
    <row r="11" spans="1:54" ht="24.75" customHeight="1">
      <c r="A11" s="424" t="s">
        <v>920</v>
      </c>
      <c r="B11" s="424" t="s">
        <v>921</v>
      </c>
      <c r="C11" s="425" t="str">
        <f t="shared" si="0"/>
        <v>X</v>
      </c>
      <c r="D11" s="273" t="s">
        <v>1</v>
      </c>
      <c r="E11" s="273"/>
      <c r="F11" s="273"/>
      <c r="G11" s="273"/>
      <c r="H11" s="273"/>
      <c r="I11" s="273"/>
      <c r="J11" s="273" t="s">
        <v>717</v>
      </c>
      <c r="K11" s="273"/>
      <c r="L11" s="273"/>
      <c r="M11" s="273" t="s">
        <v>717</v>
      </c>
      <c r="N11" s="273">
        <v>3</v>
      </c>
      <c r="O11" s="426">
        <f t="shared" si="1"/>
        <v>3</v>
      </c>
      <c r="P11" s="427" t="s">
        <v>936</v>
      </c>
      <c r="Q11" s="427">
        <v>3628750</v>
      </c>
      <c r="R11" s="425" t="str">
        <f t="shared" si="2"/>
        <v xml:space="preserve"> </v>
      </c>
      <c r="S11" s="273"/>
      <c r="T11" s="273"/>
      <c r="U11" s="273" t="s">
        <v>0</v>
      </c>
      <c r="V11" s="273"/>
      <c r="W11" s="273"/>
      <c r="X11" s="273"/>
      <c r="Y11" s="273" t="s">
        <v>0</v>
      </c>
      <c r="Z11" s="273"/>
      <c r="AA11" s="273"/>
      <c r="AB11" s="273"/>
      <c r="AC11" s="273" t="s">
        <v>0</v>
      </c>
      <c r="AD11" s="273">
        <v>1</v>
      </c>
      <c r="AE11" s="426">
        <f t="shared" si="3"/>
        <v>3</v>
      </c>
      <c r="AF11" s="428"/>
      <c r="AG11" s="428"/>
      <c r="AH11" s="425" t="str">
        <f t="shared" si="6"/>
        <v xml:space="preserve"> </v>
      </c>
      <c r="AI11" s="273"/>
      <c r="AJ11" s="273"/>
      <c r="AK11" s="273"/>
      <c r="AL11" s="273"/>
      <c r="AM11" s="273"/>
      <c r="AN11" s="273"/>
      <c r="AO11" s="273"/>
      <c r="AP11" s="273"/>
      <c r="AQ11" s="273"/>
      <c r="AR11" s="273"/>
      <c r="AS11" s="273"/>
      <c r="AT11" s="273"/>
      <c r="AU11" s="426">
        <f t="shared" si="5"/>
        <v>0</v>
      </c>
      <c r="AV11" s="82"/>
    </row>
    <row r="12" spans="1:54" ht="24.75" customHeight="1">
      <c r="A12" s="424" t="s">
        <v>922</v>
      </c>
      <c r="B12" s="424" t="s">
        <v>923</v>
      </c>
      <c r="C12" s="425" t="str">
        <f t="shared" si="0"/>
        <v>X</v>
      </c>
      <c r="D12" s="273"/>
      <c r="E12" s="273"/>
      <c r="F12" s="273"/>
      <c r="G12" s="273" t="s">
        <v>717</v>
      </c>
      <c r="H12" s="273" t="s">
        <v>1</v>
      </c>
      <c r="I12" s="273"/>
      <c r="J12" s="273" t="s">
        <v>717</v>
      </c>
      <c r="K12" s="273"/>
      <c r="L12" s="273"/>
      <c r="M12" s="273"/>
      <c r="N12" s="273"/>
      <c r="O12" s="426">
        <f t="shared" si="1"/>
        <v>3</v>
      </c>
      <c r="P12" s="427" t="s">
        <v>937</v>
      </c>
      <c r="Q12" s="427">
        <v>3628750</v>
      </c>
      <c r="R12" s="425" t="str">
        <f t="shared" si="2"/>
        <v xml:space="preserve"> </v>
      </c>
      <c r="S12" s="273"/>
      <c r="T12" s="273"/>
      <c r="U12" s="273"/>
      <c r="V12" s="273" t="s">
        <v>0</v>
      </c>
      <c r="W12" s="273" t="s">
        <v>1</v>
      </c>
      <c r="X12" s="273"/>
      <c r="Y12" s="273"/>
      <c r="Z12" s="273"/>
      <c r="AA12" s="273"/>
      <c r="AB12" s="273"/>
      <c r="AC12" s="273"/>
      <c r="AD12" s="273"/>
      <c r="AE12" s="426">
        <f t="shared" si="3"/>
        <v>2</v>
      </c>
      <c r="AF12" s="427"/>
      <c r="AG12" s="427"/>
      <c r="AH12" s="425" t="str">
        <f t="shared" si="6"/>
        <v xml:space="preserve"> </v>
      </c>
      <c r="AI12" s="273"/>
      <c r="AJ12" s="273"/>
      <c r="AK12" s="273"/>
      <c r="AL12" s="273"/>
      <c r="AM12" s="273"/>
      <c r="AN12" s="273"/>
      <c r="AO12" s="273"/>
      <c r="AP12" s="273"/>
      <c r="AQ12" s="273"/>
      <c r="AR12" s="273"/>
      <c r="AS12" s="273"/>
      <c r="AT12" s="273"/>
      <c r="AU12" s="426">
        <f t="shared" si="5"/>
        <v>0</v>
      </c>
      <c r="AV12" s="82"/>
    </row>
    <row r="13" spans="1:54" ht="24.75" customHeight="1">
      <c r="A13" s="424" t="s">
        <v>924</v>
      </c>
      <c r="B13" s="424" t="s">
        <v>925</v>
      </c>
      <c r="C13" s="425" t="str">
        <f t="shared" si="0"/>
        <v>X</v>
      </c>
      <c r="D13" s="273"/>
      <c r="E13" s="273" t="s">
        <v>0</v>
      </c>
      <c r="F13" s="273"/>
      <c r="G13" s="273"/>
      <c r="H13" s="273"/>
      <c r="I13" s="273" t="s">
        <v>0</v>
      </c>
      <c r="J13" s="273"/>
      <c r="K13" s="273" t="s">
        <v>717</v>
      </c>
      <c r="L13" s="273"/>
      <c r="M13" s="273"/>
      <c r="N13" s="273"/>
      <c r="O13" s="426">
        <f t="shared" si="1"/>
        <v>3</v>
      </c>
      <c r="P13" s="427"/>
      <c r="Q13" s="427"/>
      <c r="R13" s="425" t="str">
        <f t="shared" ref="R13:R30" si="7">IF(COUNTIF(S13:AD13,"*s")&gt;0,"X"," ")</f>
        <v xml:space="preserve"> </v>
      </c>
      <c r="S13" s="273"/>
      <c r="T13" s="273"/>
      <c r="U13" s="273"/>
      <c r="V13" s="273"/>
      <c r="W13" s="273"/>
      <c r="X13" s="273"/>
      <c r="Y13" s="273"/>
      <c r="Z13" s="273"/>
      <c r="AA13" s="273"/>
      <c r="AB13" s="273"/>
      <c r="AC13" s="273"/>
      <c r="AD13" s="273"/>
      <c r="AE13" s="426">
        <f t="shared" ref="AE13:AE30" si="8">COUNTIF(S13:AC13,"*")</f>
        <v>0</v>
      </c>
      <c r="AF13" s="427"/>
      <c r="AG13" s="427"/>
      <c r="AH13" s="425" t="str">
        <f t="shared" si="6"/>
        <v xml:space="preserve"> </v>
      </c>
      <c r="AI13" s="273"/>
      <c r="AJ13" s="273"/>
      <c r="AK13" s="273"/>
      <c r="AL13" s="273"/>
      <c r="AM13" s="273"/>
      <c r="AN13" s="273"/>
      <c r="AO13" s="273"/>
      <c r="AP13" s="273"/>
      <c r="AQ13" s="273"/>
      <c r="AR13" s="273"/>
      <c r="AS13" s="273"/>
      <c r="AT13" s="273"/>
      <c r="AU13" s="426">
        <f t="shared" si="5"/>
        <v>0</v>
      </c>
      <c r="AV13" s="82"/>
    </row>
    <row r="14" spans="1:54" ht="24.75" customHeight="1">
      <c r="A14" s="424" t="s">
        <v>926</v>
      </c>
      <c r="B14" s="424" t="s">
        <v>927</v>
      </c>
      <c r="C14" s="425" t="str">
        <f t="shared" si="0"/>
        <v>X</v>
      </c>
      <c r="D14" s="273"/>
      <c r="E14" s="273"/>
      <c r="F14" s="273" t="s">
        <v>1</v>
      </c>
      <c r="G14" s="273"/>
      <c r="H14" s="273" t="s">
        <v>717</v>
      </c>
      <c r="I14" s="273" t="s">
        <v>1</v>
      </c>
      <c r="J14" s="273"/>
      <c r="K14" s="273"/>
      <c r="L14" s="273"/>
      <c r="M14" s="273"/>
      <c r="N14" s="273"/>
      <c r="O14" s="426">
        <f t="shared" si="1"/>
        <v>3</v>
      </c>
      <c r="P14" s="427"/>
      <c r="Q14" s="427"/>
      <c r="R14" s="425" t="str">
        <f t="shared" si="7"/>
        <v xml:space="preserve"> </v>
      </c>
      <c r="S14" s="273"/>
      <c r="T14" s="273"/>
      <c r="U14" s="273"/>
      <c r="V14" s="273"/>
      <c r="W14" s="273"/>
      <c r="X14" s="273"/>
      <c r="Y14" s="273"/>
      <c r="Z14" s="273"/>
      <c r="AA14" s="273"/>
      <c r="AB14" s="273"/>
      <c r="AC14" s="273"/>
      <c r="AD14" s="273"/>
      <c r="AE14" s="426">
        <f t="shared" si="8"/>
        <v>0</v>
      </c>
      <c r="AF14" s="427"/>
      <c r="AG14" s="427"/>
      <c r="AH14" s="425" t="str">
        <f t="shared" si="6"/>
        <v xml:space="preserve"> </v>
      </c>
      <c r="AI14" s="273"/>
      <c r="AJ14" s="273"/>
      <c r="AK14" s="273"/>
      <c r="AL14" s="273"/>
      <c r="AM14" s="273"/>
      <c r="AN14" s="273"/>
      <c r="AO14" s="273"/>
      <c r="AP14" s="273"/>
      <c r="AQ14" s="273"/>
      <c r="AR14" s="273"/>
      <c r="AS14" s="273"/>
      <c r="AT14" s="273"/>
      <c r="AU14" s="426">
        <f t="shared" si="5"/>
        <v>0</v>
      </c>
      <c r="AV14" s="82"/>
    </row>
    <row r="15" spans="1:54" ht="24.75" customHeight="1">
      <c r="A15" s="424" t="s">
        <v>928</v>
      </c>
      <c r="B15" s="424" t="s">
        <v>929</v>
      </c>
      <c r="C15" s="425" t="str">
        <f t="shared" si="0"/>
        <v>X</v>
      </c>
      <c r="D15" s="273"/>
      <c r="E15" s="273"/>
      <c r="F15" s="273"/>
      <c r="G15" s="273"/>
      <c r="H15" s="273"/>
      <c r="I15" s="273"/>
      <c r="J15" s="273"/>
      <c r="K15" s="273"/>
      <c r="L15" s="273" t="s">
        <v>717</v>
      </c>
      <c r="M15" s="273"/>
      <c r="N15" s="273"/>
      <c r="O15" s="426">
        <f t="shared" si="1"/>
        <v>1</v>
      </c>
      <c r="P15" s="427"/>
      <c r="Q15" s="427"/>
      <c r="R15" s="425" t="str">
        <f t="shared" si="7"/>
        <v xml:space="preserve"> </v>
      </c>
      <c r="S15" s="273"/>
      <c r="T15" s="273"/>
      <c r="U15" s="273"/>
      <c r="V15" s="273"/>
      <c r="W15" s="273"/>
      <c r="X15" s="273"/>
      <c r="Y15" s="273"/>
      <c r="Z15" s="273"/>
      <c r="AA15" s="273"/>
      <c r="AB15" s="273"/>
      <c r="AC15" s="273"/>
      <c r="AD15" s="273"/>
      <c r="AE15" s="426">
        <f t="shared" si="8"/>
        <v>0</v>
      </c>
      <c r="AF15" s="427"/>
      <c r="AG15" s="427"/>
      <c r="AH15" s="425" t="str">
        <f t="shared" si="6"/>
        <v xml:space="preserve"> </v>
      </c>
      <c r="AI15" s="273"/>
      <c r="AJ15" s="273"/>
      <c r="AK15" s="273"/>
      <c r="AL15" s="273"/>
      <c r="AM15" s="273"/>
      <c r="AN15" s="273"/>
      <c r="AO15" s="273"/>
      <c r="AP15" s="273"/>
      <c r="AQ15" s="273"/>
      <c r="AR15" s="273"/>
      <c r="AS15" s="273"/>
      <c r="AT15" s="273"/>
      <c r="AU15" s="426">
        <f t="shared" si="5"/>
        <v>0</v>
      </c>
      <c r="AV15" s="82"/>
    </row>
    <row r="16" spans="1:54" ht="24.75" customHeight="1">
      <c r="A16" s="424"/>
      <c r="B16" s="424"/>
      <c r="C16" s="425" t="str">
        <f t="shared" ref="C16:C30" si="9">IF(COUNTIF(D16:N16,"*s")&gt;0,"X"," ")</f>
        <v xml:space="preserve"> </v>
      </c>
      <c r="D16" s="273"/>
      <c r="E16" s="273"/>
      <c r="F16" s="273"/>
      <c r="G16" s="273"/>
      <c r="H16" s="273"/>
      <c r="I16" s="273"/>
      <c r="J16" s="273"/>
      <c r="K16" s="273"/>
      <c r="L16" s="273"/>
      <c r="M16" s="273"/>
      <c r="N16" s="273"/>
      <c r="O16" s="426">
        <f t="shared" si="1"/>
        <v>0</v>
      </c>
      <c r="P16" s="427"/>
      <c r="Q16" s="427"/>
      <c r="R16" s="425" t="str">
        <f t="shared" si="7"/>
        <v xml:space="preserve"> </v>
      </c>
      <c r="S16" s="273"/>
      <c r="T16" s="273"/>
      <c r="U16" s="273"/>
      <c r="V16" s="273"/>
      <c r="W16" s="273"/>
      <c r="X16" s="273"/>
      <c r="Y16" s="273"/>
      <c r="Z16" s="273"/>
      <c r="AA16" s="273"/>
      <c r="AB16" s="273"/>
      <c r="AC16" s="273"/>
      <c r="AD16" s="273"/>
      <c r="AE16" s="426">
        <f t="shared" si="8"/>
        <v>0</v>
      </c>
      <c r="AF16" s="427"/>
      <c r="AG16" s="427"/>
      <c r="AH16" s="425" t="str">
        <f t="shared" si="6"/>
        <v xml:space="preserve"> </v>
      </c>
      <c r="AI16" s="273"/>
      <c r="AJ16" s="273"/>
      <c r="AK16" s="273"/>
      <c r="AL16" s="273"/>
      <c r="AM16" s="273"/>
      <c r="AN16" s="273"/>
      <c r="AO16" s="273"/>
      <c r="AP16" s="273"/>
      <c r="AQ16" s="273"/>
      <c r="AR16" s="273"/>
      <c r="AS16" s="273"/>
      <c r="AT16" s="273"/>
      <c r="AU16" s="426">
        <f t="shared" si="5"/>
        <v>0</v>
      </c>
      <c r="AV16" s="82"/>
    </row>
    <row r="17" spans="1:48" ht="24.75" customHeight="1">
      <c r="A17" s="424"/>
      <c r="B17" s="424"/>
      <c r="C17" s="425" t="str">
        <f t="shared" si="9"/>
        <v xml:space="preserve"> </v>
      </c>
      <c r="D17" s="273"/>
      <c r="E17" s="273"/>
      <c r="F17" s="273"/>
      <c r="G17" s="273"/>
      <c r="H17" s="273"/>
      <c r="I17" s="273"/>
      <c r="J17" s="273"/>
      <c r="K17" s="273"/>
      <c r="L17" s="273"/>
      <c r="M17" s="273"/>
      <c r="N17" s="273"/>
      <c r="O17" s="426">
        <f t="shared" si="1"/>
        <v>0</v>
      </c>
      <c r="P17" s="427"/>
      <c r="Q17" s="427"/>
      <c r="R17" s="425" t="str">
        <f t="shared" si="7"/>
        <v xml:space="preserve"> </v>
      </c>
      <c r="S17" s="273"/>
      <c r="T17" s="273"/>
      <c r="U17" s="273"/>
      <c r="V17" s="273"/>
      <c r="W17" s="273"/>
      <c r="X17" s="273"/>
      <c r="Y17" s="273"/>
      <c r="Z17" s="273"/>
      <c r="AA17" s="273"/>
      <c r="AB17" s="273"/>
      <c r="AC17" s="273"/>
      <c r="AD17" s="273"/>
      <c r="AE17" s="426">
        <f t="shared" si="8"/>
        <v>0</v>
      </c>
      <c r="AF17" s="428"/>
      <c r="AG17" s="428"/>
      <c r="AH17" s="425" t="str">
        <f t="shared" si="6"/>
        <v xml:space="preserve"> </v>
      </c>
      <c r="AI17" s="273"/>
      <c r="AJ17" s="273"/>
      <c r="AK17" s="273"/>
      <c r="AL17" s="273"/>
      <c r="AM17" s="273"/>
      <c r="AN17" s="273"/>
      <c r="AO17" s="273"/>
      <c r="AP17" s="273"/>
      <c r="AQ17" s="273"/>
      <c r="AR17" s="273"/>
      <c r="AS17" s="273"/>
      <c r="AT17" s="273"/>
      <c r="AU17" s="426">
        <f t="shared" si="5"/>
        <v>0</v>
      </c>
      <c r="AV17" s="82"/>
    </row>
    <row r="18" spans="1:48" ht="24.75" customHeight="1">
      <c r="A18" s="424"/>
      <c r="B18" s="424"/>
      <c r="C18" s="425" t="str">
        <f t="shared" si="9"/>
        <v xml:space="preserve"> </v>
      </c>
      <c r="D18" s="273"/>
      <c r="E18" s="273"/>
      <c r="F18" s="273"/>
      <c r="G18" s="273"/>
      <c r="H18" s="273"/>
      <c r="I18" s="273"/>
      <c r="J18" s="273"/>
      <c r="K18" s="273"/>
      <c r="L18" s="273"/>
      <c r="M18" s="273"/>
      <c r="N18" s="273"/>
      <c r="O18" s="426">
        <f t="shared" si="1"/>
        <v>0</v>
      </c>
      <c r="P18" s="427"/>
      <c r="Q18" s="427"/>
      <c r="R18" s="425" t="str">
        <f t="shared" si="7"/>
        <v xml:space="preserve"> </v>
      </c>
      <c r="S18" s="273"/>
      <c r="T18" s="273"/>
      <c r="U18" s="273"/>
      <c r="V18" s="273"/>
      <c r="W18" s="273"/>
      <c r="X18" s="273"/>
      <c r="Y18" s="273"/>
      <c r="Z18" s="273"/>
      <c r="AA18" s="273"/>
      <c r="AB18" s="273"/>
      <c r="AC18" s="273"/>
      <c r="AD18" s="273"/>
      <c r="AE18" s="426">
        <f t="shared" si="8"/>
        <v>0</v>
      </c>
      <c r="AF18" s="428"/>
      <c r="AG18" s="428"/>
      <c r="AH18" s="425" t="str">
        <f t="shared" si="6"/>
        <v xml:space="preserve"> </v>
      </c>
      <c r="AI18" s="273"/>
      <c r="AJ18" s="273"/>
      <c r="AK18" s="273"/>
      <c r="AL18" s="273"/>
      <c r="AM18" s="273"/>
      <c r="AN18" s="273"/>
      <c r="AO18" s="273"/>
      <c r="AP18" s="273"/>
      <c r="AQ18" s="273"/>
      <c r="AR18" s="273"/>
      <c r="AS18" s="273"/>
      <c r="AT18" s="273"/>
      <c r="AU18" s="426">
        <f t="shared" si="5"/>
        <v>0</v>
      </c>
      <c r="AV18" s="82"/>
    </row>
    <row r="19" spans="1:48" ht="24.75" customHeight="1">
      <c r="A19" s="424"/>
      <c r="B19" s="424"/>
      <c r="C19" s="425" t="str">
        <f t="shared" si="9"/>
        <v xml:space="preserve"> </v>
      </c>
      <c r="D19" s="273"/>
      <c r="E19" s="273"/>
      <c r="F19" s="273"/>
      <c r="G19" s="273"/>
      <c r="H19" s="273"/>
      <c r="I19" s="273"/>
      <c r="J19" s="273"/>
      <c r="K19" s="273"/>
      <c r="L19" s="273"/>
      <c r="M19" s="273"/>
      <c r="N19" s="273"/>
      <c r="O19" s="426">
        <f t="shared" si="1"/>
        <v>0</v>
      </c>
      <c r="P19" s="427"/>
      <c r="Q19" s="427"/>
      <c r="R19" s="425" t="str">
        <f t="shared" si="7"/>
        <v xml:space="preserve"> </v>
      </c>
      <c r="S19" s="273"/>
      <c r="T19" s="273"/>
      <c r="U19" s="273"/>
      <c r="V19" s="273"/>
      <c r="W19" s="273"/>
      <c r="X19" s="273"/>
      <c r="Y19" s="273"/>
      <c r="Z19" s="273"/>
      <c r="AA19" s="273"/>
      <c r="AB19" s="273"/>
      <c r="AC19" s="273"/>
      <c r="AD19" s="273"/>
      <c r="AE19" s="426">
        <f t="shared" si="8"/>
        <v>0</v>
      </c>
      <c r="AF19" s="428"/>
      <c r="AG19" s="428"/>
      <c r="AH19" s="425" t="str">
        <f t="shared" si="6"/>
        <v xml:space="preserve"> </v>
      </c>
      <c r="AI19" s="273"/>
      <c r="AJ19" s="273"/>
      <c r="AK19" s="273"/>
      <c r="AL19" s="273"/>
      <c r="AM19" s="273"/>
      <c r="AN19" s="273"/>
      <c r="AO19" s="273"/>
      <c r="AP19" s="273"/>
      <c r="AQ19" s="273"/>
      <c r="AR19" s="273"/>
      <c r="AS19" s="273"/>
      <c r="AT19" s="273"/>
      <c r="AU19" s="426">
        <f t="shared" si="5"/>
        <v>0</v>
      </c>
      <c r="AV19" s="82"/>
    </row>
    <row r="20" spans="1:48" ht="24.75" customHeight="1">
      <c r="A20" s="424"/>
      <c r="B20" s="424"/>
      <c r="C20" s="425" t="str">
        <f t="shared" si="9"/>
        <v xml:space="preserve"> </v>
      </c>
      <c r="D20" s="273"/>
      <c r="E20" s="273"/>
      <c r="F20" s="273"/>
      <c r="G20" s="273"/>
      <c r="H20" s="273"/>
      <c r="I20" s="273"/>
      <c r="J20" s="273"/>
      <c r="K20" s="273"/>
      <c r="L20" s="273"/>
      <c r="M20" s="273"/>
      <c r="N20" s="273"/>
      <c r="O20" s="426">
        <f t="shared" si="1"/>
        <v>0</v>
      </c>
      <c r="P20" s="427"/>
      <c r="Q20" s="427"/>
      <c r="R20" s="425" t="str">
        <f t="shared" si="7"/>
        <v xml:space="preserve"> </v>
      </c>
      <c r="S20" s="273"/>
      <c r="T20" s="273"/>
      <c r="U20" s="273"/>
      <c r="V20" s="273"/>
      <c r="W20" s="273"/>
      <c r="X20" s="273"/>
      <c r="Y20" s="273"/>
      <c r="Z20" s="273"/>
      <c r="AA20" s="273"/>
      <c r="AB20" s="273"/>
      <c r="AC20" s="273"/>
      <c r="AD20" s="273"/>
      <c r="AE20" s="426">
        <f t="shared" si="8"/>
        <v>0</v>
      </c>
      <c r="AF20" s="428"/>
      <c r="AG20" s="428"/>
      <c r="AH20" s="425" t="str">
        <f t="shared" si="6"/>
        <v xml:space="preserve"> </v>
      </c>
      <c r="AI20" s="273"/>
      <c r="AJ20" s="273"/>
      <c r="AK20" s="273"/>
      <c r="AL20" s="273"/>
      <c r="AM20" s="273"/>
      <c r="AN20" s="273"/>
      <c r="AO20" s="273"/>
      <c r="AP20" s="273"/>
      <c r="AQ20" s="273"/>
      <c r="AR20" s="273"/>
      <c r="AS20" s="273"/>
      <c r="AT20" s="273"/>
      <c r="AU20" s="426">
        <f t="shared" si="5"/>
        <v>0</v>
      </c>
      <c r="AV20" s="82"/>
    </row>
    <row r="21" spans="1:48" ht="24.75" customHeight="1">
      <c r="A21" s="424"/>
      <c r="B21" s="424"/>
      <c r="C21" s="425" t="str">
        <f t="shared" si="9"/>
        <v xml:space="preserve"> </v>
      </c>
      <c r="D21" s="273"/>
      <c r="E21" s="273"/>
      <c r="F21" s="273"/>
      <c r="G21" s="273"/>
      <c r="H21" s="273"/>
      <c r="I21" s="273"/>
      <c r="J21" s="273"/>
      <c r="K21" s="273"/>
      <c r="L21" s="273"/>
      <c r="M21" s="273"/>
      <c r="N21" s="273"/>
      <c r="O21" s="426">
        <f t="shared" si="1"/>
        <v>0</v>
      </c>
      <c r="P21" s="427"/>
      <c r="Q21" s="427"/>
      <c r="R21" s="425" t="str">
        <f t="shared" si="7"/>
        <v xml:space="preserve"> </v>
      </c>
      <c r="S21" s="273"/>
      <c r="T21" s="273"/>
      <c r="U21" s="273"/>
      <c r="V21" s="273"/>
      <c r="W21" s="273"/>
      <c r="X21" s="273"/>
      <c r="Y21" s="273"/>
      <c r="Z21" s="273"/>
      <c r="AA21" s="273"/>
      <c r="AB21" s="273"/>
      <c r="AC21" s="273"/>
      <c r="AD21" s="273"/>
      <c r="AE21" s="426">
        <f t="shared" si="8"/>
        <v>0</v>
      </c>
      <c r="AF21" s="429" t="s">
        <v>453</v>
      </c>
      <c r="AG21" s="429"/>
      <c r="AH21" s="430" t="str">
        <f t="shared" si="6"/>
        <v xml:space="preserve"> </v>
      </c>
      <c r="AI21" s="431">
        <f>COUNTIF(AI5:AI20,"A")</f>
        <v>1</v>
      </c>
      <c r="AJ21" s="431">
        <f t="shared" ref="AJ21:AS21" si="10">COUNTIF(AJ5:AJ20,"A")</f>
        <v>0</v>
      </c>
      <c r="AK21" s="431">
        <f t="shared" si="10"/>
        <v>1</v>
      </c>
      <c r="AL21" s="431">
        <f t="shared" si="10"/>
        <v>1</v>
      </c>
      <c r="AM21" s="431">
        <f t="shared" si="10"/>
        <v>1</v>
      </c>
      <c r="AN21" s="431">
        <f t="shared" si="10"/>
        <v>1</v>
      </c>
      <c r="AO21" s="431">
        <f t="shared" si="10"/>
        <v>0</v>
      </c>
      <c r="AP21" s="431">
        <f t="shared" si="10"/>
        <v>1</v>
      </c>
      <c r="AQ21" s="431">
        <f t="shared" si="10"/>
        <v>1</v>
      </c>
      <c r="AR21" s="431">
        <f t="shared" si="10"/>
        <v>0</v>
      </c>
      <c r="AS21" s="431">
        <f t="shared" si="10"/>
        <v>1</v>
      </c>
      <c r="AT21" s="431" t="str">
        <f>IF(COUNTIF(AT5:AT20,"1")&gt;0,"1","0")</f>
        <v>0</v>
      </c>
      <c r="AU21" s="426"/>
      <c r="AV21" s="82"/>
    </row>
    <row r="22" spans="1:48" ht="24.75" customHeight="1">
      <c r="A22" s="424"/>
      <c r="B22" s="424"/>
      <c r="C22" s="425" t="str">
        <f>IF(COUNTIF(D22:N22,"*s")&gt;0,"X"," ")</f>
        <v xml:space="preserve"> </v>
      </c>
      <c r="D22" s="273"/>
      <c r="E22" s="273"/>
      <c r="F22" s="273"/>
      <c r="G22" s="273"/>
      <c r="H22" s="273"/>
      <c r="I22" s="273"/>
      <c r="J22" s="273"/>
      <c r="K22" s="273"/>
      <c r="L22" s="273"/>
      <c r="M22" s="273"/>
      <c r="N22" s="273"/>
      <c r="O22" s="426">
        <f>COUNTIF(D22:M22,"*")</f>
        <v>0</v>
      </c>
      <c r="P22" s="427"/>
      <c r="Q22" s="427"/>
      <c r="R22" s="425" t="str">
        <f>IF(COUNTIF(S22:AD22,"*s")&gt;0,"X"," ")</f>
        <v xml:space="preserve"> </v>
      </c>
      <c r="S22" s="273"/>
      <c r="T22" s="273"/>
      <c r="U22" s="273"/>
      <c r="V22" s="273"/>
      <c r="W22" s="273"/>
      <c r="X22" s="273"/>
      <c r="Y22" s="273"/>
      <c r="Z22" s="273"/>
      <c r="AA22" s="273"/>
      <c r="AB22" s="273"/>
      <c r="AC22" s="273"/>
      <c r="AD22" s="273"/>
      <c r="AE22" s="426">
        <f>COUNTIF(S22:AC22,"*")</f>
        <v>0</v>
      </c>
      <c r="AF22" s="429" t="s">
        <v>454</v>
      </c>
      <c r="AG22" s="429"/>
      <c r="AH22" s="430" t="str">
        <f t="shared" si="6"/>
        <v xml:space="preserve"> </v>
      </c>
      <c r="AI22" s="431">
        <f>COUNTIF(AI5:AI20,"B")</f>
        <v>0</v>
      </c>
      <c r="AJ22" s="431">
        <f t="shared" ref="AJ22:AS22" si="11">COUNTIF(AJ5:AJ20,"B")</f>
        <v>0</v>
      </c>
      <c r="AK22" s="431">
        <f t="shared" si="11"/>
        <v>0</v>
      </c>
      <c r="AL22" s="431">
        <f t="shared" si="11"/>
        <v>0</v>
      </c>
      <c r="AM22" s="431">
        <f t="shared" si="11"/>
        <v>0</v>
      </c>
      <c r="AN22" s="431">
        <f t="shared" si="11"/>
        <v>0</v>
      </c>
      <c r="AO22" s="431">
        <f t="shared" si="11"/>
        <v>0</v>
      </c>
      <c r="AP22" s="431">
        <f t="shared" si="11"/>
        <v>0</v>
      </c>
      <c r="AQ22" s="431">
        <f t="shared" si="11"/>
        <v>0</v>
      </c>
      <c r="AR22" s="431">
        <f t="shared" si="11"/>
        <v>0</v>
      </c>
      <c r="AS22" s="431">
        <f t="shared" si="11"/>
        <v>0</v>
      </c>
      <c r="AT22" s="431"/>
      <c r="AU22" s="426"/>
      <c r="AV22" s="82"/>
    </row>
    <row r="23" spans="1:48" ht="24.75" customHeight="1">
      <c r="A23" s="424"/>
      <c r="B23" s="424"/>
      <c r="C23" s="425" t="str">
        <f t="shared" si="9"/>
        <v xml:space="preserve"> </v>
      </c>
      <c r="D23" s="273"/>
      <c r="E23" s="273"/>
      <c r="F23" s="273"/>
      <c r="G23" s="273"/>
      <c r="H23" s="273"/>
      <c r="I23" s="273"/>
      <c r="J23" s="273"/>
      <c r="K23" s="273"/>
      <c r="L23" s="273"/>
      <c r="M23" s="273"/>
      <c r="N23" s="273"/>
      <c r="O23" s="426">
        <f t="shared" si="1"/>
        <v>0</v>
      </c>
      <c r="P23" s="427"/>
      <c r="Q23" s="427"/>
      <c r="R23" s="425" t="str">
        <f t="shared" si="7"/>
        <v xml:space="preserve"> </v>
      </c>
      <c r="S23" s="273"/>
      <c r="T23" s="273"/>
      <c r="U23" s="273"/>
      <c r="V23" s="273"/>
      <c r="W23" s="273"/>
      <c r="X23" s="273"/>
      <c r="Y23" s="273"/>
      <c r="Z23" s="273"/>
      <c r="AA23" s="273"/>
      <c r="AB23" s="273"/>
      <c r="AC23" s="273"/>
      <c r="AD23" s="273"/>
      <c r="AE23" s="426">
        <f t="shared" si="8"/>
        <v>0</v>
      </c>
      <c r="AF23" s="429" t="s">
        <v>455</v>
      </c>
      <c r="AG23" s="429"/>
      <c r="AH23" s="430" t="str">
        <f t="shared" si="6"/>
        <v xml:space="preserve"> </v>
      </c>
      <c r="AI23" s="431">
        <f>COUNTIF(AI5:AI20,"N/S")</f>
        <v>0</v>
      </c>
      <c r="AJ23" s="431">
        <f t="shared" ref="AJ23:AS23" si="12">COUNTIF(AJ5:AJ20,"N/S")</f>
        <v>0</v>
      </c>
      <c r="AK23" s="431">
        <f t="shared" si="12"/>
        <v>0</v>
      </c>
      <c r="AL23" s="431">
        <f t="shared" si="12"/>
        <v>0</v>
      </c>
      <c r="AM23" s="431">
        <f t="shared" si="12"/>
        <v>0</v>
      </c>
      <c r="AN23" s="431">
        <f t="shared" si="12"/>
        <v>0</v>
      </c>
      <c r="AO23" s="431">
        <f t="shared" si="12"/>
        <v>0</v>
      </c>
      <c r="AP23" s="431">
        <f t="shared" si="12"/>
        <v>0</v>
      </c>
      <c r="AQ23" s="431">
        <f t="shared" si="12"/>
        <v>0</v>
      </c>
      <c r="AR23" s="431">
        <f t="shared" si="12"/>
        <v>0</v>
      </c>
      <c r="AS23" s="431">
        <f t="shared" si="12"/>
        <v>0</v>
      </c>
      <c r="AT23" s="431" t="str">
        <f>IF(COUNTIF(AT5:AT20,"n*")&gt;0,"1","0")</f>
        <v>0</v>
      </c>
      <c r="AU23" s="426"/>
      <c r="AV23" s="82"/>
    </row>
    <row r="24" spans="1:48" ht="24.75" customHeight="1">
      <c r="A24" s="424"/>
      <c r="B24" s="424"/>
      <c r="C24" s="425" t="str">
        <f t="shared" si="9"/>
        <v xml:space="preserve"> </v>
      </c>
      <c r="D24" s="273"/>
      <c r="E24" s="273"/>
      <c r="F24" s="273"/>
      <c r="G24" s="273"/>
      <c r="H24" s="273"/>
      <c r="I24" s="273"/>
      <c r="J24" s="273"/>
      <c r="K24" s="273"/>
      <c r="L24" s="273"/>
      <c r="M24" s="273"/>
      <c r="N24" s="273"/>
      <c r="O24" s="426">
        <f t="shared" si="1"/>
        <v>0</v>
      </c>
      <c r="P24" s="427"/>
      <c r="Q24" s="427"/>
      <c r="R24" s="425" t="str">
        <f t="shared" si="7"/>
        <v xml:space="preserve"> </v>
      </c>
      <c r="S24" s="273"/>
      <c r="T24" s="273"/>
      <c r="U24" s="273"/>
      <c r="V24" s="273"/>
      <c r="W24" s="273"/>
      <c r="X24" s="273"/>
      <c r="Y24" s="273"/>
      <c r="Z24" s="273"/>
      <c r="AA24" s="273"/>
      <c r="AB24" s="273"/>
      <c r="AC24" s="273"/>
      <c r="AD24" s="273"/>
      <c r="AE24" s="426">
        <f t="shared" si="8"/>
        <v>0</v>
      </c>
      <c r="AF24" s="187" t="s">
        <v>456</v>
      </c>
      <c r="AG24" s="187"/>
      <c r="AH24" s="425" t="str">
        <f t="shared" si="6"/>
        <v xml:space="preserve"> </v>
      </c>
      <c r="AI24" s="273"/>
      <c r="AJ24" s="273"/>
      <c r="AK24" s="273"/>
      <c r="AL24" s="273"/>
      <c r="AM24" s="273"/>
      <c r="AN24" s="273"/>
      <c r="AO24" s="273"/>
      <c r="AP24" s="273"/>
      <c r="AQ24" s="273"/>
      <c r="AR24" s="273"/>
      <c r="AS24" s="273"/>
      <c r="AT24" s="273"/>
      <c r="AU24" s="433"/>
      <c r="AV24" s="82"/>
    </row>
    <row r="25" spans="1:48" ht="24.75" customHeight="1">
      <c r="A25" s="424"/>
      <c r="B25" s="424"/>
      <c r="C25" s="425" t="str">
        <f t="shared" si="9"/>
        <v xml:space="preserve"> </v>
      </c>
      <c r="D25" s="273"/>
      <c r="E25" s="273"/>
      <c r="F25" s="273"/>
      <c r="G25" s="273"/>
      <c r="H25" s="273"/>
      <c r="I25" s="273"/>
      <c r="J25" s="273"/>
      <c r="K25" s="273"/>
      <c r="L25" s="273"/>
      <c r="M25" s="273"/>
      <c r="N25" s="273"/>
      <c r="O25" s="426">
        <f t="shared" si="1"/>
        <v>0</v>
      </c>
      <c r="P25" s="427"/>
      <c r="Q25" s="427"/>
      <c r="R25" s="425" t="str">
        <f t="shared" si="7"/>
        <v xml:space="preserve"> </v>
      </c>
      <c r="S25" s="273"/>
      <c r="T25" s="273"/>
      <c r="U25" s="273"/>
      <c r="V25" s="273"/>
      <c r="W25" s="273"/>
      <c r="X25" s="273"/>
      <c r="Y25" s="273"/>
      <c r="Z25" s="273"/>
      <c r="AA25" s="273"/>
      <c r="AB25" s="273"/>
      <c r="AC25" s="273"/>
      <c r="AD25" s="273"/>
      <c r="AE25" s="426">
        <f t="shared" si="8"/>
        <v>0</v>
      </c>
      <c r="AF25" s="434" t="s">
        <v>1179</v>
      </c>
      <c r="AG25" s="434"/>
      <c r="AH25" s="425" t="str">
        <f t="shared" si="6"/>
        <v>X</v>
      </c>
      <c r="AI25" s="273"/>
      <c r="AJ25" s="273"/>
      <c r="AK25" s="273"/>
      <c r="AL25" s="273"/>
      <c r="AM25" s="273"/>
      <c r="AN25" s="273"/>
      <c r="AO25" s="273"/>
      <c r="AP25" s="273" t="s">
        <v>717</v>
      </c>
      <c r="AQ25" s="273" t="s">
        <v>717</v>
      </c>
      <c r="AR25" s="273"/>
      <c r="AS25" s="273"/>
      <c r="AT25" s="273"/>
      <c r="AU25" s="435"/>
      <c r="AV25" s="82"/>
    </row>
    <row r="26" spans="1:48" ht="24.75" customHeight="1">
      <c r="A26" s="424"/>
      <c r="B26" s="424"/>
      <c r="C26" s="425" t="str">
        <f t="shared" si="9"/>
        <v xml:space="preserve"> </v>
      </c>
      <c r="D26" s="273"/>
      <c r="E26" s="273"/>
      <c r="F26" s="273"/>
      <c r="G26" s="273"/>
      <c r="H26" s="273"/>
      <c r="I26" s="273"/>
      <c r="J26" s="273"/>
      <c r="K26" s="273"/>
      <c r="L26" s="273"/>
      <c r="M26" s="273"/>
      <c r="N26" s="273"/>
      <c r="O26" s="426">
        <f t="shared" si="1"/>
        <v>0</v>
      </c>
      <c r="P26" s="427"/>
      <c r="Q26" s="427"/>
      <c r="R26" s="425" t="str">
        <f t="shared" si="7"/>
        <v xml:space="preserve"> </v>
      </c>
      <c r="S26" s="273"/>
      <c r="T26" s="273"/>
      <c r="U26" s="273"/>
      <c r="V26" s="273"/>
      <c r="W26" s="273"/>
      <c r="X26" s="273"/>
      <c r="Y26" s="273"/>
      <c r="Z26" s="273"/>
      <c r="AA26" s="273"/>
      <c r="AB26" s="273"/>
      <c r="AC26" s="273"/>
      <c r="AD26" s="273"/>
      <c r="AE26" s="426">
        <f t="shared" si="8"/>
        <v>0</v>
      </c>
      <c r="AF26" s="434"/>
      <c r="AG26" s="434"/>
      <c r="AH26" s="425" t="str">
        <f t="shared" si="6"/>
        <v xml:space="preserve"> </v>
      </c>
      <c r="AI26" s="273"/>
      <c r="AJ26" s="273"/>
      <c r="AK26" s="273"/>
      <c r="AL26" s="273"/>
      <c r="AM26" s="273"/>
      <c r="AN26" s="273"/>
      <c r="AO26" s="273"/>
      <c r="AP26" s="273"/>
      <c r="AQ26" s="273"/>
      <c r="AR26" s="273"/>
      <c r="AS26" s="273"/>
      <c r="AT26" s="273"/>
      <c r="AU26" s="435"/>
      <c r="AV26" s="82"/>
    </row>
    <row r="27" spans="1:48" ht="24.75" customHeight="1">
      <c r="A27" s="424"/>
      <c r="B27" s="424"/>
      <c r="C27" s="425" t="str">
        <f t="shared" si="9"/>
        <v xml:space="preserve"> </v>
      </c>
      <c r="D27" s="273"/>
      <c r="E27" s="273"/>
      <c r="F27" s="273"/>
      <c r="G27" s="273"/>
      <c r="H27" s="273"/>
      <c r="I27" s="273"/>
      <c r="J27" s="273"/>
      <c r="K27" s="273"/>
      <c r="L27" s="273"/>
      <c r="M27" s="273"/>
      <c r="N27" s="273"/>
      <c r="O27" s="426">
        <f t="shared" si="1"/>
        <v>0</v>
      </c>
      <c r="P27" s="427"/>
      <c r="Q27" s="427"/>
      <c r="R27" s="425" t="str">
        <f t="shared" si="7"/>
        <v xml:space="preserve"> </v>
      </c>
      <c r="S27" s="273"/>
      <c r="T27" s="273"/>
      <c r="U27" s="273"/>
      <c r="V27" s="273"/>
      <c r="W27" s="273"/>
      <c r="X27" s="273"/>
      <c r="Y27" s="273"/>
      <c r="Z27" s="273"/>
      <c r="AA27" s="273"/>
      <c r="AB27" s="273"/>
      <c r="AC27" s="273"/>
      <c r="AD27" s="273"/>
      <c r="AE27" s="426">
        <f t="shared" si="8"/>
        <v>0</v>
      </c>
      <c r="AF27" s="434"/>
      <c r="AG27" s="434"/>
      <c r="AH27" s="425" t="str">
        <f t="shared" si="6"/>
        <v xml:space="preserve"> </v>
      </c>
      <c r="AI27" s="273"/>
      <c r="AJ27" s="273"/>
      <c r="AK27" s="273"/>
      <c r="AL27" s="273"/>
      <c r="AM27" s="273"/>
      <c r="AN27" s="273"/>
      <c r="AO27" s="273"/>
      <c r="AP27" s="273"/>
      <c r="AQ27" s="273"/>
      <c r="AR27" s="273"/>
      <c r="AS27" s="273"/>
      <c r="AT27" s="273"/>
      <c r="AU27" s="436"/>
      <c r="AV27" s="82"/>
    </row>
    <row r="28" spans="1:48" ht="24.75" customHeight="1">
      <c r="A28" s="424"/>
      <c r="B28" s="424"/>
      <c r="C28" s="425" t="str">
        <f t="shared" si="9"/>
        <v xml:space="preserve"> </v>
      </c>
      <c r="D28" s="273"/>
      <c r="E28" s="273"/>
      <c r="F28" s="273"/>
      <c r="G28" s="273"/>
      <c r="H28" s="273"/>
      <c r="I28" s="273"/>
      <c r="J28" s="273"/>
      <c r="K28" s="273"/>
      <c r="L28" s="273"/>
      <c r="M28" s="273"/>
      <c r="N28" s="273"/>
      <c r="O28" s="426">
        <f t="shared" si="1"/>
        <v>0</v>
      </c>
      <c r="P28" s="427"/>
      <c r="Q28" s="427"/>
      <c r="R28" s="425" t="str">
        <f t="shared" si="7"/>
        <v xml:space="preserve"> </v>
      </c>
      <c r="S28" s="273"/>
      <c r="T28" s="273"/>
      <c r="U28" s="273"/>
      <c r="V28" s="273"/>
      <c r="W28" s="273"/>
      <c r="X28" s="273"/>
      <c r="Y28" s="273"/>
      <c r="Z28" s="273"/>
      <c r="AA28" s="273"/>
      <c r="AB28" s="273"/>
      <c r="AC28" s="273"/>
      <c r="AD28" s="273"/>
      <c r="AE28" s="426">
        <f t="shared" si="8"/>
        <v>0</v>
      </c>
      <c r="AF28" s="427"/>
      <c r="AG28" s="427"/>
      <c r="AH28" s="425" t="str">
        <f t="shared" si="6"/>
        <v xml:space="preserve"> </v>
      </c>
      <c r="AI28" s="273"/>
      <c r="AJ28" s="273"/>
      <c r="AK28" s="273"/>
      <c r="AL28" s="273"/>
      <c r="AM28" s="273"/>
      <c r="AN28" s="273"/>
      <c r="AO28" s="273"/>
      <c r="AP28" s="273"/>
      <c r="AQ28" s="273"/>
      <c r="AR28" s="273"/>
      <c r="AS28" s="273"/>
      <c r="AT28" s="273"/>
      <c r="AU28" s="436"/>
      <c r="AV28" s="82"/>
    </row>
    <row r="29" spans="1:48" ht="24.75" customHeight="1">
      <c r="A29" s="424"/>
      <c r="B29" s="424"/>
      <c r="C29" s="425" t="str">
        <f t="shared" si="9"/>
        <v xml:space="preserve"> </v>
      </c>
      <c r="D29" s="273"/>
      <c r="E29" s="273"/>
      <c r="F29" s="273"/>
      <c r="G29" s="273"/>
      <c r="H29" s="273"/>
      <c r="I29" s="273"/>
      <c r="J29" s="273"/>
      <c r="K29" s="273"/>
      <c r="L29" s="273"/>
      <c r="M29" s="273"/>
      <c r="N29" s="273"/>
      <c r="O29" s="426">
        <f t="shared" si="1"/>
        <v>0</v>
      </c>
      <c r="P29" s="427"/>
      <c r="Q29" s="427"/>
      <c r="R29" s="425" t="str">
        <f t="shared" si="7"/>
        <v xml:space="preserve"> </v>
      </c>
      <c r="S29" s="273"/>
      <c r="T29" s="273"/>
      <c r="U29" s="273"/>
      <c r="V29" s="273"/>
      <c r="W29" s="273"/>
      <c r="X29" s="273"/>
      <c r="Y29" s="273"/>
      <c r="Z29" s="273"/>
      <c r="AA29" s="273"/>
      <c r="AB29" s="273"/>
      <c r="AC29" s="273"/>
      <c r="AD29" s="273"/>
      <c r="AE29" s="426">
        <f t="shared" si="8"/>
        <v>0</v>
      </c>
      <c r="AF29" s="427"/>
      <c r="AG29" s="427"/>
      <c r="AH29" s="425" t="str">
        <f>IF(COUNTIF(AI29:AT29,"*s")&gt;0,"X"," ")</f>
        <v xml:space="preserve"> </v>
      </c>
      <c r="AI29" s="273"/>
      <c r="AJ29" s="273"/>
      <c r="AK29" s="273"/>
      <c r="AL29" s="273"/>
      <c r="AM29" s="273"/>
      <c r="AN29" s="273"/>
      <c r="AO29" s="273"/>
      <c r="AP29" s="273"/>
      <c r="AQ29" s="273"/>
      <c r="AR29" s="273"/>
      <c r="AS29" s="273"/>
      <c r="AT29" s="273"/>
      <c r="AU29" s="436"/>
      <c r="AV29" s="82"/>
    </row>
    <row r="30" spans="1:48" ht="24.75" customHeight="1">
      <c r="A30" s="424"/>
      <c r="B30" s="424"/>
      <c r="C30" s="425" t="str">
        <f t="shared" si="9"/>
        <v xml:space="preserve"> </v>
      </c>
      <c r="D30" s="273"/>
      <c r="E30" s="273"/>
      <c r="F30" s="273"/>
      <c r="G30" s="273"/>
      <c r="H30" s="273"/>
      <c r="I30" s="273"/>
      <c r="J30" s="273"/>
      <c r="K30" s="273"/>
      <c r="L30" s="273"/>
      <c r="M30" s="273"/>
      <c r="N30" s="273"/>
      <c r="O30" s="426">
        <f t="shared" si="1"/>
        <v>0</v>
      </c>
      <c r="P30" s="427"/>
      <c r="Q30" s="427"/>
      <c r="R30" s="425" t="str">
        <f t="shared" si="7"/>
        <v xml:space="preserve"> </v>
      </c>
      <c r="S30" s="273"/>
      <c r="T30" s="273"/>
      <c r="U30" s="273"/>
      <c r="V30" s="273"/>
      <c r="W30" s="273"/>
      <c r="X30" s="273"/>
      <c r="Y30" s="273"/>
      <c r="Z30" s="273"/>
      <c r="AA30" s="273"/>
      <c r="AB30" s="273"/>
      <c r="AC30" s="273"/>
      <c r="AD30" s="273"/>
      <c r="AE30" s="426">
        <f t="shared" si="8"/>
        <v>0</v>
      </c>
      <c r="AF30" s="427"/>
      <c r="AG30" s="427"/>
      <c r="AH30" s="425" t="str">
        <f>IF(COUNTIF(AI30:AT30,"*s")&gt;0,"X"," ")</f>
        <v xml:space="preserve"> </v>
      </c>
      <c r="AI30" s="273"/>
      <c r="AJ30" s="273"/>
      <c r="AK30" s="273"/>
      <c r="AL30" s="273"/>
      <c r="AM30" s="273"/>
      <c r="AN30" s="273"/>
      <c r="AO30" s="273"/>
      <c r="AP30" s="273"/>
      <c r="AQ30" s="273"/>
      <c r="AR30" s="273"/>
      <c r="AS30" s="273"/>
      <c r="AT30" s="273"/>
      <c r="AU30" s="436"/>
      <c r="AV30" s="82"/>
    </row>
    <row r="31" spans="1:48" ht="24.75" customHeight="1">
      <c r="A31" s="429" t="s">
        <v>453</v>
      </c>
      <c r="B31" s="429"/>
      <c r="C31" s="431"/>
      <c r="D31" s="431">
        <f>COUNTIF(D5:D30,"A")</f>
        <v>1</v>
      </c>
      <c r="E31" s="431">
        <f t="shared" ref="E31:N31" si="13">COUNTIF(E5:E30,"A")</f>
        <v>1</v>
      </c>
      <c r="F31" s="431">
        <f t="shared" si="13"/>
        <v>1</v>
      </c>
      <c r="G31" s="431">
        <f t="shared" si="13"/>
        <v>1</v>
      </c>
      <c r="H31" s="431">
        <f t="shared" si="13"/>
        <v>1</v>
      </c>
      <c r="I31" s="431">
        <f t="shared" si="13"/>
        <v>1</v>
      </c>
      <c r="J31" s="431">
        <f t="shared" si="13"/>
        <v>1</v>
      </c>
      <c r="K31" s="431">
        <f t="shared" si="13"/>
        <v>1</v>
      </c>
      <c r="L31" s="431">
        <f t="shared" si="13"/>
        <v>1</v>
      </c>
      <c r="M31" s="431">
        <f t="shared" si="13"/>
        <v>1</v>
      </c>
      <c r="N31" s="431">
        <f t="shared" si="13"/>
        <v>0</v>
      </c>
      <c r="O31" s="431"/>
      <c r="P31" s="429" t="s">
        <v>453</v>
      </c>
      <c r="Q31" s="429"/>
      <c r="R31" s="430" t="str">
        <f>IF(COUNTIF(S31:AD31,"*s")&gt;0,"X"," ")</f>
        <v xml:space="preserve"> </v>
      </c>
      <c r="S31" s="431">
        <f>COUNTIF(S5:S30,"A")</f>
        <v>1</v>
      </c>
      <c r="T31" s="431">
        <f t="shared" ref="T31:AD31" si="14">COUNTIF(T5:T30,"A")</f>
        <v>1</v>
      </c>
      <c r="U31" s="431">
        <f t="shared" si="14"/>
        <v>1</v>
      </c>
      <c r="V31" s="431">
        <f t="shared" si="14"/>
        <v>1</v>
      </c>
      <c r="W31" s="431">
        <f t="shared" si="14"/>
        <v>1</v>
      </c>
      <c r="X31" s="431">
        <f t="shared" si="14"/>
        <v>1</v>
      </c>
      <c r="Y31" s="431">
        <f t="shared" si="14"/>
        <v>1</v>
      </c>
      <c r="Z31" s="431">
        <f t="shared" si="14"/>
        <v>1</v>
      </c>
      <c r="AA31" s="431">
        <f t="shared" si="14"/>
        <v>1</v>
      </c>
      <c r="AB31" s="431">
        <f t="shared" si="14"/>
        <v>1</v>
      </c>
      <c r="AC31" s="431">
        <f t="shared" si="14"/>
        <v>1</v>
      </c>
      <c r="AD31" s="431">
        <f t="shared" si="14"/>
        <v>0</v>
      </c>
      <c r="AE31" s="431"/>
      <c r="AF31" s="427"/>
      <c r="AG31" s="427"/>
      <c r="AH31" s="425" t="str">
        <f>IF(COUNTIF(AI31:AT31,"*s")&gt;0,"X"," ")</f>
        <v xml:space="preserve"> </v>
      </c>
      <c r="AI31" s="273"/>
      <c r="AJ31" s="273"/>
      <c r="AK31" s="273"/>
      <c r="AL31" s="273"/>
      <c r="AM31" s="273"/>
      <c r="AN31" s="273"/>
      <c r="AO31" s="273"/>
      <c r="AP31" s="273"/>
      <c r="AQ31" s="273"/>
      <c r="AR31" s="273"/>
      <c r="AS31" s="273"/>
      <c r="AT31" s="273"/>
      <c r="AU31" s="436"/>
      <c r="AV31" s="82"/>
    </row>
    <row r="32" spans="1:48" ht="24.75" customHeight="1">
      <c r="A32" s="429" t="s">
        <v>454</v>
      </c>
      <c r="B32" s="429"/>
      <c r="C32" s="431"/>
      <c r="D32" s="431">
        <f>COUNTIF(D5:D30,"B")</f>
        <v>1</v>
      </c>
      <c r="E32" s="431">
        <f t="shared" ref="E32:M32" si="15">COUNTIF(E5:E30,"B")</f>
        <v>0</v>
      </c>
      <c r="F32" s="431">
        <f t="shared" si="15"/>
        <v>1</v>
      </c>
      <c r="G32" s="431">
        <f t="shared" si="15"/>
        <v>1</v>
      </c>
      <c r="H32" s="431">
        <f t="shared" si="15"/>
        <v>1</v>
      </c>
      <c r="I32" s="431">
        <f t="shared" si="15"/>
        <v>1</v>
      </c>
      <c r="J32" s="431">
        <f t="shared" si="15"/>
        <v>1</v>
      </c>
      <c r="K32" s="431">
        <f t="shared" si="15"/>
        <v>1</v>
      </c>
      <c r="L32" s="431">
        <f t="shared" si="15"/>
        <v>1</v>
      </c>
      <c r="M32" s="431">
        <f t="shared" si="15"/>
        <v>1</v>
      </c>
      <c r="N32" s="431"/>
      <c r="O32" s="431"/>
      <c r="P32" s="429" t="s">
        <v>454</v>
      </c>
      <c r="Q32" s="429"/>
      <c r="R32" s="430" t="str">
        <f>IF(COUNTIF(S32:AD32,"*s")&gt;0,"X"," ")</f>
        <v xml:space="preserve"> </v>
      </c>
      <c r="S32" s="431">
        <f>COUNTIF(S5:S30,"B")</f>
        <v>0</v>
      </c>
      <c r="T32" s="431">
        <f t="shared" ref="T32:AC32" si="16">COUNTIF(T5:T30,"B")</f>
        <v>0</v>
      </c>
      <c r="U32" s="431">
        <f t="shared" si="16"/>
        <v>0</v>
      </c>
      <c r="V32" s="431">
        <f t="shared" si="16"/>
        <v>1</v>
      </c>
      <c r="W32" s="431">
        <f t="shared" si="16"/>
        <v>1</v>
      </c>
      <c r="X32" s="431">
        <f t="shared" si="16"/>
        <v>0</v>
      </c>
      <c r="Y32" s="431">
        <f t="shared" si="16"/>
        <v>0</v>
      </c>
      <c r="Z32" s="431">
        <f t="shared" si="16"/>
        <v>1</v>
      </c>
      <c r="AA32" s="431">
        <f t="shared" si="16"/>
        <v>0</v>
      </c>
      <c r="AB32" s="431">
        <f t="shared" si="16"/>
        <v>1</v>
      </c>
      <c r="AC32" s="431">
        <f t="shared" si="16"/>
        <v>0</v>
      </c>
      <c r="AD32" s="431"/>
      <c r="AE32" s="431"/>
      <c r="AF32" s="427"/>
      <c r="AG32" s="427"/>
      <c r="AH32" s="425" t="str">
        <f>IF(COUNTIF(AI32:AT32,"*s")&gt;0,"X"," ")</f>
        <v xml:space="preserve"> </v>
      </c>
      <c r="AI32" s="273"/>
      <c r="AJ32" s="273"/>
      <c r="AK32" s="273"/>
      <c r="AL32" s="273"/>
      <c r="AM32" s="273"/>
      <c r="AN32" s="273"/>
      <c r="AO32" s="273"/>
      <c r="AP32" s="273"/>
      <c r="AQ32" s="273"/>
      <c r="AR32" s="273"/>
      <c r="AS32" s="273"/>
      <c r="AT32" s="273"/>
      <c r="AU32" s="436"/>
      <c r="AV32" s="82"/>
    </row>
    <row r="33" spans="1:51" ht="24.75" customHeight="1">
      <c r="A33" s="429" t="s">
        <v>455</v>
      </c>
      <c r="B33" s="429"/>
      <c r="C33" s="437"/>
      <c r="D33" s="431">
        <f>COUNTIF(D5:D30,"N/S")</f>
        <v>1</v>
      </c>
      <c r="E33" s="431">
        <f t="shared" ref="E33:N33" si="17">COUNTIF(E5:E30,"N/S")</f>
        <v>0</v>
      </c>
      <c r="F33" s="431">
        <f t="shared" si="17"/>
        <v>0</v>
      </c>
      <c r="G33" s="431">
        <f>COUNTIF(G5:G30,"N/S")</f>
        <v>1</v>
      </c>
      <c r="H33" s="431">
        <f t="shared" si="17"/>
        <v>1</v>
      </c>
      <c r="I33" s="431">
        <f>COUNTIF(I5:I30,"N/S")</f>
        <v>0</v>
      </c>
      <c r="J33" s="431">
        <f t="shared" si="17"/>
        <v>3</v>
      </c>
      <c r="K33" s="431">
        <f>COUNTIF(K5:K30,"N/S")</f>
        <v>1</v>
      </c>
      <c r="L33" s="431">
        <f t="shared" si="17"/>
        <v>2</v>
      </c>
      <c r="M33" s="431">
        <f>COUNTIF(M5:M30,"N/S")</f>
        <v>1</v>
      </c>
      <c r="N33" s="431">
        <f t="shared" si="17"/>
        <v>0</v>
      </c>
      <c r="O33" s="437"/>
      <c r="P33" s="429" t="s">
        <v>455</v>
      </c>
      <c r="Q33" s="429"/>
      <c r="R33" s="430" t="str">
        <f>IF(COUNTIF(S33:AD33,"*s")&gt;0,"X"," ")</f>
        <v xml:space="preserve"> </v>
      </c>
      <c r="S33" s="431">
        <f>COUNTIF(S5:S30,"N/S")</f>
        <v>0</v>
      </c>
      <c r="T33" s="431">
        <f>COUNTIF(T5:T30,"N/S")</f>
        <v>0</v>
      </c>
      <c r="U33" s="431">
        <f t="shared" ref="U33:AD33" si="18">COUNTIF(U5:U30,"N/S")</f>
        <v>0</v>
      </c>
      <c r="V33" s="431">
        <f t="shared" si="18"/>
        <v>1</v>
      </c>
      <c r="W33" s="431">
        <f t="shared" si="18"/>
        <v>0</v>
      </c>
      <c r="X33" s="431">
        <f t="shared" si="18"/>
        <v>0</v>
      </c>
      <c r="Y33" s="431">
        <f t="shared" si="18"/>
        <v>0</v>
      </c>
      <c r="Z33" s="431">
        <f t="shared" si="18"/>
        <v>0</v>
      </c>
      <c r="AA33" s="431">
        <f t="shared" si="18"/>
        <v>0</v>
      </c>
      <c r="AB33" s="431">
        <f t="shared" si="18"/>
        <v>0</v>
      </c>
      <c r="AC33" s="431">
        <f t="shared" si="18"/>
        <v>0</v>
      </c>
      <c r="AD33" s="431">
        <f t="shared" si="18"/>
        <v>0</v>
      </c>
      <c r="AE33" s="437"/>
      <c r="AF33" s="427"/>
      <c r="AG33" s="427"/>
      <c r="AH33" s="425" t="str">
        <f>IF(COUNTIF(AI33:AT33,"*s")&gt;0,"X"," ")</f>
        <v xml:space="preserve"> </v>
      </c>
      <c r="AI33" s="273"/>
      <c r="AJ33" s="273"/>
      <c r="AK33" s="273"/>
      <c r="AL33" s="273"/>
      <c r="AM33" s="273"/>
      <c r="AN33" s="273"/>
      <c r="AO33" s="273"/>
      <c r="AP33" s="273"/>
      <c r="AQ33" s="273"/>
      <c r="AR33" s="273"/>
      <c r="AS33" s="273"/>
      <c r="AT33" s="273"/>
      <c r="AU33" s="436"/>
    </row>
    <row r="34" spans="1:51" s="4" customFormat="1" ht="30" customHeight="1">
      <c r="A34" s="274" t="s">
        <v>21</v>
      </c>
      <c r="B34" s="598" t="str">
        <f>B1</f>
        <v>Winchester</v>
      </c>
      <c r="C34" s="599"/>
      <c r="D34" s="599"/>
      <c r="E34" s="599"/>
      <c r="F34" s="599"/>
      <c r="G34" s="599"/>
      <c r="H34" s="599"/>
      <c r="I34" s="599"/>
      <c r="J34" s="599"/>
      <c r="K34" s="599"/>
      <c r="L34" s="599"/>
      <c r="M34" s="599"/>
      <c r="N34" s="599"/>
      <c r="O34" s="600"/>
      <c r="P34" s="605" t="s">
        <v>112</v>
      </c>
      <c r="Q34" s="606"/>
      <c r="R34" s="606"/>
      <c r="S34" s="606"/>
      <c r="T34" s="606"/>
      <c r="U34" s="606"/>
      <c r="V34" s="606"/>
      <c r="W34" s="606"/>
      <c r="X34" s="606"/>
      <c r="Y34" s="606"/>
      <c r="Z34" s="606"/>
      <c r="AA34" s="606"/>
      <c r="AB34" s="606"/>
      <c r="AC34" s="606"/>
      <c r="AD34" s="606"/>
      <c r="AE34" s="607"/>
      <c r="AF34" s="613" t="s">
        <v>119</v>
      </c>
      <c r="AG34" s="614"/>
      <c r="AH34" s="614"/>
      <c r="AI34" s="614"/>
      <c r="AJ34" s="614"/>
      <c r="AK34" s="614"/>
      <c r="AL34" s="614"/>
      <c r="AM34" s="614"/>
      <c r="AN34" s="614"/>
      <c r="AO34" s="614"/>
      <c r="AP34" s="614"/>
      <c r="AQ34" s="614"/>
      <c r="AR34" s="615"/>
      <c r="AS34" s="616" t="str">
        <f>AS1</f>
        <v>N</v>
      </c>
      <c r="AT34" s="617"/>
      <c r="AU34" s="618"/>
      <c r="AV34" s="85"/>
      <c r="AW34" s="8"/>
      <c r="AX34" s="8"/>
      <c r="AY34" s="8"/>
    </row>
    <row r="35" spans="1:51" s="18" customFormat="1" ht="30" customHeight="1">
      <c r="A35" s="275" t="s">
        <v>22</v>
      </c>
      <c r="B35" s="601" t="str">
        <f>B2</f>
        <v>7th July</v>
      </c>
      <c r="C35" s="602"/>
      <c r="D35" s="602"/>
      <c r="E35" s="602"/>
      <c r="F35" s="602"/>
      <c r="G35" s="602"/>
      <c r="H35" s="602"/>
      <c r="I35" s="602"/>
      <c r="J35" s="602"/>
      <c r="K35" s="602"/>
      <c r="L35" s="602"/>
      <c r="M35" s="602"/>
      <c r="N35" s="602"/>
      <c r="O35" s="603"/>
      <c r="P35" s="591" t="s">
        <v>364</v>
      </c>
      <c r="Q35" s="591"/>
      <c r="R35" s="591"/>
      <c r="S35" s="591"/>
      <c r="T35" s="591"/>
      <c r="U35" s="591"/>
      <c r="V35" s="591"/>
      <c r="W35" s="591"/>
      <c r="X35" s="591"/>
      <c r="Y35" s="591"/>
      <c r="Z35" s="591"/>
      <c r="AA35" s="591"/>
      <c r="AB35" s="591"/>
      <c r="AC35" s="591"/>
      <c r="AD35" s="591"/>
      <c r="AE35" s="591"/>
      <c r="AF35" s="604" t="str">
        <f>AF2</f>
        <v>Newbury</v>
      </c>
      <c r="AG35" s="604"/>
      <c r="AH35" s="604"/>
      <c r="AI35" s="604"/>
      <c r="AJ35" s="604"/>
      <c r="AK35" s="604"/>
      <c r="AL35" s="604"/>
      <c r="AM35" s="604"/>
      <c r="AN35" s="604"/>
      <c r="AO35" s="604"/>
      <c r="AP35" s="604"/>
      <c r="AQ35" s="604"/>
      <c r="AR35" s="604"/>
      <c r="AS35" s="608" t="str">
        <f>AS2</f>
        <v>NN</v>
      </c>
      <c r="AT35" s="608"/>
      <c r="AU35" s="608"/>
      <c r="AV35" s="8"/>
      <c r="AW35" s="19"/>
      <c r="AX35" s="19"/>
      <c r="AY35" s="19"/>
    </row>
    <row r="36" spans="1:51" s="87" customFormat="1" ht="91.5" customHeight="1">
      <c r="A36" s="278" t="s">
        <v>387</v>
      </c>
      <c r="B36" s="325" t="s">
        <v>465</v>
      </c>
      <c r="C36" s="589" t="s">
        <v>392</v>
      </c>
      <c r="D36" s="279" t="s">
        <v>115</v>
      </c>
      <c r="E36" s="279" t="s">
        <v>9</v>
      </c>
      <c r="F36" s="279" t="s">
        <v>6</v>
      </c>
      <c r="G36" s="279" t="s">
        <v>117</v>
      </c>
      <c r="H36" s="279" t="s">
        <v>4</v>
      </c>
      <c r="I36" s="279" t="s">
        <v>116</v>
      </c>
      <c r="J36" s="279" t="s">
        <v>3</v>
      </c>
      <c r="K36" s="279" t="s">
        <v>118</v>
      </c>
      <c r="L36" s="279" t="s">
        <v>2</v>
      </c>
      <c r="M36" s="279" t="s">
        <v>114</v>
      </c>
      <c r="N36" s="279" t="s">
        <v>8</v>
      </c>
      <c r="O36" s="280"/>
      <c r="P36" s="278" t="s">
        <v>388</v>
      </c>
      <c r="Q36" s="325" t="s">
        <v>465</v>
      </c>
      <c r="R36" s="589" t="s">
        <v>392</v>
      </c>
      <c r="S36" s="279" t="s">
        <v>116</v>
      </c>
      <c r="T36" s="279" t="s">
        <v>15</v>
      </c>
      <c r="U36" s="279" t="s">
        <v>114</v>
      </c>
      <c r="V36" s="279" t="s">
        <v>6</v>
      </c>
      <c r="W36" s="279" t="s">
        <v>4</v>
      </c>
      <c r="X36" s="279" t="s">
        <v>118</v>
      </c>
      <c r="Y36" s="279" t="s">
        <v>117</v>
      </c>
      <c r="Z36" s="279" t="s">
        <v>3</v>
      </c>
      <c r="AA36" s="279" t="s">
        <v>2</v>
      </c>
      <c r="AB36" s="279" t="s">
        <v>115</v>
      </c>
      <c r="AC36" s="279" t="s">
        <v>13</v>
      </c>
      <c r="AD36" s="286" t="s">
        <v>8</v>
      </c>
      <c r="AE36" s="281"/>
      <c r="AF36" s="278" t="s">
        <v>389</v>
      </c>
      <c r="AG36" s="325" t="s">
        <v>465</v>
      </c>
      <c r="AH36" s="589" t="s">
        <v>392</v>
      </c>
      <c r="AI36" s="279" t="s">
        <v>116</v>
      </c>
      <c r="AJ36" s="279" t="s">
        <v>42</v>
      </c>
      <c r="AK36" s="279" t="s">
        <v>6</v>
      </c>
      <c r="AL36" s="279" t="s">
        <v>114</v>
      </c>
      <c r="AM36" s="279" t="s">
        <v>4</v>
      </c>
      <c r="AN36" s="279" t="s">
        <v>118</v>
      </c>
      <c r="AO36" s="279" t="s">
        <v>3</v>
      </c>
      <c r="AP36" s="279" t="s">
        <v>117</v>
      </c>
      <c r="AQ36" s="279" t="s">
        <v>2</v>
      </c>
      <c r="AR36" s="279" t="s">
        <v>115</v>
      </c>
      <c r="AS36" s="279" t="s">
        <v>5</v>
      </c>
      <c r="AT36" s="286" t="s">
        <v>8</v>
      </c>
      <c r="AU36" s="281"/>
      <c r="AV36" s="86"/>
      <c r="AW36" s="271"/>
      <c r="AX36" s="271"/>
      <c r="AY36" s="271"/>
    </row>
    <row r="37" spans="1:51" s="89" customFormat="1" ht="39.75" customHeight="1">
      <c r="A37" s="282"/>
      <c r="B37" s="326"/>
      <c r="C37" s="590"/>
      <c r="D37" s="283"/>
      <c r="E37" s="283"/>
      <c r="F37" s="283"/>
      <c r="G37" s="283"/>
      <c r="H37" s="283"/>
      <c r="I37" s="283"/>
      <c r="J37" s="283"/>
      <c r="K37" s="283"/>
      <c r="L37" s="283"/>
      <c r="M37" s="283"/>
      <c r="N37" s="283"/>
      <c r="O37" s="284"/>
      <c r="P37" s="282"/>
      <c r="Q37" s="326"/>
      <c r="R37" s="590"/>
      <c r="S37" s="283"/>
      <c r="T37" s="283"/>
      <c r="U37" s="283"/>
      <c r="V37" s="283"/>
      <c r="W37" s="283"/>
      <c r="X37" s="283"/>
      <c r="Y37" s="283"/>
      <c r="Z37" s="283"/>
      <c r="AA37" s="283"/>
      <c r="AB37" s="283"/>
      <c r="AC37" s="283"/>
      <c r="AD37" s="283"/>
      <c r="AE37" s="285"/>
      <c r="AF37" s="282"/>
      <c r="AG37" s="326"/>
      <c r="AH37" s="590"/>
      <c r="AI37" s="283"/>
      <c r="AJ37" s="283"/>
      <c r="AK37" s="283"/>
      <c r="AL37" s="283"/>
      <c r="AM37" s="283"/>
      <c r="AN37" s="283"/>
      <c r="AO37" s="283"/>
      <c r="AP37" s="283"/>
      <c r="AQ37" s="283"/>
      <c r="AR37" s="283"/>
      <c r="AS37" s="283"/>
      <c r="AT37" s="283"/>
      <c r="AU37" s="285"/>
      <c r="AV37" s="88"/>
      <c r="AW37" s="272"/>
      <c r="AX37" s="272"/>
      <c r="AY37" s="272"/>
    </row>
    <row r="38" spans="1:51" s="91" customFormat="1" ht="24.75" customHeight="1">
      <c r="A38" s="424" t="s">
        <v>868</v>
      </c>
      <c r="B38" s="424" t="s">
        <v>869</v>
      </c>
      <c r="C38" s="425" t="s">
        <v>128</v>
      </c>
      <c r="D38" s="273"/>
      <c r="E38" s="273"/>
      <c r="F38" s="273"/>
      <c r="G38" s="273"/>
      <c r="H38" s="273" t="s">
        <v>717</v>
      </c>
      <c r="I38" s="273"/>
      <c r="J38" s="273"/>
      <c r="K38" s="273"/>
      <c r="L38" s="273" t="s">
        <v>717</v>
      </c>
      <c r="M38" s="273" t="s">
        <v>717</v>
      </c>
      <c r="N38" s="273"/>
      <c r="O38" s="426">
        <f>COUNTIF(D38:M38,"*")</f>
        <v>3</v>
      </c>
      <c r="P38" s="427" t="s">
        <v>888</v>
      </c>
      <c r="Q38" s="427" t="s">
        <v>889</v>
      </c>
      <c r="R38" s="425" t="str">
        <f>IF(COUNTIF(S38:AD38,"*s")&gt;0,"X"," ")</f>
        <v xml:space="preserve"> </v>
      </c>
      <c r="S38" s="273"/>
      <c r="T38" s="273"/>
      <c r="U38" s="273"/>
      <c r="V38" s="273"/>
      <c r="W38" s="273"/>
      <c r="X38" s="273"/>
      <c r="Y38" s="273"/>
      <c r="Z38" s="273" t="s">
        <v>0</v>
      </c>
      <c r="AA38" s="273"/>
      <c r="AB38" s="273"/>
      <c r="AC38" s="273" t="s">
        <v>1</v>
      </c>
      <c r="AD38" s="273">
        <v>1</v>
      </c>
      <c r="AE38" s="426">
        <f>COUNTIF(S38:AC38,"*")</f>
        <v>2</v>
      </c>
      <c r="AF38" s="427" t="s">
        <v>899</v>
      </c>
      <c r="AG38" s="427">
        <v>3879720</v>
      </c>
      <c r="AH38" s="425"/>
      <c r="AI38" s="273"/>
      <c r="AJ38" s="273"/>
      <c r="AK38" s="273"/>
      <c r="AL38" s="273"/>
      <c r="AM38" s="273" t="s">
        <v>1</v>
      </c>
      <c r="AN38" s="273"/>
      <c r="AO38" s="273"/>
      <c r="AP38" s="273" t="s">
        <v>0</v>
      </c>
      <c r="AQ38" s="273" t="s">
        <v>0</v>
      </c>
      <c r="AR38" s="273"/>
      <c r="AS38" s="273"/>
      <c r="AT38" s="273">
        <v>1</v>
      </c>
      <c r="AU38" s="426">
        <f>COUNTIF(AI38:AS38,"*")</f>
        <v>3</v>
      </c>
      <c r="AV38" s="90"/>
      <c r="AW38" s="92"/>
      <c r="AX38" s="92"/>
      <c r="AY38" s="92"/>
    </row>
    <row r="39" spans="1:51" s="91" customFormat="1" ht="24.75" customHeight="1">
      <c r="A39" s="424" t="s">
        <v>870</v>
      </c>
      <c r="B39" s="424" t="s">
        <v>871</v>
      </c>
      <c r="C39" s="425" t="str">
        <f t="shared" ref="C39:C47" si="19">IF(COUNTIF(D39:N39,"*s")&gt;0,"X"," ")</f>
        <v xml:space="preserve"> </v>
      </c>
      <c r="D39" s="273"/>
      <c r="E39" s="273"/>
      <c r="F39" s="273"/>
      <c r="G39" s="273"/>
      <c r="H39" s="273"/>
      <c r="I39" s="273" t="s">
        <v>0</v>
      </c>
      <c r="J39" s="273" t="s">
        <v>0</v>
      </c>
      <c r="K39" s="273" t="s">
        <v>1</v>
      </c>
      <c r="L39" s="273"/>
      <c r="M39" s="273"/>
      <c r="N39" s="273">
        <v>1</v>
      </c>
      <c r="O39" s="426">
        <f t="shared" ref="O39:O63" si="20">COUNTIF(D39:M39,"*")</f>
        <v>3</v>
      </c>
      <c r="P39" s="427" t="s">
        <v>890</v>
      </c>
      <c r="Q39" s="427" t="s">
        <v>891</v>
      </c>
      <c r="R39" s="425" t="str">
        <f t="shared" ref="R39:R45" si="21">IF(COUNTIF(S39:AD39,"*s")&gt;0,"X"," ")</f>
        <v xml:space="preserve"> </v>
      </c>
      <c r="S39" s="273"/>
      <c r="T39" s="273"/>
      <c r="U39" s="273" t="s">
        <v>1</v>
      </c>
      <c r="V39" s="273"/>
      <c r="W39" s="273"/>
      <c r="X39" s="273" t="s">
        <v>1</v>
      </c>
      <c r="Y39" s="273"/>
      <c r="Z39" s="273"/>
      <c r="AA39" s="273"/>
      <c r="AB39" s="273"/>
      <c r="AC39" s="273"/>
      <c r="AD39" s="273"/>
      <c r="AE39" s="426">
        <f t="shared" ref="AE39:AE63" si="22">COUNTIF(S39:AC39,"*")</f>
        <v>2</v>
      </c>
      <c r="AF39" s="427" t="s">
        <v>900</v>
      </c>
      <c r="AG39" s="427" t="s">
        <v>901</v>
      </c>
      <c r="AH39" s="425"/>
      <c r="AI39" s="273"/>
      <c r="AJ39" s="273"/>
      <c r="AK39" s="273" t="s">
        <v>0</v>
      </c>
      <c r="AL39" s="273"/>
      <c r="AM39" s="273"/>
      <c r="AN39" s="273"/>
      <c r="AO39" s="273"/>
      <c r="AP39" s="273"/>
      <c r="AQ39" s="273"/>
      <c r="AR39" s="273"/>
      <c r="AS39" s="273"/>
      <c r="AT39" s="273"/>
      <c r="AU39" s="426">
        <f>COUNTIF(AI39:AS39,"*")</f>
        <v>1</v>
      </c>
      <c r="AV39" s="90"/>
      <c r="AW39" s="92"/>
      <c r="AX39" s="92"/>
      <c r="AY39" s="92"/>
    </row>
    <row r="40" spans="1:51" s="91" customFormat="1" ht="24.75" customHeight="1">
      <c r="A40" s="424" t="s">
        <v>872</v>
      </c>
      <c r="B40" s="424" t="s">
        <v>873</v>
      </c>
      <c r="C40" s="425" t="str">
        <f t="shared" si="19"/>
        <v xml:space="preserve"> </v>
      </c>
      <c r="D40" s="273"/>
      <c r="E40" s="273"/>
      <c r="F40" s="273"/>
      <c r="G40" s="273" t="s">
        <v>0</v>
      </c>
      <c r="H40" s="273"/>
      <c r="I40" s="273"/>
      <c r="J40" s="273"/>
      <c r="K40" s="273" t="s">
        <v>0</v>
      </c>
      <c r="L40" s="273"/>
      <c r="M40" s="273" t="s">
        <v>0</v>
      </c>
      <c r="N40" s="273"/>
      <c r="O40" s="426">
        <f t="shared" si="20"/>
        <v>3</v>
      </c>
      <c r="P40" s="424" t="s">
        <v>892</v>
      </c>
      <c r="Q40" s="427">
        <v>3494167</v>
      </c>
      <c r="R40" s="425" t="str">
        <f t="shared" si="21"/>
        <v>X</v>
      </c>
      <c r="S40" s="273"/>
      <c r="T40" s="273"/>
      <c r="U40" s="273"/>
      <c r="V40" s="273" t="s">
        <v>0</v>
      </c>
      <c r="W40" s="273"/>
      <c r="X40" s="273" t="s">
        <v>717</v>
      </c>
      <c r="Y40" s="273" t="s">
        <v>1</v>
      </c>
      <c r="Z40" s="273"/>
      <c r="AA40" s="273"/>
      <c r="AB40" s="273"/>
      <c r="AC40" s="273"/>
      <c r="AD40" s="273"/>
      <c r="AE40" s="426">
        <f t="shared" si="22"/>
        <v>3</v>
      </c>
      <c r="AF40" s="427" t="s">
        <v>902</v>
      </c>
      <c r="AG40" s="427" t="s">
        <v>903</v>
      </c>
      <c r="AH40" s="425"/>
      <c r="AI40" s="273"/>
      <c r="AJ40" s="273"/>
      <c r="AK40" s="273" t="s">
        <v>1</v>
      </c>
      <c r="AL40" s="273"/>
      <c r="AM40" s="273"/>
      <c r="AN40" s="273"/>
      <c r="AO40" s="273"/>
      <c r="AP40" s="273"/>
      <c r="AQ40" s="273"/>
      <c r="AR40" s="273"/>
      <c r="AS40" s="273"/>
      <c r="AT40" s="273"/>
      <c r="AU40" s="426">
        <f t="shared" ref="AU40:AU53" si="23">COUNTIF(AI40:AS40,"*")</f>
        <v>1</v>
      </c>
      <c r="AV40" s="90"/>
      <c r="AW40" s="92"/>
      <c r="AX40" s="92"/>
      <c r="AY40" s="92"/>
    </row>
    <row r="41" spans="1:51" s="91" customFormat="1" ht="24.75" customHeight="1">
      <c r="A41" s="424" t="s">
        <v>874</v>
      </c>
      <c r="B41" s="424" t="s">
        <v>875</v>
      </c>
      <c r="C41" s="425" t="str">
        <f t="shared" si="19"/>
        <v xml:space="preserve"> </v>
      </c>
      <c r="D41" s="273"/>
      <c r="E41" s="273"/>
      <c r="F41" s="273"/>
      <c r="G41" s="273"/>
      <c r="H41" s="273" t="s">
        <v>1</v>
      </c>
      <c r="I41" s="273"/>
      <c r="J41" s="273"/>
      <c r="K41" s="273"/>
      <c r="L41" s="273" t="s">
        <v>1</v>
      </c>
      <c r="M41" s="273" t="s">
        <v>1</v>
      </c>
      <c r="N41" s="273">
        <v>2</v>
      </c>
      <c r="O41" s="426">
        <f t="shared" si="20"/>
        <v>3</v>
      </c>
      <c r="P41" s="476" t="s">
        <v>893</v>
      </c>
      <c r="Q41" s="476" t="s">
        <v>894</v>
      </c>
      <c r="R41" s="425" t="str">
        <f t="shared" si="21"/>
        <v xml:space="preserve"> </v>
      </c>
      <c r="S41" s="273" t="s">
        <v>0</v>
      </c>
      <c r="T41" s="273"/>
      <c r="U41" s="273" t="s">
        <v>0</v>
      </c>
      <c r="V41" s="273"/>
      <c r="W41" s="273"/>
      <c r="X41" s="273"/>
      <c r="Y41" s="273"/>
      <c r="Z41" s="273"/>
      <c r="AA41" s="273"/>
      <c r="AB41" s="273"/>
      <c r="AC41" s="273" t="s">
        <v>0</v>
      </c>
      <c r="AD41" s="273">
        <v>2</v>
      </c>
      <c r="AE41" s="426">
        <f t="shared" si="22"/>
        <v>3</v>
      </c>
      <c r="AF41" s="476" t="s">
        <v>904</v>
      </c>
      <c r="AG41" s="476" t="s">
        <v>905</v>
      </c>
      <c r="AH41" s="425"/>
      <c r="AI41" s="273"/>
      <c r="AJ41" s="273"/>
      <c r="AK41" s="273"/>
      <c r="AL41" s="273"/>
      <c r="AM41" s="273"/>
      <c r="AN41" s="273"/>
      <c r="AO41" s="273" t="s">
        <v>0</v>
      </c>
      <c r="AP41" s="273" t="s">
        <v>1</v>
      </c>
      <c r="AQ41" s="273" t="s">
        <v>1</v>
      </c>
      <c r="AR41" s="273"/>
      <c r="AS41" s="273"/>
      <c r="AT41" s="273">
        <v>2</v>
      </c>
      <c r="AU41" s="426">
        <f t="shared" si="23"/>
        <v>3</v>
      </c>
      <c r="AV41" s="90"/>
      <c r="AW41" s="92"/>
      <c r="AX41" s="92"/>
      <c r="AY41" s="92"/>
    </row>
    <row r="42" spans="1:51" s="91" customFormat="1" ht="24.75" customHeight="1">
      <c r="A42" s="424" t="s">
        <v>876</v>
      </c>
      <c r="B42" s="424" t="s">
        <v>877</v>
      </c>
      <c r="C42" s="425" t="str">
        <f t="shared" si="19"/>
        <v>X</v>
      </c>
      <c r="D42" s="273" t="s">
        <v>0</v>
      </c>
      <c r="E42" s="273"/>
      <c r="F42" s="273"/>
      <c r="G42" s="273"/>
      <c r="H42" s="273" t="s">
        <v>717</v>
      </c>
      <c r="I42" s="273"/>
      <c r="J42" s="273"/>
      <c r="K42" s="273"/>
      <c r="L42" s="273"/>
      <c r="M42" s="273"/>
      <c r="N42" s="273">
        <v>3</v>
      </c>
      <c r="O42" s="426">
        <f t="shared" si="20"/>
        <v>2</v>
      </c>
      <c r="P42" s="476" t="s">
        <v>895</v>
      </c>
      <c r="Q42" s="476">
        <v>3628753</v>
      </c>
      <c r="R42" s="425" t="str">
        <f t="shared" si="21"/>
        <v xml:space="preserve"> </v>
      </c>
      <c r="S42" s="273"/>
      <c r="T42" s="273" t="s">
        <v>0</v>
      </c>
      <c r="U42" s="273"/>
      <c r="V42" s="273"/>
      <c r="W42" s="273"/>
      <c r="X42" s="273"/>
      <c r="Y42" s="273" t="s">
        <v>0</v>
      </c>
      <c r="Z42" s="273"/>
      <c r="AA42" s="273" t="s">
        <v>0</v>
      </c>
      <c r="AB42" s="273"/>
      <c r="AC42" s="273"/>
      <c r="AD42" s="273"/>
      <c r="AE42" s="426">
        <f t="shared" si="22"/>
        <v>3</v>
      </c>
      <c r="AF42" s="476" t="s">
        <v>906</v>
      </c>
      <c r="AG42" s="476" t="s">
        <v>907</v>
      </c>
      <c r="AH42" s="425"/>
      <c r="AI42" s="273"/>
      <c r="AJ42" s="273"/>
      <c r="AK42" s="273"/>
      <c r="AL42" s="273" t="s">
        <v>0</v>
      </c>
      <c r="AM42" s="273" t="s">
        <v>0</v>
      </c>
      <c r="AN42" s="273"/>
      <c r="AO42" s="273"/>
      <c r="AP42" s="273"/>
      <c r="AQ42" s="273"/>
      <c r="AR42" s="273" t="s">
        <v>0</v>
      </c>
      <c r="AS42" s="273"/>
      <c r="AT42" s="273">
        <v>3</v>
      </c>
      <c r="AU42" s="426">
        <f t="shared" si="23"/>
        <v>3</v>
      </c>
      <c r="AV42" s="90"/>
      <c r="AW42" s="92"/>
      <c r="AX42" s="92"/>
      <c r="AY42" s="92"/>
    </row>
    <row r="43" spans="1:51" s="91" customFormat="1" ht="24.75" customHeight="1">
      <c r="A43" s="424" t="s">
        <v>878</v>
      </c>
      <c r="B43" s="424" t="s">
        <v>879</v>
      </c>
      <c r="C43" s="425" t="str">
        <f t="shared" si="19"/>
        <v xml:space="preserve"> </v>
      </c>
      <c r="D43" s="273"/>
      <c r="E43" s="273"/>
      <c r="F43" s="273"/>
      <c r="G43" s="273"/>
      <c r="H43" s="273" t="s">
        <v>0</v>
      </c>
      <c r="I43" s="273"/>
      <c r="J43" s="273"/>
      <c r="K43" s="273"/>
      <c r="L43" s="273" t="s">
        <v>0</v>
      </c>
      <c r="M43" s="273"/>
      <c r="N43" s="273">
        <v>4</v>
      </c>
      <c r="O43" s="426">
        <f t="shared" si="20"/>
        <v>2</v>
      </c>
      <c r="P43" s="476" t="s">
        <v>896</v>
      </c>
      <c r="Q43" s="476">
        <v>3588521</v>
      </c>
      <c r="R43" s="425" t="str">
        <f t="shared" si="21"/>
        <v xml:space="preserve"> </v>
      </c>
      <c r="S43" s="273"/>
      <c r="T43" s="273"/>
      <c r="U43" s="273"/>
      <c r="V43" s="273"/>
      <c r="W43" s="273"/>
      <c r="X43" s="273" t="s">
        <v>0</v>
      </c>
      <c r="Y43" s="273"/>
      <c r="Z43" s="273"/>
      <c r="AA43" s="273"/>
      <c r="AB43" s="273" t="s">
        <v>0</v>
      </c>
      <c r="AC43" s="273"/>
      <c r="AD43" s="273">
        <v>3</v>
      </c>
      <c r="AE43" s="426">
        <f t="shared" si="22"/>
        <v>2</v>
      </c>
      <c r="AF43" s="428"/>
      <c r="AG43" s="428"/>
      <c r="AH43" s="425" t="str">
        <f t="shared" ref="AH43:AH57" si="24">IF(COUNTIF(AI43:AT43,"*s")&gt;0,"X"," ")</f>
        <v xml:space="preserve"> </v>
      </c>
      <c r="AI43" s="273"/>
      <c r="AJ43" s="273"/>
      <c r="AK43" s="273"/>
      <c r="AL43" s="273"/>
      <c r="AM43" s="273"/>
      <c r="AN43" s="273"/>
      <c r="AO43" s="273"/>
      <c r="AP43" s="273"/>
      <c r="AQ43" s="273"/>
      <c r="AR43" s="273"/>
      <c r="AS43" s="273"/>
      <c r="AT43" s="273"/>
      <c r="AU43" s="426">
        <f t="shared" si="23"/>
        <v>0</v>
      </c>
      <c r="AV43" s="90"/>
      <c r="AW43" s="92"/>
      <c r="AX43" s="92"/>
      <c r="AY43" s="92"/>
    </row>
    <row r="44" spans="1:51" s="91" customFormat="1" ht="24.75" customHeight="1">
      <c r="A44" s="424" t="s">
        <v>880</v>
      </c>
      <c r="B44" s="424" t="s">
        <v>881</v>
      </c>
      <c r="C44" s="425" t="str">
        <f t="shared" si="19"/>
        <v>X</v>
      </c>
      <c r="D44" s="273"/>
      <c r="E44" s="273" t="s">
        <v>0</v>
      </c>
      <c r="F44" s="273"/>
      <c r="G44" s="273"/>
      <c r="H44" s="273" t="s">
        <v>717</v>
      </c>
      <c r="I44" s="273"/>
      <c r="J44" s="273"/>
      <c r="K44" s="273"/>
      <c r="L44" s="273"/>
      <c r="M44" s="273"/>
      <c r="N44" s="273"/>
      <c r="O44" s="426">
        <f t="shared" si="20"/>
        <v>2</v>
      </c>
      <c r="P44" s="427" t="s">
        <v>897</v>
      </c>
      <c r="Q44" s="427">
        <v>3645013</v>
      </c>
      <c r="R44" s="425" t="str">
        <f t="shared" si="21"/>
        <v xml:space="preserve"> </v>
      </c>
      <c r="S44" s="273"/>
      <c r="T44" s="273"/>
      <c r="U44" s="273"/>
      <c r="V44" s="273"/>
      <c r="W44" s="273"/>
      <c r="X44" s="273"/>
      <c r="Y44" s="273"/>
      <c r="Z44" s="273" t="s">
        <v>1</v>
      </c>
      <c r="AA44" s="273" t="s">
        <v>1</v>
      </c>
      <c r="AB44" s="273"/>
      <c r="AC44" s="273"/>
      <c r="AD44" s="273">
        <v>4</v>
      </c>
      <c r="AE44" s="426">
        <f t="shared" si="22"/>
        <v>2</v>
      </c>
      <c r="AF44" s="428"/>
      <c r="AG44" s="428"/>
      <c r="AH44" s="425" t="str">
        <f t="shared" si="24"/>
        <v xml:space="preserve"> </v>
      </c>
      <c r="AI44" s="273"/>
      <c r="AJ44" s="273"/>
      <c r="AK44" s="273"/>
      <c r="AL44" s="273"/>
      <c r="AM44" s="273"/>
      <c r="AN44" s="273"/>
      <c r="AO44" s="273"/>
      <c r="AP44" s="273"/>
      <c r="AQ44" s="273"/>
      <c r="AR44" s="273"/>
      <c r="AS44" s="273"/>
      <c r="AT44" s="273"/>
      <c r="AU44" s="426">
        <f t="shared" si="23"/>
        <v>0</v>
      </c>
      <c r="AV44" s="90"/>
      <c r="AW44" s="92"/>
      <c r="AX44" s="92"/>
      <c r="AY44" s="92"/>
    </row>
    <row r="45" spans="1:51" s="91" customFormat="1" ht="24.75" customHeight="1">
      <c r="A45" s="424" t="s">
        <v>882</v>
      </c>
      <c r="B45" s="424" t="s">
        <v>883</v>
      </c>
      <c r="C45" s="425" t="str">
        <f t="shared" si="19"/>
        <v>X</v>
      </c>
      <c r="D45" s="273"/>
      <c r="E45" s="273"/>
      <c r="F45" s="273"/>
      <c r="G45" s="273" t="s">
        <v>1</v>
      </c>
      <c r="H45" s="273"/>
      <c r="I45" s="273"/>
      <c r="J45" s="273" t="s">
        <v>1</v>
      </c>
      <c r="K45" s="273" t="s">
        <v>717</v>
      </c>
      <c r="L45" s="273"/>
      <c r="M45" s="273"/>
      <c r="N45" s="273"/>
      <c r="O45" s="426">
        <f t="shared" si="20"/>
        <v>3</v>
      </c>
      <c r="P45" s="427" t="s">
        <v>898</v>
      </c>
      <c r="Q45" s="427">
        <v>3777131</v>
      </c>
      <c r="R45" s="425" t="str">
        <f t="shared" si="21"/>
        <v xml:space="preserve"> </v>
      </c>
      <c r="S45" s="273"/>
      <c r="T45" s="273"/>
      <c r="U45" s="273"/>
      <c r="V45" s="273"/>
      <c r="W45" s="273" t="s">
        <v>0</v>
      </c>
      <c r="X45" s="273"/>
      <c r="Y45" s="273"/>
      <c r="Z45" s="273"/>
      <c r="AA45" s="273"/>
      <c r="AB45" s="273"/>
      <c r="AC45" s="273"/>
      <c r="AD45" s="273"/>
      <c r="AE45" s="426">
        <f t="shared" si="22"/>
        <v>1</v>
      </c>
      <c r="AF45" s="427"/>
      <c r="AG45" s="427"/>
      <c r="AH45" s="425" t="str">
        <f t="shared" si="24"/>
        <v xml:space="preserve"> </v>
      </c>
      <c r="AI45" s="273"/>
      <c r="AJ45" s="273"/>
      <c r="AK45" s="273"/>
      <c r="AL45" s="273"/>
      <c r="AM45" s="273"/>
      <c r="AN45" s="273"/>
      <c r="AO45" s="273"/>
      <c r="AP45" s="273"/>
      <c r="AQ45" s="273"/>
      <c r="AR45" s="273"/>
      <c r="AS45" s="273"/>
      <c r="AT45" s="273"/>
      <c r="AU45" s="426">
        <f t="shared" si="23"/>
        <v>0</v>
      </c>
      <c r="AV45" s="90"/>
      <c r="AW45" s="92"/>
      <c r="AX45" s="92"/>
      <c r="AY45" s="92"/>
    </row>
    <row r="46" spans="1:51" s="91" customFormat="1" ht="24.75" customHeight="1">
      <c r="A46" s="424" t="s">
        <v>884</v>
      </c>
      <c r="B46" s="424" t="s">
        <v>885</v>
      </c>
      <c r="C46" s="425" t="str">
        <f t="shared" si="19"/>
        <v>X</v>
      </c>
      <c r="D46" s="273" t="s">
        <v>1</v>
      </c>
      <c r="E46" s="273"/>
      <c r="F46" s="273"/>
      <c r="G46" s="273"/>
      <c r="H46" s="273"/>
      <c r="I46" s="273" t="s">
        <v>1</v>
      </c>
      <c r="J46" s="273"/>
      <c r="K46" s="273"/>
      <c r="L46" s="273" t="s">
        <v>717</v>
      </c>
      <c r="M46" s="273"/>
      <c r="N46" s="273"/>
      <c r="O46" s="426">
        <f t="shared" si="20"/>
        <v>3</v>
      </c>
      <c r="P46" s="427"/>
      <c r="Q46" s="427"/>
      <c r="R46" s="425" t="str">
        <f t="shared" ref="R46:R62" si="25">IF(COUNTIF(S46:AD46,"*s")&gt;0,"X"," ")</f>
        <v xml:space="preserve"> </v>
      </c>
      <c r="S46" s="273"/>
      <c r="T46" s="273"/>
      <c r="U46" s="273"/>
      <c r="V46" s="273"/>
      <c r="W46" s="273"/>
      <c r="X46" s="273"/>
      <c r="Y46" s="273"/>
      <c r="Z46" s="273"/>
      <c r="AA46" s="273"/>
      <c r="AB46" s="273"/>
      <c r="AC46" s="273"/>
      <c r="AD46" s="273"/>
      <c r="AE46" s="426">
        <f t="shared" si="22"/>
        <v>0</v>
      </c>
      <c r="AF46" s="427"/>
      <c r="AG46" s="427"/>
      <c r="AH46" s="425" t="str">
        <f t="shared" si="24"/>
        <v xml:space="preserve"> </v>
      </c>
      <c r="AI46" s="273"/>
      <c r="AJ46" s="273"/>
      <c r="AK46" s="273"/>
      <c r="AL46" s="273"/>
      <c r="AM46" s="273"/>
      <c r="AN46" s="273"/>
      <c r="AO46" s="273"/>
      <c r="AP46" s="273"/>
      <c r="AQ46" s="273"/>
      <c r="AR46" s="273"/>
      <c r="AS46" s="273"/>
      <c r="AT46" s="273"/>
      <c r="AU46" s="426">
        <f t="shared" si="23"/>
        <v>0</v>
      </c>
      <c r="AV46" s="90"/>
      <c r="AW46" s="92"/>
      <c r="AX46" s="92"/>
      <c r="AY46" s="92"/>
    </row>
    <row r="47" spans="1:51" s="91" customFormat="1" ht="24.75" customHeight="1">
      <c r="A47" s="424" t="s">
        <v>886</v>
      </c>
      <c r="B47" s="424" t="s">
        <v>887</v>
      </c>
      <c r="C47" s="425" t="str">
        <f t="shared" si="19"/>
        <v xml:space="preserve"> </v>
      </c>
      <c r="D47" s="273"/>
      <c r="E47" s="273" t="s">
        <v>1</v>
      </c>
      <c r="F47" s="273" t="s">
        <v>0</v>
      </c>
      <c r="G47" s="273"/>
      <c r="H47" s="273"/>
      <c r="I47" s="273"/>
      <c r="J47" s="273"/>
      <c r="K47" s="273"/>
      <c r="L47" s="273"/>
      <c r="M47" s="273"/>
      <c r="N47" s="273"/>
      <c r="O47" s="426">
        <f t="shared" si="20"/>
        <v>2</v>
      </c>
      <c r="P47" s="427"/>
      <c r="Q47" s="427"/>
      <c r="R47" s="425" t="str">
        <f t="shared" si="25"/>
        <v xml:space="preserve"> </v>
      </c>
      <c r="S47" s="273"/>
      <c r="T47" s="273"/>
      <c r="U47" s="273"/>
      <c r="V47" s="273"/>
      <c r="W47" s="273"/>
      <c r="X47" s="273"/>
      <c r="Y47" s="273"/>
      <c r="Z47" s="273"/>
      <c r="AA47" s="273"/>
      <c r="AB47" s="273"/>
      <c r="AC47" s="273"/>
      <c r="AD47" s="273"/>
      <c r="AE47" s="426">
        <f t="shared" si="22"/>
        <v>0</v>
      </c>
      <c r="AF47" s="427"/>
      <c r="AG47" s="427"/>
      <c r="AH47" s="425" t="str">
        <f t="shared" si="24"/>
        <v xml:space="preserve"> </v>
      </c>
      <c r="AI47" s="273"/>
      <c r="AJ47" s="273"/>
      <c r="AK47" s="273"/>
      <c r="AL47" s="273"/>
      <c r="AM47" s="273"/>
      <c r="AN47" s="273"/>
      <c r="AO47" s="273"/>
      <c r="AP47" s="273"/>
      <c r="AQ47" s="273"/>
      <c r="AR47" s="273"/>
      <c r="AS47" s="273"/>
      <c r="AT47" s="273"/>
      <c r="AU47" s="426">
        <f t="shared" si="23"/>
        <v>0</v>
      </c>
      <c r="AV47" s="90"/>
      <c r="AW47" s="92"/>
      <c r="AX47" s="92"/>
      <c r="AY47" s="92"/>
    </row>
    <row r="48" spans="1:51" s="91" customFormat="1" ht="24.75" customHeight="1">
      <c r="A48" s="424"/>
      <c r="B48" s="424"/>
      <c r="C48" s="425" t="str">
        <f t="shared" ref="C48:C62" si="26">IF(COUNTIF(D48:N48,"*s")&gt;0,"X"," ")</f>
        <v xml:space="preserve"> </v>
      </c>
      <c r="D48" s="273"/>
      <c r="E48" s="273"/>
      <c r="F48" s="273"/>
      <c r="G48" s="273"/>
      <c r="H48" s="273"/>
      <c r="I48" s="273"/>
      <c r="J48" s="273"/>
      <c r="K48" s="273"/>
      <c r="L48" s="273"/>
      <c r="M48" s="273"/>
      <c r="N48" s="273"/>
      <c r="O48" s="426">
        <f t="shared" si="20"/>
        <v>0</v>
      </c>
      <c r="P48" s="427"/>
      <c r="Q48" s="427"/>
      <c r="R48" s="425" t="str">
        <f t="shared" si="25"/>
        <v xml:space="preserve"> </v>
      </c>
      <c r="S48" s="273"/>
      <c r="T48" s="273"/>
      <c r="U48" s="273"/>
      <c r="V48" s="273"/>
      <c r="W48" s="273"/>
      <c r="X48" s="273"/>
      <c r="Y48" s="273"/>
      <c r="Z48" s="273"/>
      <c r="AA48" s="273"/>
      <c r="AB48" s="273"/>
      <c r="AC48" s="273"/>
      <c r="AD48" s="273"/>
      <c r="AE48" s="426">
        <f t="shared" si="22"/>
        <v>0</v>
      </c>
      <c r="AF48" s="427"/>
      <c r="AG48" s="427"/>
      <c r="AH48" s="425" t="str">
        <f t="shared" si="24"/>
        <v xml:space="preserve"> </v>
      </c>
      <c r="AI48" s="273"/>
      <c r="AJ48" s="273"/>
      <c r="AK48" s="273"/>
      <c r="AL48" s="273"/>
      <c r="AM48" s="273"/>
      <c r="AN48" s="273"/>
      <c r="AO48" s="273"/>
      <c r="AP48" s="273"/>
      <c r="AQ48" s="273"/>
      <c r="AR48" s="273"/>
      <c r="AS48" s="273"/>
      <c r="AT48" s="273"/>
      <c r="AU48" s="426">
        <f t="shared" si="23"/>
        <v>0</v>
      </c>
      <c r="AV48" s="90"/>
      <c r="AW48" s="92"/>
      <c r="AX48" s="92"/>
      <c r="AY48" s="92"/>
    </row>
    <row r="49" spans="1:51" s="91" customFormat="1" ht="24.75" customHeight="1">
      <c r="A49" s="424"/>
      <c r="B49" s="424"/>
      <c r="C49" s="425" t="str">
        <f t="shared" si="26"/>
        <v xml:space="preserve"> </v>
      </c>
      <c r="D49" s="273"/>
      <c r="E49" s="273"/>
      <c r="F49" s="273"/>
      <c r="G49" s="273"/>
      <c r="H49" s="273"/>
      <c r="I49" s="273"/>
      <c r="J49" s="273"/>
      <c r="K49" s="273"/>
      <c r="L49" s="273"/>
      <c r="M49" s="273"/>
      <c r="N49" s="273"/>
      <c r="O49" s="426">
        <f t="shared" si="20"/>
        <v>0</v>
      </c>
      <c r="P49" s="427"/>
      <c r="Q49" s="427"/>
      <c r="R49" s="425" t="str">
        <f t="shared" si="25"/>
        <v xml:space="preserve"> </v>
      </c>
      <c r="S49" s="273"/>
      <c r="T49" s="273"/>
      <c r="U49" s="273"/>
      <c r="V49" s="273"/>
      <c r="W49" s="273"/>
      <c r="X49" s="273"/>
      <c r="Y49" s="273"/>
      <c r="Z49" s="273"/>
      <c r="AA49" s="273"/>
      <c r="AB49" s="273"/>
      <c r="AC49" s="273"/>
      <c r="AD49" s="273"/>
      <c r="AE49" s="426">
        <f t="shared" si="22"/>
        <v>0</v>
      </c>
      <c r="AF49" s="427"/>
      <c r="AG49" s="427"/>
      <c r="AH49" s="425" t="str">
        <f t="shared" si="24"/>
        <v xml:space="preserve"> </v>
      </c>
      <c r="AI49" s="273"/>
      <c r="AJ49" s="273"/>
      <c r="AK49" s="273"/>
      <c r="AL49" s="273"/>
      <c r="AM49" s="273"/>
      <c r="AN49" s="273"/>
      <c r="AO49" s="273"/>
      <c r="AP49" s="273"/>
      <c r="AQ49" s="273"/>
      <c r="AR49" s="273"/>
      <c r="AS49" s="273"/>
      <c r="AT49" s="273"/>
      <c r="AU49" s="426">
        <f t="shared" si="23"/>
        <v>0</v>
      </c>
      <c r="AV49" s="90"/>
      <c r="AW49" s="92"/>
      <c r="AX49" s="92"/>
      <c r="AY49" s="92"/>
    </row>
    <row r="50" spans="1:51" s="91" customFormat="1" ht="24.75" customHeight="1">
      <c r="A50" s="424"/>
      <c r="B50" s="424"/>
      <c r="C50" s="425" t="str">
        <f t="shared" si="26"/>
        <v xml:space="preserve"> </v>
      </c>
      <c r="D50" s="273"/>
      <c r="E50" s="273"/>
      <c r="F50" s="273"/>
      <c r="G50" s="273"/>
      <c r="H50" s="273"/>
      <c r="I50" s="273"/>
      <c r="J50" s="273"/>
      <c r="K50" s="273"/>
      <c r="L50" s="273"/>
      <c r="M50" s="273"/>
      <c r="N50" s="273"/>
      <c r="O50" s="426">
        <f t="shared" si="20"/>
        <v>0</v>
      </c>
      <c r="P50" s="427"/>
      <c r="Q50" s="427"/>
      <c r="R50" s="425" t="str">
        <f t="shared" si="25"/>
        <v xml:space="preserve"> </v>
      </c>
      <c r="S50" s="273"/>
      <c r="T50" s="273"/>
      <c r="U50" s="273"/>
      <c r="V50" s="273"/>
      <c r="W50" s="273"/>
      <c r="X50" s="273"/>
      <c r="Y50" s="273"/>
      <c r="Z50" s="273"/>
      <c r="AA50" s="273"/>
      <c r="AB50" s="273"/>
      <c r="AC50" s="273"/>
      <c r="AD50" s="273"/>
      <c r="AE50" s="426">
        <f t="shared" si="22"/>
        <v>0</v>
      </c>
      <c r="AF50" s="428"/>
      <c r="AG50" s="428"/>
      <c r="AH50" s="425" t="str">
        <f t="shared" si="24"/>
        <v xml:space="preserve"> </v>
      </c>
      <c r="AI50" s="273"/>
      <c r="AJ50" s="273"/>
      <c r="AK50" s="273"/>
      <c r="AL50" s="273"/>
      <c r="AM50" s="273"/>
      <c r="AN50" s="273"/>
      <c r="AO50" s="273"/>
      <c r="AP50" s="273"/>
      <c r="AQ50" s="273"/>
      <c r="AR50" s="273"/>
      <c r="AS50" s="273"/>
      <c r="AT50" s="273"/>
      <c r="AU50" s="426">
        <f t="shared" si="23"/>
        <v>0</v>
      </c>
      <c r="AV50" s="90"/>
      <c r="AW50" s="92"/>
      <c r="AX50" s="92"/>
      <c r="AY50" s="92"/>
    </row>
    <row r="51" spans="1:51" s="91" customFormat="1" ht="24.75" customHeight="1">
      <c r="A51" s="424"/>
      <c r="B51" s="424"/>
      <c r="C51" s="425" t="str">
        <f t="shared" si="26"/>
        <v xml:space="preserve"> </v>
      </c>
      <c r="D51" s="273"/>
      <c r="E51" s="273"/>
      <c r="F51" s="273"/>
      <c r="G51" s="273"/>
      <c r="H51" s="273"/>
      <c r="I51" s="273"/>
      <c r="J51" s="273"/>
      <c r="K51" s="273"/>
      <c r="L51" s="273"/>
      <c r="M51" s="273"/>
      <c r="N51" s="273"/>
      <c r="O51" s="426">
        <f t="shared" si="20"/>
        <v>0</v>
      </c>
      <c r="P51" s="427"/>
      <c r="Q51" s="427"/>
      <c r="R51" s="425" t="str">
        <f t="shared" si="25"/>
        <v xml:space="preserve"> </v>
      </c>
      <c r="S51" s="273"/>
      <c r="T51" s="273"/>
      <c r="U51" s="273"/>
      <c r="V51" s="273"/>
      <c r="W51" s="273"/>
      <c r="X51" s="273"/>
      <c r="Y51" s="273"/>
      <c r="Z51" s="273"/>
      <c r="AA51" s="273"/>
      <c r="AB51" s="273"/>
      <c r="AC51" s="273"/>
      <c r="AD51" s="273"/>
      <c r="AE51" s="426">
        <f t="shared" si="22"/>
        <v>0</v>
      </c>
      <c r="AF51" s="428"/>
      <c r="AG51" s="428"/>
      <c r="AH51" s="425" t="str">
        <f t="shared" si="24"/>
        <v xml:space="preserve"> </v>
      </c>
      <c r="AI51" s="273"/>
      <c r="AJ51" s="273"/>
      <c r="AK51" s="273"/>
      <c r="AL51" s="273"/>
      <c r="AM51" s="273"/>
      <c r="AN51" s="273"/>
      <c r="AO51" s="273"/>
      <c r="AP51" s="273"/>
      <c r="AQ51" s="273"/>
      <c r="AR51" s="273"/>
      <c r="AS51" s="273"/>
      <c r="AT51" s="273"/>
      <c r="AU51" s="426">
        <f t="shared" si="23"/>
        <v>0</v>
      </c>
      <c r="AV51" s="90"/>
      <c r="AW51" s="92"/>
      <c r="AX51" s="92"/>
      <c r="AY51" s="92"/>
    </row>
    <row r="52" spans="1:51" s="91" customFormat="1" ht="24.75" customHeight="1">
      <c r="A52" s="424"/>
      <c r="B52" s="424"/>
      <c r="C52" s="425" t="str">
        <f t="shared" si="26"/>
        <v xml:space="preserve"> </v>
      </c>
      <c r="D52" s="273"/>
      <c r="E52" s="273"/>
      <c r="F52" s="273"/>
      <c r="G52" s="273"/>
      <c r="H52" s="273"/>
      <c r="I52" s="273"/>
      <c r="J52" s="273"/>
      <c r="K52" s="273"/>
      <c r="L52" s="273"/>
      <c r="M52" s="273"/>
      <c r="N52" s="273"/>
      <c r="O52" s="426">
        <f t="shared" si="20"/>
        <v>0</v>
      </c>
      <c r="P52" s="427"/>
      <c r="Q52" s="427"/>
      <c r="R52" s="425" t="str">
        <f t="shared" si="25"/>
        <v xml:space="preserve"> </v>
      </c>
      <c r="S52" s="273"/>
      <c r="T52" s="273"/>
      <c r="U52" s="273"/>
      <c r="V52" s="273"/>
      <c r="W52" s="273"/>
      <c r="X52" s="273"/>
      <c r="Y52" s="273"/>
      <c r="Z52" s="273"/>
      <c r="AA52" s="273"/>
      <c r="AB52" s="273"/>
      <c r="AC52" s="273"/>
      <c r="AD52" s="273"/>
      <c r="AE52" s="426">
        <f t="shared" si="22"/>
        <v>0</v>
      </c>
      <c r="AF52" s="428"/>
      <c r="AG52" s="428"/>
      <c r="AH52" s="425" t="str">
        <f t="shared" si="24"/>
        <v xml:space="preserve"> </v>
      </c>
      <c r="AI52" s="273"/>
      <c r="AJ52" s="273"/>
      <c r="AK52" s="273"/>
      <c r="AL52" s="273"/>
      <c r="AM52" s="273"/>
      <c r="AN52" s="273"/>
      <c r="AO52" s="273"/>
      <c r="AP52" s="273"/>
      <c r="AQ52" s="273"/>
      <c r="AR52" s="273"/>
      <c r="AS52" s="273"/>
      <c r="AT52" s="273"/>
      <c r="AU52" s="426">
        <f t="shared" si="23"/>
        <v>0</v>
      </c>
      <c r="AV52" s="90"/>
      <c r="AW52" s="92"/>
      <c r="AX52" s="92"/>
      <c r="AY52" s="92"/>
    </row>
    <row r="53" spans="1:51" s="91" customFormat="1" ht="24.75" customHeight="1">
      <c r="A53" s="424"/>
      <c r="B53" s="424"/>
      <c r="C53" s="425" t="str">
        <f t="shared" si="26"/>
        <v xml:space="preserve"> </v>
      </c>
      <c r="D53" s="273"/>
      <c r="E53" s="273"/>
      <c r="F53" s="273"/>
      <c r="G53" s="273"/>
      <c r="H53" s="273"/>
      <c r="I53" s="273"/>
      <c r="J53" s="273"/>
      <c r="K53" s="273"/>
      <c r="L53" s="273"/>
      <c r="M53" s="273"/>
      <c r="N53" s="273"/>
      <c r="O53" s="426">
        <f t="shared" si="20"/>
        <v>0</v>
      </c>
      <c r="P53" s="427"/>
      <c r="Q53" s="427"/>
      <c r="R53" s="425" t="str">
        <f t="shared" si="25"/>
        <v xml:space="preserve"> </v>
      </c>
      <c r="S53" s="273"/>
      <c r="T53" s="273"/>
      <c r="U53" s="273"/>
      <c r="V53" s="273"/>
      <c r="W53" s="273"/>
      <c r="X53" s="273"/>
      <c r="Y53" s="273"/>
      <c r="Z53" s="273"/>
      <c r="AA53" s="273"/>
      <c r="AB53" s="273"/>
      <c r="AC53" s="273"/>
      <c r="AD53" s="273"/>
      <c r="AE53" s="426">
        <f t="shared" si="22"/>
        <v>0</v>
      </c>
      <c r="AF53" s="428"/>
      <c r="AG53" s="428"/>
      <c r="AH53" s="425" t="str">
        <f t="shared" si="24"/>
        <v xml:space="preserve"> </v>
      </c>
      <c r="AI53" s="273"/>
      <c r="AJ53" s="273"/>
      <c r="AK53" s="273"/>
      <c r="AL53" s="273"/>
      <c r="AM53" s="273"/>
      <c r="AN53" s="273"/>
      <c r="AO53" s="273"/>
      <c r="AP53" s="273"/>
      <c r="AQ53" s="273"/>
      <c r="AR53" s="273"/>
      <c r="AS53" s="273"/>
      <c r="AT53" s="273"/>
      <c r="AU53" s="426">
        <f t="shared" si="23"/>
        <v>0</v>
      </c>
      <c r="AV53" s="90"/>
      <c r="AW53" s="92"/>
      <c r="AX53" s="92"/>
      <c r="AY53" s="92"/>
    </row>
    <row r="54" spans="1:51" s="91" customFormat="1" ht="24.75" customHeight="1">
      <c r="A54" s="424"/>
      <c r="B54" s="424"/>
      <c r="C54" s="425" t="str">
        <f t="shared" si="26"/>
        <v xml:space="preserve"> </v>
      </c>
      <c r="D54" s="273"/>
      <c r="E54" s="273"/>
      <c r="F54" s="273"/>
      <c r="G54" s="273"/>
      <c r="H54" s="273"/>
      <c r="I54" s="273"/>
      <c r="J54" s="273"/>
      <c r="K54" s="273"/>
      <c r="L54" s="273"/>
      <c r="M54" s="273"/>
      <c r="N54" s="273"/>
      <c r="O54" s="426">
        <f t="shared" si="20"/>
        <v>0</v>
      </c>
      <c r="P54" s="427"/>
      <c r="Q54" s="427"/>
      <c r="R54" s="425" t="str">
        <f t="shared" si="25"/>
        <v xml:space="preserve"> </v>
      </c>
      <c r="S54" s="273"/>
      <c r="T54" s="273"/>
      <c r="U54" s="273"/>
      <c r="V54" s="273"/>
      <c r="W54" s="273"/>
      <c r="X54" s="273"/>
      <c r="Y54" s="273"/>
      <c r="Z54" s="273"/>
      <c r="AA54" s="273"/>
      <c r="AB54" s="273"/>
      <c r="AC54" s="273"/>
      <c r="AD54" s="273"/>
      <c r="AE54" s="426">
        <f t="shared" si="22"/>
        <v>0</v>
      </c>
      <c r="AF54" s="429" t="s">
        <v>453</v>
      </c>
      <c r="AG54" s="429"/>
      <c r="AH54" s="430" t="str">
        <f t="shared" si="24"/>
        <v xml:space="preserve"> </v>
      </c>
      <c r="AI54" s="431">
        <f>COUNTIF(AI38:AI53,"A")</f>
        <v>0</v>
      </c>
      <c r="AJ54" s="431">
        <f t="shared" ref="AJ54:AS54" si="27">COUNTIF(AJ38:AJ53,"A")</f>
        <v>0</v>
      </c>
      <c r="AK54" s="431">
        <f t="shared" si="27"/>
        <v>1</v>
      </c>
      <c r="AL54" s="431">
        <f t="shared" si="27"/>
        <v>1</v>
      </c>
      <c r="AM54" s="431">
        <f t="shared" si="27"/>
        <v>1</v>
      </c>
      <c r="AN54" s="431">
        <f t="shared" si="27"/>
        <v>0</v>
      </c>
      <c r="AO54" s="431">
        <f t="shared" si="27"/>
        <v>1</v>
      </c>
      <c r="AP54" s="431">
        <f t="shared" si="27"/>
        <v>1</v>
      </c>
      <c r="AQ54" s="431">
        <f t="shared" si="27"/>
        <v>1</v>
      </c>
      <c r="AR54" s="431">
        <f t="shared" si="27"/>
        <v>1</v>
      </c>
      <c r="AS54" s="431">
        <f t="shared" si="27"/>
        <v>0</v>
      </c>
      <c r="AT54" s="431" t="str">
        <f>IF(COUNTIF(AT38:AT53,"1")&gt;0,"1","0")</f>
        <v>1</v>
      </c>
      <c r="AU54" s="426"/>
      <c r="AV54" s="90"/>
      <c r="AW54" s="92"/>
      <c r="AX54" s="92"/>
      <c r="AY54" s="92"/>
    </row>
    <row r="55" spans="1:51" s="91" customFormat="1" ht="24.75" customHeight="1">
      <c r="A55" s="424"/>
      <c r="B55" s="424"/>
      <c r="C55" s="425" t="str">
        <f>IF(COUNTIF(D55:N55,"*s")&gt;0,"X"," ")</f>
        <v xml:space="preserve"> </v>
      </c>
      <c r="D55" s="273"/>
      <c r="E55" s="273"/>
      <c r="F55" s="273"/>
      <c r="G55" s="273"/>
      <c r="H55" s="273"/>
      <c r="I55" s="273"/>
      <c r="J55" s="273"/>
      <c r="K55" s="273"/>
      <c r="L55" s="273"/>
      <c r="M55" s="273"/>
      <c r="N55" s="273"/>
      <c r="O55" s="426">
        <f>COUNTIF(D55:M55,"*")</f>
        <v>0</v>
      </c>
      <c r="P55" s="427"/>
      <c r="Q55" s="427"/>
      <c r="R55" s="425" t="str">
        <f>IF(COUNTIF(S55:AD55,"*s")&gt;0,"X"," ")</f>
        <v xml:space="preserve"> </v>
      </c>
      <c r="S55" s="273"/>
      <c r="T55" s="273"/>
      <c r="U55" s="273"/>
      <c r="V55" s="273"/>
      <c r="W55" s="273"/>
      <c r="X55" s="273"/>
      <c r="Y55" s="273"/>
      <c r="Z55" s="273"/>
      <c r="AA55" s="273"/>
      <c r="AB55" s="273"/>
      <c r="AC55" s="273"/>
      <c r="AD55" s="273"/>
      <c r="AE55" s="426">
        <f>COUNTIF(S55:AC55,"*")</f>
        <v>0</v>
      </c>
      <c r="AF55" s="429" t="s">
        <v>454</v>
      </c>
      <c r="AG55" s="429"/>
      <c r="AH55" s="430" t="str">
        <f t="shared" si="24"/>
        <v xml:space="preserve"> </v>
      </c>
      <c r="AI55" s="431">
        <f>COUNTIF(AI38:AI53,"B")</f>
        <v>0</v>
      </c>
      <c r="AJ55" s="431">
        <f t="shared" ref="AJ55:AS55" si="28">COUNTIF(AJ38:AJ53,"B")</f>
        <v>0</v>
      </c>
      <c r="AK55" s="431">
        <f t="shared" si="28"/>
        <v>1</v>
      </c>
      <c r="AL55" s="431">
        <f t="shared" si="28"/>
        <v>0</v>
      </c>
      <c r="AM55" s="431">
        <f t="shared" si="28"/>
        <v>1</v>
      </c>
      <c r="AN55" s="431">
        <f t="shared" si="28"/>
        <v>0</v>
      </c>
      <c r="AO55" s="431">
        <f t="shared" si="28"/>
        <v>0</v>
      </c>
      <c r="AP55" s="431">
        <f t="shared" si="28"/>
        <v>1</v>
      </c>
      <c r="AQ55" s="431">
        <f t="shared" si="28"/>
        <v>1</v>
      </c>
      <c r="AR55" s="431">
        <f t="shared" si="28"/>
        <v>0</v>
      </c>
      <c r="AS55" s="431">
        <f t="shared" si="28"/>
        <v>0</v>
      </c>
      <c r="AT55" s="431"/>
      <c r="AU55" s="426"/>
      <c r="AV55" s="90"/>
      <c r="AW55" s="92"/>
      <c r="AX55" s="92"/>
      <c r="AY55" s="92"/>
    </row>
    <row r="56" spans="1:51" s="91" customFormat="1" ht="24.75" customHeight="1">
      <c r="A56" s="424"/>
      <c r="B56" s="424"/>
      <c r="C56" s="425" t="str">
        <f t="shared" si="26"/>
        <v xml:space="preserve"> </v>
      </c>
      <c r="D56" s="273"/>
      <c r="E56" s="273"/>
      <c r="F56" s="273"/>
      <c r="G56" s="273"/>
      <c r="H56" s="273"/>
      <c r="I56" s="273"/>
      <c r="J56" s="273"/>
      <c r="K56" s="273"/>
      <c r="L56" s="273"/>
      <c r="M56" s="273"/>
      <c r="N56" s="273"/>
      <c r="O56" s="426">
        <f t="shared" si="20"/>
        <v>0</v>
      </c>
      <c r="P56" s="427"/>
      <c r="Q56" s="427"/>
      <c r="R56" s="425" t="str">
        <f t="shared" si="25"/>
        <v xml:space="preserve"> </v>
      </c>
      <c r="S56" s="273"/>
      <c r="T56" s="273"/>
      <c r="U56" s="273"/>
      <c r="V56" s="273"/>
      <c r="W56" s="273"/>
      <c r="X56" s="273"/>
      <c r="Y56" s="273"/>
      <c r="Z56" s="273"/>
      <c r="AA56" s="273"/>
      <c r="AB56" s="273"/>
      <c r="AC56" s="273"/>
      <c r="AD56" s="273"/>
      <c r="AE56" s="426">
        <f t="shared" si="22"/>
        <v>0</v>
      </c>
      <c r="AF56" s="429" t="s">
        <v>455</v>
      </c>
      <c r="AG56" s="429"/>
      <c r="AH56" s="430" t="str">
        <f t="shared" si="24"/>
        <v xml:space="preserve"> </v>
      </c>
      <c r="AI56" s="431">
        <f>COUNTIF(AI38:AI53,"N/S")</f>
        <v>0</v>
      </c>
      <c r="AJ56" s="431">
        <f t="shared" ref="AJ56:AS56" si="29">COUNTIF(AJ38:AJ53,"N/S")</f>
        <v>0</v>
      </c>
      <c r="AK56" s="431">
        <f t="shared" si="29"/>
        <v>0</v>
      </c>
      <c r="AL56" s="431">
        <f t="shared" si="29"/>
        <v>0</v>
      </c>
      <c r="AM56" s="431">
        <f t="shared" si="29"/>
        <v>0</v>
      </c>
      <c r="AN56" s="431">
        <f t="shared" si="29"/>
        <v>0</v>
      </c>
      <c r="AO56" s="431">
        <f t="shared" si="29"/>
        <v>0</v>
      </c>
      <c r="AP56" s="431">
        <f t="shared" si="29"/>
        <v>0</v>
      </c>
      <c r="AQ56" s="431">
        <f t="shared" si="29"/>
        <v>0</v>
      </c>
      <c r="AR56" s="431">
        <f t="shared" si="29"/>
        <v>0</v>
      </c>
      <c r="AS56" s="431">
        <f t="shared" si="29"/>
        <v>0</v>
      </c>
      <c r="AT56" s="431" t="str">
        <f>IF(COUNTIF(AT38:AT53,"n*")&gt;0,"1","0")</f>
        <v>0</v>
      </c>
      <c r="AU56" s="426"/>
      <c r="AV56" s="90"/>
      <c r="AW56" s="92"/>
      <c r="AX56" s="92"/>
      <c r="AY56" s="92"/>
    </row>
    <row r="57" spans="1:51" s="91" customFormat="1" ht="24.75" customHeight="1">
      <c r="A57" s="424"/>
      <c r="B57" s="424"/>
      <c r="C57" s="425" t="str">
        <f t="shared" si="26"/>
        <v xml:space="preserve"> </v>
      </c>
      <c r="D57" s="273"/>
      <c r="E57" s="273"/>
      <c r="F57" s="273"/>
      <c r="G57" s="273"/>
      <c r="H57" s="273"/>
      <c r="I57" s="273"/>
      <c r="J57" s="273"/>
      <c r="K57" s="273"/>
      <c r="L57" s="273"/>
      <c r="M57" s="273"/>
      <c r="N57" s="273"/>
      <c r="O57" s="426">
        <f t="shared" si="20"/>
        <v>0</v>
      </c>
      <c r="P57" s="427"/>
      <c r="Q57" s="427"/>
      <c r="R57" s="425" t="str">
        <f t="shared" si="25"/>
        <v xml:space="preserve"> </v>
      </c>
      <c r="S57" s="273"/>
      <c r="T57" s="273"/>
      <c r="U57" s="273"/>
      <c r="V57" s="273"/>
      <c r="W57" s="273"/>
      <c r="X57" s="273"/>
      <c r="Y57" s="273"/>
      <c r="Z57" s="273"/>
      <c r="AA57" s="273"/>
      <c r="AB57" s="273"/>
      <c r="AC57" s="273"/>
      <c r="AD57" s="273"/>
      <c r="AE57" s="426">
        <f t="shared" si="22"/>
        <v>0</v>
      </c>
      <c r="AF57" s="432" t="s">
        <v>457</v>
      </c>
      <c r="AG57" s="432"/>
      <c r="AH57" s="425" t="str">
        <f t="shared" si="24"/>
        <v xml:space="preserve"> </v>
      </c>
      <c r="AI57" s="273"/>
      <c r="AJ57" s="273"/>
      <c r="AK57" s="273"/>
      <c r="AL57" s="273"/>
      <c r="AM57" s="273"/>
      <c r="AN57" s="273"/>
      <c r="AO57" s="273"/>
      <c r="AP57" s="273"/>
      <c r="AQ57" s="273"/>
      <c r="AR57" s="273"/>
      <c r="AS57" s="273"/>
      <c r="AT57" s="273"/>
      <c r="AU57" s="433"/>
      <c r="AV57" s="90"/>
      <c r="AW57" s="92"/>
      <c r="AX57" s="92"/>
      <c r="AY57" s="92"/>
    </row>
    <row r="58" spans="1:51" s="91" customFormat="1" ht="24.75" customHeight="1">
      <c r="A58" s="424"/>
      <c r="B58" s="424"/>
      <c r="C58" s="425" t="str">
        <f t="shared" si="26"/>
        <v xml:space="preserve"> </v>
      </c>
      <c r="D58" s="273"/>
      <c r="E58" s="273"/>
      <c r="F58" s="273"/>
      <c r="G58" s="273"/>
      <c r="H58" s="273"/>
      <c r="I58" s="273"/>
      <c r="J58" s="273"/>
      <c r="K58" s="273"/>
      <c r="L58" s="273"/>
      <c r="M58" s="273"/>
      <c r="N58" s="273"/>
      <c r="O58" s="426">
        <f t="shared" si="20"/>
        <v>0</v>
      </c>
      <c r="P58" s="427"/>
      <c r="Q58" s="427"/>
      <c r="R58" s="425" t="str">
        <f t="shared" si="25"/>
        <v xml:space="preserve"> </v>
      </c>
      <c r="S58" s="273"/>
      <c r="T58" s="273"/>
      <c r="U58" s="273"/>
      <c r="V58" s="273"/>
      <c r="W58" s="273"/>
      <c r="X58" s="273"/>
      <c r="Y58" s="273"/>
      <c r="Z58" s="273"/>
      <c r="AA58" s="273"/>
      <c r="AB58" s="273"/>
      <c r="AC58" s="273"/>
      <c r="AD58" s="273"/>
      <c r="AE58" s="426">
        <f t="shared" si="22"/>
        <v>0</v>
      </c>
      <c r="AF58" s="434"/>
      <c r="AG58" s="434"/>
      <c r="AH58" s="425" t="str">
        <f>IF(COUNTIF(AI58:AT58,"*s")&gt;0,"X"," ")</f>
        <v xml:space="preserve"> </v>
      </c>
      <c r="AI58" s="273"/>
      <c r="AJ58" s="273"/>
      <c r="AK58" s="273"/>
      <c r="AL58" s="273"/>
      <c r="AM58" s="273"/>
      <c r="AN58" s="273"/>
      <c r="AO58" s="273"/>
      <c r="AP58" s="273"/>
      <c r="AQ58" s="273"/>
      <c r="AR58" s="273"/>
      <c r="AS58" s="273"/>
      <c r="AT58" s="273"/>
      <c r="AU58" s="435"/>
      <c r="AV58" s="90"/>
      <c r="AW58" s="92"/>
      <c r="AX58" s="92"/>
      <c r="AY58" s="92"/>
    </row>
    <row r="59" spans="1:51" s="91" customFormat="1" ht="24.75" customHeight="1">
      <c r="A59" s="424"/>
      <c r="B59" s="424"/>
      <c r="C59" s="425" t="str">
        <f t="shared" si="26"/>
        <v xml:space="preserve"> </v>
      </c>
      <c r="D59" s="273"/>
      <c r="E59" s="273"/>
      <c r="F59" s="273"/>
      <c r="G59" s="273"/>
      <c r="H59" s="273"/>
      <c r="I59" s="273"/>
      <c r="J59" s="273"/>
      <c r="K59" s="273"/>
      <c r="L59" s="273"/>
      <c r="M59" s="273"/>
      <c r="N59" s="273"/>
      <c r="O59" s="426">
        <f t="shared" si="20"/>
        <v>0</v>
      </c>
      <c r="P59" s="427"/>
      <c r="Q59" s="427"/>
      <c r="R59" s="425" t="str">
        <f t="shared" si="25"/>
        <v xml:space="preserve"> </v>
      </c>
      <c r="S59" s="273"/>
      <c r="T59" s="273"/>
      <c r="U59" s="273"/>
      <c r="V59" s="273"/>
      <c r="W59" s="273"/>
      <c r="X59" s="273"/>
      <c r="Y59" s="273"/>
      <c r="Z59" s="273"/>
      <c r="AA59" s="273"/>
      <c r="AB59" s="273"/>
      <c r="AC59" s="273"/>
      <c r="AD59" s="273"/>
      <c r="AE59" s="426">
        <f t="shared" si="22"/>
        <v>0</v>
      </c>
      <c r="AF59" s="434"/>
      <c r="AG59" s="434"/>
      <c r="AH59" s="425" t="str">
        <f t="shared" ref="AH59:AH66" si="30">IF(COUNTIF(AI59:AT59,"*s")&gt;0,"X"," ")</f>
        <v xml:space="preserve"> </v>
      </c>
      <c r="AI59" s="273"/>
      <c r="AJ59" s="273"/>
      <c r="AK59" s="273"/>
      <c r="AL59" s="273"/>
      <c r="AM59" s="273"/>
      <c r="AN59" s="273"/>
      <c r="AO59" s="273"/>
      <c r="AP59" s="273"/>
      <c r="AQ59" s="273"/>
      <c r="AR59" s="273"/>
      <c r="AS59" s="273"/>
      <c r="AT59" s="273"/>
      <c r="AU59" s="435"/>
      <c r="AV59" s="90"/>
      <c r="AW59" s="92"/>
      <c r="AX59" s="92"/>
      <c r="AY59" s="92"/>
    </row>
    <row r="60" spans="1:51" s="91" customFormat="1" ht="24.75" customHeight="1">
      <c r="A60" s="424"/>
      <c r="B60" s="424"/>
      <c r="C60" s="425" t="str">
        <f t="shared" si="26"/>
        <v xml:space="preserve"> </v>
      </c>
      <c r="D60" s="273"/>
      <c r="E60" s="273"/>
      <c r="F60" s="273"/>
      <c r="G60" s="273"/>
      <c r="H60" s="273"/>
      <c r="I60" s="273"/>
      <c r="J60" s="273"/>
      <c r="K60" s="273"/>
      <c r="L60" s="273"/>
      <c r="M60" s="273"/>
      <c r="N60" s="273"/>
      <c r="O60" s="426">
        <f t="shared" si="20"/>
        <v>0</v>
      </c>
      <c r="P60" s="427"/>
      <c r="Q60" s="427"/>
      <c r="R60" s="425" t="str">
        <f t="shared" si="25"/>
        <v xml:space="preserve"> </v>
      </c>
      <c r="S60" s="273"/>
      <c r="T60" s="273"/>
      <c r="U60" s="273"/>
      <c r="V60" s="273"/>
      <c r="W60" s="273"/>
      <c r="X60" s="273"/>
      <c r="Y60" s="273"/>
      <c r="Z60" s="273"/>
      <c r="AA60" s="273"/>
      <c r="AB60" s="273"/>
      <c r="AC60" s="273"/>
      <c r="AD60" s="273"/>
      <c r="AE60" s="426">
        <f t="shared" si="22"/>
        <v>0</v>
      </c>
      <c r="AF60" s="434"/>
      <c r="AG60" s="434"/>
      <c r="AH60" s="425" t="str">
        <f t="shared" si="30"/>
        <v xml:space="preserve"> </v>
      </c>
      <c r="AI60" s="273"/>
      <c r="AJ60" s="273"/>
      <c r="AK60" s="273"/>
      <c r="AL60" s="273"/>
      <c r="AM60" s="273"/>
      <c r="AN60" s="273"/>
      <c r="AO60" s="273"/>
      <c r="AP60" s="273"/>
      <c r="AQ60" s="273"/>
      <c r="AR60" s="273"/>
      <c r="AS60" s="273"/>
      <c r="AT60" s="273"/>
      <c r="AU60" s="436"/>
      <c r="AV60" s="90"/>
      <c r="AW60" s="92"/>
      <c r="AX60" s="92"/>
      <c r="AY60" s="92"/>
    </row>
    <row r="61" spans="1:51" s="91" customFormat="1" ht="24.75" customHeight="1">
      <c r="A61" s="424"/>
      <c r="B61" s="424"/>
      <c r="C61" s="425" t="str">
        <f t="shared" si="26"/>
        <v xml:space="preserve"> </v>
      </c>
      <c r="D61" s="273"/>
      <c r="E61" s="273"/>
      <c r="F61" s="273"/>
      <c r="G61" s="273"/>
      <c r="H61" s="273"/>
      <c r="I61" s="273"/>
      <c r="J61" s="273"/>
      <c r="K61" s="273"/>
      <c r="L61" s="273"/>
      <c r="M61" s="273"/>
      <c r="N61" s="273"/>
      <c r="O61" s="426">
        <f t="shared" si="20"/>
        <v>0</v>
      </c>
      <c r="P61" s="427"/>
      <c r="Q61" s="427"/>
      <c r="R61" s="425" t="str">
        <f t="shared" si="25"/>
        <v xml:space="preserve"> </v>
      </c>
      <c r="S61" s="273"/>
      <c r="T61" s="273"/>
      <c r="U61" s="273"/>
      <c r="V61" s="273"/>
      <c r="W61" s="273"/>
      <c r="X61" s="273"/>
      <c r="Y61" s="273"/>
      <c r="Z61" s="273"/>
      <c r="AA61" s="273"/>
      <c r="AB61" s="273"/>
      <c r="AC61" s="273"/>
      <c r="AD61" s="273"/>
      <c r="AE61" s="426">
        <f t="shared" si="22"/>
        <v>0</v>
      </c>
      <c r="AF61" s="427"/>
      <c r="AG61" s="427"/>
      <c r="AH61" s="425" t="str">
        <f t="shared" si="30"/>
        <v xml:space="preserve"> </v>
      </c>
      <c r="AI61" s="273"/>
      <c r="AJ61" s="273"/>
      <c r="AK61" s="273"/>
      <c r="AL61" s="273"/>
      <c r="AM61" s="273"/>
      <c r="AN61" s="273"/>
      <c r="AO61" s="273"/>
      <c r="AP61" s="273"/>
      <c r="AQ61" s="273"/>
      <c r="AR61" s="273"/>
      <c r="AS61" s="273"/>
      <c r="AT61" s="273"/>
      <c r="AU61" s="436"/>
      <c r="AV61" s="90"/>
      <c r="AW61" s="92"/>
      <c r="AX61" s="92"/>
      <c r="AY61" s="92"/>
    </row>
    <row r="62" spans="1:51" s="91" customFormat="1" ht="24.75" customHeight="1">
      <c r="A62" s="424"/>
      <c r="B62" s="424"/>
      <c r="C62" s="425" t="str">
        <f t="shared" si="26"/>
        <v xml:space="preserve"> </v>
      </c>
      <c r="D62" s="273"/>
      <c r="E62" s="273"/>
      <c r="F62" s="273"/>
      <c r="G62" s="273"/>
      <c r="H62" s="273"/>
      <c r="I62" s="273"/>
      <c r="J62" s="273"/>
      <c r="K62" s="273"/>
      <c r="L62" s="273"/>
      <c r="M62" s="273"/>
      <c r="N62" s="273"/>
      <c r="O62" s="426">
        <f t="shared" si="20"/>
        <v>0</v>
      </c>
      <c r="P62" s="427"/>
      <c r="Q62" s="427"/>
      <c r="R62" s="425" t="str">
        <f t="shared" si="25"/>
        <v xml:space="preserve"> </v>
      </c>
      <c r="S62" s="273"/>
      <c r="T62" s="273"/>
      <c r="U62" s="273"/>
      <c r="V62" s="273"/>
      <c r="W62" s="273"/>
      <c r="X62" s="273"/>
      <c r="Y62" s="273"/>
      <c r="Z62" s="273"/>
      <c r="AA62" s="273"/>
      <c r="AB62" s="273"/>
      <c r="AC62" s="273"/>
      <c r="AD62" s="273"/>
      <c r="AE62" s="426">
        <f t="shared" si="22"/>
        <v>0</v>
      </c>
      <c r="AF62" s="427"/>
      <c r="AG62" s="427"/>
      <c r="AH62" s="425" t="str">
        <f t="shared" si="30"/>
        <v xml:space="preserve"> </v>
      </c>
      <c r="AI62" s="273"/>
      <c r="AJ62" s="273"/>
      <c r="AK62" s="273"/>
      <c r="AL62" s="273"/>
      <c r="AM62" s="273"/>
      <c r="AN62" s="273"/>
      <c r="AO62" s="273"/>
      <c r="AP62" s="273"/>
      <c r="AQ62" s="273"/>
      <c r="AR62" s="273"/>
      <c r="AS62" s="273"/>
      <c r="AT62" s="273"/>
      <c r="AU62" s="436"/>
      <c r="AV62" s="90"/>
      <c r="AW62" s="92"/>
      <c r="AX62" s="92"/>
      <c r="AY62" s="92"/>
    </row>
    <row r="63" spans="1:51" s="91" customFormat="1" ht="24.75" customHeight="1">
      <c r="A63" s="424"/>
      <c r="B63" s="424"/>
      <c r="C63" s="425"/>
      <c r="D63" s="273"/>
      <c r="E63" s="273"/>
      <c r="F63" s="273"/>
      <c r="G63" s="273"/>
      <c r="H63" s="273"/>
      <c r="I63" s="273"/>
      <c r="J63" s="273"/>
      <c r="K63" s="273"/>
      <c r="L63" s="273"/>
      <c r="M63" s="273"/>
      <c r="N63" s="273"/>
      <c r="O63" s="426">
        <f t="shared" si="20"/>
        <v>0</v>
      </c>
      <c r="P63" s="427"/>
      <c r="Q63" s="427"/>
      <c r="R63" s="425"/>
      <c r="S63" s="273"/>
      <c r="T63" s="273"/>
      <c r="U63" s="273"/>
      <c r="V63" s="273"/>
      <c r="W63" s="273"/>
      <c r="X63" s="273"/>
      <c r="Y63" s="273"/>
      <c r="Z63" s="273"/>
      <c r="AA63" s="273"/>
      <c r="AB63" s="273"/>
      <c r="AC63" s="273"/>
      <c r="AD63" s="273"/>
      <c r="AE63" s="426">
        <f t="shared" si="22"/>
        <v>0</v>
      </c>
      <c r="AF63" s="427"/>
      <c r="AG63" s="427"/>
      <c r="AH63" s="425" t="str">
        <f t="shared" si="30"/>
        <v xml:space="preserve"> </v>
      </c>
      <c r="AI63" s="273"/>
      <c r="AJ63" s="273"/>
      <c r="AK63" s="273"/>
      <c r="AL63" s="273"/>
      <c r="AM63" s="273"/>
      <c r="AN63" s="273"/>
      <c r="AO63" s="273"/>
      <c r="AP63" s="273"/>
      <c r="AQ63" s="273"/>
      <c r="AR63" s="273"/>
      <c r="AS63" s="273"/>
      <c r="AT63" s="273"/>
      <c r="AU63" s="436"/>
      <c r="AV63" s="90"/>
      <c r="AW63" s="92"/>
      <c r="AX63" s="92"/>
      <c r="AY63" s="92"/>
    </row>
    <row r="64" spans="1:51" s="91" customFormat="1" ht="24.75" customHeight="1">
      <c r="A64" s="429" t="s">
        <v>453</v>
      </c>
      <c r="B64" s="429"/>
      <c r="C64" s="431"/>
      <c r="D64" s="431">
        <f t="shared" ref="D64:N64" si="31">COUNTIF(D38:D63,"A")</f>
        <v>1</v>
      </c>
      <c r="E64" s="431">
        <f t="shared" si="31"/>
        <v>1</v>
      </c>
      <c r="F64" s="431">
        <f t="shared" si="31"/>
        <v>1</v>
      </c>
      <c r="G64" s="431">
        <f t="shared" si="31"/>
        <v>1</v>
      </c>
      <c r="H64" s="431">
        <f t="shared" si="31"/>
        <v>1</v>
      </c>
      <c r="I64" s="431">
        <f t="shared" si="31"/>
        <v>1</v>
      </c>
      <c r="J64" s="431">
        <f t="shared" si="31"/>
        <v>1</v>
      </c>
      <c r="K64" s="431">
        <f t="shared" si="31"/>
        <v>1</v>
      </c>
      <c r="L64" s="431">
        <f t="shared" si="31"/>
        <v>1</v>
      </c>
      <c r="M64" s="431">
        <f t="shared" si="31"/>
        <v>1</v>
      </c>
      <c r="N64" s="431">
        <f t="shared" si="31"/>
        <v>0</v>
      </c>
      <c r="O64" s="431"/>
      <c r="P64" s="429" t="s">
        <v>453</v>
      </c>
      <c r="Q64" s="429"/>
      <c r="R64" s="430" t="str">
        <f>IF(COUNTIF(S64:AD64,"*s")&gt;0,"X"," ")</f>
        <v xml:space="preserve"> </v>
      </c>
      <c r="S64" s="431">
        <f t="shared" ref="S64:AD64" si="32">COUNTIF(S38:S63,"A")</f>
        <v>1</v>
      </c>
      <c r="T64" s="431">
        <f t="shared" si="32"/>
        <v>1</v>
      </c>
      <c r="U64" s="431">
        <f t="shared" si="32"/>
        <v>1</v>
      </c>
      <c r="V64" s="431">
        <f t="shared" si="32"/>
        <v>1</v>
      </c>
      <c r="W64" s="431">
        <f t="shared" si="32"/>
        <v>1</v>
      </c>
      <c r="X64" s="431">
        <f t="shared" si="32"/>
        <v>1</v>
      </c>
      <c r="Y64" s="431">
        <f t="shared" si="32"/>
        <v>1</v>
      </c>
      <c r="Z64" s="431">
        <f t="shared" si="32"/>
        <v>1</v>
      </c>
      <c r="AA64" s="431">
        <f t="shared" si="32"/>
        <v>1</v>
      </c>
      <c r="AB64" s="431">
        <f t="shared" si="32"/>
        <v>1</v>
      </c>
      <c r="AC64" s="431">
        <f t="shared" si="32"/>
        <v>1</v>
      </c>
      <c r="AD64" s="431">
        <f t="shared" si="32"/>
        <v>0</v>
      </c>
      <c r="AE64" s="431"/>
      <c r="AF64" s="427"/>
      <c r="AG64" s="427"/>
      <c r="AH64" s="425" t="str">
        <f t="shared" si="30"/>
        <v xml:space="preserve"> </v>
      </c>
      <c r="AI64" s="273"/>
      <c r="AJ64" s="273"/>
      <c r="AK64" s="273"/>
      <c r="AL64" s="273"/>
      <c r="AM64" s="273"/>
      <c r="AN64" s="273"/>
      <c r="AO64" s="273"/>
      <c r="AP64" s="273"/>
      <c r="AQ64" s="273"/>
      <c r="AR64" s="273"/>
      <c r="AS64" s="273"/>
      <c r="AT64" s="273"/>
      <c r="AU64" s="436"/>
      <c r="AV64" s="90"/>
      <c r="AW64" s="92"/>
      <c r="AX64" s="92"/>
      <c r="AY64" s="92"/>
    </row>
    <row r="65" spans="1:51" s="91" customFormat="1" ht="24.75" customHeight="1">
      <c r="A65" s="429" t="s">
        <v>454</v>
      </c>
      <c r="B65" s="429"/>
      <c r="C65" s="431"/>
      <c r="D65" s="431">
        <f t="shared" ref="D65:M65" si="33">COUNTIF(D38:D63,"B")</f>
        <v>1</v>
      </c>
      <c r="E65" s="431">
        <f t="shared" si="33"/>
        <v>1</v>
      </c>
      <c r="F65" s="431">
        <f t="shared" si="33"/>
        <v>0</v>
      </c>
      <c r="G65" s="431">
        <f t="shared" si="33"/>
        <v>1</v>
      </c>
      <c r="H65" s="431">
        <f t="shared" si="33"/>
        <v>1</v>
      </c>
      <c r="I65" s="431">
        <f t="shared" si="33"/>
        <v>1</v>
      </c>
      <c r="J65" s="431">
        <f t="shared" si="33"/>
        <v>1</v>
      </c>
      <c r="K65" s="431">
        <f t="shared" si="33"/>
        <v>1</v>
      </c>
      <c r="L65" s="431">
        <f t="shared" si="33"/>
        <v>1</v>
      </c>
      <c r="M65" s="431">
        <f t="shared" si="33"/>
        <v>1</v>
      </c>
      <c r="N65" s="431"/>
      <c r="O65" s="431"/>
      <c r="P65" s="429" t="s">
        <v>454</v>
      </c>
      <c r="Q65" s="429"/>
      <c r="R65" s="430" t="str">
        <f>IF(COUNTIF(S65:AD65,"*s")&gt;0,"X"," ")</f>
        <v xml:space="preserve"> </v>
      </c>
      <c r="S65" s="431">
        <f t="shared" ref="S65:AC65" si="34">COUNTIF(S38:S63,"B")</f>
        <v>0</v>
      </c>
      <c r="T65" s="431">
        <f t="shared" si="34"/>
        <v>0</v>
      </c>
      <c r="U65" s="431">
        <f t="shared" si="34"/>
        <v>1</v>
      </c>
      <c r="V65" s="431">
        <f t="shared" si="34"/>
        <v>0</v>
      </c>
      <c r="W65" s="431">
        <f t="shared" si="34"/>
        <v>0</v>
      </c>
      <c r="X65" s="431">
        <f t="shared" si="34"/>
        <v>1</v>
      </c>
      <c r="Y65" s="431">
        <f t="shared" si="34"/>
        <v>1</v>
      </c>
      <c r="Z65" s="431">
        <f t="shared" si="34"/>
        <v>1</v>
      </c>
      <c r="AA65" s="431">
        <f t="shared" si="34"/>
        <v>1</v>
      </c>
      <c r="AB65" s="431">
        <f t="shared" si="34"/>
        <v>0</v>
      </c>
      <c r="AC65" s="431">
        <f t="shared" si="34"/>
        <v>1</v>
      </c>
      <c r="AD65" s="431"/>
      <c r="AE65" s="431"/>
      <c r="AF65" s="427"/>
      <c r="AG65" s="427"/>
      <c r="AH65" s="425" t="str">
        <f t="shared" si="30"/>
        <v xml:space="preserve"> </v>
      </c>
      <c r="AI65" s="273"/>
      <c r="AJ65" s="273"/>
      <c r="AK65" s="273"/>
      <c r="AL65" s="273"/>
      <c r="AM65" s="273"/>
      <c r="AN65" s="273"/>
      <c r="AO65" s="273"/>
      <c r="AP65" s="273"/>
      <c r="AQ65" s="273"/>
      <c r="AR65" s="273"/>
      <c r="AS65" s="273"/>
      <c r="AT65" s="273"/>
      <c r="AU65" s="436"/>
      <c r="AV65" s="90"/>
      <c r="AW65" s="92"/>
      <c r="AX65" s="92"/>
      <c r="AY65" s="92"/>
    </row>
    <row r="66" spans="1:51" s="91" customFormat="1" ht="24.75" customHeight="1">
      <c r="A66" s="429" t="s">
        <v>455</v>
      </c>
      <c r="B66" s="429"/>
      <c r="C66" s="437"/>
      <c r="D66" s="431">
        <f t="shared" ref="D66:N66" si="35">COUNTIF(D38:D63,"N/S")</f>
        <v>0</v>
      </c>
      <c r="E66" s="431">
        <f t="shared" si="35"/>
        <v>0</v>
      </c>
      <c r="F66" s="431">
        <f t="shared" si="35"/>
        <v>0</v>
      </c>
      <c r="G66" s="431">
        <f t="shared" si="35"/>
        <v>0</v>
      </c>
      <c r="H66" s="431">
        <f t="shared" si="35"/>
        <v>3</v>
      </c>
      <c r="I66" s="431">
        <f t="shared" si="35"/>
        <v>0</v>
      </c>
      <c r="J66" s="431">
        <f t="shared" si="35"/>
        <v>0</v>
      </c>
      <c r="K66" s="431">
        <f t="shared" si="35"/>
        <v>1</v>
      </c>
      <c r="L66" s="431">
        <f t="shared" si="35"/>
        <v>2</v>
      </c>
      <c r="M66" s="431">
        <f t="shared" si="35"/>
        <v>1</v>
      </c>
      <c r="N66" s="431">
        <f t="shared" si="35"/>
        <v>0</v>
      </c>
      <c r="O66" s="437"/>
      <c r="P66" s="429" t="s">
        <v>455</v>
      </c>
      <c r="Q66" s="429"/>
      <c r="R66" s="430" t="str">
        <f>IF(COUNTIF(S66:AD66,"*s")&gt;0,"X"," ")</f>
        <v xml:space="preserve"> </v>
      </c>
      <c r="S66" s="431">
        <f t="shared" ref="S66:AD66" si="36">COUNTIF(S38:S63,"N/S")</f>
        <v>0</v>
      </c>
      <c r="T66" s="431">
        <f t="shared" si="36"/>
        <v>0</v>
      </c>
      <c r="U66" s="431">
        <f t="shared" si="36"/>
        <v>0</v>
      </c>
      <c r="V66" s="431">
        <f t="shared" si="36"/>
        <v>0</v>
      </c>
      <c r="W66" s="431">
        <f t="shared" si="36"/>
        <v>0</v>
      </c>
      <c r="X66" s="431">
        <f t="shared" si="36"/>
        <v>1</v>
      </c>
      <c r="Y66" s="431">
        <f t="shared" si="36"/>
        <v>0</v>
      </c>
      <c r="Z66" s="431">
        <f t="shared" si="36"/>
        <v>0</v>
      </c>
      <c r="AA66" s="431">
        <f t="shared" si="36"/>
        <v>0</v>
      </c>
      <c r="AB66" s="431">
        <f t="shared" si="36"/>
        <v>0</v>
      </c>
      <c r="AC66" s="431">
        <f t="shared" si="36"/>
        <v>0</v>
      </c>
      <c r="AD66" s="431">
        <f t="shared" si="36"/>
        <v>0</v>
      </c>
      <c r="AE66" s="437"/>
      <c r="AF66" s="427"/>
      <c r="AG66" s="427"/>
      <c r="AH66" s="425" t="str">
        <f t="shared" si="30"/>
        <v xml:space="preserve"> </v>
      </c>
      <c r="AI66" s="273"/>
      <c r="AJ66" s="273"/>
      <c r="AK66" s="273"/>
      <c r="AL66" s="273"/>
      <c r="AM66" s="273"/>
      <c r="AN66" s="273"/>
      <c r="AO66" s="273"/>
      <c r="AP66" s="273"/>
      <c r="AQ66" s="273"/>
      <c r="AR66" s="273"/>
      <c r="AS66" s="273"/>
      <c r="AT66" s="273"/>
      <c r="AU66" s="436"/>
      <c r="AV66" s="92"/>
      <c r="AW66" s="92"/>
      <c r="AX66" s="92"/>
      <c r="AY66" s="92"/>
    </row>
    <row r="67" spans="1:51" ht="24.75" customHeight="1"/>
    <row r="68" spans="1:51" ht="24.75" customHeight="1"/>
    <row r="69" spans="1:51" ht="24.75" customHeight="1"/>
    <row r="70" spans="1:51" ht="24.75" customHeight="1"/>
    <row r="71" spans="1:51" ht="24.75" customHeight="1"/>
    <row r="72" spans="1:51" ht="24.75" customHeight="1"/>
    <row r="73" spans="1:51" ht="24.75" customHeight="1"/>
    <row r="74" spans="1:51" ht="24.75" customHeight="1"/>
    <row r="75" spans="1:51" ht="24.75" customHeight="1"/>
    <row r="76" spans="1:51" ht="24.75" customHeight="1"/>
    <row r="77" spans="1:51" ht="24.75" customHeight="1"/>
    <row r="78" spans="1:51" ht="24.75" customHeight="1"/>
    <row r="79" spans="1:51" ht="24.75" customHeight="1"/>
    <row r="80" spans="1:51" ht="24.75" customHeight="1"/>
    <row r="81" ht="24.75" customHeight="1"/>
    <row r="82" ht="24.75" customHeight="1"/>
    <row r="83" ht="24.75" customHeight="1"/>
    <row r="84" ht="24.75" customHeight="1"/>
    <row r="85" ht="24.75" customHeight="1"/>
    <row r="86" ht="24.75" customHeight="1"/>
    <row r="87" ht="24.75" customHeight="1"/>
    <row r="88" ht="24.75" customHeight="1"/>
    <row r="89" ht="24.75" customHeight="1"/>
    <row r="90" ht="24.75" customHeight="1"/>
    <row r="91" ht="24.75" customHeight="1"/>
    <row r="92" ht="24.75" customHeight="1"/>
    <row r="93" ht="24.75" customHeight="1"/>
    <row r="94" ht="24.75" customHeight="1"/>
    <row r="95" ht="24.75" customHeight="1"/>
    <row r="96" ht="24.75" customHeight="1"/>
    <row r="97" ht="24.75" customHeight="1"/>
    <row r="98" ht="24.75" customHeight="1"/>
    <row r="99" ht="24.75" customHeight="1"/>
    <row r="100" ht="24.75" customHeight="1"/>
    <row r="101" ht="24.75" customHeight="1"/>
    <row r="102" ht="24.75" customHeight="1"/>
    <row r="103" ht="24.75" customHeight="1"/>
    <row r="104" ht="24.75" customHeight="1"/>
    <row r="105" ht="24.75" customHeight="1"/>
    <row r="106" ht="24.75" customHeight="1"/>
    <row r="107" ht="24.75" customHeight="1"/>
    <row r="108" ht="24.75" customHeight="1"/>
    <row r="109" ht="24.75" customHeight="1"/>
    <row r="110" ht="24.75" customHeight="1"/>
    <row r="111" ht="24.75" customHeight="1"/>
    <row r="112" ht="24.75" customHeight="1"/>
    <row r="113" ht="24.75" customHeight="1"/>
    <row r="114" ht="24.75" customHeight="1"/>
    <row r="115" ht="24.75" customHeight="1"/>
    <row r="116" ht="24.75" customHeight="1"/>
    <row r="117" ht="24.75" customHeight="1"/>
    <row r="118" ht="24.75" customHeight="1"/>
    <row r="119" ht="24.75" customHeight="1"/>
    <row r="120" ht="24.75" customHeight="1"/>
    <row r="121" ht="24.75" customHeight="1"/>
    <row r="122" ht="24.75" customHeight="1"/>
    <row r="123" ht="24.75" customHeight="1"/>
    <row r="124" ht="24.75" customHeight="1"/>
    <row r="125" ht="24.75" customHeight="1"/>
    <row r="126" ht="24.75" customHeight="1"/>
    <row r="127" ht="24.75" customHeight="1"/>
    <row r="128"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sheetData>
  <mergeCells count="22">
    <mergeCell ref="B1:O1"/>
    <mergeCell ref="B2:O2"/>
    <mergeCell ref="B34:O34"/>
    <mergeCell ref="B35:O35"/>
    <mergeCell ref="AS1:AU1"/>
    <mergeCell ref="AS2:AU2"/>
    <mergeCell ref="AH3:AH4"/>
    <mergeCell ref="P1:AE1"/>
    <mergeCell ref="C3:C4"/>
    <mergeCell ref="R3:R4"/>
    <mergeCell ref="AF1:AR1"/>
    <mergeCell ref="AF2:AR2"/>
    <mergeCell ref="P2:AE2"/>
    <mergeCell ref="P35:AE35"/>
    <mergeCell ref="AF35:AR35"/>
    <mergeCell ref="AF34:AR34"/>
    <mergeCell ref="AS34:AU34"/>
    <mergeCell ref="P34:AE34"/>
    <mergeCell ref="AS35:AU35"/>
    <mergeCell ref="C36:C37"/>
    <mergeCell ref="R36:R37"/>
    <mergeCell ref="AH36:AH37"/>
  </mergeCells>
  <phoneticPr fontId="24" type="noConversion"/>
  <conditionalFormatting sqref="D31:D33 S31 AI21:AS22 S33 AI23 AL23 AN23 AP23 AS23">
    <cfRule type="cellIs" dxfId="355" priority="72" stopIfTrue="1" operator="greaterThan">
      <formula>1</formula>
    </cfRule>
  </conditionalFormatting>
  <conditionalFormatting sqref="O5:O24 AE5:AE24 AU5:AU24">
    <cfRule type="cellIs" dxfId="354" priority="71" stopIfTrue="1" operator="greaterThan">
      <formula>3</formula>
    </cfRule>
  </conditionalFormatting>
  <conditionalFormatting sqref="S32">
    <cfRule type="cellIs" dxfId="353" priority="70" stopIfTrue="1" operator="greaterThan">
      <formula>1</formula>
    </cfRule>
  </conditionalFormatting>
  <conditionalFormatting sqref="AJ23">
    <cfRule type="cellIs" dxfId="352" priority="69" stopIfTrue="1" operator="greaterThan">
      <formula>5</formula>
    </cfRule>
  </conditionalFormatting>
  <conditionalFormatting sqref="AK23">
    <cfRule type="cellIs" dxfId="351" priority="68" stopIfTrue="1" operator="greaterThan">
      <formula>5</formula>
    </cfRule>
  </conditionalFormatting>
  <conditionalFormatting sqref="AM23">
    <cfRule type="cellIs" dxfId="350" priority="67" stopIfTrue="1" operator="greaterThan">
      <formula>5</formula>
    </cfRule>
  </conditionalFormatting>
  <conditionalFormatting sqref="AO23">
    <cfRule type="cellIs" dxfId="349" priority="66" stopIfTrue="1" operator="greaterThan">
      <formula>5</formula>
    </cfRule>
  </conditionalFormatting>
  <conditionalFormatting sqref="AQ23:AR23">
    <cfRule type="cellIs" dxfId="348" priority="65" stopIfTrue="1" operator="greaterThan">
      <formula>5</formula>
    </cfRule>
  </conditionalFormatting>
  <conditionalFormatting sqref="O25 AE25">
    <cfRule type="cellIs" dxfId="347" priority="64" stopIfTrue="1" operator="greaterThan">
      <formula>3</formula>
    </cfRule>
  </conditionalFormatting>
  <conditionalFormatting sqref="O26 AE26">
    <cfRule type="cellIs" dxfId="346" priority="63" stopIfTrue="1" operator="greaterThan">
      <formula>3</formula>
    </cfRule>
  </conditionalFormatting>
  <conditionalFormatting sqref="O27 AE27">
    <cfRule type="cellIs" dxfId="345" priority="62" stopIfTrue="1" operator="greaterThan">
      <formula>3</formula>
    </cfRule>
  </conditionalFormatting>
  <conditionalFormatting sqref="O28 AE28">
    <cfRule type="cellIs" dxfId="344" priority="61" stopIfTrue="1" operator="greaterThan">
      <formula>3</formula>
    </cfRule>
  </conditionalFormatting>
  <conditionalFormatting sqref="O29 AE29">
    <cfRule type="cellIs" dxfId="343" priority="60" stopIfTrue="1" operator="greaterThan">
      <formula>3</formula>
    </cfRule>
  </conditionalFormatting>
  <conditionalFormatting sqref="O30 AE30">
    <cfRule type="cellIs" dxfId="342" priority="59" stopIfTrue="1" operator="greaterThan">
      <formula>3</formula>
    </cfRule>
  </conditionalFormatting>
  <conditionalFormatting sqref="E31:N32 E33:F33 H33 J33 L33 N33">
    <cfRule type="cellIs" dxfId="341" priority="58" stopIfTrue="1" operator="greaterThan">
      <formula>5</formula>
    </cfRule>
  </conditionalFormatting>
  <conditionalFormatting sqref="T31:AD31 U33 X33 Z33 AB33 AD33">
    <cfRule type="cellIs" dxfId="340" priority="57" stopIfTrue="1" operator="greaterThan">
      <formula>1</formula>
    </cfRule>
  </conditionalFormatting>
  <conditionalFormatting sqref="T32:AD32">
    <cfRule type="cellIs" dxfId="339" priority="56" stopIfTrue="1" operator="greaterThan">
      <formula>1</formula>
    </cfRule>
  </conditionalFormatting>
  <conditionalFormatting sqref="T33">
    <cfRule type="cellIs" dxfId="338" priority="55" stopIfTrue="1" operator="greaterThan">
      <formula>5</formula>
    </cfRule>
  </conditionalFormatting>
  <conditionalFormatting sqref="V33">
    <cfRule type="cellIs" dxfId="337" priority="54" stopIfTrue="1" operator="greaterThan">
      <formula>5</formula>
    </cfRule>
  </conditionalFormatting>
  <conditionalFormatting sqref="W33">
    <cfRule type="cellIs" dxfId="336" priority="53" stopIfTrue="1" operator="greaterThan">
      <formula>5</formula>
    </cfRule>
  </conditionalFormatting>
  <conditionalFormatting sqref="Y33">
    <cfRule type="cellIs" dxfId="335" priority="52" stopIfTrue="1" operator="greaterThan">
      <formula>5</formula>
    </cfRule>
  </conditionalFormatting>
  <conditionalFormatting sqref="AA33">
    <cfRule type="cellIs" dxfId="334" priority="51" stopIfTrue="1" operator="greaterThan">
      <formula>5</formula>
    </cfRule>
  </conditionalFormatting>
  <conditionalFormatting sqref="AC33">
    <cfRule type="cellIs" dxfId="333" priority="50" stopIfTrue="1" operator="greaterThan">
      <formula>5</formula>
    </cfRule>
  </conditionalFormatting>
  <conditionalFormatting sqref="G33">
    <cfRule type="cellIs" dxfId="332" priority="49" stopIfTrue="1" operator="greaterThan">
      <formula>1</formula>
    </cfRule>
  </conditionalFormatting>
  <conditionalFormatting sqref="I33">
    <cfRule type="cellIs" dxfId="331" priority="48" stopIfTrue="1" operator="greaterThan">
      <formula>1</formula>
    </cfRule>
  </conditionalFormatting>
  <conditionalFormatting sqref="K33">
    <cfRule type="cellIs" dxfId="330" priority="47" stopIfTrue="1" operator="greaterThan">
      <formula>1</formula>
    </cfRule>
  </conditionalFormatting>
  <conditionalFormatting sqref="M33">
    <cfRule type="cellIs" dxfId="329" priority="46" stopIfTrue="1" operator="greaterThan">
      <formula>1</formula>
    </cfRule>
  </conditionalFormatting>
  <conditionalFormatting sqref="D64:D66 AI54:AS55 AI56 AL56 AN56 AP56 AR56 M64:M66 S64:S66">
    <cfRule type="cellIs" dxfId="328" priority="45" stopIfTrue="1" operator="greaterThan">
      <formula>1</formula>
    </cfRule>
  </conditionalFormatting>
  <conditionalFormatting sqref="O38:O57 AE38:AE57 AU38:AU57">
    <cfRule type="cellIs" dxfId="327" priority="44" stopIfTrue="1" operator="greaterThan">
      <formula>3</formula>
    </cfRule>
  </conditionalFormatting>
  <conditionalFormatting sqref="AJ56">
    <cfRule type="cellIs" dxfId="326" priority="43" stopIfTrue="1" operator="greaterThan">
      <formula>5</formula>
    </cfRule>
  </conditionalFormatting>
  <conditionalFormatting sqref="AK56">
    <cfRule type="cellIs" dxfId="325" priority="42" stopIfTrue="1" operator="greaterThan">
      <formula>5</formula>
    </cfRule>
  </conditionalFormatting>
  <conditionalFormatting sqref="AM56">
    <cfRule type="cellIs" dxfId="324" priority="41" stopIfTrue="1" operator="greaterThan">
      <formula>5</formula>
    </cfRule>
  </conditionalFormatting>
  <conditionalFormatting sqref="AO56">
    <cfRule type="cellIs" dxfId="323" priority="40" stopIfTrue="1" operator="greaterThan">
      <formula>5</formula>
    </cfRule>
  </conditionalFormatting>
  <conditionalFormatting sqref="AQ56">
    <cfRule type="cellIs" dxfId="322" priority="39" stopIfTrue="1" operator="greaterThan">
      <formula>5</formula>
    </cfRule>
  </conditionalFormatting>
  <conditionalFormatting sqref="AS56">
    <cfRule type="cellIs" dxfId="321" priority="38" stopIfTrue="1" operator="greaterThan">
      <formula>5</formula>
    </cfRule>
  </conditionalFormatting>
  <conditionalFormatting sqref="O58 AE58">
    <cfRule type="cellIs" dxfId="320" priority="37" stopIfTrue="1" operator="greaterThan">
      <formula>3</formula>
    </cfRule>
  </conditionalFormatting>
  <conditionalFormatting sqref="O59 AE59">
    <cfRule type="cellIs" dxfId="319" priority="36" stopIfTrue="1" operator="greaterThan">
      <formula>3</formula>
    </cfRule>
  </conditionalFormatting>
  <conditionalFormatting sqref="O60 AE60">
    <cfRule type="cellIs" dxfId="318" priority="35" stopIfTrue="1" operator="greaterThan">
      <formula>3</formula>
    </cfRule>
  </conditionalFormatting>
  <conditionalFormatting sqref="O61 AE61">
    <cfRule type="cellIs" dxfId="317" priority="34" stopIfTrue="1" operator="greaterThan">
      <formula>3</formula>
    </cfRule>
  </conditionalFormatting>
  <conditionalFormatting sqref="O62 AE62">
    <cfRule type="cellIs" dxfId="316" priority="33" stopIfTrue="1" operator="greaterThan">
      <formula>3</formula>
    </cfRule>
  </conditionalFormatting>
  <conditionalFormatting sqref="O63 AE63">
    <cfRule type="cellIs" dxfId="315" priority="32" stopIfTrue="1" operator="greaterThan">
      <formula>3</formula>
    </cfRule>
  </conditionalFormatting>
  <conditionalFormatting sqref="E64:E66">
    <cfRule type="cellIs" dxfId="314" priority="31" stopIfTrue="1" operator="greaterThan">
      <formula>5</formula>
    </cfRule>
  </conditionalFormatting>
  <conditionalFormatting sqref="F64:F65">
    <cfRule type="cellIs" dxfId="313" priority="30" stopIfTrue="1" operator="greaterThan">
      <formula>1</formula>
    </cfRule>
  </conditionalFormatting>
  <conditionalFormatting sqref="G64:G66">
    <cfRule type="cellIs" dxfId="312" priority="29" stopIfTrue="1" operator="greaterThan">
      <formula>1</formula>
    </cfRule>
  </conditionalFormatting>
  <conditionalFormatting sqref="H64:H65">
    <cfRule type="cellIs" dxfId="311" priority="28" stopIfTrue="1" operator="greaterThan">
      <formula>1</formula>
    </cfRule>
  </conditionalFormatting>
  <conditionalFormatting sqref="I64:I66">
    <cfRule type="cellIs" dxfId="310" priority="27" stopIfTrue="1" operator="greaterThan">
      <formula>1</formula>
    </cfRule>
  </conditionalFormatting>
  <conditionalFormatting sqref="J64:J65">
    <cfRule type="cellIs" dxfId="309" priority="26" stopIfTrue="1" operator="greaterThan">
      <formula>1</formula>
    </cfRule>
  </conditionalFormatting>
  <conditionalFormatting sqref="K64:K66">
    <cfRule type="cellIs" dxfId="308" priority="25" stopIfTrue="1" operator="greaterThan">
      <formula>1</formula>
    </cfRule>
  </conditionalFormatting>
  <conditionalFormatting sqref="L64:L65">
    <cfRule type="cellIs" dxfId="307" priority="24" stopIfTrue="1" operator="greaterThan">
      <formula>1</formula>
    </cfRule>
  </conditionalFormatting>
  <conditionalFormatting sqref="N64:N66">
    <cfRule type="cellIs" dxfId="306" priority="23" stopIfTrue="1" operator="greaterThan">
      <formula>1</formula>
    </cfRule>
  </conditionalFormatting>
  <conditionalFormatting sqref="T64:T65">
    <cfRule type="cellIs" dxfId="305" priority="22" stopIfTrue="1" operator="greaterThan">
      <formula>1</formula>
    </cfRule>
  </conditionalFormatting>
  <conditionalFormatting sqref="U64:U66">
    <cfRule type="cellIs" dxfId="304" priority="21" stopIfTrue="1" operator="greaterThan">
      <formula>1</formula>
    </cfRule>
  </conditionalFormatting>
  <conditionalFormatting sqref="V64:V65">
    <cfRule type="cellIs" dxfId="303" priority="20" stopIfTrue="1" operator="greaterThan">
      <formula>1</formula>
    </cfRule>
  </conditionalFormatting>
  <conditionalFormatting sqref="W64:W65">
    <cfRule type="cellIs" dxfId="302" priority="19" stopIfTrue="1" operator="greaterThan">
      <formula>1</formula>
    </cfRule>
  </conditionalFormatting>
  <conditionalFormatting sqref="X64:X66">
    <cfRule type="cellIs" dxfId="301" priority="18" stopIfTrue="1" operator="greaterThan">
      <formula>1</formula>
    </cfRule>
  </conditionalFormatting>
  <conditionalFormatting sqref="Y64:Y66">
    <cfRule type="cellIs" dxfId="300" priority="17" stopIfTrue="1" operator="greaterThan">
      <formula>1</formula>
    </cfRule>
  </conditionalFormatting>
  <conditionalFormatting sqref="Z64:Z65">
    <cfRule type="cellIs" dxfId="299" priority="16" stopIfTrue="1" operator="greaterThan">
      <formula>1</formula>
    </cfRule>
  </conditionalFormatting>
  <conditionalFormatting sqref="AA64:AA65">
    <cfRule type="cellIs" dxfId="298" priority="15" stopIfTrue="1" operator="greaterThan">
      <formula>1</formula>
    </cfRule>
  </conditionalFormatting>
  <conditionalFormatting sqref="AB64:AB66">
    <cfRule type="cellIs" dxfId="297" priority="14" stopIfTrue="1" operator="greaterThan">
      <formula>1</formula>
    </cfRule>
  </conditionalFormatting>
  <conditionalFormatting sqref="AC64:AC65">
    <cfRule type="cellIs" dxfId="296" priority="13" stopIfTrue="1" operator="greaterThan">
      <formula>1</formula>
    </cfRule>
  </conditionalFormatting>
  <conditionalFormatting sqref="AD64:AD66">
    <cfRule type="cellIs" dxfId="295" priority="12" stopIfTrue="1" operator="greaterThan">
      <formula>1</formula>
    </cfRule>
  </conditionalFormatting>
  <conditionalFormatting sqref="F66">
    <cfRule type="cellIs" dxfId="294" priority="11" stopIfTrue="1" operator="greaterThan">
      <formula>5</formula>
    </cfRule>
  </conditionalFormatting>
  <conditionalFormatting sqref="H66">
    <cfRule type="cellIs" dxfId="293" priority="10" stopIfTrue="1" operator="greaterThan">
      <formula>5</formula>
    </cfRule>
  </conditionalFormatting>
  <conditionalFormatting sqref="J66">
    <cfRule type="cellIs" dxfId="292" priority="9" stopIfTrue="1" operator="greaterThan">
      <formula>5</formula>
    </cfRule>
  </conditionalFormatting>
  <conditionalFormatting sqref="L66">
    <cfRule type="cellIs" dxfId="291" priority="8" stopIfTrue="1" operator="greaterThan">
      <formula>5</formula>
    </cfRule>
  </conditionalFormatting>
  <conditionalFormatting sqref="T66">
    <cfRule type="cellIs" dxfId="290" priority="7" stopIfTrue="1" operator="greaterThan">
      <formula>5</formula>
    </cfRule>
  </conditionalFormatting>
  <conditionalFormatting sqref="V66">
    <cfRule type="cellIs" dxfId="289" priority="6" stopIfTrue="1" operator="greaterThan">
      <formula>5</formula>
    </cfRule>
  </conditionalFormatting>
  <conditionalFormatting sqref="W66">
    <cfRule type="cellIs" dxfId="288" priority="5" stopIfTrue="1" operator="greaterThan">
      <formula>5</formula>
    </cfRule>
  </conditionalFormatting>
  <conditionalFormatting sqref="Z66">
    <cfRule type="cellIs" dxfId="287" priority="4" stopIfTrue="1" operator="greaterThan">
      <formula>5</formula>
    </cfRule>
  </conditionalFormatting>
  <conditionalFormatting sqref="AA66">
    <cfRule type="cellIs" dxfId="286" priority="3" stopIfTrue="1" operator="greaterThan">
      <formula>5</formula>
    </cfRule>
  </conditionalFormatting>
  <conditionalFormatting sqref="AC66">
    <cfRule type="cellIs" dxfId="285" priority="2" stopIfTrue="1" operator="greaterThan">
      <formula>5</formula>
    </cfRule>
  </conditionalFormatting>
  <conditionalFormatting sqref="AE5:AE12">
    <cfRule type="cellIs" dxfId="284" priority="1" stopIfTrue="1" operator="greaterThan">
      <formula>3</formula>
    </cfRule>
  </conditionalFormatting>
  <dataValidations count="3">
    <dataValidation type="list" allowBlank="1" showInputMessage="1" showErrorMessage="1" sqref="AI25:AT33 AI58:AT66">
      <formula1>"N/S"</formula1>
    </dataValidation>
    <dataValidation type="list" allowBlank="1" showInputMessage="1" showErrorMessage="1" sqref="AT38:AT53 N5:N30 AD5:AD30 AD38:AD63 N38:N63 AT5:AT20">
      <formula1>"1,2,3,4,N/S1,N/S2,N/S3,N/S4"</formula1>
    </dataValidation>
    <dataValidation type="list" allowBlank="1" showInputMessage="1" showErrorMessage="1" sqref="AI38:AS53 D5:M30 S5:AC30 S38:AC63 D38:M63 AI5:AS20">
      <formula1>"A,B,N/S"</formula1>
    </dataValidation>
  </dataValidations>
  <printOptions horizontalCentered="1" verticalCentered="1"/>
  <pageMargins left="0" right="0" top="0" bottom="0" header="0" footer="0"/>
  <pageSetup paperSize="9" scale="49" fitToHeight="0" orientation="landscape" horizontalDpi="4294967295" verticalDpi="300" r:id="rId1"/>
  <headerFooter alignWithMargins="0"/>
  <rowBreaks count="1" manualBreakCount="1">
    <brk id="33" max="4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16</vt:i4>
      </vt:variant>
    </vt:vector>
  </HeadingPairs>
  <TitlesOfParts>
    <vt:vector size="32" baseType="lpstr">
      <vt:lpstr>HELP</vt:lpstr>
      <vt:lpstr>BOYS </vt:lpstr>
      <vt:lpstr>GIRLS </vt:lpstr>
      <vt:lpstr>Non Scoring</vt:lpstr>
      <vt:lpstr>COVER</vt:lpstr>
      <vt:lpstr>w AW</vt:lpstr>
      <vt:lpstr>m AW</vt:lpstr>
      <vt:lpstr>HOST</vt:lpstr>
      <vt:lpstr>TEAM 2</vt:lpstr>
      <vt:lpstr>TEAM 3</vt:lpstr>
      <vt:lpstr>TEAM 4</vt:lpstr>
      <vt:lpstr>TEAM 5</vt:lpstr>
      <vt:lpstr>TEAM 6</vt:lpstr>
      <vt:lpstr>DETAILS</vt:lpstr>
      <vt:lpstr>OFFICIALS</vt:lpstr>
      <vt:lpstr>grades</vt:lpstr>
      <vt:lpstr>'BOYS '!Print_Area</vt:lpstr>
      <vt:lpstr>COVER!Print_Area</vt:lpstr>
      <vt:lpstr>DETAILS!Print_Area</vt:lpstr>
      <vt:lpstr>'GIRLS '!Print_Area</vt:lpstr>
      <vt:lpstr>grades!Print_Area</vt:lpstr>
      <vt:lpstr>HOST!Print_Area</vt:lpstr>
      <vt:lpstr>'Non Scoring'!Print_Area</vt:lpstr>
      <vt:lpstr>OFFICIALS!Print_Area</vt:lpstr>
      <vt:lpstr>'TEAM 2'!Print_Area</vt:lpstr>
      <vt:lpstr>'TEAM 3'!Print_Area</vt:lpstr>
      <vt:lpstr>'TEAM 4'!Print_Area</vt:lpstr>
      <vt:lpstr>'TEAM 5'!Print_Area</vt:lpstr>
      <vt:lpstr>'TEAM 6'!Print_Area</vt:lpstr>
      <vt:lpstr>'BOYS '!Print_Titles</vt:lpstr>
      <vt:lpstr>'GIRLS '!Print_Titles</vt:lpstr>
      <vt:lpstr>'Non Scoring'!Print_Titles</vt:lpstr>
    </vt:vector>
  </TitlesOfParts>
  <LinksUpToDate>false</LinksUpToDate>
  <SharedDoc>false</SharedDoc>
  <HyperlinkBase>http://www.wessexleaguetandf.co.uk</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Wessex League scoring system</dc:title>
  <dc:creator>Ian Warland Oxford City AC</dc:creator>
  <dc:description>Originally created by Ian Warland (Oxford City AC).  Updated by Darryn Campbell</dc:description>
  <cp:lastModifiedBy>Steve</cp:lastModifiedBy>
  <cp:lastPrinted>2019-07-07T16:01:21Z</cp:lastPrinted>
  <dcterms:created xsi:type="dcterms:W3CDTF">2002-06-02T13:51:42Z</dcterms:created>
  <dcterms:modified xsi:type="dcterms:W3CDTF">2019-07-10T18:10:42Z</dcterms:modified>
</cp:coreProperties>
</file>